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080" windowHeight="10920" tabRatio="598" firstSheet="49" activeTab="50"/>
  </bookViews>
  <sheets>
    <sheet name="资产负债表(旧)" sheetId="138" state="hidden" r:id="rId1"/>
    <sheet name="参数填写" sheetId="158" state="hidden" r:id="rId2"/>
    <sheet name="1-汇总表" sheetId="1" state="hidden" r:id="rId3"/>
    <sheet name="2-分类汇总" sheetId="2" state="hidden" r:id="rId4"/>
    <sheet name="3-流动汇总" sheetId="3" state="hidden" r:id="rId5"/>
    <sheet name="表3-1货币汇总表" sheetId="157" state="hidden" r:id="rId6"/>
    <sheet name="3-1-1现金" sheetId="4" state="hidden" r:id="rId7"/>
    <sheet name="3-1-2银行存款" sheetId="5" state="hidden" r:id="rId8"/>
    <sheet name="3-1-3其他货币资金" sheetId="6" state="hidden" r:id="rId9"/>
    <sheet name="3-2交易性金融资产汇总" sheetId="7" state="hidden" r:id="rId10"/>
    <sheet name="3-2-1交易性-股票" sheetId="8" state="hidden" r:id="rId11"/>
    <sheet name="3-2-2交易性-债券" sheetId="9" state="hidden" r:id="rId12"/>
    <sheet name="3-2-3交易性-基金" sheetId="121" state="hidden" r:id="rId13"/>
    <sheet name="3-3应收票据" sheetId="98" state="hidden" r:id="rId14"/>
    <sheet name="3-4应收账款" sheetId="11" state="hidden" r:id="rId15"/>
    <sheet name="3-5预付账款" sheetId="14" state="hidden" r:id="rId16"/>
    <sheet name="3-6应收利息" sheetId="13" state="hidden" r:id="rId17"/>
    <sheet name="3-7应收股利" sheetId="12" state="hidden" r:id="rId18"/>
    <sheet name="3-8其他应收款" sheetId="16" state="hidden" r:id="rId19"/>
    <sheet name="3-9存货汇总" sheetId="17" state="hidden" r:id="rId20"/>
    <sheet name="3-9-1材料采购（在途物资）" sheetId="19" state="hidden" r:id="rId21"/>
    <sheet name="3-9-2原材料" sheetId="18" state="hidden" r:id="rId22"/>
    <sheet name="3-9-3在库周转材料" sheetId="20" state="hidden" r:id="rId23"/>
    <sheet name="3-9-4委托加工物资" sheetId="100" state="hidden" r:id="rId24"/>
    <sheet name="3-9-5产成品（库存商品）" sheetId="23" state="hidden" r:id="rId25"/>
    <sheet name="3-9-6在产品（自制半成品）" sheetId="99" state="hidden" r:id="rId26"/>
    <sheet name="3-9-7发出商品" sheetId="116" state="hidden" r:id="rId27"/>
    <sheet name="3-9-8在用周转材料" sheetId="26" state="hidden" r:id="rId28"/>
    <sheet name="3-10一年到期非流动资产" sheetId="31" state="hidden" r:id="rId29"/>
    <sheet name="3-11其他流动资产" sheetId="32" state="hidden" r:id="rId30"/>
    <sheet name="4-非流动资产汇总" sheetId="150" state="hidden" r:id="rId31"/>
    <sheet name="4-1可供出售金融资产汇总" sheetId="33" state="hidden" r:id="rId32"/>
    <sheet name="4-1-1可出售-股票" sheetId="34" state="hidden" r:id="rId33"/>
    <sheet name="4-1-2可出售-债券" sheetId="35" state="hidden" r:id="rId34"/>
    <sheet name="4-1-3可出售-其他" sheetId="123" state="hidden" r:id="rId35"/>
    <sheet name="4-2持有到期投资" sheetId="124" state="hidden" r:id="rId36"/>
    <sheet name="4-3长期应收" sheetId="127" state="hidden" r:id="rId37"/>
    <sheet name="4-4股权投资" sheetId="36" state="hidden" r:id="rId38"/>
    <sheet name="4-5投资性房地产过渡表" sheetId="159" state="hidden" r:id="rId39"/>
    <sheet name="4-5-1投资性房地产房屋（成本计量模式）" sheetId="126" state="hidden" r:id="rId40"/>
    <sheet name="4-5-2投资性房地产房屋（公允价值模式）" sheetId="154" state="hidden" r:id="rId41"/>
    <sheet name="4-5-3投资性地产土地（成本计量模式）" sheetId="156" state="hidden" r:id="rId42"/>
    <sheet name="4-5-4投资性地产土地（公允计量模式）" sheetId="155" state="hidden" r:id="rId43"/>
    <sheet name="4-6-1房屋建筑物" sheetId="38" state="hidden" r:id="rId44"/>
    <sheet name="4-6固定资产汇总表" sheetId="161" state="hidden" r:id="rId45"/>
    <sheet name="固定资产汇总" sheetId="165" state="hidden" r:id="rId46"/>
    <sheet name="构筑物" sheetId="39" state="hidden" r:id="rId47"/>
    <sheet name="4-6-3管道沟槽" sheetId="40" state="hidden" r:id="rId48"/>
    <sheet name="机器设备 " sheetId="160" state="hidden" r:id="rId49"/>
    <sheet name="汇总表" sheetId="181" r:id="rId50"/>
    <sheet name="4-6-3机器设备" sheetId="182" r:id="rId51"/>
    <sheet name="4-6-7土地" sheetId="120" state="hidden" r:id="rId52"/>
    <sheet name="4-7在建工程汇总" sheetId="128" state="hidden" r:id="rId53"/>
    <sheet name="4-7-1在建（土建）" sheetId="45" state="hidden" r:id="rId54"/>
    <sheet name="4-7-2在建（设备）" sheetId="46" state="hidden" r:id="rId55"/>
    <sheet name="4-8工程物资" sheetId="44" state="hidden" r:id="rId56"/>
    <sheet name="4-9固定资产清理" sheetId="47" state="hidden" r:id="rId57"/>
    <sheet name="4-10生产性生物资产" sheetId="129" state="hidden" r:id="rId58"/>
    <sheet name="4-11油气资产" sheetId="130" state="hidden" r:id="rId59"/>
    <sheet name="4-12无形资产汇总" sheetId="131" state="hidden" r:id="rId60"/>
    <sheet name="4-12-1无形-土地" sheetId="49" state="hidden" r:id="rId61"/>
    <sheet name="4-12-2无形-矿业权" sheetId="152" state="hidden" r:id="rId62"/>
    <sheet name="4-12-3无形-其他" sheetId="50" state="hidden" r:id="rId63"/>
    <sheet name="4-13开发支出" sheetId="151" state="hidden" r:id="rId64"/>
    <sheet name="4-14商誉" sheetId="133" state="hidden" r:id="rId65"/>
    <sheet name="4-15长期待摊费用" sheetId="52" state="hidden" r:id="rId66"/>
    <sheet name="4-16递延所得税资产" sheetId="54" state="hidden" r:id="rId67"/>
    <sheet name="4-17其他非流动资产" sheetId="53" state="hidden" r:id="rId68"/>
    <sheet name="5-流动负债汇总" sheetId="55" state="hidden" r:id="rId69"/>
    <sheet name="5-1短期借款" sheetId="56" state="hidden" r:id="rId70"/>
    <sheet name="5-2交易性金融负债" sheetId="134" state="hidden" r:id="rId71"/>
    <sheet name="5-3应付票据" sheetId="57" state="hidden" r:id="rId72"/>
    <sheet name="5-4应付账款" sheetId="58" state="hidden" r:id="rId73"/>
    <sheet name="5-5预收账款" sheetId="59" state="hidden" r:id="rId74"/>
    <sheet name="5-6职工薪酬" sheetId="62" state="hidden" r:id="rId75"/>
    <sheet name="5-7应交税费" sheetId="64" state="hidden" r:id="rId76"/>
    <sheet name="5-8应付利息" sheetId="135" state="hidden" r:id="rId77"/>
    <sheet name="5-9应付股利（利润）" sheetId="65" state="hidden" r:id="rId78"/>
    <sheet name="5-10其他应付款" sheetId="61" state="hidden" r:id="rId79"/>
    <sheet name="5-11一年到期非流动负债" sheetId="68" state="hidden" r:id="rId80"/>
    <sheet name="5-12其他流动负债" sheetId="69" state="hidden" r:id="rId81"/>
    <sheet name="6-非流动负债汇总 " sheetId="70" state="hidden" r:id="rId82"/>
    <sheet name="6-1长期借款" sheetId="71" state="hidden" r:id="rId83"/>
    <sheet name="6-2应付债券" sheetId="110" state="hidden" r:id="rId84"/>
    <sheet name="6-3长期应付款" sheetId="73" state="hidden" r:id="rId85"/>
    <sheet name="6-4专项应付款" sheetId="111" state="hidden" r:id="rId86"/>
    <sheet name="6-5预计负债" sheetId="136" state="hidden" r:id="rId87"/>
    <sheet name="6-6递延所得税负债" sheetId="76" state="hidden" r:id="rId88"/>
    <sheet name="6-7其他非流动负债" sheetId="96" state="hidden" r:id="rId89"/>
    <sheet name="洲湖猪场构筑物" sheetId="163" state="hidden" r:id="rId90"/>
    <sheet name="洲湖猪场机器设备" sheetId="164" state="hidden" r:id="rId91"/>
    <sheet name="凤凰猪场固定资产汇总" sheetId="166" state="hidden" r:id="rId92"/>
    <sheet name="凤凰猪场构筑物" sheetId="167" state="hidden" r:id="rId93"/>
    <sheet name="凤凰猪场机器设备" sheetId="168" state="hidden" r:id="rId94"/>
    <sheet name="登龙猪场固定资产汇总" sheetId="169" state="hidden" r:id="rId95"/>
    <sheet name="登龙猪场构筑物" sheetId="170" state="hidden" r:id="rId96"/>
    <sheet name="登龙猪场机器设备" sheetId="171" state="hidden" r:id="rId97"/>
    <sheet name="梅塘猪场固定资产汇总表" sheetId="172" state="hidden" r:id="rId98"/>
    <sheet name="梅塘猪场构筑物" sheetId="173" state="hidden" r:id="rId99"/>
    <sheet name="梅塘猪场机器设备" sheetId="174" state="hidden" r:id="rId100"/>
    <sheet name="澧田猪场固定资产汇总表" sheetId="175" state="hidden" r:id="rId101"/>
    <sheet name="澧田猪场构筑物" sheetId="176" state="hidden" r:id="rId102"/>
    <sheet name="澧田猪场机器设备" sheetId="177" state="hidden" r:id="rId103"/>
    <sheet name="嘉定猪场固定资产汇总表" sheetId="178" state="hidden" r:id="rId104"/>
    <sheet name="嘉定猪场构筑物" sheetId="179" state="hidden" r:id="rId105"/>
    <sheet name="嘉定猪场机器设备" sheetId="180" state="hidden" r:id="rId106"/>
  </sheets>
  <externalReferences>
    <externalReference r:id="rId107"/>
  </externalReferences>
  <definedNames>
    <definedName name="_xlnm._FilterDatabase" localSheetId="43" hidden="1">'4-6-1房屋建筑物'!$P$1:$P$10</definedName>
    <definedName name="_xlnm._FilterDatabase" localSheetId="44" hidden="1">'4-6固定资产汇总表'!$A$6:$J$49</definedName>
    <definedName name="_xlnm._FilterDatabase" localSheetId="50" hidden="1">'4-6-3机器设备'!$A$4:$I$58</definedName>
    <definedName name="_xlnm._FilterDatabase" localSheetId="46" hidden="1">构筑物!$A$6:$K$38</definedName>
    <definedName name="_xlnm._FilterDatabase" localSheetId="48" hidden="1">'机器设备 '!$A$7:$Q$20</definedName>
    <definedName name="_xlnm.Print_Area" localSheetId="50">'4-6-3机器设备'!$A$1:$I$57</definedName>
    <definedName name="_xlnm.Print_Area" localSheetId="75">'5-7应交税费'!$A$1:$I$30</definedName>
    <definedName name="_xlnm.Print_Area" localSheetId="48">'机器设备 '!$A$1:$P$28</definedName>
    <definedName name="_xlnm.Print_Titles" localSheetId="3">'2-分类汇总'!$1:$6</definedName>
    <definedName name="_xlnm.Print_Titles" localSheetId="28">'3-10一年到期非流动资产'!$1:$6</definedName>
    <definedName name="_xlnm.Print_Titles" localSheetId="29">'3-11其他流动资产'!$1:$6</definedName>
    <definedName name="_xlnm.Print_Titles" localSheetId="6">'3-1-1现金'!$1:$6</definedName>
    <definedName name="_xlnm.Print_Titles" localSheetId="7">'3-1-2银行存款'!$1:$6</definedName>
    <definedName name="_xlnm.Print_Titles" localSheetId="8">'3-1-3其他货币资金'!$1:$6</definedName>
    <definedName name="_xlnm.Print_Titles" localSheetId="10">'3-2-1交易性-股票'!$1:$6</definedName>
    <definedName name="_xlnm.Print_Titles" localSheetId="11">'3-2-2交易性-债券'!$1:$6</definedName>
    <definedName name="_xlnm.Print_Titles" localSheetId="12">'3-2-3交易性-基金'!$1:$6</definedName>
    <definedName name="_xlnm.Print_Titles" localSheetId="13">'3-3应收票据'!$1:$6</definedName>
    <definedName name="_xlnm.Print_Titles" localSheetId="14">'3-4应收账款'!$1:$6</definedName>
    <definedName name="_xlnm.Print_Titles" localSheetId="15">'3-5预付账款'!$1:$6</definedName>
    <definedName name="_xlnm.Print_Titles" localSheetId="16">'3-6应收利息'!$1:$6</definedName>
    <definedName name="_xlnm.Print_Titles" localSheetId="17">'3-7应收股利'!$1:$6</definedName>
    <definedName name="_xlnm.Print_Titles" localSheetId="18">'3-8其他应收款'!$1:$6</definedName>
    <definedName name="_xlnm.Print_Titles" localSheetId="20">'3-9-1材料采购（在途物资）'!$1:$7</definedName>
    <definedName name="_xlnm.Print_Titles" localSheetId="21">'3-9-2原材料'!$1:$7</definedName>
    <definedName name="_xlnm.Print_Titles" localSheetId="22">'3-9-3在库周转材料'!$1:$7</definedName>
    <definedName name="_xlnm.Print_Titles" localSheetId="23">'3-9-4委托加工物资'!$1:$7</definedName>
    <definedName name="_xlnm.Print_Titles" localSheetId="24">'3-9-5产成品（库存商品）'!$1:$7</definedName>
    <definedName name="_xlnm.Print_Titles" localSheetId="25">'3-9-6在产品（自制半成品）'!$1:$7</definedName>
    <definedName name="_xlnm.Print_Titles" localSheetId="26">'3-9-7发出商品'!$1:$7</definedName>
    <definedName name="_xlnm.Print_Titles" localSheetId="27">'3-9-8在用周转材料'!$1:$7</definedName>
    <definedName name="_xlnm.Print_Titles" localSheetId="57">'4-10生产性生物资产'!$1:$7</definedName>
    <definedName name="_xlnm.Print_Titles" localSheetId="32">'4-1-1可出售-股票'!$1:$6</definedName>
    <definedName name="_xlnm.Print_Titles" localSheetId="58">'4-11油气资产'!$1:$7</definedName>
    <definedName name="_xlnm.Print_Titles" localSheetId="60">'4-12-1无形-土地'!$1:$6</definedName>
    <definedName name="_xlnm.Print_Titles" localSheetId="62">'4-12-3无形-其他'!$1:$6</definedName>
    <definedName name="_xlnm.Print_Titles" localSheetId="33">'4-1-2可出售-债券'!$1:$6</definedName>
    <definedName name="_xlnm.Print_Titles" localSheetId="63">'4-13开发支出'!$1:$6</definedName>
    <definedName name="_xlnm.Print_Titles" localSheetId="34">'4-1-3可出售-其他'!$1:$6</definedName>
    <definedName name="_xlnm.Print_Titles" localSheetId="64">'4-14商誉'!$1:$6</definedName>
    <definedName name="_xlnm.Print_Titles" localSheetId="65">'4-15长期待摊费用'!$1:$6</definedName>
    <definedName name="_xlnm.Print_Titles" localSheetId="66">'4-16递延所得税资产'!$1:$6</definedName>
    <definedName name="_xlnm.Print_Titles" localSheetId="67">'4-17其他非流动资产'!$1:$6</definedName>
    <definedName name="_xlnm.Print_Titles" localSheetId="35">'4-2持有到期投资'!$1:$6</definedName>
    <definedName name="_xlnm.Print_Titles" localSheetId="36">'4-3长期应收'!$1:$6</definedName>
    <definedName name="_xlnm.Print_Titles" localSheetId="37">'4-4股权投资'!$1:$6</definedName>
    <definedName name="_xlnm.Print_Titles" localSheetId="39">'4-5-1投资性房地产房屋（成本计量模式）'!$1:$7</definedName>
    <definedName name="_xlnm.Print_Titles" localSheetId="43">'4-6-1房屋建筑物'!$1:$7</definedName>
    <definedName name="_xlnm.Print_Titles" localSheetId="47">'4-6-3管道沟槽'!$1:$7</definedName>
    <definedName name="_xlnm.Print_Titles" localSheetId="51">'4-6-7土地'!$1:$7</definedName>
    <definedName name="_xlnm.Print_Titles" localSheetId="53">'4-7-1在建（土建）'!$1:$6</definedName>
    <definedName name="_xlnm.Print_Titles" localSheetId="54">'4-7-2在建（设备）'!$1:$7</definedName>
    <definedName name="_xlnm.Print_Titles" localSheetId="55">'4-8工程物资'!$1:$7</definedName>
    <definedName name="_xlnm.Print_Titles" localSheetId="56">'4-9固定资产清理'!$1:$6</definedName>
    <definedName name="_xlnm.Print_Titles" localSheetId="78">'5-10其他应付款'!$1:$6</definedName>
    <definedName name="_xlnm.Print_Titles" localSheetId="79">'5-11一年到期非流动负债'!$1:$6</definedName>
    <definedName name="_xlnm.Print_Titles" localSheetId="80">'5-12其他流动负债'!$1:$6</definedName>
    <definedName name="_xlnm.Print_Titles" localSheetId="69">'5-1短期借款'!$1:$6</definedName>
    <definedName name="_xlnm.Print_Titles" localSheetId="70">'5-2交易性金融负债'!$1:$6</definedName>
    <definedName name="_xlnm.Print_Titles" localSheetId="71">'5-3应付票据'!$1:$6</definedName>
    <definedName name="_xlnm.Print_Titles" localSheetId="72">'5-4应付账款'!$1:$6</definedName>
    <definedName name="_xlnm.Print_Titles" localSheetId="73">'5-5预收账款'!$1:$6</definedName>
    <definedName name="_xlnm.Print_Titles" localSheetId="74">'5-6职工薪酬'!$1:$6</definedName>
    <definedName name="_xlnm.Print_Titles" localSheetId="75">'5-7应交税费'!$1:$6</definedName>
    <definedName name="_xlnm.Print_Titles" localSheetId="76">'5-8应付利息'!$1:$6</definedName>
    <definedName name="_xlnm.Print_Titles" localSheetId="77">'5-9应付股利（利润）'!$1:$6</definedName>
    <definedName name="_xlnm.Print_Titles" localSheetId="82">'6-1长期借款'!$1:$6</definedName>
    <definedName name="_xlnm.Print_Titles" localSheetId="83">'6-2应付债券'!$2:$7</definedName>
    <definedName name="_xlnm.Print_Titles" localSheetId="84">'6-3长期应付款'!$1:$7</definedName>
    <definedName name="_xlnm.Print_Titles" localSheetId="85">'6-4专项应付款'!$2:$6</definedName>
    <definedName name="_xlnm.Print_Titles" localSheetId="86">'6-5预计负债'!$1:$6</definedName>
    <definedName name="_xlnm.Print_Titles" localSheetId="87">'6-6递延所得税负债'!$1:$6</definedName>
    <definedName name="_xlnm.Print_Titles" localSheetId="88">'6-7其他非流动负债'!$1:$6</definedName>
    <definedName name="_xlnm.Print_Titles" localSheetId="46">构筑物!$1:$7</definedName>
    <definedName name="_xlnm.Print_Titles" localSheetId="48">'机器设备 '!$1:$7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填列全称</t>
        </r>
      </text>
    </comment>
    <comment ref="C7" authorId="0">
      <text>
        <r>
          <rPr>
            <b/>
            <sz val="9"/>
            <rFont val="宋体"/>
            <charset val="134"/>
          </rPr>
          <t>作者:</t>
        </r>
        <r>
          <rPr>
            <sz val="9"/>
            <rFont val="宋体"/>
            <charset val="134"/>
          </rPr>
          <t xml:space="preserve">
如：国库券、电力债券
    ＊＊公司债券</t>
        </r>
      </text>
    </comment>
  </commentList>
</comments>
</file>

<file path=xl/comments10.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填入债券名称如：“3年期国库券”、“5年期电力基金债券”等</t>
        </r>
      </text>
    </comment>
    <comment ref="C7" authorId="0">
      <text>
        <r>
          <rPr>
            <b/>
            <sz val="9"/>
            <rFont val="宋体"/>
            <charset val="134"/>
          </rPr>
          <t>作者:</t>
        </r>
        <r>
          <rPr>
            <sz val="9"/>
            <rFont val="宋体"/>
            <charset val="134"/>
          </rPr>
          <t xml:space="preserve">
购买日</t>
        </r>
      </text>
    </comment>
    <comment ref="I7" authorId="0">
      <text>
        <r>
          <rPr>
            <b/>
            <sz val="9"/>
            <rFont val="宋体"/>
            <charset val="134"/>
          </rPr>
          <t>作者:</t>
        </r>
        <r>
          <rPr>
            <sz val="9"/>
            <rFont val="宋体"/>
            <charset val="134"/>
          </rPr>
          <t xml:space="preserve">
设定抵押的债券应标明</t>
        </r>
      </text>
    </comment>
  </commentList>
</comments>
</file>

<file path=xl/comments11.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根据具体资产内容填写</t>
        </r>
      </text>
    </comment>
    <comment ref="J7" authorId="0">
      <text>
        <r>
          <rPr>
            <b/>
            <sz val="9"/>
            <rFont val="宋体"/>
            <charset val="134"/>
          </rPr>
          <t>作者:</t>
        </r>
        <r>
          <rPr>
            <sz val="9"/>
            <rFont val="宋体"/>
            <charset val="134"/>
          </rPr>
          <t xml:space="preserve">
因特殊原因转入的资产，应在备注栏简要说明原因，有可能发生损失的项目，应提供相关文件资料</t>
        </r>
      </text>
    </comment>
  </commentList>
</comments>
</file>

<file path=xl/comments12.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填列全称</t>
        </r>
      </text>
    </comment>
    <comment ref="C7" authorId="0">
      <text>
        <r>
          <rPr>
            <b/>
            <sz val="9"/>
            <rFont val="宋体"/>
            <charset val="134"/>
          </rPr>
          <t>作者:</t>
        </r>
        <r>
          <rPr>
            <sz val="9"/>
            <rFont val="宋体"/>
            <charset val="134"/>
          </rPr>
          <t xml:space="preserve">
指国家股、法人股、流通股等</t>
        </r>
      </text>
    </comment>
    <comment ref="D7" authorId="0">
      <text>
        <r>
          <rPr>
            <b/>
            <sz val="9"/>
            <rFont val="宋体"/>
            <charset val="134"/>
          </rPr>
          <t>作者:</t>
        </r>
        <r>
          <rPr>
            <sz val="9"/>
            <rFont val="宋体"/>
            <charset val="134"/>
          </rPr>
          <t xml:space="preserve">
指购买日或以其他方式（如非货币性交易换入、以债权换入等）取得股权的协议转让日</t>
        </r>
      </text>
    </comment>
    <comment ref="E7" authorId="0">
      <text>
        <r>
          <rPr>
            <b/>
            <sz val="9"/>
            <rFont val="宋体"/>
            <charset val="134"/>
          </rPr>
          <t>作者:</t>
        </r>
        <r>
          <rPr>
            <sz val="9"/>
            <rFont val="宋体"/>
            <charset val="134"/>
          </rPr>
          <t xml:space="preserve">
与股权证一致</t>
        </r>
      </text>
    </comment>
    <comment ref="F7" authorId="0">
      <text>
        <r>
          <rPr>
            <b/>
            <sz val="9"/>
            <rFont val="宋体"/>
            <charset val="134"/>
          </rPr>
          <t>作者:</t>
        </r>
        <r>
          <rPr>
            <sz val="9"/>
            <rFont val="宋体"/>
            <charset val="134"/>
          </rPr>
          <t xml:space="preserve">
与股权证一致</t>
        </r>
      </text>
    </comment>
    <comment ref="G7" authorId="0">
      <text>
        <r>
          <rPr>
            <b/>
            <sz val="9"/>
            <rFont val="宋体"/>
            <charset val="134"/>
          </rPr>
          <t>作者:</t>
        </r>
        <r>
          <rPr>
            <sz val="9"/>
            <rFont val="宋体"/>
            <charset val="134"/>
          </rPr>
          <t xml:space="preserve">
指基准日收盘价</t>
        </r>
      </text>
    </comment>
  </commentList>
</comments>
</file>

<file path=xl/comments13.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填列全称</t>
        </r>
      </text>
    </comment>
    <comment ref="C7" authorId="0">
      <text>
        <r>
          <rPr>
            <b/>
            <sz val="9"/>
            <rFont val="宋体"/>
            <charset val="134"/>
          </rPr>
          <t>如：XXXXX基金</t>
        </r>
      </text>
    </comment>
    <comment ref="D7" authorId="0">
      <text>
        <r>
          <rPr>
            <b/>
            <sz val="9"/>
            <rFont val="宋体"/>
            <charset val="134"/>
          </rPr>
          <t>作者:</t>
        </r>
        <r>
          <rPr>
            <sz val="9"/>
            <rFont val="宋体"/>
            <charset val="134"/>
          </rPr>
          <t xml:space="preserve">
指购买日或以其他方式（如非货币性交易换入、以债权换入等）取得股权的协议转让日</t>
        </r>
      </text>
    </comment>
    <comment ref="E7" authorId="0">
      <text>
        <r>
          <rPr>
            <b/>
            <sz val="9"/>
            <rFont val="宋体"/>
            <charset val="134"/>
          </rPr>
          <t>作者:</t>
        </r>
        <r>
          <rPr>
            <sz val="9"/>
            <rFont val="宋体"/>
            <charset val="134"/>
          </rPr>
          <t xml:space="preserve">
与股权证一致</t>
        </r>
      </text>
    </comment>
    <comment ref="F7" authorId="0">
      <text>
        <r>
          <rPr>
            <b/>
            <sz val="9"/>
            <rFont val="宋体"/>
            <charset val="134"/>
          </rPr>
          <t>作者:</t>
        </r>
        <r>
          <rPr>
            <sz val="9"/>
            <rFont val="宋体"/>
            <charset val="134"/>
          </rPr>
          <t xml:space="preserve">
指基准日收盘价</t>
        </r>
      </text>
    </comment>
  </commentList>
</comments>
</file>

<file path=xl/comments14.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债务单位名称应填列全称，不应以地名或不明确的简称或业务内容代替</t>
        </r>
      </text>
    </comment>
    <comment ref="C7" authorId="0">
      <text>
        <r>
          <rPr>
            <b/>
            <sz val="9"/>
            <rFont val="宋体"/>
            <charset val="134"/>
          </rPr>
          <t>作者:</t>
        </r>
        <r>
          <rPr>
            <sz val="9"/>
            <rFont val="宋体"/>
            <charset val="134"/>
          </rPr>
          <t xml:space="preserve">
如：“租赁XXXXXX”等</t>
        </r>
      </text>
    </comment>
    <comment ref="D7" authorId="0">
      <text>
        <r>
          <rPr>
            <b/>
            <sz val="9"/>
            <rFont val="宋体"/>
            <charset val="134"/>
          </rPr>
          <t>作者:</t>
        </r>
        <r>
          <rPr>
            <sz val="9"/>
            <rFont val="宋体"/>
            <charset val="134"/>
          </rPr>
          <t xml:space="preserve">
填列最后一笔借方发生额的日期；
日期填写形式(半角状态下)如：2002-6又如2001-11</t>
        </r>
      </text>
    </comment>
    <comment ref="I7" authorId="0">
      <text>
        <r>
          <rPr>
            <b/>
            <sz val="9"/>
            <rFont val="宋体"/>
            <charset val="134"/>
          </rPr>
          <t>作者:</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15.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填写房产证编号,无证不填</t>
        </r>
      </text>
    </comment>
    <comment ref="D8" authorId="0">
      <text>
        <r>
          <rPr>
            <b/>
            <sz val="9"/>
            <rFont val="宋体"/>
            <charset val="134"/>
          </rPr>
          <t>作者:</t>
        </r>
        <r>
          <rPr>
            <sz val="9"/>
            <rFont val="宋体"/>
            <charset val="134"/>
          </rPr>
          <t xml:space="preserve">
外购、自建、自用转入、存货转入等</t>
        </r>
      </text>
    </comment>
    <comment ref="E8" authorId="0">
      <text>
        <r>
          <rPr>
            <b/>
            <sz val="9"/>
            <rFont val="宋体"/>
            <charset val="134"/>
          </rPr>
          <t>作者:</t>
        </r>
        <r>
          <rPr>
            <sz val="9"/>
            <rFont val="宋体"/>
            <charset val="134"/>
          </rPr>
          <t xml:space="preserve">
如：“砖混、钢混、框架、砖木、简易”等，各类型结构的定义参见填表说明。</t>
        </r>
      </text>
    </comment>
    <comment ref="F8" authorId="0">
      <text>
        <r>
          <rPr>
            <b/>
            <sz val="9"/>
            <rFont val="宋体"/>
            <charset val="134"/>
          </rPr>
          <t>作者:</t>
        </r>
        <r>
          <rPr>
            <sz val="9"/>
            <rFont val="宋体"/>
            <charset val="134"/>
          </rPr>
          <t xml:space="preserve">
指竣工日期</t>
        </r>
      </text>
    </comment>
    <comment ref="G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Q8" authorId="0">
      <text>
        <r>
          <rPr>
            <b/>
            <sz val="9"/>
            <rFont val="宋体"/>
            <charset val="134"/>
          </rPr>
          <t>作者:</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6.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填写房产证编号,无证不填</t>
        </r>
      </text>
    </comment>
    <comment ref="D8" authorId="0">
      <text>
        <r>
          <rPr>
            <b/>
            <sz val="9"/>
            <rFont val="宋体"/>
            <charset val="134"/>
          </rPr>
          <t>作者:</t>
        </r>
        <r>
          <rPr>
            <sz val="9"/>
            <rFont val="宋体"/>
            <charset val="134"/>
          </rPr>
          <t xml:space="preserve">
外购、自建、自用转入、存货转入等</t>
        </r>
      </text>
    </comment>
    <comment ref="E8" authorId="0">
      <text>
        <r>
          <rPr>
            <b/>
            <sz val="9"/>
            <rFont val="宋体"/>
            <charset val="134"/>
          </rPr>
          <t>作者:</t>
        </r>
        <r>
          <rPr>
            <sz val="9"/>
            <rFont val="宋体"/>
            <charset val="134"/>
          </rPr>
          <t xml:space="preserve">
如：“砖混、钢混、框架、砖木、简易”等，各类型结构的定义参见填表说明。</t>
        </r>
      </text>
    </comment>
    <comment ref="F8" authorId="0">
      <text>
        <r>
          <rPr>
            <b/>
            <sz val="9"/>
            <rFont val="宋体"/>
            <charset val="134"/>
          </rPr>
          <t>作者:</t>
        </r>
        <r>
          <rPr>
            <sz val="9"/>
            <rFont val="宋体"/>
            <charset val="134"/>
          </rPr>
          <t xml:space="preserve">
指竣工日期</t>
        </r>
      </text>
    </comment>
    <comment ref="G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P8" authorId="0">
      <text>
        <r>
          <rPr>
            <b/>
            <sz val="9"/>
            <rFont val="宋体"/>
            <charset val="134"/>
          </rPr>
          <t>作者:</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7.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土地使用权证书的编号</t>
        </r>
      </text>
    </comment>
    <comment ref="D7" authorId="0">
      <text>
        <r>
          <rPr>
            <b/>
            <sz val="9"/>
            <rFont val="宋体"/>
            <charset val="134"/>
          </rPr>
          <t>作者:</t>
        </r>
        <r>
          <rPr>
            <sz val="9"/>
            <rFont val="宋体"/>
            <charset val="134"/>
          </rPr>
          <t xml:space="preserve">
所填内容应与土地证记录相符</t>
        </r>
      </text>
    </comment>
    <comment ref="E7" authorId="0">
      <text>
        <r>
          <rPr>
            <b/>
            <sz val="9"/>
            <rFont val="宋体"/>
            <charset val="134"/>
          </rPr>
          <t>作者:</t>
        </r>
        <r>
          <rPr>
            <sz val="9"/>
            <rFont val="宋体"/>
            <charset val="134"/>
          </rPr>
          <t xml:space="preserve">
所填内容应与土地证记录相符</t>
        </r>
      </text>
    </comment>
    <comment ref="F7" authorId="0">
      <text>
        <r>
          <rPr>
            <b/>
            <sz val="9"/>
            <rFont val="宋体"/>
            <charset val="134"/>
          </rPr>
          <t>作者:</t>
        </r>
        <r>
          <rPr>
            <sz val="9"/>
            <rFont val="宋体"/>
            <charset val="134"/>
          </rPr>
          <t xml:space="preserve">
所填内容应与土地证记录相符</t>
        </r>
      </text>
    </comment>
    <comment ref="H7" authorId="0">
      <text>
        <r>
          <rPr>
            <b/>
            <sz val="9"/>
            <rFont val="宋体"/>
            <charset val="134"/>
          </rPr>
          <t>作者:</t>
        </r>
        <r>
          <rPr>
            <sz val="9"/>
            <rFont val="宋体"/>
            <charset val="134"/>
          </rPr>
          <t xml:space="preserve">
所填内容应与土地证记录相符</t>
        </r>
      </text>
    </comment>
  </commentList>
</comments>
</file>

<file path=xl/comments18.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土地使用权证书的编号</t>
        </r>
      </text>
    </comment>
    <comment ref="D7" authorId="0">
      <text>
        <r>
          <rPr>
            <b/>
            <sz val="9"/>
            <rFont val="宋体"/>
            <charset val="134"/>
          </rPr>
          <t>作者:</t>
        </r>
        <r>
          <rPr>
            <sz val="9"/>
            <rFont val="宋体"/>
            <charset val="134"/>
          </rPr>
          <t xml:space="preserve">
所填内容应与土地证记录相符</t>
        </r>
      </text>
    </comment>
    <comment ref="E7" authorId="0">
      <text>
        <r>
          <rPr>
            <b/>
            <sz val="9"/>
            <rFont val="宋体"/>
            <charset val="134"/>
          </rPr>
          <t>作者:</t>
        </r>
        <r>
          <rPr>
            <sz val="9"/>
            <rFont val="宋体"/>
            <charset val="134"/>
          </rPr>
          <t xml:space="preserve">
所填内容应与土地证记录相符</t>
        </r>
      </text>
    </comment>
    <comment ref="F7" authorId="0">
      <text>
        <r>
          <rPr>
            <b/>
            <sz val="9"/>
            <rFont val="宋体"/>
            <charset val="134"/>
          </rPr>
          <t>作者:</t>
        </r>
        <r>
          <rPr>
            <sz val="9"/>
            <rFont val="宋体"/>
            <charset val="134"/>
          </rPr>
          <t xml:space="preserve">
所填内容应与土地证记录相符</t>
        </r>
      </text>
    </comment>
    <comment ref="H7" authorId="0">
      <text>
        <r>
          <rPr>
            <b/>
            <sz val="9"/>
            <rFont val="宋体"/>
            <charset val="134"/>
          </rPr>
          <t>作者:</t>
        </r>
        <r>
          <rPr>
            <sz val="9"/>
            <rFont val="宋体"/>
            <charset val="134"/>
          </rPr>
          <t xml:space="preserve">
所填内容应与土地证记录相符</t>
        </r>
      </text>
    </comment>
  </commentList>
</comments>
</file>

<file path=xl/comments19.xml><?xml version="1.0" encoding="utf-8"?>
<comments xmlns="http://schemas.openxmlformats.org/spreadsheetml/2006/main">
  <authors>
    <author>作者</author>
  </authors>
  <commentList>
    <comment ref="E8" authorId="0">
      <text>
        <r>
          <rPr>
            <b/>
            <sz val="9"/>
            <rFont val="宋体"/>
            <charset val="134"/>
          </rPr>
          <t>作者:</t>
        </r>
        <r>
          <rPr>
            <sz val="9"/>
            <rFont val="宋体"/>
            <charset val="134"/>
          </rPr>
          <t xml:space="preserve">
长度、槽深、沟宽*沟厚管径*壁厚、材质、绝缘方式等应按图纸准确填写</t>
        </r>
      </text>
    </comment>
    <comment ref="F8" authorId="0">
      <text>
        <r>
          <rPr>
            <b/>
            <sz val="9"/>
            <rFont val="宋体"/>
            <charset val="134"/>
          </rPr>
          <t>作者:</t>
        </r>
        <r>
          <rPr>
            <sz val="9"/>
            <rFont val="宋体"/>
            <charset val="134"/>
          </rPr>
          <t xml:space="preserve">
如”砖、砼、钢管、砼管”等</t>
        </r>
      </text>
    </comment>
    <comment ref="H8" authorId="0">
      <text>
        <r>
          <rPr>
            <b/>
            <sz val="9"/>
            <rFont val="宋体"/>
            <charset val="134"/>
          </rPr>
          <t>作者:</t>
        </r>
        <r>
          <rPr>
            <sz val="9"/>
            <rFont val="宋体"/>
            <charset val="134"/>
          </rPr>
          <t xml:space="preserve">
指竣工日期</t>
        </r>
      </text>
    </comment>
    <comment ref="I8" authorId="0">
      <text>
        <r>
          <rPr>
            <b/>
            <sz val="9"/>
            <rFont val="宋体"/>
            <charset val="134"/>
          </rPr>
          <t>作者:</t>
        </r>
        <r>
          <rPr>
            <sz val="9"/>
            <rFont val="宋体"/>
            <charset val="134"/>
          </rPr>
          <t xml:space="preserve">
指竣工日期</t>
        </r>
      </text>
    </comment>
    <comment ref="O8" authorId="0">
      <text>
        <r>
          <rPr>
            <b/>
            <sz val="9"/>
            <rFont val="宋体"/>
            <charset val="134"/>
          </rPr>
          <t>作者:</t>
        </r>
        <r>
          <rPr>
            <sz val="9"/>
            <rFont val="宋体"/>
            <charset val="134"/>
          </rPr>
          <t xml:space="preserve">
备注中须说明的事项：(1)对因改扩建已改变了原有记录的；(2)改扩建增加的相应价值未入帐的，注明未入帐部分的尺寸规格等。(3)盘盈资产及非正常状态下的资产，如：“已拆除、待报废”等(5)负数余额</t>
        </r>
      </text>
    </comment>
    <comment ref="H9" authorId="0">
      <text>
        <r>
          <rPr>
            <b/>
            <sz val="9"/>
            <rFont val="宋体"/>
            <charset val="134"/>
          </rPr>
          <t>作者:</t>
        </r>
        <r>
          <rPr>
            <sz val="9"/>
            <rFont val="宋体"/>
            <charset val="134"/>
          </rPr>
          <t xml:space="preserve">
指竣工日期</t>
        </r>
      </text>
    </comment>
    <comment ref="I9" authorId="0">
      <text>
        <r>
          <rPr>
            <b/>
            <sz val="9"/>
            <rFont val="宋体"/>
            <charset val="134"/>
          </rPr>
          <t>作者:</t>
        </r>
        <r>
          <rPr>
            <sz val="9"/>
            <rFont val="宋体"/>
            <charset val="134"/>
          </rPr>
          <t xml:space="preserve">
指竣工日期</t>
        </r>
      </text>
    </comment>
    <comment ref="H10" authorId="0">
      <text>
        <r>
          <rPr>
            <b/>
            <sz val="9"/>
            <rFont val="宋体"/>
            <charset val="134"/>
          </rPr>
          <t>作者:</t>
        </r>
        <r>
          <rPr>
            <sz val="9"/>
            <rFont val="宋体"/>
            <charset val="134"/>
          </rPr>
          <t xml:space="preserve">
指竣工日期</t>
        </r>
      </text>
    </comment>
    <comment ref="I10" authorId="0">
      <text>
        <r>
          <rPr>
            <b/>
            <sz val="9"/>
            <rFont val="宋体"/>
            <charset val="134"/>
          </rPr>
          <t>作者:</t>
        </r>
        <r>
          <rPr>
            <sz val="9"/>
            <rFont val="宋体"/>
            <charset val="134"/>
          </rPr>
          <t xml:space="preserve">
指竣工日期</t>
        </r>
      </text>
    </comment>
  </commentList>
</comments>
</file>

<file path=xl/comments2.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填列全称</t>
        </r>
      </text>
    </comment>
    <comment ref="C7" authorId="0">
      <text>
        <r>
          <rPr>
            <sz val="9"/>
            <rFont val="宋体"/>
            <charset val="134"/>
          </rPr>
          <t>如：上投摩根内需动力</t>
        </r>
      </text>
    </comment>
    <comment ref="D7" authorId="0">
      <text>
        <r>
          <rPr>
            <b/>
            <sz val="9"/>
            <rFont val="宋体"/>
            <charset val="134"/>
          </rPr>
          <t>开放式、封闭式等</t>
        </r>
      </text>
    </comment>
    <comment ref="E7" authorId="0">
      <text>
        <r>
          <rPr>
            <b/>
            <sz val="9"/>
            <rFont val="宋体"/>
            <charset val="134"/>
          </rPr>
          <t>作者:</t>
        </r>
        <r>
          <rPr>
            <sz val="9"/>
            <rFont val="宋体"/>
            <charset val="134"/>
          </rPr>
          <t xml:space="preserve">
购买日</t>
        </r>
      </text>
    </comment>
  </commentList>
</comments>
</file>

<file path=xl/comments20.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土地使用权证书的编号</t>
        </r>
      </text>
    </comment>
    <comment ref="D8" authorId="0">
      <text>
        <r>
          <rPr>
            <b/>
            <sz val="9"/>
            <rFont val="宋体"/>
            <charset val="134"/>
          </rPr>
          <t>作者:</t>
        </r>
        <r>
          <rPr>
            <sz val="9"/>
            <rFont val="宋体"/>
            <charset val="134"/>
          </rPr>
          <t xml:space="preserve">
所填内容应与土地证记录相符</t>
        </r>
      </text>
    </comment>
    <comment ref="E8" authorId="0">
      <text>
        <r>
          <rPr>
            <b/>
            <sz val="9"/>
            <rFont val="宋体"/>
            <charset val="134"/>
          </rPr>
          <t>作者:</t>
        </r>
        <r>
          <rPr>
            <sz val="9"/>
            <rFont val="宋体"/>
            <charset val="134"/>
          </rPr>
          <t xml:space="preserve">
所填内容应与土地证记录相符</t>
        </r>
      </text>
    </comment>
    <comment ref="F8" authorId="0">
      <text>
        <r>
          <rPr>
            <b/>
            <sz val="9"/>
            <rFont val="宋体"/>
            <charset val="134"/>
          </rPr>
          <t>作者:</t>
        </r>
        <r>
          <rPr>
            <sz val="9"/>
            <rFont val="宋体"/>
            <charset val="134"/>
          </rPr>
          <t xml:space="preserve">
所填内容应与土地证记录相符</t>
        </r>
      </text>
    </comment>
    <comment ref="H8" authorId="0">
      <text>
        <r>
          <rPr>
            <b/>
            <sz val="9"/>
            <rFont val="宋体"/>
            <charset val="134"/>
          </rPr>
          <t>作者:</t>
        </r>
        <r>
          <rPr>
            <sz val="9"/>
            <rFont val="宋体"/>
            <charset val="134"/>
          </rPr>
          <t xml:space="preserve">
所填内容应与土地证记录相符</t>
        </r>
      </text>
    </comment>
  </commentList>
</comments>
</file>

<file path=xl/comments21.xml><?xml version="1.0" encoding="utf-8"?>
<comments xmlns="http://schemas.openxmlformats.org/spreadsheetml/2006/main">
  <authors>
    <author>作者</author>
  </authors>
  <commentList>
    <comment ref="G7" authorId="0">
      <text>
        <r>
          <rPr>
            <b/>
            <sz val="9"/>
            <rFont val="宋体"/>
            <charset val="134"/>
          </rPr>
          <t>作者:</t>
        </r>
        <r>
          <rPr>
            <sz val="9"/>
            <rFont val="宋体"/>
            <charset val="134"/>
          </rPr>
          <t xml:space="preserve">
形象进度可以按工程施工进度的四个阶段考虑。（做完前期工程为一个阶段；动工已有一定时间为第二阶段；完成主体工程为第三阶段；由此到竣工为第四阶段。）</t>
        </r>
      </text>
    </comment>
    <comment ref="H7" authorId="0">
      <text>
        <r>
          <rPr>
            <b/>
            <sz val="9"/>
            <rFont val="宋体"/>
            <charset val="134"/>
          </rPr>
          <t>作者:</t>
        </r>
        <r>
          <rPr>
            <sz val="9"/>
            <rFont val="宋体"/>
            <charset val="134"/>
          </rPr>
          <t xml:space="preserve">
指财务实际付款与合同总价款之比</t>
        </r>
      </text>
    </comment>
    <comment ref="M7" authorId="0">
      <text>
        <r>
          <rPr>
            <b/>
            <sz val="9"/>
            <rFont val="宋体"/>
            <charset val="134"/>
          </rPr>
          <t>作者:</t>
        </r>
        <r>
          <rPr>
            <sz val="9"/>
            <rFont val="宋体"/>
            <charset val="134"/>
          </rPr>
          <t xml:space="preserve">
处于非正常状态的在建工程项目应在备注栏标注在建工程的施工状况，如：“停建1年、季节性停建”等</t>
        </r>
      </text>
    </comment>
  </commentList>
</comments>
</file>

<file path=xl/comments22.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请按照工程项目整理填列本表，不应按照财务入账时间顺序填列。</t>
        </r>
      </text>
    </comment>
    <comment ref="R8" authorId="0">
      <text>
        <r>
          <rPr>
            <b/>
            <sz val="9"/>
            <rFont val="宋体"/>
            <charset val="134"/>
          </rPr>
          <t>作者:</t>
        </r>
        <r>
          <rPr>
            <sz val="9"/>
            <rFont val="宋体"/>
            <charset val="134"/>
          </rPr>
          <t xml:space="preserve">
处于非正常状态的在建工程项目应在备注栏标注在建工程的施工状况，如：“停建1年、季节性停建”等</t>
        </r>
      </text>
    </comment>
  </commentList>
</comments>
</file>

<file path=xl/comments23.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填列转入固定资产实物名称及规格型号，如“报废油罐汽车HQG5吨1辆”、“出售CA6140.2M普通车床1台”等</t>
        </r>
      </text>
    </comment>
    <comment ref="C7" authorId="0">
      <text>
        <r>
          <rPr>
            <b/>
            <sz val="9"/>
            <rFont val="宋体"/>
            <charset val="134"/>
          </rPr>
          <t>作者:</t>
        </r>
        <r>
          <rPr>
            <sz val="9"/>
            <rFont val="宋体"/>
            <charset val="134"/>
          </rPr>
          <t xml:space="preserve">
发生日期为转入时间</t>
        </r>
      </text>
    </comment>
    <comment ref="H7" authorId="0">
      <text>
        <r>
          <rPr>
            <b/>
            <sz val="9"/>
            <rFont val="宋体"/>
            <charset val="134"/>
          </rPr>
          <t>作者:</t>
        </r>
        <r>
          <rPr>
            <sz val="9"/>
            <rFont val="宋体"/>
            <charset val="134"/>
          </rPr>
          <t xml:space="preserve">
简要注明基准日资产清理状况（如“已清理完毕”、“清理净损失”、“清理收入”等</t>
        </r>
      </text>
    </comment>
  </commentList>
</comments>
</file>

<file path=xl/comments24.xml><?xml version="1.0" encoding="utf-8"?>
<comments xmlns="http://schemas.openxmlformats.org/spreadsheetml/2006/main">
  <authors>
    <author>作者</author>
  </authors>
  <commentList>
    <comment ref="M8" authorId="0">
      <text>
        <r>
          <rPr>
            <b/>
            <sz val="9"/>
            <rFont val="宋体"/>
            <charset val="134"/>
          </rPr>
          <t>作者:</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5.xml><?xml version="1.0" encoding="utf-8"?>
<comments xmlns="http://schemas.openxmlformats.org/spreadsheetml/2006/main">
  <authors>
    <author>作者</author>
  </authors>
  <commentList>
    <comment ref="N8" authorId="0">
      <text>
        <r>
          <rPr>
            <b/>
            <sz val="9"/>
            <rFont val="宋体"/>
            <charset val="134"/>
          </rPr>
          <t>作者:</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6.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土地使用权证书的编号</t>
        </r>
      </text>
    </comment>
    <comment ref="D7" authorId="0">
      <text>
        <r>
          <rPr>
            <b/>
            <sz val="9"/>
            <rFont val="宋体"/>
            <charset val="134"/>
          </rPr>
          <t>作者:</t>
        </r>
        <r>
          <rPr>
            <sz val="9"/>
            <rFont val="宋体"/>
            <charset val="134"/>
          </rPr>
          <t xml:space="preserve">
所填内容应与土地证记录相符</t>
        </r>
      </text>
    </comment>
    <comment ref="E7" authorId="0">
      <text>
        <r>
          <rPr>
            <b/>
            <sz val="9"/>
            <rFont val="宋体"/>
            <charset val="134"/>
          </rPr>
          <t>作者:</t>
        </r>
        <r>
          <rPr>
            <sz val="9"/>
            <rFont val="宋体"/>
            <charset val="134"/>
          </rPr>
          <t xml:space="preserve">
所填内容应与土地证记录相符</t>
        </r>
      </text>
    </comment>
    <comment ref="F7" authorId="0">
      <text>
        <r>
          <rPr>
            <b/>
            <sz val="9"/>
            <rFont val="宋体"/>
            <charset val="134"/>
          </rPr>
          <t>作者:</t>
        </r>
        <r>
          <rPr>
            <sz val="9"/>
            <rFont val="宋体"/>
            <charset val="134"/>
          </rPr>
          <t xml:space="preserve">
所填内容应与土地证记录相符</t>
        </r>
      </text>
    </comment>
    <comment ref="H7" authorId="0">
      <text>
        <r>
          <rPr>
            <b/>
            <sz val="9"/>
            <rFont val="宋体"/>
            <charset val="134"/>
          </rPr>
          <t>作者:</t>
        </r>
        <r>
          <rPr>
            <sz val="9"/>
            <rFont val="宋体"/>
            <charset val="134"/>
          </rPr>
          <t xml:space="preserve">
所填内容应与土地证记录相符</t>
        </r>
      </text>
    </comment>
  </commentList>
</comments>
</file>

<file path=xl/comments27.xml><?xml version="1.0" encoding="utf-8"?>
<comments xmlns="http://schemas.openxmlformats.org/spreadsheetml/2006/main">
  <authors>
    <author>作者</author>
  </authors>
  <commentList>
    <comment ref="C7" authorId="0">
      <text>
        <r>
          <rPr>
            <b/>
            <sz val="9"/>
            <rFont val="宋体"/>
            <charset val="134"/>
          </rPr>
          <t>作者:</t>
        </r>
        <r>
          <rPr>
            <sz val="9"/>
            <rFont val="宋体"/>
            <charset val="134"/>
          </rPr>
          <t xml:space="preserve">
土地使用权证书的编号</t>
        </r>
      </text>
    </comment>
    <comment ref="E7" authorId="0">
      <text>
        <r>
          <rPr>
            <b/>
            <sz val="9"/>
            <rFont val="宋体"/>
            <charset val="134"/>
          </rPr>
          <t>作者:</t>
        </r>
        <r>
          <rPr>
            <sz val="9"/>
            <rFont val="宋体"/>
            <charset val="134"/>
          </rPr>
          <t xml:space="preserve">
所填内容应与土地证记录相符</t>
        </r>
      </text>
    </comment>
    <comment ref="F7" authorId="0">
      <text>
        <r>
          <rPr>
            <b/>
            <sz val="9"/>
            <rFont val="宋体"/>
            <charset val="134"/>
          </rPr>
          <t>作者:</t>
        </r>
        <r>
          <rPr>
            <sz val="9"/>
            <rFont val="宋体"/>
            <charset val="134"/>
          </rPr>
          <t xml:space="preserve">
所填内容应与土地证记录相符</t>
        </r>
      </text>
    </comment>
  </commentList>
</comments>
</file>

<file path=xl/comments28.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K7" authorId="0">
      <text>
        <r>
          <rPr>
            <b/>
            <sz val="9"/>
            <rFont val="宋体"/>
            <charset val="134"/>
          </rPr>
          <t>作者:</t>
        </r>
        <r>
          <rPr>
            <sz val="9"/>
            <rFont val="宋体"/>
            <charset val="134"/>
          </rPr>
          <t xml:space="preserve">
企业实际拥有但基准日未入帐的不应填入本表</t>
        </r>
      </text>
    </comment>
  </commentList>
</comments>
</file>

<file path=xl/comments29.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H7" authorId="0">
      <text>
        <r>
          <rPr>
            <b/>
            <sz val="9"/>
            <rFont val="宋体"/>
            <charset val="134"/>
          </rPr>
          <t>作者:</t>
        </r>
        <r>
          <rPr>
            <sz val="9"/>
            <rFont val="宋体"/>
            <charset val="134"/>
          </rPr>
          <t xml:space="preserve">
企业实际拥有但基准日未入帐的不应填入本表</t>
        </r>
      </text>
    </comment>
  </commentList>
</comments>
</file>

<file path=xl/comments3.xml><?xml version="1.0" encoding="utf-8"?>
<comments xmlns="http://schemas.openxmlformats.org/spreadsheetml/2006/main">
  <authors>
    <author>作者</author>
  </authors>
  <commentList>
    <comment ref="J7" authorId="0">
      <text>
        <r>
          <rPr>
            <b/>
            <sz val="9"/>
            <rFont val="宋体"/>
            <charset val="134"/>
          </rPr>
          <t>作者:</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30.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H7" authorId="0">
      <text>
        <r>
          <rPr>
            <b/>
            <sz val="9"/>
            <rFont val="宋体"/>
            <charset val="134"/>
          </rPr>
          <t>作者:</t>
        </r>
        <r>
          <rPr>
            <sz val="9"/>
            <rFont val="宋体"/>
            <charset val="134"/>
          </rPr>
          <t xml:space="preserve">
企业实际拥有但基准日未入帐的不应填入本表</t>
        </r>
      </text>
    </comment>
  </commentList>
</comments>
</file>

<file path=xl/comments31.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指摊销期在1年以上的各种费用。如“</t>
        </r>
        <r>
          <rPr>
            <sz val="9"/>
            <rFont val="Times New Roman"/>
            <charset val="134"/>
          </rPr>
          <t>××</t>
        </r>
        <r>
          <rPr>
            <sz val="9"/>
            <rFont val="宋体"/>
            <charset val="134"/>
          </rPr>
          <t>租入资产改良款”、“</t>
        </r>
        <r>
          <rPr>
            <sz val="9"/>
            <rFont val="Times New Roman"/>
            <charset val="134"/>
          </rPr>
          <t>××</t>
        </r>
        <r>
          <rPr>
            <sz val="9"/>
            <rFont val="宋体"/>
            <charset val="134"/>
          </rPr>
          <t>资产大修费用“等。若填表单位开办费在本科目核算，则除按要求填写本表外，应参照开办费清查评估明细表的要求在备注栏注明费用包括的计提内容和相应金额，或附专项说明亦可。</t>
        </r>
      </text>
    </comment>
    <comment ref="D7" authorId="0">
      <text>
        <r>
          <rPr>
            <b/>
            <sz val="9"/>
            <rFont val="宋体"/>
            <charset val="134"/>
          </rPr>
          <t>作者:</t>
        </r>
        <r>
          <rPr>
            <sz val="9"/>
            <rFont val="宋体"/>
            <charset val="134"/>
          </rPr>
          <t xml:space="preserve">
指开始摊销前的金额。</t>
        </r>
      </text>
    </comment>
  </commentList>
</comments>
</file>

<file path=xl/comments32.xml><?xml version="1.0" encoding="utf-8"?>
<comments xmlns="http://schemas.openxmlformats.org/spreadsheetml/2006/main">
  <authors>
    <author>作者</author>
  </authors>
  <commentList>
    <comment ref="H7" authorId="0">
      <text>
        <r>
          <rPr>
            <b/>
            <sz val="9"/>
            <rFont val="宋体"/>
            <charset val="134"/>
          </rPr>
          <t>作者:</t>
        </r>
        <r>
          <rPr>
            <sz val="9"/>
            <rFont val="宋体"/>
            <charset val="134"/>
          </rPr>
          <t xml:space="preserve">
金额较大的项目，在备注栏注明其内容或附说明该项资产的内容和价值构成的专项说明。</t>
        </r>
      </text>
    </comment>
  </commentList>
</comments>
</file>

<file path=xl/comments33.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填全称</t>
        </r>
      </text>
    </comment>
    <comment ref="C7" authorId="0">
      <text>
        <r>
          <rPr>
            <b/>
            <sz val="9"/>
            <rFont val="宋体"/>
            <charset val="134"/>
          </rPr>
          <t>作者:</t>
        </r>
        <r>
          <rPr>
            <sz val="9"/>
            <rFont val="宋体"/>
            <charset val="134"/>
          </rPr>
          <t xml:space="preserve">
指借款合同规定的借款启始日，填列到日</t>
        </r>
      </text>
    </comment>
    <comment ref="D7" authorId="0">
      <text>
        <r>
          <rPr>
            <b/>
            <sz val="9"/>
            <rFont val="宋体"/>
            <charset val="134"/>
          </rPr>
          <t>作者:</t>
        </r>
        <r>
          <rPr>
            <sz val="9"/>
            <rFont val="宋体"/>
            <charset val="134"/>
          </rPr>
          <t xml:space="preserve">
与借款合同规定到期日应一致</t>
        </r>
      </text>
    </comment>
    <comment ref="E7" authorId="0">
      <text>
        <r>
          <rPr>
            <b/>
            <sz val="9"/>
            <rFont val="宋体"/>
            <charset val="134"/>
          </rPr>
          <t>作者:</t>
        </r>
        <r>
          <rPr>
            <sz val="9"/>
            <rFont val="宋体"/>
            <charset val="134"/>
          </rPr>
          <t xml:space="preserve">
与借款合同规定利率应一致</t>
        </r>
      </text>
    </comment>
    <comment ref="M7" authorId="0">
      <text>
        <r>
          <rPr>
            <b/>
            <sz val="9"/>
            <rFont val="宋体"/>
            <charset val="134"/>
          </rPr>
          <t>作者:</t>
        </r>
        <r>
          <rPr>
            <sz val="9"/>
            <rFont val="宋体"/>
            <charset val="134"/>
          </rPr>
          <t xml:space="preserve">
标明（或附专项说明）借款的用途、担保条件（信用担保、资产抵押或质押等）、借款利息计提及支付情况（请准确说明利息计提、支付到哪一天）。</t>
        </r>
      </text>
    </comment>
  </commentList>
</comments>
</file>

<file path=xl/comments34.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填列最后一笔贷方发生额的日期；
日期填写形式(半角状态下)如：2002.6又如2001.11</t>
        </r>
      </text>
    </comment>
    <comment ref="D7" authorId="0">
      <text>
        <r>
          <rPr>
            <b/>
            <sz val="9"/>
            <rFont val="宋体"/>
            <charset val="134"/>
          </rPr>
          <t>作者:</t>
        </r>
        <r>
          <rPr>
            <sz val="9"/>
            <rFont val="宋体"/>
            <charset val="134"/>
          </rPr>
          <t xml:space="preserve">
如：“购油款”等</t>
        </r>
      </text>
    </comment>
    <comment ref="I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5.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填列票据的签发日期；
日期填写形式(半角状态下)如：2002.6又如2001.11</t>
        </r>
      </text>
    </comment>
    <comment ref="J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36.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填列最后一笔贷方发生额的日期；
日期填写形式(半角状态下)如：2002.6又如2001.11</t>
        </r>
      </text>
    </comment>
    <comment ref="E7" authorId="0">
      <text>
        <r>
          <rPr>
            <b/>
            <sz val="9"/>
            <rFont val="宋体"/>
            <charset val="134"/>
          </rPr>
          <t>作者:</t>
        </r>
        <r>
          <rPr>
            <sz val="9"/>
            <rFont val="宋体"/>
            <charset val="134"/>
          </rPr>
          <t xml:space="preserve">
如：“购油款”等</t>
        </r>
      </text>
    </comment>
    <comment ref="J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7.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填列最后一笔贷方发生额的日期；
日期填写形式(半角状态下)如：2002.6又如2001.11</t>
        </r>
      </text>
    </comment>
    <comment ref="D7" authorId="0">
      <text>
        <r>
          <rPr>
            <b/>
            <sz val="9"/>
            <rFont val="宋体"/>
            <charset val="134"/>
          </rPr>
          <t>作者:</t>
        </r>
        <r>
          <rPr>
            <sz val="9"/>
            <rFont val="宋体"/>
            <charset val="134"/>
          </rPr>
          <t xml:space="preserve">
如：“售油款”等</t>
        </r>
      </text>
    </comment>
    <comment ref="I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8.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填写所计提的应付工资的具体组成内容，如“工资、住房补贴”等，根据填表单位财务部门的计提应付工资的方式和内容填写</t>
        </r>
      </text>
    </comment>
    <comment ref="C7" authorId="0">
      <text>
        <r>
          <rPr>
            <b/>
            <sz val="9"/>
            <rFont val="宋体"/>
            <charset val="134"/>
          </rPr>
          <t>作者:</t>
        </r>
        <r>
          <rPr>
            <sz val="9"/>
            <rFont val="宋体"/>
            <charset val="134"/>
          </rPr>
          <t xml:space="preserve">
填写贷方最后一笔发生额的日期</t>
        </r>
      </text>
    </comment>
    <comment ref="H7" authorId="0">
      <text>
        <r>
          <rPr>
            <b/>
            <sz val="9"/>
            <rFont val="宋体"/>
            <charset val="134"/>
          </rPr>
          <t>作者:</t>
        </r>
        <r>
          <rPr>
            <sz val="9"/>
            <rFont val="宋体"/>
            <charset val="134"/>
          </rPr>
          <t xml:space="preserve">
备注中应注明计提依据（如：工效挂钩批准额度</t>
        </r>
        <r>
          <rPr>
            <sz val="9"/>
            <rFont val="Times New Roman"/>
            <charset val="134"/>
          </rPr>
          <t>×××</t>
        </r>
        <r>
          <rPr>
            <sz val="9"/>
            <rFont val="宋体"/>
            <charset val="134"/>
          </rPr>
          <t>万元／年）及基准日应付工资帐面余额的滚存期间。</t>
        </r>
      </text>
    </comment>
  </commentList>
</comments>
</file>

<file path=xl/comments39.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填表单位的专管税务机关，应填写全称</t>
        </r>
      </text>
    </comment>
    <comment ref="C7" authorId="0">
      <text>
        <r>
          <rPr>
            <b/>
            <sz val="9"/>
            <rFont val="宋体"/>
            <charset val="134"/>
          </rPr>
          <t>作者:</t>
        </r>
        <r>
          <rPr>
            <sz val="9"/>
            <rFont val="宋体"/>
            <charset val="134"/>
          </rPr>
          <t xml:space="preserve">
填写贷方最后一笔发生额的日期</t>
        </r>
      </text>
    </comment>
    <comment ref="D7" authorId="0">
      <text>
        <r>
          <rPr>
            <b/>
            <sz val="9"/>
            <rFont val="宋体"/>
            <charset val="134"/>
          </rPr>
          <t>作者:</t>
        </r>
        <r>
          <rPr>
            <sz val="9"/>
            <rFont val="宋体"/>
            <charset val="134"/>
          </rPr>
          <t xml:space="preserve">
指增值税、消费税、城建税、教育费附加等</t>
        </r>
      </text>
    </comment>
    <comment ref="I7" authorId="0">
      <text>
        <r>
          <rPr>
            <b/>
            <sz val="9"/>
            <rFont val="宋体"/>
            <charset val="134"/>
          </rPr>
          <t>作者:</t>
        </r>
        <r>
          <rPr>
            <sz val="9"/>
            <rFont val="宋体"/>
            <charset val="134"/>
          </rPr>
          <t xml:space="preserve">
备注中应注明税款所属期间。</t>
        </r>
      </text>
    </comment>
  </commentList>
</comments>
</file>

<file path=xl/comments4.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该栏应填列全称，不应以地名或不明确的简称或业务内容代替</t>
        </r>
      </text>
    </comment>
    <comment ref="C7" authorId="0">
      <text>
        <r>
          <rPr>
            <b/>
            <sz val="9"/>
            <rFont val="宋体"/>
            <charset val="134"/>
          </rPr>
          <t>作者:</t>
        </r>
        <r>
          <rPr>
            <sz val="9"/>
            <rFont val="宋体"/>
            <charset val="134"/>
          </rPr>
          <t xml:space="preserve">
如“购＊＊设备款”、“购油款”等</t>
        </r>
      </text>
    </comment>
    <comment ref="D7" authorId="0">
      <text>
        <r>
          <rPr>
            <b/>
            <sz val="9"/>
            <rFont val="宋体"/>
            <charset val="134"/>
          </rPr>
          <t>作者:</t>
        </r>
        <r>
          <rPr>
            <sz val="9"/>
            <rFont val="宋体"/>
            <charset val="134"/>
          </rPr>
          <t xml:space="preserve">
填列最后一笔借方发生额的日期，
日期填写形式(半角状态下)如：2002.6又如2001.11</t>
        </r>
      </text>
    </comment>
    <comment ref="E7" authorId="0">
      <text>
        <r>
          <rPr>
            <sz val="9"/>
            <rFont val="Times New Roman"/>
            <charset val="134"/>
          </rPr>
          <t>1</t>
        </r>
        <r>
          <rPr>
            <sz val="9"/>
            <rFont val="宋体"/>
            <charset val="134"/>
          </rPr>
          <t>年以内</t>
        </r>
        <r>
          <rPr>
            <sz val="9"/>
            <rFont val="Times New Roman"/>
            <charset val="134"/>
          </rPr>
          <t xml:space="preserve">
1~2</t>
        </r>
        <r>
          <rPr>
            <sz val="9"/>
            <rFont val="宋体"/>
            <charset val="134"/>
          </rPr>
          <t>年</t>
        </r>
        <r>
          <rPr>
            <sz val="9"/>
            <rFont val="Times New Roman"/>
            <charset val="134"/>
          </rPr>
          <t xml:space="preserve">
2~3</t>
        </r>
        <r>
          <rPr>
            <sz val="9"/>
            <rFont val="宋体"/>
            <charset val="134"/>
          </rPr>
          <t>年</t>
        </r>
        <r>
          <rPr>
            <sz val="9"/>
            <rFont val="Times New Roman"/>
            <charset val="134"/>
          </rPr>
          <t xml:space="preserve">
3~4</t>
        </r>
        <r>
          <rPr>
            <sz val="9"/>
            <rFont val="宋体"/>
            <charset val="134"/>
          </rPr>
          <t>年</t>
        </r>
        <r>
          <rPr>
            <sz val="9"/>
            <rFont val="Times New Roman"/>
            <charset val="134"/>
          </rPr>
          <t xml:space="preserve">
4~5</t>
        </r>
        <r>
          <rPr>
            <sz val="9"/>
            <rFont val="宋体"/>
            <charset val="134"/>
          </rPr>
          <t>年</t>
        </r>
        <r>
          <rPr>
            <sz val="9"/>
            <rFont val="Times New Roman"/>
            <charset val="134"/>
          </rPr>
          <t xml:space="preserve">
5</t>
        </r>
        <r>
          <rPr>
            <sz val="9"/>
            <rFont val="宋体"/>
            <charset val="134"/>
          </rPr>
          <t>年以上</t>
        </r>
      </text>
    </comment>
    <comment ref="J7" authorId="0">
      <text>
        <r>
          <rPr>
            <b/>
            <sz val="9"/>
            <rFont val="宋体"/>
            <charset val="134"/>
          </rPr>
          <t>作者:</t>
        </r>
        <r>
          <rPr>
            <sz val="9"/>
            <rFont val="宋体"/>
            <charset val="134"/>
          </rPr>
          <t xml:space="preserve">
1）欠款单位为关联方、总公司内部或内部单位的，应在备注栏注明“关联方”、“总公司内部”“内部单位”；2） 涉诉款项应在备注中标明；3）评估基准日后已收到货物或收回款项的，应注明日期及金额，如“2002.7.4日收回2000元”或2002.7.8日到货验收；4）其他填表单位认为应说明的事项</t>
        </r>
      </text>
    </comment>
  </commentList>
</comments>
</file>

<file path=xl/comments40.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填全称</t>
        </r>
      </text>
    </comment>
    <comment ref="C7" authorId="0">
      <text>
        <r>
          <rPr>
            <b/>
            <sz val="9"/>
            <rFont val="宋体"/>
            <charset val="134"/>
          </rPr>
          <t>作者:</t>
        </r>
        <r>
          <rPr>
            <sz val="9"/>
            <rFont val="宋体"/>
            <charset val="134"/>
          </rPr>
          <t xml:space="preserve">
发生日期指利息结算日，填列到日。</t>
        </r>
      </text>
    </comment>
    <comment ref="E7" authorId="0">
      <text>
        <r>
          <rPr>
            <b/>
            <sz val="9"/>
            <rFont val="宋体"/>
            <charset val="134"/>
          </rPr>
          <t>作者:</t>
        </r>
        <r>
          <rPr>
            <sz val="9"/>
            <rFont val="宋体"/>
            <charset val="134"/>
          </rPr>
          <t xml:space="preserve">
填列到“日”，如“2001.6.1—2001.12.30”。</t>
        </r>
      </text>
    </comment>
  </commentList>
</comments>
</file>

<file path=xl/comments41.xml><?xml version="1.0" encoding="utf-8"?>
<comments xmlns="http://schemas.openxmlformats.org/spreadsheetml/2006/main">
  <authors>
    <author>作者</author>
  </authors>
  <commentList>
    <comment ref="I7" authorId="0">
      <text>
        <r>
          <rPr>
            <b/>
            <sz val="9"/>
            <rFont val="宋体"/>
            <charset val="134"/>
          </rPr>
          <t>作者:</t>
        </r>
        <r>
          <rPr>
            <sz val="9"/>
            <rFont val="宋体"/>
            <charset val="134"/>
          </rPr>
          <t xml:space="preserve">
对于长期未付的利润（股利），请在备注栏标明原因</t>
        </r>
      </text>
    </comment>
  </commentList>
</comments>
</file>

<file path=xl/comments42.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债权单位名称应填列全称，不应以地名或不明确的简称或业务内容代替</t>
        </r>
      </text>
    </comment>
    <comment ref="C7" authorId="0">
      <text>
        <r>
          <rPr>
            <b/>
            <sz val="9"/>
            <rFont val="宋体"/>
            <charset val="134"/>
          </rPr>
          <t>作者:</t>
        </r>
        <r>
          <rPr>
            <sz val="9"/>
            <rFont val="宋体"/>
            <charset val="134"/>
          </rPr>
          <t xml:space="preserve">
填列最后一笔贷方发生额的日期；
日期填写形式(半角状态下)如：2002.6又如2001.11</t>
        </r>
      </text>
    </comment>
    <comment ref="D7" authorId="0">
      <text>
        <r>
          <rPr>
            <b/>
            <sz val="9"/>
            <rFont val="宋体"/>
            <charset val="134"/>
          </rPr>
          <t>作者:</t>
        </r>
        <r>
          <rPr>
            <sz val="9"/>
            <rFont val="宋体"/>
            <charset val="134"/>
          </rPr>
          <t xml:space="preserve">
如：“往来款、职工教育经费、工会经费”等</t>
        </r>
      </text>
    </comment>
    <comment ref="I7" authorId="0">
      <text>
        <r>
          <rPr>
            <b/>
            <sz val="9"/>
            <rFont val="宋体"/>
            <charset val="134"/>
          </rPr>
          <t>作者:</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43.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参见长期借款表</t>
        </r>
      </text>
    </comment>
  </commentList>
</comments>
</file>

<file path=xl/comments44.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填全称</t>
        </r>
      </text>
    </comment>
    <comment ref="C7" authorId="0">
      <text>
        <r>
          <rPr>
            <b/>
            <sz val="9"/>
            <rFont val="宋体"/>
            <charset val="134"/>
          </rPr>
          <t>作者:</t>
        </r>
        <r>
          <rPr>
            <sz val="9"/>
            <rFont val="宋体"/>
            <charset val="134"/>
          </rPr>
          <t xml:space="preserve">
指借款合同规定的借款启始日，填列到日</t>
        </r>
      </text>
    </comment>
    <comment ref="D7" authorId="0">
      <text>
        <r>
          <rPr>
            <b/>
            <sz val="9"/>
            <rFont val="宋体"/>
            <charset val="134"/>
          </rPr>
          <t>作者:</t>
        </r>
        <r>
          <rPr>
            <sz val="9"/>
            <rFont val="宋体"/>
            <charset val="134"/>
          </rPr>
          <t xml:space="preserve">
与借款合同规定到期日应一致</t>
        </r>
      </text>
    </comment>
    <comment ref="E7" authorId="0">
      <text>
        <r>
          <rPr>
            <b/>
            <sz val="9"/>
            <rFont val="宋体"/>
            <charset val="134"/>
          </rPr>
          <t>作者:</t>
        </r>
        <r>
          <rPr>
            <sz val="9"/>
            <rFont val="宋体"/>
            <charset val="134"/>
          </rPr>
          <t xml:space="preserve">
与借款合同规定利率应一致</t>
        </r>
      </text>
    </comment>
  </commentList>
</comments>
</file>

<file path=xl/comments45.xml><?xml version="1.0" encoding="utf-8"?>
<comments xmlns="http://schemas.openxmlformats.org/spreadsheetml/2006/main">
  <authors>
    <author>作者</author>
  </authors>
  <commentList>
    <comment ref="B8" authorId="0">
      <text>
        <r>
          <rPr>
            <b/>
            <sz val="9"/>
            <rFont val="宋体"/>
            <charset val="134"/>
          </rPr>
          <t>作者:</t>
        </r>
        <r>
          <rPr>
            <sz val="9"/>
            <rFont val="宋体"/>
            <charset val="134"/>
          </rPr>
          <t xml:space="preserve">
填列债权单位全称</t>
        </r>
      </text>
    </comment>
    <comment ref="C8" authorId="0">
      <text>
        <r>
          <rPr>
            <b/>
            <sz val="9"/>
            <rFont val="宋体"/>
            <charset val="134"/>
          </rPr>
          <t>作者:</t>
        </r>
        <r>
          <rPr>
            <sz val="9"/>
            <rFont val="宋体"/>
            <charset val="134"/>
          </rPr>
          <t xml:space="preserve">
按合同协议确定的开始计算应付款的日期，填列到日。</t>
        </r>
      </text>
    </comment>
    <comment ref="D8" authorId="0">
      <text>
        <r>
          <rPr>
            <b/>
            <sz val="9"/>
            <rFont val="宋体"/>
            <charset val="134"/>
          </rPr>
          <t>作者:</t>
        </r>
        <r>
          <rPr>
            <sz val="9"/>
            <rFont val="宋体"/>
            <charset val="134"/>
          </rPr>
          <t xml:space="preserve">
指应付款内容，如“引进</t>
        </r>
        <r>
          <rPr>
            <sz val="9"/>
            <rFont val="Times New Roman"/>
            <charset val="134"/>
          </rPr>
          <t>××</t>
        </r>
        <r>
          <rPr>
            <sz val="9"/>
            <rFont val="宋体"/>
            <charset val="134"/>
          </rPr>
          <t>设备款或融资租赁</t>
        </r>
        <r>
          <rPr>
            <sz val="9"/>
            <rFont val="Times New Roman"/>
            <charset val="134"/>
          </rPr>
          <t>××</t>
        </r>
        <r>
          <rPr>
            <sz val="9"/>
            <rFont val="宋体"/>
            <charset val="134"/>
          </rPr>
          <t>设备款”等；</t>
        </r>
      </text>
    </comment>
    <comment ref="K8" authorId="0">
      <text>
        <r>
          <rPr>
            <b/>
            <sz val="9"/>
            <rFont val="宋体"/>
            <charset val="134"/>
          </rPr>
          <t>作者:</t>
        </r>
        <r>
          <rPr>
            <sz val="9"/>
            <rFont val="宋体"/>
            <charset val="134"/>
          </rPr>
          <t xml:space="preserve">
请注明帐面初始额的构成。</t>
        </r>
      </text>
    </comment>
  </commentList>
</comments>
</file>

<file path=xl/comments46.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47.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48.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49.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5.xml><?xml version="1.0" encoding="utf-8"?>
<comments xmlns="http://schemas.openxmlformats.org/spreadsheetml/2006/main">
  <authors>
    <author>作者</author>
  </authors>
  <commentList>
    <comment ref="B7" authorId="0">
      <text>
        <r>
          <rPr>
            <b/>
            <sz val="9"/>
            <rFont val="宋体"/>
            <charset val="134"/>
          </rPr>
          <t>作者:</t>
        </r>
        <r>
          <rPr>
            <sz val="9"/>
            <rFont val="宋体"/>
            <charset val="134"/>
          </rPr>
          <t xml:space="preserve">
填全称</t>
        </r>
      </text>
    </comment>
    <comment ref="C7" authorId="0">
      <text>
        <r>
          <rPr>
            <b/>
            <sz val="9"/>
            <rFont val="宋体"/>
            <charset val="134"/>
          </rPr>
          <t>作者:</t>
        </r>
        <r>
          <rPr>
            <sz val="9"/>
            <rFont val="宋体"/>
            <charset val="134"/>
          </rPr>
          <t xml:space="preserve">
发生日期指利息结算日，填列到日。</t>
        </r>
      </text>
    </comment>
    <comment ref="E7" authorId="0">
      <text>
        <r>
          <rPr>
            <b/>
            <sz val="9"/>
            <rFont val="宋体"/>
            <charset val="134"/>
          </rPr>
          <t>作者:</t>
        </r>
        <r>
          <rPr>
            <sz val="9"/>
            <rFont val="宋体"/>
            <charset val="134"/>
          </rPr>
          <t xml:space="preserve">
填列到“日”，如“2001.6.1—2001.12.30”。</t>
        </r>
      </text>
    </comment>
  </commentList>
</comments>
</file>

<file path=xl/comments50.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51.xml><?xml version="1.0" encoding="utf-8"?>
<comments xmlns="http://schemas.openxmlformats.org/spreadsheetml/2006/main">
  <authors>
    <author>作者</author>
  </authors>
  <commentList>
    <comment ref="M7" authorId="0">
      <text>
        <r>
          <rPr>
            <b/>
            <sz val="9"/>
            <rFont val="宋体"/>
            <charset val="134"/>
          </rPr>
          <t xml:space="preserve">作者:
</t>
        </r>
      </text>
    </comment>
    <comment ref="H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I8" authorId="0">
      <text>
        <r>
          <rPr>
            <b/>
            <sz val="9"/>
            <rFont val="宋体"/>
            <charset val="134"/>
          </rPr>
          <t>作者:</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H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D74" authorId="0">
      <text>
        <r>
          <rPr>
            <b/>
            <sz val="9"/>
            <rFont val="宋体"/>
            <charset val="134"/>
          </rPr>
          <t>作者:</t>
        </r>
        <r>
          <rPr>
            <sz val="9"/>
            <rFont val="宋体"/>
            <charset val="134"/>
          </rPr>
          <t xml:space="preserve">
填写构筑物或其他辅助设施的全称</t>
        </r>
      </text>
    </comment>
    <comment ref="F74" authorId="0">
      <text>
        <r>
          <rPr>
            <b/>
            <sz val="9"/>
            <rFont val="宋体"/>
            <charset val="134"/>
          </rPr>
          <t>作者:</t>
        </r>
        <r>
          <rPr>
            <sz val="9"/>
            <rFont val="宋体"/>
            <charset val="134"/>
          </rPr>
          <t xml:space="preserve">
如“砖、钢筋砼、钢结构、砖铁栏杆、砼面、沥青面、砖面”等，详见填表说明</t>
        </r>
      </text>
    </comment>
    <comment ref="I74" authorId="0">
      <text>
        <r>
          <rPr>
            <b/>
            <sz val="9"/>
            <rFont val="宋体"/>
            <charset val="134"/>
          </rPr>
          <t>作者:</t>
        </r>
        <r>
          <rPr>
            <sz val="9"/>
            <rFont val="宋体"/>
            <charset val="134"/>
          </rPr>
          <t xml:space="preserve">
长度、宽度和建筑面积应按图纸准确填写</t>
        </r>
      </text>
    </comment>
    <comment ref="H18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181"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33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7"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54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09"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710"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928" authorId="0">
      <text>
        <r>
          <rPr>
            <b/>
            <sz val="12"/>
            <rFont val="宋体"/>
            <charset val="134"/>
          </rPr>
          <t>作者:</t>
        </r>
        <r>
          <rPr>
            <sz val="12"/>
            <rFont val="宋体"/>
            <charset val="134"/>
          </rPr>
          <t xml:space="preserve">
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List>
</comments>
</file>

<file path=xl/comments6.xml><?xml version="1.0" encoding="utf-8"?>
<comments xmlns="http://schemas.openxmlformats.org/spreadsheetml/2006/main">
  <authors>
    <author>作者</author>
  </authors>
  <commentList>
    <comment ref="C7" authorId="0">
      <text>
        <r>
          <rPr>
            <b/>
            <sz val="9"/>
            <rFont val="宋体"/>
            <charset val="134"/>
          </rPr>
          <t>作者:</t>
        </r>
        <r>
          <rPr>
            <sz val="9"/>
            <rFont val="宋体"/>
            <charset val="134"/>
          </rPr>
          <t xml:space="preserve">
指的是利润或股利分配时间</t>
        </r>
      </text>
    </comment>
    <comment ref="D7" authorId="0">
      <text>
        <r>
          <rPr>
            <b/>
            <sz val="9"/>
            <rFont val="宋体"/>
            <charset val="134"/>
          </rPr>
          <t>作者:</t>
        </r>
        <r>
          <rPr>
            <sz val="9"/>
            <rFont val="宋体"/>
            <charset val="134"/>
          </rPr>
          <t xml:space="preserve">
指股利发生的期间，如2002年应收2001年的股利，则该栏目填写“2001年”。</t>
        </r>
      </text>
    </comment>
    <comment ref="I7" authorId="0">
      <text>
        <r>
          <rPr>
            <b/>
            <sz val="9"/>
            <rFont val="宋体"/>
            <charset val="134"/>
          </rPr>
          <t>作者:</t>
        </r>
        <r>
          <rPr>
            <sz val="9"/>
            <rFont val="宋体"/>
            <charset val="134"/>
          </rPr>
          <t xml:space="preserve">
注明实际的股权比例</t>
        </r>
      </text>
    </comment>
  </commentList>
</comments>
</file>

<file path=xl/comments7.xml><?xml version="1.0" encoding="utf-8"?>
<comments xmlns="http://schemas.openxmlformats.org/spreadsheetml/2006/main">
  <authors>
    <author>作者</author>
  </authors>
  <commentList>
    <comment ref="N8" authorId="0">
      <text>
        <r>
          <rPr>
            <b/>
            <sz val="9"/>
            <rFont val="宋体"/>
            <charset val="134"/>
          </rPr>
          <t>作者:</t>
        </r>
        <r>
          <rPr>
            <sz val="9"/>
            <rFont val="宋体"/>
            <charset val="134"/>
          </rPr>
          <t xml:space="preserve">
(1)注1；(2)负数余额产生的原因。</t>
        </r>
      </text>
    </comment>
  </commentList>
</comments>
</file>

<file path=xl/comments8.xml><?xml version="1.0" encoding="utf-8"?>
<comments xmlns="http://schemas.openxmlformats.org/spreadsheetml/2006/main">
  <authors>
    <author>作者</author>
  </authors>
  <commentList>
    <comment ref="N8" authorId="0">
      <text>
        <r>
          <rPr>
            <b/>
            <sz val="9"/>
            <rFont val="宋体"/>
            <charset val="134"/>
          </rPr>
          <t>作者:</t>
        </r>
        <r>
          <rPr>
            <sz val="9"/>
            <rFont val="宋体"/>
            <charset val="134"/>
          </rPr>
          <t xml:space="preserve">
(1)注1；(2)负数余额产生的原因。</t>
        </r>
      </text>
    </comment>
  </commentList>
</comments>
</file>

<file path=xl/comments9.xml><?xml version="1.0" encoding="utf-8"?>
<comments xmlns="http://schemas.openxmlformats.org/spreadsheetml/2006/main">
  <authors>
    <author>作者</author>
  </authors>
  <commentList>
    <comment ref="P8" authorId="0">
      <text>
        <r>
          <rPr>
            <b/>
            <sz val="9"/>
            <rFont val="宋体"/>
            <charset val="134"/>
          </rPr>
          <t>作者:</t>
        </r>
        <r>
          <rPr>
            <sz val="9"/>
            <rFont val="宋体"/>
            <charset val="134"/>
          </rPr>
          <t xml:space="preserve">
(1)注1；(2)负数余额产生的原因。</t>
        </r>
      </text>
    </comment>
  </commentList>
</comments>
</file>

<file path=xl/sharedStrings.xml><?xml version="1.0" encoding="utf-8"?>
<sst xmlns="http://schemas.openxmlformats.org/spreadsheetml/2006/main" count="66042" uniqueCount="4390">
  <si>
    <t>返回索引页</t>
  </si>
  <si>
    <t>资产负债表</t>
  </si>
  <si>
    <t>2007年6月30日</t>
  </si>
  <si>
    <t>金额单位：人民币元</t>
  </si>
  <si>
    <t>资产</t>
  </si>
  <si>
    <t>序号</t>
  </si>
  <si>
    <t>期初数</t>
  </si>
  <si>
    <t>期末数</t>
  </si>
  <si>
    <t>备注</t>
  </si>
  <si>
    <t>负债及所有者权益</t>
  </si>
  <si>
    <t xml:space="preserve">  流动资产：</t>
  </si>
  <si>
    <t>流动负债：</t>
  </si>
  <si>
    <t xml:space="preserve">   货币资金</t>
  </si>
  <si>
    <t xml:space="preserve">   短期借款</t>
  </si>
  <si>
    <t xml:space="preserve">   短期投资</t>
  </si>
  <si>
    <t xml:space="preserve">    应付票据</t>
  </si>
  <si>
    <t xml:space="preserve">   应收票据</t>
  </si>
  <si>
    <t xml:space="preserve">   应付账款</t>
  </si>
  <si>
    <t xml:space="preserve">  应收账款</t>
  </si>
  <si>
    <t xml:space="preserve">   预收账款</t>
  </si>
  <si>
    <t xml:space="preserve">  减：坏账准备</t>
  </si>
  <si>
    <t xml:space="preserve">   代销商品款</t>
  </si>
  <si>
    <t xml:space="preserve">   应收账款净额</t>
  </si>
  <si>
    <t xml:space="preserve">   其他应付款</t>
  </si>
  <si>
    <t xml:space="preserve">   应收股利</t>
  </si>
  <si>
    <t xml:space="preserve">   应付工资</t>
  </si>
  <si>
    <t xml:space="preserve">   应收利息</t>
  </si>
  <si>
    <t xml:space="preserve">   应付福利费</t>
  </si>
  <si>
    <t xml:space="preserve">   预付账款</t>
  </si>
  <si>
    <t xml:space="preserve">   应交税金</t>
  </si>
  <si>
    <t xml:space="preserve">   应收补贴款</t>
  </si>
  <si>
    <t xml:space="preserve">   应付利润</t>
  </si>
  <si>
    <t xml:space="preserve">   其他应收款</t>
  </si>
  <si>
    <t xml:space="preserve">   其他未交款</t>
  </si>
  <si>
    <t xml:space="preserve">   预提费用</t>
  </si>
  <si>
    <t xml:space="preserve">   其他应收款净额</t>
  </si>
  <si>
    <t xml:space="preserve">   一年内到期的长期负债</t>
  </si>
  <si>
    <t xml:space="preserve">   存货</t>
  </si>
  <si>
    <t xml:space="preserve">   其他流动负债</t>
  </si>
  <si>
    <t xml:space="preserve">   待摊费用</t>
  </si>
  <si>
    <t xml:space="preserve">         流动负债合计</t>
  </si>
  <si>
    <t xml:space="preserve">    待处理流动资产净损失</t>
  </si>
  <si>
    <t xml:space="preserve">   一年内到期的长期债券投资</t>
  </si>
  <si>
    <t xml:space="preserve">   其他流动资产</t>
  </si>
  <si>
    <t xml:space="preserve">   长期借款</t>
  </si>
  <si>
    <t>流动资产合计</t>
  </si>
  <si>
    <t xml:space="preserve">   应付债券</t>
  </si>
  <si>
    <t xml:space="preserve">   长期投资</t>
  </si>
  <si>
    <t xml:space="preserve">   长期应付款</t>
  </si>
  <si>
    <t xml:space="preserve">   固定资产</t>
  </si>
  <si>
    <t xml:space="preserve">   专项应付款</t>
  </si>
  <si>
    <t xml:space="preserve">   固定资产原价</t>
  </si>
  <si>
    <t xml:space="preserve">   其他长期负债</t>
  </si>
  <si>
    <t xml:space="preserve">    减：累计折旧</t>
  </si>
  <si>
    <t xml:space="preserve">   递延税款贷项</t>
  </si>
  <si>
    <t xml:space="preserve">   固定资产减值</t>
  </si>
  <si>
    <t xml:space="preserve">         长期负债合计</t>
  </si>
  <si>
    <t xml:space="preserve">   固定资产净额</t>
  </si>
  <si>
    <t xml:space="preserve">   工程物资</t>
  </si>
  <si>
    <t xml:space="preserve">              負債合計</t>
  </si>
  <si>
    <t xml:space="preserve">   在建工程</t>
  </si>
  <si>
    <t xml:space="preserve">   固定资产清理</t>
  </si>
  <si>
    <t xml:space="preserve">   待处理固定资产净损失</t>
  </si>
  <si>
    <t>固定资产合计</t>
  </si>
  <si>
    <t xml:space="preserve">   无形资产合计</t>
  </si>
  <si>
    <t>所有者权益：</t>
  </si>
  <si>
    <t xml:space="preserve">  其中：土地使用权</t>
  </si>
  <si>
    <t xml:space="preserve">    实收资本</t>
  </si>
  <si>
    <t xml:space="preserve">        其他无形资产</t>
  </si>
  <si>
    <t xml:space="preserve">    资本公积</t>
  </si>
  <si>
    <t xml:space="preserve">   递延资产合计</t>
  </si>
  <si>
    <t xml:space="preserve">    盈余公积</t>
  </si>
  <si>
    <t xml:space="preserve">   其中：开办费</t>
  </si>
  <si>
    <t xml:space="preserve">    其中： 公益金</t>
  </si>
  <si>
    <t xml:space="preserve">        长期待摊费用</t>
  </si>
  <si>
    <t xml:space="preserve">    上级拨入资金/撥付所屬資金</t>
  </si>
  <si>
    <t xml:space="preserve">   其他长期资产</t>
  </si>
  <si>
    <t xml:space="preserve">    未分配利润</t>
  </si>
  <si>
    <t xml:space="preserve">   递延税款借项</t>
  </si>
  <si>
    <t>所有者权益合计</t>
  </si>
  <si>
    <r>
      <rPr>
        <b/>
        <sz val="10"/>
        <rFont val="Times New Roman"/>
        <charset val="134"/>
      </rPr>
      <t xml:space="preserve">             </t>
    </r>
    <r>
      <rPr>
        <b/>
        <sz val="10"/>
        <rFont val="宋体"/>
        <charset val="134"/>
      </rPr>
      <t>资产合计</t>
    </r>
  </si>
  <si>
    <t>负债及所有者权益合计</t>
  </si>
  <si>
    <t>与总资产相差</t>
  </si>
  <si>
    <r>
      <rPr>
        <sz val="10"/>
        <rFont val="宋体"/>
        <charset val="134"/>
      </rPr>
      <t>填表人：</t>
    </r>
    <r>
      <rPr>
        <sz val="10"/>
        <rFont val="Times New Roman"/>
        <charset val="134"/>
      </rPr>
      <t xml:space="preserve"> </t>
    </r>
  </si>
  <si>
    <t>财务主管：</t>
  </si>
  <si>
    <t>负责人：</t>
  </si>
  <si>
    <r>
      <rPr>
        <sz val="10"/>
        <rFont val="宋体"/>
        <charset val="134"/>
      </rPr>
      <t>评估基准日：</t>
    </r>
    <r>
      <rPr>
        <sz val="10"/>
        <rFont val="Times New Roman"/>
        <charset val="134"/>
      </rPr>
      <t>2022</t>
    </r>
    <r>
      <rPr>
        <sz val="10"/>
        <rFont val="宋体"/>
        <charset val="134"/>
      </rPr>
      <t>年</t>
    </r>
    <r>
      <rPr>
        <sz val="10"/>
        <rFont val="Times New Roman"/>
        <charset val="134"/>
      </rPr>
      <t>7</t>
    </r>
    <r>
      <rPr>
        <sz val="10"/>
        <rFont val="宋体"/>
        <charset val="134"/>
      </rPr>
      <t>月</t>
    </r>
    <r>
      <rPr>
        <sz val="10"/>
        <rFont val="Times New Roman"/>
        <charset val="134"/>
      </rPr>
      <t>31</t>
    </r>
    <r>
      <rPr>
        <sz val="10"/>
        <rFont val="宋体"/>
        <charset val="134"/>
      </rPr>
      <t>日</t>
    </r>
  </si>
  <si>
    <t>被评估单位：杭氧集团股份有限公司</t>
  </si>
  <si>
    <t>被评估单位填表人：蒋申璐</t>
  </si>
  <si>
    <t>填表日期：2022年8月</t>
  </si>
  <si>
    <r>
      <rPr>
        <sz val="20"/>
        <rFont val="黑体"/>
        <charset val="134"/>
      </rPr>
      <t>资</t>
    </r>
    <r>
      <rPr>
        <sz val="20"/>
        <rFont val="黑体"/>
        <charset val="134"/>
      </rPr>
      <t>产</t>
    </r>
    <r>
      <rPr>
        <sz val="20"/>
        <rFont val="黑体"/>
        <charset val="134"/>
      </rPr>
      <t>评</t>
    </r>
    <r>
      <rPr>
        <sz val="20"/>
        <rFont val="黑体"/>
        <charset val="134"/>
      </rPr>
      <t>估</t>
    </r>
    <r>
      <rPr>
        <sz val="20"/>
        <rFont val="黑体"/>
        <charset val="134"/>
      </rPr>
      <t>结</t>
    </r>
    <r>
      <rPr>
        <sz val="20"/>
        <rFont val="黑体"/>
        <charset val="134"/>
      </rPr>
      <t>果</t>
    </r>
    <r>
      <rPr>
        <sz val="20"/>
        <rFont val="黑体"/>
        <charset val="134"/>
      </rPr>
      <t>汇</t>
    </r>
    <r>
      <rPr>
        <sz val="20"/>
        <rFont val="黑体"/>
        <charset val="134"/>
      </rPr>
      <t>总</t>
    </r>
    <r>
      <rPr>
        <sz val="20"/>
        <rFont val="黑体"/>
        <charset val="134"/>
      </rPr>
      <t>表</t>
    </r>
  </si>
  <si>
    <t>表1</t>
  </si>
  <si>
    <t>金额单位：人民币万元</t>
  </si>
  <si>
    <r>
      <rPr>
        <sz val="10"/>
        <color indexed="8"/>
        <rFont val="宋体"/>
        <charset val="134"/>
      </rPr>
      <t>项</t>
    </r>
    <r>
      <rPr>
        <sz val="10"/>
        <color indexed="8"/>
        <rFont val="Times New Roman"/>
        <charset val="134"/>
      </rPr>
      <t xml:space="preserve">            </t>
    </r>
    <r>
      <rPr>
        <sz val="10"/>
        <color indexed="8"/>
        <rFont val="宋体"/>
        <charset val="134"/>
      </rPr>
      <t>目</t>
    </r>
  </si>
  <si>
    <t>账面价值</t>
  </si>
  <si>
    <t>评估价值</t>
  </si>
  <si>
    <t>增减值</t>
  </si>
  <si>
    <t>增值率</t>
  </si>
  <si>
    <t>A</t>
  </si>
  <si>
    <t>B</t>
  </si>
  <si>
    <t>C=B-A</t>
  </si>
  <si>
    <t>D=C/A×100%</t>
  </si>
  <si>
    <r>
      <rPr>
        <sz val="10"/>
        <rFont val="Times New Roman"/>
        <charset val="134"/>
      </rPr>
      <t>流</t>
    </r>
    <r>
      <rPr>
        <sz val="12"/>
        <rFont val="Times New Roman"/>
        <charset val="134"/>
      </rPr>
      <t>动资产</t>
    </r>
  </si>
  <si>
    <t>非流动资产</t>
  </si>
  <si>
    <t>其中：可供出售金融资产</t>
  </si>
  <si>
    <t>持有至到期投资</t>
  </si>
  <si>
    <t>长期应收款</t>
  </si>
  <si>
    <t>长期股权投资</t>
  </si>
  <si>
    <t>投资性房地产</t>
  </si>
  <si>
    <t>固定资产</t>
  </si>
  <si>
    <t>在建工程</t>
  </si>
  <si>
    <t>工程物资</t>
  </si>
  <si>
    <t>固定资产清理</t>
  </si>
  <si>
    <t>生产性生物资产</t>
  </si>
  <si>
    <t>油气资产</t>
  </si>
  <si>
    <t>无形资产</t>
  </si>
  <si>
    <t>开发支出</t>
  </si>
  <si>
    <t>商誉</t>
  </si>
  <si>
    <t>长期待摊费用</t>
  </si>
  <si>
    <t>递延所得税资产</t>
  </si>
  <si>
    <t>其他非流动资产</t>
  </si>
  <si>
    <t>资产总计</t>
  </si>
  <si>
    <t>流动负债</t>
  </si>
  <si>
    <t>非流动负债</t>
  </si>
  <si>
    <t>负债合计</t>
  </si>
  <si>
    <t>净资产（所有者权益）</t>
  </si>
  <si>
    <t>评估机构：万邦资产评估有限公司</t>
  </si>
  <si>
    <t>注册资产评估师：程超   沈晓栋</t>
  </si>
  <si>
    <r>
      <rPr>
        <sz val="18"/>
        <rFont val="黑体"/>
        <charset val="134"/>
      </rPr>
      <t>资产评估结果分类汇总表</t>
    </r>
  </si>
  <si>
    <r>
      <rPr>
        <sz val="10"/>
        <rFont val="宋体"/>
        <charset val="134"/>
      </rPr>
      <t>表</t>
    </r>
    <r>
      <rPr>
        <sz val="10"/>
        <rFont val="Times New Roman"/>
        <charset val="134"/>
      </rPr>
      <t>2</t>
    </r>
  </si>
  <si>
    <t>科目名称</t>
  </si>
  <si>
    <t>一、流动资产合计</t>
  </si>
  <si>
    <t>货币资金</t>
  </si>
  <si>
    <t>交易性金融资产</t>
  </si>
  <si>
    <t>应收票据</t>
  </si>
  <si>
    <t>应收账款</t>
  </si>
  <si>
    <t>预付款项</t>
  </si>
  <si>
    <t>应收利息</t>
  </si>
  <si>
    <t>应收股利</t>
  </si>
  <si>
    <t>其他应收款</t>
  </si>
  <si>
    <t>存货</t>
  </si>
  <si>
    <t>一年内到期的非流动资产</t>
  </si>
  <si>
    <t>其他流动资产</t>
  </si>
  <si>
    <t>二、非流动资产合计</t>
  </si>
  <si>
    <t>可供出售金融资产</t>
  </si>
  <si>
    <t>三、资产总计</t>
  </si>
  <si>
    <t>四、流动负债合计</t>
  </si>
  <si>
    <t>短期借款</t>
  </si>
  <si>
    <t>交易性金融负债</t>
  </si>
  <si>
    <t>应付票据</t>
  </si>
  <si>
    <t>应付账款</t>
  </si>
  <si>
    <t>预收款项</t>
  </si>
  <si>
    <t>应付职工薪酬</t>
  </si>
  <si>
    <t>应交税费</t>
  </si>
  <si>
    <t>应付利息</t>
  </si>
  <si>
    <t>应付股利</t>
  </si>
  <si>
    <t>其他应付款</t>
  </si>
  <si>
    <t>一年内到期的非流动负债</t>
  </si>
  <si>
    <t>其他流动负债</t>
  </si>
  <si>
    <t>五、非流动负债合计</t>
  </si>
  <si>
    <t>长期借款</t>
  </si>
  <si>
    <t>应付债券</t>
  </si>
  <si>
    <t>长期应付款</t>
  </si>
  <si>
    <t>专项应付款</t>
  </si>
  <si>
    <t>预计负债</t>
  </si>
  <si>
    <t>递延所得税负债</t>
  </si>
  <si>
    <t>其他非流动负债</t>
  </si>
  <si>
    <t>六、负债总计</t>
  </si>
  <si>
    <t>七、净资产（所有者权益）</t>
  </si>
  <si>
    <t>流动资产评估汇总表</t>
  </si>
  <si>
    <r>
      <rPr>
        <sz val="10"/>
        <rFont val="宋体"/>
        <charset val="134"/>
      </rPr>
      <t>表</t>
    </r>
    <r>
      <rPr>
        <sz val="10"/>
        <rFont val="Times New Roman"/>
        <charset val="134"/>
      </rPr>
      <t>3</t>
    </r>
  </si>
  <si>
    <t>编号</t>
  </si>
  <si>
    <t>3-1</t>
  </si>
  <si>
    <r>
      <rPr>
        <sz val="10"/>
        <rFont val="宋体"/>
        <charset val="134"/>
      </rPr>
      <t>货币资金</t>
    </r>
  </si>
  <si>
    <t>3-2</t>
  </si>
  <si>
    <t>3-3</t>
  </si>
  <si>
    <t>3-4</t>
  </si>
  <si>
    <t>3-5</t>
  </si>
  <si>
    <t>预付账款</t>
  </si>
  <si>
    <t>3-6</t>
  </si>
  <si>
    <t>3-7</t>
  </si>
  <si>
    <t>3-8</t>
  </si>
  <si>
    <t>3-9</t>
  </si>
  <si>
    <t>3-10</t>
  </si>
  <si>
    <t>3-11</t>
  </si>
  <si>
    <t/>
  </si>
  <si>
    <t>评估人员：</t>
  </si>
  <si>
    <t>货币资金评估汇总表</t>
  </si>
  <si>
    <r>
      <rPr>
        <sz val="10"/>
        <rFont val="宋体"/>
        <charset val="134"/>
      </rPr>
      <t>表</t>
    </r>
    <r>
      <rPr>
        <sz val="10"/>
        <rFont val="Times New Roman"/>
        <charset val="134"/>
      </rPr>
      <t>3-1</t>
    </r>
  </si>
  <si>
    <t>3-1-1</t>
  </si>
  <si>
    <t>现金</t>
  </si>
  <si>
    <t>3-1-2</t>
  </si>
  <si>
    <t>银行存款</t>
  </si>
  <si>
    <t>3-1-3</t>
  </si>
  <si>
    <t>其他货币资金</t>
  </si>
  <si>
    <t>合计</t>
  </si>
  <si>
    <t>货币资金—现金评估明细表</t>
  </si>
  <si>
    <r>
      <rPr>
        <sz val="10"/>
        <rFont val="宋体"/>
        <charset val="134"/>
      </rPr>
      <t>表</t>
    </r>
    <r>
      <rPr>
        <sz val="10"/>
        <rFont val="Times New Roman"/>
        <charset val="134"/>
      </rPr>
      <t>3-1-1</t>
    </r>
  </si>
  <si>
    <r>
      <rPr>
        <sz val="10"/>
        <rFont val="宋体"/>
        <charset val="134"/>
      </rPr>
      <t>存放部门（单位</t>
    </r>
    <r>
      <rPr>
        <sz val="10"/>
        <rFont val="Times New Roman"/>
        <charset val="134"/>
      </rPr>
      <t>)</t>
    </r>
  </si>
  <si>
    <t>币种</t>
  </si>
  <si>
    <t>外币账面金额</t>
  </si>
  <si>
    <t>评估基准日汇率</t>
  </si>
  <si>
    <t>货币资金—银行存款评估明细表</t>
  </si>
  <si>
    <r>
      <rPr>
        <sz val="10"/>
        <rFont val="宋体"/>
        <charset val="134"/>
      </rPr>
      <t>表</t>
    </r>
    <r>
      <rPr>
        <sz val="10"/>
        <rFont val="Times New Roman"/>
        <charset val="134"/>
      </rPr>
      <t>3-1-2</t>
    </r>
  </si>
  <si>
    <t>开户银行</t>
  </si>
  <si>
    <t>账号</t>
  </si>
  <si>
    <t>货币资金—其他货币资金评估明细表</t>
  </si>
  <si>
    <r>
      <rPr>
        <sz val="10"/>
        <rFont val="宋体"/>
        <charset val="134"/>
      </rPr>
      <t>表</t>
    </r>
    <r>
      <rPr>
        <sz val="10"/>
        <rFont val="Times New Roman"/>
        <charset val="134"/>
      </rPr>
      <t>3-1-3</t>
    </r>
  </si>
  <si>
    <t>名称及内容</t>
  </si>
  <si>
    <t>用途(或账号）</t>
  </si>
  <si>
    <t>交易性金融资产评估汇总表</t>
  </si>
  <si>
    <r>
      <rPr>
        <sz val="10"/>
        <rFont val="宋体"/>
        <charset val="134"/>
      </rPr>
      <t>表</t>
    </r>
    <r>
      <rPr>
        <sz val="10"/>
        <rFont val="Times New Roman"/>
        <charset val="134"/>
      </rPr>
      <t>3-2</t>
    </r>
  </si>
  <si>
    <t>3-2-1</t>
  </si>
  <si>
    <t>交易性金融资产-股票投资</t>
  </si>
  <si>
    <t>3-2-2</t>
  </si>
  <si>
    <t>交易性金融资产-债券投资</t>
  </si>
  <si>
    <t>3-2-3</t>
  </si>
  <si>
    <t>交易性金融资产-基金投资</t>
  </si>
  <si>
    <t>合      计</t>
  </si>
  <si>
    <t>交易性金融资产—股票投资评估明细表</t>
  </si>
  <si>
    <r>
      <rPr>
        <sz val="10"/>
        <rFont val="宋体"/>
        <charset val="134"/>
      </rPr>
      <t>表</t>
    </r>
    <r>
      <rPr>
        <sz val="10"/>
        <rFont val="Times New Roman"/>
        <charset val="134"/>
      </rPr>
      <t>3-2-1</t>
    </r>
  </si>
  <si>
    <t>被投资单位名称</t>
  </si>
  <si>
    <t>股票名称</t>
  </si>
  <si>
    <t>投资日期</t>
  </si>
  <si>
    <t>持股数量</t>
  </si>
  <si>
    <t>成  本</t>
  </si>
  <si>
    <r>
      <rPr>
        <sz val="10"/>
        <rFont val="宋体"/>
        <charset val="134"/>
      </rPr>
      <t>基准日收盘价元</t>
    </r>
    <r>
      <rPr>
        <sz val="10"/>
        <rFont val="Times New Roman"/>
        <charset val="134"/>
      </rPr>
      <t>/</t>
    </r>
    <r>
      <rPr>
        <sz val="10"/>
        <rFont val="宋体"/>
        <charset val="134"/>
      </rPr>
      <t>股</t>
    </r>
  </si>
  <si>
    <t>交易性金融资产—债券投资评估明细表</t>
  </si>
  <si>
    <r>
      <rPr>
        <sz val="10"/>
        <rFont val="宋体"/>
        <charset val="134"/>
      </rPr>
      <t>表</t>
    </r>
    <r>
      <rPr>
        <sz val="10"/>
        <rFont val="Times New Roman"/>
        <charset val="134"/>
      </rPr>
      <t>3-2-2</t>
    </r>
  </si>
  <si>
    <t>债券名称</t>
  </si>
  <si>
    <t>发行日期</t>
  </si>
  <si>
    <r>
      <rPr>
        <sz val="10"/>
        <rFont val="宋体"/>
        <charset val="134"/>
      </rPr>
      <t>票面利率</t>
    </r>
    <r>
      <rPr>
        <sz val="10"/>
        <rFont val="Times New Roman"/>
        <charset val="134"/>
      </rPr>
      <t>%</t>
    </r>
  </si>
  <si>
    <t>成本</t>
  </si>
  <si>
    <t>交易性金融资产—基金投资评估明细表</t>
  </si>
  <si>
    <r>
      <rPr>
        <sz val="10"/>
        <rFont val="宋体"/>
        <charset val="134"/>
      </rPr>
      <t>表</t>
    </r>
    <r>
      <rPr>
        <sz val="10"/>
        <rFont val="Times New Roman"/>
        <charset val="134"/>
      </rPr>
      <t>3-2-3</t>
    </r>
  </si>
  <si>
    <t>基金发行单位</t>
  </si>
  <si>
    <t>基金名称</t>
  </si>
  <si>
    <t>基金类型</t>
  </si>
  <si>
    <r>
      <rPr>
        <sz val="10"/>
        <rFont val="宋体"/>
        <charset val="134"/>
      </rPr>
      <t>基准日净值</t>
    </r>
    <r>
      <rPr>
        <sz val="10"/>
        <rFont val="Times New Roman"/>
        <charset val="134"/>
      </rPr>
      <t>/</t>
    </r>
    <r>
      <rPr>
        <sz val="10"/>
        <rFont val="宋体"/>
        <charset val="134"/>
      </rPr>
      <t>份</t>
    </r>
  </si>
  <si>
    <t>应收票据评估明细表</t>
  </si>
  <si>
    <r>
      <rPr>
        <sz val="10"/>
        <rFont val="宋体"/>
        <charset val="134"/>
      </rPr>
      <t>表</t>
    </r>
    <r>
      <rPr>
        <sz val="10"/>
        <rFont val="Times New Roman"/>
        <charset val="134"/>
      </rPr>
      <t>3-3</t>
    </r>
  </si>
  <si>
    <r>
      <rPr>
        <sz val="10"/>
        <rFont val="宋体"/>
        <charset val="134"/>
      </rPr>
      <t>户名（结算对象</t>
    </r>
    <r>
      <rPr>
        <sz val="10"/>
        <rFont val="Times New Roman"/>
        <charset val="134"/>
      </rPr>
      <t>)</t>
    </r>
  </si>
  <si>
    <t>出票日期</t>
  </si>
  <si>
    <t>到期日期</t>
  </si>
  <si>
    <t>票面利率</t>
  </si>
  <si>
    <t>总计</t>
  </si>
  <si>
    <t>减：应收票据坏账准备</t>
  </si>
  <si>
    <t>应收账款评估明细表</t>
  </si>
  <si>
    <r>
      <rPr>
        <sz val="10"/>
        <rFont val="宋体"/>
        <charset val="134"/>
      </rPr>
      <t>表</t>
    </r>
    <r>
      <rPr>
        <sz val="10"/>
        <rFont val="Times New Roman"/>
        <charset val="134"/>
      </rPr>
      <t>3-4</t>
    </r>
  </si>
  <si>
    <r>
      <rPr>
        <sz val="10"/>
        <rFont val="宋体"/>
        <charset val="134"/>
      </rPr>
      <t>欠款单位名称（结算对象</t>
    </r>
    <r>
      <rPr>
        <sz val="10"/>
        <rFont val="Times New Roman"/>
        <charset val="134"/>
      </rPr>
      <t>)</t>
    </r>
  </si>
  <si>
    <t>业务内容</t>
  </si>
  <si>
    <t>发生日期</t>
  </si>
  <si>
    <t>账龄</t>
  </si>
  <si>
    <t>减：应收账款坏账准备</t>
  </si>
  <si>
    <r>
      <rPr>
        <sz val="10"/>
        <rFont val="Times New Roman"/>
        <charset val="134"/>
      </rPr>
      <t xml:space="preserve">            </t>
    </r>
    <r>
      <rPr>
        <sz val="10"/>
        <rFont val="宋体"/>
        <charset val="134"/>
      </rPr>
      <t>评估人员：</t>
    </r>
  </si>
  <si>
    <t>预付账款评估明细表</t>
  </si>
  <si>
    <r>
      <rPr>
        <sz val="10"/>
        <rFont val="宋体"/>
        <charset val="134"/>
      </rPr>
      <t>表</t>
    </r>
    <r>
      <rPr>
        <sz val="10"/>
        <rFont val="Times New Roman"/>
        <charset val="134"/>
      </rPr>
      <t>3-5</t>
    </r>
  </si>
  <si>
    <r>
      <rPr>
        <sz val="10"/>
        <rFont val="宋体"/>
        <charset val="134"/>
      </rPr>
      <t>收款单位名称（结算对象</t>
    </r>
    <r>
      <rPr>
        <sz val="10"/>
        <rFont val="Times New Roman"/>
        <charset val="134"/>
      </rPr>
      <t>)</t>
    </r>
  </si>
  <si>
    <t>减：预付账款坏账准备</t>
  </si>
  <si>
    <t>应收利息评估明细表</t>
  </si>
  <si>
    <r>
      <rPr>
        <sz val="10"/>
        <rFont val="宋体"/>
        <charset val="134"/>
      </rPr>
      <t>表</t>
    </r>
    <r>
      <rPr>
        <sz val="10"/>
        <rFont val="Times New Roman"/>
        <charset val="134"/>
      </rPr>
      <t>3-6</t>
    </r>
  </si>
  <si>
    <t>本金</t>
  </si>
  <si>
    <t>利息所属期间</t>
  </si>
  <si>
    <t>年利息率</t>
  </si>
  <si>
    <t>应收股利（应收利润）评估明细表</t>
  </si>
  <si>
    <r>
      <rPr>
        <sz val="10"/>
        <rFont val="宋体"/>
        <charset val="134"/>
      </rPr>
      <t>表</t>
    </r>
    <r>
      <rPr>
        <sz val="10"/>
        <rFont val="Times New Roman"/>
        <charset val="134"/>
      </rPr>
      <t>3-7</t>
    </r>
  </si>
  <si>
    <t>股利（利润）所属期间</t>
  </si>
  <si>
    <t>其他应收款评估明细表</t>
  </si>
  <si>
    <r>
      <rPr>
        <sz val="10"/>
        <rFont val="宋体"/>
        <charset val="134"/>
      </rPr>
      <t>表</t>
    </r>
    <r>
      <rPr>
        <sz val="10"/>
        <rFont val="Times New Roman"/>
        <charset val="134"/>
      </rPr>
      <t>3-8</t>
    </r>
  </si>
  <si>
    <r>
      <rPr>
        <sz val="10"/>
        <rFont val="宋体"/>
        <charset val="134"/>
      </rPr>
      <t>欠款单位（人）名称（结算对象</t>
    </r>
    <r>
      <rPr>
        <sz val="10"/>
        <rFont val="Times New Roman"/>
        <charset val="134"/>
      </rPr>
      <t>)</t>
    </r>
  </si>
  <si>
    <t>减：其他应收款坏账准备</t>
  </si>
  <si>
    <t>存货评估汇总表</t>
  </si>
  <si>
    <r>
      <rPr>
        <sz val="10"/>
        <rFont val="宋体"/>
        <charset val="134"/>
      </rPr>
      <t>表</t>
    </r>
    <r>
      <rPr>
        <sz val="10"/>
        <rFont val="Times New Roman"/>
        <charset val="134"/>
      </rPr>
      <t>3-9</t>
    </r>
  </si>
  <si>
    <r>
      <rPr>
        <sz val="10"/>
        <rFont val="Times New Roman"/>
        <charset val="134"/>
      </rPr>
      <t>增值率</t>
    </r>
    <r>
      <rPr>
        <sz val="10"/>
        <rFont val="Times New Roman"/>
        <charset val="134"/>
      </rPr>
      <t>%</t>
    </r>
  </si>
  <si>
    <t>3-9-1</t>
  </si>
  <si>
    <t>材料采购（在途物资）</t>
  </si>
  <si>
    <t>3-9-2</t>
  </si>
  <si>
    <t>原材料</t>
  </si>
  <si>
    <t>3-9-3</t>
  </si>
  <si>
    <t>在库周转材料</t>
  </si>
  <si>
    <t>3-9-4</t>
  </si>
  <si>
    <t>委托加工物资</t>
  </si>
  <si>
    <t>3-9-5</t>
  </si>
  <si>
    <t>产成品（库存商品）</t>
  </si>
  <si>
    <t>3-9-6</t>
  </si>
  <si>
    <t>在产品（自制半成品）</t>
  </si>
  <si>
    <t>3-9-7</t>
  </si>
  <si>
    <t>发出商品</t>
  </si>
  <si>
    <t>3-9-8</t>
  </si>
  <si>
    <t>在用周转材料</t>
  </si>
  <si>
    <t>减：存货跌价准备</t>
  </si>
  <si>
    <t>存货—材料采购（在途物资）评估明细表</t>
  </si>
  <si>
    <r>
      <rPr>
        <sz val="10"/>
        <rFont val="宋体"/>
        <charset val="134"/>
      </rPr>
      <t>表</t>
    </r>
    <r>
      <rPr>
        <sz val="10"/>
        <rFont val="Times New Roman"/>
        <charset val="134"/>
      </rPr>
      <t>3-9-1</t>
    </r>
  </si>
  <si>
    <t>名称</t>
  </si>
  <si>
    <t>规格型号</t>
  </si>
  <si>
    <t>计量单位</t>
  </si>
  <si>
    <r>
      <rPr>
        <sz val="10"/>
        <rFont val="宋体"/>
        <charset val="134"/>
      </rPr>
      <t>增值率</t>
    </r>
    <r>
      <rPr>
        <sz val="10"/>
        <rFont val="Times New Roman"/>
        <charset val="134"/>
      </rPr>
      <t>%</t>
    </r>
  </si>
  <si>
    <t>数量</t>
  </si>
  <si>
    <t>单价</t>
  </si>
  <si>
    <t>金额</t>
  </si>
  <si>
    <t>实际数量</t>
  </si>
  <si>
    <t>评估单价</t>
  </si>
  <si>
    <t>1</t>
  </si>
  <si>
    <t>2</t>
  </si>
  <si>
    <t>3</t>
  </si>
  <si>
    <t>4</t>
  </si>
  <si>
    <t>5</t>
  </si>
  <si>
    <t>6</t>
  </si>
  <si>
    <t>7</t>
  </si>
  <si>
    <t>8</t>
  </si>
  <si>
    <t>9</t>
  </si>
  <si>
    <t>10</t>
  </si>
  <si>
    <t>11</t>
  </si>
  <si>
    <t>12</t>
  </si>
  <si>
    <t>13</t>
  </si>
  <si>
    <t>14</t>
  </si>
  <si>
    <t>15</t>
  </si>
  <si>
    <t>16</t>
  </si>
  <si>
    <t>17</t>
  </si>
  <si>
    <t>18</t>
  </si>
  <si>
    <t>19</t>
  </si>
  <si>
    <t>存货—原材料评估明细表</t>
  </si>
  <si>
    <r>
      <rPr>
        <sz val="10"/>
        <rFont val="宋体"/>
        <charset val="134"/>
      </rPr>
      <t>表</t>
    </r>
    <r>
      <rPr>
        <sz val="10"/>
        <rFont val="Times New Roman"/>
        <charset val="134"/>
      </rPr>
      <t>3-9-2</t>
    </r>
  </si>
  <si>
    <t>存放地点</t>
  </si>
  <si>
    <t>存货—在库周转材料评估明细表</t>
  </si>
  <si>
    <r>
      <rPr>
        <sz val="10"/>
        <rFont val="Times New Roman"/>
        <charset val="134"/>
      </rPr>
      <t xml:space="preserve"> </t>
    </r>
    <r>
      <rPr>
        <sz val="10"/>
        <rFont val="宋体"/>
        <charset val="134"/>
      </rPr>
      <t>表</t>
    </r>
    <r>
      <rPr>
        <sz val="10"/>
        <rFont val="Times New Roman"/>
        <charset val="134"/>
      </rPr>
      <t>3-9-3</t>
    </r>
  </si>
  <si>
    <t>存货—委托加工物资评估明细表</t>
  </si>
  <si>
    <r>
      <rPr>
        <sz val="10"/>
        <rFont val="宋体"/>
        <charset val="134"/>
      </rPr>
      <t>表</t>
    </r>
    <r>
      <rPr>
        <sz val="10"/>
        <rFont val="Times New Roman"/>
        <charset val="134"/>
      </rPr>
      <t>3-9-4</t>
    </r>
  </si>
  <si>
    <t>加工单位名称</t>
  </si>
  <si>
    <t>存货—产成品（库存商品、开发产品、农产品）评估明细表</t>
  </si>
  <si>
    <r>
      <rPr>
        <sz val="10"/>
        <rFont val="宋体"/>
        <charset val="134"/>
      </rPr>
      <t>表</t>
    </r>
    <r>
      <rPr>
        <sz val="10"/>
        <rFont val="Times New Roman"/>
        <charset val="134"/>
      </rPr>
      <t>3-9-5</t>
    </r>
  </si>
  <si>
    <t>名  称</t>
  </si>
  <si>
    <t>外币单价</t>
  </si>
  <si>
    <t>人民币单价</t>
  </si>
  <si>
    <t>汇率</t>
  </si>
  <si>
    <t>20</t>
  </si>
  <si>
    <t>21</t>
  </si>
  <si>
    <t>22</t>
  </si>
  <si>
    <t>存货—在产品（自制半成品）评估明细表</t>
  </si>
  <si>
    <r>
      <rPr>
        <sz val="10"/>
        <rFont val="宋体"/>
        <charset val="134"/>
      </rPr>
      <t>表</t>
    </r>
    <r>
      <rPr>
        <sz val="10"/>
        <rFont val="Times New Roman"/>
        <charset val="134"/>
      </rPr>
      <t>3-9-6</t>
    </r>
  </si>
  <si>
    <t>存货—发出商品评估明细表</t>
  </si>
  <si>
    <r>
      <rPr>
        <sz val="10"/>
        <rFont val="宋体"/>
        <charset val="134"/>
      </rPr>
      <t>表</t>
    </r>
    <r>
      <rPr>
        <sz val="10"/>
        <rFont val="Times New Roman"/>
        <charset val="134"/>
      </rPr>
      <t>3-9-7</t>
    </r>
  </si>
  <si>
    <t>商品名称</t>
  </si>
  <si>
    <t>对方单位名称</t>
  </si>
  <si>
    <t>存货—在用周转材料评估明细表</t>
  </si>
  <si>
    <r>
      <rPr>
        <sz val="10"/>
        <rFont val="宋体"/>
        <charset val="134"/>
      </rPr>
      <t>表</t>
    </r>
    <r>
      <rPr>
        <sz val="10"/>
        <rFont val="Times New Roman"/>
        <charset val="134"/>
      </rPr>
      <t>3-9-8</t>
    </r>
  </si>
  <si>
    <t>启用日期</t>
  </si>
  <si>
    <t>原始入账价值</t>
  </si>
  <si>
    <t>账面价值（摊余价值）</t>
  </si>
  <si>
    <t>评估原价</t>
  </si>
  <si>
    <t>成新率</t>
  </si>
  <si>
    <t>一年内到期的非流动资产评估明细表</t>
  </si>
  <si>
    <r>
      <rPr>
        <sz val="10"/>
        <rFont val="宋体"/>
        <charset val="134"/>
      </rPr>
      <t>表</t>
    </r>
    <r>
      <rPr>
        <sz val="10"/>
        <rFont val="Times New Roman"/>
        <charset val="134"/>
      </rPr>
      <t>3-10</t>
    </r>
  </si>
  <si>
    <t>项目及内容</t>
  </si>
  <si>
    <t>结算内容</t>
  </si>
  <si>
    <t>其他流动资产评估明细表</t>
  </si>
  <si>
    <r>
      <rPr>
        <sz val="10"/>
        <rFont val="宋体"/>
        <charset val="134"/>
      </rPr>
      <t>表</t>
    </r>
    <r>
      <rPr>
        <sz val="10"/>
        <rFont val="Times New Roman"/>
        <charset val="134"/>
      </rPr>
      <t>3-11</t>
    </r>
  </si>
  <si>
    <t>非流动资产评估汇总表</t>
  </si>
  <si>
    <r>
      <rPr>
        <sz val="10"/>
        <rFont val="宋体"/>
        <charset val="134"/>
      </rPr>
      <t>表</t>
    </r>
    <r>
      <rPr>
        <sz val="10"/>
        <rFont val="Times New Roman"/>
        <charset val="134"/>
      </rPr>
      <t>4</t>
    </r>
  </si>
  <si>
    <t>4-1</t>
  </si>
  <si>
    <t>4-2</t>
  </si>
  <si>
    <t>4-3</t>
  </si>
  <si>
    <t>4-4</t>
  </si>
  <si>
    <t>4-5</t>
  </si>
  <si>
    <t>4-6</t>
  </si>
  <si>
    <t>4-7</t>
  </si>
  <si>
    <t>4-8</t>
  </si>
  <si>
    <t>4-9</t>
  </si>
  <si>
    <t>4-10</t>
  </si>
  <si>
    <t>4-11</t>
  </si>
  <si>
    <t>4-12</t>
  </si>
  <si>
    <t>4-13</t>
  </si>
  <si>
    <t>4-14</t>
  </si>
  <si>
    <t>4-15</t>
  </si>
  <si>
    <t>4-16</t>
  </si>
  <si>
    <t>4-17</t>
  </si>
  <si>
    <r>
      <rPr>
        <sz val="10"/>
        <rFont val="宋体"/>
        <charset val="134"/>
      </rPr>
      <t>合</t>
    </r>
    <r>
      <rPr>
        <sz val="10"/>
        <rFont val="Times New Roman"/>
        <charset val="134"/>
      </rPr>
      <t xml:space="preserve">            </t>
    </r>
    <r>
      <rPr>
        <sz val="10"/>
        <rFont val="宋体"/>
        <charset val="134"/>
      </rPr>
      <t>计</t>
    </r>
  </si>
  <si>
    <t>可供出售金融资产评估汇总表</t>
  </si>
  <si>
    <r>
      <rPr>
        <sz val="10"/>
        <rFont val="宋体"/>
        <charset val="134"/>
      </rPr>
      <t>表</t>
    </r>
    <r>
      <rPr>
        <sz val="10"/>
        <rFont val="Times New Roman"/>
        <charset val="134"/>
      </rPr>
      <t>4-1</t>
    </r>
  </si>
  <si>
    <t>4-1-1</t>
  </si>
  <si>
    <t>可供出售金融资产-股票投资</t>
  </si>
  <si>
    <t>4-1-2</t>
  </si>
  <si>
    <t>可供出售金融资产-债券投资</t>
  </si>
  <si>
    <t>4-1-3</t>
  </si>
  <si>
    <t>可供出售金融资产-其他投资</t>
  </si>
  <si>
    <t>可供出售金融资产—股票投资评估明细表</t>
  </si>
  <si>
    <r>
      <rPr>
        <sz val="10"/>
        <rFont val="宋体"/>
        <charset val="134"/>
      </rPr>
      <t>表</t>
    </r>
    <r>
      <rPr>
        <sz val="10"/>
        <rFont val="Times New Roman"/>
        <charset val="134"/>
      </rPr>
      <t>4-1-1</t>
    </r>
  </si>
  <si>
    <t>股票性质</t>
  </si>
  <si>
    <t>基准日市价</t>
  </si>
  <si>
    <t>取得成本</t>
  </si>
  <si>
    <t>减：减值准备</t>
  </si>
  <si>
    <t>可供出售金融资产—债券投资评估明细表</t>
  </si>
  <si>
    <r>
      <rPr>
        <sz val="10"/>
        <rFont val="Times New Roman"/>
        <charset val="134"/>
      </rPr>
      <t xml:space="preserve"> </t>
    </r>
    <r>
      <rPr>
        <sz val="10"/>
        <rFont val="宋体"/>
        <charset val="134"/>
      </rPr>
      <t>表</t>
    </r>
    <r>
      <rPr>
        <sz val="10"/>
        <rFont val="Times New Roman"/>
        <charset val="134"/>
      </rPr>
      <t>4-1-2</t>
    </r>
  </si>
  <si>
    <t>债券种类</t>
  </si>
  <si>
    <t>到期日</t>
  </si>
  <si>
    <t>成本（面值）</t>
  </si>
  <si>
    <t>可供出售金融资产—其他投资评估明细表</t>
  </si>
  <si>
    <r>
      <rPr>
        <sz val="10"/>
        <rFont val="宋体"/>
        <charset val="134"/>
      </rPr>
      <t>表</t>
    </r>
    <r>
      <rPr>
        <sz val="10"/>
        <rFont val="Times New Roman"/>
        <charset val="134"/>
      </rPr>
      <t>4-1-3</t>
    </r>
  </si>
  <si>
    <t>金融资产名称</t>
  </si>
  <si>
    <t>持有数量</t>
  </si>
  <si>
    <t>持有至到期投资评估明细表</t>
  </si>
  <si>
    <r>
      <rPr>
        <sz val="10"/>
        <rFont val="宋体"/>
        <charset val="134"/>
      </rPr>
      <t>表</t>
    </r>
    <r>
      <rPr>
        <sz val="10"/>
        <rFont val="Times New Roman"/>
        <charset val="134"/>
      </rPr>
      <t>4-2</t>
    </r>
  </si>
  <si>
    <t>投资类别</t>
  </si>
  <si>
    <t>投资成本</t>
  </si>
  <si>
    <t>减：持有至到期投资减值准备</t>
  </si>
  <si>
    <t>长期应收款评估明细表</t>
  </si>
  <si>
    <r>
      <rPr>
        <sz val="10"/>
        <rFont val="宋体"/>
        <charset val="134"/>
      </rPr>
      <t>表</t>
    </r>
    <r>
      <rPr>
        <sz val="10"/>
        <rFont val="Times New Roman"/>
        <charset val="134"/>
      </rPr>
      <t>4-3</t>
    </r>
  </si>
  <si>
    <t>减：长期应收款坏账准备</t>
  </si>
  <si>
    <t>长期股权投资评估明细表</t>
  </si>
  <si>
    <r>
      <rPr>
        <sz val="10"/>
        <rFont val="宋体"/>
        <charset val="134"/>
      </rPr>
      <t>表</t>
    </r>
    <r>
      <rPr>
        <sz val="10"/>
        <rFont val="Times New Roman"/>
        <charset val="134"/>
      </rPr>
      <t>4-4</t>
    </r>
  </si>
  <si>
    <t>协议投资期限</t>
  </si>
  <si>
    <r>
      <rPr>
        <sz val="10"/>
        <rFont val="宋体"/>
        <charset val="134"/>
      </rPr>
      <t>持股比例（</t>
    </r>
    <r>
      <rPr>
        <sz val="10"/>
        <rFont val="Times New Roman"/>
        <charset val="134"/>
      </rPr>
      <t>%</t>
    </r>
    <r>
      <rPr>
        <sz val="10"/>
        <rFont val="宋体"/>
        <charset val="134"/>
      </rPr>
      <t>）</t>
    </r>
  </si>
  <si>
    <t>减：长期股权投资减值准备</t>
  </si>
  <si>
    <t>4-5-1</t>
  </si>
  <si>
    <r>
      <rPr>
        <sz val="10"/>
        <rFont val="宋体"/>
        <charset val="134"/>
      </rPr>
      <t>投资性房地产</t>
    </r>
    <r>
      <rPr>
        <sz val="10"/>
        <rFont val="Times New Roman"/>
        <charset val="134"/>
      </rPr>
      <t>-</t>
    </r>
    <r>
      <rPr>
        <sz val="10"/>
        <rFont val="宋体"/>
        <charset val="134"/>
      </rPr>
      <t>房屋（成本计量模式）</t>
    </r>
  </si>
  <si>
    <t>4-5-2</t>
  </si>
  <si>
    <r>
      <rPr>
        <sz val="10"/>
        <rFont val="宋体"/>
        <charset val="134"/>
      </rPr>
      <t>投资性房地产</t>
    </r>
    <r>
      <rPr>
        <sz val="10"/>
        <rFont val="Times New Roman"/>
        <charset val="134"/>
      </rPr>
      <t>-</t>
    </r>
    <r>
      <rPr>
        <sz val="10"/>
        <rFont val="宋体"/>
        <charset val="134"/>
      </rPr>
      <t>房屋（公允价值计量模式）</t>
    </r>
  </si>
  <si>
    <t>4-5-3</t>
  </si>
  <si>
    <r>
      <rPr>
        <sz val="10"/>
        <rFont val="宋体"/>
        <charset val="134"/>
      </rPr>
      <t>投资性房地产</t>
    </r>
    <r>
      <rPr>
        <sz val="10"/>
        <rFont val="Times New Roman"/>
        <charset val="134"/>
      </rPr>
      <t>-</t>
    </r>
    <r>
      <rPr>
        <sz val="10"/>
        <rFont val="宋体"/>
        <charset val="134"/>
      </rPr>
      <t>土地使用权（成本计量模式）</t>
    </r>
  </si>
  <si>
    <t>4-5-4</t>
  </si>
  <si>
    <r>
      <rPr>
        <sz val="10"/>
        <rFont val="宋体"/>
        <charset val="134"/>
      </rPr>
      <t>投资性房地产</t>
    </r>
    <r>
      <rPr>
        <sz val="10"/>
        <rFont val="Times New Roman"/>
        <charset val="134"/>
      </rPr>
      <t>-</t>
    </r>
    <r>
      <rPr>
        <sz val="10"/>
        <rFont val="宋体"/>
        <charset val="134"/>
      </rPr>
      <t>土地使用权（公允价值计量模式）</t>
    </r>
  </si>
  <si>
    <t>投资性房地产——房屋评估明细表</t>
  </si>
  <si>
    <r>
      <rPr>
        <sz val="10"/>
        <rFont val="宋体"/>
        <charset val="134"/>
      </rPr>
      <t>表</t>
    </r>
    <r>
      <rPr>
        <sz val="10"/>
        <rFont val="Times New Roman"/>
        <charset val="134"/>
      </rPr>
      <t>4-5-1</t>
    </r>
  </si>
  <si>
    <t>权证编号</t>
  </si>
  <si>
    <t>房屋名称</t>
  </si>
  <si>
    <t>来源</t>
  </si>
  <si>
    <t>结构</t>
  </si>
  <si>
    <t>建成
年月</t>
  </si>
  <si>
    <r>
      <rPr>
        <sz val="10"/>
        <rFont val="宋体"/>
        <charset val="134"/>
      </rPr>
      <t>建筑</t>
    </r>
    <r>
      <rPr>
        <sz val="10"/>
        <rFont val="宋体"/>
        <charset val="134"/>
      </rPr>
      <t>面积</t>
    </r>
  </si>
  <si>
    <r>
      <rPr>
        <sz val="10"/>
        <rFont val="宋体"/>
        <charset val="134"/>
      </rPr>
      <t>成本单价</t>
    </r>
    <r>
      <rPr>
        <sz val="10"/>
        <rFont val="Times New Roman"/>
        <charset val="134"/>
      </rPr>
      <t>(</t>
    </r>
    <r>
      <rPr>
        <sz val="10"/>
        <rFont val="宋体"/>
        <charset val="134"/>
      </rPr>
      <t>元</t>
    </r>
    <r>
      <rPr>
        <sz val="10"/>
        <rFont val="Times New Roman"/>
        <charset val="134"/>
      </rPr>
      <t>/m</t>
    </r>
    <r>
      <rPr>
        <vertAlign val="superscript"/>
        <sz val="10"/>
        <rFont val="Times New Roman"/>
        <charset val="134"/>
      </rPr>
      <t>2</t>
    </r>
    <r>
      <rPr>
        <sz val="10"/>
        <rFont val="Times New Roman"/>
        <charset val="134"/>
      </rPr>
      <t>)</t>
    </r>
  </si>
  <si>
    <r>
      <rPr>
        <sz val="10"/>
        <rFont val="宋体"/>
        <charset val="134"/>
      </rPr>
      <t>评估单价</t>
    </r>
    <r>
      <rPr>
        <sz val="10"/>
        <rFont val="Times New Roman"/>
        <charset val="134"/>
      </rPr>
      <t>(</t>
    </r>
    <r>
      <rPr>
        <sz val="10"/>
        <rFont val="宋体"/>
        <charset val="134"/>
      </rPr>
      <t>元</t>
    </r>
    <r>
      <rPr>
        <sz val="10"/>
        <rFont val="Times New Roman"/>
        <charset val="134"/>
      </rPr>
      <t>/m</t>
    </r>
    <r>
      <rPr>
        <vertAlign val="superscript"/>
        <sz val="10"/>
        <rFont val="Times New Roman"/>
        <charset val="134"/>
      </rPr>
      <t>2</t>
    </r>
    <r>
      <rPr>
        <sz val="10"/>
        <rFont val="Times New Roman"/>
        <charset val="134"/>
      </rPr>
      <t>)</t>
    </r>
  </si>
  <si>
    <t>原值</t>
  </si>
  <si>
    <t>净值</t>
  </si>
  <si>
    <t>减：投资性房地产减值准备</t>
  </si>
  <si>
    <r>
      <rPr>
        <sz val="10"/>
        <rFont val="宋体"/>
        <charset val="134"/>
      </rPr>
      <t>表</t>
    </r>
    <r>
      <rPr>
        <sz val="10"/>
        <rFont val="Times New Roman"/>
        <charset val="134"/>
      </rPr>
      <t>4-5</t>
    </r>
  </si>
  <si>
    <r>
      <rPr>
        <sz val="10"/>
        <rFont val="宋体"/>
        <charset val="134"/>
      </rPr>
      <t>建筑</t>
    </r>
    <r>
      <rPr>
        <sz val="10"/>
        <rFont val="Times New Roman"/>
        <charset val="134"/>
      </rPr>
      <t xml:space="preserve">          </t>
    </r>
    <r>
      <rPr>
        <sz val="10"/>
        <rFont val="宋体"/>
        <charset val="134"/>
      </rPr>
      <t>面积</t>
    </r>
  </si>
  <si>
    <t>原始入帐价值    （转入日公允价值）</t>
  </si>
  <si>
    <t>现场勘察简单记录</t>
  </si>
  <si>
    <t>证载权利人</t>
  </si>
  <si>
    <t>投资性房地产——土地使用权评估明细表</t>
  </si>
  <si>
    <t>土地权证编号</t>
  </si>
  <si>
    <t>宗地名称</t>
  </si>
  <si>
    <t>土地位置</t>
  </si>
  <si>
    <t>取得日期</t>
  </si>
  <si>
    <t>用地性质</t>
  </si>
  <si>
    <t>土地用途</t>
  </si>
  <si>
    <t>准用年限</t>
  </si>
  <si>
    <t>开发程度</t>
  </si>
  <si>
    <r>
      <rPr>
        <sz val="10"/>
        <rFont val="宋体"/>
        <charset val="134"/>
      </rPr>
      <t>面积</t>
    </r>
    <r>
      <rPr>
        <sz val="10"/>
        <rFont val="Times New Roman"/>
        <charset val="134"/>
      </rPr>
      <t>(m</t>
    </r>
    <r>
      <rPr>
        <vertAlign val="superscript"/>
        <sz val="10"/>
        <rFont val="Times New Roman"/>
        <charset val="134"/>
      </rPr>
      <t>2</t>
    </r>
    <r>
      <rPr>
        <sz val="10"/>
        <rFont val="Times New Roman"/>
        <charset val="134"/>
      </rPr>
      <t>)</t>
    </r>
  </si>
  <si>
    <t>原始入账价值（转入日公允价值）</t>
  </si>
  <si>
    <r>
      <rPr>
        <sz val="18"/>
        <rFont val="黑体"/>
        <charset val="134"/>
      </rPr>
      <t>固定资产</t>
    </r>
    <r>
      <rPr>
        <sz val="18"/>
        <rFont val="Times New Roman"/>
        <charset val="134"/>
      </rPr>
      <t>—</t>
    </r>
    <r>
      <rPr>
        <sz val="18"/>
        <rFont val="黑体"/>
        <charset val="134"/>
      </rPr>
      <t>房屋建筑物评估明细表</t>
    </r>
  </si>
  <si>
    <t>评估基准日：2019年3月31日</t>
  </si>
  <si>
    <r>
      <rPr>
        <sz val="10"/>
        <rFont val="宋体"/>
        <charset val="134"/>
      </rPr>
      <t>表</t>
    </r>
    <r>
      <rPr>
        <sz val="10"/>
        <rFont val="Times New Roman"/>
        <charset val="134"/>
      </rPr>
      <t>4-6-1</t>
    </r>
  </si>
  <si>
    <t>被评估单位：江西正邦养殖有限公司</t>
  </si>
  <si>
    <r>
      <rPr>
        <sz val="10"/>
        <rFont val="宋体"/>
        <charset val="134"/>
      </rPr>
      <t>金额单位：人民币元</t>
    </r>
  </si>
  <si>
    <r>
      <rPr>
        <sz val="10"/>
        <rFont val="宋体"/>
        <charset val="134"/>
      </rPr>
      <t>序号</t>
    </r>
  </si>
  <si>
    <t>发票号</t>
  </si>
  <si>
    <r>
      <rPr>
        <sz val="10"/>
        <rFont val="宋体"/>
        <charset val="134"/>
      </rPr>
      <t>建筑物名称</t>
    </r>
  </si>
  <si>
    <t>栋舍号</t>
  </si>
  <si>
    <r>
      <rPr>
        <sz val="10"/>
        <rFont val="宋体"/>
        <charset val="134"/>
      </rPr>
      <t>结构</t>
    </r>
  </si>
  <si>
    <r>
      <rPr>
        <sz val="10"/>
        <rFont val="宋体"/>
        <charset val="134"/>
      </rPr>
      <t>建成
年月</t>
    </r>
  </si>
  <si>
    <r>
      <rPr>
        <sz val="10"/>
        <rFont val="宋体"/>
        <charset val="134"/>
      </rPr>
      <t>计量单位</t>
    </r>
  </si>
  <si>
    <r>
      <rPr>
        <sz val="10"/>
        <rFont val="宋体"/>
        <charset val="134"/>
      </rPr>
      <t>建筑面积</t>
    </r>
    <r>
      <rPr>
        <sz val="10"/>
        <rFont val="Times New Roman"/>
        <charset val="134"/>
      </rPr>
      <t xml:space="preserve">           m</t>
    </r>
    <r>
      <rPr>
        <vertAlign val="superscript"/>
        <sz val="10"/>
        <rFont val="Times New Roman"/>
        <charset val="134"/>
      </rPr>
      <t>2</t>
    </r>
  </si>
  <si>
    <r>
      <rPr>
        <sz val="10"/>
        <rFont val="宋体"/>
        <charset val="134"/>
      </rPr>
      <t>账面价值</t>
    </r>
  </si>
  <si>
    <r>
      <rPr>
        <sz val="10"/>
        <rFont val="宋体"/>
        <charset val="134"/>
      </rPr>
      <t>评估价值</t>
    </r>
  </si>
  <si>
    <r>
      <rPr>
        <sz val="10"/>
        <rFont val="宋体"/>
        <charset val="134"/>
      </rPr>
      <t>增值率</t>
    </r>
  </si>
  <si>
    <r>
      <rPr>
        <sz val="10"/>
        <rFont val="宋体"/>
        <charset val="134"/>
      </rPr>
      <t>原值</t>
    </r>
  </si>
  <si>
    <r>
      <rPr>
        <sz val="10"/>
        <rFont val="宋体"/>
        <charset val="134"/>
      </rPr>
      <t>净值</t>
    </r>
  </si>
  <si>
    <r>
      <rPr>
        <sz val="10"/>
        <rFont val="宋体"/>
        <charset val="134"/>
      </rPr>
      <t>成新率</t>
    </r>
  </si>
  <si>
    <r>
      <rPr>
        <b/>
        <sz val="9"/>
        <rFont val="宋体"/>
        <charset val="134"/>
      </rPr>
      <t>合</t>
    </r>
    <r>
      <rPr>
        <b/>
        <sz val="9"/>
        <rFont val="Arial Narrow"/>
        <charset val="134"/>
      </rPr>
      <t xml:space="preserve">            </t>
    </r>
    <r>
      <rPr>
        <b/>
        <sz val="9"/>
        <rFont val="宋体"/>
        <charset val="134"/>
      </rPr>
      <t>计</t>
    </r>
  </si>
  <si>
    <t>减：房屋建筑物减值准备</t>
  </si>
  <si>
    <r>
      <rPr>
        <b/>
        <sz val="10"/>
        <rFont val="宋体"/>
        <charset val="134"/>
      </rPr>
      <t>合</t>
    </r>
    <r>
      <rPr>
        <b/>
        <sz val="10"/>
        <rFont val="Times New Roman"/>
        <charset val="134"/>
      </rPr>
      <t xml:space="preserve">            </t>
    </r>
    <r>
      <rPr>
        <b/>
        <sz val="10"/>
        <rFont val="宋体"/>
        <charset val="134"/>
      </rPr>
      <t>计</t>
    </r>
  </si>
  <si>
    <t>固定资产评估汇总表</t>
  </si>
  <si>
    <r>
      <rPr>
        <sz val="10"/>
        <rFont val="宋体"/>
        <charset val="134"/>
      </rPr>
      <t>表</t>
    </r>
    <r>
      <rPr>
        <sz val="10"/>
        <rFont val="Times New Roman"/>
        <charset val="134"/>
      </rPr>
      <t>4-6</t>
    </r>
  </si>
  <si>
    <t>公司名称</t>
  </si>
  <si>
    <t>增值额</t>
  </si>
  <si>
    <t>枫田猪场</t>
  </si>
  <si>
    <t>固定资产-建、构筑物及其他辅助设施</t>
  </si>
  <si>
    <t>固定资产-机器设备</t>
  </si>
  <si>
    <t>小计</t>
  </si>
  <si>
    <t>洲湖猪场</t>
  </si>
  <si>
    <t>凤凰猪场</t>
  </si>
  <si>
    <t>登龙猪场</t>
  </si>
  <si>
    <t>梅塘猪场</t>
  </si>
  <si>
    <t>澧田猪场</t>
  </si>
  <si>
    <t>嘉定猪场</t>
  </si>
  <si>
    <t>八宝洞猪场</t>
  </si>
  <si>
    <t>关西猪场</t>
  </si>
  <si>
    <t>桃江猪场</t>
  </si>
  <si>
    <t>七琴猪场</t>
  </si>
  <si>
    <t>金川猪场</t>
  </si>
  <si>
    <t>谭丘猪场</t>
  </si>
  <si>
    <t>老安塘猪场</t>
  </si>
  <si>
    <r>
      <rPr>
        <sz val="18"/>
        <rFont val="黑体"/>
        <charset val="134"/>
      </rPr>
      <t>资产评估结果汇总表</t>
    </r>
    <r>
      <rPr>
        <sz val="12"/>
        <rFont val="宋体"/>
        <charset val="134"/>
      </rPr>
      <t xml:space="preserve"> </t>
    </r>
  </si>
  <si>
    <r>
      <rPr>
        <sz val="10"/>
        <rFont val="宋体"/>
        <charset val="134"/>
      </rPr>
      <t>评估基准日：</t>
    </r>
    <r>
      <rPr>
        <sz val="10"/>
        <rFont val="Arial Narrow"/>
        <charset val="134"/>
      </rPr>
      <t>2022</t>
    </r>
    <r>
      <rPr>
        <sz val="10"/>
        <rFont val="宋体"/>
        <charset val="134"/>
      </rPr>
      <t>年</t>
    </r>
    <r>
      <rPr>
        <sz val="10"/>
        <rFont val="Arial Narrow"/>
        <charset val="134"/>
      </rPr>
      <t>5</t>
    </r>
    <r>
      <rPr>
        <sz val="10"/>
        <rFont val="宋体"/>
        <charset val="134"/>
      </rPr>
      <t>月</t>
    </r>
    <r>
      <rPr>
        <sz val="10"/>
        <rFont val="Arial Narrow"/>
        <charset val="134"/>
      </rPr>
      <t>31</t>
    </r>
    <r>
      <rPr>
        <sz val="10"/>
        <rFont val="宋体"/>
        <charset val="134"/>
      </rPr>
      <t>日</t>
    </r>
  </si>
  <si>
    <r>
      <rPr>
        <sz val="10"/>
        <rFont val="宋体"/>
        <charset val="134"/>
      </rPr>
      <t>评估结果使用有效期至：</t>
    </r>
    <r>
      <rPr>
        <sz val="10"/>
        <rFont val="Arial Narrow"/>
        <charset val="134"/>
      </rPr>
      <t>2023</t>
    </r>
    <r>
      <rPr>
        <sz val="10"/>
        <rFont val="宋体"/>
        <charset val="134"/>
      </rPr>
      <t>年</t>
    </r>
    <r>
      <rPr>
        <sz val="10"/>
        <rFont val="Arial Narrow"/>
        <charset val="134"/>
      </rPr>
      <t>5</t>
    </r>
    <r>
      <rPr>
        <sz val="10"/>
        <rFont val="宋体"/>
        <charset val="134"/>
      </rPr>
      <t>月</t>
    </r>
    <r>
      <rPr>
        <sz val="10"/>
        <rFont val="Arial Narrow"/>
        <charset val="134"/>
      </rPr>
      <t>30</t>
    </r>
    <r>
      <rPr>
        <sz val="10"/>
        <rFont val="宋体"/>
        <charset val="134"/>
      </rPr>
      <t>日</t>
    </r>
  </si>
  <si>
    <t>产权持有单位：杭州杭氧低温容器有限公司</t>
  </si>
  <si>
    <t>增/减值率%</t>
  </si>
  <si>
    <t>一</t>
  </si>
  <si>
    <t>固定资产—车辆</t>
  </si>
  <si>
    <t>其中：杭州杭氧低温容器有限公司车辆</t>
  </si>
  <si>
    <t>签字资产评估师：黄韬、沈晓栋</t>
  </si>
  <si>
    <t>法定代表人：梅芳</t>
  </si>
  <si>
    <r>
      <rPr>
        <sz val="18"/>
        <rFont val="黑体"/>
        <charset val="134"/>
      </rPr>
      <t>固定资产</t>
    </r>
    <r>
      <rPr>
        <sz val="18"/>
        <rFont val="Times New Roman"/>
        <charset val="134"/>
      </rPr>
      <t>—</t>
    </r>
    <r>
      <rPr>
        <sz val="18"/>
        <rFont val="黑体"/>
        <charset val="134"/>
      </rPr>
      <t>构筑物及其他辅助设施评估明细表</t>
    </r>
  </si>
  <si>
    <r>
      <rPr>
        <sz val="10"/>
        <rFont val="宋体"/>
        <charset val="134"/>
      </rPr>
      <t>评估基准日：</t>
    </r>
    <r>
      <rPr>
        <sz val="10"/>
        <rFont val="Times New Roman"/>
        <charset val="134"/>
      </rPr>
      <t>2020</t>
    </r>
    <r>
      <rPr>
        <sz val="10"/>
        <rFont val="宋体"/>
        <charset val="134"/>
      </rPr>
      <t>年</t>
    </r>
    <r>
      <rPr>
        <sz val="10"/>
        <rFont val="Times New Roman"/>
        <charset val="134"/>
      </rPr>
      <t>3</t>
    </r>
    <r>
      <rPr>
        <sz val="10"/>
        <rFont val="宋体"/>
        <charset val="134"/>
      </rPr>
      <t>月</t>
    </r>
    <r>
      <rPr>
        <sz val="10"/>
        <rFont val="Times New Roman"/>
        <charset val="134"/>
      </rPr>
      <t>31</t>
    </r>
    <r>
      <rPr>
        <sz val="10"/>
        <rFont val="宋体"/>
        <charset val="134"/>
      </rPr>
      <t>日</t>
    </r>
  </si>
  <si>
    <r>
      <rPr>
        <sz val="10"/>
        <rFont val="宋体"/>
        <charset val="134"/>
      </rPr>
      <t>表</t>
    </r>
    <r>
      <rPr>
        <sz val="10"/>
        <rFont val="Times New Roman"/>
        <charset val="134"/>
      </rPr>
      <t>4-6-2</t>
    </r>
  </si>
  <si>
    <t>被评估单位：宁津汉世伟食品有限公司</t>
  </si>
  <si>
    <r>
      <rPr>
        <sz val="10"/>
        <rFont val="Times New Roman"/>
        <charset val="134"/>
      </rPr>
      <t xml:space="preserve"> </t>
    </r>
    <r>
      <rPr>
        <sz val="10"/>
        <rFont val="宋体"/>
        <charset val="134"/>
      </rPr>
      <t>名称</t>
    </r>
  </si>
  <si>
    <t>建筑物明细</t>
  </si>
  <si>
    <t>模式</t>
  </si>
  <si>
    <t>层高(m)</t>
  </si>
  <si>
    <r>
      <rPr>
        <sz val="10"/>
        <rFont val="宋体"/>
        <charset val="134"/>
      </rPr>
      <t>面积体积</t>
    </r>
    <r>
      <rPr>
        <sz val="10"/>
        <rFont val="Times New Roman"/>
        <charset val="134"/>
      </rPr>
      <t>m</t>
    </r>
    <r>
      <rPr>
        <vertAlign val="superscript"/>
        <sz val="10"/>
        <rFont val="Times New Roman"/>
        <charset val="134"/>
      </rPr>
      <t>2</t>
    </r>
    <r>
      <rPr>
        <sz val="10"/>
        <rFont val="宋体"/>
        <charset val="134"/>
      </rPr>
      <t>或</t>
    </r>
    <r>
      <rPr>
        <sz val="10"/>
        <rFont val="Times New Roman"/>
        <charset val="134"/>
      </rPr>
      <t>m</t>
    </r>
    <r>
      <rPr>
        <vertAlign val="superscript"/>
        <sz val="10"/>
        <rFont val="Times New Roman"/>
        <charset val="134"/>
      </rPr>
      <t>3</t>
    </r>
  </si>
  <si>
    <t>评估单价(元/m2)</t>
  </si>
  <si>
    <t>减：构筑物减值准备</t>
  </si>
  <si>
    <t>产权持有单位填表人：康俊玲</t>
  </si>
  <si>
    <t>评估人员：黄韬</t>
  </si>
  <si>
    <t>填表日期：2020年4月</t>
  </si>
  <si>
    <r>
      <rPr>
        <sz val="18"/>
        <rFont val="黑体"/>
        <charset val="134"/>
      </rPr>
      <t>固定资产</t>
    </r>
    <r>
      <rPr>
        <sz val="18"/>
        <rFont val="Times New Roman"/>
        <charset val="134"/>
      </rPr>
      <t>—</t>
    </r>
    <r>
      <rPr>
        <sz val="18"/>
        <rFont val="黑体"/>
        <charset val="134"/>
      </rPr>
      <t>管道和沟槽评估明细表</t>
    </r>
  </si>
  <si>
    <r>
      <rPr>
        <sz val="10"/>
        <rFont val="宋体"/>
        <charset val="134"/>
      </rPr>
      <t>评估基准日：</t>
    </r>
    <r>
      <rPr>
        <sz val="10"/>
        <rFont val="Times New Roman"/>
        <charset val="134"/>
      </rPr>
      <t>2019</t>
    </r>
    <r>
      <rPr>
        <sz val="10"/>
        <rFont val="宋体"/>
        <charset val="134"/>
      </rPr>
      <t>年</t>
    </r>
    <r>
      <rPr>
        <sz val="10"/>
        <rFont val="Times New Roman"/>
        <charset val="134"/>
      </rPr>
      <t>2</t>
    </r>
    <r>
      <rPr>
        <sz val="10"/>
        <rFont val="宋体"/>
        <charset val="134"/>
      </rPr>
      <t>月</t>
    </r>
    <r>
      <rPr>
        <sz val="10"/>
        <rFont val="Times New Roman"/>
        <charset val="134"/>
      </rPr>
      <t>28</t>
    </r>
    <r>
      <rPr>
        <sz val="10"/>
        <rFont val="宋体"/>
        <charset val="134"/>
      </rPr>
      <t>日</t>
    </r>
  </si>
  <si>
    <r>
      <rPr>
        <sz val="10"/>
        <rFont val="宋体"/>
        <charset val="134"/>
      </rPr>
      <t>表</t>
    </r>
    <r>
      <rPr>
        <sz val="10"/>
        <rFont val="Times New Roman"/>
        <charset val="134"/>
      </rPr>
      <t>4-6-3</t>
    </r>
  </si>
  <si>
    <t>被评估单位：</t>
  </si>
  <si>
    <r>
      <rPr>
        <sz val="10"/>
        <rFont val="宋体"/>
        <charset val="134"/>
      </rPr>
      <t xml:space="preserve">长度
</t>
    </r>
    <r>
      <rPr>
        <sz val="10"/>
        <rFont val="Times New Roman"/>
        <charset val="134"/>
      </rPr>
      <t>(m)</t>
    </r>
  </si>
  <si>
    <r>
      <rPr>
        <sz val="10"/>
        <rFont val="宋体"/>
        <charset val="134"/>
      </rPr>
      <t xml:space="preserve">漕深
</t>
    </r>
    <r>
      <rPr>
        <sz val="10"/>
        <rFont val="Times New Roman"/>
        <charset val="134"/>
      </rPr>
      <t>(m)</t>
    </r>
  </si>
  <si>
    <r>
      <rPr>
        <sz val="10"/>
        <rFont val="宋体"/>
        <charset val="134"/>
      </rPr>
      <t>沟宽</t>
    </r>
    <r>
      <rPr>
        <sz val="10"/>
        <rFont val="Times New Roman"/>
        <charset val="134"/>
      </rPr>
      <t>*</t>
    </r>
    <r>
      <rPr>
        <sz val="10"/>
        <rFont val="宋体"/>
        <charset val="134"/>
      </rPr>
      <t>沟厚</t>
    </r>
    <r>
      <rPr>
        <sz val="10"/>
        <rFont val="Times New Roman"/>
        <charset val="134"/>
      </rPr>
      <t xml:space="preserve">(mm*mm)
</t>
    </r>
    <r>
      <rPr>
        <sz val="10"/>
        <rFont val="宋体"/>
        <charset val="134"/>
      </rPr>
      <t>管径</t>
    </r>
    <r>
      <rPr>
        <sz val="10"/>
        <rFont val="Times New Roman"/>
        <charset val="134"/>
      </rPr>
      <t>*</t>
    </r>
    <r>
      <rPr>
        <sz val="10"/>
        <rFont val="宋体"/>
        <charset val="134"/>
      </rPr>
      <t>壁厚</t>
    </r>
    <r>
      <rPr>
        <sz val="10"/>
        <rFont val="Times New Roman"/>
        <charset val="134"/>
      </rPr>
      <t>(mm*mm)</t>
    </r>
  </si>
  <si>
    <r>
      <rPr>
        <sz val="10"/>
        <rFont val="宋体"/>
        <charset val="134"/>
      </rPr>
      <t>材质</t>
    </r>
  </si>
  <si>
    <r>
      <rPr>
        <sz val="10"/>
        <rFont val="宋体"/>
        <charset val="134"/>
      </rPr>
      <t>绝缘方式</t>
    </r>
  </si>
  <si>
    <r>
      <rPr>
        <sz val="10"/>
        <rFont val="宋体"/>
        <charset val="134"/>
      </rPr>
      <t>建成年月</t>
    </r>
  </si>
  <si>
    <r>
      <rPr>
        <sz val="10"/>
        <rFont val="宋体"/>
        <charset val="134"/>
      </rPr>
      <t>备注</t>
    </r>
  </si>
  <si>
    <r>
      <rPr>
        <sz val="10"/>
        <rFont val="宋体"/>
        <charset val="134"/>
      </rPr>
      <t>总计</t>
    </r>
  </si>
  <si>
    <r>
      <rPr>
        <sz val="10"/>
        <rFont val="宋体"/>
        <charset val="134"/>
      </rPr>
      <t>减：管道和沟槽减值准备</t>
    </r>
  </si>
  <si>
    <r>
      <rPr>
        <sz val="10"/>
        <rFont val="宋体"/>
        <charset val="134"/>
      </rPr>
      <t>合计</t>
    </r>
  </si>
  <si>
    <r>
      <rPr>
        <sz val="10"/>
        <rFont val="宋体"/>
        <charset val="134"/>
      </rPr>
      <t>评估人员：</t>
    </r>
  </si>
  <si>
    <t>固定资产—机器设备评估明细表</t>
  </si>
  <si>
    <t>评估基准日：2020年3月31日</t>
  </si>
  <si>
    <r>
      <rPr>
        <sz val="10"/>
        <rFont val="宋体"/>
        <charset val="134"/>
      </rPr>
      <t>表</t>
    </r>
    <r>
      <rPr>
        <sz val="10"/>
        <rFont val="Times New Roman"/>
        <charset val="134"/>
      </rPr>
      <t>4-6-4</t>
    </r>
  </si>
  <si>
    <t>设备名称</t>
  </si>
  <si>
    <t>生产厂家</t>
  </si>
  <si>
    <t>购置日期</t>
  </si>
  <si>
    <t>减：机器设备减值准备</t>
  </si>
  <si>
    <t>评估人员：倪少杰</t>
  </si>
  <si>
    <r>
      <rPr>
        <sz val="18"/>
        <rFont val="黑体"/>
        <charset val="134"/>
      </rPr>
      <t>资产评估结果汇总表</t>
    </r>
    <r>
      <rPr>
        <sz val="11"/>
        <color theme="1"/>
        <rFont val="宋体"/>
        <charset val="134"/>
        <scheme val="minor"/>
      </rPr>
      <t xml:space="preserve"> </t>
    </r>
  </si>
  <si>
    <r>
      <rPr>
        <sz val="10"/>
        <rFont val="宋体"/>
        <charset val="134"/>
      </rPr>
      <t>评估基准日：</t>
    </r>
    <r>
      <rPr>
        <sz val="10"/>
        <rFont val="Arial Narrow"/>
        <charset val="134"/>
      </rPr>
      <t>2025</t>
    </r>
    <r>
      <rPr>
        <sz val="10"/>
        <rFont val="宋体"/>
        <charset val="134"/>
      </rPr>
      <t>年</t>
    </r>
    <r>
      <rPr>
        <sz val="10"/>
        <rFont val="Arial Narrow"/>
        <charset val="134"/>
      </rPr>
      <t>9</t>
    </r>
    <r>
      <rPr>
        <sz val="10"/>
        <rFont val="宋体"/>
        <charset val="134"/>
      </rPr>
      <t>月</t>
    </r>
    <r>
      <rPr>
        <sz val="10"/>
        <rFont val="Arial Narrow"/>
        <charset val="134"/>
      </rPr>
      <t>30</t>
    </r>
    <r>
      <rPr>
        <sz val="10"/>
        <rFont val="宋体"/>
        <charset val="134"/>
      </rPr>
      <t>日</t>
    </r>
  </si>
  <si>
    <r>
      <rPr>
        <sz val="10"/>
        <rFont val="宋体"/>
        <charset val="134"/>
      </rPr>
      <t>评估结果使用有效期至：</t>
    </r>
    <r>
      <rPr>
        <sz val="10"/>
        <rFont val="Arial Narrow"/>
        <charset val="134"/>
      </rPr>
      <t>2026</t>
    </r>
    <r>
      <rPr>
        <sz val="10"/>
        <rFont val="宋体"/>
        <charset val="134"/>
      </rPr>
      <t>年</t>
    </r>
    <r>
      <rPr>
        <sz val="10"/>
        <rFont val="Arial Narrow"/>
        <charset val="134"/>
      </rPr>
      <t>9</t>
    </r>
    <r>
      <rPr>
        <sz val="10"/>
        <rFont val="宋体"/>
        <charset val="134"/>
      </rPr>
      <t>月</t>
    </r>
    <r>
      <rPr>
        <sz val="10"/>
        <rFont val="Arial Narrow"/>
        <charset val="134"/>
      </rPr>
      <t>29</t>
    </r>
    <r>
      <rPr>
        <sz val="10"/>
        <rFont val="宋体"/>
        <charset val="134"/>
      </rPr>
      <t>日</t>
    </r>
  </si>
  <si>
    <t>资产名称</t>
  </si>
  <si>
    <t>机器设备</t>
  </si>
  <si>
    <t>不含增值税</t>
  </si>
  <si>
    <t>资产评估师：黄韬、沈晓栋</t>
  </si>
  <si>
    <r>
      <rPr>
        <sz val="18"/>
        <rFont val="黑体"/>
        <charset val="134"/>
      </rPr>
      <t xml:space="preserve">标的清单
</t>
    </r>
    <r>
      <rPr>
        <sz val="12"/>
        <rFont val="黑体"/>
        <charset val="134"/>
      </rPr>
      <t>《标的清单》仅供参考，具体数量、规格型号、质量、性能等以现场展示实物为准，以现场勘查时肉眼可见部分为准；对报废资产的重量只是依据现有资料进行理论上的估算及经验判断，不代表其实际过磅重量，意向受让方一经报名就视为其已知悉上述所述之情况。</t>
    </r>
  </si>
  <si>
    <t>产权持有单位：吉林杭氧气体有限公司</t>
  </si>
  <si>
    <t>入账日期</t>
  </si>
  <si>
    <t>1100000046-0 循环水泵叶轮修复</t>
  </si>
  <si>
    <t>台</t>
  </si>
  <si>
    <t>1100000007-0 循环水泵</t>
  </si>
  <si>
    <t>DCGS600-400/6</t>
  </si>
  <si>
    <t>1100000007-0 循环水泵电机</t>
  </si>
  <si>
    <t>YKK 5006-6</t>
  </si>
  <si>
    <t>开水器</t>
  </si>
  <si>
    <r>
      <rPr>
        <sz val="10"/>
        <rFont val="宋体"/>
        <charset val="134"/>
      </rPr>
      <t>史密斯</t>
    </r>
    <r>
      <rPr>
        <sz val="10"/>
        <rFont val="Times New Roman"/>
        <charset val="134"/>
      </rPr>
      <t>CEW-501A1</t>
    </r>
  </si>
  <si>
    <t>INTERN-0001LG佳能复印机</t>
  </si>
  <si>
    <r>
      <rPr>
        <sz val="10"/>
        <rFont val="宋体"/>
        <charset val="134"/>
      </rPr>
      <t>佳能</t>
    </r>
    <r>
      <rPr>
        <sz val="10"/>
        <rFont val="Times New Roman"/>
        <charset val="134"/>
      </rPr>
      <t>2520i</t>
    </r>
  </si>
  <si>
    <t>保温菜台</t>
  </si>
  <si>
    <t>惠普打印机</t>
  </si>
  <si>
    <t>HP 1007</t>
  </si>
  <si>
    <t>戴尔电脑</t>
  </si>
  <si>
    <t>OPTIPLEX755</t>
  </si>
  <si>
    <t>电脑</t>
  </si>
  <si>
    <t>Vostor 200</t>
  </si>
  <si>
    <t>Vostor 230</t>
  </si>
  <si>
    <t>华硕笔记本电脑</t>
  </si>
  <si>
    <t>N43SL</t>
  </si>
  <si>
    <t>R400V</t>
  </si>
  <si>
    <t>联想笔记本电脑</t>
  </si>
  <si>
    <t>ldeaPad Y400</t>
  </si>
  <si>
    <t>INTERN-0001三星笔记本电脑</t>
  </si>
  <si>
    <t>532U3C/532U4C/532U3X</t>
  </si>
  <si>
    <t>INTERN-00001笔记本电脑</t>
  </si>
  <si>
    <t>Z40-70 20366</t>
  </si>
  <si>
    <t>INTERN-00001大门</t>
  </si>
  <si>
    <t>氧透四级冷却器</t>
  </si>
  <si>
    <r>
      <rPr>
        <sz val="10"/>
        <rFont val="Times New Roman"/>
        <charset val="134"/>
      </rPr>
      <t>2018</t>
    </r>
    <r>
      <rPr>
        <sz val="10"/>
        <rFont val="宋体"/>
        <charset val="134"/>
      </rPr>
      <t>年前</t>
    </r>
  </si>
  <si>
    <t>SIEMENS 总烃分析仪(550138)</t>
  </si>
  <si>
    <t>MAXUM edition II</t>
  </si>
  <si>
    <t>电脑机箱开关电源 DELL</t>
  </si>
  <si>
    <t>L375P-00</t>
  </si>
  <si>
    <t>L305P-01</t>
  </si>
  <si>
    <t>H305P-01</t>
  </si>
  <si>
    <t>废旧压力表</t>
  </si>
  <si>
    <t>YO-100/150</t>
  </si>
  <si>
    <r>
      <rPr>
        <sz val="10"/>
        <rFont val="Times New Roman"/>
        <charset val="134"/>
      </rPr>
      <t>2019</t>
    </r>
    <r>
      <rPr>
        <sz val="10"/>
        <rFont val="宋体"/>
        <charset val="134"/>
      </rPr>
      <t>年前</t>
    </r>
  </si>
  <si>
    <t>施耐德电容</t>
  </si>
  <si>
    <r>
      <rPr>
        <sz val="10"/>
        <rFont val="Times New Roman"/>
        <charset val="134"/>
      </rPr>
      <t>3450088700</t>
    </r>
    <r>
      <rPr>
        <sz val="10"/>
        <rFont val="宋体"/>
        <charset val="134"/>
      </rPr>
      <t>、</t>
    </r>
    <r>
      <rPr>
        <sz val="10"/>
        <rFont val="Times New Roman"/>
        <charset val="134"/>
      </rPr>
      <t>3450088900</t>
    </r>
  </si>
  <si>
    <t>SMC电磁阀</t>
  </si>
  <si>
    <t>VS4130</t>
  </si>
  <si>
    <t>VS3135</t>
  </si>
  <si>
    <t>电阻</t>
  </si>
  <si>
    <t>PT100</t>
  </si>
  <si>
    <t>EJA变送器</t>
  </si>
  <si>
    <t>EJA430A</t>
  </si>
  <si>
    <t>变送器</t>
  </si>
  <si>
    <t>MT2088T</t>
  </si>
  <si>
    <t>前置器</t>
  </si>
  <si>
    <t>LCN22677777</t>
  </si>
  <si>
    <t>液位计</t>
  </si>
  <si>
    <t>CS60P.2E</t>
  </si>
  <si>
    <t>转速表</t>
  </si>
  <si>
    <t>DT90</t>
  </si>
  <si>
    <t>废铝</t>
  </si>
  <si>
    <t>吨</t>
  </si>
  <si>
    <t>对该废铝的重量只是依据现有资料进行理论上的估算及经验判断，不代表其实际过磅重量，交付以现场实际为准</t>
  </si>
  <si>
    <t>废钢铁</t>
  </si>
  <si>
    <t>对该废钢铁的重量只是依据现有资料进行理论上的估算及经验判断，不代表其实际过磅重量，交付以现场实际为准</t>
  </si>
  <si>
    <t>废电缆头</t>
  </si>
  <si>
    <t>多种规格</t>
  </si>
  <si>
    <t>对该废电缆头的重量只是依据现有资料进行理论上的估算及经验判断，不代表其实际过磅重量，交付以现场实际为准</t>
  </si>
  <si>
    <t>HP Laser Jet M1005 MFP</t>
  </si>
  <si>
    <t>打印机</t>
  </si>
  <si>
    <r>
      <rPr>
        <sz val="10"/>
        <rFont val="Times New Roman"/>
        <charset val="134"/>
      </rPr>
      <t>HP1007</t>
    </r>
    <r>
      <rPr>
        <sz val="10"/>
        <rFont val="宋体"/>
        <charset val="134"/>
      </rPr>
      <t>、</t>
    </r>
    <r>
      <rPr>
        <sz val="10"/>
        <rFont val="Times New Roman"/>
        <charset val="134"/>
      </rPr>
      <t>HP1008</t>
    </r>
  </si>
  <si>
    <t>LQ1600KШ H</t>
  </si>
  <si>
    <t>激光多功能一体机</t>
  </si>
  <si>
    <t>MFC-7220</t>
  </si>
  <si>
    <t>平推票据打印机</t>
  </si>
  <si>
    <t>DPK710k</t>
  </si>
  <si>
    <t>扫描仪</t>
  </si>
  <si>
    <t>BF0709S</t>
  </si>
  <si>
    <t>AT330A</t>
  </si>
  <si>
    <t>储物柜</t>
  </si>
  <si>
    <t>个</t>
  </si>
  <si>
    <t>蒸饭车</t>
  </si>
  <si>
    <t>煤气罐</t>
  </si>
  <si>
    <t>50kg</t>
  </si>
  <si>
    <t>白钢货架</t>
  </si>
  <si>
    <t>电饭锅</t>
  </si>
  <si>
    <t>留样小冰箱</t>
  </si>
  <si>
    <t>抽油烟机</t>
  </si>
  <si>
    <t>轮胎</t>
  </si>
  <si>
    <t>条</t>
  </si>
  <si>
    <t>不带钢圈</t>
  </si>
  <si>
    <t>固定资产—土地评估明细表</t>
  </si>
  <si>
    <r>
      <rPr>
        <sz val="10"/>
        <rFont val="宋体"/>
        <charset val="134"/>
      </rPr>
      <t>表</t>
    </r>
    <r>
      <rPr>
        <sz val="10"/>
        <rFont val="Times New Roman"/>
        <charset val="134"/>
      </rPr>
      <t>4-6-7</t>
    </r>
  </si>
  <si>
    <t>在建工程评估汇总表</t>
  </si>
  <si>
    <r>
      <rPr>
        <sz val="10"/>
        <rFont val="宋体"/>
        <charset val="134"/>
      </rPr>
      <t>表</t>
    </r>
    <r>
      <rPr>
        <sz val="10"/>
        <rFont val="Times New Roman"/>
        <charset val="134"/>
      </rPr>
      <t>4-7</t>
    </r>
  </si>
  <si>
    <t>4-7-1</t>
  </si>
  <si>
    <r>
      <rPr>
        <sz val="10"/>
        <rFont val="宋体"/>
        <charset val="134"/>
      </rPr>
      <t>在建工程</t>
    </r>
    <r>
      <rPr>
        <sz val="10"/>
        <rFont val="Times New Roman"/>
        <charset val="134"/>
      </rPr>
      <t>—</t>
    </r>
    <r>
      <rPr>
        <sz val="10"/>
        <rFont val="宋体"/>
        <charset val="134"/>
      </rPr>
      <t>土建工程</t>
    </r>
  </si>
  <si>
    <t>4-7-2</t>
  </si>
  <si>
    <r>
      <rPr>
        <sz val="10"/>
        <rFont val="宋体"/>
        <charset val="134"/>
      </rPr>
      <t>在建工程</t>
    </r>
    <r>
      <rPr>
        <sz val="10"/>
        <rFont val="Times New Roman"/>
        <charset val="134"/>
      </rPr>
      <t>—</t>
    </r>
    <r>
      <rPr>
        <sz val="10"/>
        <rFont val="宋体"/>
        <charset val="134"/>
      </rPr>
      <t>设备安装工程</t>
    </r>
  </si>
  <si>
    <r>
      <rPr>
        <sz val="10"/>
        <rFont val="Times New Roman"/>
        <charset val="134"/>
      </rPr>
      <t xml:space="preserve">         </t>
    </r>
    <r>
      <rPr>
        <sz val="10"/>
        <rFont val="宋体"/>
        <charset val="134"/>
      </rPr>
      <t>评估人员：</t>
    </r>
  </si>
  <si>
    <t>在建工程—土建工程评估明细表</t>
  </si>
  <si>
    <r>
      <rPr>
        <sz val="10"/>
        <rFont val="宋体"/>
        <charset val="134"/>
      </rPr>
      <t>表</t>
    </r>
    <r>
      <rPr>
        <sz val="10"/>
        <rFont val="Times New Roman"/>
        <charset val="134"/>
      </rPr>
      <t>4-7-1</t>
    </r>
  </si>
  <si>
    <t>项目名称</t>
  </si>
  <si>
    <r>
      <rPr>
        <sz val="10"/>
        <rFont val="宋体"/>
        <charset val="134"/>
      </rPr>
      <t>建筑</t>
    </r>
    <r>
      <rPr>
        <sz val="10"/>
        <rFont val="宋体"/>
        <charset val="134"/>
      </rPr>
      <t>面积</t>
    </r>
    <r>
      <rPr>
        <sz val="10"/>
        <rFont val="Times New Roman"/>
        <charset val="134"/>
      </rPr>
      <t>/</t>
    </r>
    <r>
      <rPr>
        <sz val="10"/>
        <rFont val="宋体"/>
        <charset val="134"/>
      </rPr>
      <t>容积</t>
    </r>
  </si>
  <si>
    <t>开工日期</t>
  </si>
  <si>
    <t>预计完工日期</t>
  </si>
  <si>
    <t>形象进度</t>
  </si>
  <si>
    <t>付款比例</t>
  </si>
  <si>
    <t>减：在建土建工程减值准备</t>
  </si>
  <si>
    <t>在建工程—设备安装工程评估明细表</t>
  </si>
  <si>
    <r>
      <rPr>
        <sz val="10"/>
        <rFont val="宋体"/>
        <charset val="134"/>
      </rPr>
      <t>表</t>
    </r>
    <r>
      <rPr>
        <sz val="10"/>
        <rFont val="Times New Roman"/>
        <charset val="134"/>
      </rPr>
      <t>4-7-2</t>
    </r>
  </si>
  <si>
    <t>开工
日期</t>
  </si>
  <si>
    <t>预计完
工日期</t>
  </si>
  <si>
    <t>设备费</t>
  </si>
  <si>
    <t>资金成本</t>
  </si>
  <si>
    <t>安装费及其他</t>
  </si>
  <si>
    <t>减：在建设备安装工程减值准备</t>
  </si>
  <si>
    <t>工程物资评估明细表</t>
  </si>
  <si>
    <r>
      <rPr>
        <sz val="10"/>
        <rFont val="宋体"/>
        <charset val="134"/>
      </rPr>
      <t>表</t>
    </r>
    <r>
      <rPr>
        <sz val="10"/>
        <rFont val="Times New Roman"/>
        <charset val="134"/>
      </rPr>
      <t>4-8</t>
    </r>
  </si>
  <si>
    <t>工程项目</t>
  </si>
  <si>
    <t>计量
单位</t>
  </si>
  <si>
    <t>减：工程物资减值准备</t>
  </si>
  <si>
    <t>固定资产清理评估明细表</t>
  </si>
  <si>
    <r>
      <rPr>
        <sz val="10"/>
        <rFont val="宋体"/>
        <charset val="134"/>
      </rPr>
      <t>表</t>
    </r>
    <r>
      <rPr>
        <sz val="10"/>
        <rFont val="Times New Roman"/>
        <charset val="134"/>
      </rPr>
      <t>4-9</t>
    </r>
  </si>
  <si>
    <t>待处理资产名称</t>
  </si>
  <si>
    <t>增值率%</t>
  </si>
  <si>
    <r>
      <rPr>
        <sz val="10"/>
        <rFont val="Times New Roman"/>
        <charset val="134"/>
      </rPr>
      <t xml:space="preserve">     </t>
    </r>
    <r>
      <rPr>
        <sz val="10"/>
        <rFont val="宋体"/>
        <charset val="134"/>
      </rPr>
      <t>评估人员：</t>
    </r>
  </si>
  <si>
    <t>生产性生物资产评估明细表</t>
  </si>
  <si>
    <r>
      <rPr>
        <sz val="10"/>
        <rFont val="宋体"/>
        <charset val="134"/>
      </rPr>
      <t>表</t>
    </r>
    <r>
      <rPr>
        <sz val="10"/>
        <rFont val="Times New Roman"/>
        <charset val="134"/>
      </rPr>
      <t>4-10</t>
    </r>
  </si>
  <si>
    <t>种类</t>
  </si>
  <si>
    <t>群别</t>
  </si>
  <si>
    <t>减：生产性生物资产减值准备</t>
  </si>
  <si>
    <t>油气资产评估明细表</t>
  </si>
  <si>
    <r>
      <rPr>
        <sz val="10"/>
        <rFont val="宋体"/>
        <charset val="134"/>
      </rPr>
      <t>表</t>
    </r>
    <r>
      <rPr>
        <sz val="10"/>
        <rFont val="Times New Roman"/>
        <charset val="134"/>
      </rPr>
      <t>4-11</t>
    </r>
  </si>
  <si>
    <t>类别</t>
  </si>
  <si>
    <t>矿区（或油田）</t>
  </si>
  <si>
    <t>形成日期</t>
  </si>
  <si>
    <t>来源（购入、自行建造）</t>
  </si>
  <si>
    <r>
      <rPr>
        <sz val="10"/>
        <rFont val="宋体"/>
        <charset val="134"/>
      </rPr>
      <t>成新率</t>
    </r>
    <r>
      <rPr>
        <sz val="10"/>
        <rFont val="Times New Roman"/>
        <charset val="134"/>
      </rPr>
      <t>%</t>
    </r>
  </si>
  <si>
    <t>减：油气资产减值准备</t>
  </si>
  <si>
    <t>无形资产评估汇总表</t>
  </si>
  <si>
    <r>
      <rPr>
        <sz val="10"/>
        <rFont val="宋体"/>
        <charset val="134"/>
      </rPr>
      <t>表</t>
    </r>
    <r>
      <rPr>
        <sz val="10"/>
        <rFont val="Times New Roman"/>
        <charset val="134"/>
      </rPr>
      <t>4-12</t>
    </r>
  </si>
  <si>
    <t>4-12-1</t>
  </si>
  <si>
    <t>无形资产-土地使用权</t>
  </si>
  <si>
    <t>4-12-2</t>
  </si>
  <si>
    <t>无形资产-矿业权</t>
  </si>
  <si>
    <t>4-12-3</t>
  </si>
  <si>
    <t>无形资产-其他无形资产</t>
  </si>
  <si>
    <t>减：无形资产减值准备</t>
  </si>
  <si>
    <t>无形资产—土地使用权评估明细表</t>
  </si>
  <si>
    <r>
      <rPr>
        <sz val="10"/>
        <rFont val="宋体"/>
        <charset val="134"/>
      </rPr>
      <t>表</t>
    </r>
    <r>
      <rPr>
        <sz val="10"/>
        <rFont val="Times New Roman"/>
        <charset val="134"/>
      </rPr>
      <t>4-12-1</t>
    </r>
  </si>
  <si>
    <r>
      <rPr>
        <sz val="10"/>
        <rFont val="Times New Roman"/>
        <charset val="134"/>
      </rPr>
      <t xml:space="preserve">              </t>
    </r>
    <r>
      <rPr>
        <sz val="10"/>
        <rFont val="宋体"/>
        <charset val="134"/>
      </rPr>
      <t>评估人员：</t>
    </r>
  </si>
  <si>
    <t>无形资产—矿业权评估明细表</t>
  </si>
  <si>
    <r>
      <rPr>
        <sz val="10"/>
        <rFont val="宋体"/>
        <charset val="134"/>
      </rPr>
      <t>表</t>
    </r>
    <r>
      <rPr>
        <sz val="10"/>
        <rFont val="Times New Roman"/>
        <charset val="134"/>
      </rPr>
      <t>4-12-2</t>
    </r>
  </si>
  <si>
    <t>名称、种类（探矿权/采矿权）</t>
  </si>
  <si>
    <t>勘查（采矿）许可证编号</t>
  </si>
  <si>
    <t>取得方式</t>
  </si>
  <si>
    <t>剩余有效年限</t>
  </si>
  <si>
    <t>勘查开发阶段</t>
  </si>
  <si>
    <t>核定（批准）生产规模</t>
  </si>
  <si>
    <t>无形资产—其他无形资产评估明细表</t>
  </si>
  <si>
    <r>
      <rPr>
        <sz val="10"/>
        <rFont val="宋体"/>
        <charset val="134"/>
      </rPr>
      <t>表</t>
    </r>
    <r>
      <rPr>
        <sz val="10"/>
        <rFont val="Times New Roman"/>
        <charset val="134"/>
      </rPr>
      <t>4-12-3</t>
    </r>
  </si>
  <si>
    <t>无形资产名称和内容</t>
  </si>
  <si>
    <r>
      <rPr>
        <sz val="10"/>
        <rFont val="宋体"/>
        <charset val="134"/>
      </rPr>
      <t>法定</t>
    </r>
    <r>
      <rPr>
        <sz val="10"/>
        <rFont val="Times New Roman"/>
        <charset val="134"/>
      </rPr>
      <t>/</t>
    </r>
    <r>
      <rPr>
        <sz val="10"/>
        <rFont val="宋体"/>
        <charset val="134"/>
      </rPr>
      <t>预计使用年限</t>
    </r>
  </si>
  <si>
    <t>尚可使用年限</t>
  </si>
  <si>
    <t>开发支出评估明细表</t>
  </si>
  <si>
    <r>
      <rPr>
        <sz val="10"/>
        <rFont val="宋体"/>
        <charset val="134"/>
      </rPr>
      <t>表</t>
    </r>
    <r>
      <rPr>
        <sz val="10"/>
        <rFont val="Times New Roman"/>
        <charset val="134"/>
      </rPr>
      <t>4-13</t>
    </r>
  </si>
  <si>
    <t>内容或名称</t>
  </si>
  <si>
    <t>商誉评估明细表</t>
  </si>
  <si>
    <r>
      <rPr>
        <sz val="10"/>
        <rFont val="宋体"/>
        <charset val="134"/>
      </rPr>
      <t>表</t>
    </r>
    <r>
      <rPr>
        <sz val="10"/>
        <rFont val="Times New Roman"/>
        <charset val="134"/>
      </rPr>
      <t>4-14</t>
    </r>
  </si>
  <si>
    <t>减：商誉减值准备</t>
  </si>
  <si>
    <t>长期待摊费用评估明细表</t>
  </si>
  <si>
    <r>
      <rPr>
        <sz val="10"/>
        <rFont val="宋体"/>
        <charset val="134"/>
      </rPr>
      <t>表</t>
    </r>
    <r>
      <rPr>
        <sz val="10"/>
        <rFont val="Times New Roman"/>
        <charset val="134"/>
      </rPr>
      <t>4-15</t>
    </r>
  </si>
  <si>
    <t>费用名称或内容</t>
  </si>
  <si>
    <t>原始发生额</t>
  </si>
  <si>
    <t>预计摊
销月数</t>
  </si>
  <si>
    <t>尚存受
益月数</t>
  </si>
  <si>
    <t>递延所得税资产评估明细表</t>
  </si>
  <si>
    <r>
      <rPr>
        <sz val="10"/>
        <rFont val="宋体"/>
        <charset val="134"/>
      </rPr>
      <t>表</t>
    </r>
    <r>
      <rPr>
        <sz val="10"/>
        <rFont val="Times New Roman"/>
        <charset val="134"/>
      </rPr>
      <t>4-16</t>
    </r>
  </si>
  <si>
    <t>其他非流动资产评估明细表</t>
  </si>
  <si>
    <r>
      <rPr>
        <sz val="10"/>
        <rFont val="宋体"/>
        <charset val="134"/>
      </rPr>
      <t>表</t>
    </r>
    <r>
      <rPr>
        <sz val="10"/>
        <rFont val="Times New Roman"/>
        <charset val="134"/>
      </rPr>
      <t>4-17</t>
    </r>
  </si>
  <si>
    <t>流动负债评估汇总表</t>
  </si>
  <si>
    <r>
      <rPr>
        <sz val="10"/>
        <rFont val="宋体"/>
        <charset val="134"/>
      </rPr>
      <t>表</t>
    </r>
    <r>
      <rPr>
        <sz val="10"/>
        <rFont val="Times New Roman"/>
        <charset val="134"/>
      </rPr>
      <t>5</t>
    </r>
  </si>
  <si>
    <t>5-1</t>
  </si>
  <si>
    <t>5-2</t>
  </si>
  <si>
    <t>5-3</t>
  </si>
  <si>
    <t>5-4</t>
  </si>
  <si>
    <t>5-5</t>
  </si>
  <si>
    <t>5-6</t>
  </si>
  <si>
    <t>5-7</t>
  </si>
  <si>
    <t>5-8</t>
  </si>
  <si>
    <t>5-9</t>
  </si>
  <si>
    <t>应付股利（应付利润）</t>
  </si>
  <si>
    <t>5-10</t>
  </si>
  <si>
    <t>5-11</t>
  </si>
  <si>
    <t>5-12</t>
  </si>
  <si>
    <t>流动负债合计</t>
  </si>
  <si>
    <t>短期借款评估明细表</t>
  </si>
  <si>
    <r>
      <rPr>
        <sz val="10"/>
        <rFont val="Times New Roman"/>
        <charset val="134"/>
      </rPr>
      <t xml:space="preserve"> </t>
    </r>
    <r>
      <rPr>
        <sz val="10"/>
        <rFont val="宋体"/>
        <charset val="134"/>
      </rPr>
      <t>表</t>
    </r>
    <r>
      <rPr>
        <sz val="10"/>
        <rFont val="Times New Roman"/>
        <charset val="134"/>
      </rPr>
      <t>5-1</t>
    </r>
  </si>
  <si>
    <t>放款银行（或机构）名称</t>
  </si>
  <si>
    <t>年利率</t>
  </si>
  <si>
    <t>外币金额</t>
  </si>
  <si>
    <t>外币基准日汇率</t>
  </si>
  <si>
    <t>交易性金融负债评估明细表</t>
  </si>
  <si>
    <r>
      <rPr>
        <sz val="10"/>
        <rFont val="宋体"/>
        <charset val="134"/>
      </rPr>
      <t>表</t>
    </r>
    <r>
      <rPr>
        <sz val="10"/>
        <rFont val="Times New Roman"/>
        <charset val="134"/>
      </rPr>
      <t>5-2</t>
    </r>
  </si>
  <si>
    <t>应付票据评估明细表</t>
  </si>
  <si>
    <r>
      <rPr>
        <sz val="10"/>
        <rFont val="宋体"/>
        <charset val="134"/>
      </rPr>
      <t>表</t>
    </r>
    <r>
      <rPr>
        <sz val="10"/>
        <rFont val="Times New Roman"/>
        <charset val="134"/>
      </rPr>
      <t>5-3</t>
    </r>
  </si>
  <si>
    <t>应付账款评估明细表</t>
  </si>
  <si>
    <r>
      <rPr>
        <sz val="10"/>
        <rFont val="宋体"/>
        <charset val="134"/>
      </rPr>
      <t>表</t>
    </r>
    <r>
      <rPr>
        <sz val="10"/>
        <rFont val="Times New Roman"/>
        <charset val="134"/>
      </rPr>
      <t>5-4</t>
    </r>
  </si>
  <si>
    <t>预收账款评估明细表</t>
  </si>
  <si>
    <r>
      <rPr>
        <sz val="10"/>
        <rFont val="宋体"/>
        <charset val="134"/>
      </rPr>
      <t>表</t>
    </r>
    <r>
      <rPr>
        <sz val="10"/>
        <rFont val="Times New Roman"/>
        <charset val="134"/>
      </rPr>
      <t>5-5</t>
    </r>
  </si>
  <si>
    <t>应付职工薪酬评估明细表</t>
  </si>
  <si>
    <r>
      <rPr>
        <sz val="10"/>
        <rFont val="宋体"/>
        <charset val="134"/>
      </rPr>
      <t>表</t>
    </r>
    <r>
      <rPr>
        <sz val="10"/>
        <rFont val="Times New Roman"/>
        <charset val="134"/>
      </rPr>
      <t>5-6</t>
    </r>
  </si>
  <si>
    <t>工资、奖金、津贴和补贴</t>
  </si>
  <si>
    <t>职工福利费</t>
  </si>
  <si>
    <t>医疗保险费</t>
  </si>
  <si>
    <t>基本养老保险费</t>
  </si>
  <si>
    <t>年金缴费</t>
  </si>
  <si>
    <t>失业保险费</t>
  </si>
  <si>
    <t>工伤保险费</t>
  </si>
  <si>
    <t>生育保险费</t>
  </si>
  <si>
    <t>住房公积金</t>
  </si>
  <si>
    <t>工会经费</t>
  </si>
  <si>
    <t>职工教育经费</t>
  </si>
  <si>
    <t>非货币性福利</t>
  </si>
  <si>
    <t>辞退福利</t>
  </si>
  <si>
    <t>股份支付</t>
  </si>
  <si>
    <t>其他</t>
  </si>
  <si>
    <t>应交税费评估明细表</t>
  </si>
  <si>
    <r>
      <rPr>
        <sz val="10"/>
        <rFont val="宋体"/>
        <charset val="134"/>
      </rPr>
      <t>表</t>
    </r>
    <r>
      <rPr>
        <sz val="10"/>
        <rFont val="Times New Roman"/>
        <charset val="134"/>
      </rPr>
      <t>5-7</t>
    </r>
  </si>
  <si>
    <t>征税机关</t>
  </si>
  <si>
    <t>税费种类</t>
  </si>
  <si>
    <r>
      <rPr>
        <sz val="10"/>
        <rFont val="Times New Roman"/>
        <charset val="134"/>
      </rPr>
      <t xml:space="preserve">       </t>
    </r>
    <r>
      <rPr>
        <sz val="10"/>
        <rFont val="宋体"/>
        <charset val="134"/>
      </rPr>
      <t>评估人员：</t>
    </r>
  </si>
  <si>
    <t>应付利息评估明细表</t>
  </si>
  <si>
    <r>
      <rPr>
        <sz val="10"/>
        <rFont val="宋体"/>
        <charset val="134"/>
      </rPr>
      <t>表</t>
    </r>
    <r>
      <rPr>
        <sz val="10"/>
        <rFont val="Times New Roman"/>
        <charset val="134"/>
      </rPr>
      <t>5-8</t>
    </r>
  </si>
  <si>
    <t>利息率</t>
  </si>
  <si>
    <t>应付股利（应付利润）评估明细表</t>
  </si>
  <si>
    <r>
      <rPr>
        <sz val="10"/>
        <rFont val="宋体"/>
        <charset val="134"/>
      </rPr>
      <t>表</t>
    </r>
    <r>
      <rPr>
        <sz val="10"/>
        <rFont val="Times New Roman"/>
        <charset val="134"/>
      </rPr>
      <t>5-9</t>
    </r>
  </si>
  <si>
    <t>投资单位名称（股东）</t>
  </si>
  <si>
    <t>利润所属期间</t>
  </si>
  <si>
    <t>其他应付款评估明细表</t>
  </si>
  <si>
    <r>
      <rPr>
        <sz val="10"/>
        <rFont val="宋体"/>
        <charset val="134"/>
      </rPr>
      <t>表</t>
    </r>
    <r>
      <rPr>
        <sz val="10"/>
        <rFont val="Times New Roman"/>
        <charset val="134"/>
      </rPr>
      <t>5-10</t>
    </r>
  </si>
  <si>
    <t>一年内到期的非流动负债评估明细表</t>
  </si>
  <si>
    <r>
      <rPr>
        <sz val="10"/>
        <rFont val="宋体"/>
        <charset val="134"/>
      </rPr>
      <t>表</t>
    </r>
    <r>
      <rPr>
        <sz val="10"/>
        <rFont val="Times New Roman"/>
        <charset val="134"/>
      </rPr>
      <t>5-11</t>
    </r>
  </si>
  <si>
    <t>结算项目</t>
  </si>
  <si>
    <r>
      <rPr>
        <sz val="10"/>
        <rFont val="宋体"/>
        <charset val="134"/>
      </rPr>
      <t>票面月利率</t>
    </r>
    <r>
      <rPr>
        <sz val="10"/>
        <rFont val="Times New Roman"/>
        <charset val="134"/>
      </rPr>
      <t>%</t>
    </r>
  </si>
  <si>
    <r>
      <rPr>
        <sz val="10"/>
        <rFont val="Times New Roman"/>
        <charset val="134"/>
      </rPr>
      <t xml:space="preserve">   </t>
    </r>
    <r>
      <rPr>
        <sz val="10"/>
        <rFont val="宋体"/>
        <charset val="134"/>
      </rPr>
      <t>评估人员：</t>
    </r>
  </si>
  <si>
    <t>其他流动负债评估明细表</t>
  </si>
  <si>
    <r>
      <rPr>
        <sz val="10"/>
        <rFont val="宋体"/>
        <charset val="134"/>
      </rPr>
      <t>表</t>
    </r>
    <r>
      <rPr>
        <sz val="10"/>
        <rFont val="Times New Roman"/>
        <charset val="134"/>
      </rPr>
      <t>5-12</t>
    </r>
  </si>
  <si>
    <t>非流动负债评估汇总表</t>
  </si>
  <si>
    <r>
      <rPr>
        <sz val="10"/>
        <rFont val="宋体"/>
        <charset val="134"/>
      </rPr>
      <t>表</t>
    </r>
    <r>
      <rPr>
        <sz val="10"/>
        <rFont val="Times New Roman"/>
        <charset val="134"/>
      </rPr>
      <t>6</t>
    </r>
  </si>
  <si>
    <t>6-1</t>
  </si>
  <si>
    <t>6-2</t>
  </si>
  <si>
    <t>6-3</t>
  </si>
  <si>
    <t>6-4</t>
  </si>
  <si>
    <t>6-5</t>
  </si>
  <si>
    <t>6-6</t>
  </si>
  <si>
    <t>6-7</t>
  </si>
  <si>
    <t>非流动负债合计</t>
  </si>
  <si>
    <t>长期借款评估明细表</t>
  </si>
  <si>
    <r>
      <rPr>
        <sz val="10"/>
        <rFont val="宋体"/>
        <charset val="134"/>
      </rPr>
      <t>表</t>
    </r>
    <r>
      <rPr>
        <sz val="10"/>
        <rFont val="Times New Roman"/>
        <charset val="134"/>
      </rPr>
      <t>6-1</t>
    </r>
  </si>
  <si>
    <r>
      <rPr>
        <sz val="10"/>
        <rFont val="宋体"/>
        <charset val="134"/>
      </rPr>
      <t>月利率</t>
    </r>
    <r>
      <rPr>
        <sz val="10"/>
        <rFont val="Times New Roman"/>
        <charset val="134"/>
      </rPr>
      <t>%</t>
    </r>
  </si>
  <si>
    <t>应付债券评估明细表</t>
  </si>
  <si>
    <r>
      <rPr>
        <sz val="10"/>
        <rFont val="宋体"/>
        <charset val="134"/>
      </rPr>
      <t>表</t>
    </r>
    <r>
      <rPr>
        <sz val="10"/>
        <rFont val="Times New Roman"/>
        <charset val="134"/>
      </rPr>
      <t>6-2</t>
    </r>
  </si>
  <si>
    <t>债券发行单位</t>
  </si>
  <si>
    <t>票面利率%</t>
  </si>
  <si>
    <r>
      <rPr>
        <sz val="10"/>
        <rFont val="Times New Roman"/>
        <charset val="134"/>
      </rPr>
      <t xml:space="preserve"> </t>
    </r>
    <r>
      <rPr>
        <sz val="10"/>
        <rFont val="宋体"/>
        <charset val="134"/>
      </rPr>
      <t>备</t>
    </r>
    <r>
      <rPr>
        <sz val="10"/>
        <rFont val="Times New Roman"/>
        <charset val="134"/>
      </rPr>
      <t xml:space="preserve"> </t>
    </r>
    <r>
      <rPr>
        <sz val="10"/>
        <rFont val="宋体"/>
        <charset val="134"/>
      </rPr>
      <t>注</t>
    </r>
  </si>
  <si>
    <t>长期应付款评估明细表</t>
  </si>
  <si>
    <r>
      <rPr>
        <sz val="10"/>
        <rFont val="宋体"/>
        <charset val="134"/>
      </rPr>
      <t>表</t>
    </r>
    <r>
      <rPr>
        <sz val="10"/>
        <rFont val="Times New Roman"/>
        <charset val="134"/>
      </rPr>
      <t>6-3</t>
    </r>
  </si>
  <si>
    <t>初始额</t>
  </si>
  <si>
    <t>利息及汇率净损失</t>
  </si>
  <si>
    <t>专项应付款评估明细表</t>
  </si>
  <si>
    <r>
      <rPr>
        <sz val="10"/>
        <rFont val="宋体"/>
        <charset val="134"/>
      </rPr>
      <t>表</t>
    </r>
    <r>
      <rPr>
        <sz val="10"/>
        <rFont val="Times New Roman"/>
        <charset val="134"/>
      </rPr>
      <t>6-4</t>
    </r>
  </si>
  <si>
    <t>户名（或结算对象）</t>
  </si>
  <si>
    <t>款项内容</t>
  </si>
  <si>
    <r>
      <rPr>
        <sz val="10"/>
        <rFont val="宋体"/>
        <charset val="134"/>
      </rPr>
      <t xml:space="preserve"> </t>
    </r>
    <r>
      <rPr>
        <sz val="10"/>
        <rFont val="宋体"/>
        <charset val="134"/>
      </rPr>
      <t>备</t>
    </r>
    <r>
      <rPr>
        <sz val="10"/>
        <rFont val="Times New Roman"/>
        <charset val="134"/>
      </rPr>
      <t xml:space="preserve"> </t>
    </r>
    <r>
      <rPr>
        <sz val="10"/>
        <rFont val="宋体"/>
        <charset val="134"/>
      </rPr>
      <t>注</t>
    </r>
  </si>
  <si>
    <r>
      <rPr>
        <sz val="10"/>
        <rFont val="Times New Roman"/>
        <charset val="134"/>
      </rPr>
      <t xml:space="preserve">      </t>
    </r>
    <r>
      <rPr>
        <sz val="10"/>
        <rFont val="宋体"/>
        <charset val="134"/>
      </rPr>
      <t>评估人员：</t>
    </r>
  </si>
  <si>
    <t>预计负债评估明细表</t>
  </si>
  <si>
    <r>
      <rPr>
        <sz val="10"/>
        <rFont val="宋体"/>
        <charset val="134"/>
      </rPr>
      <t>表</t>
    </r>
    <r>
      <rPr>
        <sz val="10"/>
        <rFont val="Times New Roman"/>
        <charset val="134"/>
      </rPr>
      <t>6-5</t>
    </r>
  </si>
  <si>
    <t>核算内容</t>
  </si>
  <si>
    <t>递延所得税负债评估明细表</t>
  </si>
  <si>
    <r>
      <rPr>
        <sz val="10"/>
        <rFont val="宋体"/>
        <charset val="134"/>
      </rPr>
      <t>表</t>
    </r>
    <r>
      <rPr>
        <sz val="10"/>
        <rFont val="Times New Roman"/>
        <charset val="134"/>
      </rPr>
      <t>6-6</t>
    </r>
  </si>
  <si>
    <t>内容</t>
  </si>
  <si>
    <t>其他非流动负债评估明细表</t>
  </si>
  <si>
    <r>
      <rPr>
        <sz val="10"/>
        <rFont val="宋体"/>
        <charset val="134"/>
      </rPr>
      <t>表</t>
    </r>
    <r>
      <rPr>
        <sz val="10"/>
        <rFont val="Times New Roman"/>
        <charset val="134"/>
      </rPr>
      <t>6-7</t>
    </r>
  </si>
  <si>
    <r>
      <rPr>
        <sz val="11"/>
        <rFont val="Times New Roman"/>
        <charset val="134"/>
      </rPr>
      <t xml:space="preserve">     </t>
    </r>
    <r>
      <rPr>
        <sz val="11"/>
        <rFont val="宋体"/>
        <charset val="134"/>
      </rPr>
      <t>评估人员：</t>
    </r>
  </si>
  <si>
    <r>
      <rPr>
        <sz val="10"/>
        <rFont val="宋体"/>
        <charset val="134"/>
      </rPr>
      <t>评估基准日：</t>
    </r>
    <r>
      <rPr>
        <sz val="10"/>
        <rFont val="Times New Roman"/>
        <charset val="134"/>
      </rPr>
      <t>2019</t>
    </r>
    <r>
      <rPr>
        <sz val="10"/>
        <rFont val="宋体"/>
        <charset val="134"/>
      </rPr>
      <t>年</t>
    </r>
    <r>
      <rPr>
        <sz val="10"/>
        <rFont val="Times New Roman"/>
        <charset val="134"/>
      </rPr>
      <t>3</t>
    </r>
    <r>
      <rPr>
        <sz val="10"/>
        <rFont val="宋体"/>
        <charset val="134"/>
      </rPr>
      <t>月</t>
    </r>
    <r>
      <rPr>
        <sz val="10"/>
        <rFont val="Times New Roman"/>
        <charset val="134"/>
      </rPr>
      <t>31</t>
    </r>
    <r>
      <rPr>
        <sz val="10"/>
        <rFont val="宋体"/>
        <charset val="134"/>
      </rPr>
      <t>日</t>
    </r>
  </si>
  <si>
    <t>被评估单位：洲湖猪场</t>
  </si>
  <si>
    <t>明细</t>
  </si>
  <si>
    <r>
      <rPr>
        <sz val="10"/>
        <rFont val="Times New Roman"/>
        <charset val="134"/>
      </rPr>
      <t>21812668-21812670</t>
    </r>
    <r>
      <rPr>
        <sz val="10"/>
        <rFont val="宋体"/>
        <charset val="134"/>
      </rPr>
      <t>、</t>
    </r>
    <r>
      <rPr>
        <sz val="10"/>
        <rFont val="Times New Roman"/>
        <charset val="134"/>
      </rPr>
      <t>21710243</t>
    </r>
    <r>
      <rPr>
        <sz val="10"/>
        <rFont val="宋体"/>
        <charset val="134"/>
      </rPr>
      <t>、</t>
    </r>
    <r>
      <rPr>
        <sz val="10"/>
        <rFont val="Times New Roman"/>
        <charset val="134"/>
      </rPr>
      <t>21710242</t>
    </r>
    <r>
      <rPr>
        <sz val="10"/>
        <rFont val="宋体"/>
        <charset val="134"/>
      </rPr>
      <t>、</t>
    </r>
    <r>
      <rPr>
        <sz val="10"/>
        <rFont val="Times New Roman"/>
        <charset val="134"/>
      </rPr>
      <t>21748150-21748155</t>
    </r>
  </si>
  <si>
    <t>枫田养殖生产线</t>
  </si>
  <si>
    <t>配怀舍</t>
  </si>
  <si>
    <t>101A</t>
  </si>
  <si>
    <t>砖钢</t>
  </si>
  <si>
    <t>m2</t>
  </si>
  <si>
    <t>枫田猪场总场</t>
  </si>
  <si>
    <t>101B</t>
  </si>
  <si>
    <t>101CD</t>
  </si>
  <si>
    <t>102A</t>
  </si>
  <si>
    <t>102B</t>
  </si>
  <si>
    <t>103A</t>
  </si>
  <si>
    <t>分娩舍</t>
  </si>
  <si>
    <t>104A</t>
  </si>
  <si>
    <t>104C</t>
  </si>
  <si>
    <t>105A</t>
  </si>
  <si>
    <t>105C</t>
  </si>
  <si>
    <t>106A</t>
  </si>
  <si>
    <t>106C</t>
  </si>
  <si>
    <t>107A</t>
  </si>
  <si>
    <t>107C</t>
  </si>
  <si>
    <t>108A</t>
  </si>
  <si>
    <t>108C</t>
  </si>
  <si>
    <t>109A</t>
  </si>
  <si>
    <t>109C</t>
  </si>
  <si>
    <t>201A</t>
  </si>
  <si>
    <t>201B</t>
  </si>
  <si>
    <t>201C</t>
  </si>
  <si>
    <t>202A</t>
  </si>
  <si>
    <t>23</t>
  </si>
  <si>
    <t>202B</t>
  </si>
  <si>
    <t>24</t>
  </si>
  <si>
    <t>203A</t>
  </si>
  <si>
    <t>25</t>
  </si>
  <si>
    <t>203B</t>
  </si>
  <si>
    <t>26</t>
  </si>
  <si>
    <t>204A</t>
  </si>
  <si>
    <t>27</t>
  </si>
  <si>
    <t>204B</t>
  </si>
  <si>
    <t>28</t>
  </si>
  <si>
    <t>205A</t>
  </si>
  <si>
    <t>29</t>
  </si>
  <si>
    <t>205B</t>
  </si>
  <si>
    <t>30</t>
  </si>
  <si>
    <t>206A</t>
  </si>
  <si>
    <t>31</t>
  </si>
  <si>
    <t>206B</t>
  </si>
  <si>
    <t>32</t>
  </si>
  <si>
    <t>207A</t>
  </si>
  <si>
    <t>33</t>
  </si>
  <si>
    <t>208A</t>
  </si>
  <si>
    <t>34</t>
  </si>
  <si>
    <t>208B</t>
  </si>
  <si>
    <t>35</t>
  </si>
  <si>
    <t>209A</t>
  </si>
  <si>
    <t>36</t>
  </si>
  <si>
    <t>311-1</t>
  </si>
  <si>
    <t>37</t>
  </si>
  <si>
    <t>311-2</t>
  </si>
  <si>
    <t>38</t>
  </si>
  <si>
    <t>311-3</t>
  </si>
  <si>
    <t>39</t>
  </si>
  <si>
    <t>312-1</t>
  </si>
  <si>
    <t>40</t>
  </si>
  <si>
    <t>312-2</t>
  </si>
  <si>
    <t>41</t>
  </si>
  <si>
    <t>312-3</t>
  </si>
  <si>
    <t>42</t>
  </si>
  <si>
    <t>312-4</t>
  </si>
  <si>
    <t>43</t>
  </si>
  <si>
    <t>44</t>
  </si>
  <si>
    <t>45</t>
  </si>
  <si>
    <t>46</t>
  </si>
  <si>
    <t>47</t>
  </si>
  <si>
    <t>48</t>
  </si>
  <si>
    <t>49</t>
  </si>
  <si>
    <t>50</t>
  </si>
  <si>
    <t>411-1</t>
  </si>
  <si>
    <t>51</t>
  </si>
  <si>
    <t>411-2</t>
  </si>
  <si>
    <t>52</t>
  </si>
  <si>
    <t>411-3</t>
  </si>
  <si>
    <t>53</t>
  </si>
  <si>
    <t>411-4</t>
  </si>
  <si>
    <t>54</t>
  </si>
  <si>
    <t>411-5</t>
  </si>
  <si>
    <t>55</t>
  </si>
  <si>
    <t>56</t>
  </si>
  <si>
    <t>57</t>
  </si>
  <si>
    <t>58</t>
  </si>
  <si>
    <t>59</t>
  </si>
  <si>
    <t>60</t>
  </si>
  <si>
    <t>61</t>
  </si>
  <si>
    <t>67</t>
  </si>
  <si>
    <t>配电房</t>
  </si>
  <si>
    <t>1栋</t>
  </si>
  <si>
    <t>砖混</t>
  </si>
  <si>
    <t>68</t>
  </si>
  <si>
    <t>69</t>
  </si>
  <si>
    <t>70</t>
  </si>
  <si>
    <t>一级消毒点</t>
  </si>
  <si>
    <t>71</t>
  </si>
  <si>
    <t>有机肥场</t>
  </si>
  <si>
    <t>钢结构</t>
  </si>
  <si>
    <t>72</t>
  </si>
  <si>
    <t>水塔</t>
  </si>
  <si>
    <t>项</t>
  </si>
  <si>
    <t>76</t>
  </si>
  <si>
    <t>打井工程</t>
  </si>
  <si>
    <t>77</t>
  </si>
  <si>
    <t>深水井</t>
  </si>
  <si>
    <t>78</t>
  </si>
  <si>
    <t>猪场架电工程</t>
  </si>
  <si>
    <t>80</t>
  </si>
  <si>
    <t>化尸池工程</t>
  </si>
  <si>
    <t>81</t>
  </si>
  <si>
    <t>料塔工程</t>
  </si>
  <si>
    <t>82</t>
  </si>
  <si>
    <t>淋浴房及污水加高工程</t>
  </si>
  <si>
    <t>83</t>
  </si>
  <si>
    <t>环保站工程</t>
  </si>
  <si>
    <t>84</t>
  </si>
  <si>
    <t>深水井2口</t>
  </si>
  <si>
    <t>85</t>
  </si>
  <si>
    <t>新公猪站化验台</t>
  </si>
  <si>
    <t>枫田猪场公猪站</t>
  </si>
  <si>
    <t>86</t>
  </si>
  <si>
    <t>排污工程</t>
  </si>
  <si>
    <t>枫田猪场环保站</t>
  </si>
  <si>
    <t>87</t>
  </si>
  <si>
    <t>增建氧化塘工程（邓祯甲）</t>
  </si>
  <si>
    <t>88</t>
  </si>
  <si>
    <t>排污增建工程</t>
  </si>
  <si>
    <t>89</t>
  </si>
  <si>
    <t>枫田猪场小计</t>
  </si>
  <si>
    <t>90</t>
  </si>
  <si>
    <r>
      <rPr>
        <sz val="10"/>
        <rFont val="Times New Roman"/>
        <charset val="134"/>
      </rPr>
      <t xml:space="preserve">10907718 </t>
    </r>
    <r>
      <rPr>
        <sz val="10"/>
        <rFont val="宋体"/>
        <charset val="134"/>
      </rPr>
      <t>、</t>
    </r>
    <r>
      <rPr>
        <sz val="10"/>
        <rFont val="Times New Roman"/>
        <charset val="134"/>
      </rPr>
      <t>10994753</t>
    </r>
  </si>
  <si>
    <t>洲湖养殖生产线</t>
  </si>
  <si>
    <t>配怀舍1#</t>
  </si>
  <si>
    <t>洲湖猪场总场</t>
  </si>
  <si>
    <t>91</t>
  </si>
  <si>
    <t>配怀舍2#</t>
  </si>
  <si>
    <t>92</t>
  </si>
  <si>
    <t>配怀舍3#</t>
  </si>
  <si>
    <t>93</t>
  </si>
  <si>
    <t>配怀舍4#</t>
  </si>
  <si>
    <t>94</t>
  </si>
  <si>
    <t>配怀舍5#</t>
  </si>
  <si>
    <t>95</t>
  </si>
  <si>
    <t>配怀舍6#</t>
  </si>
  <si>
    <t>96</t>
  </si>
  <si>
    <t>配怀舍7#</t>
  </si>
  <si>
    <t>97</t>
  </si>
  <si>
    <t>配怀舍8#</t>
  </si>
  <si>
    <t>98</t>
  </si>
  <si>
    <t>配怀舍9#</t>
  </si>
  <si>
    <t>99</t>
  </si>
  <si>
    <t>配怀舍10#</t>
  </si>
  <si>
    <t>100</t>
  </si>
  <si>
    <t>分娩舍1#</t>
  </si>
  <si>
    <t>101</t>
  </si>
  <si>
    <t>分娩舍2#</t>
  </si>
  <si>
    <t>102</t>
  </si>
  <si>
    <t>分娩舍3#</t>
  </si>
  <si>
    <t>103</t>
  </si>
  <si>
    <t>分娩舍4#</t>
  </si>
  <si>
    <t>104</t>
  </si>
  <si>
    <t>分娩舍5#</t>
  </si>
  <si>
    <t>105</t>
  </si>
  <si>
    <t>分娩舍6#</t>
  </si>
  <si>
    <t>106</t>
  </si>
  <si>
    <t>分娩舍7#</t>
  </si>
  <si>
    <t>107</t>
  </si>
  <si>
    <t>分娩舍8#</t>
  </si>
  <si>
    <t>108</t>
  </si>
  <si>
    <t>分娩舍9#</t>
  </si>
  <si>
    <t>109</t>
  </si>
  <si>
    <t>分娩舍10#</t>
  </si>
  <si>
    <t>110</t>
  </si>
  <si>
    <t>分娩舍11#</t>
  </si>
  <si>
    <t>111</t>
  </si>
  <si>
    <t>分娩舍12#</t>
  </si>
  <si>
    <t>112</t>
  </si>
  <si>
    <t>分娩舍13#</t>
  </si>
  <si>
    <t>113</t>
  </si>
  <si>
    <t>分娩舍14#</t>
  </si>
  <si>
    <t>114</t>
  </si>
  <si>
    <t>分娩舍15#</t>
  </si>
  <si>
    <t>115</t>
  </si>
  <si>
    <t>分娩舍16#</t>
  </si>
  <si>
    <t>116</t>
  </si>
  <si>
    <t>分娩舍17#</t>
  </si>
  <si>
    <t>121</t>
  </si>
  <si>
    <t>淋雨消毒房</t>
  </si>
  <si>
    <t>122</t>
  </si>
  <si>
    <t>有机肥</t>
  </si>
  <si>
    <t>框架</t>
  </si>
  <si>
    <t>123</t>
  </si>
  <si>
    <t>高压电工程</t>
  </si>
  <si>
    <t>124</t>
  </si>
  <si>
    <t>物探打井</t>
  </si>
  <si>
    <t>126</t>
  </si>
  <si>
    <t>127</t>
  </si>
  <si>
    <t>地表物清理工程</t>
  </si>
  <si>
    <t>128</t>
  </si>
  <si>
    <t>土方工程</t>
  </si>
  <si>
    <t>129</t>
  </si>
  <si>
    <t>130</t>
  </si>
  <si>
    <t>水电安装</t>
  </si>
  <si>
    <t>131</t>
  </si>
  <si>
    <t>其它零星工程</t>
  </si>
  <si>
    <t>133</t>
  </si>
  <si>
    <t>（新增）化尸池</t>
  </si>
  <si>
    <t>134</t>
  </si>
  <si>
    <t>（新增）化尸池--新增工程</t>
  </si>
  <si>
    <t>135</t>
  </si>
  <si>
    <t>水电工程</t>
  </si>
  <si>
    <t>136</t>
  </si>
  <si>
    <t>架电工程</t>
  </si>
  <si>
    <t>137</t>
  </si>
  <si>
    <t>新建水帘池工程</t>
  </si>
  <si>
    <t>138</t>
  </si>
  <si>
    <t>新建水帘池工程购水泥</t>
  </si>
  <si>
    <t>139</t>
  </si>
  <si>
    <t>污水处理土建工程</t>
  </si>
  <si>
    <t>140</t>
  </si>
  <si>
    <t>141</t>
  </si>
  <si>
    <t>化石池2</t>
  </si>
  <si>
    <t>144</t>
  </si>
  <si>
    <t>145</t>
  </si>
  <si>
    <t>打井工程（1口）</t>
  </si>
  <si>
    <t>146</t>
  </si>
  <si>
    <t>污水处理及沼气工程</t>
  </si>
  <si>
    <t>洲湖猪场环保站</t>
  </si>
  <si>
    <t>147</t>
  </si>
  <si>
    <t>集粪棚</t>
  </si>
  <si>
    <t>148</t>
  </si>
  <si>
    <t>多级化粪池</t>
  </si>
  <si>
    <t>149</t>
  </si>
  <si>
    <t>排污改造工程</t>
  </si>
  <si>
    <t>150</t>
  </si>
  <si>
    <t>防渗工程</t>
  </si>
  <si>
    <t>151</t>
  </si>
  <si>
    <t>氧化塘土方工程</t>
  </si>
  <si>
    <t>152</t>
  </si>
  <si>
    <t>153</t>
  </si>
  <si>
    <t>排污区架电至氧化塘工程款</t>
  </si>
  <si>
    <t>154</t>
  </si>
  <si>
    <t>支付氧化塘二期及一期款</t>
  </si>
  <si>
    <t>155</t>
  </si>
  <si>
    <t>建污水缓冲池</t>
  </si>
  <si>
    <t>156</t>
  </si>
  <si>
    <t>污水池加高工程</t>
  </si>
  <si>
    <t>157</t>
  </si>
  <si>
    <t>氧化塘改造</t>
  </si>
  <si>
    <t>158</t>
  </si>
  <si>
    <t>159</t>
  </si>
  <si>
    <t>洲湖猪场小计</t>
  </si>
  <si>
    <t>160</t>
  </si>
  <si>
    <r>
      <rPr>
        <sz val="10"/>
        <rFont val="Times New Roman"/>
        <charset val="134"/>
      </rPr>
      <t>07439550</t>
    </r>
    <r>
      <rPr>
        <sz val="10"/>
        <rFont val="宋体"/>
        <charset val="134"/>
      </rPr>
      <t>、</t>
    </r>
    <r>
      <rPr>
        <sz val="10"/>
        <rFont val="Times New Roman"/>
        <charset val="134"/>
      </rPr>
      <t>09231839</t>
    </r>
    <r>
      <rPr>
        <sz val="10"/>
        <rFont val="宋体"/>
        <charset val="134"/>
      </rPr>
      <t>、</t>
    </r>
    <r>
      <rPr>
        <sz val="10"/>
        <rFont val="Times New Roman"/>
        <charset val="134"/>
      </rPr>
      <t>006199745</t>
    </r>
    <r>
      <rPr>
        <sz val="10"/>
        <rFont val="宋体"/>
        <charset val="134"/>
      </rPr>
      <t>、</t>
    </r>
    <r>
      <rPr>
        <sz val="10"/>
        <rFont val="Times New Roman"/>
        <charset val="134"/>
      </rPr>
      <t>09231841</t>
    </r>
    <r>
      <rPr>
        <sz val="10"/>
        <rFont val="宋体"/>
        <charset val="134"/>
      </rPr>
      <t>、</t>
    </r>
    <r>
      <rPr>
        <sz val="10"/>
        <rFont val="Times New Roman"/>
        <charset val="134"/>
      </rPr>
      <t>00589910</t>
    </r>
    <r>
      <rPr>
        <sz val="10"/>
        <rFont val="宋体"/>
        <charset val="134"/>
      </rPr>
      <t>、</t>
    </r>
    <r>
      <rPr>
        <sz val="10"/>
        <rFont val="Times New Roman"/>
        <charset val="134"/>
      </rPr>
      <t>20463141</t>
    </r>
    <r>
      <rPr>
        <sz val="10"/>
        <rFont val="宋体"/>
        <charset val="134"/>
      </rPr>
      <t>、</t>
    </r>
    <r>
      <rPr>
        <sz val="10"/>
        <rFont val="Times New Roman"/>
        <charset val="134"/>
      </rPr>
      <t>09896607</t>
    </r>
    <r>
      <rPr>
        <sz val="10"/>
        <rFont val="宋体"/>
        <charset val="134"/>
      </rPr>
      <t>、</t>
    </r>
    <r>
      <rPr>
        <sz val="10"/>
        <rFont val="Times New Roman"/>
        <charset val="134"/>
      </rPr>
      <t>10877864</t>
    </r>
    <r>
      <rPr>
        <sz val="10"/>
        <rFont val="宋体"/>
        <charset val="134"/>
      </rPr>
      <t>、</t>
    </r>
    <r>
      <rPr>
        <sz val="10"/>
        <rFont val="Times New Roman"/>
        <charset val="134"/>
      </rPr>
      <t>1053581</t>
    </r>
    <r>
      <rPr>
        <sz val="10"/>
        <rFont val="宋体"/>
        <charset val="134"/>
      </rPr>
      <t>、</t>
    </r>
    <r>
      <rPr>
        <sz val="10"/>
        <rFont val="Times New Roman"/>
        <charset val="134"/>
      </rPr>
      <t>09231839-09231842</t>
    </r>
    <r>
      <rPr>
        <sz val="10"/>
        <rFont val="宋体"/>
        <charset val="134"/>
      </rPr>
      <t>、</t>
    </r>
    <r>
      <rPr>
        <sz val="10"/>
        <rFont val="Times New Roman"/>
        <charset val="134"/>
      </rPr>
      <t>06597926-06597933</t>
    </r>
    <r>
      <rPr>
        <sz val="10"/>
        <rFont val="宋体"/>
        <charset val="134"/>
      </rPr>
      <t>、</t>
    </r>
    <r>
      <rPr>
        <sz val="10"/>
        <rFont val="Times New Roman"/>
        <charset val="134"/>
      </rPr>
      <t>10535816</t>
    </r>
  </si>
  <si>
    <t>凤凰养殖生产线</t>
  </si>
  <si>
    <t>凤凰猪场总场</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</si>
  <si>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</si>
  <si>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</si>
  <si>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</si>
  <si>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</si>
  <si>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</si>
  <si>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</si>
  <si>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</si>
  <si>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</si>
  <si>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</si>
  <si>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</si>
  <si>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</si>
  <si>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</si>
  <si>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</si>
  <si>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</si>
  <si>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</si>
  <si>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</si>
  <si>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</si>
  <si>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</si>
  <si>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</si>
  <si>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</si>
  <si>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</si>
  <si>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</si>
  <si>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</si>
  <si>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</si>
  <si>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</si>
  <si>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</si>
  <si>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</si>
  <si>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</si>
  <si>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</si>
  <si>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</si>
  <si>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</si>
  <si>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</si>
  <si>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</si>
  <si>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</si>
  <si>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</si>
  <si>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</si>
  <si>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</si>
  <si>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</si>
  <si>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</si>
  <si>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</si>
  <si>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</si>
  <si>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</si>
  <si>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</si>
  <si>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</si>
  <si>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</si>
  <si>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</si>
  <si>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</si>
  <si>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</si>
  <si>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</si>
  <si>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</si>
  <si>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</si>
  <si>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</si>
  <si>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</si>
  <si>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</si>
  <si>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</si>
  <si>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</si>
  <si>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</si>
  <si>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</si>
  <si>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</si>
  <si>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</si>
  <si>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</si>
  <si>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</si>
  <si>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</si>
  <si>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</si>
  <si>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</si>
  <si>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</si>
  <si>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</si>
  <si>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</si>
  <si>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</si>
  <si>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</si>
  <si>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</si>
  <si>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</si>
  <si>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</si>
  <si>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</si>
  <si>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</si>
  <si>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</si>
  <si>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</si>
  <si>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</si>
  <si>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</si>
  <si>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</si>
  <si>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</si>
  <si>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</si>
  <si>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</si>
  <si>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</si>
  <si>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</si>
  <si>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</si>
  <si>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</si>
  <si>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</si>
  <si>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</si>
  <si>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</si>
  <si>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</si>
  <si>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</si>
  <si>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</si>
  <si>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</si>
  <si>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</si>
  <si>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</si>
  <si>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</si>
  <si>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</si>
  <si>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</si>
  <si>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</si>
  <si>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</si>
  <si>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</si>
  <si>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</si>
  <si>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</si>
  <si>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</si>
  <si>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</si>
  <si>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</si>
  <si>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</si>
  <si>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</si>
  <si>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</si>
  <si>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</si>
  <si>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</si>
  <si>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</si>
  <si>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</si>
  <si>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</si>
  <si>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</si>
  <si>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</si>
  <si>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</si>
  <si>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</si>
  <si>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</si>
  <si>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</si>
  <si>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</si>
  <si>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</si>
  <si>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</si>
  <si>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</si>
  <si>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</si>
  <si>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</si>
  <si>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</si>
  <si>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</si>
  <si>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</si>
  <si>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</si>
  <si>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</si>
  <si>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保育舍</t>
  </si>
  <si>
    <t>保育1</t>
  </si>
  <si>
    <t>293</t>
  </si>
  <si>
    <t>保育2</t>
  </si>
  <si>
    <t>294</t>
  </si>
  <si>
    <t>培育舍</t>
  </si>
  <si>
    <t>培育</t>
  </si>
  <si>
    <t>295</t>
  </si>
  <si>
    <t>296</t>
  </si>
  <si>
    <t>后备舍</t>
  </si>
  <si>
    <t>后备1</t>
  </si>
  <si>
    <t>297</t>
  </si>
  <si>
    <t>后备2</t>
  </si>
  <si>
    <t>298</t>
  </si>
  <si>
    <t>后备3</t>
  </si>
  <si>
    <t>299</t>
  </si>
  <si>
    <t>后备4</t>
  </si>
  <si>
    <t>300</t>
  </si>
  <si>
    <t>后备5</t>
  </si>
  <si>
    <t>301</t>
  </si>
  <si>
    <t>后备6</t>
  </si>
  <si>
    <t>312</t>
  </si>
  <si>
    <t>配电房1#</t>
  </si>
  <si>
    <t>1#</t>
  </si>
  <si>
    <t>313</t>
  </si>
  <si>
    <t>配电房2#</t>
  </si>
  <si>
    <t>2#</t>
  </si>
  <si>
    <t>314</t>
  </si>
  <si>
    <t>配电房3#</t>
  </si>
  <si>
    <t>3#</t>
  </si>
  <si>
    <t>315</t>
  </si>
  <si>
    <t>二级消毒点</t>
  </si>
  <si>
    <t>316</t>
  </si>
  <si>
    <t>中转房</t>
  </si>
  <si>
    <t>317</t>
  </si>
  <si>
    <t>318</t>
  </si>
  <si>
    <t>319</t>
  </si>
  <si>
    <t>320</t>
  </si>
  <si>
    <t>深水井（2口）</t>
  </si>
  <si>
    <t>321</t>
  </si>
  <si>
    <t>322</t>
  </si>
  <si>
    <t>化尸池</t>
  </si>
  <si>
    <t>323</t>
  </si>
  <si>
    <t>绿化</t>
  </si>
  <si>
    <t>324</t>
  </si>
  <si>
    <t>出猪台</t>
  </si>
  <si>
    <t>326</t>
  </si>
  <si>
    <t>电路改造</t>
  </si>
  <si>
    <t>327</t>
  </si>
  <si>
    <t>氧化塘</t>
  </si>
  <si>
    <t>328</t>
  </si>
  <si>
    <t>参观走廊</t>
  </si>
  <si>
    <t>330</t>
  </si>
  <si>
    <t>出猪台增建工程</t>
  </si>
  <si>
    <t>331</t>
  </si>
  <si>
    <t>332</t>
  </si>
  <si>
    <t>深水井工程</t>
  </si>
  <si>
    <t>333</t>
  </si>
  <si>
    <t>出猪台工程</t>
  </si>
  <si>
    <t>334</t>
  </si>
  <si>
    <t>水池工程</t>
  </si>
  <si>
    <t>335</t>
  </si>
  <si>
    <t>绿化树苗</t>
  </si>
  <si>
    <t>336</t>
  </si>
  <si>
    <t>1,2号井工程款</t>
  </si>
  <si>
    <t>337</t>
  </si>
  <si>
    <t>环保工程款</t>
  </si>
  <si>
    <t>339</t>
  </si>
  <si>
    <t>340</t>
  </si>
  <si>
    <t>341</t>
  </si>
  <si>
    <t>打井</t>
  </si>
  <si>
    <t>342</t>
  </si>
  <si>
    <t>修建围墙工程</t>
  </si>
  <si>
    <t>343</t>
  </si>
  <si>
    <t>氧化塘清淤工程</t>
  </si>
  <si>
    <t>345</t>
  </si>
  <si>
    <t>氧化塘铺膜工程</t>
  </si>
  <si>
    <t>346</t>
  </si>
  <si>
    <t>三分场主排污沟改造工程</t>
  </si>
  <si>
    <t>347</t>
  </si>
  <si>
    <t>打井工程款</t>
  </si>
  <si>
    <t>348</t>
  </si>
  <si>
    <t>高压电线迁移工程</t>
  </si>
  <si>
    <t>349</t>
  </si>
  <si>
    <t>排污区钢丝围墙工程</t>
  </si>
  <si>
    <t>350</t>
  </si>
  <si>
    <t>化尸池工程质保金</t>
  </si>
  <si>
    <t>351</t>
  </si>
  <si>
    <t>运动场、消毒通道工程</t>
  </si>
  <si>
    <t>352</t>
  </si>
  <si>
    <t>MBR膜</t>
  </si>
  <si>
    <t>353</t>
  </si>
  <si>
    <t>环保整改工程</t>
  </si>
  <si>
    <t>凤凰猪场环保站</t>
  </si>
  <si>
    <t>354</t>
  </si>
  <si>
    <t>凤凰猪场生物环保站</t>
  </si>
  <si>
    <t>355</t>
  </si>
  <si>
    <t>凤凰猪场小计</t>
  </si>
  <si>
    <t>356</t>
  </si>
  <si>
    <t>登龙养殖生产线</t>
  </si>
  <si>
    <t>头胎分娩舍</t>
  </si>
  <si>
    <t>登龙猪场总场</t>
  </si>
  <si>
    <t>357</t>
  </si>
  <si>
    <t>358</t>
  </si>
  <si>
    <t>359</t>
  </si>
  <si>
    <t>360</t>
  </si>
  <si>
    <t>头胎配怀舍</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</si>
  <si>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</si>
  <si>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</si>
  <si>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</si>
  <si>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</si>
  <si>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</si>
  <si>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</si>
  <si>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</si>
  <si>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</si>
  <si>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</si>
  <si>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</si>
  <si>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</si>
  <si>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</si>
  <si>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</si>
  <si>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</si>
  <si>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</si>
  <si>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</si>
  <si>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</si>
  <si>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</si>
  <si>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</si>
  <si>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</si>
  <si>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</si>
  <si>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</si>
  <si>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</si>
  <si>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配怀舍大栏</t>
  </si>
  <si>
    <t>384</t>
  </si>
  <si>
    <t>385</t>
  </si>
  <si>
    <t>386</t>
  </si>
  <si>
    <t>387</t>
  </si>
  <si>
    <t>388</t>
  </si>
  <si>
    <t>389</t>
  </si>
  <si>
    <t>390</t>
  </si>
  <si>
    <t>391</t>
  </si>
  <si>
    <t>392</t>
  </si>
  <si>
    <t>393</t>
  </si>
  <si>
    <t>394</t>
  </si>
  <si>
    <t>395</t>
  </si>
  <si>
    <t>396</t>
  </si>
  <si>
    <t>397</t>
  </si>
  <si>
    <t>398</t>
  </si>
  <si>
    <t>隔离舍</t>
  </si>
  <si>
    <t>399</t>
  </si>
  <si>
    <t>400</t>
  </si>
  <si>
    <t>401</t>
  </si>
  <si>
    <t>402</t>
  </si>
  <si>
    <t>公猪站</t>
  </si>
  <si>
    <t>408</t>
  </si>
  <si>
    <t>409</t>
  </si>
  <si>
    <t>410</t>
  </si>
  <si>
    <t>411</t>
  </si>
  <si>
    <t>412</t>
  </si>
  <si>
    <t>413</t>
  </si>
  <si>
    <t>铁丝网围墙</t>
  </si>
  <si>
    <t>414</t>
  </si>
  <si>
    <t>排污坝加固</t>
  </si>
  <si>
    <t>417</t>
  </si>
  <si>
    <t>419</t>
  </si>
  <si>
    <t>水井</t>
  </si>
  <si>
    <t>420</t>
  </si>
  <si>
    <t>化尸坑</t>
  </si>
  <si>
    <t>421</t>
  </si>
  <si>
    <t>厌氧过滤池</t>
  </si>
  <si>
    <t>422</t>
  </si>
  <si>
    <t>沼气排污工程</t>
  </si>
  <si>
    <t>423</t>
  </si>
  <si>
    <t>425</t>
  </si>
  <si>
    <t>粪棚</t>
  </si>
  <si>
    <t>426</t>
  </si>
  <si>
    <t>污水处理工程</t>
  </si>
  <si>
    <t>427</t>
  </si>
  <si>
    <t>化尸池2个</t>
  </si>
  <si>
    <t>428</t>
  </si>
  <si>
    <t>429</t>
  </si>
  <si>
    <t>化尸房</t>
  </si>
  <si>
    <t>430</t>
  </si>
  <si>
    <t>集污池</t>
  </si>
  <si>
    <t>432</t>
  </si>
  <si>
    <t>环保工程</t>
  </si>
  <si>
    <t>433</t>
  </si>
  <si>
    <t>434</t>
  </si>
  <si>
    <t>附属工程</t>
  </si>
  <si>
    <t>435</t>
  </si>
  <si>
    <t>436</t>
  </si>
  <si>
    <t>登龙猪场小计</t>
  </si>
  <si>
    <t>437</t>
  </si>
  <si>
    <r>
      <rPr>
        <sz val="10"/>
        <rFont val="Times New Roman"/>
        <charset val="134"/>
      </rPr>
      <t>10389610</t>
    </r>
    <r>
      <rPr>
        <sz val="10"/>
        <rFont val="宋体"/>
        <charset val="134"/>
      </rPr>
      <t>、</t>
    </r>
    <r>
      <rPr>
        <sz val="10"/>
        <rFont val="Times New Roman"/>
        <charset val="134"/>
      </rPr>
      <t>01269504</t>
    </r>
    <r>
      <rPr>
        <sz val="10"/>
        <rFont val="宋体"/>
        <charset val="134"/>
      </rPr>
      <t>、</t>
    </r>
    <r>
      <rPr>
        <sz val="10"/>
        <rFont val="Times New Roman"/>
        <charset val="134"/>
      </rPr>
      <t>10301351</t>
    </r>
    <r>
      <rPr>
        <sz val="10"/>
        <rFont val="宋体"/>
        <charset val="134"/>
      </rPr>
      <t>、</t>
    </r>
    <r>
      <rPr>
        <sz val="10"/>
        <rFont val="Times New Roman"/>
        <charset val="134"/>
      </rPr>
      <t>10994751</t>
    </r>
  </si>
  <si>
    <t>梅塘养殖生产线</t>
  </si>
  <si>
    <t>梅塘猪场总场</t>
  </si>
  <si>
    <t>438</t>
  </si>
  <si>
    <t>439</t>
  </si>
  <si>
    <t>440</t>
  </si>
  <si>
    <t>441</t>
  </si>
  <si>
    <t>442</t>
  </si>
  <si>
    <t>443</t>
  </si>
  <si>
    <t>444</t>
  </si>
  <si>
    <t>445</t>
  </si>
  <si>
    <t>446</t>
  </si>
  <si>
    <t>4#</t>
  </si>
  <si>
    <t>447</t>
  </si>
  <si>
    <t>448</t>
  </si>
  <si>
    <t>449</t>
  </si>
  <si>
    <t>450</t>
  </si>
  <si>
    <t>451</t>
  </si>
  <si>
    <t>452</t>
  </si>
  <si>
    <t>453</t>
  </si>
  <si>
    <t>460</t>
  </si>
  <si>
    <t>461</t>
  </si>
  <si>
    <t>462</t>
  </si>
  <si>
    <t>463</t>
  </si>
  <si>
    <t>464</t>
  </si>
  <si>
    <t>465</t>
  </si>
  <si>
    <t>466</t>
  </si>
  <si>
    <t>467</t>
  </si>
  <si>
    <t>468</t>
  </si>
  <si>
    <t>井</t>
  </si>
  <si>
    <t>469</t>
  </si>
  <si>
    <t>470</t>
  </si>
  <si>
    <t>氧化塘工程</t>
  </si>
  <si>
    <t>471</t>
  </si>
  <si>
    <t>472</t>
  </si>
  <si>
    <t>雨污分离工程</t>
  </si>
  <si>
    <t>473</t>
  </si>
  <si>
    <t>支更衣室及排污管</t>
  </si>
  <si>
    <t>474</t>
  </si>
  <si>
    <t>土墙工程款</t>
  </si>
  <si>
    <t>476</t>
  </si>
  <si>
    <t>车辆消毒通道工程</t>
  </si>
  <si>
    <t>477</t>
  </si>
  <si>
    <t>雨水沟及围墙工程</t>
  </si>
  <si>
    <t>478</t>
  </si>
  <si>
    <t>热风炉雨棚及土墙封墙工程</t>
  </si>
  <si>
    <t>479</t>
  </si>
  <si>
    <t>隔离舍工程</t>
  </si>
  <si>
    <t>480</t>
  </si>
  <si>
    <t>梅塘垃圾池工程款</t>
  </si>
  <si>
    <t>481</t>
  </si>
  <si>
    <t>井（2口）</t>
  </si>
  <si>
    <t>482</t>
  </si>
  <si>
    <t>挡风墙工程</t>
  </si>
  <si>
    <t>483</t>
  </si>
  <si>
    <t>无害化冷库盖棚工程</t>
  </si>
  <si>
    <t>484</t>
  </si>
  <si>
    <t>环保站工程01</t>
  </si>
  <si>
    <t>梅塘猪场有机肥</t>
  </si>
  <si>
    <t>485</t>
  </si>
  <si>
    <t>487</t>
  </si>
  <si>
    <t>有机肥土建钢构工程</t>
  </si>
  <si>
    <t>488</t>
  </si>
  <si>
    <t>生物环保站工程</t>
  </si>
  <si>
    <t>489</t>
  </si>
  <si>
    <t>梅塘猪场小计</t>
  </si>
  <si>
    <t>490</t>
  </si>
  <si>
    <r>
      <rPr>
        <sz val="10"/>
        <rFont val="Times New Roman"/>
        <charset val="134"/>
      </rPr>
      <t>10412280</t>
    </r>
    <r>
      <rPr>
        <sz val="10"/>
        <rFont val="宋体"/>
        <charset val="134"/>
      </rPr>
      <t>、</t>
    </r>
    <r>
      <rPr>
        <sz val="10"/>
        <rFont val="Times New Roman"/>
        <charset val="134"/>
      </rPr>
      <t>10404709</t>
    </r>
  </si>
  <si>
    <t>澧田养殖生产线</t>
  </si>
  <si>
    <t>澧田三期</t>
  </si>
  <si>
    <t>491</t>
  </si>
  <si>
    <t>2栋</t>
  </si>
  <si>
    <t>492</t>
  </si>
  <si>
    <t>3栋</t>
  </si>
  <si>
    <t>493</t>
  </si>
  <si>
    <t>4栋</t>
  </si>
  <si>
    <t>494</t>
  </si>
  <si>
    <t>495</t>
  </si>
  <si>
    <t>496</t>
  </si>
  <si>
    <t>497</t>
  </si>
  <si>
    <t>498</t>
  </si>
  <si>
    <t>499</t>
  </si>
  <si>
    <t>503</t>
  </si>
  <si>
    <t>504</t>
  </si>
  <si>
    <t>澧田一期</t>
  </si>
  <si>
    <t>505</t>
  </si>
  <si>
    <t>506</t>
  </si>
  <si>
    <t>育肥舍</t>
  </si>
  <si>
    <t>507</t>
  </si>
  <si>
    <t>508</t>
  </si>
  <si>
    <t>509</t>
  </si>
  <si>
    <t>510</t>
  </si>
  <si>
    <t>511</t>
  </si>
  <si>
    <t>512</t>
  </si>
  <si>
    <t>513</t>
  </si>
  <si>
    <t>514</t>
  </si>
  <si>
    <t>515</t>
  </si>
  <si>
    <t>516</t>
  </si>
  <si>
    <t>517</t>
  </si>
  <si>
    <t>518</t>
  </si>
  <si>
    <t>519</t>
  </si>
  <si>
    <t>522</t>
  </si>
  <si>
    <t>门卫室+卖猪台</t>
  </si>
  <si>
    <t>523</t>
  </si>
  <si>
    <t>仓库+电工房</t>
  </si>
  <si>
    <t>526</t>
  </si>
  <si>
    <t>澧田二期总场</t>
  </si>
  <si>
    <t>527</t>
  </si>
  <si>
    <t>沟渠</t>
  </si>
  <si>
    <t>529</t>
  </si>
  <si>
    <t>1#3#井</t>
  </si>
  <si>
    <t>530</t>
  </si>
  <si>
    <t>挡土墙工程</t>
  </si>
  <si>
    <t>531</t>
  </si>
  <si>
    <t>2#井</t>
  </si>
  <si>
    <t>532</t>
  </si>
  <si>
    <t>围墙、护栏网</t>
  </si>
  <si>
    <t>533</t>
  </si>
  <si>
    <t>打井中转池</t>
  </si>
  <si>
    <t>534</t>
  </si>
  <si>
    <t>536</t>
  </si>
  <si>
    <t>钢雨棚、卫生间零星工程</t>
  </si>
  <si>
    <t>537</t>
  </si>
  <si>
    <t>雨水沟、排洪沟、挡土墙</t>
  </si>
  <si>
    <t>538</t>
  </si>
  <si>
    <t>厌氧塘土工膜工程</t>
  </si>
  <si>
    <t>539</t>
  </si>
  <si>
    <t>出水井</t>
  </si>
  <si>
    <t>540</t>
  </si>
  <si>
    <t>土方工程土建</t>
  </si>
  <si>
    <t>541</t>
  </si>
  <si>
    <t>澧田二期有机肥</t>
  </si>
  <si>
    <t>542</t>
  </si>
  <si>
    <t>543</t>
  </si>
  <si>
    <t>环保站土建</t>
  </si>
  <si>
    <t>544</t>
  </si>
  <si>
    <t>澧田二期环保站</t>
  </si>
  <si>
    <t>545</t>
  </si>
  <si>
    <t>接触氧化池</t>
  </si>
  <si>
    <t>546</t>
  </si>
  <si>
    <t>积粪棚</t>
  </si>
  <si>
    <t>547</t>
  </si>
  <si>
    <t>排污沟工程</t>
  </si>
  <si>
    <t>548</t>
  </si>
  <si>
    <t>549</t>
  </si>
  <si>
    <t>排污区整改工程</t>
  </si>
  <si>
    <t>550</t>
  </si>
  <si>
    <t>排水沟</t>
  </si>
  <si>
    <t>551</t>
  </si>
  <si>
    <t>氧化塘土建工程</t>
  </si>
  <si>
    <t>552</t>
  </si>
  <si>
    <t>固液分离平台</t>
  </si>
  <si>
    <t>553</t>
  </si>
  <si>
    <t>氧化塘土工膜</t>
  </si>
  <si>
    <t>554</t>
  </si>
  <si>
    <t>排污区新建调节池工程款</t>
  </si>
  <si>
    <t>555</t>
  </si>
  <si>
    <t>莲藕塘、氧化塘土方工程</t>
  </si>
  <si>
    <t>556</t>
  </si>
  <si>
    <t>一期深水井</t>
  </si>
  <si>
    <t>澧田一期总场</t>
  </si>
  <si>
    <t>558</t>
  </si>
  <si>
    <t>猪场挖边界</t>
  </si>
  <si>
    <t>561</t>
  </si>
  <si>
    <t>一期水塔</t>
  </si>
  <si>
    <t>562</t>
  </si>
  <si>
    <t>新增三口钻井（一期1号出猪台周围）</t>
  </si>
  <si>
    <t>563</t>
  </si>
  <si>
    <t>565</t>
  </si>
  <si>
    <t>566</t>
  </si>
  <si>
    <t>保育舍污水改造</t>
  </si>
  <si>
    <t>568</t>
  </si>
  <si>
    <t>569</t>
  </si>
  <si>
    <t>固液分离机雨污分离沟工程</t>
  </si>
  <si>
    <t>570</t>
  </si>
  <si>
    <t>保育舍雨水沟改造工程</t>
  </si>
  <si>
    <t>572</t>
  </si>
  <si>
    <t>二期土方土建工程</t>
  </si>
  <si>
    <t>573</t>
  </si>
  <si>
    <t>污水土建</t>
  </si>
  <si>
    <t>574</t>
  </si>
  <si>
    <t>575</t>
  </si>
  <si>
    <t>土建工程水电</t>
  </si>
  <si>
    <t>576</t>
  </si>
  <si>
    <t>577</t>
  </si>
  <si>
    <t>排污工程（排污土建+排污设备）</t>
  </si>
  <si>
    <t>澧田一期环保站</t>
  </si>
  <si>
    <t>578</t>
  </si>
  <si>
    <t>增建PE排污管和开挖防洪沟</t>
  </si>
  <si>
    <t>579</t>
  </si>
  <si>
    <t>排污工程尾款</t>
  </si>
  <si>
    <t>580</t>
  </si>
  <si>
    <t>排污区种植沟</t>
  </si>
  <si>
    <t>581</t>
  </si>
  <si>
    <t>调节池加高工程</t>
  </si>
  <si>
    <t>582</t>
  </si>
  <si>
    <t>调节池扩大工程</t>
  </si>
  <si>
    <t>583</t>
  </si>
  <si>
    <t>584</t>
  </si>
  <si>
    <t>排污区挖塘工程</t>
  </si>
  <si>
    <t>585</t>
  </si>
  <si>
    <t>澧田猪场小计</t>
  </si>
  <si>
    <t>586</t>
  </si>
  <si>
    <r>
      <rPr>
        <sz val="10"/>
        <rFont val="Times New Roman"/>
        <charset val="134"/>
      </rPr>
      <t>00287699</t>
    </r>
    <r>
      <rPr>
        <sz val="10"/>
        <rFont val="宋体"/>
        <charset val="134"/>
      </rPr>
      <t>、</t>
    </r>
    <r>
      <rPr>
        <sz val="10"/>
        <rFont val="Times New Roman"/>
        <charset val="134"/>
      </rPr>
      <t>18319579</t>
    </r>
    <r>
      <rPr>
        <sz val="10"/>
        <rFont val="宋体"/>
        <charset val="134"/>
      </rPr>
      <t>、</t>
    </r>
    <r>
      <rPr>
        <sz val="10"/>
        <rFont val="Times New Roman"/>
        <charset val="134"/>
      </rPr>
      <t>1831978</t>
    </r>
    <r>
      <rPr>
        <sz val="10"/>
        <rFont val="宋体"/>
        <charset val="134"/>
      </rPr>
      <t>、</t>
    </r>
    <r>
      <rPr>
        <sz val="10"/>
        <rFont val="Times New Roman"/>
        <charset val="134"/>
      </rPr>
      <t>18319584</t>
    </r>
  </si>
  <si>
    <t>嘉定养殖生产线</t>
  </si>
  <si>
    <t>定位栏</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</si>
  <si>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</si>
  <si>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</si>
  <si>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</si>
  <si>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</si>
  <si>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</si>
  <si>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</si>
  <si>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</si>
  <si>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</si>
  <si>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</si>
  <si>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</si>
  <si>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</si>
  <si>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</si>
  <si>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</si>
  <si>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</si>
  <si>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</si>
  <si>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</si>
  <si>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</si>
  <si>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</si>
  <si>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</si>
  <si>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</si>
  <si>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</si>
  <si>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</si>
  <si>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</si>
  <si>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</si>
  <si>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</si>
  <si>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</si>
  <si>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</si>
  <si>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</si>
  <si>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</si>
  <si>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</si>
  <si>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</si>
  <si>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</si>
  <si>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</si>
  <si>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</si>
  <si>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</si>
  <si>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</si>
  <si>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</si>
  <si>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</si>
  <si>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</si>
  <si>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</si>
  <si>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</si>
  <si>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</si>
  <si>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</si>
  <si>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</si>
  <si>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</si>
  <si>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</si>
  <si>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</si>
  <si>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</si>
  <si>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</si>
  <si>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</si>
  <si>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</si>
  <si>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</si>
  <si>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</si>
  <si>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</si>
  <si>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</si>
  <si>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</si>
  <si>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</si>
  <si>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</si>
  <si>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</si>
  <si>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</si>
  <si>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</si>
  <si>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生长舍</t>
  </si>
  <si>
    <t>648</t>
  </si>
  <si>
    <t>649</t>
  </si>
  <si>
    <t>650</t>
  </si>
  <si>
    <t>651</t>
  </si>
  <si>
    <t>652</t>
  </si>
  <si>
    <t>653</t>
  </si>
  <si>
    <t>654</t>
  </si>
  <si>
    <t>660</t>
  </si>
  <si>
    <t>嘉定猪场总场</t>
  </si>
  <si>
    <t>661</t>
  </si>
  <si>
    <t>662</t>
  </si>
  <si>
    <t>山泉水工程款</t>
  </si>
  <si>
    <t>663</t>
  </si>
  <si>
    <t>地磅台基</t>
  </si>
  <si>
    <t>664</t>
  </si>
  <si>
    <t>雨棚工程</t>
  </si>
  <si>
    <t>665</t>
  </si>
  <si>
    <t>氧化塘（化尸池）</t>
  </si>
  <si>
    <t>666</t>
  </si>
  <si>
    <t>667</t>
  </si>
  <si>
    <t>嘉定猪场环保站</t>
  </si>
  <si>
    <t>668</t>
  </si>
  <si>
    <t>排污工程11</t>
  </si>
  <si>
    <t>669</t>
  </si>
  <si>
    <t>671</t>
  </si>
  <si>
    <t>672</t>
  </si>
  <si>
    <t>氧化塘管道工程01</t>
  </si>
  <si>
    <t>673</t>
  </si>
  <si>
    <t>氧化塘管道工程02</t>
  </si>
  <si>
    <t>674</t>
  </si>
  <si>
    <t>675</t>
  </si>
  <si>
    <t>出猪台排污工程</t>
  </si>
  <si>
    <t>676</t>
  </si>
  <si>
    <t>677</t>
  </si>
  <si>
    <t>排粪沟工程</t>
  </si>
  <si>
    <t>678</t>
  </si>
  <si>
    <t>排粪沟加款工程</t>
  </si>
  <si>
    <t>679</t>
  </si>
  <si>
    <t>厌氧沼气池工程</t>
  </si>
  <si>
    <t>680</t>
  </si>
  <si>
    <t>加药反应沉淀池</t>
  </si>
  <si>
    <t>681</t>
  </si>
  <si>
    <t>土工膜</t>
  </si>
  <si>
    <t>682</t>
  </si>
  <si>
    <t>687</t>
  </si>
  <si>
    <t>档土墙款</t>
  </si>
  <si>
    <t>嘉定猪场一分场</t>
  </si>
  <si>
    <t>688</t>
  </si>
  <si>
    <t>排污管道技改工程款</t>
  </si>
  <si>
    <t>689</t>
  </si>
  <si>
    <t>零星工程</t>
  </si>
  <si>
    <t>嘉定猪场二分场</t>
  </si>
  <si>
    <t>690</t>
  </si>
  <si>
    <t>雨污分离工程款</t>
  </si>
  <si>
    <t>692</t>
  </si>
  <si>
    <t>嘉定猪场小计</t>
  </si>
  <si>
    <t>693</t>
  </si>
  <si>
    <r>
      <rPr>
        <sz val="10"/>
        <rFont val="Times New Roman"/>
        <charset val="134"/>
      </rPr>
      <t>03320508</t>
    </r>
    <r>
      <rPr>
        <sz val="10"/>
        <rFont val="宋体"/>
        <charset val="134"/>
      </rPr>
      <t>、</t>
    </r>
    <r>
      <rPr>
        <sz val="10"/>
        <rFont val="Times New Roman"/>
        <charset val="134"/>
      </rPr>
      <t>03320507</t>
    </r>
    <r>
      <rPr>
        <sz val="10"/>
        <rFont val="宋体"/>
        <charset val="134"/>
      </rPr>
      <t>、</t>
    </r>
    <r>
      <rPr>
        <sz val="10"/>
        <rFont val="Times New Roman"/>
        <charset val="134"/>
      </rPr>
      <t>01857501</t>
    </r>
    <r>
      <rPr>
        <sz val="10"/>
        <rFont val="宋体"/>
        <charset val="134"/>
      </rPr>
      <t>、</t>
    </r>
    <r>
      <rPr>
        <sz val="10"/>
        <rFont val="Times New Roman"/>
        <charset val="134"/>
      </rPr>
      <t>07286864</t>
    </r>
    <r>
      <rPr>
        <sz val="10"/>
        <rFont val="宋体"/>
        <charset val="134"/>
      </rPr>
      <t>、</t>
    </r>
    <r>
      <rPr>
        <sz val="10"/>
        <rFont val="Times New Roman"/>
        <charset val="134"/>
      </rPr>
      <t>01857500</t>
    </r>
    <r>
      <rPr>
        <sz val="10"/>
        <rFont val="宋体"/>
        <charset val="134"/>
      </rPr>
      <t>、</t>
    </r>
    <r>
      <rPr>
        <sz val="10"/>
        <rFont val="Times New Roman"/>
        <charset val="134"/>
      </rPr>
      <t>01857502</t>
    </r>
    <r>
      <rPr>
        <sz val="10"/>
        <rFont val="宋体"/>
        <charset val="134"/>
      </rPr>
      <t>、</t>
    </r>
    <r>
      <rPr>
        <sz val="10"/>
        <rFont val="Times New Roman"/>
        <charset val="134"/>
      </rPr>
      <t>01857503</t>
    </r>
    <r>
      <rPr>
        <sz val="10"/>
        <rFont val="宋体"/>
        <charset val="134"/>
      </rPr>
      <t>、</t>
    </r>
    <r>
      <rPr>
        <sz val="10"/>
        <rFont val="Times New Roman"/>
        <charset val="134"/>
      </rPr>
      <t>01857504</t>
    </r>
    <r>
      <rPr>
        <sz val="10"/>
        <rFont val="宋体"/>
        <charset val="134"/>
      </rPr>
      <t>、</t>
    </r>
    <r>
      <rPr>
        <sz val="10"/>
        <rFont val="Times New Roman"/>
        <charset val="134"/>
      </rPr>
      <t>01857495</t>
    </r>
    <r>
      <rPr>
        <sz val="10"/>
        <rFont val="宋体"/>
        <charset val="134"/>
      </rPr>
      <t>、</t>
    </r>
    <r>
      <rPr>
        <sz val="10"/>
        <rFont val="Times New Roman"/>
        <charset val="134"/>
      </rPr>
      <t>01857494</t>
    </r>
    <r>
      <rPr>
        <sz val="10"/>
        <rFont val="宋体"/>
        <charset val="134"/>
      </rPr>
      <t>、</t>
    </r>
    <r>
      <rPr>
        <sz val="10"/>
        <rFont val="Times New Roman"/>
        <charset val="134"/>
      </rPr>
      <t>01857493</t>
    </r>
    <r>
      <rPr>
        <sz val="10"/>
        <rFont val="宋体"/>
        <charset val="134"/>
      </rPr>
      <t>、</t>
    </r>
    <r>
      <rPr>
        <sz val="10"/>
        <rFont val="Times New Roman"/>
        <charset val="134"/>
      </rPr>
      <t>14323534</t>
    </r>
    <r>
      <rPr>
        <sz val="10"/>
        <rFont val="宋体"/>
        <charset val="134"/>
      </rPr>
      <t>、</t>
    </r>
    <r>
      <rPr>
        <sz val="10"/>
        <rFont val="Times New Roman"/>
        <charset val="134"/>
      </rPr>
      <t>09103412</t>
    </r>
    <r>
      <rPr>
        <sz val="10"/>
        <rFont val="宋体"/>
        <charset val="134"/>
      </rPr>
      <t>、</t>
    </r>
    <r>
      <rPr>
        <sz val="10"/>
        <rFont val="Times New Roman"/>
        <charset val="134"/>
      </rPr>
      <t>08531731</t>
    </r>
    <r>
      <rPr>
        <sz val="10"/>
        <rFont val="宋体"/>
        <charset val="134"/>
      </rPr>
      <t>、</t>
    </r>
    <r>
      <rPr>
        <sz val="10"/>
        <rFont val="Times New Roman"/>
        <charset val="134"/>
      </rPr>
      <t>04433975</t>
    </r>
    <r>
      <rPr>
        <sz val="10"/>
        <rFont val="宋体"/>
        <charset val="134"/>
      </rPr>
      <t>、</t>
    </r>
    <r>
      <rPr>
        <sz val="10"/>
        <rFont val="Times New Roman"/>
        <charset val="134"/>
      </rPr>
      <t>04182533-04182535</t>
    </r>
    <r>
      <rPr>
        <sz val="10"/>
        <rFont val="宋体"/>
        <charset val="134"/>
      </rPr>
      <t>、</t>
    </r>
    <r>
      <rPr>
        <sz val="10"/>
        <rFont val="Times New Roman"/>
        <charset val="134"/>
      </rPr>
      <t>24331631-24331633</t>
    </r>
  </si>
  <si>
    <t>八宝洞养殖生产线</t>
  </si>
  <si>
    <t>694</t>
  </si>
  <si>
    <t>695</t>
  </si>
  <si>
    <t>696</t>
  </si>
  <si>
    <t>697</t>
  </si>
  <si>
    <t>698</t>
  </si>
  <si>
    <t>699</t>
  </si>
  <si>
    <t>700</t>
  </si>
  <si>
    <t>701</t>
  </si>
  <si>
    <t>702</t>
  </si>
  <si>
    <t>703</t>
  </si>
  <si>
    <t>704</t>
  </si>
  <si>
    <t>705</t>
  </si>
  <si>
    <t>706</t>
  </si>
  <si>
    <t>707</t>
  </si>
  <si>
    <t>708</t>
  </si>
  <si>
    <t>配种舍</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</si>
  <si>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</si>
  <si>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</si>
  <si>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</si>
  <si>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</si>
  <si>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</si>
  <si>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</si>
  <si>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</si>
  <si>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</si>
  <si>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</si>
  <si>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</si>
  <si>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</si>
  <si>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</si>
  <si>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</si>
  <si>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</si>
  <si>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</si>
  <si>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</si>
  <si>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</si>
  <si>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</si>
  <si>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</si>
  <si>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</si>
  <si>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</si>
  <si>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</si>
  <si>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</si>
  <si>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</si>
  <si>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</si>
  <si>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</si>
  <si>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</si>
  <si>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</si>
  <si>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</si>
  <si>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</si>
  <si>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</si>
  <si>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</si>
  <si>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</si>
  <si>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</si>
  <si>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</si>
  <si>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</si>
  <si>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</si>
  <si>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</si>
  <si>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</si>
  <si>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</si>
  <si>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</si>
  <si>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</si>
  <si>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</si>
  <si>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</si>
  <si>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</si>
  <si>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</si>
  <si>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</si>
  <si>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</si>
  <si>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</si>
  <si>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</si>
  <si>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</si>
  <si>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</si>
  <si>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</si>
  <si>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</si>
  <si>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</si>
  <si>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</si>
  <si>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</si>
  <si>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</si>
  <si>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</si>
  <si>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</si>
  <si>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</si>
  <si>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</si>
  <si>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</si>
  <si>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</si>
  <si>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</si>
  <si>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</si>
  <si>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</si>
  <si>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</si>
  <si>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</si>
  <si>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</si>
  <si>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</si>
  <si>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</si>
  <si>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</si>
  <si>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</si>
  <si>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</si>
  <si>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</si>
  <si>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</si>
  <si>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</si>
  <si>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</si>
  <si>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</si>
  <si>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</si>
  <si>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</si>
  <si>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隔离驯化舍</t>
  </si>
  <si>
    <t>791</t>
  </si>
  <si>
    <t>792</t>
  </si>
  <si>
    <t>793</t>
  </si>
  <si>
    <t>794</t>
  </si>
  <si>
    <t>795</t>
  </si>
  <si>
    <t>796</t>
  </si>
  <si>
    <t>798</t>
  </si>
  <si>
    <t>水池</t>
  </si>
  <si>
    <t>八宝洞猪场总场</t>
  </si>
  <si>
    <t>800</t>
  </si>
  <si>
    <t>生活区水管线路</t>
  </si>
  <si>
    <t>801</t>
  </si>
  <si>
    <t>八宝洞一四区围墙</t>
  </si>
  <si>
    <t>802</t>
  </si>
  <si>
    <t>八宝洞猪场环保站</t>
  </si>
  <si>
    <t>803</t>
  </si>
  <si>
    <t>排污工程款</t>
  </si>
  <si>
    <t>804</t>
  </si>
  <si>
    <t>805</t>
  </si>
  <si>
    <t>耗氧塔护栏</t>
  </si>
  <si>
    <t>806</t>
  </si>
  <si>
    <t>环保站厌氧塘清淤工程</t>
  </si>
  <si>
    <t>807</t>
  </si>
  <si>
    <t>污水站工程</t>
  </si>
  <si>
    <t>808</t>
  </si>
  <si>
    <t>八宝洞氧化塘</t>
  </si>
  <si>
    <t>809</t>
  </si>
  <si>
    <t>公猪站保温外墙</t>
  </si>
  <si>
    <t>八宝洞猪场公猪站</t>
  </si>
  <si>
    <t>811</t>
  </si>
  <si>
    <t>（增建工程）黄设辉</t>
  </si>
  <si>
    <t>八宝洞猪场二分场</t>
  </si>
  <si>
    <t>812</t>
  </si>
  <si>
    <t>集水池工程款</t>
  </si>
  <si>
    <t>814</t>
  </si>
  <si>
    <t>分娩舍围墙</t>
  </si>
  <si>
    <t>815</t>
  </si>
  <si>
    <t>9栋分娩舍环控改造工程</t>
  </si>
  <si>
    <t>819</t>
  </si>
  <si>
    <t>线路改造</t>
  </si>
  <si>
    <t>八宝洞猪场三分场</t>
  </si>
  <si>
    <t>820</t>
  </si>
  <si>
    <t>（二期围墙）吴朝伟</t>
  </si>
  <si>
    <t>821</t>
  </si>
  <si>
    <t>（化尸池工程款）吴朝伟</t>
  </si>
  <si>
    <t>822</t>
  </si>
  <si>
    <t>氧化池</t>
  </si>
  <si>
    <t>823</t>
  </si>
  <si>
    <t>水帘池</t>
  </si>
  <si>
    <t>824</t>
  </si>
  <si>
    <t>增建工程 黄设辉</t>
  </si>
  <si>
    <t>826</t>
  </si>
  <si>
    <t>828</t>
  </si>
  <si>
    <t>化尸池（3个）</t>
  </si>
  <si>
    <t>829</t>
  </si>
  <si>
    <t>围墙工程款</t>
  </si>
  <si>
    <t>830</t>
  </si>
  <si>
    <t>831</t>
  </si>
  <si>
    <t>832</t>
  </si>
  <si>
    <t>八宝洞猪场小计</t>
  </si>
  <si>
    <t>833</t>
  </si>
  <si>
    <t>关西养殖生产线</t>
  </si>
  <si>
    <t>关西猪场总场</t>
  </si>
  <si>
    <t>834</t>
  </si>
  <si>
    <t>化粪池</t>
  </si>
  <si>
    <t>835</t>
  </si>
  <si>
    <t>增建积粪棚、晒粪棚、化尸池</t>
  </si>
  <si>
    <t>836</t>
  </si>
  <si>
    <t>围墙</t>
  </si>
  <si>
    <t>837</t>
  </si>
  <si>
    <t>杂物维修蓬工程</t>
  </si>
  <si>
    <t>839</t>
  </si>
  <si>
    <t>拦水坝工程</t>
  </si>
  <si>
    <t>840</t>
  </si>
  <si>
    <t>841</t>
  </si>
  <si>
    <t>关西莲藕塘</t>
  </si>
  <si>
    <t>842</t>
  </si>
  <si>
    <t>总排口</t>
  </si>
  <si>
    <t>843</t>
  </si>
  <si>
    <t>关西猪场环保站</t>
  </si>
  <si>
    <t>845</t>
  </si>
  <si>
    <t>846</t>
  </si>
  <si>
    <t>排污整改工程</t>
  </si>
  <si>
    <t>847</t>
  </si>
  <si>
    <t>848</t>
  </si>
  <si>
    <t>849</t>
  </si>
  <si>
    <t>850</t>
  </si>
  <si>
    <t>氧化塘2</t>
  </si>
  <si>
    <t>851</t>
  </si>
  <si>
    <t>852</t>
  </si>
  <si>
    <t>沼气工程</t>
  </si>
  <si>
    <t>853</t>
  </si>
  <si>
    <t>干粪棚酸化池</t>
  </si>
  <si>
    <t>854</t>
  </si>
  <si>
    <t>铁锌棚</t>
  </si>
  <si>
    <t>856</t>
  </si>
  <si>
    <t>关西猪场小计</t>
  </si>
  <si>
    <t>857</t>
  </si>
  <si>
    <t>桃江养殖生产线</t>
  </si>
  <si>
    <t>桃江猪场总场</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</si>
  <si>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</si>
  <si>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</si>
  <si>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</si>
  <si>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</si>
  <si>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</si>
  <si>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</si>
  <si>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</si>
  <si>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</si>
  <si>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</si>
  <si>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</si>
  <si>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</si>
  <si>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</si>
  <si>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</si>
  <si>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</si>
  <si>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</si>
  <si>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</si>
  <si>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</si>
  <si>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</si>
  <si>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</si>
  <si>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</si>
  <si>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</si>
  <si>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</si>
  <si>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</si>
  <si>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</si>
  <si>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</si>
  <si>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</si>
  <si>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</si>
  <si>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</si>
  <si>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</si>
  <si>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</si>
  <si>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赶猪道工程</t>
  </si>
  <si>
    <t>888</t>
  </si>
  <si>
    <t>889</t>
  </si>
  <si>
    <t>化尸池工程款</t>
  </si>
  <si>
    <t>890</t>
  </si>
  <si>
    <t>891</t>
  </si>
  <si>
    <t>892</t>
  </si>
  <si>
    <t>消毒通道</t>
  </si>
  <si>
    <t>893</t>
  </si>
  <si>
    <t>堆粪旁围墙</t>
  </si>
  <si>
    <t>894</t>
  </si>
  <si>
    <t>桃江莲藕塘</t>
  </si>
  <si>
    <t>895</t>
  </si>
  <si>
    <t>桃江猪场环保站</t>
  </si>
  <si>
    <t>896</t>
  </si>
  <si>
    <t>897</t>
  </si>
  <si>
    <t>排污（二级氧化塘）</t>
  </si>
  <si>
    <t>898</t>
  </si>
  <si>
    <t>排污托管</t>
  </si>
  <si>
    <t>899</t>
  </si>
  <si>
    <t>900</t>
  </si>
  <si>
    <t>污水处理铺膜工程</t>
  </si>
  <si>
    <t>901</t>
  </si>
  <si>
    <t>污泥干化床及零星工程</t>
  </si>
  <si>
    <t>902</t>
  </si>
  <si>
    <t>桃江猪场小计</t>
  </si>
  <si>
    <t>903</t>
  </si>
  <si>
    <r>
      <rPr>
        <sz val="10"/>
        <rFont val="Times New Roman"/>
        <charset val="134"/>
      </rPr>
      <t>05263569-05263571</t>
    </r>
    <r>
      <rPr>
        <sz val="10"/>
        <rFont val="宋体"/>
        <charset val="134"/>
      </rPr>
      <t>、</t>
    </r>
    <r>
      <rPr>
        <sz val="10"/>
        <rFont val="Times New Roman"/>
        <charset val="134"/>
      </rPr>
      <t>08187859</t>
    </r>
    <r>
      <rPr>
        <sz val="10"/>
        <rFont val="宋体"/>
        <charset val="134"/>
      </rPr>
      <t>、</t>
    </r>
    <r>
      <rPr>
        <sz val="10"/>
        <rFont val="Times New Roman"/>
        <charset val="134"/>
      </rPr>
      <t>08148339</t>
    </r>
    <r>
      <rPr>
        <sz val="10"/>
        <rFont val="宋体"/>
        <charset val="134"/>
      </rPr>
      <t>、</t>
    </r>
    <r>
      <rPr>
        <sz val="10"/>
        <rFont val="Times New Roman"/>
        <charset val="134"/>
      </rPr>
      <t>05263572-05263577</t>
    </r>
    <r>
      <rPr>
        <sz val="10"/>
        <rFont val="宋体"/>
        <charset val="134"/>
      </rPr>
      <t>、</t>
    </r>
    <r>
      <rPr>
        <sz val="10"/>
        <rFont val="Times New Roman"/>
        <charset val="134"/>
      </rPr>
      <t>08148312</t>
    </r>
    <r>
      <rPr>
        <sz val="10"/>
        <rFont val="宋体"/>
        <charset val="134"/>
      </rPr>
      <t>、</t>
    </r>
    <r>
      <rPr>
        <sz val="10"/>
        <rFont val="Times New Roman"/>
        <charset val="134"/>
      </rPr>
      <t>20960642 20960643</t>
    </r>
    <r>
      <rPr>
        <sz val="10"/>
        <rFont val="宋体"/>
        <charset val="134"/>
      </rPr>
      <t>、</t>
    </r>
    <r>
      <rPr>
        <sz val="10"/>
        <rFont val="Times New Roman"/>
        <charset val="134"/>
      </rPr>
      <t>05263564-05263568</t>
    </r>
    <r>
      <rPr>
        <sz val="10"/>
        <rFont val="宋体"/>
        <charset val="134"/>
      </rPr>
      <t>、</t>
    </r>
    <r>
      <rPr>
        <sz val="10"/>
        <rFont val="Times New Roman"/>
        <charset val="134"/>
      </rPr>
      <t>08216219</t>
    </r>
    <r>
      <rPr>
        <sz val="10"/>
        <rFont val="宋体"/>
        <charset val="134"/>
      </rPr>
      <t>、</t>
    </r>
    <r>
      <rPr>
        <sz val="10"/>
        <rFont val="Times New Roman"/>
        <charset val="134"/>
      </rPr>
      <t>09498542-09498545</t>
    </r>
    <r>
      <rPr>
        <sz val="10"/>
        <rFont val="宋体"/>
        <charset val="134"/>
      </rPr>
      <t>、</t>
    </r>
    <r>
      <rPr>
        <sz val="10"/>
        <rFont val="Times New Roman"/>
        <charset val="134"/>
      </rPr>
      <t>08148314</t>
    </r>
  </si>
  <si>
    <t>七琴养殖生产线</t>
  </si>
  <si>
    <t>七琴猪场总场</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</si>
  <si>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</si>
  <si>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</si>
  <si>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</si>
  <si>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</si>
  <si>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</si>
  <si>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</si>
  <si>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</si>
  <si>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</si>
  <si>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</si>
  <si>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</si>
  <si>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</si>
  <si>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</si>
  <si>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</si>
  <si>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</si>
  <si>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</si>
  <si>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</si>
  <si>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</si>
  <si>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</si>
  <si>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</si>
  <si>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</si>
  <si>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</si>
  <si>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</si>
  <si>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</si>
  <si>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</si>
  <si>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</si>
  <si>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</si>
  <si>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</si>
  <si>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</si>
  <si>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</si>
  <si>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</si>
  <si>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939</t>
  </si>
  <si>
    <t>940</t>
  </si>
  <si>
    <t>栏舍</t>
  </si>
  <si>
    <t>942</t>
  </si>
  <si>
    <t>943</t>
  </si>
  <si>
    <t>944</t>
  </si>
  <si>
    <t>945</t>
  </si>
  <si>
    <t>946</t>
  </si>
  <si>
    <t>947</t>
  </si>
  <si>
    <t>948</t>
  </si>
  <si>
    <t>洪渠工程</t>
  </si>
  <si>
    <t>949</t>
  </si>
  <si>
    <t>化尸池处理工程（填埋）</t>
  </si>
  <si>
    <t>950</t>
  </si>
  <si>
    <t>951</t>
  </si>
  <si>
    <t>化尸池款</t>
  </si>
  <si>
    <t>952</t>
  </si>
  <si>
    <t>953</t>
  </si>
  <si>
    <t>七琴两口水井</t>
  </si>
  <si>
    <t>954</t>
  </si>
  <si>
    <t>七琴猪场环保站</t>
  </si>
  <si>
    <t>955</t>
  </si>
  <si>
    <t>排污及集粪棚工程</t>
  </si>
  <si>
    <t>956</t>
  </si>
  <si>
    <t>粪水分离工程</t>
  </si>
  <si>
    <t>957</t>
  </si>
  <si>
    <t>排污管道改造</t>
  </si>
  <si>
    <t>958</t>
  </si>
  <si>
    <t>959</t>
  </si>
  <si>
    <t>环保站</t>
  </si>
  <si>
    <t>960</t>
  </si>
  <si>
    <t>排污池加高</t>
  </si>
  <si>
    <t>961</t>
  </si>
  <si>
    <t>七琴厌氧塘土工膜工程</t>
  </si>
  <si>
    <t>962</t>
  </si>
  <si>
    <t>七琴莲藕塘工程</t>
  </si>
  <si>
    <t>963</t>
  </si>
  <si>
    <t>七琴猪场有机肥</t>
  </si>
  <si>
    <t>964</t>
  </si>
  <si>
    <t>966</t>
  </si>
  <si>
    <t>七琴猪场小计</t>
  </si>
  <si>
    <t>967</t>
  </si>
  <si>
    <r>
      <rPr>
        <sz val="10"/>
        <rFont val="Times New Roman"/>
        <charset val="134"/>
      </rPr>
      <t>10506510</t>
    </r>
    <r>
      <rPr>
        <sz val="10"/>
        <rFont val="宋体"/>
        <charset val="134"/>
      </rPr>
      <t>、</t>
    </r>
    <r>
      <rPr>
        <sz val="10"/>
        <rFont val="Times New Roman"/>
        <charset val="134"/>
      </rPr>
      <t>00200243</t>
    </r>
  </si>
  <si>
    <t>金川养殖生产线</t>
  </si>
  <si>
    <t>金川猪场总场</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</si>
  <si>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</si>
  <si>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</si>
  <si>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</si>
  <si>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</si>
  <si>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</si>
  <si>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</si>
  <si>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</si>
  <si>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</si>
  <si>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</si>
  <si>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</si>
  <si>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</si>
  <si>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</si>
  <si>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</si>
  <si>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</si>
  <si>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</si>
  <si>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</si>
  <si>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</si>
  <si>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</si>
  <si>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</si>
  <si>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</si>
  <si>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</si>
  <si>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</si>
  <si>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</si>
  <si>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</si>
  <si>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</si>
  <si>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</si>
  <si>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</si>
  <si>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</si>
  <si>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</si>
  <si>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</si>
  <si>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</si>
  <si>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</si>
  <si>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</si>
  <si>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</si>
  <si>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</si>
  <si>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</si>
  <si>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</si>
  <si>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</si>
  <si>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</si>
  <si>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</si>
  <si>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</si>
  <si>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</si>
  <si>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</si>
  <si>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</si>
  <si>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</si>
  <si>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</si>
  <si>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</si>
  <si>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</si>
  <si>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1020</t>
  </si>
  <si>
    <t>1021</t>
  </si>
  <si>
    <t>1024</t>
  </si>
  <si>
    <t>繁殖2口打井款</t>
  </si>
  <si>
    <t>1025</t>
  </si>
  <si>
    <t>明井</t>
  </si>
  <si>
    <t>1026</t>
  </si>
  <si>
    <t>雨水分流增建</t>
  </si>
  <si>
    <t>1028</t>
  </si>
  <si>
    <t>繁殖氧化塘铺膜及整理</t>
  </si>
  <si>
    <t>1030</t>
  </si>
  <si>
    <t>1031</t>
  </si>
  <si>
    <t>化尸池-老场1</t>
  </si>
  <si>
    <t>1032</t>
  </si>
  <si>
    <t>沼气池-老场</t>
  </si>
  <si>
    <t>1034</t>
  </si>
  <si>
    <t>化尸池-老场2</t>
  </si>
  <si>
    <t>1035</t>
  </si>
  <si>
    <t>地表物清理</t>
  </si>
  <si>
    <t>1036</t>
  </si>
  <si>
    <t>1037</t>
  </si>
  <si>
    <t>饲料中转站</t>
  </si>
  <si>
    <t>1039</t>
  </si>
  <si>
    <t>1040</t>
  </si>
  <si>
    <t>1041</t>
  </si>
  <si>
    <t>1042</t>
  </si>
  <si>
    <t>1043</t>
  </si>
  <si>
    <t>1045</t>
  </si>
  <si>
    <t>1046</t>
  </si>
  <si>
    <t>1047</t>
  </si>
  <si>
    <t>赶猪道</t>
  </si>
  <si>
    <t>1048</t>
  </si>
  <si>
    <t>1049</t>
  </si>
  <si>
    <t>水泡粪工程</t>
  </si>
  <si>
    <t>1050</t>
  </si>
  <si>
    <t>1051</t>
  </si>
  <si>
    <t>栏舍改造工程</t>
  </si>
  <si>
    <t>1052</t>
  </si>
  <si>
    <t>1053</t>
  </si>
  <si>
    <t>1054</t>
  </si>
  <si>
    <t>育肥场氧化塘铺膜</t>
  </si>
  <si>
    <t>1055</t>
  </si>
  <si>
    <t>育肥氧化塘清淤、筑坝</t>
  </si>
  <si>
    <t>1056</t>
  </si>
  <si>
    <t>高低压线路工程</t>
  </si>
  <si>
    <t>1057</t>
  </si>
  <si>
    <t>育肥场污水处理站硬化、老猪舍拆除工程</t>
  </si>
  <si>
    <t>1058</t>
  </si>
  <si>
    <t>育肥场污水站波纹管排水及大门工程</t>
  </si>
  <si>
    <t>1059</t>
  </si>
  <si>
    <t>育肥场集粪棚、档土墙工程款</t>
  </si>
  <si>
    <t>1062</t>
  </si>
  <si>
    <t>1063</t>
  </si>
  <si>
    <t>氧化塘渠道</t>
  </si>
  <si>
    <t>1064</t>
  </si>
  <si>
    <t>排污管道工程</t>
  </si>
  <si>
    <t>1065</t>
  </si>
  <si>
    <t>HDPE土工膜</t>
  </si>
  <si>
    <t>1066</t>
  </si>
  <si>
    <t>干粪池工程</t>
  </si>
  <si>
    <t>1067</t>
  </si>
  <si>
    <t>氧化塘铺膜</t>
  </si>
  <si>
    <t>1068</t>
  </si>
  <si>
    <t>排污工程-老场</t>
  </si>
  <si>
    <t>1069</t>
  </si>
  <si>
    <t>1070</t>
  </si>
  <si>
    <t>1071</t>
  </si>
  <si>
    <t>1072</t>
  </si>
  <si>
    <t>1073</t>
  </si>
  <si>
    <t>1074</t>
  </si>
  <si>
    <t>1075</t>
  </si>
  <si>
    <t>排污井工程</t>
  </si>
  <si>
    <t>1076</t>
  </si>
  <si>
    <t>干化床技改工程</t>
  </si>
  <si>
    <t>金川猪场环保站</t>
  </si>
  <si>
    <t>1077</t>
  </si>
  <si>
    <t>金川莲藕塘工程</t>
  </si>
  <si>
    <t>1078</t>
  </si>
  <si>
    <t>金川猪场小计</t>
  </si>
  <si>
    <t>1079</t>
  </si>
  <si>
    <r>
      <rPr>
        <sz val="10"/>
        <rFont val="Times New Roman"/>
        <charset val="134"/>
      </rPr>
      <t>10506514</t>
    </r>
    <r>
      <rPr>
        <sz val="10"/>
        <rFont val="宋体"/>
        <charset val="134"/>
      </rPr>
      <t>、</t>
    </r>
    <r>
      <rPr>
        <sz val="10"/>
        <rFont val="Times New Roman"/>
        <charset val="134"/>
      </rPr>
      <t>10506513</t>
    </r>
    <r>
      <rPr>
        <sz val="10"/>
        <rFont val="宋体"/>
        <charset val="134"/>
      </rPr>
      <t>、</t>
    </r>
    <r>
      <rPr>
        <sz val="10"/>
        <rFont val="Times New Roman"/>
        <charset val="134"/>
      </rPr>
      <t>05794660</t>
    </r>
    <r>
      <rPr>
        <sz val="10"/>
        <rFont val="宋体"/>
        <charset val="134"/>
      </rPr>
      <t>、</t>
    </r>
    <r>
      <rPr>
        <sz val="10"/>
        <rFont val="Times New Roman"/>
        <charset val="134"/>
      </rPr>
      <t>01318085</t>
    </r>
    <r>
      <rPr>
        <sz val="10"/>
        <rFont val="宋体"/>
        <charset val="134"/>
      </rPr>
      <t>、</t>
    </r>
    <r>
      <rPr>
        <sz val="10"/>
        <rFont val="Times New Roman"/>
        <charset val="134"/>
      </rPr>
      <t>03685907</t>
    </r>
    <r>
      <rPr>
        <sz val="10"/>
        <rFont val="宋体"/>
        <charset val="134"/>
      </rPr>
      <t>、</t>
    </r>
    <r>
      <rPr>
        <sz val="10"/>
        <rFont val="Times New Roman"/>
        <charset val="134"/>
      </rPr>
      <t>00115731</t>
    </r>
    <r>
      <rPr>
        <sz val="10"/>
        <rFont val="宋体"/>
        <charset val="134"/>
      </rPr>
      <t>、</t>
    </r>
    <r>
      <rPr>
        <sz val="10"/>
        <rFont val="Times New Roman"/>
        <charset val="134"/>
      </rPr>
      <t>00115742</t>
    </r>
    <r>
      <rPr>
        <sz val="10"/>
        <rFont val="宋体"/>
        <charset val="134"/>
      </rPr>
      <t>、</t>
    </r>
    <r>
      <rPr>
        <sz val="10"/>
        <rFont val="Times New Roman"/>
        <charset val="134"/>
      </rPr>
      <t>03685933</t>
    </r>
  </si>
  <si>
    <t>谭丘养殖生产线</t>
  </si>
  <si>
    <t>潭丘猪场总场</t>
  </si>
  <si>
    <t>1080</t>
  </si>
  <si>
    <t xml:space="preserve"> </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</si>
  <si>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</si>
  <si>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</si>
  <si>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</si>
  <si>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</si>
  <si>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</si>
  <si>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</si>
  <si>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</si>
  <si>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</si>
  <si>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</si>
  <si>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</si>
  <si>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</si>
  <si>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</si>
  <si>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</si>
  <si>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</si>
  <si>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</si>
  <si>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</si>
  <si>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</si>
  <si>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</si>
  <si>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</si>
  <si>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</si>
  <si>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</si>
  <si>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</si>
  <si>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</si>
  <si>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</si>
  <si>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</si>
  <si>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</si>
  <si>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</si>
  <si>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</si>
  <si>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</si>
  <si>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</si>
  <si>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</si>
  <si>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</si>
  <si>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</si>
  <si>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</si>
  <si>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</si>
  <si>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</si>
  <si>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</si>
  <si>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</si>
  <si>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</si>
  <si>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</si>
  <si>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</si>
  <si>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</si>
  <si>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</si>
  <si>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</si>
  <si>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</si>
  <si>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</si>
  <si>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</si>
  <si>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</si>
  <si>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</si>
  <si>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</si>
  <si>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</si>
  <si>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</si>
  <si>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</si>
  <si>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</si>
  <si>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</si>
  <si>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</si>
  <si>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</si>
  <si>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</si>
  <si>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</si>
  <si>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</si>
  <si>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</si>
  <si>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</si>
  <si>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</si>
  <si>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</si>
  <si>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</si>
  <si>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</si>
  <si>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</si>
  <si>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</si>
  <si>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</si>
  <si>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保育栏</t>
  </si>
  <si>
    <t>1150</t>
  </si>
  <si>
    <t>育肥栏</t>
  </si>
  <si>
    <t>1151</t>
  </si>
  <si>
    <t>1152</t>
  </si>
  <si>
    <t>1153</t>
  </si>
  <si>
    <t>1157</t>
  </si>
  <si>
    <t>混合</t>
  </si>
  <si>
    <t>1158</t>
  </si>
  <si>
    <t>1159</t>
  </si>
  <si>
    <t>1160</t>
  </si>
  <si>
    <t>饲料仓库</t>
  </si>
  <si>
    <t>1161</t>
  </si>
  <si>
    <t>潭丘猪场打井工程一口</t>
  </si>
  <si>
    <t>1162</t>
  </si>
  <si>
    <t>1163</t>
  </si>
  <si>
    <t>1165</t>
  </si>
  <si>
    <t>水帘蓄水池</t>
  </si>
  <si>
    <t>1166</t>
  </si>
  <si>
    <t>1168</t>
  </si>
  <si>
    <t>1170</t>
  </si>
  <si>
    <t>1171</t>
  </si>
  <si>
    <t>1173</t>
  </si>
  <si>
    <t>1174</t>
  </si>
  <si>
    <t>水帘池改造工程</t>
  </si>
  <si>
    <t>1175</t>
  </si>
  <si>
    <t>新建蓄水池</t>
  </si>
  <si>
    <t>1176</t>
  </si>
  <si>
    <t>档土墙</t>
  </si>
  <si>
    <t>1178</t>
  </si>
  <si>
    <t>1179</t>
  </si>
  <si>
    <t>氧化塘铺膜工程款</t>
  </si>
  <si>
    <t>1180</t>
  </si>
  <si>
    <t>氧化塘迎检技改工程款</t>
  </si>
  <si>
    <t>1181</t>
  </si>
  <si>
    <t>1182</t>
  </si>
  <si>
    <t>潭丘2口水井蒋昆锋</t>
  </si>
  <si>
    <t>1183</t>
  </si>
  <si>
    <t>排污护坡</t>
  </si>
  <si>
    <t>潭丘猪场环保站</t>
  </si>
  <si>
    <t>1184</t>
  </si>
  <si>
    <t>潭丘猪场排污涵管工程</t>
  </si>
  <si>
    <t>1185</t>
  </si>
  <si>
    <t>1186</t>
  </si>
  <si>
    <t>雨水分流</t>
  </si>
  <si>
    <t>1187</t>
  </si>
  <si>
    <t>厌氧沼气池</t>
  </si>
  <si>
    <t>1188</t>
  </si>
  <si>
    <t>1189</t>
  </si>
  <si>
    <t>1190</t>
  </si>
  <si>
    <t>氧化塘扩建</t>
  </si>
  <si>
    <t>1191</t>
  </si>
  <si>
    <t>沼气发酵池</t>
  </si>
  <si>
    <t>1192</t>
  </si>
  <si>
    <t>潭丘厌氧塘土工膜工程</t>
  </si>
  <si>
    <t>1193</t>
  </si>
  <si>
    <t>潭丘阳光棚工程</t>
  </si>
  <si>
    <t>1194</t>
  </si>
  <si>
    <t>潭丘莲藕塘工程</t>
  </si>
  <si>
    <t>1195</t>
  </si>
  <si>
    <t>环保站进度款</t>
  </si>
  <si>
    <t>潭丘猪场有机肥</t>
  </si>
  <si>
    <t>1196</t>
  </si>
  <si>
    <t>1197</t>
  </si>
  <si>
    <t>谭丘猪场小计</t>
  </si>
  <si>
    <t>设备编号</t>
  </si>
  <si>
    <r>
      <rPr>
        <sz val="10"/>
        <rFont val="Times New Roman"/>
        <charset val="134"/>
      </rPr>
      <t>04305019</t>
    </r>
    <r>
      <rPr>
        <sz val="10"/>
        <rFont val="宋体"/>
        <charset val="134"/>
      </rPr>
      <t>、</t>
    </r>
    <r>
      <rPr>
        <sz val="10"/>
        <rFont val="Times New Roman"/>
        <charset val="134"/>
      </rPr>
      <t xml:space="preserve"> 04305021</t>
    </r>
    <r>
      <rPr>
        <sz val="10"/>
        <rFont val="宋体"/>
        <charset val="134"/>
      </rPr>
      <t>、</t>
    </r>
    <r>
      <rPr>
        <sz val="10"/>
        <rFont val="Times New Roman"/>
        <charset val="134"/>
      </rPr>
      <t xml:space="preserve"> 04567436</t>
    </r>
    <r>
      <rPr>
        <sz val="10"/>
        <rFont val="宋体"/>
        <charset val="134"/>
      </rPr>
      <t>、</t>
    </r>
    <r>
      <rPr>
        <sz val="10"/>
        <rFont val="Times New Roman"/>
        <charset val="134"/>
      </rPr>
      <t xml:space="preserve"> 04305012</t>
    </r>
    <r>
      <rPr>
        <sz val="10"/>
        <rFont val="宋体"/>
        <charset val="134"/>
      </rPr>
      <t>、</t>
    </r>
    <r>
      <rPr>
        <sz val="10"/>
        <rFont val="Times New Roman"/>
        <charset val="134"/>
      </rPr>
      <t xml:space="preserve"> 0167012 </t>
    </r>
    <r>
      <rPr>
        <sz val="10"/>
        <rFont val="宋体"/>
        <charset val="134"/>
      </rPr>
      <t>、</t>
    </r>
    <r>
      <rPr>
        <sz val="10"/>
        <rFont val="Times New Roman"/>
        <charset val="134"/>
      </rPr>
      <t>14176144</t>
    </r>
    <r>
      <rPr>
        <sz val="10"/>
        <rFont val="宋体"/>
        <charset val="134"/>
      </rPr>
      <t>、</t>
    </r>
    <r>
      <rPr>
        <sz val="10"/>
        <rFont val="Times New Roman"/>
        <charset val="134"/>
      </rPr>
      <t xml:space="preserve"> 04210929</t>
    </r>
    <r>
      <rPr>
        <sz val="10"/>
        <rFont val="宋体"/>
        <charset val="134"/>
      </rPr>
      <t>、</t>
    </r>
    <r>
      <rPr>
        <sz val="10"/>
        <rFont val="Times New Roman"/>
        <charset val="134"/>
      </rPr>
      <t xml:space="preserve"> 04567268 </t>
    </r>
    <r>
      <rPr>
        <sz val="10"/>
        <rFont val="宋体"/>
        <charset val="134"/>
      </rPr>
      <t>、</t>
    </r>
    <r>
      <rPr>
        <sz val="10"/>
        <rFont val="Times New Roman"/>
        <charset val="134"/>
      </rPr>
      <t>04616816</t>
    </r>
    <r>
      <rPr>
        <sz val="10"/>
        <rFont val="宋体"/>
        <charset val="134"/>
      </rPr>
      <t>、</t>
    </r>
    <r>
      <rPr>
        <sz val="10"/>
        <rFont val="Times New Roman"/>
        <charset val="134"/>
      </rPr>
      <t xml:space="preserve"> 11925062</t>
    </r>
    <r>
      <rPr>
        <sz val="10"/>
        <rFont val="宋体"/>
        <charset val="134"/>
      </rPr>
      <t>、</t>
    </r>
    <r>
      <rPr>
        <sz val="10"/>
        <rFont val="Times New Roman"/>
        <charset val="134"/>
      </rPr>
      <t xml:space="preserve"> 11901840</t>
    </r>
    <r>
      <rPr>
        <sz val="10"/>
        <rFont val="宋体"/>
        <charset val="134"/>
      </rPr>
      <t>、</t>
    </r>
    <r>
      <rPr>
        <sz val="10"/>
        <rFont val="Times New Roman"/>
        <charset val="134"/>
      </rPr>
      <t xml:space="preserve"> 04305016-04305017</t>
    </r>
    <r>
      <rPr>
        <sz val="10"/>
        <rFont val="宋体"/>
        <charset val="134"/>
      </rPr>
      <t>、</t>
    </r>
    <r>
      <rPr>
        <sz val="10"/>
        <rFont val="Times New Roman"/>
        <charset val="134"/>
      </rPr>
      <t xml:space="preserve"> 04305022 </t>
    </r>
    <r>
      <rPr>
        <sz val="10"/>
        <rFont val="宋体"/>
        <charset val="134"/>
      </rPr>
      <t>、</t>
    </r>
    <r>
      <rPr>
        <sz val="10"/>
        <rFont val="Times New Roman"/>
        <charset val="134"/>
      </rPr>
      <t xml:space="preserve">04305009-04305011 </t>
    </r>
    <r>
      <rPr>
        <sz val="10"/>
        <rFont val="宋体"/>
        <charset val="134"/>
      </rPr>
      <t>、</t>
    </r>
    <r>
      <rPr>
        <sz val="10"/>
        <rFont val="Times New Roman"/>
        <charset val="134"/>
      </rPr>
      <t>04305018</t>
    </r>
  </si>
  <si>
    <t>1.1.-00006416</t>
  </si>
  <si>
    <t>栏位及料线</t>
  </si>
  <si>
    <t>增鑫牧业</t>
  </si>
  <si>
    <t>批</t>
  </si>
  <si>
    <t>1.1.-00006388</t>
  </si>
  <si>
    <t>变压器</t>
  </si>
  <si>
    <t>1.1.-00006389</t>
  </si>
  <si>
    <t>自动喂料设备</t>
  </si>
  <si>
    <t>1.1.-00006390</t>
  </si>
  <si>
    <t>发电机</t>
  </si>
  <si>
    <t>1.1.-00006391</t>
  </si>
  <si>
    <t>1.1.-00006392</t>
  </si>
  <si>
    <t>水泵</t>
  </si>
  <si>
    <t>750W</t>
  </si>
  <si>
    <t>1.1.-00006394</t>
  </si>
  <si>
    <t>黑猫清洗机</t>
  </si>
  <si>
    <t>黑猫</t>
  </si>
  <si>
    <t>1.1.-00006395</t>
  </si>
  <si>
    <t>鼓风机</t>
  </si>
  <si>
    <t>1.1.-00006396</t>
  </si>
  <si>
    <t>1.1.-00006397</t>
  </si>
  <si>
    <t>离心泵</t>
  </si>
  <si>
    <t>7.5KW</t>
  </si>
  <si>
    <t>1.1.-00006398</t>
  </si>
  <si>
    <t>管道增压泵</t>
  </si>
  <si>
    <t>1.1.-00006400</t>
  </si>
  <si>
    <t>喂料设备</t>
  </si>
  <si>
    <t>1.1.01.01.03.03.02-FA-00000912</t>
  </si>
  <si>
    <t>500kw柴油发电机</t>
  </si>
  <si>
    <t>XG-500GF</t>
  </si>
  <si>
    <t>江苏星光发电设备有限公司</t>
  </si>
  <si>
    <t>1.1.01.01.03.03.02-FA-00005272</t>
  </si>
  <si>
    <t>风机</t>
  </si>
  <si>
    <t>1.1.-00006440</t>
  </si>
  <si>
    <t>环控设备</t>
  </si>
  <si>
    <t>江西增鑫牧业股份有限公司</t>
  </si>
  <si>
    <t>1.1.-00006314</t>
  </si>
  <si>
    <t>50T地磅</t>
  </si>
  <si>
    <t>50T</t>
  </si>
  <si>
    <t>1.1.-00006316</t>
  </si>
  <si>
    <t>称重监测防控仪</t>
  </si>
  <si>
    <t>1.1.-00006319</t>
  </si>
  <si>
    <t>1.1.-00006320</t>
  </si>
  <si>
    <t>1.1.-00006323</t>
  </si>
  <si>
    <t>地磅</t>
  </si>
  <si>
    <t>1.1.-00006326</t>
  </si>
  <si>
    <t>臭氧消毒机</t>
  </si>
  <si>
    <t>1.1.-00006327</t>
  </si>
  <si>
    <t>1.1.-00006331</t>
  </si>
  <si>
    <t>精子密度仪</t>
  </si>
  <si>
    <t>1.1.-00006333</t>
  </si>
  <si>
    <t>1.1.-00006335</t>
  </si>
  <si>
    <t>干燥箱</t>
  </si>
  <si>
    <t>1.1.-00006337</t>
  </si>
  <si>
    <t>排污电机</t>
  </si>
  <si>
    <t>1.1.-00006339</t>
  </si>
  <si>
    <t>A超</t>
  </si>
  <si>
    <t>1.1.-00006341</t>
  </si>
  <si>
    <t>B超</t>
  </si>
  <si>
    <t>1.1.-00006342</t>
  </si>
  <si>
    <t>消毒机</t>
  </si>
  <si>
    <t>1.1.-00006343</t>
  </si>
  <si>
    <t>1.1.-00006344</t>
  </si>
  <si>
    <t>1.1.-00006345</t>
  </si>
  <si>
    <t>胺气检测仪</t>
  </si>
  <si>
    <t>1.1.-00006346</t>
  </si>
  <si>
    <t>清洗机</t>
  </si>
  <si>
    <t>1.1.-00006347</t>
  </si>
  <si>
    <t>1.1.-00006363</t>
  </si>
  <si>
    <t>冷风机</t>
  </si>
  <si>
    <t>1.1.-00006366</t>
  </si>
  <si>
    <t>高压清洗机</t>
  </si>
  <si>
    <t>1.1.-00006368</t>
  </si>
  <si>
    <t>1.1.-00006370</t>
  </si>
  <si>
    <t>喷雾消毒机</t>
  </si>
  <si>
    <t>1.1.-00006371</t>
  </si>
  <si>
    <t>烘干消毒机</t>
  </si>
  <si>
    <t>1.1.-00006372</t>
  </si>
  <si>
    <t>氨气检测仪</t>
  </si>
  <si>
    <t>os50-NH3</t>
  </si>
  <si>
    <t>1.1.-00006380</t>
  </si>
  <si>
    <t>消毒通道设备</t>
  </si>
  <si>
    <t>1.1.-00006381</t>
  </si>
  <si>
    <t>1.1.-00006382</t>
  </si>
  <si>
    <t>电机</t>
  </si>
  <si>
    <t>1.1.-00006383</t>
  </si>
  <si>
    <t>雾化消毒系统</t>
  </si>
  <si>
    <t>1.1.01.01.03.03.02-FA-00000191</t>
  </si>
  <si>
    <t>臭消毒机</t>
  </si>
  <si>
    <t>1.1.01.01.03.03.02-FA-00000526</t>
  </si>
  <si>
    <t>相差显微镜</t>
  </si>
  <si>
    <t>1.1.01.01.03.03.02-FA-00000643</t>
  </si>
  <si>
    <t>背标测定仪</t>
  </si>
  <si>
    <t>1.1.01.01.03.03.02-FA-00000913</t>
  </si>
  <si>
    <t>1.1.01.01.03.03.02-FA-00001440</t>
  </si>
  <si>
    <t xml:space="preserve">切割式无堵塞潜污泵 </t>
  </si>
  <si>
    <t>1.1.01.01.03.03.02-FA-00002761</t>
  </si>
  <si>
    <t>自吸泵</t>
  </si>
  <si>
    <t>1.1.01.01.03.03.02-FA-00003642</t>
  </si>
  <si>
    <t>深井泵</t>
  </si>
  <si>
    <t>1.1.01.01.03.03.02-FA-00003643</t>
  </si>
  <si>
    <t>1.1.01.01.03.03.02-FA-00003644</t>
  </si>
  <si>
    <t>电子流量计</t>
  </si>
  <si>
    <t>1.1.01.01.03.03.02-FA-00003645</t>
  </si>
  <si>
    <t>1.1.01.01.03.03.02-FA-00003683</t>
  </si>
  <si>
    <t>穗凌冰柜</t>
  </si>
  <si>
    <t>穗凌</t>
  </si>
  <si>
    <t>1.1.01.01.03.03.02-FA-00004390</t>
  </si>
  <si>
    <t>熊猫牌清洗机</t>
  </si>
  <si>
    <t>熊猫</t>
  </si>
  <si>
    <t>1.1.-00006439</t>
  </si>
  <si>
    <t>热风炉</t>
  </si>
  <si>
    <t>1.1.-00006427</t>
  </si>
  <si>
    <t>1.1.-00006428</t>
  </si>
  <si>
    <t>柴油热风机</t>
  </si>
  <si>
    <t>1.1.01.01.03.03.02-FA-00000527</t>
  </si>
  <si>
    <t>智能恒温不锈钢假母猪</t>
  </si>
  <si>
    <t>1.1.01.01.03.03.02-FA-00000530</t>
  </si>
  <si>
    <t>1.1.01.01.03.03.02-FA-00000926</t>
  </si>
  <si>
    <t>燃煤热风炉</t>
  </si>
  <si>
    <t>1.1.01.01.03.03.02-FA-00001743</t>
  </si>
  <si>
    <t>LF-1000</t>
  </si>
  <si>
    <t>1.1.01.01.03.03.02-FA-00005343</t>
  </si>
  <si>
    <t>不锈钢仔猪补料槽</t>
  </si>
  <si>
    <t>不锈钢</t>
  </si>
  <si>
    <t>1.1.-00006296</t>
  </si>
  <si>
    <t>电焊机</t>
  </si>
  <si>
    <t>1.1.-00006297</t>
  </si>
  <si>
    <t>防盗网</t>
  </si>
  <si>
    <t>1.1.-00006298</t>
  </si>
  <si>
    <t>1.1.-00006300</t>
  </si>
  <si>
    <t>门卫喷雾消毒机</t>
  </si>
  <si>
    <t>1.1.-00006303</t>
  </si>
  <si>
    <t>切肉机</t>
  </si>
  <si>
    <t>1.1.-00006304</t>
  </si>
  <si>
    <t>通风装置</t>
  </si>
  <si>
    <t>套</t>
  </si>
  <si>
    <t>1.1.-00006305</t>
  </si>
  <si>
    <t>1.1.-00006306</t>
  </si>
  <si>
    <t>食槽</t>
  </si>
  <si>
    <t>1.1.-00006307</t>
  </si>
  <si>
    <t>塑料圆盘料槽</t>
  </si>
  <si>
    <t>塑料</t>
  </si>
  <si>
    <t>1.1.-00006309</t>
  </si>
  <si>
    <t>1.1.-00006310</t>
  </si>
  <si>
    <t>布袋式通风管</t>
  </si>
  <si>
    <t>1.1.-00006429</t>
  </si>
  <si>
    <t>助力车</t>
  </si>
  <si>
    <t>辆</t>
  </si>
  <si>
    <t>1.1.-00006430</t>
  </si>
  <si>
    <t>1.1.01.01.03.03.02-FA-00003111</t>
  </si>
  <si>
    <t>304不锈钢深井泵</t>
  </si>
  <si>
    <t>304不锈钢</t>
  </si>
  <si>
    <t>1.1.01.01.03.03.02-FA-00004864</t>
  </si>
  <si>
    <t>通风格栅</t>
  </si>
  <si>
    <t>1.1.-00006434</t>
  </si>
  <si>
    <t>污水泵</t>
  </si>
  <si>
    <t>1.1.-00006435</t>
  </si>
  <si>
    <t>排污区阳光棚</t>
  </si>
  <si>
    <t>1.1.-00006436</t>
  </si>
  <si>
    <t>排污泵设备</t>
  </si>
  <si>
    <t>1.1.-00006437</t>
  </si>
  <si>
    <t>1.1.-00006438</t>
  </si>
  <si>
    <t>1.1.-00006421</t>
  </si>
  <si>
    <t>农业车</t>
  </si>
  <si>
    <t>1.1.-00006423</t>
  </si>
  <si>
    <t>1.1.01.01.03.03.02-FA-00003845</t>
  </si>
  <si>
    <t>摩托三轮车</t>
  </si>
  <si>
    <t>1.1.01.01.03.03.02-FA-00004488</t>
  </si>
  <si>
    <t>轮式装载车</t>
  </si>
  <si>
    <t xml:space="preserve">LG932E  </t>
  </si>
  <si>
    <r>
      <rPr>
        <sz val="10"/>
        <rFont val="Times New Roman"/>
        <charset val="134"/>
      </rPr>
      <t>04305019</t>
    </r>
    <r>
      <rPr>
        <sz val="10"/>
        <rFont val="宋体"/>
        <charset val="134"/>
      </rPr>
      <t>、</t>
    </r>
    <r>
      <rPr>
        <sz val="10"/>
        <rFont val="Times New Roman"/>
        <charset val="134"/>
      </rPr>
      <t xml:space="preserve"> 02875051 </t>
    </r>
    <r>
      <rPr>
        <sz val="10"/>
        <rFont val="宋体"/>
        <charset val="134"/>
      </rPr>
      <t>、</t>
    </r>
    <r>
      <rPr>
        <sz val="10"/>
        <rFont val="Times New Roman"/>
        <charset val="134"/>
      </rPr>
      <t xml:space="preserve">02875052 </t>
    </r>
    <r>
      <rPr>
        <sz val="10"/>
        <rFont val="宋体"/>
        <charset val="134"/>
      </rPr>
      <t>、</t>
    </r>
    <r>
      <rPr>
        <sz val="10"/>
        <rFont val="Times New Roman"/>
        <charset val="134"/>
      </rPr>
      <t>02875053</t>
    </r>
    <r>
      <rPr>
        <sz val="10"/>
        <rFont val="宋体"/>
        <charset val="134"/>
      </rPr>
      <t>、</t>
    </r>
    <r>
      <rPr>
        <sz val="10"/>
        <rFont val="Times New Roman"/>
        <charset val="134"/>
      </rPr>
      <t xml:space="preserve"> 02875054</t>
    </r>
    <r>
      <rPr>
        <sz val="10"/>
        <rFont val="宋体"/>
        <charset val="134"/>
      </rPr>
      <t>、</t>
    </r>
    <r>
      <rPr>
        <sz val="10"/>
        <rFont val="Times New Roman"/>
        <charset val="134"/>
      </rPr>
      <t xml:space="preserve"> 02875055</t>
    </r>
    <r>
      <rPr>
        <sz val="10"/>
        <rFont val="宋体"/>
        <charset val="134"/>
      </rPr>
      <t>、</t>
    </r>
    <r>
      <rPr>
        <sz val="10"/>
        <rFont val="Times New Roman"/>
        <charset val="134"/>
      </rPr>
      <t xml:space="preserve"> 02875056</t>
    </r>
    <r>
      <rPr>
        <sz val="10"/>
        <rFont val="宋体"/>
        <charset val="134"/>
      </rPr>
      <t>、</t>
    </r>
    <r>
      <rPr>
        <sz val="10"/>
        <rFont val="Times New Roman"/>
        <charset val="134"/>
      </rPr>
      <t xml:space="preserve"> 02875057</t>
    </r>
    <r>
      <rPr>
        <sz val="10"/>
        <rFont val="宋体"/>
        <charset val="134"/>
      </rPr>
      <t>、</t>
    </r>
    <r>
      <rPr>
        <sz val="10"/>
        <rFont val="Times New Roman"/>
        <charset val="134"/>
      </rPr>
      <t xml:space="preserve">02875058 </t>
    </r>
    <r>
      <rPr>
        <sz val="10"/>
        <rFont val="宋体"/>
        <charset val="134"/>
      </rPr>
      <t>、</t>
    </r>
    <r>
      <rPr>
        <sz val="10"/>
        <rFont val="Times New Roman"/>
        <charset val="134"/>
      </rPr>
      <t>02875059</t>
    </r>
    <r>
      <rPr>
        <sz val="10"/>
        <rFont val="宋体"/>
        <charset val="134"/>
      </rPr>
      <t>、</t>
    </r>
    <r>
      <rPr>
        <sz val="10"/>
        <rFont val="Times New Roman"/>
        <charset val="134"/>
      </rPr>
      <t xml:space="preserve"> 04305013 </t>
    </r>
    <r>
      <rPr>
        <sz val="10"/>
        <rFont val="宋体"/>
        <charset val="134"/>
      </rPr>
      <t>、</t>
    </r>
    <r>
      <rPr>
        <sz val="10"/>
        <rFont val="Times New Roman"/>
        <charset val="134"/>
      </rPr>
      <t>0475165 08504146</t>
    </r>
    <r>
      <rPr>
        <sz val="10"/>
        <rFont val="宋体"/>
        <charset val="134"/>
      </rPr>
      <t>、</t>
    </r>
    <r>
      <rPr>
        <sz val="10"/>
        <rFont val="Times New Roman"/>
        <charset val="134"/>
      </rPr>
      <t xml:space="preserve"> 05433998</t>
    </r>
    <r>
      <rPr>
        <sz val="10"/>
        <rFont val="宋体"/>
        <charset val="134"/>
      </rPr>
      <t>、</t>
    </r>
    <r>
      <rPr>
        <sz val="10"/>
        <rFont val="Times New Roman"/>
        <charset val="134"/>
      </rPr>
      <t xml:space="preserve"> 01474887</t>
    </r>
    <r>
      <rPr>
        <sz val="10"/>
        <rFont val="宋体"/>
        <charset val="134"/>
      </rPr>
      <t>、</t>
    </r>
    <r>
      <rPr>
        <sz val="10"/>
        <rFont val="Times New Roman"/>
        <charset val="134"/>
      </rPr>
      <t xml:space="preserve"> 12659400</t>
    </r>
  </si>
  <si>
    <t>1.1.-00009482</t>
  </si>
  <si>
    <t>刮粪板</t>
  </si>
  <si>
    <t>1.1.-00009491</t>
  </si>
  <si>
    <t>栏位设备安装</t>
  </si>
  <si>
    <t>1.1.01.01.03.03.02-FA-00004247</t>
  </si>
  <si>
    <t>料槽</t>
  </si>
  <si>
    <t>1.1.-00009469</t>
  </si>
  <si>
    <t>1.1.-00009470</t>
  </si>
  <si>
    <t>发电机设备</t>
  </si>
  <si>
    <t>1.1.-00009471</t>
  </si>
  <si>
    <t>水帘防护栏</t>
  </si>
  <si>
    <t>1.1.-00009472</t>
  </si>
  <si>
    <t>火焰消毒机</t>
  </si>
  <si>
    <t>1.1.-00009474</t>
  </si>
  <si>
    <t>流量计</t>
  </si>
  <si>
    <t>1.1.-00009475</t>
  </si>
  <si>
    <t>暖风炉</t>
  </si>
  <si>
    <t>1.1.-00009476</t>
  </si>
  <si>
    <t>低压增容工程</t>
  </si>
  <si>
    <t>1.1.-00009477</t>
  </si>
  <si>
    <t>1.1.-00009426</t>
  </si>
  <si>
    <t>1.1.-00009427</t>
  </si>
  <si>
    <t>壁式喷雾消毒机</t>
  </si>
  <si>
    <t>1.1.-00009428</t>
  </si>
  <si>
    <t>黑猫消毒机</t>
  </si>
  <si>
    <t>1.1.-00009429</t>
  </si>
  <si>
    <t>50T地磅(含土建部分)</t>
  </si>
  <si>
    <t>1.1.-00009430</t>
  </si>
  <si>
    <t>1.1.-00009431</t>
  </si>
  <si>
    <t>1.1.-00009432</t>
  </si>
  <si>
    <t>1.1.-00009433</t>
  </si>
  <si>
    <t>1.1.-00009434</t>
  </si>
  <si>
    <t>1.1.-00009436</t>
  </si>
  <si>
    <t>3KW</t>
  </si>
  <si>
    <t>1.1.-00009437</t>
  </si>
  <si>
    <t>1.1.-00009439</t>
  </si>
  <si>
    <t>怀孕诊断器</t>
  </si>
  <si>
    <t>1.1.-00009442</t>
  </si>
  <si>
    <t>1.1.-00009443</t>
  </si>
  <si>
    <t>烘干消毒热风机</t>
  </si>
  <si>
    <t>1.1.-00009445</t>
  </si>
  <si>
    <t>1.1.-00009446</t>
  </si>
  <si>
    <t>出猪台磅秤</t>
  </si>
  <si>
    <t>1.1.-00009448</t>
  </si>
  <si>
    <t>石英双蒸馏水器</t>
  </si>
  <si>
    <t>SZ-93</t>
  </si>
  <si>
    <t>津利</t>
  </si>
  <si>
    <t>1.1.-00009449</t>
  </si>
  <si>
    <t>背膘测定仪</t>
  </si>
  <si>
    <t>1.1.-00009450</t>
  </si>
  <si>
    <t>进口精子密度仪</t>
  </si>
  <si>
    <t>1.1.-00009452</t>
  </si>
  <si>
    <t>雾化消毒机</t>
  </si>
  <si>
    <t>1.1.-00009454</t>
  </si>
  <si>
    <t>1.1.-00009455</t>
  </si>
  <si>
    <t>深井潜水泵（304不锈钢）</t>
  </si>
  <si>
    <t>1.1.-00009456</t>
  </si>
  <si>
    <t>汽油消毒机</t>
  </si>
  <si>
    <t>1.1.-00009457</t>
  </si>
  <si>
    <t>1.1.-00009458</t>
  </si>
  <si>
    <t>干燥箱（公猪站）</t>
  </si>
  <si>
    <t>1.1.-00009459</t>
  </si>
  <si>
    <t>相差显微镜（三目)</t>
  </si>
  <si>
    <t>1.1.-00009462</t>
  </si>
  <si>
    <t>1.1.-00009467</t>
  </si>
  <si>
    <t>门卫雾化消毒机</t>
  </si>
  <si>
    <t>1.1.-00009468</t>
  </si>
  <si>
    <t>超声波背膘测定仪</t>
  </si>
  <si>
    <t>1.1.01.01.03.03.02-FA-00001060</t>
  </si>
  <si>
    <t>大水泵</t>
  </si>
  <si>
    <t>1.1.01.01.03.03.02-FA-00001334</t>
  </si>
  <si>
    <t>消毒车辆自动感应系统</t>
  </si>
  <si>
    <t>1.1.01.01.03.03.02-FA-00004391</t>
  </si>
  <si>
    <t>1.1.01.01.03.03.02-FA-00004769</t>
  </si>
  <si>
    <t>电磁流量计</t>
  </si>
  <si>
    <t>1.1.01.01.03.03.02-FA-00000287</t>
  </si>
  <si>
    <t>1.1.01.01.03.03.02-FA-00000348</t>
  </si>
  <si>
    <t>1.1.01.01.03.03.02-FA-00005344</t>
  </si>
  <si>
    <t>1.1.-00009540</t>
  </si>
  <si>
    <t>1.1.-00009541</t>
  </si>
  <si>
    <t>1.1.-00009542</t>
  </si>
  <si>
    <t>水泥漏缝板</t>
  </si>
  <si>
    <t>1.1.-00009543</t>
  </si>
  <si>
    <t>水泥料槽</t>
  </si>
  <si>
    <t>1.1.-00009546</t>
  </si>
  <si>
    <t>锥底加药箱</t>
  </si>
  <si>
    <t>1.1.-00009547</t>
  </si>
  <si>
    <t>1.1.-00009550</t>
  </si>
  <si>
    <t>拔粪塞</t>
  </si>
  <si>
    <t>1.1.-00009552</t>
  </si>
  <si>
    <t>1.1.-00009553</t>
  </si>
  <si>
    <t>1.1.-00009554</t>
  </si>
  <si>
    <t>布袋式圆风管</t>
  </si>
  <si>
    <t>1.1.-00009555</t>
  </si>
  <si>
    <t>花纹斗车</t>
  </si>
  <si>
    <t>1.1.-00009529</t>
  </si>
  <si>
    <t>爱玛电动车</t>
  </si>
  <si>
    <t>爱玛</t>
  </si>
  <si>
    <t>1.1.-00009531</t>
  </si>
  <si>
    <t>三轮车</t>
  </si>
  <si>
    <t>1.1.-00009532</t>
  </si>
  <si>
    <t>料车</t>
  </si>
  <si>
    <t>1.1.-00009533</t>
  </si>
  <si>
    <t>轮式装载机</t>
  </si>
  <si>
    <t>1.1.-00009530</t>
  </si>
  <si>
    <t>沼液车</t>
  </si>
  <si>
    <r>
      <rPr>
        <sz val="10"/>
        <rFont val="Times New Roman"/>
        <charset val="134"/>
      </rPr>
      <t>11901837</t>
    </r>
    <r>
      <rPr>
        <sz val="10"/>
        <rFont val="宋体"/>
        <charset val="134"/>
      </rPr>
      <t>、</t>
    </r>
    <r>
      <rPr>
        <sz val="10"/>
        <rFont val="Times New Roman"/>
        <charset val="134"/>
      </rPr>
      <t>11901858</t>
    </r>
    <r>
      <rPr>
        <sz val="10"/>
        <rFont val="宋体"/>
        <charset val="134"/>
      </rPr>
      <t>、</t>
    </r>
    <r>
      <rPr>
        <sz val="10"/>
        <rFont val="Times New Roman"/>
        <charset val="134"/>
      </rPr>
      <t>11901836</t>
    </r>
    <r>
      <rPr>
        <sz val="10"/>
        <rFont val="宋体"/>
        <charset val="134"/>
      </rPr>
      <t>、</t>
    </r>
    <r>
      <rPr>
        <sz val="10"/>
        <rFont val="Times New Roman"/>
        <charset val="134"/>
      </rPr>
      <t>11901860</t>
    </r>
    <r>
      <rPr>
        <sz val="10"/>
        <rFont val="宋体"/>
        <charset val="134"/>
      </rPr>
      <t>、</t>
    </r>
    <r>
      <rPr>
        <sz val="10"/>
        <rFont val="Times New Roman"/>
        <charset val="134"/>
      </rPr>
      <t>11901861</t>
    </r>
    <r>
      <rPr>
        <sz val="10"/>
        <rFont val="宋体"/>
        <charset val="134"/>
      </rPr>
      <t>、</t>
    </r>
    <r>
      <rPr>
        <sz val="10"/>
        <rFont val="Times New Roman"/>
        <charset val="134"/>
      </rPr>
      <t>'03087833</t>
    </r>
    <r>
      <rPr>
        <sz val="10"/>
        <rFont val="宋体"/>
        <charset val="134"/>
      </rPr>
      <t>、</t>
    </r>
    <r>
      <rPr>
        <sz val="10"/>
        <rFont val="Times New Roman"/>
        <charset val="134"/>
      </rPr>
      <t>'06786821</t>
    </r>
    <r>
      <rPr>
        <sz val="10"/>
        <rFont val="宋体"/>
        <charset val="134"/>
      </rPr>
      <t>、</t>
    </r>
    <r>
      <rPr>
        <sz val="10"/>
        <rFont val="Times New Roman"/>
        <charset val="134"/>
      </rPr>
      <t>'06786822</t>
    </r>
    <r>
      <rPr>
        <sz val="10"/>
        <rFont val="宋体"/>
        <charset val="134"/>
      </rPr>
      <t>、</t>
    </r>
    <r>
      <rPr>
        <sz val="10"/>
        <rFont val="Times New Roman"/>
        <charset val="134"/>
      </rPr>
      <t>'06786823</t>
    </r>
    <r>
      <rPr>
        <sz val="10"/>
        <rFont val="宋体"/>
        <charset val="134"/>
      </rPr>
      <t>、</t>
    </r>
    <r>
      <rPr>
        <sz val="10"/>
        <rFont val="Times New Roman"/>
        <charset val="134"/>
      </rPr>
      <t>'06786824</t>
    </r>
    <r>
      <rPr>
        <sz val="10"/>
        <rFont val="宋体"/>
        <charset val="134"/>
      </rPr>
      <t>、</t>
    </r>
    <r>
      <rPr>
        <sz val="10"/>
        <rFont val="Times New Roman"/>
        <charset val="134"/>
      </rPr>
      <t>'06786826</t>
    </r>
    <r>
      <rPr>
        <sz val="10"/>
        <rFont val="宋体"/>
        <charset val="134"/>
      </rPr>
      <t>、</t>
    </r>
    <r>
      <rPr>
        <sz val="10"/>
        <rFont val="Times New Roman"/>
        <charset val="134"/>
      </rPr>
      <t>'06786825</t>
    </r>
    <r>
      <rPr>
        <sz val="10"/>
        <rFont val="宋体"/>
        <charset val="134"/>
      </rPr>
      <t>、</t>
    </r>
    <r>
      <rPr>
        <sz val="10"/>
        <rFont val="Times New Roman"/>
        <charset val="134"/>
      </rPr>
      <t>'06786828</t>
    </r>
    <r>
      <rPr>
        <sz val="10"/>
        <rFont val="宋体"/>
        <charset val="134"/>
      </rPr>
      <t>、</t>
    </r>
    <r>
      <rPr>
        <sz val="10"/>
        <rFont val="Times New Roman"/>
        <charset val="134"/>
      </rPr>
      <t>'06786827</t>
    </r>
    <r>
      <rPr>
        <sz val="10"/>
        <rFont val="宋体"/>
        <charset val="134"/>
      </rPr>
      <t>、</t>
    </r>
    <r>
      <rPr>
        <sz val="10"/>
        <rFont val="Times New Roman"/>
        <charset val="134"/>
      </rPr>
      <t>'06786829</t>
    </r>
    <r>
      <rPr>
        <sz val="10"/>
        <rFont val="宋体"/>
        <charset val="134"/>
      </rPr>
      <t>、</t>
    </r>
    <r>
      <rPr>
        <sz val="10"/>
        <rFont val="Times New Roman"/>
        <charset val="134"/>
      </rPr>
      <t>'04305021</t>
    </r>
    <r>
      <rPr>
        <sz val="10"/>
        <rFont val="宋体"/>
        <charset val="134"/>
      </rPr>
      <t>、</t>
    </r>
    <r>
      <rPr>
        <sz val="10"/>
        <rFont val="Times New Roman"/>
        <charset val="134"/>
      </rPr>
      <t>'04989981</t>
    </r>
    <r>
      <rPr>
        <sz val="10"/>
        <rFont val="宋体"/>
        <charset val="134"/>
      </rPr>
      <t>、</t>
    </r>
    <r>
      <rPr>
        <sz val="10"/>
        <rFont val="Times New Roman"/>
        <charset val="134"/>
      </rPr>
      <t>89923360</t>
    </r>
    <r>
      <rPr>
        <sz val="10"/>
        <rFont val="宋体"/>
        <charset val="134"/>
      </rPr>
      <t>、</t>
    </r>
    <r>
      <rPr>
        <sz val="10"/>
        <rFont val="Times New Roman"/>
        <charset val="134"/>
      </rPr>
      <t>'03423527</t>
    </r>
    <r>
      <rPr>
        <sz val="10"/>
        <rFont val="宋体"/>
        <charset val="134"/>
      </rPr>
      <t>、</t>
    </r>
    <r>
      <rPr>
        <sz val="10"/>
        <rFont val="Times New Roman"/>
        <charset val="134"/>
      </rPr>
      <t>78252784</t>
    </r>
    <r>
      <rPr>
        <sz val="10"/>
        <rFont val="宋体"/>
        <charset val="134"/>
      </rPr>
      <t>、</t>
    </r>
    <r>
      <rPr>
        <sz val="10"/>
        <rFont val="Times New Roman"/>
        <charset val="134"/>
      </rPr>
      <t>11500785</t>
    </r>
    <r>
      <rPr>
        <sz val="10"/>
        <rFont val="宋体"/>
        <charset val="134"/>
      </rPr>
      <t>、</t>
    </r>
    <r>
      <rPr>
        <sz val="10"/>
        <rFont val="Times New Roman"/>
        <charset val="134"/>
      </rPr>
      <t>'03423528</t>
    </r>
    <r>
      <rPr>
        <sz val="10"/>
        <rFont val="宋体"/>
        <charset val="134"/>
      </rPr>
      <t>、</t>
    </r>
    <r>
      <rPr>
        <sz val="10"/>
        <rFont val="Times New Roman"/>
        <charset val="134"/>
      </rPr>
      <t>15021659</t>
    </r>
    <r>
      <rPr>
        <sz val="10"/>
        <rFont val="宋体"/>
        <charset val="134"/>
      </rPr>
      <t>、</t>
    </r>
    <r>
      <rPr>
        <sz val="10"/>
        <rFont val="Times New Roman"/>
        <charset val="134"/>
      </rPr>
      <t>'03423529</t>
    </r>
    <r>
      <rPr>
        <sz val="10"/>
        <rFont val="宋体"/>
        <charset val="134"/>
      </rPr>
      <t>、</t>
    </r>
    <r>
      <rPr>
        <sz val="10"/>
        <rFont val="Times New Roman"/>
        <charset val="134"/>
      </rPr>
      <t>15866769</t>
    </r>
    <r>
      <rPr>
        <sz val="10"/>
        <rFont val="宋体"/>
        <charset val="134"/>
      </rPr>
      <t>、</t>
    </r>
    <r>
      <rPr>
        <sz val="10"/>
        <rFont val="Times New Roman"/>
        <charset val="134"/>
      </rPr>
      <t>11944793</t>
    </r>
    <r>
      <rPr>
        <sz val="10"/>
        <rFont val="宋体"/>
        <charset val="134"/>
      </rPr>
      <t>、</t>
    </r>
    <r>
      <rPr>
        <sz val="10"/>
        <rFont val="Times New Roman"/>
        <charset val="134"/>
      </rPr>
      <t>'05987533</t>
    </r>
    <r>
      <rPr>
        <sz val="10"/>
        <rFont val="宋体"/>
        <charset val="134"/>
      </rPr>
      <t>、</t>
    </r>
    <r>
      <rPr>
        <sz val="10"/>
        <rFont val="Times New Roman"/>
        <charset val="134"/>
      </rPr>
      <t>'09231842</t>
    </r>
    <r>
      <rPr>
        <sz val="10"/>
        <rFont val="宋体"/>
        <charset val="134"/>
      </rPr>
      <t>、</t>
    </r>
    <r>
      <rPr>
        <sz val="10"/>
        <rFont val="Times New Roman"/>
        <charset val="134"/>
      </rPr>
      <t>'04989975</t>
    </r>
    <r>
      <rPr>
        <sz val="10"/>
        <rFont val="宋体"/>
        <charset val="134"/>
      </rPr>
      <t>、</t>
    </r>
    <r>
      <rPr>
        <sz val="10"/>
        <rFont val="Times New Roman"/>
        <charset val="134"/>
      </rPr>
      <t>'01474884</t>
    </r>
    <r>
      <rPr>
        <sz val="10"/>
        <rFont val="宋体"/>
        <charset val="134"/>
      </rPr>
      <t>、</t>
    </r>
    <r>
      <rPr>
        <sz val="10"/>
        <rFont val="Times New Roman"/>
        <charset val="134"/>
      </rPr>
      <t>'07440374</t>
    </r>
    <r>
      <rPr>
        <sz val="10"/>
        <rFont val="宋体"/>
        <charset val="134"/>
      </rPr>
      <t>、</t>
    </r>
    <r>
      <rPr>
        <sz val="10"/>
        <rFont val="Times New Roman"/>
        <charset val="134"/>
      </rPr>
      <t>11925098</t>
    </r>
    <r>
      <rPr>
        <sz val="10"/>
        <rFont val="宋体"/>
        <charset val="134"/>
      </rPr>
      <t>、</t>
    </r>
    <r>
      <rPr>
        <sz val="10"/>
        <rFont val="Times New Roman"/>
        <charset val="134"/>
      </rPr>
      <t>11925096</t>
    </r>
    <r>
      <rPr>
        <sz val="10"/>
        <rFont val="宋体"/>
        <charset val="134"/>
      </rPr>
      <t>、</t>
    </r>
    <r>
      <rPr>
        <sz val="10"/>
        <rFont val="Times New Roman"/>
        <charset val="134"/>
      </rPr>
      <t>11901891</t>
    </r>
    <r>
      <rPr>
        <sz val="10"/>
        <rFont val="宋体"/>
        <charset val="134"/>
      </rPr>
      <t>、</t>
    </r>
    <r>
      <rPr>
        <sz val="10"/>
        <rFont val="Times New Roman"/>
        <charset val="134"/>
      </rPr>
      <t>11925094</t>
    </r>
    <r>
      <rPr>
        <sz val="10"/>
        <rFont val="宋体"/>
        <charset val="134"/>
      </rPr>
      <t>、</t>
    </r>
    <r>
      <rPr>
        <sz val="10"/>
        <rFont val="Times New Roman"/>
        <charset val="134"/>
      </rPr>
      <t>11925095</t>
    </r>
    <r>
      <rPr>
        <sz val="10"/>
        <rFont val="宋体"/>
        <charset val="134"/>
      </rPr>
      <t>、</t>
    </r>
    <r>
      <rPr>
        <sz val="10"/>
        <rFont val="Times New Roman"/>
        <charset val="134"/>
      </rPr>
      <t>'05185024</t>
    </r>
    <r>
      <rPr>
        <sz val="10"/>
        <rFont val="宋体"/>
        <charset val="134"/>
      </rPr>
      <t>、</t>
    </r>
    <r>
      <rPr>
        <sz val="10"/>
        <rFont val="Times New Roman"/>
        <charset val="134"/>
      </rPr>
      <t>'04616814</t>
    </r>
    <r>
      <rPr>
        <sz val="10"/>
        <rFont val="宋体"/>
        <charset val="134"/>
      </rPr>
      <t>、</t>
    </r>
    <r>
      <rPr>
        <sz val="10"/>
        <rFont val="Times New Roman"/>
        <charset val="134"/>
      </rPr>
      <t>04305015-04305017</t>
    </r>
    <r>
      <rPr>
        <sz val="10"/>
        <rFont val="宋体"/>
        <charset val="134"/>
      </rPr>
      <t>、</t>
    </r>
    <r>
      <rPr>
        <sz val="10"/>
        <rFont val="Times New Roman"/>
        <charset val="134"/>
      </rPr>
      <t>'04989976</t>
    </r>
    <r>
      <rPr>
        <sz val="10"/>
        <rFont val="宋体"/>
        <charset val="134"/>
      </rPr>
      <t>、</t>
    </r>
    <r>
      <rPr>
        <sz val="10"/>
        <rFont val="Times New Roman"/>
        <charset val="134"/>
      </rPr>
      <t>'04305028</t>
    </r>
    <r>
      <rPr>
        <sz val="10"/>
        <rFont val="宋体"/>
        <charset val="134"/>
      </rPr>
      <t>、</t>
    </r>
    <r>
      <rPr>
        <sz val="10"/>
        <rFont val="Times New Roman"/>
        <charset val="134"/>
      </rPr>
      <t>'04989979</t>
    </r>
    <r>
      <rPr>
        <sz val="10"/>
        <rFont val="宋体"/>
        <charset val="134"/>
      </rPr>
      <t>、</t>
    </r>
    <r>
      <rPr>
        <sz val="10"/>
        <rFont val="Times New Roman"/>
        <charset val="134"/>
      </rPr>
      <t>'04989980</t>
    </r>
    <r>
      <rPr>
        <sz val="10"/>
        <rFont val="宋体"/>
        <charset val="134"/>
      </rPr>
      <t>、</t>
    </r>
    <r>
      <rPr>
        <sz val="10"/>
        <rFont val="Times New Roman"/>
        <charset val="134"/>
      </rPr>
      <t>'04989978</t>
    </r>
  </si>
  <si>
    <t>1.1.-00022911</t>
  </si>
  <si>
    <t>水帘工程</t>
  </si>
  <si>
    <t>1.1.-00022948</t>
  </si>
  <si>
    <t>产床、风机设备</t>
  </si>
  <si>
    <t>1.1.01.01.03.02.02-FA-00001708</t>
  </si>
  <si>
    <t>1.1.01.01.03.02.02-FA-00002425</t>
  </si>
  <si>
    <t>旧地磅安装</t>
  </si>
  <si>
    <t>1.1.-00022860</t>
  </si>
  <si>
    <t>CC4040</t>
  </si>
  <si>
    <t>1.1.-00022861</t>
  </si>
  <si>
    <t>饲料搅拌机</t>
  </si>
  <si>
    <t>1.1.-00022862</t>
  </si>
  <si>
    <t>发电机组</t>
  </si>
  <si>
    <t>1.1.-00022864</t>
  </si>
  <si>
    <t>消毒柜</t>
  </si>
  <si>
    <t>1.1.-00022865</t>
  </si>
  <si>
    <t>1.1.-00022866</t>
  </si>
  <si>
    <t>空气能</t>
  </si>
  <si>
    <t>1.1.-00022867</t>
  </si>
  <si>
    <t>深水泵</t>
  </si>
  <si>
    <t>1.1.-00022868</t>
  </si>
  <si>
    <t>1.1.-00022869</t>
  </si>
  <si>
    <t>地磅仪表</t>
  </si>
  <si>
    <t>1.1.-00022870</t>
  </si>
  <si>
    <t>高压计量迁移工程</t>
  </si>
  <si>
    <t>1.1.-00022871</t>
  </si>
  <si>
    <t>1.1.-00022873</t>
  </si>
  <si>
    <t>1.1.-00022874</t>
  </si>
  <si>
    <t>空气消毒机</t>
  </si>
  <si>
    <t>1.1.-00022876</t>
  </si>
  <si>
    <t>1.1.-00022877</t>
  </si>
  <si>
    <t>1.1.-00022878</t>
  </si>
  <si>
    <t>1.1.-00022881</t>
  </si>
  <si>
    <t>1.1.-00022882</t>
  </si>
  <si>
    <t>1.1.-00022883</t>
  </si>
  <si>
    <t>无害化设备</t>
  </si>
  <si>
    <t>1.1.-00022884</t>
  </si>
  <si>
    <t>冷库设备</t>
  </si>
  <si>
    <t>1.1.-00022885</t>
  </si>
  <si>
    <t>1.1.-00022886</t>
  </si>
  <si>
    <t>1.1.-00022887</t>
  </si>
  <si>
    <t>1.1.-00022888</t>
  </si>
  <si>
    <t>1.1.-00022889</t>
  </si>
  <si>
    <t>高压清洗机及配件</t>
  </si>
  <si>
    <t>1.1.-00022890</t>
  </si>
  <si>
    <t>环控发酵系统设备</t>
  </si>
  <si>
    <t>1.1.-00022891</t>
  </si>
  <si>
    <t>1.1.-00022892</t>
  </si>
  <si>
    <t>不锈钢深井泵</t>
  </si>
  <si>
    <t>1.1.-00022893</t>
  </si>
  <si>
    <t>智能超声波消毒系统</t>
  </si>
  <si>
    <t>1.1.-00022894</t>
  </si>
  <si>
    <t>燃气热风机</t>
  </si>
  <si>
    <t>1.1.-00022895</t>
  </si>
  <si>
    <t>油浸式潜水电泵</t>
  </si>
  <si>
    <t>1.1.-00022896</t>
  </si>
  <si>
    <t>1.1.01.01.03.02.02-FA-00000826</t>
  </si>
  <si>
    <t>1.1.01.01.03.02.02-FA-00001069</t>
  </si>
  <si>
    <t>1.1.01.01.03.02.02-FA-00002559</t>
  </si>
  <si>
    <t>地磅感应器</t>
  </si>
  <si>
    <t>1.1.01.01.03.02.02-FA-00002560</t>
  </si>
  <si>
    <t>1.1.01.01.03.02.02-FA-00005342</t>
  </si>
  <si>
    <t>50KW沼气发电机</t>
  </si>
  <si>
    <t>50KW</t>
  </si>
  <si>
    <t>1.1.01.01.03.02.02-FA-00005345</t>
  </si>
  <si>
    <t>护栏、风机设备</t>
  </si>
  <si>
    <t>1.1.-00022880</t>
  </si>
  <si>
    <t>异位发酵环保设备</t>
  </si>
  <si>
    <t>1.1.-00022793</t>
  </si>
  <si>
    <t>变频器</t>
  </si>
  <si>
    <t>1.1.-00022794</t>
  </si>
  <si>
    <t>红外线消毒机</t>
  </si>
  <si>
    <t>1.1.-00022795</t>
  </si>
  <si>
    <t>1.1.-00022806</t>
  </si>
  <si>
    <t>B超仪</t>
  </si>
  <si>
    <t>1.1.-00022808</t>
  </si>
  <si>
    <t>1.1.-00022810</t>
  </si>
  <si>
    <t>排污流量计</t>
  </si>
  <si>
    <t>1.1.-00022811</t>
  </si>
  <si>
    <t>1.1.-00022812</t>
  </si>
  <si>
    <t>1.1.-00022821</t>
  </si>
  <si>
    <t>氨氮测定仪</t>
  </si>
  <si>
    <t>1.1.-00022824</t>
  </si>
  <si>
    <t>1.1.-00022826</t>
  </si>
  <si>
    <t>显微镜</t>
  </si>
  <si>
    <t>1.1.-00022829</t>
  </si>
  <si>
    <t>监测防控仪</t>
  </si>
  <si>
    <t>1.1.-00022835</t>
  </si>
  <si>
    <t>1.1.-00022844</t>
  </si>
  <si>
    <t>1.1.-00022845</t>
  </si>
  <si>
    <t>孕高背镖测定仪</t>
  </si>
  <si>
    <t>1.1.-00022846</t>
  </si>
  <si>
    <t>1.1.-00022847</t>
  </si>
  <si>
    <t>1.1.-00022848</t>
  </si>
  <si>
    <t>影像怀孕诊断器（B超）</t>
  </si>
  <si>
    <t>1.1.-00022851</t>
  </si>
  <si>
    <t>B超探头及显示屏</t>
  </si>
  <si>
    <t>1.1.-00022855</t>
  </si>
  <si>
    <t>1.1.-00022856</t>
  </si>
  <si>
    <t>1.1.01.01.03.02.02-FA-00000211</t>
  </si>
  <si>
    <t>1.1.01.01.03.02.02-FA-00001310</t>
  </si>
  <si>
    <t xml:space="preserve">兽用B超 </t>
  </si>
  <si>
    <t>1.1.01.01.03.02.02-FA-00002245</t>
  </si>
  <si>
    <t>1.1.01.01.03.02.02-FA-00002365</t>
  </si>
  <si>
    <t>立式管道泵</t>
  </si>
  <si>
    <t>1.1.01.01.03.02.02-FA-00002428</t>
  </si>
  <si>
    <t>1.1.01.01.03.02.02-FA-00002429</t>
  </si>
  <si>
    <t>切割泵</t>
  </si>
  <si>
    <t>1.1.01.01.03.02.02-FA-00002430</t>
  </si>
  <si>
    <t>1.1.01.01.03.02.02-FA-00002431</t>
  </si>
  <si>
    <t>1.1.01.01.03.02.02-FA-00004806</t>
  </si>
  <si>
    <t>1.1.01.01.03.02.02-FA-00004819</t>
  </si>
  <si>
    <t>熊猫牌高压清洗机</t>
  </si>
  <si>
    <t>1.1.-00022969</t>
  </si>
  <si>
    <t>1.1.-00022970</t>
  </si>
  <si>
    <t>猪栏设备</t>
  </si>
  <si>
    <t>1.1.-00022973</t>
  </si>
  <si>
    <t>1.1.-00022974</t>
  </si>
  <si>
    <t>温控箱</t>
  </si>
  <si>
    <t>1.1.-00022975</t>
  </si>
  <si>
    <t>保温箱</t>
  </si>
  <si>
    <t>1.1.-00022980</t>
  </si>
  <si>
    <t>1.1.-00022982</t>
  </si>
  <si>
    <t>电缆</t>
  </si>
  <si>
    <t>1.1.-00022983</t>
  </si>
  <si>
    <t>木板</t>
  </si>
  <si>
    <t>1.1.-00022984</t>
  </si>
  <si>
    <t>管材</t>
  </si>
  <si>
    <t>1.1.01.01.03.02.02-FA-00000047</t>
  </si>
  <si>
    <t>公猪站器械</t>
  </si>
  <si>
    <t>1.1.01.01.03.02.02-FA-00000827</t>
  </si>
  <si>
    <t>圆形料槽</t>
  </si>
  <si>
    <t>1.1.01.01.03.02.02-FA-00001068</t>
  </si>
  <si>
    <t>1.1.01.01.03.02.02-FA-00001071</t>
  </si>
  <si>
    <t>风机百叶窗</t>
  </si>
  <si>
    <t>1.1.01.01.03.02.02-FA-00001230</t>
  </si>
  <si>
    <t>1.1.01.01.03.02.02-FA-00001690</t>
  </si>
  <si>
    <t>门卫室铝合金门</t>
  </si>
  <si>
    <t>扇</t>
  </si>
  <si>
    <t>1.1.01.01.03.02.02-FA-00001707</t>
  </si>
  <si>
    <t>空调安装辅助材料</t>
  </si>
  <si>
    <t>1.1.01.01.03.02.02-FA-00002290</t>
  </si>
  <si>
    <t>风机配件</t>
  </si>
  <si>
    <t>1.1.01.01.03.02.02-FA-00003775</t>
  </si>
  <si>
    <t>空气压缩机</t>
  </si>
  <si>
    <t>1.1.01.01.03.02.02-FA-00003836</t>
  </si>
  <si>
    <t>增压泵</t>
  </si>
  <si>
    <t>1.1.01.01.03.02.02-FA-00003872</t>
  </si>
  <si>
    <t>称重检测安全防控仪</t>
  </si>
  <si>
    <t>1.1.-00022961</t>
  </si>
  <si>
    <t>1.1.-00022962</t>
  </si>
  <si>
    <t>农用车</t>
  </si>
  <si>
    <t>1.1.-00022963</t>
  </si>
  <si>
    <t>时风牌三轮车</t>
  </si>
  <si>
    <t>时风</t>
  </si>
  <si>
    <t>1.1.01.01.03.02.02-FA-00000524</t>
  </si>
  <si>
    <t>电动转猪车</t>
  </si>
  <si>
    <t>1.1.01.01.03.02.02-FA-00001661</t>
  </si>
  <si>
    <t>三轮摩托车</t>
  </si>
  <si>
    <r>
      <rPr>
        <sz val="10"/>
        <rFont val="Times New Roman"/>
        <charset val="134"/>
      </rPr>
      <t xml:space="preserve">09599773 </t>
    </r>
    <r>
      <rPr>
        <sz val="10"/>
        <rFont val="宋体"/>
        <charset val="134"/>
      </rPr>
      <t>、</t>
    </r>
    <r>
      <rPr>
        <sz val="10"/>
        <rFont val="Times New Roman"/>
        <charset val="134"/>
      </rPr>
      <t>05661436</t>
    </r>
    <r>
      <rPr>
        <sz val="10"/>
        <rFont val="宋体"/>
        <charset val="134"/>
      </rPr>
      <t>、</t>
    </r>
    <r>
      <rPr>
        <sz val="10"/>
        <rFont val="Times New Roman"/>
        <charset val="134"/>
      </rPr>
      <t xml:space="preserve"> 07427520</t>
    </r>
  </si>
  <si>
    <t>1.1.-00005414</t>
  </si>
  <si>
    <t>分娩舍水帘安装</t>
  </si>
  <si>
    <t>1.1.-00005430</t>
  </si>
  <si>
    <t>电线配电箱</t>
  </si>
  <si>
    <t>1.1.-00005448</t>
  </si>
  <si>
    <t>宣传栏</t>
  </si>
  <si>
    <t>1.1.-00005480</t>
  </si>
  <si>
    <t>漏缝板及定位栏门</t>
  </si>
  <si>
    <t>1.1.01.01.03.02.02-FA-00005183</t>
  </si>
  <si>
    <t>线路设备</t>
  </si>
  <si>
    <t>1.1.-00005491</t>
  </si>
  <si>
    <t>铜电机</t>
  </si>
  <si>
    <t>1.1.-00005493</t>
  </si>
  <si>
    <t>1.1.-00005495</t>
  </si>
  <si>
    <t>1.1.-00005497</t>
  </si>
  <si>
    <t>发电机配套</t>
  </si>
  <si>
    <t>1.1.-00005499</t>
  </si>
  <si>
    <t>1.1.-00005501</t>
  </si>
  <si>
    <t>压力泵</t>
  </si>
  <si>
    <t>1.1.-00005502</t>
  </si>
  <si>
    <t>电动机</t>
  </si>
  <si>
    <t>1.1.-00005504</t>
  </si>
  <si>
    <t>育肥舍栏门</t>
  </si>
  <si>
    <t>1.1.-00005506</t>
  </si>
  <si>
    <t>房屋门窗</t>
  </si>
  <si>
    <t>1.1.-00005508</t>
  </si>
  <si>
    <t>篮球架</t>
  </si>
  <si>
    <t>1.1.-00005512</t>
  </si>
  <si>
    <t>漏粪地板</t>
  </si>
  <si>
    <t>1.1.-00005514</t>
  </si>
  <si>
    <t>栏门</t>
  </si>
  <si>
    <t>1.1.-00005520</t>
  </si>
  <si>
    <t>工程泵</t>
  </si>
  <si>
    <t>1.1.-00005522</t>
  </si>
  <si>
    <t>切割机</t>
  </si>
  <si>
    <t>1.1.-00005524</t>
  </si>
  <si>
    <t>1.1.-00005527</t>
  </si>
  <si>
    <t>1.1.-00005529</t>
  </si>
  <si>
    <t>1.1.-00005531</t>
  </si>
  <si>
    <t>太阳能</t>
  </si>
  <si>
    <t>1.1.-00005533</t>
  </si>
  <si>
    <t>流风机降温设施</t>
  </si>
  <si>
    <t>1.1.-00005535</t>
  </si>
  <si>
    <t>1.1.-00005537</t>
  </si>
  <si>
    <t>消毒清洗机</t>
  </si>
  <si>
    <t>1.1.-00005538</t>
  </si>
  <si>
    <t>1.1.-00005540</t>
  </si>
  <si>
    <t>1.1.-00005542</t>
  </si>
  <si>
    <t>化尸迷你机组</t>
  </si>
  <si>
    <t>CZW-1000型</t>
  </si>
  <si>
    <t>1.1.-00005546</t>
  </si>
  <si>
    <t>1.1.-00005548</t>
  </si>
  <si>
    <t>风机水帘设备</t>
  </si>
  <si>
    <t>1.1.-00005550</t>
  </si>
  <si>
    <t>罗茨鼓风机</t>
  </si>
  <si>
    <t>1.1.-00005552</t>
  </si>
  <si>
    <t>温控箱设备</t>
  </si>
  <si>
    <t>1.1.-00005554</t>
  </si>
  <si>
    <t>设备保温箱</t>
  </si>
  <si>
    <t>1.1.-00005556</t>
  </si>
  <si>
    <t>1.1.-00005558</t>
  </si>
  <si>
    <t>微孔曝气盘</t>
  </si>
  <si>
    <t>1.1.-00005560</t>
  </si>
  <si>
    <t>PVC风机</t>
  </si>
  <si>
    <t>1.1.-00005561</t>
  </si>
  <si>
    <t>1.1.-00005562</t>
  </si>
  <si>
    <t>1.1.-00005563</t>
  </si>
  <si>
    <t>超声波雾化消毒通道</t>
  </si>
  <si>
    <t>1.1.-00005564</t>
  </si>
  <si>
    <t>1.1.-00005565</t>
  </si>
  <si>
    <t>冷库</t>
  </si>
  <si>
    <t>1.1.-00005566</t>
  </si>
  <si>
    <t>粉碎搅拌机</t>
  </si>
  <si>
    <t>1.1.-00005567</t>
  </si>
  <si>
    <t>空气能热水器</t>
  </si>
  <si>
    <t>1.1.01.01.03.02.02-FA-00000936</t>
  </si>
  <si>
    <t>1.1.01.01.03.02.02-FA-00001128</t>
  </si>
  <si>
    <t>1.1.01.01.03.02.02-FA-00001335</t>
  </si>
  <si>
    <t>1.1.01.01.03.02.02-FA-00001336</t>
  </si>
  <si>
    <t>推车喷雾机</t>
  </si>
  <si>
    <t>1.1.01.01.03.02.02-FA-00001854</t>
  </si>
  <si>
    <t>1.1.01.01.03.02.02-FA-00001856</t>
  </si>
  <si>
    <t>1.1.01.01.03.02.02-FA-00003109</t>
  </si>
  <si>
    <t>1.1.01.01.03.02.02-FA-00004387</t>
  </si>
  <si>
    <t>1.1.01.01.03.02.02-FA-00004733</t>
  </si>
  <si>
    <t>1.1.-00005580</t>
  </si>
  <si>
    <t>1.1.-00005582</t>
  </si>
  <si>
    <t>热水泵</t>
  </si>
  <si>
    <t>1.1.-00005584</t>
  </si>
  <si>
    <t>1.1.-00005585</t>
  </si>
  <si>
    <t>1.1.-00005588</t>
  </si>
  <si>
    <t>2.2kw</t>
  </si>
  <si>
    <t>1.1.-00005589</t>
  </si>
  <si>
    <t>1.1.-00005590</t>
  </si>
  <si>
    <t>深水泵（氧化塘）</t>
  </si>
  <si>
    <t>1.1.-00005593</t>
  </si>
  <si>
    <t>1.1.-00005595</t>
  </si>
  <si>
    <t>1.1.-00005596</t>
  </si>
  <si>
    <t>1.1.-00005597</t>
  </si>
  <si>
    <t>黑猫牌清洗机</t>
  </si>
  <si>
    <t>1.1.-00005601</t>
  </si>
  <si>
    <t>立式</t>
  </si>
  <si>
    <t>1.1.-00005602</t>
  </si>
  <si>
    <t>潜水式</t>
  </si>
  <si>
    <t>1.1.-00005603</t>
  </si>
  <si>
    <t>1.1.-00005604</t>
  </si>
  <si>
    <t>1.1.-00005605</t>
  </si>
  <si>
    <t>1.1.-00005606</t>
  </si>
  <si>
    <t>1.1.-00005607</t>
  </si>
  <si>
    <t>1.1.-00005608</t>
  </si>
  <si>
    <t>奥特赛</t>
  </si>
  <si>
    <t>1.1.-00005609</t>
  </si>
  <si>
    <t>镀锌板风机</t>
  </si>
  <si>
    <t>1.1.-00005612</t>
  </si>
  <si>
    <t>转保猪地磅</t>
  </si>
  <si>
    <t>1.1.-00005615</t>
  </si>
  <si>
    <t>1.1.-00005616</t>
  </si>
  <si>
    <t>排污泵</t>
  </si>
  <si>
    <t>1.1.-00005617</t>
  </si>
  <si>
    <t>3KW3寸</t>
  </si>
  <si>
    <t>1.1.-00005618</t>
  </si>
  <si>
    <t>1.1.-00005619</t>
  </si>
  <si>
    <t>热水器</t>
  </si>
  <si>
    <t>1.1.-00005620</t>
  </si>
  <si>
    <t>1.1.-00005621</t>
  </si>
  <si>
    <t>4KW</t>
  </si>
  <si>
    <t>1.1.-00005622</t>
  </si>
  <si>
    <t>监控仪</t>
  </si>
  <si>
    <t>1.1.-00005623</t>
  </si>
  <si>
    <t>1.1.-00005629</t>
  </si>
  <si>
    <t>1.1.-00005630</t>
  </si>
  <si>
    <t>1.1.-00005633</t>
  </si>
  <si>
    <t>1.1.-00005635</t>
  </si>
  <si>
    <t>孕高背膘测定仪</t>
  </si>
  <si>
    <t>1.1.-00005639</t>
  </si>
  <si>
    <t>影像怀孕诊断器</t>
  </si>
  <si>
    <t>1.1.-00005640</t>
  </si>
  <si>
    <t>1.1.01.01.03.02.02-FA-00001311</t>
  </si>
  <si>
    <t>潜水泵</t>
  </si>
  <si>
    <t>1.1.01.01.03.02.02-FA-00001339</t>
  </si>
  <si>
    <t>深井潜水泵</t>
  </si>
  <si>
    <t>1.1.01.01.03.02.02-FA-00004762</t>
  </si>
  <si>
    <t>1.1.01.01.03.02.02-FA-00004763</t>
  </si>
  <si>
    <t>1.1.-00005641</t>
  </si>
  <si>
    <t>艾玛电动车</t>
  </si>
  <si>
    <t>艾玛</t>
  </si>
  <si>
    <t>1.1.-00005643</t>
  </si>
  <si>
    <t>1.1.-00005644</t>
  </si>
  <si>
    <t>1.1.-00005645</t>
  </si>
  <si>
    <t>1.1.-00005646</t>
  </si>
  <si>
    <t>漏粪板</t>
  </si>
  <si>
    <t>1.1.-00005647</t>
  </si>
  <si>
    <t>水帘</t>
  </si>
  <si>
    <t>1.1.-00005648</t>
  </si>
  <si>
    <t>BNC定位栏板</t>
  </si>
  <si>
    <t>1.1.-00005649</t>
  </si>
  <si>
    <t>铸铁漏缝板</t>
  </si>
  <si>
    <t>铸铁</t>
  </si>
  <si>
    <t>1.1.-00005650</t>
  </si>
  <si>
    <t>塑钢窗</t>
  </si>
  <si>
    <t>塑钢</t>
  </si>
  <si>
    <t>1.1.-00005651</t>
  </si>
  <si>
    <t>1.1.-00005652</t>
  </si>
  <si>
    <t>铜水箱</t>
  </si>
  <si>
    <t>1.1.-00005653</t>
  </si>
  <si>
    <t>水泥槽</t>
  </si>
  <si>
    <t>1.1.-00005654</t>
  </si>
  <si>
    <t>1.1.-00005655</t>
  </si>
  <si>
    <t>授精设备</t>
  </si>
  <si>
    <t>1.1.-00005656</t>
  </si>
  <si>
    <t>B超探头</t>
  </si>
  <si>
    <t>1.1.-00005657</t>
  </si>
  <si>
    <t>嚗气盘</t>
  </si>
  <si>
    <t>1.1.-00005658</t>
  </si>
  <si>
    <t>水帘纸</t>
  </si>
  <si>
    <t>1.1.-00005659</t>
  </si>
  <si>
    <t>恒温水槽</t>
  </si>
  <si>
    <t>1.1.-00005660</t>
  </si>
  <si>
    <t>水帘过滤器</t>
  </si>
  <si>
    <t>1.1.-00005661</t>
  </si>
  <si>
    <t>塑料漏缝板</t>
  </si>
  <si>
    <t>1.1.-00005662</t>
  </si>
  <si>
    <t>塑料料槽</t>
  </si>
  <si>
    <t>1.1.-00005663</t>
  </si>
  <si>
    <t>镀锌风机</t>
  </si>
  <si>
    <t>镀锌</t>
  </si>
  <si>
    <t>1.1.-00005664</t>
  </si>
  <si>
    <t>1.1.-00005665</t>
  </si>
  <si>
    <t>1.1.01.01.03.02.02-FA-00000889</t>
  </si>
  <si>
    <t>通风管</t>
  </si>
  <si>
    <t>1.1.01.01.03.02.02-FA-00000890</t>
  </si>
  <si>
    <t>保温板</t>
  </si>
  <si>
    <t>块</t>
  </si>
  <si>
    <t>1.1.01.01.03.02.02-FA-00000893</t>
  </si>
  <si>
    <t>储气罐沼气罩</t>
  </si>
  <si>
    <t>1.1.01.01.03.02.02-FA-00000895</t>
  </si>
  <si>
    <t>1.1.01.01.03.02.02-FA-00000903</t>
  </si>
  <si>
    <t>不锈钢料槽</t>
  </si>
  <si>
    <t>1.1.01.01.03.02.02-FA-00001999</t>
  </si>
  <si>
    <t>铁床</t>
  </si>
  <si>
    <t>1.1.01.01.03.02.02-FA-00004096</t>
  </si>
  <si>
    <t>1.1.01.01.03.02.02-FA-00004324</t>
  </si>
  <si>
    <t>鼓风机出口消音器</t>
  </si>
  <si>
    <t>1.1.-00004984</t>
  </si>
  <si>
    <t>栏门改造</t>
  </si>
  <si>
    <t>1.1.-00004880</t>
  </si>
  <si>
    <t>A超机</t>
  </si>
  <si>
    <t>1.1.-00004882</t>
  </si>
  <si>
    <t>B超机</t>
  </si>
  <si>
    <t>1.1.-00004884</t>
  </si>
  <si>
    <t>1.1.-00004886</t>
  </si>
  <si>
    <t>津利公猪采精架</t>
  </si>
  <si>
    <t>1.1.-00004888</t>
  </si>
  <si>
    <t>津利石英双蒸馏水器</t>
  </si>
  <si>
    <t>1.1.-00004890</t>
  </si>
  <si>
    <t>津利恒温冰箱</t>
  </si>
  <si>
    <t>1.1.-00004892</t>
  </si>
  <si>
    <t>津利干燥箱</t>
  </si>
  <si>
    <t>1.1.-00004894</t>
  </si>
  <si>
    <t>津利相差显微镜</t>
  </si>
  <si>
    <t>4CB</t>
  </si>
  <si>
    <t>1.1.-00004896</t>
  </si>
  <si>
    <t>1.1.-00004898</t>
  </si>
  <si>
    <t>1.1.-00004900</t>
  </si>
  <si>
    <t>1.1.-00004902</t>
  </si>
  <si>
    <t>喂料设备--后备</t>
  </si>
  <si>
    <t>1.1.-00004904</t>
  </si>
  <si>
    <t>喂料设备--二分场</t>
  </si>
  <si>
    <t>1.1.-00004906</t>
  </si>
  <si>
    <t>1.1.-00004908</t>
  </si>
  <si>
    <t>水泥漏缝板--后备</t>
  </si>
  <si>
    <t>1.1.-00004910</t>
  </si>
  <si>
    <t>水泥漏缝板--公猪站</t>
  </si>
  <si>
    <t>1.1.-00004912</t>
  </si>
  <si>
    <t>水泥漏缝板--二分场</t>
  </si>
  <si>
    <t>1.1.-00004914</t>
  </si>
  <si>
    <t>1.1.-00004916</t>
  </si>
  <si>
    <t>定位栏--二分场</t>
  </si>
  <si>
    <t>1.1.-00004920</t>
  </si>
  <si>
    <t>保温箱、饮水器</t>
  </si>
  <si>
    <t>1.1.-00004924</t>
  </si>
  <si>
    <t>球墨铸铁梁及板设备</t>
  </si>
  <si>
    <t>1.1.-00004926</t>
  </si>
  <si>
    <t>球墨铸铁及纵球梁设备</t>
  </si>
  <si>
    <t>1.1.-00004928</t>
  </si>
  <si>
    <t>定位栏--一、三分场</t>
  </si>
  <si>
    <t>1.1.-00004930</t>
  </si>
  <si>
    <t>1.1.-00004932</t>
  </si>
  <si>
    <t>1.1.-00004934</t>
  </si>
  <si>
    <t>50吨地磅（数字汽车衡）</t>
  </si>
  <si>
    <t>1.1.-00004936</t>
  </si>
  <si>
    <t>1.1.-00004938</t>
  </si>
  <si>
    <t>1.1.-00004944</t>
  </si>
  <si>
    <t>燃气加热器</t>
  </si>
  <si>
    <t>1.1.-00004946</t>
  </si>
  <si>
    <t>1.1.-00004950</t>
  </si>
  <si>
    <t>风机设备</t>
  </si>
  <si>
    <t>1.1.-00004952</t>
  </si>
  <si>
    <t>1.1.-00004954</t>
  </si>
  <si>
    <t>中央清洗机</t>
  </si>
  <si>
    <t>1.1.-00004956</t>
  </si>
  <si>
    <t>地磅工程</t>
  </si>
  <si>
    <t>1.1.-00004958</t>
  </si>
  <si>
    <t>刮粪板系统设备</t>
  </si>
  <si>
    <t>1.1.-00004960</t>
  </si>
  <si>
    <t>门卫室超声波消毒机</t>
  </si>
  <si>
    <t>1.1.-00004962</t>
  </si>
  <si>
    <t>1.1.-00004964</t>
  </si>
  <si>
    <t>1.1.-00004966</t>
  </si>
  <si>
    <t>1.1.-00004968</t>
  </si>
  <si>
    <t>1.1.01.01.03.02.02-FA-00000082</t>
  </si>
  <si>
    <t>绞龙提升机</t>
  </si>
  <si>
    <t>1.1.01.01.03.02.02-FA-00001517</t>
  </si>
  <si>
    <t>翻抛机、喷淋设备、移位机</t>
  </si>
  <si>
    <t>1.1.-00004782</t>
  </si>
  <si>
    <t>1.1.-00004792</t>
  </si>
  <si>
    <t>1.1.-00004800</t>
  </si>
  <si>
    <t>臭氧发生器</t>
  </si>
  <si>
    <t>1.1.-00004804</t>
  </si>
  <si>
    <t>采氨气检测仪</t>
  </si>
  <si>
    <t>1.1.-00004816</t>
  </si>
  <si>
    <t>1.1.-00004818</t>
  </si>
  <si>
    <t>恒温箱</t>
  </si>
  <si>
    <t>1.1.-00004822</t>
  </si>
  <si>
    <t>1.1.-00004824</t>
  </si>
  <si>
    <t>干式脱硫机</t>
  </si>
  <si>
    <t>1.1.-00004830</t>
  </si>
  <si>
    <t>1.1.-00004832</t>
  </si>
  <si>
    <t>1.1.-00004836</t>
  </si>
  <si>
    <t>检测仪</t>
  </si>
  <si>
    <t>1.1.-00004838</t>
  </si>
  <si>
    <t>1.1.-00004840</t>
  </si>
  <si>
    <t>1.1.-00004844</t>
  </si>
  <si>
    <t>1.1.-00004846</t>
  </si>
  <si>
    <t>1.1.-00004848</t>
  </si>
  <si>
    <t>1.1.-00004850</t>
  </si>
  <si>
    <t>1.1.-00004854</t>
  </si>
  <si>
    <t>1.1.-00004856</t>
  </si>
  <si>
    <t>地磅作弊器</t>
  </si>
  <si>
    <t>1.1.-00004860</t>
  </si>
  <si>
    <t>1.1.-00004862</t>
  </si>
  <si>
    <t>氨氮检测仪</t>
  </si>
  <si>
    <t>1.1.-00004864</t>
  </si>
  <si>
    <t>1.1.-00004866</t>
  </si>
  <si>
    <t>24地沟变速玻璃钢风机</t>
  </si>
  <si>
    <t>1.1.-00004868</t>
  </si>
  <si>
    <t>1.1.-00004872</t>
  </si>
  <si>
    <t>断电警报器</t>
  </si>
  <si>
    <t>1.1.-00004874</t>
  </si>
  <si>
    <t>1.1.-00004878</t>
  </si>
  <si>
    <t>料线架</t>
  </si>
  <si>
    <t>1.1.01.01.03.02.02-FA-00001159</t>
  </si>
  <si>
    <t>1.1.01.01.03.02.02-FA-00001446</t>
  </si>
  <si>
    <t>海尔洗衣机</t>
  </si>
  <si>
    <t>海尔</t>
  </si>
  <si>
    <t>1.1.01.01.03.02.02-FA-00001662</t>
  </si>
  <si>
    <t>荣耀畅玩平板2</t>
  </si>
  <si>
    <t>荣耀</t>
  </si>
  <si>
    <t>1.1.01.01.03.02.02-FA-00001729</t>
  </si>
  <si>
    <t>三相排污切割泵</t>
  </si>
  <si>
    <t>1.1.01.01.03.02.02-FA-00002283</t>
  </si>
  <si>
    <t>三相异步电动机</t>
  </si>
  <si>
    <t>1.1.01.01.03.02.02-FA-00002569</t>
  </si>
  <si>
    <t>自动消毒设备</t>
  </si>
  <si>
    <t>1.1.01.01.03.02.02-FA-00002878</t>
  </si>
  <si>
    <t>神龙清洗机</t>
  </si>
  <si>
    <t>神龙</t>
  </si>
  <si>
    <t>1.1.01.01.03.02.02-FA-00004393</t>
  </si>
  <si>
    <t>1.1.01.01.03.02.02-FA-00004778</t>
  </si>
  <si>
    <t>DN100，四氟衬里 316L三电极</t>
  </si>
  <si>
    <t>1.1.01.01.03.02.02-FA-00000925</t>
  </si>
  <si>
    <t>1.1.01.01.03.02.02-FA-00003837</t>
  </si>
  <si>
    <t>沼气发电机</t>
  </si>
  <si>
    <t>80KW</t>
  </si>
  <si>
    <t>1.1.-00005028</t>
  </si>
  <si>
    <t>摩托车</t>
  </si>
  <si>
    <t>1.1.-00005034</t>
  </si>
  <si>
    <t>饲料车</t>
  </si>
  <si>
    <t>1.1.-00005036</t>
  </si>
  <si>
    <t>装载机</t>
  </si>
  <si>
    <t>1.1.-00005038</t>
  </si>
  <si>
    <t>1.1.01.01.03.02.02-FA-00002286</t>
  </si>
  <si>
    <t>大运牌摩托三轮车</t>
  </si>
  <si>
    <t>DY200ZH-8</t>
  </si>
  <si>
    <t>大运</t>
  </si>
  <si>
    <t>1.1.-00005042</t>
  </si>
  <si>
    <t>旗杆</t>
  </si>
  <si>
    <t>1.1.-00005044</t>
  </si>
  <si>
    <t>1.1.-00005054</t>
  </si>
  <si>
    <t>赶猪道栏板</t>
  </si>
  <si>
    <t>1.1.-00005060</t>
  </si>
  <si>
    <t>1.1.-00005062</t>
  </si>
  <si>
    <t>不锈钢食槽、塑料板</t>
  </si>
  <si>
    <t>1.1.-00005064</t>
  </si>
  <si>
    <t>卷帘</t>
  </si>
  <si>
    <t>1.1.-00005066</t>
  </si>
  <si>
    <t>地沟风机</t>
  </si>
  <si>
    <t>1.1.-00005070</t>
  </si>
  <si>
    <t>雨棚</t>
  </si>
  <si>
    <t>1.1.-00005072</t>
  </si>
  <si>
    <t>1.1.-00005076</t>
  </si>
  <si>
    <t>1.1.-00005078</t>
  </si>
  <si>
    <t>电缆电线</t>
  </si>
  <si>
    <t>1.1.-00005084</t>
  </si>
  <si>
    <t>风机外框加百叶</t>
  </si>
  <si>
    <t>1.1.-00005086</t>
  </si>
  <si>
    <t>排污站阳光棚</t>
  </si>
  <si>
    <t>1.1.-00005088</t>
  </si>
  <si>
    <t>隔离舍低压线路工程</t>
  </si>
  <si>
    <t>1.1.-00005090</t>
  </si>
  <si>
    <t>1.1.-00005092</t>
  </si>
  <si>
    <t>定量筒</t>
  </si>
  <si>
    <t>1.1.-00005094</t>
  </si>
  <si>
    <t>1.1.-00005098</t>
  </si>
  <si>
    <t>1.1.-00005100</t>
  </si>
  <si>
    <t>1.1.-00005102</t>
  </si>
  <si>
    <t>分娩舍大门</t>
  </si>
  <si>
    <t>1.1.-00005104</t>
  </si>
  <si>
    <t>塑料漏粪板</t>
  </si>
  <si>
    <t>1.1.01.01.03.02.02-FA-00000029</t>
  </si>
  <si>
    <t>调速变频风机</t>
  </si>
  <si>
    <t>1.1.01.01.03.02.02-FA-00000856</t>
  </si>
  <si>
    <t>给水管</t>
  </si>
  <si>
    <t>1.1.01.01.03.02.02-FA-00001692</t>
  </si>
  <si>
    <t>1.1.01.01.03.02.02-FA-00002284</t>
  </si>
  <si>
    <t>潜污泵</t>
  </si>
  <si>
    <t>WQ-30-30-65-5.5扬程30m 流量30m3/h 功率5.5KW 口径65</t>
  </si>
  <si>
    <t>1.1.01.01.03.02.02-FA-00002287</t>
  </si>
  <si>
    <t xml:space="preserve">潜水泵 </t>
  </si>
  <si>
    <t>QDX10-10-0.55 管内口径40mm 功率0.55KW,流量10m3/h,杨程10M 电压220V</t>
  </si>
  <si>
    <t>1.1.01.01.03.02.02-FA-00002477</t>
  </si>
  <si>
    <t>1.1.01.01.03.02.02-FA-00002478</t>
  </si>
  <si>
    <t>中央清洗机高压管</t>
  </si>
  <si>
    <t>1.1.01.01.03.02.02-FA-00002479</t>
  </si>
  <si>
    <t>高压清洗机疏通管</t>
  </si>
  <si>
    <t>1.1.01.01.03.02.02-FA-00003601</t>
  </si>
  <si>
    <t>3千瓦深水泵</t>
  </si>
  <si>
    <t>1.1.01.01.03.02.02-FA-00003602</t>
  </si>
  <si>
    <t>3千瓦切割泵</t>
  </si>
  <si>
    <t>1.1.01.01.03.02.02-FA-00003684</t>
  </si>
  <si>
    <t>因特泵头</t>
  </si>
  <si>
    <t>因特</t>
  </si>
  <si>
    <t>1.1.01.01.03.02.02-FA-00003719</t>
  </si>
  <si>
    <t>矿用泵</t>
  </si>
  <si>
    <t>1.1.01.01.03.02.02-FA-00003720</t>
  </si>
  <si>
    <t>切割式排污泵</t>
  </si>
  <si>
    <t>1.1.-00005080</t>
  </si>
  <si>
    <t>环保站钢材</t>
  </si>
  <si>
    <r>
      <rPr>
        <sz val="10"/>
        <rFont val="Times New Roman"/>
        <charset val="134"/>
      </rPr>
      <t>12156090</t>
    </r>
    <r>
      <rPr>
        <sz val="10"/>
        <rFont val="宋体"/>
        <charset val="134"/>
      </rPr>
      <t>、</t>
    </r>
    <r>
      <rPr>
        <sz val="10"/>
        <rFont val="Times New Roman"/>
        <charset val="134"/>
      </rPr>
      <t>'02331950</t>
    </r>
    <r>
      <rPr>
        <sz val="10"/>
        <rFont val="宋体"/>
        <charset val="134"/>
      </rPr>
      <t>、</t>
    </r>
    <r>
      <rPr>
        <sz val="10"/>
        <rFont val="Times New Roman"/>
        <charset val="134"/>
      </rPr>
      <t>'07427525</t>
    </r>
    <r>
      <rPr>
        <sz val="10"/>
        <rFont val="宋体"/>
        <charset val="134"/>
      </rPr>
      <t>、</t>
    </r>
    <r>
      <rPr>
        <sz val="10"/>
        <rFont val="Times New Roman"/>
        <charset val="134"/>
      </rPr>
      <t>'07427521</t>
    </r>
    <r>
      <rPr>
        <sz val="10"/>
        <rFont val="宋体"/>
        <charset val="134"/>
      </rPr>
      <t>、</t>
    </r>
    <r>
      <rPr>
        <sz val="10"/>
        <rFont val="Times New Roman"/>
        <charset val="134"/>
      </rPr>
      <t>'07427522</t>
    </r>
    <r>
      <rPr>
        <sz val="10"/>
        <rFont val="宋体"/>
        <charset val="134"/>
      </rPr>
      <t>、</t>
    </r>
    <r>
      <rPr>
        <sz val="10"/>
        <rFont val="Times New Roman"/>
        <charset val="134"/>
      </rPr>
      <t>17930131</t>
    </r>
    <r>
      <rPr>
        <sz val="10"/>
        <rFont val="宋体"/>
        <charset val="134"/>
      </rPr>
      <t>、</t>
    </r>
    <r>
      <rPr>
        <sz val="10"/>
        <rFont val="Times New Roman"/>
        <charset val="134"/>
      </rPr>
      <t>'09599759</t>
    </r>
    <r>
      <rPr>
        <sz val="10"/>
        <rFont val="宋体"/>
        <charset val="134"/>
      </rPr>
      <t>、</t>
    </r>
    <r>
      <rPr>
        <sz val="10"/>
        <rFont val="Times New Roman"/>
        <charset val="134"/>
      </rPr>
      <t>'08866919</t>
    </r>
    <r>
      <rPr>
        <sz val="10"/>
        <rFont val="宋体"/>
        <charset val="134"/>
      </rPr>
      <t>、</t>
    </r>
    <r>
      <rPr>
        <sz val="10"/>
        <rFont val="Times New Roman"/>
        <charset val="134"/>
      </rPr>
      <t>'00568108</t>
    </r>
    <r>
      <rPr>
        <sz val="10"/>
        <rFont val="宋体"/>
        <charset val="134"/>
      </rPr>
      <t>、</t>
    </r>
    <r>
      <rPr>
        <sz val="10"/>
        <rFont val="Times New Roman"/>
        <charset val="134"/>
      </rPr>
      <t>'02103755</t>
    </r>
    <r>
      <rPr>
        <sz val="10"/>
        <rFont val="宋体"/>
        <charset val="134"/>
      </rPr>
      <t>、</t>
    </r>
    <r>
      <rPr>
        <sz val="10"/>
        <rFont val="Times New Roman"/>
        <charset val="134"/>
      </rPr>
      <t>10273845</t>
    </r>
    <r>
      <rPr>
        <sz val="10"/>
        <rFont val="宋体"/>
        <charset val="134"/>
      </rPr>
      <t>、</t>
    </r>
    <r>
      <rPr>
        <sz val="10"/>
        <rFont val="Times New Roman"/>
        <charset val="134"/>
      </rPr>
      <t>08456289-08456293</t>
    </r>
    <r>
      <rPr>
        <sz val="10"/>
        <rFont val="宋体"/>
        <charset val="134"/>
      </rPr>
      <t>、</t>
    </r>
    <r>
      <rPr>
        <sz val="10"/>
        <rFont val="Times New Roman"/>
        <charset val="134"/>
      </rPr>
      <t>'01714181</t>
    </r>
    <r>
      <rPr>
        <sz val="10"/>
        <rFont val="宋体"/>
        <charset val="134"/>
      </rPr>
      <t>、</t>
    </r>
    <r>
      <rPr>
        <sz val="10"/>
        <rFont val="Times New Roman"/>
        <charset val="134"/>
      </rPr>
      <t>'01836411</t>
    </r>
    <r>
      <rPr>
        <sz val="10"/>
        <rFont val="宋体"/>
        <charset val="134"/>
      </rPr>
      <t>、</t>
    </r>
    <r>
      <rPr>
        <sz val="10"/>
        <rFont val="Times New Roman"/>
        <charset val="134"/>
      </rPr>
      <t>'01836413</t>
    </r>
    <r>
      <rPr>
        <sz val="10"/>
        <rFont val="宋体"/>
        <charset val="134"/>
      </rPr>
      <t>、</t>
    </r>
    <r>
      <rPr>
        <sz val="10"/>
        <rFont val="Times New Roman"/>
        <charset val="134"/>
      </rPr>
      <t>'01836412</t>
    </r>
    <r>
      <rPr>
        <sz val="10"/>
        <rFont val="宋体"/>
        <charset val="134"/>
      </rPr>
      <t>、</t>
    </r>
    <r>
      <rPr>
        <sz val="10"/>
        <rFont val="Times New Roman"/>
        <charset val="134"/>
      </rPr>
      <t>'01836414</t>
    </r>
    <r>
      <rPr>
        <sz val="10"/>
        <rFont val="宋体"/>
        <charset val="134"/>
      </rPr>
      <t>、</t>
    </r>
    <r>
      <rPr>
        <sz val="10"/>
        <rFont val="Times New Roman"/>
        <charset val="134"/>
      </rPr>
      <t>'01836415</t>
    </r>
    <r>
      <rPr>
        <sz val="10"/>
        <rFont val="宋体"/>
        <charset val="134"/>
      </rPr>
      <t>、</t>
    </r>
    <r>
      <rPr>
        <sz val="10"/>
        <rFont val="Times New Roman"/>
        <charset val="134"/>
      </rPr>
      <t>'01836416</t>
    </r>
    <r>
      <rPr>
        <sz val="10"/>
        <rFont val="宋体"/>
        <charset val="134"/>
      </rPr>
      <t>、</t>
    </r>
    <r>
      <rPr>
        <sz val="10"/>
        <rFont val="Times New Roman"/>
        <charset val="134"/>
      </rPr>
      <t>'01836417</t>
    </r>
    <r>
      <rPr>
        <sz val="10"/>
        <rFont val="宋体"/>
        <charset val="134"/>
      </rPr>
      <t>、</t>
    </r>
    <r>
      <rPr>
        <sz val="10"/>
        <rFont val="Times New Roman"/>
        <charset val="134"/>
      </rPr>
      <t>'01836418</t>
    </r>
  </si>
  <si>
    <t>1.1.-00018491</t>
  </si>
  <si>
    <t>1.1.-00018503</t>
  </si>
  <si>
    <t>大栏</t>
  </si>
  <si>
    <t>1.1.-00018504</t>
  </si>
  <si>
    <t>1.1.-00018505</t>
  </si>
  <si>
    <t>调温机</t>
  </si>
  <si>
    <t>1.1.-00018518</t>
  </si>
  <si>
    <t>水泥漏粪板</t>
  </si>
  <si>
    <t>1.1.-00018520</t>
  </si>
  <si>
    <t>1.1.-00018521</t>
  </si>
  <si>
    <t>1.1.-00018522</t>
  </si>
  <si>
    <t>液态料设备</t>
  </si>
  <si>
    <t>1.1.-00018523</t>
  </si>
  <si>
    <t>液态料生产线工程</t>
  </si>
  <si>
    <t>1.1.-00018536</t>
  </si>
  <si>
    <t>1.1.01.01.03.02.03-FA-00000599</t>
  </si>
  <si>
    <t>公猪站栏位设备</t>
  </si>
  <si>
    <t>1.1.01.01.03.02.03-FA-00003986</t>
  </si>
  <si>
    <t>液态料线</t>
  </si>
  <si>
    <t>1.1.-00018537</t>
  </si>
  <si>
    <t>有机肥设备</t>
  </si>
  <si>
    <t>1.1.-00018455</t>
  </si>
  <si>
    <t>3KW水泵</t>
  </si>
  <si>
    <t>1.1.-00018456</t>
  </si>
  <si>
    <t>1.1.-00018457</t>
  </si>
  <si>
    <t>1.1.-00018458</t>
  </si>
  <si>
    <t>1.1.-00018459</t>
  </si>
  <si>
    <t>1.1.-00018460</t>
  </si>
  <si>
    <t>1.1.-00018461</t>
  </si>
  <si>
    <t>1.1.-00018469</t>
  </si>
  <si>
    <t>1.1.-00018470</t>
  </si>
  <si>
    <t>自吸加强泵</t>
  </si>
  <si>
    <t>1.1.-00018471</t>
  </si>
  <si>
    <t>304不锈钢深井潜水泵</t>
  </si>
  <si>
    <t>1.1.-00018472</t>
  </si>
  <si>
    <t>1.1.-00018473</t>
  </si>
  <si>
    <t>1.1.-00018474</t>
  </si>
  <si>
    <t>1.1.-00018475</t>
  </si>
  <si>
    <t>1.1.-00018476</t>
  </si>
  <si>
    <t>1.1.-00018477</t>
  </si>
  <si>
    <t>RDQH智能双电源自动转换开关</t>
  </si>
  <si>
    <t>1.1.-00018478</t>
  </si>
  <si>
    <t>1.1.-00018479</t>
  </si>
  <si>
    <t>1.1.01.01.03.02.03-FA-00002924</t>
  </si>
  <si>
    <t>7.5W</t>
  </si>
  <si>
    <t>大明</t>
  </si>
  <si>
    <t>1.1.01.01.03.02.03-FA-00002925</t>
  </si>
  <si>
    <t>5.5W</t>
  </si>
  <si>
    <t>1.1.01.01.03.02.03-FA-00002926</t>
  </si>
  <si>
    <t>鑫源深水泵</t>
  </si>
  <si>
    <t>鑫源</t>
  </si>
  <si>
    <t>1.1.01.01.03.02.03-FA-00002927</t>
  </si>
  <si>
    <t>电动消毒机</t>
  </si>
  <si>
    <t>1.1.01.01.03.02.03-FA-00002929</t>
  </si>
  <si>
    <t>大明污水泵</t>
  </si>
  <si>
    <t>1.1.01.01.03.02.03-FA-00002931</t>
  </si>
  <si>
    <t>1.1.01.01.03.02.03-FA-00002932</t>
  </si>
  <si>
    <t>1.1.01.01.03.02.03-FA-00003585</t>
  </si>
  <si>
    <t>1.1.01.01.03.02.03-FA-00003753</t>
  </si>
  <si>
    <t>分娩舍料线设备</t>
  </si>
  <si>
    <t>1.1.01.01.03.02.03-FA-00004143</t>
  </si>
  <si>
    <t>1.1.-00018465</t>
  </si>
  <si>
    <t>隔栅机</t>
  </si>
  <si>
    <t>1.1.-00018466</t>
  </si>
  <si>
    <t>LG932E</t>
  </si>
  <si>
    <t>1.1.-00018480</t>
  </si>
  <si>
    <t>翻抛机、移位机、电缆收放机有机肥设备</t>
  </si>
  <si>
    <t>1.1.-00018464</t>
  </si>
  <si>
    <t>固液分离机</t>
  </si>
  <si>
    <t>1.1.-00018467</t>
  </si>
  <si>
    <t>250KW沼气发电机</t>
  </si>
  <si>
    <t>250KW</t>
  </si>
  <si>
    <t>1.1.-00018468</t>
  </si>
  <si>
    <t>污水潜水电泵</t>
  </si>
  <si>
    <t>1.1.-00018481</t>
  </si>
  <si>
    <t>排污泵1台</t>
  </si>
  <si>
    <t>1.1.01.01.03.02.03-FA-00000372</t>
  </si>
  <si>
    <t>大明污水潜水电泵</t>
  </si>
  <si>
    <t>1.1.-00018413</t>
  </si>
  <si>
    <t>1.1.-00018419</t>
  </si>
  <si>
    <t>1.1.-00018420</t>
  </si>
  <si>
    <t>1.1.-00018421</t>
  </si>
  <si>
    <t>氨气测定仪</t>
  </si>
  <si>
    <t>1.1.-00018432</t>
  </si>
  <si>
    <t>1.1.-00018442</t>
  </si>
  <si>
    <t>超声波消毒机</t>
  </si>
  <si>
    <t>1.1.-00018444</t>
  </si>
  <si>
    <t>1.1.-00018445</t>
  </si>
  <si>
    <t>1.1.-00018446</t>
  </si>
  <si>
    <t>1.1.-00018447</t>
  </si>
  <si>
    <t>背膘仪</t>
  </si>
  <si>
    <t>1.1.-00018448</t>
  </si>
  <si>
    <t>紫外线空气消毒机</t>
  </si>
  <si>
    <t>1.1.-00018449</t>
  </si>
  <si>
    <t>1.1.-00018450</t>
  </si>
  <si>
    <t>1.1.-00018453</t>
  </si>
  <si>
    <t>高端简化版地磅防作弊器</t>
  </si>
  <si>
    <t>AQD-H5</t>
  </si>
  <si>
    <t>1.1.-00018454</t>
  </si>
  <si>
    <t>稳压器</t>
  </si>
  <si>
    <t>1.1.01.01.03.02.03-FA-00000424</t>
  </si>
  <si>
    <t>精子检测密度</t>
  </si>
  <si>
    <t>1.1.-00018443</t>
  </si>
  <si>
    <t>1.1.-00018540</t>
  </si>
  <si>
    <t>电动车</t>
  </si>
  <si>
    <t>1.1.-00018541</t>
  </si>
  <si>
    <t>1.1.-00018542</t>
  </si>
  <si>
    <t>1.1.-00018545</t>
  </si>
  <si>
    <t>水箱</t>
  </si>
  <si>
    <t>1.1.-00018548</t>
  </si>
  <si>
    <t>1.1.-00018549</t>
  </si>
  <si>
    <t>护栏网</t>
  </si>
  <si>
    <t>1.1.-00018551</t>
  </si>
  <si>
    <t>配种沙盘</t>
  </si>
  <si>
    <t>1.1.-00018552</t>
  </si>
  <si>
    <t>煤风炉（</t>
  </si>
  <si>
    <t>1.1.01.01.03.02.03-FA-00000487</t>
  </si>
  <si>
    <t>1.1.01.01.03.02.03-FA-00001869</t>
  </si>
  <si>
    <t>特种电缆</t>
  </si>
  <si>
    <t>1.1.01.01.03.02.03-FA-00003566</t>
  </si>
  <si>
    <t>1.1.01.01.03.02.03-FA-00003688</t>
  </si>
  <si>
    <t>环保站技改工程物资</t>
  </si>
  <si>
    <t>1.1.-00018235</t>
  </si>
  <si>
    <t>一期自动喂料设备</t>
  </si>
  <si>
    <t>1.1.-00018239</t>
  </si>
  <si>
    <t>一期环控设备</t>
  </si>
  <si>
    <t>1.1.-00018240</t>
  </si>
  <si>
    <t>一期水泥漏粪板</t>
  </si>
  <si>
    <t>1.1.-00018247</t>
  </si>
  <si>
    <t>大型风机</t>
  </si>
  <si>
    <t>1.1.-00018249</t>
  </si>
  <si>
    <t>一期栏位设备</t>
  </si>
  <si>
    <t>1.1.-00018250</t>
  </si>
  <si>
    <t>一期料槽</t>
  </si>
  <si>
    <t>1.1.-00018254</t>
  </si>
  <si>
    <t>地暖工程</t>
  </si>
  <si>
    <t>1.1.-00018257</t>
  </si>
  <si>
    <t>一期保育栏</t>
  </si>
  <si>
    <t>1.1.-00018268</t>
  </si>
  <si>
    <t>1.1.-00018271</t>
  </si>
  <si>
    <t>1.1.-00018272</t>
  </si>
  <si>
    <t>1.1.-00018273</t>
  </si>
  <si>
    <t>1.1.-00018284</t>
  </si>
  <si>
    <t>栏位</t>
  </si>
  <si>
    <t>1.1.-00018285</t>
  </si>
  <si>
    <t>卷帘设备</t>
  </si>
  <si>
    <t>1.1.-00018286</t>
  </si>
  <si>
    <t>1.1.-00018307</t>
  </si>
  <si>
    <t>自动喂料</t>
  </si>
  <si>
    <t>1.1.-00018308</t>
  </si>
  <si>
    <t>1.1.-00018311</t>
  </si>
  <si>
    <t>调速风机</t>
  </si>
  <si>
    <t>1.1.-00018313</t>
  </si>
  <si>
    <t>1.1.-00018202</t>
  </si>
  <si>
    <t>柴油发电机组</t>
  </si>
  <si>
    <t>200KW</t>
  </si>
  <si>
    <t>1.1.-00018203</t>
  </si>
  <si>
    <t>燃气热风炉</t>
  </si>
  <si>
    <t>1.1.-00018204</t>
  </si>
  <si>
    <t>SH850型</t>
  </si>
  <si>
    <t>1.1.-00018211</t>
  </si>
  <si>
    <t>1.1.-00018213</t>
  </si>
  <si>
    <t>料塔</t>
  </si>
  <si>
    <t>1.1.-00018214</t>
  </si>
  <si>
    <t>36英寸风机</t>
  </si>
  <si>
    <t>36英寸</t>
  </si>
  <si>
    <t>1.1.-00018217</t>
  </si>
  <si>
    <t>1.1.-00018218</t>
  </si>
  <si>
    <t>1.1.-00018219</t>
  </si>
  <si>
    <t>1.1.-00018220</t>
  </si>
  <si>
    <t>煤风炉</t>
  </si>
  <si>
    <t>1.1.-00018221</t>
  </si>
  <si>
    <t>冷热高压清洗机</t>
  </si>
  <si>
    <t>1.1.-00018223</t>
  </si>
  <si>
    <t>1.1.-00018227</t>
  </si>
  <si>
    <t>1.1.-00018229</t>
  </si>
  <si>
    <t>无堵塞潜水泵</t>
  </si>
  <si>
    <t>1.1.-00018230</t>
  </si>
  <si>
    <t>切割式潜水泵</t>
  </si>
  <si>
    <t>1.1.01.01.03.02.05-FA-00003126</t>
  </si>
  <si>
    <t>1.1.01.01.03.02.05-FA-00003990</t>
  </si>
  <si>
    <t>料线设备</t>
  </si>
  <si>
    <t>1.1.01.01.03.02.05-FA-00004382</t>
  </si>
  <si>
    <t>格栅机</t>
  </si>
  <si>
    <t>1.1.01.01.03.02.05-FA-00005232</t>
  </si>
  <si>
    <t>1.1.01.01.03.02.05-FA-00005233</t>
  </si>
  <si>
    <t>通风降温设备</t>
  </si>
  <si>
    <t>1.1.-00018196</t>
  </si>
  <si>
    <t>15KW</t>
  </si>
  <si>
    <t>1.1.-00018199</t>
  </si>
  <si>
    <t>1.1.-00018200</t>
  </si>
  <si>
    <t>7.5kw</t>
  </si>
  <si>
    <t>1.1.-00018201</t>
  </si>
  <si>
    <t>浓浆泵</t>
  </si>
  <si>
    <t>1.1.-00018205</t>
  </si>
  <si>
    <t>WQ污水潜水泵</t>
  </si>
  <si>
    <t>11kw</t>
  </si>
  <si>
    <t>1.1.-00018208</t>
  </si>
  <si>
    <t>1.1.-00018209</t>
  </si>
  <si>
    <t>干式脱硫器</t>
  </si>
  <si>
    <t>1.1.-00018210</t>
  </si>
  <si>
    <t>5.5KW</t>
  </si>
  <si>
    <t>1.1.-00018222</t>
  </si>
  <si>
    <t>深水曝气机</t>
  </si>
  <si>
    <t>1.1.-00018224</t>
  </si>
  <si>
    <t>浮筒曝气机</t>
  </si>
  <si>
    <t>1.1.-00018225</t>
  </si>
  <si>
    <t>浮筒式曝气机</t>
  </si>
  <si>
    <t>1.1.-00018226</t>
  </si>
  <si>
    <t>MBR膜处理设备</t>
  </si>
  <si>
    <t>1.1.01.01.03.02.05-FA-00003315</t>
  </si>
  <si>
    <t>1.1.-00018150</t>
  </si>
  <si>
    <t>50t电子地磅（含土建工程）</t>
  </si>
  <si>
    <t>50t</t>
  </si>
  <si>
    <t>1.1.-00018151</t>
  </si>
  <si>
    <t>1.1.-00018152</t>
  </si>
  <si>
    <t>大磅外接显示器</t>
  </si>
  <si>
    <t>1.1.-00018153</t>
  </si>
  <si>
    <t>保育出猪台地磅</t>
  </si>
  <si>
    <t>1.1.-00018154</t>
  </si>
  <si>
    <t>1.1.-00018164</t>
  </si>
  <si>
    <t>1.1.-00018165</t>
  </si>
  <si>
    <t>1.1.-00018166</t>
  </si>
  <si>
    <t>1.1.-00018167</t>
  </si>
  <si>
    <t>1.1.-00018168</t>
  </si>
  <si>
    <t>大磅屏幕显示</t>
  </si>
  <si>
    <t>1.1.-00018174</t>
  </si>
  <si>
    <t>1.1.-00018185</t>
  </si>
  <si>
    <t>消毒设备</t>
  </si>
  <si>
    <t>1.1.-00018186</t>
  </si>
  <si>
    <t>1号出猪台地磅</t>
  </si>
  <si>
    <t>1.1.-00018187</t>
  </si>
  <si>
    <t>2号出猪台地磅</t>
  </si>
  <si>
    <t>1.1.-00018193</t>
  </si>
  <si>
    <t>1.1.-00018195</t>
  </si>
  <si>
    <t>1.1.01.01.03.02.05-FA-00000337</t>
  </si>
  <si>
    <t>1.1.01.01.03.02.05-FA-00002766</t>
  </si>
  <si>
    <t>风机环控模块调速器</t>
  </si>
  <si>
    <t>1.1.-00018155</t>
  </si>
  <si>
    <t>1.1.-00018189</t>
  </si>
  <si>
    <t>配电柜电缆</t>
  </si>
  <si>
    <t>1.1.-00018194</t>
  </si>
  <si>
    <t>1.1.-00018321</t>
  </si>
  <si>
    <t>1.1.-00018322</t>
  </si>
  <si>
    <t>1.1.-00018330</t>
  </si>
  <si>
    <t>1.1.-00018332</t>
  </si>
  <si>
    <t>铁膜箱</t>
  </si>
  <si>
    <t>1.1.-00018333</t>
  </si>
  <si>
    <t>井岗蜜柚滴灌设备</t>
  </si>
  <si>
    <t>1.1.01.01.03.02.05-FA-00002360</t>
  </si>
  <si>
    <t>1.1.01.01.03.02.05-FA-00003124</t>
  </si>
  <si>
    <t>黄色塑料漏缝板</t>
  </si>
  <si>
    <t>单筋，塑料</t>
  </si>
  <si>
    <t>1.1.01.01.03.02.05-FA-00003125</t>
  </si>
  <si>
    <t>双筋，塑料</t>
  </si>
  <si>
    <t>1.1.01.01.03.02.05-FA-00003761</t>
  </si>
  <si>
    <t>304不锈钢深</t>
  </si>
  <si>
    <t>1.1.01.01.03.02.05-FA-00003762</t>
  </si>
  <si>
    <t>1.1.01.01.03.02.05-FA-00003763</t>
  </si>
  <si>
    <t>1.1.01.01.03.02.05-FA-00003764</t>
  </si>
  <si>
    <t>1.1.-00018325</t>
  </si>
  <si>
    <t>1.1.-00018329</t>
  </si>
  <si>
    <t>防护网</t>
  </si>
  <si>
    <t>1.1.-00018331</t>
  </si>
  <si>
    <t>排污区配电柜</t>
  </si>
  <si>
    <r>
      <rPr>
        <sz val="10"/>
        <rFont val="Times New Roman"/>
        <charset val="134"/>
      </rPr>
      <t>00568668</t>
    </r>
    <r>
      <rPr>
        <sz val="10"/>
        <rFont val="宋体"/>
        <charset val="134"/>
      </rPr>
      <t>、</t>
    </r>
    <r>
      <rPr>
        <sz val="10"/>
        <rFont val="Times New Roman"/>
        <charset val="134"/>
      </rPr>
      <t>'07874641</t>
    </r>
    <r>
      <rPr>
        <sz val="10"/>
        <rFont val="宋体"/>
        <charset val="134"/>
      </rPr>
      <t>、</t>
    </r>
    <r>
      <rPr>
        <sz val="10"/>
        <rFont val="Times New Roman"/>
        <charset val="134"/>
      </rPr>
      <t>'09231843-09231846</t>
    </r>
    <r>
      <rPr>
        <sz val="10"/>
        <rFont val="宋体"/>
        <charset val="134"/>
      </rPr>
      <t>、</t>
    </r>
    <r>
      <rPr>
        <sz val="10"/>
        <rFont val="Times New Roman"/>
        <charset val="134"/>
      </rPr>
      <t>'08504161</t>
    </r>
    <r>
      <rPr>
        <sz val="10"/>
        <rFont val="宋体"/>
        <charset val="134"/>
      </rPr>
      <t>、</t>
    </r>
    <r>
      <rPr>
        <sz val="10"/>
        <rFont val="Times New Roman"/>
        <charset val="134"/>
      </rPr>
      <t>'04765046</t>
    </r>
    <r>
      <rPr>
        <sz val="10"/>
        <rFont val="宋体"/>
        <charset val="134"/>
      </rPr>
      <t>、</t>
    </r>
    <r>
      <rPr>
        <sz val="10"/>
        <rFont val="Times New Roman"/>
        <charset val="134"/>
      </rPr>
      <t>'04756168</t>
    </r>
    <r>
      <rPr>
        <sz val="10"/>
        <rFont val="宋体"/>
        <charset val="134"/>
      </rPr>
      <t>、</t>
    </r>
    <r>
      <rPr>
        <sz val="10"/>
        <rFont val="Times New Roman"/>
        <charset val="134"/>
      </rPr>
      <t>'04210930</t>
    </r>
    <r>
      <rPr>
        <sz val="10"/>
        <rFont val="宋体"/>
        <charset val="134"/>
      </rPr>
      <t>、</t>
    </r>
    <r>
      <rPr>
        <sz val="10"/>
        <rFont val="Times New Roman"/>
        <charset val="134"/>
      </rPr>
      <t>'02632486</t>
    </r>
    <r>
      <rPr>
        <sz val="10"/>
        <rFont val="宋体"/>
        <charset val="134"/>
      </rPr>
      <t>、</t>
    </r>
    <r>
      <rPr>
        <sz val="10"/>
        <rFont val="Times New Roman"/>
        <charset val="134"/>
      </rPr>
      <t>'01697474</t>
    </r>
    <r>
      <rPr>
        <sz val="10"/>
        <rFont val="宋体"/>
        <charset val="134"/>
      </rPr>
      <t>、</t>
    </r>
    <r>
      <rPr>
        <sz val="10"/>
        <rFont val="Times New Roman"/>
        <charset val="134"/>
      </rPr>
      <t>'02105140</t>
    </r>
    <r>
      <rPr>
        <sz val="10"/>
        <rFont val="宋体"/>
        <charset val="134"/>
      </rPr>
      <t>、</t>
    </r>
    <r>
      <rPr>
        <sz val="10"/>
        <rFont val="Times New Roman"/>
        <charset val="134"/>
      </rPr>
      <t>'01910838</t>
    </r>
    <r>
      <rPr>
        <sz val="10"/>
        <rFont val="宋体"/>
        <charset val="134"/>
      </rPr>
      <t>、</t>
    </r>
    <r>
      <rPr>
        <sz val="10"/>
        <rFont val="Times New Roman"/>
        <charset val="134"/>
      </rPr>
      <t>'01910832</t>
    </r>
    <r>
      <rPr>
        <sz val="10"/>
        <rFont val="宋体"/>
        <charset val="134"/>
      </rPr>
      <t>、</t>
    </r>
    <r>
      <rPr>
        <sz val="10"/>
        <rFont val="Times New Roman"/>
        <charset val="134"/>
      </rPr>
      <t>'01910837</t>
    </r>
    <r>
      <rPr>
        <sz val="10"/>
        <rFont val="宋体"/>
        <charset val="134"/>
      </rPr>
      <t>、</t>
    </r>
    <r>
      <rPr>
        <sz val="10"/>
        <rFont val="Times New Roman"/>
        <charset val="134"/>
      </rPr>
      <t>'01910933</t>
    </r>
    <r>
      <rPr>
        <sz val="10"/>
        <rFont val="宋体"/>
        <charset val="134"/>
      </rPr>
      <t>、</t>
    </r>
    <r>
      <rPr>
        <sz val="10"/>
        <rFont val="Times New Roman"/>
        <charset val="134"/>
      </rPr>
      <t>'01910836</t>
    </r>
    <r>
      <rPr>
        <sz val="10"/>
        <rFont val="宋体"/>
        <charset val="134"/>
      </rPr>
      <t>、</t>
    </r>
    <r>
      <rPr>
        <sz val="10"/>
        <rFont val="Times New Roman"/>
        <charset val="134"/>
      </rPr>
      <t>'01910830</t>
    </r>
    <r>
      <rPr>
        <sz val="10"/>
        <rFont val="宋体"/>
        <charset val="134"/>
      </rPr>
      <t>、</t>
    </r>
    <r>
      <rPr>
        <sz val="10"/>
        <rFont val="Times New Roman"/>
        <charset val="134"/>
      </rPr>
      <t>'01910831</t>
    </r>
    <r>
      <rPr>
        <sz val="10"/>
        <rFont val="宋体"/>
        <charset val="134"/>
      </rPr>
      <t>、</t>
    </r>
    <r>
      <rPr>
        <sz val="10"/>
        <rFont val="Times New Roman"/>
        <charset val="134"/>
      </rPr>
      <t>'06880024</t>
    </r>
    <r>
      <rPr>
        <sz val="10"/>
        <rFont val="宋体"/>
        <charset val="134"/>
      </rPr>
      <t>、</t>
    </r>
    <r>
      <rPr>
        <sz val="10"/>
        <rFont val="Times New Roman"/>
        <charset val="134"/>
      </rPr>
      <t>'01910834</t>
    </r>
    <r>
      <rPr>
        <sz val="10"/>
        <rFont val="宋体"/>
        <charset val="134"/>
      </rPr>
      <t>、</t>
    </r>
    <r>
      <rPr>
        <sz val="10"/>
        <rFont val="Times New Roman"/>
        <charset val="134"/>
      </rPr>
      <t>'01910835</t>
    </r>
    <r>
      <rPr>
        <sz val="10"/>
        <rFont val="宋体"/>
        <charset val="134"/>
      </rPr>
      <t>、</t>
    </r>
    <r>
      <rPr>
        <sz val="10"/>
        <rFont val="Times New Roman"/>
        <charset val="134"/>
      </rPr>
      <t>'01910849</t>
    </r>
    <r>
      <rPr>
        <sz val="10"/>
        <rFont val="宋体"/>
        <charset val="134"/>
      </rPr>
      <t>、</t>
    </r>
    <r>
      <rPr>
        <sz val="10"/>
        <rFont val="Times New Roman"/>
        <charset val="134"/>
      </rPr>
      <t>'01910845</t>
    </r>
    <r>
      <rPr>
        <sz val="10"/>
        <rFont val="宋体"/>
        <charset val="134"/>
      </rPr>
      <t>、</t>
    </r>
    <r>
      <rPr>
        <sz val="10"/>
        <rFont val="Times New Roman"/>
        <charset val="134"/>
      </rPr>
      <t>'01911593</t>
    </r>
    <r>
      <rPr>
        <sz val="10"/>
        <rFont val="宋体"/>
        <charset val="134"/>
      </rPr>
      <t>、</t>
    </r>
    <r>
      <rPr>
        <sz val="10"/>
        <rFont val="Times New Roman"/>
        <charset val="134"/>
      </rPr>
      <t>'01911592</t>
    </r>
    <r>
      <rPr>
        <sz val="10"/>
        <rFont val="宋体"/>
        <charset val="134"/>
      </rPr>
      <t>、</t>
    </r>
    <r>
      <rPr>
        <sz val="10"/>
        <rFont val="Times New Roman"/>
        <charset val="134"/>
      </rPr>
      <t>'01911594</t>
    </r>
    <r>
      <rPr>
        <sz val="10"/>
        <rFont val="宋体"/>
        <charset val="134"/>
      </rPr>
      <t>、</t>
    </r>
    <r>
      <rPr>
        <sz val="10"/>
        <rFont val="Times New Roman"/>
        <charset val="134"/>
      </rPr>
      <t>'01910850</t>
    </r>
    <r>
      <rPr>
        <sz val="10"/>
        <rFont val="宋体"/>
        <charset val="134"/>
      </rPr>
      <t>、</t>
    </r>
    <r>
      <rPr>
        <sz val="10"/>
        <rFont val="Times New Roman"/>
        <charset val="134"/>
      </rPr>
      <t>'01910843</t>
    </r>
    <r>
      <rPr>
        <sz val="10"/>
        <rFont val="宋体"/>
        <charset val="134"/>
      </rPr>
      <t>、</t>
    </r>
    <r>
      <rPr>
        <sz val="10"/>
        <rFont val="Times New Roman"/>
        <charset val="134"/>
      </rPr>
      <t>'01910842</t>
    </r>
    <r>
      <rPr>
        <sz val="10"/>
        <rFont val="宋体"/>
        <charset val="134"/>
      </rPr>
      <t>、</t>
    </r>
    <r>
      <rPr>
        <sz val="10"/>
        <rFont val="Times New Roman"/>
        <charset val="134"/>
      </rPr>
      <t>'01910841</t>
    </r>
    <r>
      <rPr>
        <sz val="10"/>
        <rFont val="宋体"/>
        <charset val="134"/>
      </rPr>
      <t>、</t>
    </r>
    <r>
      <rPr>
        <sz val="10"/>
        <rFont val="Times New Roman"/>
        <charset val="134"/>
      </rPr>
      <t>'01910839</t>
    </r>
    <r>
      <rPr>
        <sz val="10"/>
        <rFont val="宋体"/>
        <charset val="134"/>
      </rPr>
      <t>、</t>
    </r>
    <r>
      <rPr>
        <sz val="10"/>
        <rFont val="Times New Roman"/>
        <charset val="134"/>
      </rPr>
      <t>'01910840</t>
    </r>
    <r>
      <rPr>
        <sz val="10"/>
        <rFont val="宋体"/>
        <charset val="134"/>
      </rPr>
      <t>、</t>
    </r>
    <r>
      <rPr>
        <sz val="10"/>
        <rFont val="Times New Roman"/>
        <charset val="134"/>
      </rPr>
      <t>'01910844</t>
    </r>
    <r>
      <rPr>
        <sz val="10"/>
        <rFont val="宋体"/>
        <charset val="134"/>
      </rPr>
      <t>、</t>
    </r>
    <r>
      <rPr>
        <sz val="10"/>
        <rFont val="Times New Roman"/>
        <charset val="134"/>
      </rPr>
      <t>12162556</t>
    </r>
    <r>
      <rPr>
        <sz val="10"/>
        <rFont val="宋体"/>
        <charset val="134"/>
      </rPr>
      <t>、</t>
    </r>
    <r>
      <rPr>
        <sz val="10"/>
        <rFont val="Times New Roman"/>
        <charset val="134"/>
      </rPr>
      <t>12162555</t>
    </r>
    <r>
      <rPr>
        <sz val="10"/>
        <rFont val="宋体"/>
        <charset val="134"/>
      </rPr>
      <t>、</t>
    </r>
    <r>
      <rPr>
        <sz val="10"/>
        <rFont val="Times New Roman"/>
        <charset val="134"/>
      </rPr>
      <t>'07463282</t>
    </r>
    <r>
      <rPr>
        <sz val="10"/>
        <rFont val="宋体"/>
        <charset val="134"/>
      </rPr>
      <t>、</t>
    </r>
    <r>
      <rPr>
        <sz val="10"/>
        <rFont val="Times New Roman"/>
        <charset val="134"/>
      </rPr>
      <t>'08866928</t>
    </r>
  </si>
  <si>
    <t>1.1.-00024048</t>
  </si>
  <si>
    <t>1.1.-00024049</t>
  </si>
  <si>
    <t>自动伸缩门</t>
  </si>
  <si>
    <t>1.1.-00024108</t>
  </si>
  <si>
    <t>防盗门</t>
  </si>
  <si>
    <t>1.1.01.01.04.02.06-FA-00001883</t>
  </si>
  <si>
    <t>水帘及风机安装护栏工程</t>
  </si>
  <si>
    <t>1.1.01.01.04.02.06-FA-00003868</t>
  </si>
  <si>
    <t>1.1.01.01.04.02.06-FA-00005487</t>
  </si>
  <si>
    <t>1.1.01.01.04.02.06-FA-00005488</t>
  </si>
  <si>
    <t>检修孔水泥盖板</t>
  </si>
  <si>
    <t>1.1.-00024083</t>
  </si>
  <si>
    <t>1.1.-00024087</t>
  </si>
  <si>
    <t>育肥舍自动喂料（增建）</t>
  </si>
  <si>
    <t>1.1.-00024088</t>
  </si>
  <si>
    <t>育肥舍环控设备（增建）</t>
  </si>
  <si>
    <t>1.1.-00024113</t>
  </si>
  <si>
    <t>1.1.01.01.04.02.06-FA-00004761</t>
  </si>
  <si>
    <t>1.1.-00024012</t>
  </si>
  <si>
    <t>1.1.-00024026</t>
  </si>
  <si>
    <t>1.1.-00024027</t>
  </si>
  <si>
    <t>大功率高压清洗机</t>
  </si>
  <si>
    <t>1.1.-00024028</t>
  </si>
  <si>
    <t>豪华型清洗机</t>
  </si>
  <si>
    <t>1.1.-00024029</t>
  </si>
  <si>
    <t>1.1.-00024002</t>
  </si>
  <si>
    <t>1.1.-00024003</t>
  </si>
  <si>
    <t>普轩特水泵</t>
  </si>
  <si>
    <t>普轩特</t>
  </si>
  <si>
    <t>1.1.-00024004</t>
  </si>
  <si>
    <t>1.1.-00024005</t>
  </si>
  <si>
    <t>多级离心泵</t>
  </si>
  <si>
    <t>1.1.-00024006</t>
  </si>
  <si>
    <t>多级泵</t>
  </si>
  <si>
    <t>1.1.-00024007</t>
  </si>
  <si>
    <t>1.1.-00024008</t>
  </si>
  <si>
    <t>1.1.-00024009</t>
  </si>
  <si>
    <t>1.1.-00024010</t>
  </si>
  <si>
    <t>1.1.-00024011</t>
  </si>
  <si>
    <t>1.1.-00024015</t>
  </si>
  <si>
    <t>1.1.-00024025</t>
  </si>
  <si>
    <t>1.1.-00024030</t>
  </si>
  <si>
    <t>烘干臭氧消毒机</t>
  </si>
  <si>
    <t>1.1.-00024023</t>
  </si>
  <si>
    <t>1.1.-00024024</t>
  </si>
  <si>
    <t>1.1.01.01.04.02.06-FA-00004010</t>
  </si>
  <si>
    <t>DN100</t>
  </si>
  <si>
    <t>1.1.01.01.04.02.06-FA-00004011</t>
  </si>
  <si>
    <t>DN50</t>
  </si>
  <si>
    <t>1.1.-00024013</t>
  </si>
  <si>
    <t>1.1.-00024016</t>
  </si>
  <si>
    <t>不锈钢食槽</t>
  </si>
  <si>
    <t>1.1.-00024014</t>
  </si>
  <si>
    <t>1.1.-00024031</t>
  </si>
  <si>
    <t>1.1.-00024017</t>
  </si>
  <si>
    <t>1.1.-00024018</t>
  </si>
  <si>
    <t>1.1.-00024019</t>
  </si>
  <si>
    <t>1.1.-00024020</t>
  </si>
  <si>
    <t>1.1.-00024021</t>
  </si>
  <si>
    <t>1.1.-00023916</t>
  </si>
  <si>
    <t>1.1.-00023922</t>
  </si>
  <si>
    <t>汽油泵消毒机</t>
  </si>
  <si>
    <t>1.1.01.01.04.02.06-FA-00005215</t>
  </si>
  <si>
    <t>熊猫清洗机</t>
  </si>
  <si>
    <t>1.1.-00023932</t>
  </si>
  <si>
    <t>超声波流量计</t>
  </si>
  <si>
    <t>1.1.-00023927</t>
  </si>
  <si>
    <t>1.1.01.01.04.02.06-FA-00005213</t>
  </si>
  <si>
    <t>1.1.-00023926</t>
  </si>
  <si>
    <t>1.1.-00023924</t>
  </si>
  <si>
    <t>1.1.-00023928</t>
  </si>
  <si>
    <t>1.1.-00024033</t>
  </si>
  <si>
    <t>水泥板工程</t>
  </si>
  <si>
    <t>1.1.-00024040</t>
  </si>
  <si>
    <t>清洗机、荷栏网、立柱</t>
  </si>
  <si>
    <t>1.1.-00024045</t>
  </si>
  <si>
    <t>1.1.01.01.04.02.06-FA-00002274</t>
  </si>
  <si>
    <t>1.1.01.01.04.02.06-FA-00002572</t>
  </si>
  <si>
    <t>保育料槽</t>
  </si>
  <si>
    <t>1.1.-00024042</t>
  </si>
  <si>
    <t>1.1.-00024046</t>
  </si>
  <si>
    <t>智能超声波雾化人员消毒通道</t>
  </si>
  <si>
    <t>1.1.01.01.04.02.06-FA-00000127</t>
  </si>
  <si>
    <t>1.1.01.01.04.02.06-FA-00000764</t>
  </si>
  <si>
    <t>变压器增容</t>
  </si>
  <si>
    <t>400kw</t>
  </si>
  <si>
    <t>1.1.01.01.04.02.06-FA-00001757</t>
  </si>
  <si>
    <t>1.1.01.01.04.02.06-FA-00001758</t>
  </si>
  <si>
    <t>多节泵</t>
  </si>
  <si>
    <t>1.1.01.01.04.02.06-FA-00001759</t>
  </si>
  <si>
    <t>3kW</t>
  </si>
  <si>
    <t>1.1.01.01.04.02.06-FA-00001760</t>
  </si>
  <si>
    <t xml:space="preserve">深井泵 </t>
  </si>
  <si>
    <t>2.2KW</t>
  </si>
  <si>
    <t>1.1.01.01.04.02.06-FA-00002354</t>
  </si>
  <si>
    <t>3-20-0.55KW</t>
  </si>
  <si>
    <t>1.1.01.01.04.02.06-FA-00003411</t>
  </si>
  <si>
    <t>丰源油浸泵</t>
  </si>
  <si>
    <t>丰源</t>
  </si>
  <si>
    <t>1.1.01.01.04.02.06-FA-00004494</t>
  </si>
  <si>
    <t>1.1.-00024036</t>
  </si>
  <si>
    <t>固液分离机平台</t>
  </si>
  <si>
    <t>1.1.-00024038</t>
  </si>
  <si>
    <t>水泵控制系统</t>
  </si>
  <si>
    <t>1.1.01.01.04.02.06-FA-00002353</t>
  </si>
  <si>
    <t>单级单吸管道离心泵</t>
  </si>
  <si>
    <t>IRG65-125-3</t>
  </si>
  <si>
    <t>御象</t>
  </si>
  <si>
    <t>1.1.01.01.04.02.06-FA-00003274</t>
  </si>
  <si>
    <t>1.1.01.01.04.02.06-FA-00003316</t>
  </si>
  <si>
    <t>箱变</t>
  </si>
  <si>
    <t>1000Kva</t>
  </si>
  <si>
    <t>1.1.01.01.04.02.06-FA-00003843</t>
  </si>
  <si>
    <t>浮简式曝气机</t>
  </si>
  <si>
    <t>1.1.-00024043</t>
  </si>
  <si>
    <t>1.1.01.01.04.02.06-FA-00004492</t>
  </si>
  <si>
    <t>1.1.-00024032</t>
  </si>
  <si>
    <t>保温灯电路设备</t>
  </si>
  <si>
    <t>1.1.-00024039</t>
  </si>
  <si>
    <t>高温冷水清洗机配件</t>
  </si>
  <si>
    <t>1.1.-00024044</t>
  </si>
  <si>
    <t>1.1.01.01.04.02.06-FA-00000083</t>
  </si>
  <si>
    <t>燃油热风机（烘干机）</t>
  </si>
  <si>
    <t>1.1.01.01.04.02.06-FA-00002275</t>
  </si>
  <si>
    <t xml:space="preserve">熊猫清洗机 </t>
  </si>
  <si>
    <t>1.1.01.01.04.02.06-FA-00003410</t>
  </si>
  <si>
    <t>1.1.-00023977</t>
  </si>
  <si>
    <t>育肥食槽</t>
  </si>
  <si>
    <t>1.1.-00023981</t>
  </si>
  <si>
    <t>背负式割草机</t>
  </si>
  <si>
    <t>1.1.-00023947</t>
  </si>
  <si>
    <t>1.1.-00023948</t>
  </si>
  <si>
    <t>1.1.-00023949</t>
  </si>
  <si>
    <t>1.1.-00023951</t>
  </si>
  <si>
    <t>饲料粉碎机</t>
  </si>
  <si>
    <t>1.1.-00023952</t>
  </si>
  <si>
    <t>1.1.-00023954</t>
  </si>
  <si>
    <t>门卫室消毒机</t>
  </si>
  <si>
    <t>1.1.-00023955</t>
  </si>
  <si>
    <t>1.1.-00023959</t>
  </si>
  <si>
    <t>1.1.-00023960</t>
  </si>
  <si>
    <t>4000KW</t>
  </si>
  <si>
    <t>1.1.-00023980</t>
  </si>
  <si>
    <t>1.1.-00023985</t>
  </si>
  <si>
    <t>三相自吸离心泵</t>
  </si>
  <si>
    <t>1.1.-00023986</t>
  </si>
  <si>
    <t>潜水电泵</t>
  </si>
  <si>
    <t>1.1.01.01.04.02.06-FA-00003756</t>
  </si>
  <si>
    <t>赣州大电增容配电设施</t>
  </si>
  <si>
    <t>1.1.-00023961</t>
  </si>
  <si>
    <t>切割污水泵</t>
  </si>
  <si>
    <t>1.1.-00023963</t>
  </si>
  <si>
    <t>污泥泵</t>
  </si>
  <si>
    <t>1.1.-00023979</t>
  </si>
  <si>
    <t>流量记表</t>
  </si>
  <si>
    <t>1.1.-00023970</t>
  </si>
  <si>
    <t>精子密度仪测定仪</t>
  </si>
  <si>
    <t>1.1.-00023971</t>
  </si>
  <si>
    <t>恒温冰箱</t>
  </si>
  <si>
    <t>90L</t>
  </si>
  <si>
    <t>1.1.-00023972</t>
  </si>
  <si>
    <t>1.1.-00023973</t>
  </si>
  <si>
    <t>相差显微镜（三目）</t>
  </si>
  <si>
    <t>1.1.-00023974</t>
  </si>
  <si>
    <t>1.1.-00023982</t>
  </si>
  <si>
    <t>1.1.-00023983</t>
  </si>
  <si>
    <t>90L制冷万宝冷箱</t>
  </si>
  <si>
    <t>1.1.-00023944</t>
  </si>
  <si>
    <t>1.1.-00023953</t>
  </si>
  <si>
    <t>刮粪机</t>
  </si>
  <si>
    <t>1.1.-00023965</t>
  </si>
  <si>
    <t>1.1.-00023968</t>
  </si>
  <si>
    <t>1.1.-00023945</t>
  </si>
  <si>
    <t>氨气测量仪</t>
  </si>
  <si>
    <t>1.1.-00023958</t>
  </si>
  <si>
    <t>割草机</t>
  </si>
  <si>
    <t>1.1.-00023969</t>
  </si>
  <si>
    <t>1.1.-00023975</t>
  </si>
  <si>
    <t>便携式氨气检测仪</t>
  </si>
  <si>
    <t>1.1.-00023978</t>
  </si>
  <si>
    <t>1.1.-00023984</t>
  </si>
  <si>
    <t>2寸消防水泵</t>
  </si>
  <si>
    <t>2寸</t>
  </si>
  <si>
    <t>1.1.-00023987</t>
  </si>
  <si>
    <t>小猪料槽</t>
  </si>
  <si>
    <t>1.1.01.01.04.02.06-FA-00001305</t>
  </si>
  <si>
    <t>电动摩托</t>
  </si>
  <si>
    <t>1.1.01.01.04.02.06-FA-00001306</t>
  </si>
  <si>
    <t>电动三轮车</t>
  </si>
  <si>
    <t xml:space="preserve">12594848
03763195-03763197
02632485
02632488-02632459
10092462
15957494
12774820
02188205
00710845
11943613
02875051-02875060
04305020
04567438
04567435
14176143
</t>
  </si>
  <si>
    <t>1.1.-00022770</t>
  </si>
  <si>
    <t>1.1.-00022629</t>
  </si>
  <si>
    <t>配电柜工程</t>
  </si>
  <si>
    <t>1.1.-00022762</t>
  </si>
  <si>
    <t>1.1.-00022744</t>
  </si>
  <si>
    <t>1.1.-00022659</t>
  </si>
  <si>
    <t>1.1.-00022754</t>
  </si>
  <si>
    <t>1.1.-00022755</t>
  </si>
  <si>
    <t>1.1.-00022756</t>
  </si>
  <si>
    <t>1.1.-00022653</t>
  </si>
  <si>
    <t>1.1.-00022658</t>
  </si>
  <si>
    <t>1.1.-00022660</t>
  </si>
  <si>
    <t>1.1.-00022630</t>
  </si>
  <si>
    <t>1.1.-00022632</t>
  </si>
  <si>
    <t>电动套丝机</t>
  </si>
  <si>
    <t>1.1.-00022633</t>
  </si>
  <si>
    <t>水泵1号</t>
  </si>
  <si>
    <t>1.1.-00022634</t>
  </si>
  <si>
    <t>铸铁及饮水设备</t>
  </si>
  <si>
    <t>1.1.-00022635</t>
  </si>
  <si>
    <t>减速机</t>
  </si>
  <si>
    <t>1.1.-00022637</t>
  </si>
  <si>
    <t>1.1.-00022638</t>
  </si>
  <si>
    <t>磅秤</t>
  </si>
  <si>
    <t>1.1.-00022639</t>
  </si>
  <si>
    <t>水泵2号</t>
  </si>
  <si>
    <t>1.1.-00022640</t>
  </si>
  <si>
    <t>水泵3号</t>
  </si>
  <si>
    <t>1.1.-00022641</t>
  </si>
  <si>
    <t>水泵4号</t>
  </si>
  <si>
    <t>1.1.-00022642</t>
  </si>
  <si>
    <t>分娩栏等设备</t>
  </si>
  <si>
    <t>1.1.-00022643</t>
  </si>
  <si>
    <t>水帘设备</t>
  </si>
  <si>
    <t>1.1.-00022644</t>
  </si>
  <si>
    <t>减压控制箱</t>
  </si>
  <si>
    <t>1.1.-00022645</t>
  </si>
  <si>
    <t>搅拌机</t>
  </si>
  <si>
    <t>1.1.-00022646</t>
  </si>
  <si>
    <t>加药系统</t>
  </si>
  <si>
    <t>1.1.-00022647</t>
  </si>
  <si>
    <t>启动柜</t>
  </si>
  <si>
    <t>1.1.-00022649</t>
  </si>
  <si>
    <t>水泵5号</t>
  </si>
  <si>
    <t>1.1.-00022650</t>
  </si>
  <si>
    <t>料塔设备</t>
  </si>
  <si>
    <t>1.1.-00022651</t>
  </si>
  <si>
    <t>水泵6号</t>
  </si>
  <si>
    <t>1.1.-00022652</t>
  </si>
  <si>
    <t>产床</t>
  </si>
  <si>
    <t>1.1.-00022662</t>
  </si>
  <si>
    <t>315变压器</t>
  </si>
  <si>
    <t>1.1.-00022664</t>
  </si>
  <si>
    <t>1.1.-00022665</t>
  </si>
  <si>
    <t>1.1.-00022674</t>
  </si>
  <si>
    <t>1.1.-00022760</t>
  </si>
  <si>
    <t>1.1.01.01.04.03.04-FA-00003932</t>
  </si>
  <si>
    <t>50风机</t>
  </si>
  <si>
    <t>1.1.01.01.04.03.04-FA-00003959</t>
  </si>
  <si>
    <t>产房产床料槽</t>
  </si>
  <si>
    <t>1.1.01.01.04.03.04-FA-00003960</t>
  </si>
  <si>
    <t>1.1.-00022636</t>
  </si>
  <si>
    <t>1.1.-00022654</t>
  </si>
  <si>
    <t>1.1.-00022655</t>
  </si>
  <si>
    <t>配电柜</t>
  </si>
  <si>
    <t>1.1.-00022656</t>
  </si>
  <si>
    <t>1.1.-00022657</t>
  </si>
  <si>
    <t>1.1.-00022661</t>
  </si>
  <si>
    <t>250变压器</t>
  </si>
  <si>
    <t>1.1.-00022663</t>
  </si>
  <si>
    <t>1.1.-00022666</t>
  </si>
  <si>
    <t>1.1.-00022667</t>
  </si>
  <si>
    <t>1.1.-00022670</t>
  </si>
  <si>
    <t>220e</t>
  </si>
  <si>
    <t>1.1.-00022671</t>
  </si>
  <si>
    <t>1.1.-00022672</t>
  </si>
  <si>
    <t>1.1.-00022673</t>
  </si>
  <si>
    <t>1.1.-00022703</t>
  </si>
  <si>
    <t>电流互感器</t>
  </si>
  <si>
    <t>1.1.-00022704</t>
  </si>
  <si>
    <t>1.1.-00022733</t>
  </si>
  <si>
    <t>1.1.-00022753</t>
  </si>
  <si>
    <t>便携式溶解氧测定仪</t>
  </si>
  <si>
    <t>1.1.-00022763</t>
  </si>
  <si>
    <t>COD在线监测仪</t>
  </si>
  <si>
    <t>1.1.-00022764</t>
  </si>
  <si>
    <t>氨氮在线监测仪</t>
  </si>
  <si>
    <t>1.1.-00022765</t>
  </si>
  <si>
    <t>数采仪</t>
  </si>
  <si>
    <t>K37</t>
  </si>
  <si>
    <t>广州博控</t>
  </si>
  <si>
    <t>1.1.-00022766</t>
  </si>
  <si>
    <t>电流量计</t>
  </si>
  <si>
    <t>杭州科盛机</t>
  </si>
  <si>
    <t>1.1.-00022767</t>
  </si>
  <si>
    <t>PH计</t>
  </si>
  <si>
    <t>杭州科盛机电</t>
  </si>
  <si>
    <t>1.1.-00022768</t>
  </si>
  <si>
    <t>视频监控</t>
  </si>
  <si>
    <t>1.1.-00022769</t>
  </si>
  <si>
    <t>42U机柜</t>
  </si>
  <si>
    <t>辉宏时代</t>
  </si>
  <si>
    <t>1.1.-00022712</t>
  </si>
  <si>
    <t>1.1.-00022710</t>
  </si>
  <si>
    <t>1.1.-00022711</t>
  </si>
  <si>
    <t>1.1.-00022737</t>
  </si>
  <si>
    <t>1.1.01.01.04.03.04-FA-00000155</t>
  </si>
  <si>
    <t>1.1.-00022705</t>
  </si>
  <si>
    <t>1.1.-00022709</t>
  </si>
  <si>
    <t>1.1.-00022721</t>
  </si>
  <si>
    <t>1.1.-00022774</t>
  </si>
  <si>
    <t>380v断电报警器</t>
  </si>
  <si>
    <t>1.1.-00022772</t>
  </si>
  <si>
    <t>保育栏片</t>
  </si>
  <si>
    <t>1.1.-00022773</t>
  </si>
  <si>
    <t>保育栏底座</t>
  </si>
  <si>
    <t>1.1.-00022687</t>
  </si>
  <si>
    <t>粉碎机</t>
  </si>
  <si>
    <t>1.1.-00022693</t>
  </si>
  <si>
    <t>门卫专用消毒通道</t>
  </si>
  <si>
    <t>1.1.-00022742</t>
  </si>
  <si>
    <t>壁式臭氧消毒机</t>
  </si>
  <si>
    <t>1.1.01.01.04.03.04-FA-00002674</t>
  </si>
  <si>
    <t>低压线</t>
  </si>
  <si>
    <t>1.1.01.01.04.03.04-FA-00002679</t>
  </si>
  <si>
    <t>1.1.-00022691</t>
  </si>
  <si>
    <t>排污站固液分离机</t>
  </si>
  <si>
    <t>1.1.-00022692</t>
  </si>
  <si>
    <t>1.1.-00022694</t>
  </si>
  <si>
    <t>WQ40-15-4</t>
  </si>
  <si>
    <t>1.1.-00022695</t>
  </si>
  <si>
    <t>空气能增压泵</t>
  </si>
  <si>
    <t>1.1.01.01.04.03.04-FA-00002676</t>
  </si>
  <si>
    <t>1.1.01.01.04.03.04-FA-00004982</t>
  </si>
  <si>
    <t>1.1.-00022745</t>
  </si>
  <si>
    <t>石英蒸馏水器</t>
  </si>
  <si>
    <t>1.1.-00022746</t>
  </si>
  <si>
    <t>公猪采精架</t>
  </si>
  <si>
    <t>1.1.-00022759</t>
  </si>
  <si>
    <t>公猪舍冷风机</t>
  </si>
  <si>
    <t>1.1.-00022679</t>
  </si>
  <si>
    <t>水表</t>
  </si>
  <si>
    <t>1.1.-00022685</t>
  </si>
  <si>
    <t>门卫消毒通道</t>
  </si>
  <si>
    <t>1.1.-00022690</t>
  </si>
  <si>
    <t>1.1.-00022676</t>
  </si>
  <si>
    <t>水泵及配套电机</t>
  </si>
  <si>
    <t>1.1.-00022677</t>
  </si>
  <si>
    <t>1.1.-00022683</t>
  </si>
  <si>
    <t>通道消毒机</t>
  </si>
  <si>
    <t>1.1.-00022688</t>
  </si>
  <si>
    <t>离心式消毒通道</t>
  </si>
  <si>
    <t>1.1.-00022757</t>
  </si>
  <si>
    <t>单排小货车</t>
  </si>
  <si>
    <t>1.1.01.01.04.03.04-FA-00004989</t>
  </si>
  <si>
    <t>自卸转猪车</t>
  </si>
  <si>
    <t>1.1.-00022739</t>
  </si>
  <si>
    <t>黑豹农用车</t>
  </si>
  <si>
    <t>黑豹</t>
  </si>
  <si>
    <t>1.1.-00022740</t>
  </si>
  <si>
    <t>饲料斗车</t>
  </si>
  <si>
    <t>1.1.01.01.04.03.04-FA-00005499</t>
  </si>
  <si>
    <t>八宝洞通风管</t>
  </si>
  <si>
    <t>1.1.-00022748</t>
  </si>
  <si>
    <t>通风管道</t>
  </si>
  <si>
    <t>1.1.-00002869</t>
  </si>
  <si>
    <t>肥猪卷帘布</t>
  </si>
  <si>
    <t>1.1.-00002870</t>
  </si>
  <si>
    <t>铁门</t>
  </si>
  <si>
    <t>1.1.-00002837</t>
  </si>
  <si>
    <t>1.1.-00002839</t>
  </si>
  <si>
    <t>1.1.-00002840</t>
  </si>
  <si>
    <t>铸铁料槽</t>
  </si>
  <si>
    <t>1.1.-00002841</t>
  </si>
  <si>
    <t>蒸汽锅炉</t>
  </si>
  <si>
    <t>1.1.-00002867</t>
  </si>
  <si>
    <t>1.1.01.01.04.03.04-FA-00003961</t>
  </si>
  <si>
    <t>风机、水循环置、卷帘、通风装置</t>
  </si>
  <si>
    <t>1.1.01.01.04.03.04-FA-00005492</t>
  </si>
  <si>
    <t>除臭设备</t>
  </si>
  <si>
    <t>1.1.-00002838</t>
  </si>
  <si>
    <t>排污设备</t>
  </si>
  <si>
    <t>1.1.-00002845</t>
  </si>
  <si>
    <t>1.1.-00002846</t>
  </si>
  <si>
    <t>消毒喷雾剂</t>
  </si>
  <si>
    <t>1.1.-00002851</t>
  </si>
  <si>
    <t>防控仪</t>
  </si>
  <si>
    <t>1.1.01.01.04.03.04-FA-00000157</t>
  </si>
  <si>
    <t>燃油热风机</t>
  </si>
  <si>
    <t>1.1.-00002871</t>
  </si>
  <si>
    <t>1.1.-00002872</t>
  </si>
  <si>
    <t>离心机</t>
  </si>
  <si>
    <t>1.1.01.01.04.03.04-FA-00004983</t>
  </si>
  <si>
    <t>1.1.-00002865</t>
  </si>
  <si>
    <t>1.1.-00002866</t>
  </si>
  <si>
    <t>拖拉机</t>
  </si>
  <si>
    <t>1.1.01.01.04.03.04-FA-00003962</t>
  </si>
  <si>
    <t>转猪车</t>
  </si>
  <si>
    <t>1.1.-00002859</t>
  </si>
  <si>
    <t>1.1.-00002862</t>
  </si>
  <si>
    <t>1.1.-00002863</t>
  </si>
  <si>
    <t>1.1.-00002864</t>
  </si>
  <si>
    <t>喷射泵</t>
  </si>
  <si>
    <t>1.1.01.01.04.03.04-FA-00003302</t>
  </si>
  <si>
    <t>黑猫清理机</t>
  </si>
  <si>
    <t>4040CC</t>
  </si>
  <si>
    <t>1.1.-00002860</t>
  </si>
  <si>
    <t>1.1.-00002861</t>
  </si>
  <si>
    <t>1.1.-00002868</t>
  </si>
  <si>
    <t>1.1.-00002994</t>
  </si>
  <si>
    <t>母猪定位栏栏片</t>
  </si>
  <si>
    <t>1.1.-00002995</t>
  </si>
  <si>
    <t>1.1.-00002996</t>
  </si>
  <si>
    <t>1.1.-00002997</t>
  </si>
  <si>
    <t>1.1.-00002998</t>
  </si>
  <si>
    <t>1.1.01.01.04.03.04-FA-00000998</t>
  </si>
  <si>
    <t>1.1.01.01.04.03.04-FA-00000746</t>
  </si>
  <si>
    <t>桃江变压器增容</t>
  </si>
  <si>
    <t>1.1.-00002950</t>
  </si>
  <si>
    <t>1.1.-00002951</t>
  </si>
  <si>
    <t>1.1.-00002952</t>
  </si>
  <si>
    <t>1.1.-00002953</t>
  </si>
  <si>
    <t>1.1.-00002954</t>
  </si>
  <si>
    <t>1.1.-00002955</t>
  </si>
  <si>
    <t>高温高压清洗机</t>
  </si>
  <si>
    <t>1.1.-00002956</t>
  </si>
  <si>
    <t>增鑫牧业水泥肥猪漏粪板</t>
  </si>
  <si>
    <t>1.1.-00002957</t>
  </si>
  <si>
    <t>1.1.-00002958</t>
  </si>
  <si>
    <t>1.1.-00002959</t>
  </si>
  <si>
    <t>1.1.-00002960</t>
  </si>
  <si>
    <t>36风机</t>
  </si>
  <si>
    <t>1.1.-00002961</t>
  </si>
  <si>
    <t>配种舍水帘</t>
  </si>
  <si>
    <t>1.1.-00002962</t>
  </si>
  <si>
    <t>分娩舍水帘</t>
  </si>
  <si>
    <t>1.1.-00002963</t>
  </si>
  <si>
    <t>1.1.-00002964</t>
  </si>
  <si>
    <t>1.1.-00002965</t>
  </si>
  <si>
    <t>洗衣机</t>
  </si>
  <si>
    <t>1.1.-00002966</t>
  </si>
  <si>
    <t>1.1.-00002967</t>
  </si>
  <si>
    <t>1.1.01.01.04.03.04-FA-00004817</t>
  </si>
  <si>
    <t>黑猫高压清洗机</t>
  </si>
  <si>
    <t>1.1.-00002968</t>
  </si>
  <si>
    <t>1.1.-00002969</t>
  </si>
  <si>
    <t>电控箱</t>
  </si>
  <si>
    <t>1.1.01.01.04.03.04-FA-00000300</t>
  </si>
  <si>
    <t>1.1.01.01.04.03.04-FA-00005412</t>
  </si>
  <si>
    <t>1.1.-00002879</t>
  </si>
  <si>
    <t>1.1.-00002880</t>
  </si>
  <si>
    <t>高压喷雾消毒机</t>
  </si>
  <si>
    <t>1.1.-00002888</t>
  </si>
  <si>
    <t>深水井泵</t>
  </si>
  <si>
    <t>1.1.-00002889</t>
  </si>
  <si>
    <t>管道泵</t>
  </si>
  <si>
    <t>1.1.-00002899</t>
  </si>
  <si>
    <t>1.1.-00002901</t>
  </si>
  <si>
    <t>1.1.-00002905</t>
  </si>
  <si>
    <t>打药机</t>
  </si>
  <si>
    <t>1.1.-00002906</t>
  </si>
  <si>
    <t>1.1.-00002907</t>
  </si>
  <si>
    <t>采精架</t>
  </si>
  <si>
    <t>1.1.-00002909</t>
  </si>
  <si>
    <t>1.1.-00002910</t>
  </si>
  <si>
    <t>1.1.-00002912</t>
  </si>
  <si>
    <t>1.1.-00002913</t>
  </si>
  <si>
    <t>绞肉机</t>
  </si>
  <si>
    <t>1.1.-00002914</t>
  </si>
  <si>
    <t>1.1.-00002916</t>
  </si>
  <si>
    <t>1.1.-00002918</t>
  </si>
  <si>
    <t>消毒机-1</t>
  </si>
  <si>
    <t>1.1.-00002919</t>
  </si>
  <si>
    <t>消毒机-2</t>
  </si>
  <si>
    <t>1.1.-00002922</t>
  </si>
  <si>
    <t>1.1.-00002924</t>
  </si>
  <si>
    <t>自动变频消毒泵</t>
  </si>
  <si>
    <t>1.1.-00002925</t>
  </si>
  <si>
    <t>影像B超仪</t>
  </si>
  <si>
    <t>1.1.-00002928</t>
  </si>
  <si>
    <t>1.1.-00002930</t>
  </si>
  <si>
    <t>1.1.-00002939</t>
  </si>
  <si>
    <t>消毒机220V</t>
  </si>
  <si>
    <t>1.1.-00002945</t>
  </si>
  <si>
    <t>1.1.-00002948</t>
  </si>
  <si>
    <t>科信</t>
  </si>
  <si>
    <t>1.1.01.01.04.03.04-FA-00000301</t>
  </si>
  <si>
    <t>1.1.01.01.04.03.04-FA-00001932</t>
  </si>
  <si>
    <t>1.1.01.01.04.03.04-FA-00004107</t>
  </si>
  <si>
    <t>智能超声波雾化人员消毒通道系统</t>
  </si>
  <si>
    <t>1.1.-00002932</t>
  </si>
  <si>
    <t>1.1.-00002933</t>
  </si>
  <si>
    <t>1.1.-00002934</t>
  </si>
  <si>
    <t>1.1.-00002935</t>
  </si>
  <si>
    <t>1.1.-00002936</t>
  </si>
  <si>
    <t>1.1.01.01.04.03.04-FA-00004103</t>
  </si>
  <si>
    <t>1.1.01.01.04.03.04-FA-00004104</t>
  </si>
  <si>
    <t>电磁流量计1</t>
  </si>
  <si>
    <t>1.1.-00002999</t>
  </si>
  <si>
    <t>1.1.-00003003</t>
  </si>
  <si>
    <t>1.1.-00003004</t>
  </si>
  <si>
    <t>1.1.-00003006</t>
  </si>
  <si>
    <t>1.1.-00003007</t>
  </si>
  <si>
    <t>1.1.-00003008</t>
  </si>
  <si>
    <t>铝合金窗户</t>
  </si>
  <si>
    <t>1.1.-00003009</t>
  </si>
  <si>
    <t>铝合金窗户滑轮</t>
  </si>
  <si>
    <t>1.1.-00003010</t>
  </si>
  <si>
    <t>保育舍玻璃窗滑轮</t>
  </si>
  <si>
    <t>1.1.-00003011</t>
  </si>
  <si>
    <t>风机水帘系统设备</t>
  </si>
  <si>
    <t>1.1.-00003013</t>
  </si>
  <si>
    <t>卷帘改窗工程</t>
  </si>
  <si>
    <t>1.1.-00003014</t>
  </si>
  <si>
    <t>1.1.-00003020</t>
  </si>
  <si>
    <t>1.1.01.01.04.03.04-FA-00002661</t>
  </si>
  <si>
    <t>工程式潜水泵</t>
  </si>
  <si>
    <t>1.1.01.01.04.03.04-FA-00001933</t>
  </si>
  <si>
    <t xml:space="preserve">立式管道泵 </t>
  </si>
  <si>
    <r>
      <rPr>
        <sz val="10"/>
        <rFont val="Times New Roman"/>
        <charset val="134"/>
      </rPr>
      <t>05031708</t>
    </r>
    <r>
      <rPr>
        <sz val="10"/>
        <rFont val="宋体"/>
        <charset val="134"/>
      </rPr>
      <t>、</t>
    </r>
    <r>
      <rPr>
        <sz val="10"/>
        <rFont val="Times New Roman"/>
        <charset val="134"/>
      </rPr>
      <t>'00876264</t>
    </r>
    <r>
      <rPr>
        <sz val="10"/>
        <rFont val="宋体"/>
        <charset val="134"/>
      </rPr>
      <t>、</t>
    </r>
    <r>
      <rPr>
        <sz val="10"/>
        <rFont val="Times New Roman"/>
        <charset val="134"/>
      </rPr>
      <t>'01682319</t>
    </r>
    <r>
      <rPr>
        <sz val="10"/>
        <rFont val="宋体"/>
        <charset val="134"/>
      </rPr>
      <t>、</t>
    </r>
    <r>
      <rPr>
        <sz val="10"/>
        <rFont val="Times New Roman"/>
        <charset val="134"/>
      </rPr>
      <t>87908512</t>
    </r>
    <r>
      <rPr>
        <sz val="10"/>
        <rFont val="宋体"/>
        <charset val="134"/>
      </rPr>
      <t>、</t>
    </r>
    <r>
      <rPr>
        <sz val="10"/>
        <rFont val="Times New Roman"/>
        <charset val="134"/>
      </rPr>
      <t>'04765045</t>
    </r>
    <r>
      <rPr>
        <sz val="10"/>
        <rFont val="宋体"/>
        <charset val="134"/>
      </rPr>
      <t>、</t>
    </r>
    <r>
      <rPr>
        <sz val="10"/>
        <rFont val="Times New Roman"/>
        <charset val="134"/>
      </rPr>
      <t>'07427517</t>
    </r>
    <r>
      <rPr>
        <sz val="10"/>
        <rFont val="宋体"/>
        <charset val="134"/>
      </rPr>
      <t>、</t>
    </r>
    <r>
      <rPr>
        <sz val="10"/>
        <rFont val="Times New Roman"/>
        <charset val="134"/>
      </rPr>
      <t>'05433996</t>
    </r>
    <r>
      <rPr>
        <sz val="10"/>
        <rFont val="宋体"/>
        <charset val="134"/>
      </rPr>
      <t>、</t>
    </r>
    <r>
      <rPr>
        <sz val="10"/>
        <rFont val="Times New Roman"/>
        <charset val="134"/>
      </rPr>
      <t>12854036</t>
    </r>
    <r>
      <rPr>
        <sz val="10"/>
        <rFont val="宋体"/>
        <charset val="134"/>
      </rPr>
      <t>、</t>
    </r>
    <r>
      <rPr>
        <sz val="10"/>
        <rFont val="Times New Roman"/>
        <charset val="134"/>
      </rPr>
      <t>12854035</t>
    </r>
    <r>
      <rPr>
        <sz val="10"/>
        <rFont val="宋体"/>
        <charset val="134"/>
      </rPr>
      <t>、</t>
    </r>
    <r>
      <rPr>
        <sz val="10"/>
        <rFont val="Times New Roman"/>
        <charset val="134"/>
      </rPr>
      <t>'04616815</t>
    </r>
    <r>
      <rPr>
        <sz val="10"/>
        <rFont val="宋体"/>
        <charset val="134"/>
      </rPr>
      <t>、</t>
    </r>
    <r>
      <rPr>
        <sz val="10"/>
        <rFont val="Times New Roman"/>
        <charset val="134"/>
      </rPr>
      <t>10252443</t>
    </r>
  </si>
  <si>
    <t>1.1.-00016381</t>
  </si>
  <si>
    <t>1.1.-00016384</t>
  </si>
  <si>
    <t>50T地磅土建工程</t>
  </si>
  <si>
    <t>1.1.-00016393</t>
  </si>
  <si>
    <t>1.1.-00016321</t>
  </si>
  <si>
    <t>1.1.-00016324</t>
  </si>
  <si>
    <t>18Y2T/22</t>
  </si>
  <si>
    <t>1.1.-00016326</t>
  </si>
  <si>
    <t>1.1.-00016328</t>
  </si>
  <si>
    <t>1.1.-00016331</t>
  </si>
  <si>
    <t>1.1.-00016332</t>
  </si>
  <si>
    <t>铲车</t>
  </si>
  <si>
    <t>1.1.-00016333</t>
  </si>
  <si>
    <t>针式打印机</t>
  </si>
  <si>
    <t>1.1.-00016334</t>
  </si>
  <si>
    <t>树木款</t>
  </si>
  <si>
    <t>1.1.-00016335</t>
  </si>
  <si>
    <t>上料机</t>
  </si>
  <si>
    <t>1.1.-00016336</t>
  </si>
  <si>
    <t>干燥机</t>
  </si>
  <si>
    <t>1.1.-00016337</t>
  </si>
  <si>
    <t>混色机</t>
  </si>
  <si>
    <t>1.1.-00016338</t>
  </si>
  <si>
    <t>1.1.-00016339</t>
  </si>
  <si>
    <t>冷却塔</t>
  </si>
  <si>
    <t>1.1.-00016340</t>
  </si>
  <si>
    <t>冷水机</t>
  </si>
  <si>
    <t>1.1.-00016341</t>
  </si>
  <si>
    <t>1.1.-00016343</t>
  </si>
  <si>
    <t>漏粪板模具</t>
  </si>
  <si>
    <t>1.1.-00016344</t>
  </si>
  <si>
    <t>1.1.-00016345</t>
  </si>
  <si>
    <t>1.1.-00016346</t>
  </si>
  <si>
    <t>1.1.-00016347</t>
  </si>
  <si>
    <t>焊机</t>
  </si>
  <si>
    <t>1.1.-00016348</t>
  </si>
  <si>
    <t>折边机</t>
  </si>
  <si>
    <t>1.1.-00016349</t>
  </si>
  <si>
    <t>氩弧焊机</t>
  </si>
  <si>
    <t>1.1.-00016350</t>
  </si>
  <si>
    <t>1.1.-00016351</t>
  </si>
  <si>
    <t>钢筋弯曲机</t>
  </si>
  <si>
    <t>1.1.-00016352</t>
  </si>
  <si>
    <t>钢筋切断机</t>
  </si>
  <si>
    <t>1.1.01.01.03.07.02-FA-00000996</t>
  </si>
  <si>
    <t>630KVA配电柜及500KVA配电柜</t>
  </si>
  <si>
    <t>1.1.-00016323</t>
  </si>
  <si>
    <t>1.1.-00016330</t>
  </si>
  <si>
    <t>环保站卷帘设备</t>
  </si>
  <si>
    <t>1.1.-00016294</t>
  </si>
  <si>
    <t>地磅磅头</t>
  </si>
  <si>
    <t>1.1.-00016300</t>
  </si>
  <si>
    <t>1.1.-00016307</t>
  </si>
  <si>
    <t>1.1.-00016308</t>
  </si>
  <si>
    <t>AQD-5</t>
  </si>
  <si>
    <t>1.1.-00016317</t>
  </si>
  <si>
    <t>1.1.-00016318</t>
  </si>
  <si>
    <t>（三目）显微镜</t>
  </si>
  <si>
    <t>1.1.01.01.03.07.02-FA-00001322</t>
  </si>
  <si>
    <t>1.1.01.01.03.07.02-FA-00003438</t>
  </si>
  <si>
    <t>上海熊猫</t>
  </si>
  <si>
    <t>1.1.01.01.03.07.02-FA-00004385</t>
  </si>
  <si>
    <t>1.1.01.01.03.07.02-FA-00005438</t>
  </si>
  <si>
    <t>1.1.01.01.03.07.02-FA-00004775</t>
  </si>
  <si>
    <t>1.1.-00016424</t>
  </si>
  <si>
    <t>1.1.-00016425</t>
  </si>
  <si>
    <t>1.1.-00016426</t>
  </si>
  <si>
    <t>卸货车</t>
  </si>
  <si>
    <t>1.1.-00016397</t>
  </si>
  <si>
    <t>1.1.-00016406</t>
  </si>
  <si>
    <t>1.1.-00016407</t>
  </si>
  <si>
    <t>钢棚</t>
  </si>
  <si>
    <t>1.1.-00016408</t>
  </si>
  <si>
    <t>饮水器</t>
  </si>
  <si>
    <t>1.1.-00016409</t>
  </si>
  <si>
    <t>1.1.-00016411</t>
  </si>
  <si>
    <t>智能消毒通道</t>
  </si>
  <si>
    <t>1.1.-00016414</t>
  </si>
  <si>
    <t>燃烧机</t>
  </si>
  <si>
    <t>1.1.-00016416</t>
  </si>
  <si>
    <t>1.1.-00016419</t>
  </si>
  <si>
    <t>1.1.-00016421</t>
  </si>
  <si>
    <t>1.1.-00016422</t>
  </si>
  <si>
    <t>1.1.01.01.03.07.02-FA-00000553</t>
  </si>
  <si>
    <t>移动式箱体篮球架配有机板</t>
  </si>
  <si>
    <t>1.1.01.01.03.07.02-FA-00000555</t>
  </si>
  <si>
    <t>1.1.-00016418</t>
  </si>
  <si>
    <t>1.1.-00016410</t>
  </si>
  <si>
    <t>1.1.-00016412</t>
  </si>
  <si>
    <t>有机肥轨道</t>
  </si>
  <si>
    <t>1.1.-00016413</t>
  </si>
  <si>
    <t>1.1.-00016415</t>
  </si>
  <si>
    <t xml:space="preserve">24269791-24269793
78252785-78252788
35612752
30444099
30444100
24896129
24896135
01627011
05433995
12659416-12659418
04350029
06408866 06408867
</t>
  </si>
  <si>
    <t>1.1.-00016592</t>
  </si>
  <si>
    <t>料塔隔热</t>
  </si>
  <si>
    <t>1.1.-00016595</t>
  </si>
  <si>
    <t>水帘土建款工程</t>
  </si>
  <si>
    <t>1.1.-00016596</t>
  </si>
  <si>
    <t>1.1.-00016597</t>
  </si>
  <si>
    <t>保育产床</t>
  </si>
  <si>
    <t>1.1.-00016600</t>
  </si>
  <si>
    <t>1.1.-00016601</t>
  </si>
  <si>
    <t>气浮机</t>
  </si>
  <si>
    <t>1.1.-00016603</t>
  </si>
  <si>
    <t>1.1.-00016643</t>
  </si>
  <si>
    <t>1.1.-00016651</t>
  </si>
  <si>
    <t>地磅土建工程款</t>
  </si>
  <si>
    <t>1.1.-00016659</t>
  </si>
  <si>
    <t>土工膜排污设备</t>
  </si>
  <si>
    <t>1.1.-00016329</t>
  </si>
  <si>
    <t>1.1.-00016550</t>
  </si>
  <si>
    <t>1.1.-00016551</t>
  </si>
  <si>
    <t>1.1.-00016552</t>
  </si>
  <si>
    <t>1.1.-00016553</t>
  </si>
  <si>
    <t>1.1.-00016554</t>
  </si>
  <si>
    <t>喷雾器</t>
  </si>
  <si>
    <t>1.1.-00016555</t>
  </si>
  <si>
    <t>消毒器</t>
  </si>
  <si>
    <t>1.1.-00016559</t>
  </si>
  <si>
    <t>自动喂料系统</t>
  </si>
  <si>
    <t>1.1.-00016560</t>
  </si>
  <si>
    <t>风机、水帘降温设备</t>
  </si>
  <si>
    <t>1.1.-00016561</t>
  </si>
  <si>
    <t>1.1.-00016562</t>
  </si>
  <si>
    <t>1.1.-00016563</t>
  </si>
  <si>
    <t>1.1.-00016564</t>
  </si>
  <si>
    <t>1.1.-00016565</t>
  </si>
  <si>
    <t>1.1.-00016566</t>
  </si>
  <si>
    <t>1.1.-00016567</t>
  </si>
  <si>
    <t>1.1.-00016568</t>
  </si>
  <si>
    <t>自动喂料系统（一区）</t>
  </si>
  <si>
    <t>1.1.-00016569</t>
  </si>
  <si>
    <t>猪栏设备（一区）</t>
  </si>
  <si>
    <t>1.1.-00016570</t>
  </si>
  <si>
    <t>饮水器（一区）</t>
  </si>
  <si>
    <t>1.1.-00016571</t>
  </si>
  <si>
    <t>自动喂料系统（二区）</t>
  </si>
  <si>
    <t>1.1.-00016572</t>
  </si>
  <si>
    <t>猪栏设备（二区）</t>
  </si>
  <si>
    <t>1.1.-00016573</t>
  </si>
  <si>
    <t>饮水器（二区）</t>
  </si>
  <si>
    <t>1.1.-00016574</t>
  </si>
  <si>
    <t>1.1.-00016575</t>
  </si>
  <si>
    <t>1.1.-00016576</t>
  </si>
  <si>
    <t>1.1.-00016577</t>
  </si>
  <si>
    <t>1.1.-00016578</t>
  </si>
  <si>
    <t>1.1.-00016579</t>
  </si>
  <si>
    <t>1.1.-00016580</t>
  </si>
  <si>
    <t>1.1.01.01.03.07.02-FA-00002689</t>
  </si>
  <si>
    <t>1.1.01.01.03.07.02-FA-00002690</t>
  </si>
  <si>
    <t>1.1.01.01.03.07.02-FA-00002691</t>
  </si>
  <si>
    <t>水泵保护器</t>
  </si>
  <si>
    <t>1.1.01.01.03.07.02-FA-00002692</t>
  </si>
  <si>
    <t>1.1.01.01.03.07.02-FA-00002693</t>
  </si>
  <si>
    <t>排污切割泵</t>
  </si>
  <si>
    <t>1.1.01.01.03.07.02-FA-00002694</t>
  </si>
  <si>
    <t>1.1.01.01.03.07.02-FA-00002696</t>
  </si>
  <si>
    <t>1.1.01.01.03.07.02-FA-00002697</t>
  </si>
  <si>
    <t>1.1.01.01.03.07.02-FA-00003901</t>
  </si>
  <si>
    <t>烘干机</t>
  </si>
  <si>
    <t>1.1.-00016477</t>
  </si>
  <si>
    <t>1.1.-00016494</t>
  </si>
  <si>
    <t>1.1.-00016504</t>
  </si>
  <si>
    <t>氨气检查仪</t>
  </si>
  <si>
    <t>1.1.-00016505</t>
  </si>
  <si>
    <t>A超仪</t>
  </si>
  <si>
    <t>1.1.-00016506</t>
  </si>
  <si>
    <t>1.1.-00016509</t>
  </si>
  <si>
    <t>1.1.-00016525</t>
  </si>
  <si>
    <t>1.1.-00016526</t>
  </si>
  <si>
    <t>1.1.-00016531</t>
  </si>
  <si>
    <t>电子称</t>
  </si>
  <si>
    <t>1.1.-00016532</t>
  </si>
  <si>
    <t>1.1.-00016533</t>
  </si>
  <si>
    <t>1.1.-00016534</t>
  </si>
  <si>
    <t>1.1.-00016536</t>
  </si>
  <si>
    <t>智能超声波消毒通道系统</t>
  </si>
  <si>
    <t>1.1.-00016537</t>
  </si>
  <si>
    <t>1.1.01.01.03.07.02-FA-00001683</t>
  </si>
  <si>
    <t>小地磅</t>
  </si>
  <si>
    <t>1.1.01.01.03.07.02-FA-00002757</t>
  </si>
  <si>
    <t>无堵塞卧式离心泵</t>
  </si>
  <si>
    <t>1.1.01.01.03.07.02-FA-00002758</t>
  </si>
  <si>
    <t>1.1.01.01.03.07.02-FA-00002759</t>
  </si>
  <si>
    <t>1.1.01.01.03.07.02-FA-00003749</t>
  </si>
  <si>
    <t>大明油浸潜水电泵</t>
  </si>
  <si>
    <t>1.1.01.01.03.07.02-FA-00003750</t>
  </si>
  <si>
    <t>鑫源不锈钢深井泵</t>
  </si>
  <si>
    <t>1.1.01.01.03.07.02-FA-00003751</t>
  </si>
  <si>
    <t>日虹</t>
  </si>
  <si>
    <t>1.1.01.01.03.07.02-FA-00003902</t>
  </si>
  <si>
    <t>1.1.01.01.03.07.02-FA-00004386</t>
  </si>
  <si>
    <t>1.1.01.01.03.07.02-FA-00005437</t>
  </si>
  <si>
    <t>油浸潜水电泵</t>
  </si>
  <si>
    <t>1.1.01.01.03.07.02-FA-00005535</t>
  </si>
  <si>
    <t>1.1.01.01.03.07.02-FA-00004777</t>
  </si>
  <si>
    <t>1.1.-00016540</t>
  </si>
  <si>
    <t>1.1.-00016541</t>
  </si>
  <si>
    <t>1.1.-00016542</t>
  </si>
  <si>
    <t>蒸水机</t>
  </si>
  <si>
    <t>1.1.-00016543</t>
  </si>
  <si>
    <t>预热箱</t>
  </si>
  <si>
    <t>1.1.-00016544</t>
  </si>
  <si>
    <t>精液保存箱</t>
  </si>
  <si>
    <t>1.1.-00016545</t>
  </si>
  <si>
    <t>光度计</t>
  </si>
  <si>
    <t>1.1.-00016546</t>
  </si>
  <si>
    <t>猪用人工授精设备</t>
  </si>
  <si>
    <t>1.1.-00016547</t>
  </si>
  <si>
    <t>1.1.-00016548</t>
  </si>
  <si>
    <t>蒸馏机</t>
  </si>
  <si>
    <t>1.1.-00016549</t>
  </si>
  <si>
    <t>1.1.01.01.03.07.02-FA-00003892</t>
  </si>
  <si>
    <t>双蒸馏机</t>
  </si>
  <si>
    <t>1.1.01.01.03.07.02-FA-00003893</t>
  </si>
  <si>
    <t>精液密度仪</t>
  </si>
  <si>
    <t>1.1.01.01.03.07.02-FA-00003894</t>
  </si>
  <si>
    <t>双蒸馏水器</t>
  </si>
  <si>
    <t>1.1.01.01.03.07.02-FA-00003895</t>
  </si>
  <si>
    <t>1.1.01.01.03.07.02-FA-00003896</t>
  </si>
  <si>
    <t>1.1.-00016539</t>
  </si>
  <si>
    <t>三轮车-拉料车</t>
  </si>
  <si>
    <t>1.1.01.01.03.07.02-FA-00001682</t>
  </si>
  <si>
    <t>1.1.01.01.03.07.02-FA-00003324</t>
  </si>
  <si>
    <t>1.1.01.01.03.07.02-FA-00003847</t>
  </si>
  <si>
    <t>1.1.-00016672</t>
  </si>
  <si>
    <t>消毒池</t>
  </si>
  <si>
    <t>1.1.-00016673</t>
  </si>
  <si>
    <t>1.1.-00016674</t>
  </si>
  <si>
    <t>1.1.-00016676</t>
  </si>
  <si>
    <t>1.1.-00016677</t>
  </si>
  <si>
    <t>栏舍铁门</t>
  </si>
  <si>
    <t>1.1.-00016678</t>
  </si>
  <si>
    <t>1.1.-00016679</t>
  </si>
  <si>
    <t>1.1.-00016680</t>
  </si>
  <si>
    <t>冷库钢棚</t>
  </si>
  <si>
    <t>1.1.-00016681</t>
  </si>
  <si>
    <t>1.1.-00016682</t>
  </si>
  <si>
    <t>1.1.-00016683</t>
  </si>
  <si>
    <t>1.1.-00016684</t>
  </si>
  <si>
    <t>便携式氨气测试仪</t>
  </si>
  <si>
    <t>1.1.-00016685</t>
  </si>
  <si>
    <t>阳光棚</t>
  </si>
  <si>
    <t>1.1.-00016686</t>
  </si>
  <si>
    <t>加强泵</t>
  </si>
  <si>
    <t>1.1.-00016687</t>
  </si>
  <si>
    <t>1.1.-00016688</t>
  </si>
  <si>
    <t>1.1.-00016689</t>
  </si>
  <si>
    <t>圆盘料槽</t>
  </si>
  <si>
    <t>1.1.01.01.03.07.02-FA-00000604</t>
  </si>
  <si>
    <t>1.1.01.01.03.07.02-FA-00000956</t>
  </si>
  <si>
    <t>1.1.01.01.03.07.02-FA-00001751</t>
  </si>
  <si>
    <t>lf-100</t>
  </si>
  <si>
    <t>1.1.01.01.03.07.02-FA-00003827</t>
  </si>
  <si>
    <t>大门</t>
  </si>
  <si>
    <r>
      <rPr>
        <sz val="10"/>
        <rFont val="Times New Roman"/>
        <charset val="134"/>
      </rPr>
      <t>00103042</t>
    </r>
    <r>
      <rPr>
        <sz val="10"/>
        <rFont val="宋体"/>
        <charset val="134"/>
      </rPr>
      <t>、</t>
    </r>
    <r>
      <rPr>
        <sz val="10"/>
        <rFont val="Times New Roman"/>
        <charset val="134"/>
      </rPr>
      <t>'04081983</t>
    </r>
    <r>
      <rPr>
        <sz val="10"/>
        <rFont val="宋体"/>
        <charset val="134"/>
      </rPr>
      <t>、</t>
    </r>
    <r>
      <rPr>
        <sz val="10"/>
        <rFont val="Times New Roman"/>
        <charset val="134"/>
      </rPr>
      <t>'01314272</t>
    </r>
    <r>
      <rPr>
        <sz val="10"/>
        <rFont val="宋体"/>
        <charset val="134"/>
      </rPr>
      <t>、</t>
    </r>
    <r>
      <rPr>
        <sz val="10"/>
        <rFont val="Times New Roman"/>
        <charset val="134"/>
      </rPr>
      <t>11901857</t>
    </r>
    <r>
      <rPr>
        <sz val="10"/>
        <rFont val="宋体"/>
        <charset val="134"/>
      </rPr>
      <t>、</t>
    </r>
    <r>
      <rPr>
        <sz val="10"/>
        <rFont val="Times New Roman"/>
        <charset val="134"/>
      </rPr>
      <t>'01226359</t>
    </r>
    <r>
      <rPr>
        <sz val="10"/>
        <rFont val="宋体"/>
        <charset val="134"/>
      </rPr>
      <t>、</t>
    </r>
    <r>
      <rPr>
        <sz val="10"/>
        <rFont val="Times New Roman"/>
        <charset val="134"/>
      </rPr>
      <t>'01226361</t>
    </r>
    <r>
      <rPr>
        <sz val="10"/>
        <rFont val="宋体"/>
        <charset val="134"/>
      </rPr>
      <t>、</t>
    </r>
    <r>
      <rPr>
        <sz val="10"/>
        <rFont val="Times New Roman"/>
        <charset val="134"/>
      </rPr>
      <t>'01226360</t>
    </r>
    <r>
      <rPr>
        <sz val="10"/>
        <rFont val="宋体"/>
        <charset val="134"/>
      </rPr>
      <t>、</t>
    </r>
    <r>
      <rPr>
        <sz val="10"/>
        <rFont val="Times New Roman"/>
        <charset val="134"/>
      </rPr>
      <t>12156045</t>
    </r>
    <r>
      <rPr>
        <sz val="10"/>
        <rFont val="宋体"/>
        <charset val="134"/>
      </rPr>
      <t>、</t>
    </r>
    <r>
      <rPr>
        <sz val="10"/>
        <rFont val="Times New Roman"/>
        <charset val="134"/>
      </rPr>
      <t>11901854</t>
    </r>
    <r>
      <rPr>
        <sz val="10"/>
        <rFont val="宋体"/>
        <charset val="134"/>
      </rPr>
      <t>、</t>
    </r>
    <r>
      <rPr>
        <sz val="10"/>
        <rFont val="Times New Roman"/>
        <charset val="134"/>
      </rPr>
      <t>12659424-12659426</t>
    </r>
    <r>
      <rPr>
        <sz val="10"/>
        <rFont val="宋体"/>
        <charset val="134"/>
      </rPr>
      <t>、</t>
    </r>
    <r>
      <rPr>
        <sz val="10"/>
        <rFont val="Times New Roman"/>
        <charset val="134"/>
      </rPr>
      <t>24245335</t>
    </r>
    <r>
      <rPr>
        <sz val="10"/>
        <rFont val="宋体"/>
        <charset val="134"/>
      </rPr>
      <t>、</t>
    </r>
    <r>
      <rPr>
        <sz val="10"/>
        <rFont val="Times New Roman"/>
        <charset val="134"/>
      </rPr>
      <t>24269805</t>
    </r>
    <r>
      <rPr>
        <sz val="10"/>
        <rFont val="宋体"/>
        <charset val="134"/>
      </rPr>
      <t>、</t>
    </r>
    <r>
      <rPr>
        <sz val="10"/>
        <rFont val="Times New Roman"/>
        <charset val="134"/>
      </rPr>
      <t>'01474885</t>
    </r>
    <r>
      <rPr>
        <sz val="10"/>
        <rFont val="宋体"/>
        <charset val="134"/>
      </rPr>
      <t>、</t>
    </r>
    <r>
      <rPr>
        <sz val="10"/>
        <rFont val="Times New Roman"/>
        <charset val="134"/>
      </rPr>
      <t>'00119234</t>
    </r>
    <r>
      <rPr>
        <sz val="10"/>
        <rFont val="宋体"/>
        <charset val="134"/>
      </rPr>
      <t>、</t>
    </r>
    <r>
      <rPr>
        <sz val="10"/>
        <rFont val="Times New Roman"/>
        <charset val="134"/>
      </rPr>
      <t>'00119235</t>
    </r>
    <r>
      <rPr>
        <sz val="10"/>
        <rFont val="宋体"/>
        <charset val="134"/>
      </rPr>
      <t>、</t>
    </r>
    <r>
      <rPr>
        <sz val="10"/>
        <rFont val="Times New Roman"/>
        <charset val="134"/>
      </rPr>
      <t>'00116041</t>
    </r>
    <r>
      <rPr>
        <sz val="10"/>
        <rFont val="宋体"/>
        <charset val="134"/>
      </rPr>
      <t>、</t>
    </r>
    <r>
      <rPr>
        <sz val="10"/>
        <rFont val="Times New Roman"/>
        <charset val="134"/>
      </rPr>
      <t>16692579</t>
    </r>
    <r>
      <rPr>
        <sz val="10"/>
        <rFont val="宋体"/>
        <charset val="134"/>
      </rPr>
      <t>、</t>
    </r>
    <r>
      <rPr>
        <sz val="10"/>
        <rFont val="Times New Roman"/>
        <charset val="134"/>
      </rPr>
      <t>16831002</t>
    </r>
    <r>
      <rPr>
        <sz val="10"/>
        <rFont val="宋体"/>
        <charset val="134"/>
      </rPr>
      <t>、</t>
    </r>
    <r>
      <rPr>
        <sz val="10"/>
        <rFont val="Times New Roman"/>
        <charset val="134"/>
      </rPr>
      <t>16831001</t>
    </r>
    <r>
      <rPr>
        <sz val="10"/>
        <rFont val="宋体"/>
        <charset val="134"/>
      </rPr>
      <t>、</t>
    </r>
    <r>
      <rPr>
        <sz val="10"/>
        <rFont val="Times New Roman"/>
        <charset val="134"/>
      </rPr>
      <t>25351360</t>
    </r>
  </si>
  <si>
    <t>1.1.-00016724</t>
  </si>
  <si>
    <t>潭丘猪场</t>
  </si>
  <si>
    <t>1.1.-00016802</t>
  </si>
  <si>
    <t>1.1.-00016803</t>
  </si>
  <si>
    <t>1.1.-00016804</t>
  </si>
  <si>
    <t>1.1.-00016806</t>
  </si>
  <si>
    <t>1.1.-00016807</t>
  </si>
  <si>
    <t>1.1.-00016809</t>
  </si>
  <si>
    <t>1.1.-00016811</t>
  </si>
  <si>
    <t>1.1.-00016812</t>
  </si>
  <si>
    <t>1.1.-00016813</t>
  </si>
  <si>
    <t>1.1.-00016814</t>
  </si>
  <si>
    <t>1.1.-00016815</t>
  </si>
  <si>
    <t>350KW</t>
  </si>
  <si>
    <t>1.1.-00016816</t>
  </si>
  <si>
    <t>1.1.01.01.03.07.02-FA-00001051</t>
  </si>
  <si>
    <t>1.1.01.01.03.07.02-FA-00001347</t>
  </si>
  <si>
    <t>1.1.01.01.03.07.02-FA-00001354</t>
  </si>
  <si>
    <t>1.1.01.01.03.07.02-FA-00001355</t>
  </si>
  <si>
    <t>1.1.01.01.03.07.02-FA-00001356</t>
  </si>
  <si>
    <t>1.1.01.01.03.07.02-FA-00001983</t>
  </si>
  <si>
    <t>1.1.01.01.03.07.02-FA-00001984</t>
  </si>
  <si>
    <t>1.1.-00016808</t>
  </si>
  <si>
    <t>400KVA</t>
  </si>
  <si>
    <t>1.1.-00016817</t>
  </si>
  <si>
    <t>40KW</t>
  </si>
  <si>
    <t>1.1.01.01.03.07.02-FA-00005028</t>
  </si>
  <si>
    <t>切割式法兰式水泵</t>
  </si>
  <si>
    <t>1.1.-00016818</t>
  </si>
  <si>
    <t>1.1.-00016744</t>
  </si>
  <si>
    <t>三日</t>
  </si>
  <si>
    <t>1.1.-00016745</t>
  </si>
  <si>
    <t>恒温干燥箱</t>
  </si>
  <si>
    <t>1.1.-00016746</t>
  </si>
  <si>
    <t>亚荣</t>
  </si>
  <si>
    <t>1.1.-00016749</t>
  </si>
  <si>
    <t>配电房无功装置</t>
  </si>
  <si>
    <t>1.1.-00016751</t>
  </si>
  <si>
    <t>电子地磅</t>
  </si>
  <si>
    <t>1.1.-00016755</t>
  </si>
  <si>
    <t>1.1.-00016761</t>
  </si>
  <si>
    <t>1.1.-00016768</t>
  </si>
  <si>
    <t>地磅显示器</t>
  </si>
  <si>
    <t>1.1.-00016769</t>
  </si>
  <si>
    <t>1.1.-00016773</t>
  </si>
  <si>
    <t>汽油消毒清洗机</t>
  </si>
  <si>
    <t>1.1.-00016776</t>
  </si>
  <si>
    <t>1.1.-00016780</t>
  </si>
  <si>
    <t>BTXD-RTDA</t>
  </si>
  <si>
    <t>1.1.-00016781</t>
  </si>
  <si>
    <t>氨气检测仪器</t>
  </si>
  <si>
    <t>1.1.-00016784</t>
  </si>
  <si>
    <t>小地磅磅头</t>
  </si>
  <si>
    <t>1.1.-00016787</t>
  </si>
  <si>
    <t>监测仪器</t>
  </si>
  <si>
    <t>1.1.-00016788</t>
  </si>
  <si>
    <t>1.1.-00016789</t>
  </si>
  <si>
    <t>1.1.-00016790</t>
  </si>
  <si>
    <t>1.1.-00016794</t>
  </si>
  <si>
    <t>yf/cx-b100</t>
  </si>
  <si>
    <t>1.1.-00016795</t>
  </si>
  <si>
    <t>1.1.-00016800</t>
  </si>
  <si>
    <t>空调</t>
  </si>
  <si>
    <t>1.1.-00016801</t>
  </si>
  <si>
    <t>兽用B超仪</t>
  </si>
  <si>
    <t>1.1.01.01.03.07.02-FA-00001351</t>
  </si>
  <si>
    <t>1.1.01.01.03.07.02-FA-00001352</t>
  </si>
  <si>
    <t>1.1.01.01.03.07.02-FA-00001353</t>
  </si>
  <si>
    <t>1.1.01.01.03.07.02-FA-00001358</t>
  </si>
  <si>
    <t>1.1.01.01.03.07.02-FA-00001538</t>
  </si>
  <si>
    <t>切割式潜污泵</t>
  </si>
  <si>
    <t>1.1.01.01.03.07.02-FA-00003748</t>
  </si>
  <si>
    <t>大明潜水泵</t>
  </si>
  <si>
    <t>1.1.01.01.03.07.02-FA-00003891</t>
  </si>
  <si>
    <t>1.1.01.01.03.07.02-FA-00004114</t>
  </si>
  <si>
    <t>1.1.01.01.03.07.02-FA-00005065</t>
  </si>
  <si>
    <t>卧式离心泵干井泵</t>
  </si>
  <si>
    <t>1.1.01.01.03.07.02-FA-00004776</t>
  </si>
  <si>
    <t>1.1.01.01.03.07.02-FA-00005026</t>
  </si>
  <si>
    <t>1.1.01.01.03.07.02-FA-00005027</t>
  </si>
  <si>
    <t>1.5KW</t>
  </si>
  <si>
    <t>1.1.01.01.03.07.02-FA-00001357</t>
  </si>
  <si>
    <t>1.1.-00016819</t>
  </si>
  <si>
    <t>五征农用车</t>
  </si>
  <si>
    <t>五征</t>
  </si>
  <si>
    <t>1.1.-00016820</t>
  </si>
  <si>
    <t>1.1.-00016822</t>
  </si>
  <si>
    <t>电动搬运车</t>
  </si>
  <si>
    <t>1.1.-00016823</t>
  </si>
  <si>
    <t>低速货车</t>
  </si>
  <si>
    <t>1.1.01.01.03.07.02-FA-00001982</t>
  </si>
  <si>
    <t>1.1.01.01.03.07.02-FA-00004432</t>
  </si>
  <si>
    <t>1.1.-00016821</t>
  </si>
  <si>
    <t>1.1.-00016827</t>
  </si>
  <si>
    <t>1.1.-00016828</t>
  </si>
  <si>
    <t>1.1.-00016829</t>
  </si>
  <si>
    <t>1.1.-00016830</t>
  </si>
  <si>
    <t>1.1.-00016832</t>
  </si>
  <si>
    <t>1.1.-00016833</t>
  </si>
  <si>
    <t>轨道及配件</t>
  </si>
  <si>
    <t>1.1.-00016834</t>
  </si>
  <si>
    <t>1.1.-00016835</t>
  </si>
  <si>
    <t>水帘、风机</t>
  </si>
  <si>
    <t>1.1.-00016837</t>
  </si>
  <si>
    <t>1.1.-00016838</t>
  </si>
  <si>
    <t>1.1.-00016839</t>
  </si>
  <si>
    <t>1.1.-00016840</t>
  </si>
  <si>
    <t>1.1.-00016841</t>
  </si>
  <si>
    <t>1.1.-00016842</t>
  </si>
  <si>
    <t>1.1.-00016845</t>
  </si>
  <si>
    <t>1.1.-00016846</t>
  </si>
  <si>
    <t>1.1.-00016847</t>
  </si>
  <si>
    <t>1.1.-00016848</t>
  </si>
  <si>
    <t>1.1.-00016849</t>
  </si>
  <si>
    <t>1.1.01.01.03.07.02-FA-00001750</t>
  </si>
  <si>
    <t>1.1.01.01.03.07.02-FA-00003752</t>
  </si>
  <si>
    <t>PE全新料立式水塔</t>
  </si>
  <si>
    <t>5T圆形水桶</t>
  </si>
  <si>
    <t>1.1.-00016836</t>
  </si>
  <si>
    <t>环保站卷帘</t>
  </si>
  <si>
    <t>潭丘猪场小计</t>
  </si>
  <si>
    <t>1.1.-00013820</t>
  </si>
  <si>
    <t>1.1.-00013821</t>
  </si>
  <si>
    <t>保险柜</t>
  </si>
  <si>
    <t>1.1.-00013822</t>
  </si>
  <si>
    <t>1.1.-00013823</t>
  </si>
  <si>
    <t>1.1.-00013824</t>
  </si>
  <si>
    <t>推车磅</t>
  </si>
  <si>
    <t>1.1.-00013825</t>
  </si>
  <si>
    <t>1.1.-00013826</t>
  </si>
  <si>
    <t>1.1.-00013827</t>
  </si>
  <si>
    <t>柴油机</t>
  </si>
  <si>
    <t>1.1.-00013828</t>
  </si>
  <si>
    <t>水泵智能控制箱</t>
  </si>
  <si>
    <t>1.1.-00013829</t>
  </si>
  <si>
    <t>多级水磅</t>
  </si>
  <si>
    <t>1.1.-00013830</t>
  </si>
  <si>
    <t>1.1.-00013832</t>
  </si>
  <si>
    <t>线料机</t>
  </si>
  <si>
    <t>老安塘猪场小计</t>
  </si>
  <si>
    <t>被评估单位：凤凰猪场</t>
  </si>
  <si>
    <t>房屋建筑物类合计</t>
  </si>
  <si>
    <t>4-6-1</t>
  </si>
  <si>
    <t>固定资产-房屋建筑物</t>
  </si>
  <si>
    <t>4-6-2</t>
  </si>
  <si>
    <t>固定资产-构筑物及其他辅助设施</t>
  </si>
  <si>
    <t>4-6-3</t>
  </si>
  <si>
    <t>固定资产-管道及沟槽</t>
  </si>
  <si>
    <t>设备类合计</t>
  </si>
  <si>
    <t>4-6-4</t>
  </si>
  <si>
    <t>4-6-5</t>
  </si>
  <si>
    <t>固定资产-车辆</t>
  </si>
  <si>
    <t>4-6-6</t>
  </si>
  <si>
    <t>固定资产-电子设备</t>
  </si>
  <si>
    <t>4-6-7</t>
  </si>
  <si>
    <t>固定资产—土地</t>
  </si>
  <si>
    <t>被评估单位：登龙猪场</t>
  </si>
  <si>
    <t>被评估单位：梅塘猪场</t>
  </si>
  <si>
    <t>被评估单位：澧田猪场</t>
  </si>
  <si>
    <t>被评估单位：嘉定猪场</t>
  </si>
</sst>
</file>

<file path=xl/styles.xml><?xml version="1.0" encoding="utf-8"?>
<styleSheet xmlns="http://schemas.openxmlformats.org/spreadsheetml/2006/main" xmlns:mc="http://schemas.openxmlformats.org/markup-compatibility/2006" xmlns:xr9="http://schemas.microsoft.com/office/spreadsheetml/2016/revision9" mc:Ignorable="xr9">
  <numFmts count="1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0.00_);[Red]\(0.00\)"/>
    <numFmt numFmtId="178" formatCode="yyyy&quot;年&quot;m&quot;月&quot;;@"/>
    <numFmt numFmtId="179" formatCode="#,##0.00_ "/>
    <numFmt numFmtId="180" formatCode="0.00_ "/>
    <numFmt numFmtId="181" formatCode="#,##0.00_);[Red]\(#,##0.00\)"/>
    <numFmt numFmtId="182" formatCode="#,##0_ "/>
    <numFmt numFmtId="183" formatCode="#,##0_);[Red]\(#,##0\)"/>
    <numFmt numFmtId="184" formatCode="0.000%"/>
    <numFmt numFmtId="185" formatCode="0_);[Red]\(0\)"/>
    <numFmt numFmtId="186" formatCode="_(* #,##0.00_);_(* \(#,##0.00\);_(* &quot;-&quot;??_);_(@_)"/>
    <numFmt numFmtId="187" formatCode="#,##0.00;\(#,##0.00\)"/>
    <numFmt numFmtId="188" formatCode="#,##0;\(#,##0\)"/>
  </numFmts>
  <fonts count="66">
    <font>
      <sz val="12"/>
      <name val="Times New Roman"/>
      <charset val="134"/>
    </font>
    <font>
      <sz val="18"/>
      <name val="Times New Roman"/>
      <charset val="134"/>
    </font>
    <font>
      <sz val="10"/>
      <name val="Times New Roman"/>
      <charset val="134"/>
    </font>
    <font>
      <sz val="18"/>
      <name val="黑体"/>
      <charset val="134"/>
    </font>
    <font>
      <sz val="10"/>
      <name val="宋体"/>
      <charset val="134"/>
    </font>
    <font>
      <b/>
      <sz val="10"/>
      <name val="宋体"/>
      <charset val="134"/>
    </font>
    <font>
      <b/>
      <sz val="10"/>
      <name val="Times New Roman"/>
      <charset val="134"/>
    </font>
    <font>
      <sz val="10"/>
      <name val="宋体"/>
      <charset val="134"/>
      <scheme val="minor"/>
    </font>
    <font>
      <sz val="11"/>
      <name val="宋体"/>
      <charset val="134"/>
      <scheme val="minor"/>
    </font>
    <font>
      <sz val="10"/>
      <name val="Arial Narrow"/>
      <charset val="134"/>
    </font>
    <font>
      <b/>
      <sz val="12"/>
      <name val="Times New Roman"/>
      <charset val="134"/>
    </font>
    <font>
      <b/>
      <sz val="10"/>
      <name val="Arial Narrow"/>
      <charset val="134"/>
    </font>
    <font>
      <sz val="9"/>
      <name val="宋体"/>
      <charset val="134"/>
    </font>
    <font>
      <sz val="9"/>
      <name val="Times New Roman"/>
      <charset val="134"/>
    </font>
    <font>
      <sz val="11"/>
      <name val="Times New Roman"/>
      <charset val="134"/>
    </font>
    <font>
      <b/>
      <sz val="9"/>
      <name val="宋体"/>
      <charset val="134"/>
    </font>
    <font>
      <b/>
      <sz val="9"/>
      <name val="Arial Narrow"/>
      <charset val="134"/>
    </font>
    <font>
      <sz val="10"/>
      <color indexed="8"/>
      <name val="宋体"/>
      <charset val="134"/>
    </font>
    <font>
      <sz val="11"/>
      <name val="宋体"/>
      <charset val="134"/>
    </font>
    <font>
      <u/>
      <sz val="10"/>
      <color indexed="12"/>
      <name val="宋体"/>
      <charset val="134"/>
    </font>
    <font>
      <sz val="10"/>
      <color indexed="8"/>
      <name val="Times New Roman"/>
      <charset val="134"/>
    </font>
    <font>
      <sz val="14"/>
      <name val="华文楷体"/>
      <charset val="134"/>
    </font>
    <font>
      <sz val="11"/>
      <name val="Arial Narrow"/>
      <charset val="134"/>
    </font>
    <font>
      <b/>
      <sz val="11"/>
      <name val="宋体"/>
      <charset val="134"/>
    </font>
    <font>
      <b/>
      <sz val="11"/>
      <name val="Arial Narrow"/>
      <charset val="134"/>
    </font>
    <font>
      <sz val="10"/>
      <color theme="1"/>
      <name val="宋体"/>
      <charset val="134"/>
      <scheme val="minor"/>
    </font>
    <font>
      <sz val="11"/>
      <color rgb="FFFF0000"/>
      <name val="宋体"/>
      <charset val="134"/>
      <scheme val="minor"/>
    </font>
    <font>
      <b/>
      <sz val="10"/>
      <color indexed="8"/>
      <name val="宋体"/>
      <charset val="134"/>
    </font>
    <font>
      <b/>
      <sz val="12"/>
      <name val="宋体"/>
      <charset val="134"/>
    </font>
    <font>
      <b/>
      <sz val="11"/>
      <name val="Times New Roman"/>
      <charset val="134"/>
    </font>
    <font>
      <sz val="13"/>
      <name val="Times New Roman"/>
      <charset val="134"/>
    </font>
    <font>
      <sz val="20"/>
      <name val="黑体"/>
      <charset val="134"/>
    </font>
    <font>
      <sz val="20"/>
      <name val="Times New Roman"/>
      <charset val="134"/>
    </font>
    <font>
      <sz val="13"/>
      <name val="宋体"/>
      <charset val="134"/>
    </font>
    <font>
      <b/>
      <sz val="16"/>
      <name val="Times New Roman"/>
      <charset val="134"/>
    </font>
    <font>
      <b/>
      <sz val="16"/>
      <name val="宋体"/>
      <charset val="134"/>
    </font>
    <font>
      <sz val="11"/>
      <color theme="1"/>
      <name val="宋体"/>
      <charset val="134"/>
      <scheme val="minor"/>
    </font>
    <font>
      <u/>
      <sz val="12"/>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theme="1"/>
      <name val="宋体"/>
      <charset val="134"/>
    </font>
    <font>
      <sz val="12"/>
      <name val="바탕체"/>
      <charset val="134"/>
    </font>
    <font>
      <sz val="12"/>
      <name val="黑体"/>
      <charset val="134"/>
    </font>
    <font>
      <vertAlign val="superscript"/>
      <sz val="10"/>
      <name val="Times New Roman"/>
      <charset val="134"/>
    </font>
    <font>
      <b/>
      <sz val="9"/>
      <name val="宋体"/>
      <charset val="134"/>
    </font>
    <font>
      <sz val="9"/>
      <name val="宋体"/>
      <charset val="134"/>
    </font>
    <font>
      <b/>
      <sz val="12"/>
      <name val="宋体"/>
      <charset val="134"/>
    </font>
    <font>
      <vertAlign val="superscript"/>
      <sz val="12"/>
      <name val="宋体"/>
      <charset val="134"/>
    </font>
    <font>
      <sz val="12"/>
      <name val="宋体"/>
      <charset val="134"/>
    </font>
  </fonts>
  <fills count="36">
    <fill>
      <patternFill patternType="none"/>
    </fill>
    <fill>
      <patternFill patternType="gray125"/>
    </fill>
    <fill>
      <patternFill patternType="solid">
        <fgColor rgb="FFFFFFFF"/>
        <bgColor indexed="64"/>
      </patternFill>
    </fill>
    <fill>
      <patternFill patternType="solid">
        <fgColor indexed="41"/>
        <bgColor indexed="64"/>
      </patternFill>
    </fill>
    <fill>
      <patternFill patternType="solid">
        <fgColor indexed="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pplyNumberFormat="0" applyFill="0" applyBorder="0" applyAlignment="0" applyProtection="0"/>
    <xf numFmtId="43" fontId="0" fillId="0" borderId="0" applyFont="0" applyFill="0" applyBorder="0" applyAlignment="0" applyProtection="0">
      <alignment vertical="center"/>
    </xf>
    <xf numFmtId="44" fontId="36" fillId="0" borderId="0" applyFont="0" applyFill="0" applyBorder="0" applyAlignment="0" applyProtection="0">
      <alignment vertical="center"/>
    </xf>
    <xf numFmtId="9" fontId="0" fillId="0" borderId="0" applyFont="0" applyFill="0" applyBorder="0" applyAlignment="0" applyProtection="0"/>
    <xf numFmtId="41" fontId="36" fillId="0" borderId="0" applyFont="0" applyFill="0" applyBorder="0" applyAlignment="0" applyProtection="0">
      <alignment vertical="center"/>
    </xf>
    <xf numFmtId="42" fontId="36" fillId="0" borderId="0" applyFont="0" applyFill="0" applyBorder="0" applyAlignment="0" applyProtection="0">
      <alignment vertical="center"/>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36" fillId="5" borderId="18" applyNumberFormat="0" applyFon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19" applyNumberFormat="0" applyFill="0" applyAlignment="0" applyProtection="0">
      <alignment vertical="center"/>
    </xf>
    <xf numFmtId="0" fontId="43" fillId="0" borderId="19" applyNumberFormat="0" applyFill="0" applyAlignment="0" applyProtection="0">
      <alignment vertical="center"/>
    </xf>
    <xf numFmtId="0" fontId="44" fillId="0" borderId="20" applyNumberFormat="0" applyFill="0" applyAlignment="0" applyProtection="0">
      <alignment vertical="center"/>
    </xf>
    <xf numFmtId="0" fontId="44" fillId="0" borderId="0" applyNumberFormat="0" applyFill="0" applyBorder="0" applyAlignment="0" applyProtection="0">
      <alignment vertical="center"/>
    </xf>
    <xf numFmtId="0" fontId="45" fillId="6" borderId="21" applyNumberFormat="0" applyAlignment="0" applyProtection="0">
      <alignment vertical="center"/>
    </xf>
    <xf numFmtId="0" fontId="46" fillId="7" borderId="22" applyNumberFormat="0" applyAlignment="0" applyProtection="0">
      <alignment vertical="center"/>
    </xf>
    <xf numFmtId="0" fontId="47" fillId="7" borderId="21" applyNumberFormat="0" applyAlignment="0" applyProtection="0">
      <alignment vertical="center"/>
    </xf>
    <xf numFmtId="0" fontId="48" fillId="8" borderId="23" applyNumberFormat="0" applyAlignment="0" applyProtection="0">
      <alignment vertical="center"/>
    </xf>
    <xf numFmtId="0" fontId="49" fillId="0" borderId="24" applyNumberFormat="0" applyFill="0" applyAlignment="0" applyProtection="0">
      <alignment vertical="center"/>
    </xf>
    <xf numFmtId="0" fontId="50" fillId="0" borderId="25" applyNumberFormat="0" applyFill="0" applyAlignment="0" applyProtection="0">
      <alignment vertical="center"/>
    </xf>
    <xf numFmtId="0" fontId="51" fillId="9" borderId="0" applyNumberFormat="0" applyBorder="0" applyAlignment="0" applyProtection="0">
      <alignment vertical="center"/>
    </xf>
    <xf numFmtId="0" fontId="52" fillId="10" borderId="0" applyNumberFormat="0" applyBorder="0" applyAlignment="0" applyProtection="0">
      <alignment vertical="center"/>
    </xf>
    <xf numFmtId="0" fontId="53" fillId="11" borderId="0" applyNumberFormat="0" applyBorder="0" applyAlignment="0" applyProtection="0">
      <alignment vertical="center"/>
    </xf>
    <xf numFmtId="0" fontId="54" fillId="12"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4" fillId="15" borderId="0" applyNumberFormat="0" applyBorder="0" applyAlignment="0" applyProtection="0">
      <alignment vertical="center"/>
    </xf>
    <xf numFmtId="0" fontId="54" fillId="16" borderId="0" applyNumberFormat="0" applyBorder="0" applyAlignment="0" applyProtection="0">
      <alignment vertical="center"/>
    </xf>
    <xf numFmtId="0" fontId="55" fillId="17" borderId="0" applyNumberFormat="0" applyBorder="0" applyAlignment="0" applyProtection="0">
      <alignment vertical="center"/>
    </xf>
    <xf numFmtId="0" fontId="55" fillId="18" borderId="0" applyNumberFormat="0" applyBorder="0" applyAlignment="0" applyProtection="0">
      <alignment vertical="center"/>
    </xf>
    <xf numFmtId="0" fontId="54" fillId="19" borderId="0" applyNumberFormat="0" applyBorder="0" applyAlignment="0" applyProtection="0">
      <alignment vertical="center"/>
    </xf>
    <xf numFmtId="0" fontId="54" fillId="20" borderId="0" applyNumberFormat="0" applyBorder="0" applyAlignment="0" applyProtection="0">
      <alignment vertical="center"/>
    </xf>
    <xf numFmtId="0" fontId="55" fillId="21" borderId="0" applyNumberFormat="0" applyBorder="0" applyAlignment="0" applyProtection="0">
      <alignment vertical="center"/>
    </xf>
    <xf numFmtId="0" fontId="55" fillId="22" borderId="0" applyNumberFormat="0" applyBorder="0" applyAlignment="0" applyProtection="0">
      <alignment vertical="center"/>
    </xf>
    <xf numFmtId="0" fontId="54" fillId="23" borderId="0" applyNumberFormat="0" applyBorder="0" applyAlignment="0" applyProtection="0">
      <alignment vertical="center"/>
    </xf>
    <xf numFmtId="0" fontId="54" fillId="24" borderId="0" applyNumberFormat="0" applyBorder="0" applyAlignment="0" applyProtection="0">
      <alignment vertical="center"/>
    </xf>
    <xf numFmtId="0" fontId="55" fillId="25" borderId="0" applyNumberFormat="0" applyBorder="0" applyAlignment="0" applyProtection="0">
      <alignment vertical="center"/>
    </xf>
    <xf numFmtId="0" fontId="55" fillId="26" borderId="0" applyNumberFormat="0" applyBorder="0" applyAlignment="0" applyProtection="0">
      <alignment vertical="center"/>
    </xf>
    <xf numFmtId="0" fontId="54" fillId="27" borderId="0" applyNumberFormat="0" applyBorder="0" applyAlignment="0" applyProtection="0">
      <alignment vertical="center"/>
    </xf>
    <xf numFmtId="0" fontId="54" fillId="28" borderId="0" applyNumberFormat="0" applyBorder="0" applyAlignment="0" applyProtection="0">
      <alignment vertical="center"/>
    </xf>
    <xf numFmtId="0" fontId="55" fillId="29" borderId="0" applyNumberFormat="0" applyBorder="0" applyAlignment="0" applyProtection="0">
      <alignment vertical="center"/>
    </xf>
    <xf numFmtId="0" fontId="55" fillId="30" borderId="0" applyNumberFormat="0" applyBorder="0" applyAlignment="0" applyProtection="0">
      <alignment vertical="center"/>
    </xf>
    <xf numFmtId="0" fontId="54" fillId="31" borderId="0" applyNumberFormat="0" applyBorder="0" applyAlignment="0" applyProtection="0">
      <alignment vertical="center"/>
    </xf>
    <xf numFmtId="0" fontId="54" fillId="32" borderId="0" applyNumberFormat="0" applyBorder="0" applyAlignment="0" applyProtection="0">
      <alignment vertical="center"/>
    </xf>
    <xf numFmtId="0" fontId="55" fillId="33" borderId="0" applyNumberFormat="0" applyBorder="0" applyAlignment="0" applyProtection="0">
      <alignment vertical="center"/>
    </xf>
    <xf numFmtId="0" fontId="55" fillId="34" borderId="0" applyNumberFormat="0" applyBorder="0" applyAlignment="0" applyProtection="0">
      <alignment vertical="center"/>
    </xf>
    <xf numFmtId="0" fontId="54" fillId="35" borderId="0" applyNumberFormat="0" applyBorder="0" applyAlignment="0" applyProtection="0">
      <alignment vertical="center"/>
    </xf>
    <xf numFmtId="0" fontId="56" fillId="0" borderId="0"/>
    <xf numFmtId="9" fontId="56" fillId="0" borderId="0" applyFont="0" applyFill="0" applyBorder="0" applyAlignment="0" applyProtection="0">
      <alignment vertical="center"/>
    </xf>
    <xf numFmtId="9" fontId="56" fillId="0" borderId="0" applyFont="0" applyFill="0" applyBorder="0" applyAlignment="0" applyProtection="0">
      <alignment vertical="center"/>
    </xf>
    <xf numFmtId="0" fontId="56" fillId="0" borderId="0"/>
    <xf numFmtId="0" fontId="56" fillId="0" borderId="0">
      <alignment vertical="center"/>
    </xf>
    <xf numFmtId="0" fontId="57" fillId="0" borderId="0">
      <alignment vertical="center"/>
    </xf>
    <xf numFmtId="0" fontId="56" fillId="0" borderId="0">
      <alignment vertical="center"/>
    </xf>
    <xf numFmtId="0" fontId="56" fillId="0" borderId="0"/>
    <xf numFmtId="0" fontId="36" fillId="0" borderId="0">
      <alignment vertical="center"/>
    </xf>
    <xf numFmtId="0" fontId="56" fillId="0" borderId="0"/>
    <xf numFmtId="0" fontId="56" fillId="0" borderId="0"/>
    <xf numFmtId="0" fontId="0" fillId="0" borderId="0"/>
    <xf numFmtId="176" fontId="56" fillId="0" borderId="0" applyFont="0" applyFill="0" applyBorder="0" applyAlignment="0" applyProtection="0">
      <alignment vertical="center"/>
    </xf>
    <xf numFmtId="0" fontId="58" fillId="0" borderId="0"/>
  </cellStyleXfs>
  <cellXfs count="580">
    <xf numFmtId="0" fontId="0" fillId="0" borderId="0" xfId="0"/>
    <xf numFmtId="0" fontId="1"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vertical="center"/>
    </xf>
    <xf numFmtId="0" fontId="3" fillId="0" borderId="0" xfId="0" applyNumberFormat="1" applyFont="1" applyFill="1" applyAlignment="1">
      <alignment horizontal="centerContinuous" vertical="center" wrapText="1"/>
    </xf>
    <xf numFmtId="0" fontId="1" fillId="0" borderId="0" xfId="0" applyNumberFormat="1" applyFont="1" applyFill="1" applyAlignment="1">
      <alignment horizontal="centerContinuous" vertical="center" wrapText="1"/>
    </xf>
    <xf numFmtId="0" fontId="4" fillId="0" borderId="0" xfId="0" applyNumberFormat="1" applyFont="1" applyFill="1" applyAlignment="1">
      <alignment horizontal="centerContinuous" vertical="center"/>
    </xf>
    <xf numFmtId="0" fontId="2" fillId="0" borderId="0" xfId="0" applyNumberFormat="1" applyFont="1" applyFill="1" applyAlignment="1">
      <alignment horizontal="centerContinuous" vertical="center"/>
    </xf>
    <xf numFmtId="177" fontId="2" fillId="0" borderId="0" xfId="0" applyNumberFormat="1" applyFont="1" applyFill="1" applyAlignment="1">
      <alignment horizontal="center" vertical="center"/>
    </xf>
    <xf numFmtId="0" fontId="2" fillId="0" borderId="0" xfId="0" applyNumberFormat="1" applyFont="1" applyFill="1" applyAlignment="1">
      <alignment horizontal="center" vertical="center"/>
    </xf>
    <xf numFmtId="177" fontId="2" fillId="0" borderId="0" xfId="0" applyNumberFormat="1" applyFont="1" applyFill="1" applyAlignment="1">
      <alignment horizontal="right" vertical="center"/>
    </xf>
    <xf numFmtId="0" fontId="4" fillId="0" borderId="0" xfId="0" applyNumberFormat="1" applyFont="1" applyFill="1" applyAlignment="1">
      <alignment horizontal="center" vertical="center"/>
    </xf>
    <xf numFmtId="177" fontId="4" fillId="0" borderId="0" xfId="0" applyNumberFormat="1" applyFont="1" applyFill="1" applyAlignment="1">
      <alignment vertical="center"/>
    </xf>
    <xf numFmtId="0" fontId="4" fillId="0" borderId="1" xfId="0" applyFont="1" applyFill="1" applyBorder="1" applyAlignment="1">
      <alignment horizontal="right"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2" fillId="0" borderId="3" xfId="0" applyFont="1" applyFill="1" applyBorder="1" applyAlignment="1">
      <alignment horizontal="center" vertical="center" wrapText="1"/>
    </xf>
    <xf numFmtId="0" fontId="2" fillId="0" borderId="2" xfId="0" applyFont="1" applyFill="1" applyBorder="1" applyAlignment="1">
      <alignment horizontal="left" vertical="center" shrinkToFit="1"/>
    </xf>
    <xf numFmtId="0" fontId="4" fillId="0" borderId="2" xfId="0" applyFont="1" applyFill="1" applyBorder="1" applyAlignment="1">
      <alignment horizontal="left" vertical="center" shrinkToFit="1"/>
    </xf>
    <xf numFmtId="0" fontId="2" fillId="0" borderId="2"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178" fontId="2" fillId="0" borderId="2" xfId="0" applyNumberFormat="1" applyFont="1" applyFill="1" applyBorder="1" applyAlignment="1">
      <alignment horizontal="center" vertical="center" shrinkToFit="1"/>
    </xf>
    <xf numFmtId="4" fontId="2" fillId="0" borderId="5" xfId="0" applyNumberFormat="1" applyFont="1" applyFill="1" applyBorder="1" applyAlignment="1">
      <alignment horizontal="right" vertical="center" shrinkToFit="1"/>
    </xf>
    <xf numFmtId="179" fontId="2" fillId="0" borderId="2" xfId="0" applyNumberFormat="1" applyFont="1" applyFill="1" applyBorder="1" applyAlignment="1">
      <alignment horizontal="right" vertical="center" shrinkToFit="1"/>
    </xf>
    <xf numFmtId="9" fontId="2" fillId="0" borderId="2" xfId="3" applyFont="1" applyFill="1" applyBorder="1" applyAlignment="1">
      <alignment horizontal="center" vertical="center" shrinkToFit="1"/>
    </xf>
    <xf numFmtId="10" fontId="2" fillId="0" borderId="2" xfId="3" applyNumberFormat="1" applyFont="1" applyFill="1" applyBorder="1" applyAlignment="1">
      <alignment horizontal="center" vertical="center"/>
    </xf>
    <xf numFmtId="0" fontId="4" fillId="0" borderId="2" xfId="0" applyFont="1" applyFill="1" applyBorder="1" applyAlignment="1">
      <alignment vertical="center"/>
    </xf>
    <xf numFmtId="0" fontId="2" fillId="0" borderId="6" xfId="0" applyFont="1" applyFill="1" applyBorder="1" applyAlignment="1">
      <alignment horizontal="center" vertical="center" wrapText="1"/>
    </xf>
    <xf numFmtId="179" fontId="4" fillId="0" borderId="2" xfId="0" applyNumberFormat="1" applyFont="1" applyFill="1" applyBorder="1" applyAlignment="1">
      <alignment horizontal="right" vertical="center" shrinkToFit="1"/>
    </xf>
    <xf numFmtId="43" fontId="2" fillId="0" borderId="2" xfId="0" applyNumberFormat="1" applyFont="1" applyFill="1" applyBorder="1" applyAlignment="1">
      <alignment horizontal="right" vertical="center"/>
    </xf>
    <xf numFmtId="2" fontId="2" fillId="0" borderId="5" xfId="0" applyNumberFormat="1" applyFont="1" applyFill="1" applyBorder="1" applyAlignment="1">
      <alignment horizontal="right" vertical="center" shrinkToFit="1"/>
    </xf>
    <xf numFmtId="4" fontId="2" fillId="0" borderId="2" xfId="0" applyNumberFormat="1" applyFont="1" applyFill="1" applyBorder="1" applyAlignment="1">
      <alignment horizontal="right" vertical="center" shrinkToFit="1"/>
    </xf>
    <xf numFmtId="179" fontId="2" fillId="0" borderId="0" xfId="0" applyNumberFormat="1" applyFont="1" applyFill="1" applyAlignment="1">
      <alignment vertical="center"/>
    </xf>
    <xf numFmtId="0" fontId="2" fillId="0" borderId="4" xfId="0" applyFont="1" applyFill="1" applyBorder="1" applyAlignment="1">
      <alignment horizontal="center" vertical="center" wrapText="1"/>
    </xf>
    <xf numFmtId="0" fontId="5" fillId="0" borderId="2" xfId="0" applyFont="1" applyFill="1" applyBorder="1" applyAlignment="1">
      <alignment horizontal="left" vertical="center" shrinkToFit="1"/>
    </xf>
    <xf numFmtId="4" fontId="6" fillId="0" borderId="5" xfId="0" applyNumberFormat="1" applyFont="1" applyFill="1" applyBorder="1" applyAlignment="1">
      <alignment horizontal="right" vertical="center" shrinkToFit="1"/>
    </xf>
    <xf numFmtId="179" fontId="6" fillId="0" borderId="2" xfId="0" applyNumberFormat="1" applyFont="1" applyFill="1" applyBorder="1" applyAlignment="1">
      <alignment horizontal="right" vertical="center" shrinkToFit="1"/>
    </xf>
    <xf numFmtId="9" fontId="6" fillId="0" borderId="2" xfId="3" applyFont="1" applyFill="1" applyBorder="1" applyAlignment="1">
      <alignment horizontal="center" vertical="center" shrinkToFit="1"/>
    </xf>
    <xf numFmtId="2" fontId="2" fillId="0" borderId="2" xfId="0" applyNumberFormat="1" applyFont="1" applyFill="1" applyBorder="1" applyAlignment="1">
      <alignment horizontal="right" vertical="center" shrinkToFit="1"/>
    </xf>
    <xf numFmtId="2" fontId="6" fillId="0" borderId="5" xfId="0" applyNumberFormat="1" applyFont="1" applyFill="1" applyBorder="1" applyAlignment="1">
      <alignment horizontal="right" vertical="center" shrinkToFit="1"/>
    </xf>
    <xf numFmtId="0" fontId="2" fillId="0" borderId="3"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4" xfId="0" applyFont="1" applyFill="1" applyBorder="1" applyAlignment="1">
      <alignment horizontal="center" vertical="center"/>
    </xf>
    <xf numFmtId="0" fontId="5" fillId="0" borderId="2" xfId="0" applyFont="1" applyFill="1" applyBorder="1" applyAlignment="1">
      <alignment vertical="center"/>
    </xf>
    <xf numFmtId="4" fontId="6" fillId="0" borderId="2" xfId="0" applyNumberFormat="1" applyFont="1" applyFill="1" applyBorder="1" applyAlignment="1">
      <alignment horizontal="right" vertical="center" shrinkToFit="1"/>
    </xf>
    <xf numFmtId="0" fontId="6" fillId="0" borderId="2" xfId="0" applyFont="1" applyFill="1" applyBorder="1" applyAlignment="1">
      <alignment horizontal="center" vertical="center" shrinkToFit="1"/>
    </xf>
    <xf numFmtId="0" fontId="5" fillId="0" borderId="2" xfId="0" applyFont="1" applyFill="1" applyBorder="1" applyAlignment="1">
      <alignment horizontal="center" vertical="center" shrinkToFit="1"/>
    </xf>
    <xf numFmtId="178" fontId="6" fillId="0" borderId="2" xfId="0" applyNumberFormat="1" applyFont="1" applyFill="1" applyBorder="1" applyAlignment="1">
      <alignment horizontal="center" vertical="center" shrinkToFit="1"/>
    </xf>
    <xf numFmtId="0" fontId="6" fillId="0" borderId="2" xfId="0" applyFont="1" applyFill="1" applyBorder="1" applyAlignment="1">
      <alignment horizontal="left" vertical="center" shrinkToFit="1"/>
    </xf>
    <xf numFmtId="0" fontId="4" fillId="0" borderId="2" xfId="0" applyFont="1" applyFill="1" applyBorder="1" applyAlignment="1">
      <alignment vertical="center" shrinkToFit="1"/>
    </xf>
    <xf numFmtId="43" fontId="2" fillId="0" borderId="2" xfId="0" applyNumberFormat="1" applyFont="1" applyFill="1" applyBorder="1" applyAlignment="1">
      <alignment horizontal="right" vertical="center" shrinkToFit="1"/>
    </xf>
    <xf numFmtId="0" fontId="2" fillId="0" borderId="2" xfId="0" applyFont="1" applyFill="1" applyBorder="1" applyAlignment="1">
      <alignment horizontal="left" vertical="center"/>
    </xf>
    <xf numFmtId="2" fontId="6" fillId="0" borderId="2" xfId="0" applyNumberFormat="1" applyFont="1" applyFill="1" applyBorder="1" applyAlignment="1">
      <alignment horizontal="right" vertical="center" shrinkToFit="1"/>
    </xf>
    <xf numFmtId="0" fontId="2" fillId="0" borderId="2" xfId="0" applyFont="1" applyFill="1" applyBorder="1" applyAlignment="1">
      <alignment vertical="center"/>
    </xf>
    <xf numFmtId="14" fontId="2" fillId="0" borderId="2" xfId="0" applyNumberFormat="1" applyFont="1" applyFill="1" applyBorder="1" applyAlignment="1">
      <alignment horizontal="center" vertical="center" shrinkToFit="1"/>
    </xf>
    <xf numFmtId="179" fontId="2" fillId="0" borderId="5" xfId="0" applyNumberFormat="1" applyFont="1" applyFill="1" applyBorder="1" applyAlignment="1">
      <alignment horizontal="right" vertical="center" shrinkToFit="1"/>
    </xf>
    <xf numFmtId="14" fontId="2" fillId="0" borderId="2" xfId="0" applyNumberFormat="1" applyFont="1" applyFill="1" applyBorder="1" applyAlignment="1">
      <alignment horizontal="center" vertical="center"/>
    </xf>
    <xf numFmtId="0" fontId="2" fillId="0" borderId="2" xfId="0" applyFont="1" applyFill="1" applyBorder="1" applyAlignment="1">
      <alignment horizontal="right" vertical="center"/>
    </xf>
    <xf numFmtId="49" fontId="4" fillId="0" borderId="2" xfId="0" applyNumberFormat="1" applyFont="1" applyFill="1" applyBorder="1" applyAlignment="1">
      <alignment horizontal="center" vertical="center"/>
    </xf>
    <xf numFmtId="179" fontId="2" fillId="0" borderId="2" xfId="0" applyNumberFormat="1" applyFont="1" applyFill="1" applyBorder="1" applyAlignment="1">
      <alignment vertical="center" shrinkToFit="1"/>
    </xf>
    <xf numFmtId="0" fontId="2" fillId="0" borderId="2" xfId="0" applyFont="1" applyFill="1" applyBorder="1" applyAlignment="1">
      <alignment vertical="center" shrinkToFit="1"/>
    </xf>
    <xf numFmtId="10" fontId="2" fillId="0" borderId="2" xfId="3" applyNumberFormat="1" applyFont="1" applyFill="1" applyBorder="1" applyAlignment="1">
      <alignment horizontal="center" vertical="center" shrinkToFit="1"/>
    </xf>
    <xf numFmtId="0" fontId="4" fillId="0" borderId="7" xfId="0" applyNumberFormat="1" applyFont="1" applyFill="1" applyBorder="1" applyAlignment="1">
      <alignment vertical="center"/>
    </xf>
    <xf numFmtId="49" fontId="4" fillId="0" borderId="7" xfId="0" applyNumberFormat="1" applyFont="1" applyFill="1" applyBorder="1" applyAlignment="1">
      <alignment vertical="center"/>
    </xf>
    <xf numFmtId="0" fontId="4" fillId="0" borderId="7" xfId="0" applyFont="1" applyFill="1" applyBorder="1" applyAlignment="1">
      <alignment vertical="center"/>
    </xf>
    <xf numFmtId="0" fontId="4" fillId="0" borderId="0" xfId="0" applyNumberFormat="1" applyFont="1" applyFill="1" applyAlignment="1">
      <alignment vertical="center"/>
    </xf>
    <xf numFmtId="2" fontId="2" fillId="0" borderId="0" xfId="0" applyNumberFormat="1" applyFont="1" applyFill="1" applyAlignment="1">
      <alignment vertical="center"/>
    </xf>
    <xf numFmtId="180" fontId="2" fillId="0" borderId="0" xfId="0" applyNumberFormat="1" applyFont="1" applyFill="1" applyAlignment="1">
      <alignment vertical="center"/>
    </xf>
    <xf numFmtId="0" fontId="1" fillId="0" borderId="0" xfId="0" applyFont="1" applyAlignment="1">
      <alignment vertical="center"/>
    </xf>
    <xf numFmtId="0" fontId="2" fillId="0" borderId="0" xfId="0" applyFont="1" applyAlignment="1">
      <alignment horizontal="center" vertical="center"/>
    </xf>
    <xf numFmtId="0" fontId="6" fillId="0" borderId="0" xfId="0" applyFont="1" applyFill="1" applyAlignment="1">
      <alignment horizontal="center" vertical="center"/>
    </xf>
    <xf numFmtId="0" fontId="6" fillId="0" borderId="0" xfId="0" applyFont="1" applyAlignment="1">
      <alignment horizontal="center" vertical="center"/>
    </xf>
    <xf numFmtId="0" fontId="6" fillId="0" borderId="0" xfId="0" applyFont="1" applyAlignment="1">
      <alignment vertical="center"/>
    </xf>
    <xf numFmtId="0" fontId="6" fillId="0" borderId="0" xfId="0" applyFont="1" applyFill="1" applyAlignment="1">
      <alignment vertical="center"/>
    </xf>
    <xf numFmtId="49" fontId="2" fillId="0" borderId="0" xfId="0" applyNumberFormat="1" applyFont="1" applyAlignment="1">
      <alignment vertical="center"/>
    </xf>
    <xf numFmtId="0" fontId="2" fillId="0" borderId="0" xfId="0" applyFont="1" applyAlignment="1">
      <alignment vertical="center" shrinkToFit="1"/>
    </xf>
    <xf numFmtId="0" fontId="2" fillId="0" borderId="0" xfId="0" applyFont="1" applyAlignment="1">
      <alignment vertical="center"/>
    </xf>
    <xf numFmtId="9" fontId="2" fillId="0" borderId="0" xfId="0" applyNumberFormat="1" applyFont="1" applyAlignment="1">
      <alignment vertical="center"/>
    </xf>
    <xf numFmtId="181" fontId="2" fillId="0" borderId="0" xfId="0" applyNumberFormat="1" applyFont="1" applyAlignment="1">
      <alignment vertical="center"/>
    </xf>
    <xf numFmtId="49" fontId="1" fillId="0" borderId="0" xfId="0" applyNumberFormat="1" applyFont="1" applyAlignment="1">
      <alignment horizontal="centerContinuous" vertical="center" wrapText="1"/>
    </xf>
    <xf numFmtId="0" fontId="1" fillId="0" borderId="0" xfId="0" applyFont="1" applyAlignment="1">
      <alignment horizontal="centerContinuous" vertical="center" shrinkToFit="1"/>
    </xf>
    <xf numFmtId="0" fontId="1" fillId="0" borderId="0" xfId="0" applyFont="1" applyAlignment="1">
      <alignment horizontal="centerContinuous" vertical="center" wrapText="1"/>
    </xf>
    <xf numFmtId="9" fontId="1" fillId="0" borderId="0" xfId="0" applyNumberFormat="1" applyFont="1" applyAlignment="1">
      <alignment horizontal="centerContinuous" vertical="center" wrapText="1"/>
    </xf>
    <xf numFmtId="181" fontId="1" fillId="0" borderId="0" xfId="0" applyNumberFormat="1" applyFont="1" applyAlignment="1">
      <alignment horizontal="centerContinuous" vertical="center" wrapText="1"/>
    </xf>
    <xf numFmtId="0" fontId="1" fillId="0" borderId="0" xfId="0" applyFont="1" applyAlignment="1">
      <alignment horizontal="center" vertical="center" wrapText="1"/>
    </xf>
    <xf numFmtId="49" fontId="2" fillId="0" borderId="0" xfId="0" applyNumberFormat="1" applyFont="1" applyAlignment="1">
      <alignment horizontal="centerContinuous" vertical="center"/>
    </xf>
    <xf numFmtId="177" fontId="2" fillId="0" borderId="0" xfId="0" applyNumberFormat="1" applyFont="1" applyAlignment="1">
      <alignment horizontal="centerContinuous" vertical="center" shrinkToFit="1"/>
    </xf>
    <xf numFmtId="177" fontId="2" fillId="0" borderId="0" xfId="0" applyNumberFormat="1" applyFont="1" applyAlignment="1">
      <alignment horizontal="centerContinuous" vertical="center"/>
    </xf>
    <xf numFmtId="0" fontId="2" fillId="0" borderId="0" xfId="0" applyNumberFormat="1" applyFont="1" applyAlignment="1">
      <alignment horizontal="centerContinuous" vertical="center"/>
    </xf>
    <xf numFmtId="9" fontId="2" fillId="0" borderId="0" xfId="0" applyNumberFormat="1" applyFont="1" applyAlignment="1">
      <alignment horizontal="centerContinuous" vertical="center"/>
    </xf>
    <xf numFmtId="181" fontId="2" fillId="0" borderId="0" xfId="0" applyNumberFormat="1" applyFont="1" applyAlignment="1">
      <alignment horizontal="centerContinuous" vertical="center"/>
    </xf>
    <xf numFmtId="0" fontId="2" fillId="0" borderId="0" xfId="0" applyNumberFormat="1" applyFont="1" applyAlignment="1">
      <alignment horizontal="center" vertical="center"/>
    </xf>
    <xf numFmtId="0" fontId="2" fillId="0" borderId="0" xfId="0" applyFont="1" applyAlignment="1">
      <alignment horizontal="center" vertical="center" wrapText="1"/>
    </xf>
    <xf numFmtId="49" fontId="2" fillId="0" borderId="0" xfId="0" applyNumberFormat="1" applyFont="1" applyAlignment="1">
      <alignment horizontal="center" vertical="center"/>
    </xf>
    <xf numFmtId="177" fontId="2" fillId="0" borderId="0" xfId="0" applyNumberFormat="1" applyFont="1" applyAlignment="1">
      <alignment horizontal="center" vertical="center" shrinkToFit="1"/>
    </xf>
    <xf numFmtId="177" fontId="2" fillId="0" borderId="0" xfId="0" applyNumberFormat="1" applyFont="1" applyAlignment="1">
      <alignment horizontal="center" vertical="center"/>
    </xf>
    <xf numFmtId="9" fontId="2" fillId="0" borderId="0" xfId="0" applyNumberFormat="1" applyFont="1" applyAlignment="1">
      <alignment horizontal="center" vertical="center"/>
    </xf>
    <xf numFmtId="181" fontId="2" fillId="0" borderId="0" xfId="0" applyNumberFormat="1" applyFont="1" applyAlignment="1">
      <alignment horizontal="center" vertical="center"/>
    </xf>
    <xf numFmtId="177" fontId="2" fillId="0" borderId="0" xfId="0" applyNumberFormat="1" applyFont="1" applyAlignment="1">
      <alignment horizontal="right" vertical="center"/>
    </xf>
    <xf numFmtId="49" fontId="4" fillId="0" borderId="0" xfId="0" applyNumberFormat="1" applyFont="1" applyAlignment="1">
      <alignment vertical="center"/>
    </xf>
    <xf numFmtId="0" fontId="2" fillId="0" borderId="1" xfId="0" applyFont="1" applyBorder="1" applyAlignment="1">
      <alignment horizontal="right" vertical="center"/>
    </xf>
    <xf numFmtId="49" fontId="2" fillId="0" borderId="2" xfId="0" applyNumberFormat="1" applyFont="1" applyBorder="1" applyAlignment="1">
      <alignment horizontal="center" vertical="center"/>
    </xf>
    <xf numFmtId="49" fontId="4" fillId="0" borderId="2" xfId="0" applyNumberFormat="1" applyFont="1" applyBorder="1" applyAlignment="1">
      <alignment horizontal="center" vertical="center"/>
    </xf>
    <xf numFmtId="0" fontId="2" fillId="0" borderId="2" xfId="0" applyFont="1" applyBorder="1" applyAlignment="1">
      <alignment horizontal="center" vertical="center" shrinkToFit="1"/>
    </xf>
    <xf numFmtId="0" fontId="4" fillId="0" borderId="2" xfId="0" applyFont="1" applyBorder="1" applyAlignment="1">
      <alignment horizontal="center" vertical="center" shrinkToFit="1"/>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0" fontId="0" fillId="0" borderId="2" xfId="0" applyBorder="1" applyAlignment="1">
      <alignment horizontal="center" vertical="center"/>
    </xf>
    <xf numFmtId="9" fontId="2" fillId="0" borderId="2" xfId="0" applyNumberFormat="1" applyFont="1" applyBorder="1" applyAlignment="1">
      <alignment horizontal="center" vertical="center" wrapText="1"/>
    </xf>
    <xf numFmtId="181" fontId="2" fillId="0" borderId="2" xfId="0" applyNumberFormat="1" applyFont="1" applyBorder="1" applyAlignment="1">
      <alignment horizontal="center" vertical="center"/>
    </xf>
    <xf numFmtId="49" fontId="2" fillId="0" borderId="2" xfId="57" applyNumberFormat="1" applyFont="1" applyFill="1" applyBorder="1" applyAlignment="1" applyProtection="1">
      <alignment horizontal="center" vertical="center"/>
      <protection hidden="1"/>
    </xf>
    <xf numFmtId="49" fontId="2" fillId="0" borderId="2" xfId="57" applyNumberFormat="1" applyFont="1" applyFill="1" applyBorder="1" applyAlignment="1" applyProtection="1">
      <alignment horizontal="center" vertical="center" wrapText="1"/>
      <protection hidden="1"/>
    </xf>
    <xf numFmtId="49" fontId="4" fillId="0" borderId="3" xfId="57" applyNumberFormat="1" applyFont="1" applyFill="1" applyBorder="1" applyAlignment="1" applyProtection="1">
      <alignment horizontal="center" vertical="center" wrapText="1"/>
      <protection hidden="1"/>
    </xf>
    <xf numFmtId="0" fontId="7" fillId="0" borderId="2" xfId="0" applyFont="1" applyFill="1" applyBorder="1" applyAlignment="1">
      <alignment horizontal="center" vertical="center" wrapText="1"/>
    </xf>
    <xf numFmtId="178" fontId="2" fillId="0" borderId="2" xfId="0" applyNumberFormat="1" applyFont="1" applyFill="1" applyBorder="1" applyAlignment="1">
      <alignment horizontal="center" vertical="center"/>
    </xf>
    <xf numFmtId="179" fontId="2" fillId="0" borderId="2" xfId="0" applyNumberFormat="1" applyFont="1" applyFill="1" applyBorder="1" applyAlignment="1">
      <alignment horizontal="center" vertical="center"/>
    </xf>
    <xf numFmtId="4" fontId="2" fillId="0" borderId="2" xfId="0" applyNumberFormat="1" applyFont="1" applyFill="1" applyBorder="1" applyAlignment="1">
      <alignment horizontal="right" vertical="center"/>
    </xf>
    <xf numFmtId="4" fontId="4" fillId="0" borderId="2" xfId="57" applyNumberFormat="1" applyFont="1" applyFill="1" applyBorder="1" applyAlignment="1" applyProtection="1">
      <alignment horizontal="center" vertical="center"/>
      <protection hidden="1"/>
    </xf>
    <xf numFmtId="9" fontId="4" fillId="0" borderId="2" xfId="57" applyNumberFormat="1" applyFont="1" applyFill="1" applyBorder="1" applyAlignment="1" applyProtection="1">
      <alignment horizontal="center" vertical="center" shrinkToFit="1"/>
      <protection hidden="1"/>
    </xf>
    <xf numFmtId="10" fontId="2" fillId="0" borderId="2" xfId="57" applyNumberFormat="1" applyFont="1" applyFill="1" applyBorder="1" applyAlignment="1" applyProtection="1">
      <alignment horizontal="center" vertical="center"/>
      <protection hidden="1"/>
    </xf>
    <xf numFmtId="182" fontId="2" fillId="0" borderId="2" xfId="57" applyNumberFormat="1" applyFont="1" applyFill="1" applyBorder="1" applyAlignment="1" applyProtection="1">
      <alignment horizontal="center" vertical="center" wrapText="1"/>
      <protection hidden="1"/>
    </xf>
    <xf numFmtId="0" fontId="4" fillId="0" borderId="2" xfId="57" applyFont="1" applyFill="1" applyBorder="1" applyAlignment="1" applyProtection="1">
      <alignment horizontal="center" vertical="center"/>
      <protection hidden="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8" fillId="0" borderId="2" xfId="0" applyFont="1" applyFill="1" applyBorder="1" applyAlignment="1">
      <alignment horizontal="right" vertical="center"/>
    </xf>
    <xf numFmtId="0" fontId="7" fillId="0" borderId="2" xfId="0" applyFont="1" applyFill="1" applyBorder="1" applyAlignment="1">
      <alignment horizontal="center" vertical="center"/>
    </xf>
    <xf numFmtId="178" fontId="2" fillId="0" borderId="2"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4" fillId="0" borderId="2" xfId="0" applyFont="1" applyBorder="1" applyAlignment="1">
      <alignment horizontal="center" vertical="center"/>
    </xf>
    <xf numFmtId="179" fontId="2" fillId="0" borderId="2" xfId="0" applyNumberFormat="1" applyFont="1" applyBorder="1" applyAlignment="1">
      <alignment horizontal="center" vertical="center"/>
    </xf>
    <xf numFmtId="182" fontId="2" fillId="0" borderId="2" xfId="0" applyNumberFormat="1" applyFont="1" applyBorder="1" applyAlignment="1">
      <alignment horizontal="center" vertical="center"/>
    </xf>
    <xf numFmtId="4" fontId="2" fillId="0" borderId="2" xfId="0" applyNumberFormat="1" applyFont="1" applyBorder="1" applyAlignment="1">
      <alignment horizontal="right" vertical="center"/>
    </xf>
    <xf numFmtId="179" fontId="2" fillId="0" borderId="2" xfId="0" applyNumberFormat="1" applyFont="1" applyBorder="1" applyAlignment="1">
      <alignment horizontal="right" vertical="center"/>
    </xf>
    <xf numFmtId="9" fontId="9" fillId="0" borderId="2" xfId="60" applyNumberFormat="1" applyFont="1" applyFill="1" applyBorder="1" applyAlignment="1">
      <alignment vertical="center"/>
    </xf>
    <xf numFmtId="181" fontId="9" fillId="0" borderId="2" xfId="50" applyNumberFormat="1" applyFont="1" applyFill="1" applyBorder="1" applyAlignment="1">
      <alignment vertical="center"/>
    </xf>
    <xf numFmtId="183" fontId="9" fillId="0" borderId="2" xfId="60" applyNumberFormat="1" applyFont="1" applyFill="1" applyBorder="1" applyAlignment="1">
      <alignment vertical="center"/>
    </xf>
    <xf numFmtId="180" fontId="9" fillId="0" borderId="2" xfId="59" applyNumberFormat="1" applyFont="1" applyFill="1" applyBorder="1" applyAlignment="1" applyProtection="1">
      <alignment vertical="center" shrinkToFit="1"/>
      <protection hidden="1"/>
    </xf>
    <xf numFmtId="180" fontId="9" fillId="0" borderId="2" xfId="59" applyNumberFormat="1" applyFont="1" applyFill="1" applyBorder="1" applyAlignment="1" applyProtection="1">
      <alignment horizontal="center" vertical="center" shrinkToFit="1"/>
      <protection hidden="1"/>
    </xf>
    <xf numFmtId="180" fontId="4" fillId="0" borderId="2" xfId="59" applyNumberFormat="1" applyFont="1" applyFill="1" applyBorder="1" applyAlignment="1" applyProtection="1">
      <alignment horizontal="center" vertical="center" shrinkToFit="1"/>
      <protection hidden="1"/>
    </xf>
    <xf numFmtId="0" fontId="0" fillId="0" borderId="4" xfId="0" applyBorder="1" applyAlignment="1">
      <alignment horizontal="center" vertical="center" wrapText="1"/>
    </xf>
    <xf numFmtId="0" fontId="10" fillId="0" borderId="2" xfId="0" applyFont="1" applyBorder="1" applyAlignment="1">
      <alignment horizontal="center" vertical="center" wrapText="1"/>
    </xf>
    <xf numFmtId="0" fontId="5" fillId="0" borderId="2" xfId="0" applyFont="1" applyBorder="1" applyAlignment="1">
      <alignment horizontal="center" vertical="center" shrinkToFit="1"/>
    </xf>
    <xf numFmtId="0" fontId="6" fillId="0" borderId="2" xfId="0" applyFont="1" applyBorder="1" applyAlignment="1">
      <alignment horizontal="center" vertical="center" shrinkToFit="1"/>
    </xf>
    <xf numFmtId="178" fontId="6" fillId="0" borderId="2" xfId="0" applyNumberFormat="1" applyFont="1" applyFill="1" applyBorder="1" applyAlignment="1">
      <alignment horizontal="center" vertical="center"/>
    </xf>
    <xf numFmtId="0" fontId="5" fillId="0" borderId="2" xfId="0" applyFont="1" applyBorder="1" applyAlignment="1">
      <alignment horizontal="center" vertical="center"/>
    </xf>
    <xf numFmtId="179" fontId="6" fillId="0" borderId="2" xfId="0" applyNumberFormat="1" applyFont="1" applyBorder="1" applyAlignment="1">
      <alignment horizontal="center" vertical="center"/>
    </xf>
    <xf numFmtId="182" fontId="6" fillId="0" borderId="2" xfId="0" applyNumberFormat="1" applyFont="1" applyBorder="1" applyAlignment="1">
      <alignment horizontal="center" vertical="center"/>
    </xf>
    <xf numFmtId="183" fontId="11" fillId="0" borderId="2" xfId="60" applyNumberFormat="1" applyFont="1" applyFill="1" applyBorder="1" applyAlignment="1">
      <alignment vertical="center"/>
    </xf>
    <xf numFmtId="180" fontId="11" fillId="0" borderId="2" xfId="59" applyNumberFormat="1" applyFont="1" applyFill="1" applyBorder="1" applyAlignment="1" applyProtection="1">
      <alignment vertical="center" shrinkToFit="1"/>
      <protection hidden="1"/>
    </xf>
    <xf numFmtId="180" fontId="11" fillId="0" borderId="2" xfId="59" applyNumberFormat="1" applyFont="1" applyFill="1" applyBorder="1" applyAlignment="1" applyProtection="1">
      <alignment horizontal="center" vertical="center" shrinkToFit="1"/>
      <protection hidden="1"/>
    </xf>
    <xf numFmtId="0" fontId="4" fillId="0" borderId="3" xfId="0" applyFont="1" applyFill="1" applyBorder="1" applyAlignment="1">
      <alignment horizontal="center" vertical="center" wrapText="1"/>
    </xf>
    <xf numFmtId="0" fontId="0" fillId="0" borderId="6" xfId="0" applyBorder="1" applyAlignment="1">
      <alignment horizontal="center" vertical="center"/>
    </xf>
    <xf numFmtId="0" fontId="0" fillId="0" borderId="2" xfId="0" applyFill="1" applyBorder="1" applyAlignment="1">
      <alignment horizontal="right" vertical="center"/>
    </xf>
    <xf numFmtId="0" fontId="0" fillId="0" borderId="0" xfId="0" applyAlignment="1">
      <alignment vertical="center"/>
    </xf>
    <xf numFmtId="0" fontId="0" fillId="0" borderId="4" xfId="0" applyBorder="1" applyAlignment="1">
      <alignment horizontal="center" vertical="center"/>
    </xf>
    <xf numFmtId="0" fontId="10" fillId="0" borderId="2" xfId="0" applyFont="1" applyBorder="1" applyAlignment="1">
      <alignment horizontal="center" vertical="center"/>
    </xf>
    <xf numFmtId="179" fontId="2" fillId="0" borderId="2" xfId="0" applyNumberFormat="1" applyFont="1" applyFill="1" applyBorder="1" applyAlignment="1">
      <alignment horizontal="right" vertical="center"/>
    </xf>
    <xf numFmtId="0" fontId="0" fillId="0" borderId="0" xfId="0" applyFill="1" applyAlignment="1">
      <alignment horizontal="center" vertical="center"/>
    </xf>
    <xf numFmtId="49" fontId="11" fillId="0" borderId="2" xfId="57" applyNumberFormat="1" applyFont="1" applyFill="1" applyBorder="1" applyAlignment="1" applyProtection="1">
      <alignment horizontal="center" vertical="center" shrinkToFit="1"/>
      <protection locked="0"/>
    </xf>
    <xf numFmtId="49" fontId="4" fillId="0" borderId="3" xfId="57" applyNumberFormat="1" applyFont="1" applyFill="1" applyBorder="1" applyAlignment="1" applyProtection="1">
      <alignment horizontal="center" vertical="center"/>
      <protection hidden="1"/>
    </xf>
    <xf numFmtId="0" fontId="7" fillId="0" borderId="2" xfId="0" applyFont="1" applyFill="1" applyBorder="1" applyAlignment="1">
      <alignment vertical="center"/>
    </xf>
    <xf numFmtId="179" fontId="2" fillId="0" borderId="2" xfId="57" applyNumberFormat="1" applyFont="1" applyFill="1" applyBorder="1" applyAlignment="1" applyProtection="1">
      <alignment horizontal="center" vertical="center"/>
      <protection hidden="1"/>
    </xf>
    <xf numFmtId="0" fontId="12" fillId="2" borderId="2" xfId="0" applyFont="1" applyFill="1" applyBorder="1" applyAlignment="1">
      <alignment horizontal="center" vertical="center" wrapText="1"/>
    </xf>
    <xf numFmtId="178" fontId="2" fillId="0" borderId="2" xfId="0" applyNumberFormat="1" applyFont="1" applyBorder="1" applyAlignment="1">
      <alignment horizontal="center" vertical="center"/>
    </xf>
    <xf numFmtId="49" fontId="11" fillId="0" borderId="2" xfId="57" applyNumberFormat="1" applyFont="1" applyFill="1" applyBorder="1" applyAlignment="1" applyProtection="1">
      <alignment horizontal="center" vertical="center" wrapText="1" shrinkToFit="1"/>
      <protection locked="0"/>
    </xf>
    <xf numFmtId="0" fontId="13" fillId="0" borderId="2" xfId="0" applyFont="1" applyFill="1" applyBorder="1" applyAlignment="1">
      <alignment horizontal="center" vertical="center" wrapText="1"/>
    </xf>
    <xf numFmtId="4" fontId="6" fillId="0" borderId="2" xfId="0" applyNumberFormat="1" applyFont="1" applyBorder="1" applyAlignment="1">
      <alignment horizontal="right" vertical="center"/>
    </xf>
    <xf numFmtId="178" fontId="14" fillId="0" borderId="2" xfId="0" applyNumberFormat="1" applyFont="1" applyFill="1" applyBorder="1" applyAlignment="1">
      <alignment horizontal="center" vertical="center"/>
    </xf>
    <xf numFmtId="180" fontId="5" fillId="0" borderId="2" xfId="59" applyNumberFormat="1" applyFont="1" applyFill="1" applyBorder="1" applyAlignment="1" applyProtection="1">
      <alignment horizontal="center" vertical="center" shrinkToFit="1"/>
      <protection hidden="1"/>
    </xf>
    <xf numFmtId="49" fontId="9" fillId="0" borderId="2" xfId="57" applyNumberFormat="1" applyFont="1" applyFill="1" applyBorder="1" applyAlignment="1" applyProtection="1">
      <alignment horizontal="center" vertical="center" shrinkToFit="1"/>
      <protection locked="0"/>
    </xf>
    <xf numFmtId="49" fontId="4" fillId="0" borderId="3" xfId="57" applyNumberFormat="1" applyFont="1" applyFill="1" applyBorder="1" applyAlignment="1" applyProtection="1">
      <alignment horizontal="center" vertical="center" shrinkToFit="1"/>
      <protection locked="0"/>
    </xf>
    <xf numFmtId="0" fontId="0" fillId="0" borderId="6" xfId="0" applyBorder="1" applyAlignment="1">
      <alignment horizontal="center" vertical="center" shrinkToFit="1"/>
    </xf>
    <xf numFmtId="0" fontId="0" fillId="0" borderId="4" xfId="0" applyBorder="1" applyAlignment="1">
      <alignment horizontal="center" vertical="center" shrinkToFit="1"/>
    </xf>
    <xf numFmtId="4" fontId="7" fillId="0" borderId="2" xfId="0" applyNumberFormat="1" applyFont="1" applyFill="1" applyBorder="1" applyAlignment="1">
      <alignment horizontal="right" vertical="center"/>
    </xf>
    <xf numFmtId="179" fontId="7" fillId="0" borderId="2" xfId="0" applyNumberFormat="1" applyFont="1" applyFill="1" applyBorder="1" applyAlignment="1">
      <alignment horizontal="right" vertical="center"/>
    </xf>
    <xf numFmtId="0" fontId="15" fillId="0" borderId="2" xfId="57" applyFont="1" applyFill="1" applyBorder="1" applyAlignment="1">
      <alignment horizontal="center" vertical="center" shrinkToFit="1"/>
    </xf>
    <xf numFmtId="179" fontId="6" fillId="0" borderId="2" xfId="57" applyNumberFormat="1" applyFont="1" applyFill="1" applyBorder="1" applyAlignment="1" applyProtection="1">
      <alignment horizontal="right" vertical="center" shrinkToFit="1"/>
    </xf>
    <xf numFmtId="10" fontId="6" fillId="0" borderId="2" xfId="57" applyNumberFormat="1" applyFont="1" applyFill="1" applyBorder="1" applyAlignment="1" applyProtection="1">
      <alignment horizontal="right" vertical="center" shrinkToFit="1"/>
    </xf>
    <xf numFmtId="180" fontId="6" fillId="0" borderId="2" xfId="59" applyNumberFormat="1" applyFont="1" applyFill="1" applyBorder="1" applyAlignment="1" applyProtection="1">
      <alignment vertical="center" shrinkToFit="1"/>
    </xf>
    <xf numFmtId="179" fontId="16" fillId="0" borderId="2" xfId="57" applyNumberFormat="1" applyFont="1" applyFill="1" applyBorder="1" applyAlignment="1" applyProtection="1">
      <alignment horizontal="center" vertical="center" shrinkToFit="1"/>
    </xf>
    <xf numFmtId="179" fontId="16" fillId="0" borderId="2" xfId="57" applyNumberFormat="1" applyFont="1" applyFill="1" applyBorder="1" applyAlignment="1" applyProtection="1">
      <alignment horizontal="right" vertical="center" shrinkToFit="1"/>
      <protection locked="0"/>
    </xf>
    <xf numFmtId="9" fontId="6" fillId="0" borderId="2" xfId="57" applyNumberFormat="1" applyFont="1" applyFill="1" applyBorder="1" applyAlignment="1" applyProtection="1">
      <alignment horizontal="right" vertical="center" shrinkToFit="1"/>
    </xf>
    <xf numFmtId="181" fontId="6" fillId="0" borderId="2" xfId="57" applyNumberFormat="1" applyFont="1" applyFill="1" applyBorder="1" applyAlignment="1" applyProtection="1">
      <alignment horizontal="right" vertical="center" shrinkToFit="1"/>
    </xf>
    <xf numFmtId="180" fontId="16" fillId="0" borderId="2" xfId="59" applyNumberFormat="1" applyFont="1" applyFill="1" applyBorder="1" applyAlignment="1" applyProtection="1">
      <alignment horizontal="center" vertical="center" shrinkToFit="1"/>
      <protection locked="0"/>
    </xf>
    <xf numFmtId="0" fontId="3" fillId="0" borderId="0" xfId="0" applyFont="1" applyAlignment="1">
      <alignment horizontal="centerContinuous" vertical="center" wrapText="1"/>
    </xf>
    <xf numFmtId="177" fontId="4" fillId="0" borderId="0" xfId="0" applyNumberFormat="1" applyFont="1" applyAlignment="1">
      <alignment horizontal="centerContinuous" vertical="center"/>
    </xf>
    <xf numFmtId="0" fontId="2" fillId="0" borderId="0" xfId="0" applyNumberFormat="1" applyFont="1" applyAlignment="1">
      <alignment horizontal="right" vertical="center"/>
    </xf>
    <xf numFmtId="177" fontId="4" fillId="0" borderId="0" xfId="0" applyNumberFormat="1" applyFont="1" applyAlignment="1">
      <alignment vertical="center"/>
    </xf>
    <xf numFmtId="0" fontId="4" fillId="0" borderId="1" xfId="0" applyFont="1" applyBorder="1" applyAlignment="1">
      <alignment horizontal="right" vertical="center"/>
    </xf>
    <xf numFmtId="0" fontId="4" fillId="0" borderId="8" xfId="0" applyFont="1" applyBorder="1" applyAlignment="1">
      <alignment horizontal="center" vertical="center"/>
    </xf>
    <xf numFmtId="0" fontId="2" fillId="0" borderId="5" xfId="0" applyFont="1" applyBorder="1" applyAlignment="1">
      <alignment horizontal="center" vertical="center"/>
    </xf>
    <xf numFmtId="0" fontId="4" fillId="0" borderId="5" xfId="0" applyFont="1" applyBorder="1" applyAlignment="1">
      <alignment horizontal="center" vertical="center"/>
    </xf>
    <xf numFmtId="49" fontId="2" fillId="0" borderId="2" xfId="0" applyNumberFormat="1" applyFont="1" applyBorder="1" applyAlignment="1">
      <alignment horizontal="left" vertical="center"/>
    </xf>
    <xf numFmtId="0" fontId="17" fillId="0" borderId="5" xfId="0" applyFont="1" applyBorder="1" applyAlignment="1">
      <alignment vertical="center"/>
    </xf>
    <xf numFmtId="179" fontId="2" fillId="0" borderId="5" xfId="0" applyNumberFormat="1" applyFont="1" applyBorder="1" applyAlignment="1">
      <alignment horizontal="right" vertical="center"/>
    </xf>
    <xf numFmtId="179" fontId="2" fillId="0" borderId="2" xfId="0" applyNumberFormat="1" applyFont="1" applyBorder="1" applyAlignment="1">
      <alignment horizontal="right" vertical="center" shrinkToFit="1"/>
    </xf>
    <xf numFmtId="10" fontId="2" fillId="0" borderId="2" xfId="3" applyNumberFormat="1" applyFont="1" applyBorder="1" applyAlignment="1">
      <alignment horizontal="right" vertical="center" shrinkToFit="1"/>
    </xf>
    <xf numFmtId="10" fontId="2" fillId="0" borderId="2" xfId="3" applyNumberFormat="1" applyFont="1" applyBorder="1" applyAlignment="1">
      <alignment horizontal="right" vertical="center"/>
    </xf>
    <xf numFmtId="0" fontId="17" fillId="0" borderId="5" xfId="6" applyFont="1" applyBorder="1" applyAlignment="1" applyProtection="1">
      <alignment vertical="center"/>
    </xf>
    <xf numFmtId="179" fontId="2" fillId="0" borderId="2" xfId="0" applyNumberFormat="1" applyFont="1" applyBorder="1" applyProtection="1"/>
    <xf numFmtId="0" fontId="0" fillId="0" borderId="5" xfId="0" applyBorder="1" applyAlignment="1" applyProtection="1">
      <alignment vertical="center"/>
    </xf>
    <xf numFmtId="0" fontId="17" fillId="0" borderId="9" xfId="6" applyFont="1" applyBorder="1" applyAlignment="1" applyProtection="1">
      <alignment horizontal="center" vertical="center"/>
    </xf>
    <xf numFmtId="0" fontId="17" fillId="0" borderId="5" xfId="6" applyFont="1" applyBorder="1" applyAlignment="1" applyProtection="1">
      <alignment horizontal="center" vertical="center"/>
    </xf>
    <xf numFmtId="0" fontId="4" fillId="0" borderId="7" xfId="0" applyFont="1" applyBorder="1" applyAlignment="1">
      <alignment vertical="center"/>
    </xf>
    <xf numFmtId="43" fontId="2" fillId="0" borderId="0" xfId="0" applyNumberFormat="1" applyFont="1" applyAlignment="1">
      <alignment vertical="center"/>
    </xf>
    <xf numFmtId="177" fontId="4" fillId="0" borderId="1" xfId="0" applyNumberFormat="1" applyFont="1" applyBorder="1" applyAlignment="1">
      <alignment vertical="center"/>
    </xf>
    <xf numFmtId="0" fontId="4" fillId="0" borderId="0" xfId="0" applyFont="1" applyAlignment="1">
      <alignment horizontal="right" vertical="center"/>
    </xf>
    <xf numFmtId="0" fontId="4" fillId="0" borderId="5" xfId="0" applyFont="1" applyBorder="1" applyAlignment="1">
      <alignment horizontal="center" vertical="center" wrapText="1"/>
    </xf>
    <xf numFmtId="0" fontId="2" fillId="0" borderId="2" xfId="0" applyFont="1" applyBorder="1" applyAlignment="1">
      <alignment horizontal="left" vertical="center"/>
    </xf>
    <xf numFmtId="14" fontId="2" fillId="0" borderId="2" xfId="0" applyNumberFormat="1" applyFont="1" applyBorder="1" applyAlignment="1">
      <alignment horizontal="center" vertical="center"/>
    </xf>
    <xf numFmtId="43" fontId="2" fillId="0" borderId="5" xfId="0" applyNumberFormat="1" applyFont="1" applyBorder="1" applyAlignment="1">
      <alignment horizontal="right" vertical="center"/>
    </xf>
    <xf numFmtId="43" fontId="2" fillId="0" borderId="2" xfId="0" applyNumberFormat="1" applyFont="1" applyBorder="1" applyAlignment="1">
      <alignment horizontal="right" vertical="center"/>
    </xf>
    <xf numFmtId="0" fontId="2" fillId="0" borderId="2" xfId="0" applyFont="1" applyBorder="1" applyAlignment="1">
      <alignment vertical="center"/>
    </xf>
    <xf numFmtId="0" fontId="4" fillId="0" borderId="9" xfId="0" applyFont="1" applyBorder="1" applyAlignment="1">
      <alignment horizontal="center" vertical="center"/>
    </xf>
    <xf numFmtId="0" fontId="4" fillId="0" borderId="7" xfId="0" applyNumberFormat="1" applyFont="1" applyBorder="1" applyAlignment="1">
      <alignment vertical="center"/>
    </xf>
    <xf numFmtId="0" fontId="14" fillId="0" borderId="7" xfId="0" applyNumberFormat="1" applyFont="1" applyBorder="1" applyAlignment="1">
      <alignment vertical="center"/>
    </xf>
    <xf numFmtId="0" fontId="18" fillId="0" borderId="7" xfId="0" applyNumberFormat="1" applyFont="1" applyBorder="1" applyAlignment="1">
      <alignment vertical="center"/>
    </xf>
    <xf numFmtId="0" fontId="18" fillId="0" borderId="7" xfId="0" applyFont="1" applyBorder="1" applyAlignment="1">
      <alignment vertical="center"/>
    </xf>
    <xf numFmtId="0" fontId="4"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horizontal="centerContinuous" vertical="center" wrapText="1"/>
    </xf>
    <xf numFmtId="0" fontId="1" fillId="0" borderId="0" xfId="0" applyNumberFormat="1" applyFont="1" applyAlignment="1">
      <alignment horizontal="centerContinuous" vertical="center"/>
    </xf>
    <xf numFmtId="0" fontId="4" fillId="0" borderId="0" xfId="0" applyNumberFormat="1" applyFont="1" applyAlignment="1">
      <alignment horizontal="centerContinuous" vertical="center"/>
    </xf>
    <xf numFmtId="43" fontId="2" fillId="0" borderId="5" xfId="0" applyNumberFormat="1" applyFont="1" applyBorder="1" applyAlignment="1">
      <alignment vertical="center"/>
    </xf>
    <xf numFmtId="43" fontId="2" fillId="0" borderId="2" xfId="0" applyNumberFormat="1" applyFont="1" applyBorder="1" applyAlignment="1">
      <alignment vertical="center"/>
    </xf>
    <xf numFmtId="0" fontId="19" fillId="0" borderId="0" xfId="6" applyFont="1" applyAlignment="1" applyProtection="1">
      <alignment horizontal="left" vertical="center" wrapText="1"/>
    </xf>
    <xf numFmtId="177" fontId="2" fillId="0" borderId="1" xfId="0" applyNumberFormat="1" applyFont="1" applyBorder="1" applyAlignment="1">
      <alignment vertical="center"/>
    </xf>
    <xf numFmtId="0" fontId="2" fillId="0" borderId="7" xfId="0" applyNumberFormat="1" applyFont="1" applyBorder="1" applyAlignment="1">
      <alignment vertical="center"/>
    </xf>
    <xf numFmtId="0" fontId="4" fillId="0" borderId="0" xfId="0" applyNumberFormat="1" applyFont="1" applyBorder="1" applyAlignment="1">
      <alignment vertical="center"/>
    </xf>
    <xf numFmtId="0" fontId="2" fillId="0" borderId="0" xfId="0" applyNumberFormat="1" applyFont="1" applyBorder="1" applyAlignment="1">
      <alignment vertical="center"/>
    </xf>
    <xf numFmtId="0" fontId="2" fillId="0" borderId="0" xfId="0" applyFont="1" applyBorder="1" applyAlignment="1">
      <alignment vertical="center"/>
    </xf>
    <xf numFmtId="14" fontId="2" fillId="0" borderId="2" xfId="0" applyNumberFormat="1" applyFont="1" applyBorder="1" applyAlignment="1">
      <alignment horizontal="right" vertical="center"/>
    </xf>
    <xf numFmtId="0" fontId="2" fillId="0" borderId="2" xfId="0" applyFont="1" applyBorder="1" applyAlignment="1">
      <alignment horizontal="right" vertical="center"/>
    </xf>
    <xf numFmtId="0" fontId="2" fillId="0" borderId="5" xfId="0" applyFont="1" applyBorder="1" applyAlignment="1">
      <alignment horizontal="right" vertical="center"/>
    </xf>
    <xf numFmtId="0" fontId="3" fillId="0" borderId="0" xfId="0" applyFont="1" applyAlignment="1">
      <alignment horizontal="centerContinuous" vertical="center"/>
    </xf>
    <xf numFmtId="0" fontId="1" fillId="0" borderId="0" xfId="0" applyFont="1" applyAlignment="1">
      <alignment horizontal="centerContinuous" vertical="center"/>
    </xf>
    <xf numFmtId="0" fontId="6" fillId="0" borderId="2" xfId="0" applyFont="1" applyBorder="1" applyAlignment="1">
      <alignment vertical="center"/>
    </xf>
    <xf numFmtId="0" fontId="2" fillId="0" borderId="2" xfId="0" applyNumberFormat="1" applyFont="1" applyBorder="1" applyAlignment="1">
      <alignment horizontal="right" vertical="center"/>
    </xf>
    <xf numFmtId="0" fontId="4" fillId="0" borderId="0" xfId="0" applyFont="1" applyAlignment="1">
      <alignment horizontal="center" vertical="center"/>
    </xf>
    <xf numFmtId="49" fontId="2" fillId="0" borderId="0" xfId="0" applyNumberFormat="1" applyFont="1" applyBorder="1" applyAlignment="1">
      <alignment horizontal="right" vertical="center"/>
    </xf>
    <xf numFmtId="49" fontId="2" fillId="0" borderId="2" xfId="0" applyNumberFormat="1" applyFont="1" applyBorder="1" applyAlignment="1">
      <alignment vertical="center"/>
    </xf>
    <xf numFmtId="0" fontId="2" fillId="0" borderId="9" xfId="0" applyFont="1" applyBorder="1" applyAlignment="1">
      <alignment horizontal="center" vertical="center"/>
    </xf>
    <xf numFmtId="49" fontId="4" fillId="0" borderId="7" xfId="0" applyNumberFormat="1" applyFont="1" applyBorder="1" applyAlignment="1">
      <alignment vertical="center"/>
    </xf>
    <xf numFmtId="184" fontId="2" fillId="0" borderId="2" xfId="3" applyNumberFormat="1" applyFont="1" applyBorder="1" applyAlignment="1">
      <alignment horizontal="center" vertical="center"/>
    </xf>
    <xf numFmtId="0" fontId="2" fillId="0" borderId="7" xfId="0" applyFont="1" applyBorder="1" applyAlignment="1">
      <alignment vertical="center"/>
    </xf>
    <xf numFmtId="0" fontId="4" fillId="0" borderId="2" xfId="0" applyFont="1" applyBorder="1" applyAlignment="1">
      <alignment horizontal="left" vertical="center"/>
    </xf>
    <xf numFmtId="49" fontId="2" fillId="0" borderId="9" xfId="0" applyNumberFormat="1" applyFont="1" applyBorder="1" applyAlignment="1">
      <alignment horizontal="center" vertical="center"/>
    </xf>
    <xf numFmtId="0" fontId="2" fillId="0" borderId="5" xfId="0" applyFont="1" applyBorder="1" applyAlignment="1">
      <alignment vertical="center"/>
    </xf>
    <xf numFmtId="43" fontId="2" fillId="0" borderId="4" xfId="0" applyNumberFormat="1" applyFont="1" applyBorder="1" applyAlignment="1">
      <alignment horizontal="right" vertical="center"/>
    </xf>
    <xf numFmtId="49" fontId="2" fillId="0" borderId="5" xfId="0" applyNumberFormat="1" applyFont="1" applyBorder="1" applyAlignment="1">
      <alignment vertical="center"/>
    </xf>
    <xf numFmtId="49" fontId="2" fillId="0" borderId="5" xfId="0" applyNumberFormat="1" applyFont="1" applyBorder="1" applyAlignment="1">
      <alignment horizontal="center" vertical="center"/>
    </xf>
    <xf numFmtId="177" fontId="2" fillId="0" borderId="0" xfId="0" applyNumberFormat="1" applyFont="1" applyAlignment="1">
      <alignment vertical="center"/>
    </xf>
    <xf numFmtId="0" fontId="4" fillId="0" borderId="2" xfId="0" applyFont="1" applyBorder="1" applyAlignment="1">
      <alignment horizontal="center" vertical="center" wrapText="1"/>
    </xf>
    <xf numFmtId="179" fontId="2" fillId="0" borderId="2" xfId="0" applyNumberFormat="1" applyFont="1" applyBorder="1" applyAlignment="1">
      <alignment vertical="center"/>
    </xf>
    <xf numFmtId="0" fontId="4" fillId="0" borderId="2" xfId="0" applyFont="1" applyBorder="1" applyAlignment="1">
      <alignment horizontal="left" vertical="center" wrapText="1"/>
    </xf>
    <xf numFmtId="9" fontId="2" fillId="0" borderId="2" xfId="3" applyFont="1" applyBorder="1" applyAlignment="1">
      <alignment horizontal="right" vertical="center"/>
    </xf>
    <xf numFmtId="0" fontId="2" fillId="0" borderId="0" xfId="0" applyNumberFormat="1" applyFont="1"/>
    <xf numFmtId="49" fontId="4" fillId="0" borderId="9" xfId="0" applyNumberFormat="1" applyFont="1" applyBorder="1" applyAlignment="1">
      <alignment horizontal="center" vertical="center"/>
    </xf>
    <xf numFmtId="49" fontId="2" fillId="0" borderId="5" xfId="0" applyNumberFormat="1" applyFont="1" applyBorder="1" applyAlignment="1">
      <alignment horizontal="left" vertical="center"/>
    </xf>
    <xf numFmtId="49" fontId="4" fillId="0" borderId="5" xfId="0" applyNumberFormat="1" applyFont="1" applyBorder="1" applyAlignment="1">
      <alignment horizontal="left" vertical="center"/>
    </xf>
    <xf numFmtId="49" fontId="4" fillId="0" borderId="5" xfId="0" applyNumberFormat="1"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9" fontId="2" fillId="0" borderId="2" xfId="3" applyFont="1" applyBorder="1" applyAlignment="1">
      <alignment horizontal="center" vertical="center"/>
    </xf>
    <xf numFmtId="10" fontId="2" fillId="0" borderId="2" xfId="3" applyNumberFormat="1" applyFont="1" applyBorder="1" applyAlignment="1">
      <alignment horizontal="center" vertical="center"/>
    </xf>
    <xf numFmtId="0" fontId="4" fillId="0" borderId="7" xfId="0" applyNumberFormat="1" applyFont="1" applyBorder="1" applyAlignment="1">
      <alignment horizontal="left" vertical="center"/>
    </xf>
    <xf numFmtId="49" fontId="4" fillId="0" borderId="7" xfId="0" applyNumberFormat="1" applyFont="1" applyBorder="1" applyAlignment="1">
      <alignment horizontal="left" vertical="center"/>
    </xf>
    <xf numFmtId="0" fontId="2" fillId="0" borderId="0" xfId="0" applyFont="1" applyAlignment="1">
      <alignment horizontal="left" vertical="center"/>
    </xf>
    <xf numFmtId="0" fontId="2" fillId="0" borderId="2" xfId="0" applyNumberFormat="1"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0" borderId="4" xfId="0" applyFont="1" applyBorder="1" applyAlignment="1">
      <alignment horizontal="center" vertical="center"/>
    </xf>
    <xf numFmtId="49" fontId="2" fillId="0" borderId="8" xfId="0" applyNumberFormat="1" applyFont="1" applyBorder="1" applyAlignment="1">
      <alignment horizontal="center" vertical="center"/>
    </xf>
    <xf numFmtId="0" fontId="4" fillId="0" borderId="4" xfId="0" applyFont="1" applyFill="1" applyBorder="1" applyAlignment="1">
      <alignment vertical="center" wrapText="1"/>
    </xf>
    <xf numFmtId="0" fontId="2" fillId="0" borderId="4" xfId="0" applyFont="1" applyFill="1" applyBorder="1" applyAlignment="1">
      <alignment vertical="center" wrapText="1"/>
    </xf>
    <xf numFmtId="49" fontId="4" fillId="0" borderId="8" xfId="0" applyNumberFormat="1" applyFont="1" applyBorder="1" applyAlignment="1">
      <alignment horizontal="center" vertical="center"/>
    </xf>
    <xf numFmtId="49" fontId="4" fillId="0" borderId="2" xfId="0" applyNumberFormat="1" applyFont="1" applyBorder="1" applyAlignment="1">
      <alignment horizontal="left" vertical="center"/>
    </xf>
    <xf numFmtId="0" fontId="17" fillId="0" borderId="2" xfId="6" applyFont="1" applyBorder="1" applyAlignment="1" applyProtection="1">
      <alignment vertical="center"/>
    </xf>
    <xf numFmtId="0" fontId="20" fillId="0" borderId="2" xfId="0" applyFont="1" applyBorder="1" applyAlignment="1">
      <alignment vertical="center"/>
    </xf>
    <xf numFmtId="177" fontId="2" fillId="0" borderId="1" xfId="0" applyNumberFormat="1" applyFont="1" applyBorder="1" applyAlignment="1">
      <alignment horizontal="left" vertical="center"/>
    </xf>
    <xf numFmtId="0" fontId="4" fillId="0" borderId="4" xfId="0" applyFont="1" applyFill="1" applyBorder="1" applyAlignment="1">
      <alignment horizontal="center" vertical="center" wrapText="1"/>
    </xf>
    <xf numFmtId="0" fontId="2" fillId="0" borderId="0" xfId="0" applyFont="1" applyBorder="1" applyAlignment="1">
      <alignment horizontal="center" vertical="center"/>
    </xf>
    <xf numFmtId="43" fontId="2" fillId="0" borderId="0" xfId="0" applyNumberFormat="1" applyFont="1" applyBorder="1" applyAlignment="1">
      <alignment horizontal="right" vertical="center"/>
    </xf>
    <xf numFmtId="0" fontId="0" fillId="0" borderId="0" xfId="0" applyFill="1"/>
    <xf numFmtId="0" fontId="3" fillId="0" borderId="0" xfId="53" applyNumberFormat="1" applyFont="1" applyFill="1" applyAlignment="1">
      <alignment horizontal="center" vertical="center" wrapText="1"/>
    </xf>
    <xf numFmtId="0" fontId="0" fillId="0" borderId="0" xfId="0" applyFill="1" applyAlignment="1">
      <alignment horizontal="center" vertical="center" wrapText="1"/>
    </xf>
    <xf numFmtId="177" fontId="4" fillId="0" borderId="0" xfId="53" applyNumberFormat="1" applyFont="1" applyFill="1" applyAlignment="1">
      <alignment vertical="center"/>
    </xf>
    <xf numFmtId="0" fontId="2" fillId="0" borderId="0" xfId="53" applyFont="1" applyFill="1" applyAlignment="1">
      <alignment vertical="center"/>
    </xf>
    <xf numFmtId="0" fontId="4" fillId="0" borderId="1" xfId="53" applyFont="1" applyFill="1" applyBorder="1" applyAlignment="1">
      <alignment horizontal="right" vertical="center"/>
    </xf>
    <xf numFmtId="0" fontId="4" fillId="0" borderId="2" xfId="53" applyFont="1" applyFill="1" applyBorder="1" applyAlignment="1">
      <alignment horizontal="center" vertical="center"/>
    </xf>
    <xf numFmtId="0" fontId="4" fillId="0" borderId="2" xfId="53" applyFont="1" applyFill="1" applyBorder="1" applyAlignment="1">
      <alignment horizontal="center" vertical="center" wrapText="1"/>
    </xf>
    <xf numFmtId="0" fontId="2" fillId="0" borderId="2" xfId="53" applyFont="1" applyFill="1" applyBorder="1" applyAlignment="1">
      <alignment horizontal="center" vertical="center"/>
    </xf>
    <xf numFmtId="0" fontId="4" fillId="0" borderId="2" xfId="53" applyFont="1" applyFill="1" applyBorder="1" applyAlignment="1">
      <alignment horizontal="center" vertical="center" shrinkToFit="1"/>
    </xf>
    <xf numFmtId="185" fontId="2" fillId="0" borderId="2" xfId="53" applyNumberFormat="1" applyFont="1" applyFill="1" applyBorder="1" applyAlignment="1">
      <alignment horizontal="center" vertical="center" shrinkToFit="1"/>
    </xf>
    <xf numFmtId="0" fontId="4" fillId="0" borderId="3" xfId="53" applyFont="1" applyFill="1" applyBorder="1" applyAlignment="1">
      <alignment horizontal="center" vertical="center" wrapText="1"/>
    </xf>
    <xf numFmtId="0" fontId="21" fillId="0" borderId="2" xfId="0" applyFont="1" applyBorder="1" applyAlignment="1">
      <alignment horizontal="center" vertical="center"/>
    </xf>
    <xf numFmtId="0" fontId="2" fillId="0" borderId="2" xfId="53" applyFont="1" applyFill="1" applyBorder="1" applyAlignment="1">
      <alignment horizontal="left" vertical="center"/>
    </xf>
    <xf numFmtId="0" fontId="2" fillId="0" borderId="2" xfId="53" applyFont="1" applyFill="1" applyBorder="1" applyAlignment="1">
      <alignment horizontal="center" vertical="center" wrapText="1"/>
    </xf>
    <xf numFmtId="178" fontId="2" fillId="0" borderId="2" xfId="53" applyNumberFormat="1" applyFont="1" applyFill="1" applyBorder="1" applyAlignment="1">
      <alignment horizontal="center" vertical="center" shrinkToFit="1"/>
    </xf>
    <xf numFmtId="14" fontId="2" fillId="0" borderId="2" xfId="53" applyNumberFormat="1" applyFont="1" applyFill="1" applyBorder="1" applyAlignment="1">
      <alignment horizontal="center" vertical="center"/>
    </xf>
    <xf numFmtId="178" fontId="2" fillId="0" borderId="2" xfId="53" applyNumberFormat="1" applyFont="1" applyFill="1" applyBorder="1" applyAlignment="1">
      <alignment horizontal="center" vertical="center"/>
    </xf>
    <xf numFmtId="49" fontId="4" fillId="0" borderId="7" xfId="53" applyNumberFormat="1" applyFont="1" applyFill="1" applyBorder="1" applyAlignment="1">
      <alignment vertical="center"/>
    </xf>
    <xf numFmtId="0" fontId="4" fillId="0" borderId="7" xfId="53" applyFont="1" applyFill="1" applyBorder="1" applyAlignment="1">
      <alignment vertical="center"/>
    </xf>
    <xf numFmtId="0" fontId="22" fillId="0" borderId="0" xfId="0" applyFont="1" applyAlignment="1">
      <alignment vertical="center"/>
    </xf>
    <xf numFmtId="0" fontId="3" fillId="0" borderId="0" xfId="0" applyFont="1" applyAlignment="1">
      <alignment horizontal="center" vertical="center" wrapText="1"/>
    </xf>
    <xf numFmtId="177" fontId="9" fillId="0" borderId="0" xfId="0" applyNumberFormat="1" applyFont="1" applyAlignment="1">
      <alignment horizontal="center" vertical="center"/>
    </xf>
    <xf numFmtId="0" fontId="9" fillId="0" borderId="0" xfId="0" applyNumberFormat="1" applyFont="1" applyAlignment="1">
      <alignment horizontal="center" vertical="center"/>
    </xf>
    <xf numFmtId="0" fontId="9" fillId="0" borderId="0" xfId="0" applyFont="1" applyAlignment="1">
      <alignment vertical="center"/>
    </xf>
    <xf numFmtId="177" fontId="4" fillId="0" borderId="0" xfId="0" applyNumberFormat="1" applyFont="1" applyAlignment="1">
      <alignment horizontal="center" vertical="center"/>
    </xf>
    <xf numFmtId="0" fontId="4" fillId="0" borderId="1" xfId="0" applyFont="1" applyBorder="1" applyAlignment="1">
      <alignment horizontal="left" vertical="center" wrapText="1" shrinkToFit="1"/>
    </xf>
    <xf numFmtId="0" fontId="4" fillId="0" borderId="10" xfId="0" applyFont="1" applyBorder="1" applyAlignment="1">
      <alignment horizontal="center" vertical="center"/>
    </xf>
    <xf numFmtId="0" fontId="4" fillId="0" borderId="11" xfId="0" applyFont="1" applyBorder="1" applyAlignment="1">
      <alignment horizontal="center" vertical="center"/>
    </xf>
    <xf numFmtId="43" fontId="6" fillId="0" borderId="2" xfId="0" applyNumberFormat="1" applyFont="1" applyBorder="1" applyAlignment="1">
      <alignment horizontal="center" vertical="center"/>
    </xf>
    <xf numFmtId="10" fontId="6" fillId="0" borderId="2" xfId="0" applyNumberFormat="1" applyFont="1" applyBorder="1" applyAlignment="1">
      <alignment vertical="center"/>
    </xf>
    <xf numFmtId="10" fontId="5" fillId="0" borderId="2" xfId="0" applyNumberFormat="1" applyFont="1" applyBorder="1" applyAlignment="1">
      <alignment horizontal="center" vertical="center"/>
    </xf>
    <xf numFmtId="10" fontId="6" fillId="0" borderId="2" xfId="0" applyNumberFormat="1" applyFont="1" applyBorder="1" applyAlignment="1">
      <alignment horizontal="right" vertical="center"/>
    </xf>
    <xf numFmtId="49" fontId="22" fillId="0" borderId="2" xfId="0" applyNumberFormat="1" applyFont="1" applyBorder="1" applyAlignment="1">
      <alignment horizontal="center" vertical="center"/>
    </xf>
    <xf numFmtId="0" fontId="4" fillId="0" borderId="2" xfId="0" applyFont="1" applyBorder="1" applyAlignment="1">
      <alignment horizontal="left" vertical="center" shrinkToFit="1"/>
    </xf>
    <xf numFmtId="43" fontId="2" fillId="0" borderId="2" xfId="0" applyNumberFormat="1" applyFont="1" applyBorder="1" applyAlignment="1">
      <alignment horizontal="center" vertical="center"/>
    </xf>
    <xf numFmtId="10" fontId="2" fillId="0" borderId="2" xfId="0" applyNumberFormat="1" applyFont="1" applyBorder="1" applyAlignment="1">
      <alignment vertical="center"/>
    </xf>
    <xf numFmtId="10" fontId="2" fillId="0" borderId="2" xfId="0" applyNumberFormat="1" applyFont="1" applyBorder="1" applyAlignment="1">
      <alignment horizontal="right" vertical="center"/>
    </xf>
    <xf numFmtId="0" fontId="18" fillId="0" borderId="2" xfId="6" applyFont="1" applyBorder="1" applyAlignment="1" applyProtection="1">
      <alignment horizontal="center" vertical="center"/>
    </xf>
    <xf numFmtId="179" fontId="9" fillId="0" borderId="2" xfId="0" applyNumberFormat="1" applyFont="1" applyBorder="1" applyAlignment="1">
      <alignment horizontal="right" vertical="center"/>
    </xf>
    <xf numFmtId="179" fontId="9" fillId="0" borderId="2" xfId="0" applyNumberFormat="1" applyFont="1" applyBorder="1" applyAlignment="1">
      <alignment vertical="center"/>
    </xf>
    <xf numFmtId="179" fontId="22" fillId="0" borderId="2" xfId="0" applyNumberFormat="1" applyFont="1" applyBorder="1" applyAlignment="1">
      <alignment horizontal="right" vertical="center"/>
    </xf>
    <xf numFmtId="186" fontId="22" fillId="0" borderId="2" xfId="0" applyNumberFormat="1" applyFont="1" applyBorder="1" applyAlignment="1">
      <alignment horizontal="right" vertical="center"/>
    </xf>
    <xf numFmtId="177" fontId="22" fillId="0" borderId="2" xfId="51" applyNumberFormat="1" applyFont="1" applyBorder="1" applyAlignment="1" applyProtection="1">
      <alignment vertical="center"/>
      <protection locked="0"/>
    </xf>
    <xf numFmtId="177" fontId="22" fillId="0" borderId="2" xfId="51" applyNumberFormat="1" applyFont="1" applyBorder="1" applyAlignment="1" applyProtection="1">
      <alignment horizontal="right" vertical="center"/>
      <protection locked="0"/>
    </xf>
    <xf numFmtId="0" fontId="22" fillId="0" borderId="2" xfId="6" applyFont="1" applyBorder="1" applyAlignment="1" applyProtection="1">
      <alignment vertical="center"/>
    </xf>
    <xf numFmtId="0" fontId="23" fillId="0" borderId="2" xfId="6" applyFont="1" applyBorder="1" applyAlignment="1" applyProtection="1">
      <alignment horizontal="center" vertical="center"/>
    </xf>
    <xf numFmtId="0" fontId="24" fillId="0" borderId="2" xfId="6" applyFont="1" applyBorder="1" applyAlignment="1" applyProtection="1">
      <alignment horizontal="center" vertical="center"/>
    </xf>
    <xf numFmtId="0" fontId="4" fillId="0" borderId="0" xfId="0" applyFont="1" applyAlignment="1"/>
    <xf numFmtId="0" fontId="4" fillId="0" borderId="0" xfId="0" applyFont="1" applyAlignment="1">
      <alignment vertical="center"/>
    </xf>
    <xf numFmtId="176" fontId="4" fillId="0" borderId="0" xfId="61" applyFont="1" applyAlignment="1"/>
    <xf numFmtId="0" fontId="4" fillId="0" borderId="0" xfId="0" applyFont="1" applyAlignment="1">
      <alignment horizontal="right"/>
    </xf>
    <xf numFmtId="0" fontId="0" fillId="0" borderId="0" xfId="0" applyAlignment="1"/>
    <xf numFmtId="179" fontId="2" fillId="0" borderId="0" xfId="0" applyNumberFormat="1" applyFont="1" applyAlignment="1">
      <alignment vertical="center"/>
    </xf>
    <xf numFmtId="180" fontId="2" fillId="0" borderId="0" xfId="0" applyNumberFormat="1" applyFont="1" applyAlignment="1">
      <alignment vertical="center"/>
    </xf>
    <xf numFmtId="0" fontId="25" fillId="0" borderId="3" xfId="0" applyFont="1" applyFill="1" applyBorder="1" applyAlignment="1">
      <alignment horizontal="center" vertical="center" wrapText="1"/>
    </xf>
    <xf numFmtId="10" fontId="6" fillId="0" borderId="2" xfId="3" applyNumberFormat="1" applyFont="1" applyFill="1" applyBorder="1" applyAlignment="1">
      <alignment horizontal="center" vertical="center" shrinkToFit="1"/>
    </xf>
    <xf numFmtId="0" fontId="25" fillId="0" borderId="6"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4" fillId="0" borderId="2" xfId="0" applyFont="1" applyFill="1" applyBorder="1" applyAlignment="1">
      <alignment horizontal="center" vertical="center" wrapText="1" shrinkToFit="1"/>
    </xf>
    <xf numFmtId="0" fontId="7" fillId="0" borderId="2" xfId="0" applyFont="1" applyFill="1" applyBorder="1" applyAlignment="1">
      <alignment horizontal="center" wrapText="1"/>
    </xf>
    <xf numFmtId="0" fontId="25" fillId="0" borderId="2" xfId="0" applyFont="1" applyFill="1" applyBorder="1" applyAlignment="1">
      <alignment horizontal="center" vertical="center" wrapText="1"/>
    </xf>
    <xf numFmtId="0" fontId="4" fillId="0" borderId="9" xfId="0" applyFont="1" applyFill="1" applyBorder="1" applyAlignment="1">
      <alignment horizontal="center" vertical="center"/>
    </xf>
    <xf numFmtId="49" fontId="4" fillId="0" borderId="9"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0" fontId="5" fillId="0" borderId="9" xfId="0" applyFont="1" applyFill="1" applyBorder="1" applyAlignment="1">
      <alignment horizontal="center" vertical="center"/>
    </xf>
    <xf numFmtId="0" fontId="5" fillId="0" borderId="5" xfId="0" applyFont="1" applyFill="1" applyBorder="1" applyAlignment="1">
      <alignment horizontal="center" vertical="center"/>
    </xf>
    <xf numFmtId="0" fontId="6" fillId="0" borderId="2" xfId="0" applyFont="1" applyFill="1" applyBorder="1" applyAlignment="1">
      <alignment horizontal="center" vertical="center"/>
    </xf>
    <xf numFmtId="14" fontId="6" fillId="0" borderId="2" xfId="0" applyNumberFormat="1" applyFont="1" applyFill="1" applyBorder="1" applyAlignment="1">
      <alignment horizontal="center" vertical="center"/>
    </xf>
    <xf numFmtId="0" fontId="6" fillId="0" borderId="2" xfId="0" applyFont="1" applyFill="1" applyBorder="1" applyAlignment="1">
      <alignment vertical="center"/>
    </xf>
    <xf numFmtId="43" fontId="6" fillId="0" borderId="2" xfId="0" applyNumberFormat="1" applyFont="1" applyFill="1" applyBorder="1" applyAlignment="1">
      <alignment horizontal="right" vertical="center"/>
    </xf>
    <xf numFmtId="43" fontId="6" fillId="0" borderId="2" xfId="0" applyNumberFormat="1" applyFont="1" applyFill="1" applyBorder="1" applyAlignment="1">
      <alignment horizontal="right" vertical="center" shrinkToFit="1"/>
    </xf>
    <xf numFmtId="0" fontId="6" fillId="0" borderId="2" xfId="0" applyFont="1" applyFill="1" applyBorder="1" applyAlignment="1">
      <alignment horizontal="left" vertical="center"/>
    </xf>
    <xf numFmtId="0" fontId="1" fillId="0" borderId="0" xfId="0" applyNumberFormat="1" applyFont="1" applyAlignment="1">
      <alignment horizontal="centerContinuous" vertical="center" wrapText="1"/>
    </xf>
    <xf numFmtId="177" fontId="4" fillId="0" borderId="1" xfId="0" applyNumberFormat="1" applyFont="1" applyBorder="1" applyAlignment="1">
      <alignment horizontal="left" vertical="center"/>
    </xf>
    <xf numFmtId="0" fontId="2" fillId="0" borderId="0" xfId="0" applyFont="1" applyAlignment="1">
      <alignment horizontal="right" vertical="center"/>
    </xf>
    <xf numFmtId="0" fontId="2" fillId="0" borderId="9" xfId="0" applyFont="1" applyBorder="1" applyAlignment="1">
      <alignment horizontal="center" vertical="center" wrapText="1"/>
    </xf>
    <xf numFmtId="0" fontId="2" fillId="0" borderId="5" xfId="0" applyFont="1" applyBorder="1" applyAlignment="1">
      <alignment horizontal="center" vertical="center" wrapText="1"/>
    </xf>
    <xf numFmtId="9" fontId="2" fillId="0" borderId="2" xfId="3" applyFont="1" applyBorder="1" applyAlignment="1">
      <alignment horizontal="center" vertical="center" wrapText="1"/>
    </xf>
    <xf numFmtId="0" fontId="2" fillId="0" borderId="0" xfId="0" applyFont="1" applyBorder="1" applyAlignment="1">
      <alignment horizontal="left" vertical="center"/>
    </xf>
    <xf numFmtId="9" fontId="2" fillId="0" borderId="2" xfId="3" applyFont="1" applyBorder="1" applyAlignment="1">
      <alignment vertical="center"/>
    </xf>
    <xf numFmtId="0" fontId="2" fillId="0" borderId="7" xfId="0" applyNumberFormat="1" applyFont="1" applyBorder="1" applyAlignment="1">
      <alignment horizontal="left" vertical="center"/>
    </xf>
    <xf numFmtId="49" fontId="2" fillId="0" borderId="7" xfId="0" applyNumberFormat="1" applyFont="1" applyBorder="1" applyAlignment="1">
      <alignment horizontal="left" vertical="center"/>
    </xf>
    <xf numFmtId="0" fontId="2" fillId="0" borderId="8" xfId="0" applyFont="1" applyBorder="1" applyAlignment="1">
      <alignment horizontal="center" vertical="center"/>
    </xf>
    <xf numFmtId="0" fontId="2" fillId="0" borderId="2" xfId="57" applyNumberFormat="1" applyFont="1" applyFill="1" applyBorder="1" applyAlignment="1" applyProtection="1">
      <alignment horizontal="center" vertical="center"/>
      <protection hidden="1"/>
    </xf>
    <xf numFmtId="0" fontId="7" fillId="0" borderId="2" xfId="0" applyNumberFormat="1" applyFont="1" applyFill="1" applyBorder="1" applyAlignment="1" applyProtection="1">
      <alignment horizontal="left" vertical="center"/>
    </xf>
    <xf numFmtId="0" fontId="25" fillId="0" borderId="2" xfId="0" applyNumberFormat="1" applyFont="1" applyFill="1" applyBorder="1" applyAlignment="1" applyProtection="1">
      <alignment horizontal="left" vertical="center"/>
    </xf>
    <xf numFmtId="14" fontId="2"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xf>
    <xf numFmtId="181" fontId="7" fillId="0" borderId="2" xfId="0" applyNumberFormat="1" applyFont="1" applyFill="1" applyBorder="1" applyAlignment="1">
      <alignment horizontal="right" vertical="center" shrinkToFit="1"/>
    </xf>
    <xf numFmtId="181" fontId="7" fillId="0" borderId="2" xfId="0" applyNumberFormat="1" applyFont="1" applyFill="1" applyBorder="1" applyAlignment="1">
      <alignment horizontal="right" vertical="center"/>
    </xf>
    <xf numFmtId="9" fontId="7" fillId="0" borderId="2" xfId="0" applyNumberFormat="1" applyFont="1" applyFill="1" applyBorder="1" applyAlignment="1">
      <alignment horizontal="right" vertical="center"/>
    </xf>
    <xf numFmtId="183" fontId="7" fillId="0" borderId="2" xfId="0" applyNumberFormat="1" applyFont="1" applyFill="1" applyBorder="1" applyAlignment="1">
      <alignment horizontal="center" vertical="center"/>
    </xf>
    <xf numFmtId="177" fontId="26" fillId="0" borderId="2" xfId="0" applyNumberFormat="1" applyFont="1" applyFill="1" applyBorder="1" applyAlignment="1">
      <alignment horizontal="center" vertical="center"/>
    </xf>
    <xf numFmtId="0" fontId="2" fillId="0" borderId="6" xfId="0" applyFont="1" applyBorder="1" applyAlignment="1">
      <alignment horizontal="center" vertical="center" wrapText="1"/>
    </xf>
    <xf numFmtId="177" fontId="8" fillId="0" borderId="2" xfId="0" applyNumberFormat="1" applyFont="1" applyFill="1" applyBorder="1" applyAlignment="1">
      <alignment horizontal="right" vertical="center"/>
    </xf>
    <xf numFmtId="14" fontId="4" fillId="0" borderId="2" xfId="0" applyNumberFormat="1" applyFont="1" applyFill="1" applyBorder="1" applyAlignment="1">
      <alignment horizontal="center" vertical="center" wrapText="1"/>
    </xf>
    <xf numFmtId="177" fontId="8" fillId="0" borderId="2" xfId="0" applyNumberFormat="1" applyFont="1" applyFill="1" applyBorder="1" applyAlignment="1">
      <alignment horizontal="right" vertical="center" shrinkToFit="1"/>
    </xf>
    <xf numFmtId="179" fontId="2" fillId="0" borderId="2" xfId="57" applyNumberFormat="1" applyFont="1" applyFill="1" applyBorder="1" applyAlignment="1" applyProtection="1">
      <alignment horizontal="right" vertical="center" shrinkToFit="1"/>
    </xf>
    <xf numFmtId="177" fontId="22" fillId="0" borderId="2" xfId="50" applyNumberFormat="1" applyFont="1" applyBorder="1" applyAlignment="1" applyProtection="1">
      <alignment horizontal="right" vertical="center"/>
      <protection locked="0"/>
    </xf>
    <xf numFmtId="186" fontId="24" fillId="0" borderId="2" xfId="0" applyNumberFormat="1" applyFont="1" applyBorder="1" applyAlignment="1">
      <alignment horizontal="right" vertical="center"/>
    </xf>
    <xf numFmtId="10" fontId="11" fillId="0" borderId="2" xfId="0" applyNumberFormat="1" applyFont="1" applyBorder="1" applyAlignment="1">
      <alignment horizontal="right" vertical="center"/>
    </xf>
    <xf numFmtId="43" fontId="4" fillId="0" borderId="0" xfId="1" applyFont="1" applyAlignment="1"/>
    <xf numFmtId="0" fontId="10" fillId="0" borderId="0" xfId="0" applyFont="1"/>
    <xf numFmtId="49" fontId="4" fillId="0" borderId="3" xfId="0" applyNumberFormat="1" applyFont="1" applyBorder="1" applyAlignment="1">
      <alignment horizontal="left" vertical="center"/>
    </xf>
    <xf numFmtId="179" fontId="0" fillId="0" borderId="0" xfId="0" applyNumberFormat="1"/>
    <xf numFmtId="0" fontId="0" fillId="0" borderId="6" xfId="0" applyBorder="1" applyAlignment="1">
      <alignment horizontal="left" vertical="center"/>
    </xf>
    <xf numFmtId="0" fontId="0" fillId="0" borderId="4" xfId="0" applyBorder="1" applyAlignment="1">
      <alignment horizontal="left" vertical="center"/>
    </xf>
    <xf numFmtId="0" fontId="27" fillId="0" borderId="5" xfId="6" applyFont="1" applyBorder="1" applyAlignment="1" applyProtection="1">
      <alignment vertical="center"/>
    </xf>
    <xf numFmtId="179" fontId="6" fillId="0" borderId="5" xfId="0" applyNumberFormat="1" applyFont="1" applyBorder="1" applyAlignment="1">
      <alignment horizontal="right" vertical="center"/>
    </xf>
    <xf numFmtId="179" fontId="6" fillId="0" borderId="2" xfId="0" applyNumberFormat="1" applyFont="1" applyBorder="1" applyAlignment="1">
      <alignment horizontal="right" vertical="center" shrinkToFit="1"/>
    </xf>
    <xf numFmtId="10" fontId="6" fillId="0" borderId="2" xfId="3" applyNumberFormat="1" applyFont="1" applyBorder="1" applyAlignment="1">
      <alignment horizontal="right" vertical="center" shrinkToFit="1"/>
    </xf>
    <xf numFmtId="10" fontId="6" fillId="0" borderId="2" xfId="3" applyNumberFormat="1" applyFont="1" applyBorder="1" applyAlignment="1">
      <alignment horizontal="right" vertical="center"/>
    </xf>
    <xf numFmtId="49" fontId="4" fillId="0" borderId="3" xfId="0" applyNumberFormat="1" applyFont="1" applyBorder="1" applyAlignment="1">
      <alignment horizontal="left" vertical="center" wrapText="1"/>
    </xf>
    <xf numFmtId="0" fontId="0" fillId="0" borderId="6" xfId="0" applyBorder="1" applyAlignment="1">
      <alignment horizontal="left" vertical="center" wrapText="1"/>
    </xf>
    <xf numFmtId="0" fontId="0" fillId="0" borderId="4" xfId="0" applyBorder="1" applyAlignment="1">
      <alignment horizontal="left" vertical="center" wrapText="1"/>
    </xf>
    <xf numFmtId="0" fontId="27" fillId="0" borderId="9" xfId="6" applyFont="1" applyBorder="1" applyAlignment="1" applyProtection="1">
      <alignment horizontal="center" vertical="center"/>
    </xf>
    <xf numFmtId="0" fontId="27" fillId="0" borderId="5" xfId="6" applyFont="1" applyBorder="1" applyAlignment="1" applyProtection="1">
      <alignment horizontal="center" vertical="center"/>
    </xf>
    <xf numFmtId="0" fontId="28" fillId="0" borderId="0" xfId="52" applyFont="1" applyFill="1"/>
    <xf numFmtId="0" fontId="6" fillId="0" borderId="0" xfId="52" applyFont="1" applyFill="1"/>
    <xf numFmtId="49" fontId="2" fillId="0" borderId="0" xfId="0" applyNumberFormat="1" applyFont="1" applyFill="1" applyAlignment="1">
      <alignment vertical="center"/>
    </xf>
    <xf numFmtId="49" fontId="1" fillId="0" borderId="0" xfId="0" applyNumberFormat="1" applyFont="1" applyFill="1" applyAlignment="1">
      <alignment horizontal="centerContinuous" vertical="center" wrapText="1"/>
    </xf>
    <xf numFmtId="0" fontId="1" fillId="0" borderId="0" xfId="0" applyFont="1" applyFill="1" applyAlignment="1">
      <alignment horizontal="centerContinuous" vertical="center" wrapText="1"/>
    </xf>
    <xf numFmtId="49" fontId="4" fillId="0" borderId="0" xfId="0" applyNumberFormat="1" applyFont="1" applyFill="1" applyAlignment="1">
      <alignment horizontal="centerContinuous" vertical="center"/>
    </xf>
    <xf numFmtId="177" fontId="2" fillId="0" borderId="0" xfId="0" applyNumberFormat="1" applyFont="1" applyFill="1" applyAlignment="1">
      <alignment horizontal="centerContinuous" vertical="center"/>
    </xf>
    <xf numFmtId="49" fontId="2" fillId="0" borderId="0" xfId="0" applyNumberFormat="1" applyFont="1" applyFill="1" applyAlignment="1">
      <alignment horizontal="center" vertical="center"/>
    </xf>
    <xf numFmtId="49" fontId="4" fillId="0" borderId="0" xfId="0" applyNumberFormat="1" applyFont="1" applyFill="1" applyAlignment="1">
      <alignment vertical="center"/>
    </xf>
    <xf numFmtId="0" fontId="2" fillId="0" borderId="0" xfId="0" applyFont="1" applyFill="1" applyAlignment="1">
      <alignment horizontal="right" vertical="center"/>
    </xf>
    <xf numFmtId="49" fontId="2" fillId="0" borderId="2" xfId="0" applyNumberFormat="1" applyFont="1" applyFill="1" applyBorder="1" applyAlignment="1">
      <alignment horizontal="center" vertical="center"/>
    </xf>
    <xf numFmtId="0" fontId="2" fillId="0" borderId="5" xfId="0" applyFont="1" applyFill="1" applyBorder="1" applyAlignment="1">
      <alignment horizontal="center" vertical="center"/>
    </xf>
    <xf numFmtId="0" fontId="15" fillId="0" borderId="12" xfId="57" applyFont="1" applyFill="1" applyBorder="1" applyAlignment="1">
      <alignment horizontal="center" vertical="center" shrinkToFit="1"/>
    </xf>
    <xf numFmtId="0" fontId="15" fillId="0" borderId="1" xfId="57" applyFont="1" applyFill="1" applyBorder="1" applyAlignment="1">
      <alignment horizontal="center" vertical="center" shrinkToFit="1"/>
    </xf>
    <xf numFmtId="0" fontId="0" fillId="0" borderId="1" xfId="0" applyFill="1" applyBorder="1" applyAlignment="1">
      <alignment horizontal="center" vertical="center" shrinkToFit="1"/>
    </xf>
    <xf numFmtId="0" fontId="0" fillId="0" borderId="11" xfId="0" applyFill="1" applyBorder="1" applyAlignment="1">
      <alignment horizontal="center" vertical="center" shrinkToFit="1"/>
    </xf>
    <xf numFmtId="179" fontId="6" fillId="0" borderId="2" xfId="0" applyNumberFormat="1" applyFont="1" applyFill="1" applyBorder="1" applyAlignment="1">
      <alignment horizontal="right" vertical="center"/>
    </xf>
    <xf numFmtId="180" fontId="16" fillId="0" borderId="2" xfId="59" applyNumberFormat="1" applyFont="1" applyFill="1" applyBorder="1" applyAlignment="1" applyProtection="1">
      <alignment vertical="center" shrinkToFit="1"/>
      <protection hidden="1"/>
    </xf>
    <xf numFmtId="179" fontId="16" fillId="0" borderId="2" xfId="57" applyNumberFormat="1" applyFont="1" applyFill="1" applyBorder="1" applyAlignment="1" applyProtection="1">
      <alignment horizontal="right" vertical="center" shrinkToFit="1"/>
    </xf>
    <xf numFmtId="0" fontId="16" fillId="0" borderId="2" xfId="57" applyFont="1" applyFill="1" applyBorder="1" applyAlignment="1" applyProtection="1">
      <alignment horizontal="left" vertical="center" shrinkToFit="1"/>
      <protection locked="0"/>
    </xf>
    <xf numFmtId="0" fontId="15" fillId="0" borderId="9" xfId="57" applyFont="1" applyFill="1" applyBorder="1" applyAlignment="1">
      <alignment horizontal="center" vertical="center" shrinkToFit="1"/>
    </xf>
    <xf numFmtId="0" fontId="15" fillId="0" borderId="8" xfId="57" applyFont="1" applyFill="1" applyBorder="1" applyAlignment="1">
      <alignment horizontal="center" vertical="center" shrinkToFit="1"/>
    </xf>
    <xf numFmtId="0" fontId="0" fillId="0" borderId="8" xfId="0" applyFill="1" applyBorder="1" applyAlignment="1">
      <alignment horizontal="center" vertical="center" shrinkToFit="1"/>
    </xf>
    <xf numFmtId="0" fontId="0" fillId="0" borderId="5" xfId="0" applyFill="1" applyBorder="1" applyAlignment="1">
      <alignment horizontal="center" vertical="center" shrinkToFit="1"/>
    </xf>
    <xf numFmtId="179" fontId="6" fillId="0" borderId="2" xfId="57" applyNumberFormat="1" applyFont="1" applyFill="1" applyBorder="1" applyAlignment="1" applyProtection="1">
      <alignment horizontal="center" vertical="center" shrinkToFit="1"/>
      <protection locked="0"/>
    </xf>
    <xf numFmtId="179" fontId="16" fillId="0" borderId="5" xfId="57" applyNumberFormat="1" applyFont="1" applyFill="1" applyBorder="1" applyAlignment="1" applyProtection="1">
      <alignment horizontal="center" vertical="center" shrinkToFit="1"/>
    </xf>
    <xf numFmtId="180" fontId="16" fillId="0" borderId="2" xfId="59" applyNumberFormat="1" applyFont="1" applyFill="1" applyBorder="1" applyAlignment="1" applyProtection="1">
      <alignment vertical="center" shrinkToFit="1"/>
    </xf>
    <xf numFmtId="180" fontId="16" fillId="0" borderId="2" xfId="59" applyNumberFormat="1" applyFont="1" applyFill="1" applyBorder="1" applyAlignment="1" applyProtection="1">
      <alignment vertical="center" shrinkToFit="1"/>
      <protection locked="0"/>
    </xf>
    <xf numFmtId="0" fontId="6" fillId="0" borderId="9" xfId="57" applyFont="1" applyFill="1" applyBorder="1" applyAlignment="1">
      <alignment horizontal="center" vertical="center" shrinkToFit="1"/>
    </xf>
    <xf numFmtId="0" fontId="6" fillId="0" borderId="8" xfId="57" applyFont="1" applyFill="1" applyBorder="1" applyAlignment="1">
      <alignment horizontal="center" vertical="center" shrinkToFit="1"/>
    </xf>
    <xf numFmtId="180" fontId="6" fillId="0" borderId="2" xfId="59" applyNumberFormat="1" applyFont="1" applyFill="1" applyBorder="1" applyAlignment="1" applyProtection="1">
      <alignment vertical="center" shrinkToFit="1"/>
      <protection locked="0"/>
    </xf>
    <xf numFmtId="0" fontId="6" fillId="0" borderId="2" xfId="57" applyFont="1" applyFill="1" applyBorder="1" applyAlignment="1" applyProtection="1">
      <alignment horizontal="left" vertical="center" shrinkToFit="1"/>
      <protection locked="0"/>
    </xf>
    <xf numFmtId="0" fontId="0" fillId="0" borderId="8" xfId="0" applyBorder="1"/>
    <xf numFmtId="0" fontId="0" fillId="0" borderId="5" xfId="0" applyBorder="1"/>
    <xf numFmtId="0" fontId="1" fillId="0" borderId="0" xfId="0" applyFont="1" applyAlignment="1">
      <alignment vertical="center" wrapText="1"/>
    </xf>
    <xf numFmtId="0" fontId="4" fillId="0" borderId="13" xfId="0" applyFont="1" applyBorder="1" applyAlignment="1">
      <alignment horizontal="center" vertical="center" wrapText="1"/>
    </xf>
    <xf numFmtId="0" fontId="4" fillId="0" borderId="10" xfId="0" applyFont="1" applyBorder="1" applyAlignment="1">
      <alignment horizontal="center" vertical="center" wrapText="1"/>
    </xf>
    <xf numFmtId="0" fontId="4" fillId="3" borderId="2" xfId="0" applyFont="1" applyFill="1" applyBorder="1" applyAlignment="1">
      <alignment horizontal="center" vertical="center" wrapText="1"/>
    </xf>
    <xf numFmtId="0" fontId="2" fillId="0" borderId="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2" fillId="3" borderId="2" xfId="0" applyFont="1" applyFill="1" applyBorder="1" applyAlignment="1">
      <alignment horizontal="center" vertical="center"/>
    </xf>
    <xf numFmtId="43" fontId="2" fillId="0" borderId="9" xfId="0" applyNumberFormat="1" applyFont="1" applyBorder="1" applyAlignment="1">
      <alignment horizontal="center" vertical="center"/>
    </xf>
    <xf numFmtId="43" fontId="2" fillId="0" borderId="5" xfId="0" applyNumberFormat="1" applyFont="1" applyBorder="1" applyAlignment="1">
      <alignment horizontal="center" vertical="center"/>
    </xf>
    <xf numFmtId="0" fontId="2" fillId="3" borderId="2" xfId="0" applyFont="1" applyFill="1" applyBorder="1" applyAlignment="1">
      <alignment horizontal="left" vertical="center"/>
    </xf>
    <xf numFmtId="182" fontId="2" fillId="0" borderId="2" xfId="0" applyNumberFormat="1" applyFont="1" applyBorder="1" applyAlignment="1">
      <alignment horizontal="right" vertical="center"/>
    </xf>
    <xf numFmtId="0" fontId="4" fillId="0" borderId="5" xfId="0" applyFont="1" applyBorder="1" applyAlignment="1">
      <alignment vertical="center"/>
    </xf>
    <xf numFmtId="179" fontId="2" fillId="0" borderId="4" xfId="0" applyNumberFormat="1" applyFont="1" applyBorder="1" applyAlignment="1">
      <alignment horizontal="right" vertical="center"/>
    </xf>
    <xf numFmtId="0" fontId="4" fillId="0" borderId="0" xfId="0" applyFont="1" applyAlignment="1">
      <alignment horizontal="left" vertical="center"/>
    </xf>
    <xf numFmtId="179" fontId="2" fillId="0" borderId="0" xfId="0" applyNumberFormat="1" applyFont="1" applyFill="1" applyBorder="1" applyAlignment="1">
      <alignment horizontal="center" vertical="center" wrapText="1"/>
    </xf>
    <xf numFmtId="179" fontId="2" fillId="0" borderId="5" xfId="0" applyNumberFormat="1" applyFont="1" applyFill="1" applyBorder="1" applyAlignment="1">
      <alignment horizontal="right" vertical="center"/>
    </xf>
    <xf numFmtId="0" fontId="17" fillId="0" borderId="5" xfId="6" applyFont="1" applyBorder="1" applyAlignment="1" applyProtection="1">
      <alignment horizontal="left" vertical="center" indent="1"/>
    </xf>
    <xf numFmtId="0" fontId="2" fillId="0" borderId="0" xfId="0" applyNumberFormat="1" applyFont="1" applyFill="1" applyAlignment="1">
      <alignment vertical="center"/>
    </xf>
    <xf numFmtId="179" fontId="4" fillId="0" borderId="2" xfId="0" applyNumberFormat="1" applyFont="1" applyBorder="1" applyAlignment="1">
      <alignment horizontal="center" vertical="center"/>
    </xf>
    <xf numFmtId="179" fontId="4" fillId="0" borderId="3" xfId="0" applyNumberFormat="1" applyFont="1" applyBorder="1" applyAlignment="1">
      <alignment horizontal="center" vertical="center"/>
    </xf>
    <xf numFmtId="179" fontId="2"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179" fontId="2" fillId="0" borderId="2" xfId="0" applyNumberFormat="1" applyFont="1" applyFill="1" applyBorder="1" applyAlignment="1">
      <alignment horizontal="right" vertical="center" wrapText="1"/>
    </xf>
    <xf numFmtId="49" fontId="2" fillId="0" borderId="4" xfId="0" applyNumberFormat="1" applyFont="1" applyBorder="1" applyAlignment="1">
      <alignment horizontal="left" vertical="center"/>
    </xf>
    <xf numFmtId="180" fontId="2" fillId="0" borderId="2" xfId="0" applyNumberFormat="1" applyFont="1" applyBorder="1" applyAlignment="1">
      <alignment horizontal="right" vertical="center"/>
    </xf>
    <xf numFmtId="180" fontId="2" fillId="0" borderId="2" xfId="0" applyNumberFormat="1" applyFont="1" applyFill="1" applyBorder="1" applyAlignment="1">
      <alignment horizontal="right" vertical="center" wrapText="1"/>
    </xf>
    <xf numFmtId="43" fontId="2" fillId="0" borderId="2" xfId="0" applyNumberFormat="1" applyFont="1" applyFill="1" applyBorder="1" applyAlignment="1">
      <alignment horizontal="center" vertical="center" wrapText="1"/>
    </xf>
    <xf numFmtId="180" fontId="2" fillId="0" borderId="5" xfId="0" applyNumberFormat="1" applyFont="1" applyFill="1" applyBorder="1" applyAlignment="1">
      <alignment horizontal="right" vertical="center" wrapText="1"/>
    </xf>
    <xf numFmtId="0" fontId="2" fillId="0" borderId="0" xfId="0" applyFont="1" applyFill="1" applyBorder="1" applyAlignment="1">
      <alignment vertical="center"/>
    </xf>
    <xf numFmtId="177" fontId="2" fillId="0" borderId="0" xfId="0" applyNumberFormat="1" applyFont="1" applyBorder="1" applyAlignment="1">
      <alignment vertical="center"/>
    </xf>
    <xf numFmtId="0" fontId="4" fillId="0" borderId="0" xfId="0" applyFont="1" applyBorder="1" applyAlignment="1">
      <alignment vertical="center"/>
    </xf>
    <xf numFmtId="179" fontId="4" fillId="0" borderId="4" xfId="0" applyNumberFormat="1" applyFont="1" applyBorder="1" applyAlignment="1">
      <alignment horizontal="center" vertical="center"/>
    </xf>
    <xf numFmtId="43" fontId="2" fillId="0" borderId="2" xfId="0" applyNumberFormat="1" applyFont="1" applyFill="1" applyBorder="1" applyAlignment="1">
      <alignment horizontal="right" vertical="center" wrapText="1"/>
    </xf>
    <xf numFmtId="0" fontId="4" fillId="0" borderId="5" xfId="0" applyFont="1" applyFill="1" applyBorder="1" applyAlignment="1">
      <alignment vertical="center"/>
    </xf>
    <xf numFmtId="40" fontId="2" fillId="0" borderId="2" xfId="0" applyNumberFormat="1" applyFont="1" applyBorder="1" applyProtection="1"/>
    <xf numFmtId="49" fontId="4" fillId="0" borderId="5" xfId="0" applyNumberFormat="1" applyFont="1" applyFill="1" applyBorder="1" applyAlignment="1">
      <alignment horizontal="left" vertical="center"/>
    </xf>
    <xf numFmtId="0" fontId="2" fillId="0" borderId="5" xfId="0" applyFont="1" applyFill="1" applyBorder="1" applyAlignment="1">
      <alignment vertical="center"/>
    </xf>
    <xf numFmtId="43" fontId="2" fillId="0" borderId="5" xfId="0" applyNumberFormat="1" applyFont="1" applyFill="1" applyBorder="1" applyAlignment="1">
      <alignment horizontal="right" vertical="center"/>
    </xf>
    <xf numFmtId="43" fontId="2" fillId="0" borderId="4" xfId="0" applyNumberFormat="1" applyFont="1" applyFill="1" applyBorder="1" applyAlignment="1">
      <alignment horizontal="right" vertical="center"/>
    </xf>
    <xf numFmtId="0" fontId="4" fillId="0" borderId="0" xfId="0" applyNumberFormat="1" applyFont="1" applyAlignment="1">
      <alignment horizontal="left" vertical="center"/>
    </xf>
    <xf numFmtId="0" fontId="4" fillId="0" borderId="0" xfId="0" applyFont="1" applyFill="1" applyAlignment="1">
      <alignment horizontal="right" vertical="center"/>
    </xf>
    <xf numFmtId="0" fontId="4" fillId="0" borderId="0" xfId="0" applyNumberFormat="1" applyFont="1" applyBorder="1" applyAlignment="1">
      <alignment horizontal="left" vertical="center"/>
    </xf>
    <xf numFmtId="43" fontId="2" fillId="0" borderId="2" xfId="0" applyNumberFormat="1" applyFont="1" applyBorder="1" applyAlignment="1" applyProtection="1">
      <alignment horizontal="right" vertical="center"/>
    </xf>
    <xf numFmtId="0" fontId="1" fillId="0" borderId="0" xfId="0" applyFont="1" applyAlignment="1" applyProtection="1">
      <alignment vertical="center"/>
    </xf>
    <xf numFmtId="0" fontId="2" fillId="0" borderId="0" xfId="0" applyFont="1" applyAlignment="1" applyProtection="1">
      <alignment horizontal="center" vertical="center"/>
    </xf>
    <xf numFmtId="0" fontId="2" fillId="0" borderId="0" xfId="0" applyFont="1" applyAlignment="1" applyProtection="1">
      <alignment vertical="center"/>
    </xf>
    <xf numFmtId="0" fontId="3" fillId="0" borderId="0" xfId="0" applyFont="1" applyAlignment="1" applyProtection="1">
      <alignment horizontal="center" vertical="center" wrapText="1"/>
    </xf>
    <xf numFmtId="177" fontId="4" fillId="0" borderId="0" xfId="0" applyNumberFormat="1" applyFont="1" applyAlignment="1" applyProtection="1">
      <alignment horizontal="centerContinuous" vertical="center"/>
    </xf>
    <xf numFmtId="177" fontId="2" fillId="0" borderId="0" xfId="0" applyNumberFormat="1" applyFont="1" applyAlignment="1" applyProtection="1">
      <alignment horizontal="centerContinuous" vertical="center"/>
    </xf>
    <xf numFmtId="177" fontId="2" fillId="0" borderId="0" xfId="0" applyNumberFormat="1" applyFont="1" applyAlignment="1" applyProtection="1">
      <alignment horizontal="center" vertical="center"/>
    </xf>
    <xf numFmtId="0" fontId="2" fillId="0" borderId="0" xfId="0" applyNumberFormat="1" applyFont="1" applyAlignment="1" applyProtection="1">
      <alignment horizontal="center" vertical="center"/>
    </xf>
    <xf numFmtId="0" fontId="2" fillId="0" borderId="0" xfId="0" applyNumberFormat="1" applyFont="1" applyAlignment="1" applyProtection="1">
      <alignment horizontal="right" vertical="center"/>
    </xf>
    <xf numFmtId="177" fontId="2" fillId="0" borderId="0" xfId="0" applyNumberFormat="1" applyFont="1" applyAlignment="1" applyProtection="1">
      <alignment vertical="center"/>
    </xf>
    <xf numFmtId="0" fontId="4" fillId="0" borderId="1" xfId="0" applyFont="1" applyBorder="1" applyAlignment="1" applyProtection="1">
      <alignment horizontal="right" vertical="center"/>
    </xf>
    <xf numFmtId="0" fontId="4" fillId="0" borderId="2"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2" xfId="0" applyFont="1" applyBorder="1" applyAlignment="1" applyProtection="1">
      <alignment horizontal="left" vertical="center"/>
    </xf>
    <xf numFmtId="0" fontId="2" fillId="0" borderId="2" xfId="0" applyFont="1" applyBorder="1" applyAlignment="1" applyProtection="1">
      <alignment vertical="center"/>
    </xf>
    <xf numFmtId="0" fontId="4" fillId="0" borderId="2" xfId="0" applyFont="1" applyBorder="1" applyAlignment="1" applyProtection="1">
      <alignment horizontal="left" vertical="center"/>
    </xf>
    <xf numFmtId="0" fontId="4" fillId="0" borderId="9"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7" xfId="0" applyNumberFormat="1" applyFont="1" applyBorder="1" applyAlignment="1" applyProtection="1">
      <alignment vertical="center"/>
    </xf>
    <xf numFmtId="49" fontId="4" fillId="0" borderId="7" xfId="0" applyNumberFormat="1" applyFont="1" applyBorder="1" applyAlignment="1" applyProtection="1">
      <alignment vertical="center"/>
    </xf>
    <xf numFmtId="0" fontId="4" fillId="0" borderId="0" xfId="0" applyNumberFormat="1" applyFont="1" applyAlignment="1" applyProtection="1">
      <alignment vertical="center"/>
    </xf>
    <xf numFmtId="49" fontId="2" fillId="0" borderId="1" xfId="0" applyNumberFormat="1" applyFont="1" applyBorder="1" applyAlignment="1">
      <alignment horizontal="right" vertical="center"/>
    </xf>
    <xf numFmtId="0" fontId="20" fillId="0" borderId="0" xfId="0" applyFont="1" applyBorder="1" applyAlignment="1">
      <alignment horizontal="right" vertical="center"/>
    </xf>
    <xf numFmtId="0" fontId="20" fillId="0" borderId="2" xfId="0" applyFont="1" applyBorder="1" applyAlignment="1">
      <alignment horizontal="center" vertical="center"/>
    </xf>
    <xf numFmtId="0" fontId="20" fillId="0" borderId="5" xfId="0" applyFont="1" applyBorder="1" applyAlignment="1">
      <alignment horizontal="center" vertical="center"/>
    </xf>
    <xf numFmtId="0" fontId="17" fillId="0" borderId="2" xfId="0" applyFont="1" applyBorder="1" applyAlignment="1">
      <alignment horizontal="center" vertical="center"/>
    </xf>
    <xf numFmtId="10" fontId="14" fillId="0" borderId="2" xfId="3" applyNumberFormat="1" applyFont="1" applyBorder="1" applyAlignment="1">
      <alignment horizontal="right" vertical="center"/>
    </xf>
    <xf numFmtId="0" fontId="20" fillId="0" borderId="9" xfId="0" applyFont="1" applyBorder="1" applyAlignment="1">
      <alignment horizontal="center" vertical="center"/>
    </xf>
    <xf numFmtId="0" fontId="2" fillId="0" borderId="0" xfId="0" applyFont="1" applyAlignment="1"/>
    <xf numFmtId="0" fontId="17" fillId="0" borderId="5" xfId="0" applyFont="1" applyBorder="1" applyAlignment="1">
      <alignment horizontal="center" vertical="center"/>
    </xf>
    <xf numFmtId="0" fontId="27" fillId="0" borderId="5" xfId="6" applyFont="1" applyBorder="1" applyAlignment="1" applyProtection="1">
      <alignment horizontal="left" vertical="center"/>
    </xf>
    <xf numFmtId="43" fontId="6" fillId="0" borderId="5" xfId="0" applyNumberFormat="1" applyFont="1" applyBorder="1" applyAlignment="1">
      <alignment horizontal="right" vertical="center"/>
    </xf>
    <xf numFmtId="10" fontId="29" fillId="0" borderId="2" xfId="3" applyNumberFormat="1" applyFont="1" applyBorder="1" applyAlignment="1">
      <alignment horizontal="right" vertical="center"/>
    </xf>
    <xf numFmtId="0" fontId="27" fillId="0" borderId="5" xfId="0" applyFont="1" applyBorder="1" applyAlignment="1">
      <alignment horizontal="left" vertical="center"/>
    </xf>
    <xf numFmtId="0" fontId="14" fillId="0" borderId="0" xfId="0" applyFont="1" applyAlignment="1">
      <alignment vertical="center"/>
    </xf>
    <xf numFmtId="0" fontId="0" fillId="0" borderId="0" xfId="0" applyFont="1" applyAlignment="1">
      <alignment horizontal="center" vertical="center"/>
    </xf>
    <xf numFmtId="0" fontId="14" fillId="0" borderId="0" xfId="0" applyFont="1" applyFill="1" applyAlignment="1">
      <alignment vertical="center"/>
    </xf>
    <xf numFmtId="0" fontId="14" fillId="0" borderId="0" xfId="0" applyFont="1" applyFill="1"/>
    <xf numFmtId="0" fontId="14" fillId="0" borderId="0" xfId="0" applyFont="1"/>
    <xf numFmtId="0" fontId="30" fillId="0" borderId="0" xfId="0" applyFont="1" applyAlignment="1">
      <alignment vertical="center"/>
    </xf>
    <xf numFmtId="0" fontId="31" fillId="0" borderId="0" xfId="0" applyFont="1" applyAlignment="1">
      <alignment horizontal="centerContinuous" vertical="center" wrapText="1"/>
    </xf>
    <xf numFmtId="0" fontId="32" fillId="0" borderId="0" xfId="0" applyFont="1" applyAlignment="1">
      <alignment horizontal="centerContinuous" vertical="center" wrapText="1"/>
    </xf>
    <xf numFmtId="0" fontId="4" fillId="0" borderId="2" xfId="6" applyFont="1" applyBorder="1" applyAlignment="1" applyProtection="1">
      <alignment vertical="center"/>
    </xf>
    <xf numFmtId="0" fontId="17" fillId="0" borderId="2" xfId="6" applyFont="1" applyFill="1" applyBorder="1" applyAlignment="1" applyProtection="1">
      <alignment horizontal="left" vertical="center"/>
    </xf>
    <xf numFmtId="0" fontId="17" fillId="0" borderId="2" xfId="6" applyFont="1" applyFill="1" applyBorder="1" applyAlignment="1" applyProtection="1">
      <alignment horizontal="left" vertical="center" indent="1"/>
    </xf>
    <xf numFmtId="0" fontId="5" fillId="0" borderId="2" xfId="0" applyFont="1" applyBorder="1" applyAlignment="1" applyProtection="1">
      <alignment horizontal="center" vertical="center"/>
    </xf>
    <xf numFmtId="0" fontId="33" fillId="0" borderId="0" xfId="0" applyFont="1" applyAlignment="1">
      <alignment vertical="center"/>
    </xf>
    <xf numFmtId="0" fontId="4" fillId="0" borderId="0" xfId="0" applyFont="1"/>
    <xf numFmtId="0" fontId="2" fillId="0" borderId="0" xfId="0" applyFont="1"/>
    <xf numFmtId="187" fontId="34" fillId="0" borderId="0" xfId="0" applyNumberFormat="1" applyFont="1" applyFill="1" applyAlignment="1" applyProtection="1">
      <alignment horizontal="left"/>
      <protection locked="0"/>
    </xf>
    <xf numFmtId="187" fontId="6" fillId="0" borderId="0" xfId="0" applyNumberFormat="1" applyFont="1" applyFill="1" applyAlignment="1" applyProtection="1">
      <alignment horizontal="center"/>
      <protection locked="0"/>
    </xf>
    <xf numFmtId="187" fontId="2" fillId="0" borderId="0" xfId="0" applyNumberFormat="1" applyFont="1" applyFill="1" applyAlignment="1" applyProtection="1">
      <alignment horizontal="center"/>
      <protection locked="0"/>
    </xf>
    <xf numFmtId="187" fontId="4" fillId="0" borderId="0" xfId="0" applyNumberFormat="1" applyFont="1" applyFill="1" applyAlignment="1" applyProtection="1">
      <alignment horizontal="left"/>
      <protection locked="0"/>
    </xf>
    <xf numFmtId="187" fontId="2" fillId="0" borderId="0" xfId="0" applyNumberFormat="1" applyFont="1" applyFill="1" applyAlignment="1" applyProtection="1">
      <alignment horizontal="left"/>
      <protection locked="0"/>
    </xf>
    <xf numFmtId="188" fontId="2" fillId="0" borderId="0" xfId="0" applyNumberFormat="1" applyFont="1" applyFill="1" applyAlignment="1" applyProtection="1">
      <alignment horizontal="left"/>
      <protection locked="0"/>
    </xf>
    <xf numFmtId="187" fontId="2" fillId="0" borderId="0" xfId="0" applyNumberFormat="1" applyFont="1" applyFill="1" applyAlignment="1" applyProtection="1">
      <alignment horizontal="right"/>
      <protection locked="0"/>
    </xf>
    <xf numFmtId="187" fontId="19" fillId="0" borderId="0" xfId="6" applyNumberFormat="1" applyFont="1" applyFill="1" applyBorder="1" applyAlignment="1" applyProtection="1">
      <alignment horizontal="left"/>
      <protection locked="0"/>
    </xf>
    <xf numFmtId="187" fontId="34" fillId="0" borderId="0" xfId="0" applyNumberFormat="1" applyFont="1" applyFill="1" applyBorder="1" applyAlignment="1" applyProtection="1">
      <alignment horizontal="center"/>
      <protection locked="0"/>
    </xf>
    <xf numFmtId="187" fontId="35" fillId="0" borderId="0" xfId="0" applyNumberFormat="1" applyFont="1" applyFill="1" applyBorder="1" applyAlignment="1" applyProtection="1">
      <alignment horizontal="center"/>
      <protection locked="0"/>
    </xf>
    <xf numFmtId="0" fontId="2" fillId="0" borderId="0" xfId="0" applyNumberFormat="1" applyFont="1" applyFill="1" applyBorder="1" applyAlignment="1" applyProtection="1">
      <alignment horizontal="center"/>
      <protection locked="0"/>
    </xf>
    <xf numFmtId="187" fontId="4" fillId="0" borderId="1" xfId="0" applyNumberFormat="1" applyFont="1" applyFill="1" applyBorder="1" applyAlignment="1" applyProtection="1">
      <alignment horizontal="left"/>
      <protection locked="0"/>
    </xf>
    <xf numFmtId="187" fontId="2" fillId="0" borderId="1" xfId="0" applyNumberFormat="1" applyFont="1" applyFill="1" applyBorder="1" applyAlignment="1" applyProtection="1">
      <alignment horizontal="left"/>
      <protection locked="0"/>
    </xf>
    <xf numFmtId="187" fontId="6" fillId="0" borderId="0" xfId="0" applyNumberFormat="1" applyFont="1" applyFill="1" applyAlignment="1" applyProtection="1">
      <alignment horizontal="left"/>
      <protection locked="0"/>
    </xf>
    <xf numFmtId="187" fontId="5" fillId="0" borderId="0" xfId="0" applyNumberFormat="1" applyFont="1" applyFill="1" applyAlignment="1" applyProtection="1">
      <alignment horizontal="left"/>
      <protection locked="0"/>
    </xf>
    <xf numFmtId="187" fontId="5" fillId="0" borderId="2" xfId="0" applyNumberFormat="1" applyFont="1" applyFill="1" applyBorder="1" applyAlignment="1" applyProtection="1">
      <alignment horizontal="center"/>
      <protection locked="0"/>
    </xf>
    <xf numFmtId="187" fontId="5" fillId="0" borderId="14" xfId="0" applyNumberFormat="1" applyFont="1" applyFill="1" applyBorder="1" applyAlignment="1" applyProtection="1">
      <alignment horizontal="center"/>
      <protection locked="0"/>
    </xf>
    <xf numFmtId="187" fontId="5" fillId="0" borderId="5" xfId="0" applyNumberFormat="1" applyFont="1" applyFill="1" applyBorder="1" applyAlignment="1" applyProtection="1">
      <alignment horizontal="center"/>
      <protection locked="0"/>
    </xf>
    <xf numFmtId="187" fontId="4" fillId="0" borderId="9" xfId="0" applyNumberFormat="1" applyFont="1" applyFill="1" applyBorder="1" applyAlignment="1" applyProtection="1">
      <alignment horizontal="left"/>
      <protection locked="0"/>
    </xf>
    <xf numFmtId="188" fontId="2" fillId="0" borderId="2" xfId="0" applyNumberFormat="1" applyFont="1" applyFill="1" applyBorder="1" applyAlignment="1" applyProtection="1">
      <alignment horizontal="center"/>
      <protection locked="0"/>
    </xf>
    <xf numFmtId="179" fontId="2" fillId="0" borderId="4" xfId="0" applyNumberFormat="1" applyFont="1" applyFill="1" applyBorder="1" applyAlignment="1" applyProtection="1">
      <alignment horizontal="right"/>
      <protection locked="0"/>
    </xf>
    <xf numFmtId="179" fontId="4" fillId="0" borderId="14" xfId="0" applyNumberFormat="1" applyFont="1" applyFill="1" applyBorder="1" applyAlignment="1" applyProtection="1">
      <alignment horizontal="left"/>
      <protection locked="0"/>
    </xf>
    <xf numFmtId="179" fontId="4" fillId="0" borderId="5" xfId="0" applyNumberFormat="1" applyFont="1" applyFill="1" applyBorder="1" applyAlignment="1" applyProtection="1">
      <alignment horizontal="left"/>
      <protection locked="0"/>
    </xf>
    <xf numFmtId="188" fontId="4" fillId="0" borderId="2" xfId="0" applyNumberFormat="1" applyFont="1" applyFill="1" applyBorder="1" applyAlignment="1" applyProtection="1">
      <alignment horizontal="center"/>
      <protection locked="0"/>
    </xf>
    <xf numFmtId="179" fontId="2" fillId="0" borderId="2" xfId="0" applyNumberFormat="1" applyFont="1" applyFill="1" applyBorder="1" applyAlignment="1" applyProtection="1">
      <alignment horizontal="right"/>
      <protection locked="0"/>
    </xf>
    <xf numFmtId="179" fontId="4" fillId="0" borderId="2" xfId="0" applyNumberFormat="1" applyFont="1" applyFill="1" applyBorder="1" applyAlignment="1" applyProtection="1">
      <alignment horizontal="left"/>
      <protection locked="0"/>
    </xf>
    <xf numFmtId="187" fontId="4" fillId="0" borderId="15" xfId="0" applyNumberFormat="1" applyFont="1" applyFill="1" applyBorder="1" applyAlignment="1" applyProtection="1">
      <alignment horizontal="left"/>
      <protection locked="0"/>
    </xf>
    <xf numFmtId="179" fontId="4" fillId="0" borderId="14" xfId="0" applyNumberFormat="1" applyFont="1" applyFill="1" applyBorder="1" applyAlignment="1" applyProtection="1">
      <alignment horizontal="left" vertical="center"/>
      <protection locked="0"/>
    </xf>
    <xf numFmtId="179" fontId="4" fillId="0" borderId="2" xfId="0" applyNumberFormat="1" applyFont="1" applyFill="1" applyBorder="1" applyAlignment="1" applyProtection="1">
      <alignment horizontal="left" vertical="center"/>
      <protection locked="0"/>
    </xf>
    <xf numFmtId="179" fontId="5" fillId="0" borderId="5" xfId="0" applyNumberFormat="1" applyFont="1" applyFill="1" applyBorder="1" applyAlignment="1" applyProtection="1">
      <alignment horizontal="left"/>
      <protection locked="0"/>
    </xf>
    <xf numFmtId="187" fontId="5" fillId="0" borderId="15" xfId="0" applyNumberFormat="1" applyFont="1" applyFill="1" applyBorder="1" applyAlignment="1" applyProtection="1">
      <alignment horizontal="center"/>
      <protection locked="0"/>
    </xf>
    <xf numFmtId="187" fontId="5" fillId="0" borderId="15" xfId="0" applyNumberFormat="1" applyFont="1" applyFill="1" applyBorder="1" applyAlignment="1" applyProtection="1">
      <alignment horizontal="left"/>
      <protection locked="0"/>
    </xf>
    <xf numFmtId="179" fontId="5" fillId="4" borderId="5" xfId="0" applyNumberFormat="1" applyFont="1" applyFill="1" applyBorder="1" applyAlignment="1" applyProtection="1">
      <alignment horizontal="left"/>
      <protection locked="0"/>
    </xf>
    <xf numFmtId="179" fontId="6" fillId="4" borderId="2" xfId="0" applyNumberFormat="1" applyFont="1" applyFill="1" applyBorder="1" applyAlignment="1" applyProtection="1">
      <alignment horizontal="right"/>
      <protection locked="0"/>
    </xf>
    <xf numFmtId="179" fontId="5" fillId="0" borderId="2" xfId="0" applyNumberFormat="1" applyFont="1" applyFill="1" applyBorder="1" applyAlignment="1" applyProtection="1">
      <alignment horizontal="left"/>
      <protection locked="0"/>
    </xf>
    <xf numFmtId="179" fontId="4" fillId="0" borderId="16" xfId="0" applyNumberFormat="1" applyFont="1" applyFill="1" applyBorder="1" applyAlignment="1" applyProtection="1">
      <alignment horizontal="left"/>
      <protection locked="0"/>
    </xf>
    <xf numFmtId="179" fontId="4" fillId="0" borderId="17" xfId="0" applyNumberFormat="1" applyFont="1" applyFill="1" applyBorder="1" applyAlignment="1" applyProtection="1">
      <alignment horizontal="left"/>
      <protection locked="0"/>
    </xf>
    <xf numFmtId="179" fontId="5" fillId="4" borderId="8" xfId="0" applyNumberFormat="1" applyFont="1" applyFill="1" applyBorder="1" applyAlignment="1" applyProtection="1">
      <alignment horizontal="left"/>
      <protection locked="0"/>
    </xf>
    <xf numFmtId="187" fontId="6" fillId="4" borderId="9" xfId="0" applyNumberFormat="1" applyFont="1" applyFill="1" applyBorder="1" applyAlignment="1" applyProtection="1">
      <alignment horizontal="left"/>
      <protection locked="0"/>
    </xf>
    <xf numFmtId="179" fontId="6" fillId="4" borderId="3" xfId="0" applyNumberFormat="1" applyFont="1" applyFill="1" applyBorder="1" applyAlignment="1" applyProtection="1">
      <alignment horizontal="right"/>
      <protection locked="0"/>
    </xf>
    <xf numFmtId="179" fontId="6" fillId="4" borderId="14" xfId="0" applyNumberFormat="1" applyFont="1" applyFill="1" applyBorder="1" applyAlignment="1" applyProtection="1">
      <alignment horizontal="left"/>
      <protection locked="0"/>
    </xf>
    <xf numFmtId="179" fontId="6" fillId="0" borderId="2" xfId="0" applyNumberFormat="1" applyFont="1" applyFill="1" applyBorder="1" applyAlignment="1" applyProtection="1">
      <alignment horizontal="left"/>
      <protection locked="0"/>
    </xf>
    <xf numFmtId="187" fontId="2" fillId="0" borderId="9" xfId="0" applyNumberFormat="1" applyFont="1" applyFill="1" applyBorder="1" applyAlignment="1" applyProtection="1">
      <alignment horizontal="left"/>
      <protection locked="0"/>
    </xf>
    <xf numFmtId="179" fontId="2" fillId="0" borderId="14" xfId="0" applyNumberFormat="1" applyFont="1" applyFill="1" applyBorder="1" applyAlignment="1" applyProtection="1">
      <alignment horizontal="left"/>
      <protection locked="0"/>
    </xf>
    <xf numFmtId="179" fontId="2" fillId="0" borderId="2" xfId="0" applyNumberFormat="1" applyFont="1" applyFill="1" applyBorder="1" applyAlignment="1" applyProtection="1">
      <alignment horizontal="left"/>
      <protection locked="0"/>
    </xf>
    <xf numFmtId="187" fontId="4" fillId="0" borderId="0" xfId="0" applyNumberFormat="1" applyFont="1" applyFill="1" applyBorder="1" applyAlignment="1" applyProtection="1">
      <alignment horizontal="left"/>
      <protection locked="0"/>
    </xf>
    <xf numFmtId="187" fontId="4" fillId="0" borderId="0" xfId="0" applyNumberFormat="1" applyFont="1" applyFill="1" applyBorder="1" applyAlignment="1" applyProtection="1">
      <alignment horizontal="right"/>
      <protection locked="0"/>
    </xf>
    <xf numFmtId="0" fontId="2" fillId="0" borderId="3" xfId="0" applyFont="1" applyFill="1" applyBorder="1" applyAlignment="1" quotePrefix="1">
      <alignment horizontal="center"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0,0_x000d__x000a_NA_x000d__x000a_" xfId="49"/>
    <cellStyle name="百分比 5" xfId="50"/>
    <cellStyle name="百分比 6" xfId="51"/>
    <cellStyle name="常规 10" xfId="52"/>
    <cellStyle name="常规 17" xfId="53"/>
    <cellStyle name="常规 17 2 2" xfId="54"/>
    <cellStyle name="常规 2 10" xfId="55"/>
    <cellStyle name="常规 2 2" xfId="56"/>
    <cellStyle name="常规 2 2 2" xfId="57"/>
    <cellStyle name="常规_Sheet1 2" xfId="58"/>
    <cellStyle name="常规_博会评估" xfId="59"/>
    <cellStyle name="常规_建筑物、构筑物底稿" xfId="60"/>
    <cellStyle name="千位分隔 11" xfId="61"/>
    <cellStyle name="표준_0N-HANDLING " xfId="6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0" Type="http://schemas.openxmlformats.org/officeDocument/2006/relationships/styles" Target="styles.xml"/><Relationship Id="rId11" Type="http://schemas.openxmlformats.org/officeDocument/2006/relationships/worksheet" Target="worksheets/sheet11.xml"/><Relationship Id="rId109" Type="http://schemas.openxmlformats.org/officeDocument/2006/relationships/sharedStrings" Target="sharedStrings.xml"/><Relationship Id="rId108" Type="http://schemas.openxmlformats.org/officeDocument/2006/relationships/theme" Target="theme/theme1.xml"/><Relationship Id="rId107" Type="http://schemas.openxmlformats.org/officeDocument/2006/relationships/externalLink" Target="externalLinks/externalLink1.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47</xdr:row>
      <xdr:rowOff>0</xdr:rowOff>
    </xdr:from>
    <xdr:to>
      <xdr:col>3</xdr:col>
      <xdr:colOff>76200</xdr:colOff>
      <xdr:row>48</xdr:row>
      <xdr:rowOff>9525</xdr:rowOff>
    </xdr:to>
    <xdr:sp>
      <xdr:nvSpPr>
        <xdr:cNvPr id="83972" name="Text Box 1"/>
        <xdr:cNvSpPr txBox="1">
          <a:spLocks noChangeArrowheads="1"/>
        </xdr:cNvSpPr>
      </xdr:nvSpPr>
      <xdr:spPr>
        <a:xfrm>
          <a:off x="3276600" y="10744200"/>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inmydetail\FileStorage\File\2019-04\&#35780;&#20272;&#30003;&#25253;&#26126;&#32454;&#34920;-&#35774;&#227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资产负债表(旧)"/>
      <sheetName val="参数填写"/>
      <sheetName val="1-汇总表"/>
      <sheetName val="2-分类汇总"/>
      <sheetName val="3-流动汇总"/>
      <sheetName val="表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过渡表"/>
      <sheetName val="4-5-1投资性房地产房屋（成本计量模式）"/>
      <sheetName val="4-5-2投资性房地产房屋（公允价值模式）"/>
      <sheetName val="4-5-3投资性地产土地（成本计量模式）"/>
      <sheetName val="4-5-4投资性地产土地（公允计量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s>
    <sheetDataSet>
      <sheetData sheetId="0" refreshError="1"/>
      <sheetData sheetId="1" refreshError="1">
        <row r="5">
          <cell r="A5" t="str">
            <v>被评估单位填表人：</v>
          </cell>
        </row>
        <row r="6">
          <cell r="A6" t="str">
            <v>填表日期：</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50.xml"/></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5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5.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6.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7.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8.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9.xml"/></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30.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31.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2.xml"/></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3.xml"/></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4.xml"/></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5.xml"/></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6.xml"/></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7.xml"/></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8.xml"/></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9.xml"/></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40.xml"/></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41.xml"/></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42.xml"/></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43.xml"/></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44.xml"/></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5.xml"/></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6.xml"/></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7.xml"/></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8.xml"/></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7"/>
  <sheetViews>
    <sheetView workbookViewId="0">
      <selection activeCell="H43" sqref="H43:I43"/>
    </sheetView>
  </sheetViews>
  <sheetFormatPr defaultColWidth="7" defaultRowHeight="18" customHeight="1"/>
  <cols>
    <col min="1" max="1" width="21.4" style="537" customWidth="1"/>
    <col min="2" max="2" width="4.5" style="538" customWidth="1"/>
    <col min="3" max="4" width="17.1" style="539" customWidth="1"/>
    <col min="5" max="5" width="8.4" style="537" customWidth="1"/>
    <col min="6" max="6" width="23" style="537" customWidth="1"/>
    <col min="7" max="7" width="4.6" style="538" customWidth="1"/>
    <col min="8" max="9" width="20.5" style="539" customWidth="1"/>
    <col min="10" max="10" width="15.6" style="537" customWidth="1"/>
    <col min="11" max="16384" width="7" style="537"/>
  </cols>
  <sheetData>
    <row r="1" s="533" customFormat="1" customHeight="1" spans="1:10">
      <c r="A1" s="540" t="s">
        <v>0</v>
      </c>
      <c r="B1" s="541"/>
      <c r="C1" s="541"/>
      <c r="D1" s="541"/>
      <c r="E1" s="541"/>
      <c r="F1" s="541"/>
      <c r="G1" s="541"/>
      <c r="H1" s="541"/>
      <c r="I1" s="541"/>
      <c r="J1" s="541"/>
    </row>
    <row r="2" s="533" customFormat="1" customHeight="1" spans="1:10">
      <c r="A2" s="542" t="s">
        <v>1</v>
      </c>
      <c r="B2" s="541"/>
      <c r="C2" s="541"/>
      <c r="D2" s="541"/>
      <c r="E2" s="541"/>
      <c r="F2" s="541"/>
      <c r="G2" s="541"/>
      <c r="H2" s="541"/>
      <c r="I2" s="541"/>
      <c r="J2" s="541"/>
    </row>
    <row r="3" s="534" customFormat="1" customHeight="1" spans="1:10">
      <c r="A3" s="543" t="s">
        <v>2</v>
      </c>
      <c r="B3" s="543"/>
      <c r="C3" s="543"/>
      <c r="D3" s="543"/>
      <c r="E3" s="543"/>
      <c r="F3" s="543"/>
      <c r="G3" s="543"/>
      <c r="H3" s="543"/>
      <c r="I3" s="543"/>
      <c r="J3" s="543"/>
    </row>
    <row r="4" customHeight="1" spans="1:10">
      <c r="A4" s="544" t="e">
        <v>#REF!</v>
      </c>
      <c r="B4" s="545"/>
      <c r="C4" s="545"/>
      <c r="E4" s="546"/>
      <c r="J4" s="547" t="s">
        <v>3</v>
      </c>
    </row>
    <row r="5" s="535" customFormat="1" customHeight="1" spans="1:10">
      <c r="A5" s="548" t="s">
        <v>4</v>
      </c>
      <c r="B5" s="548" t="s">
        <v>5</v>
      </c>
      <c r="C5" s="548" t="s">
        <v>6</v>
      </c>
      <c r="D5" s="548" t="s">
        <v>7</v>
      </c>
      <c r="E5" s="549" t="s">
        <v>8</v>
      </c>
      <c r="F5" s="550" t="s">
        <v>9</v>
      </c>
      <c r="G5" s="548" t="s">
        <v>5</v>
      </c>
      <c r="H5" s="548" t="s">
        <v>6</v>
      </c>
      <c r="I5" s="548" t="s">
        <v>7</v>
      </c>
      <c r="J5" s="548" t="s">
        <v>8</v>
      </c>
    </row>
    <row r="6" s="536" customFormat="1" customHeight="1" spans="1:10">
      <c r="A6" s="551" t="s">
        <v>10</v>
      </c>
      <c r="B6" s="552">
        <v>1</v>
      </c>
      <c r="C6" s="553"/>
      <c r="D6" s="553"/>
      <c r="E6" s="554"/>
      <c r="F6" s="555" t="s">
        <v>11</v>
      </c>
      <c r="G6" s="556">
        <v>41</v>
      </c>
      <c r="H6" s="557"/>
      <c r="I6" s="557"/>
      <c r="J6" s="558"/>
    </row>
    <row r="7" s="536" customFormat="1" customHeight="1" spans="1:10">
      <c r="A7" s="559" t="s">
        <v>12</v>
      </c>
      <c r="B7" s="552">
        <v>2</v>
      </c>
      <c r="C7" s="557"/>
      <c r="D7" s="557"/>
      <c r="E7" s="554"/>
      <c r="F7" s="555" t="s">
        <v>13</v>
      </c>
      <c r="G7" s="556">
        <v>42</v>
      </c>
      <c r="H7" s="557"/>
      <c r="I7" s="557"/>
      <c r="J7" s="558"/>
    </row>
    <row r="8" s="536" customFormat="1" customHeight="1" spans="1:10">
      <c r="A8" s="559" t="s">
        <v>14</v>
      </c>
      <c r="B8" s="552">
        <v>3</v>
      </c>
      <c r="C8" s="557"/>
      <c r="D8" s="557"/>
      <c r="E8" s="560"/>
      <c r="F8" s="555" t="s">
        <v>15</v>
      </c>
      <c r="G8" s="556">
        <v>45</v>
      </c>
      <c r="H8" s="557"/>
      <c r="I8" s="557"/>
      <c r="J8" s="561"/>
    </row>
    <row r="9" s="536" customFormat="1" customHeight="1" spans="1:10">
      <c r="A9" s="559" t="s">
        <v>16</v>
      </c>
      <c r="B9" s="552">
        <v>4</v>
      </c>
      <c r="C9" s="557"/>
      <c r="D9" s="557"/>
      <c r="E9" s="560"/>
      <c r="F9" s="555" t="s">
        <v>17</v>
      </c>
      <c r="G9" s="556">
        <v>46</v>
      </c>
      <c r="H9" s="557"/>
      <c r="I9" s="557"/>
      <c r="J9" s="561"/>
    </row>
    <row r="10" s="536" customFormat="1" customHeight="1" spans="1:10">
      <c r="A10" s="559" t="s">
        <v>18</v>
      </c>
      <c r="B10" s="552">
        <v>5</v>
      </c>
      <c r="C10" s="557"/>
      <c r="D10" s="557"/>
      <c r="E10" s="554"/>
      <c r="F10" s="555" t="s">
        <v>19</v>
      </c>
      <c r="G10" s="556">
        <v>47</v>
      </c>
      <c r="H10" s="557"/>
      <c r="I10" s="557"/>
      <c r="J10" s="558"/>
    </row>
    <row r="11" s="536" customFormat="1" customHeight="1" spans="1:10">
      <c r="A11" s="559" t="s">
        <v>20</v>
      </c>
      <c r="B11" s="552">
        <v>6</v>
      </c>
      <c r="C11" s="557"/>
      <c r="D11" s="557"/>
      <c r="E11" s="554"/>
      <c r="F11" s="555" t="s">
        <v>21</v>
      </c>
      <c r="G11" s="556">
        <v>48</v>
      </c>
      <c r="H11" s="557"/>
      <c r="I11" s="557"/>
      <c r="J11" s="558"/>
    </row>
    <row r="12" s="536" customFormat="1" customHeight="1" spans="1:10">
      <c r="A12" s="559" t="s">
        <v>22</v>
      </c>
      <c r="B12" s="552">
        <v>7</v>
      </c>
      <c r="C12" s="557"/>
      <c r="D12" s="557"/>
      <c r="E12" s="554"/>
      <c r="F12" s="555" t="s">
        <v>23</v>
      </c>
      <c r="G12" s="556">
        <v>49</v>
      </c>
      <c r="H12" s="557"/>
      <c r="I12" s="557"/>
      <c r="J12" s="558"/>
    </row>
    <row r="13" s="536" customFormat="1" customHeight="1" spans="1:10">
      <c r="A13" s="559" t="s">
        <v>24</v>
      </c>
      <c r="B13" s="552">
        <v>8</v>
      </c>
      <c r="C13" s="557"/>
      <c r="D13" s="557"/>
      <c r="E13" s="554"/>
      <c r="F13" s="555" t="s">
        <v>25</v>
      </c>
      <c r="G13" s="556">
        <v>50</v>
      </c>
      <c r="H13" s="557"/>
      <c r="I13" s="557"/>
      <c r="J13" s="558"/>
    </row>
    <row r="14" s="536" customFormat="1" customHeight="1" spans="1:10">
      <c r="A14" s="559" t="s">
        <v>26</v>
      </c>
      <c r="B14" s="552">
        <v>9</v>
      </c>
      <c r="C14" s="557"/>
      <c r="D14" s="557"/>
      <c r="E14" s="560"/>
      <c r="F14" s="555" t="s">
        <v>27</v>
      </c>
      <c r="G14" s="556">
        <v>51</v>
      </c>
      <c r="H14" s="557"/>
      <c r="I14" s="557"/>
      <c r="J14" s="561"/>
    </row>
    <row r="15" s="536" customFormat="1" customHeight="1" spans="1:10">
      <c r="A15" s="559" t="s">
        <v>28</v>
      </c>
      <c r="B15" s="552">
        <v>10</v>
      </c>
      <c r="C15" s="557"/>
      <c r="D15" s="557"/>
      <c r="E15" s="560"/>
      <c r="F15" s="555" t="s">
        <v>29</v>
      </c>
      <c r="G15" s="556">
        <v>52</v>
      </c>
      <c r="H15" s="557"/>
      <c r="I15" s="557"/>
      <c r="J15" s="561"/>
    </row>
    <row r="16" s="536" customFormat="1" customHeight="1" spans="1:10">
      <c r="A16" s="559" t="s">
        <v>30</v>
      </c>
      <c r="B16" s="552">
        <v>11</v>
      </c>
      <c r="C16" s="557"/>
      <c r="D16" s="557"/>
      <c r="E16" s="560"/>
      <c r="F16" s="555" t="s">
        <v>31</v>
      </c>
      <c r="G16" s="556">
        <v>53</v>
      </c>
      <c r="H16" s="557"/>
      <c r="I16" s="557"/>
      <c r="J16" s="561"/>
    </row>
    <row r="17" s="536" customFormat="1" customHeight="1" spans="1:10">
      <c r="A17" s="559" t="s">
        <v>32</v>
      </c>
      <c r="B17" s="552">
        <v>12</v>
      </c>
      <c r="C17" s="557"/>
      <c r="D17" s="557"/>
      <c r="E17" s="560"/>
      <c r="F17" s="555" t="s">
        <v>33</v>
      </c>
      <c r="G17" s="556">
        <v>54</v>
      </c>
      <c r="H17" s="557"/>
      <c r="I17" s="557"/>
      <c r="J17" s="561"/>
    </row>
    <row r="18" s="536" customFormat="1" customHeight="1" spans="1:10">
      <c r="A18" s="559" t="s">
        <v>20</v>
      </c>
      <c r="B18" s="552">
        <v>13</v>
      </c>
      <c r="C18" s="557"/>
      <c r="D18" s="557"/>
      <c r="E18" s="560"/>
      <c r="F18" s="555" t="s">
        <v>34</v>
      </c>
      <c r="G18" s="556">
        <v>52</v>
      </c>
      <c r="H18" s="557"/>
      <c r="I18" s="557"/>
      <c r="J18" s="561"/>
    </row>
    <row r="19" s="536" customFormat="1" customHeight="1" spans="1:10">
      <c r="A19" s="559" t="s">
        <v>35</v>
      </c>
      <c r="B19" s="552">
        <v>14</v>
      </c>
      <c r="C19" s="557"/>
      <c r="D19" s="557"/>
      <c r="E19" s="560"/>
      <c r="F19" s="555" t="s">
        <v>36</v>
      </c>
      <c r="G19" s="556">
        <v>53</v>
      </c>
      <c r="H19" s="557"/>
      <c r="I19" s="557"/>
      <c r="J19" s="561"/>
    </row>
    <row r="20" s="536" customFormat="1" customHeight="1" spans="1:10">
      <c r="A20" s="559" t="s">
        <v>37</v>
      </c>
      <c r="B20" s="552">
        <v>15</v>
      </c>
      <c r="C20" s="557"/>
      <c r="D20" s="557"/>
      <c r="E20" s="560"/>
      <c r="F20" s="555" t="s">
        <v>38</v>
      </c>
      <c r="G20" s="556">
        <v>54</v>
      </c>
      <c r="H20" s="557"/>
      <c r="I20" s="557"/>
      <c r="J20" s="561"/>
    </row>
    <row r="21" s="536" customFormat="1" customHeight="1" spans="1:10">
      <c r="A21" s="559" t="s">
        <v>39</v>
      </c>
      <c r="B21" s="552">
        <v>16</v>
      </c>
      <c r="C21" s="557"/>
      <c r="D21" s="557"/>
      <c r="E21" s="560"/>
      <c r="F21" s="562" t="s">
        <v>40</v>
      </c>
      <c r="G21" s="556">
        <v>55</v>
      </c>
      <c r="H21" s="557">
        <f>SUM(H7:H20)</f>
        <v>0</v>
      </c>
      <c r="I21" s="557">
        <f>SUM(I7:I20)</f>
        <v>0</v>
      </c>
      <c r="J21" s="561"/>
    </row>
    <row r="22" s="536" customFormat="1" customHeight="1" spans="1:10">
      <c r="A22" s="559" t="s">
        <v>41</v>
      </c>
      <c r="B22" s="552">
        <v>17</v>
      </c>
      <c r="C22" s="557"/>
      <c r="D22" s="557"/>
      <c r="E22" s="560"/>
      <c r="F22" s="555"/>
      <c r="G22" s="556"/>
      <c r="H22" s="557"/>
      <c r="I22" s="557"/>
      <c r="J22" s="558"/>
    </row>
    <row r="23" s="536" customFormat="1" customHeight="1" spans="1:10">
      <c r="A23" s="559" t="s">
        <v>42</v>
      </c>
      <c r="B23" s="552">
        <v>18</v>
      </c>
      <c r="C23" s="557"/>
      <c r="D23" s="557"/>
      <c r="E23" s="560"/>
      <c r="F23" s="555"/>
      <c r="G23" s="556"/>
      <c r="H23" s="557"/>
      <c r="I23" s="557"/>
      <c r="J23" s="561"/>
    </row>
    <row r="24" s="536" customFormat="1" customHeight="1" spans="1:10">
      <c r="A24" s="559" t="s">
        <v>43</v>
      </c>
      <c r="B24" s="552">
        <v>19</v>
      </c>
      <c r="C24" s="557"/>
      <c r="D24" s="557"/>
      <c r="E24" s="560"/>
      <c r="F24" s="555" t="s">
        <v>44</v>
      </c>
      <c r="G24" s="556">
        <v>56</v>
      </c>
      <c r="H24" s="557"/>
      <c r="I24" s="557"/>
      <c r="J24" s="561"/>
    </row>
    <row r="25" s="536" customFormat="1" customHeight="1" spans="1:10">
      <c r="A25" s="563" t="s">
        <v>45</v>
      </c>
      <c r="B25" s="552">
        <v>20</v>
      </c>
      <c r="C25" s="557">
        <f>SUM(C7:C9,C12:C16,C19:C24)</f>
        <v>0</v>
      </c>
      <c r="D25" s="557">
        <f>SUM(D7:D9,D12:D16,D19:D24)</f>
        <v>0</v>
      </c>
      <c r="E25" s="560"/>
      <c r="F25" s="555" t="s">
        <v>46</v>
      </c>
      <c r="G25" s="556">
        <v>57</v>
      </c>
      <c r="H25" s="557"/>
      <c r="I25" s="557"/>
      <c r="J25" s="561"/>
    </row>
    <row r="26" s="536" customFormat="1" customHeight="1" spans="1:10">
      <c r="A26" s="564" t="s">
        <v>47</v>
      </c>
      <c r="B26" s="552">
        <v>21</v>
      </c>
      <c r="C26" s="557"/>
      <c r="D26" s="557"/>
      <c r="E26" s="560"/>
      <c r="F26" s="555" t="s">
        <v>48</v>
      </c>
      <c r="G26" s="556">
        <v>58</v>
      </c>
      <c r="H26" s="557"/>
      <c r="I26" s="557"/>
      <c r="J26" s="558"/>
    </row>
    <row r="27" s="536" customFormat="1" customHeight="1" spans="1:10">
      <c r="A27" s="559" t="s">
        <v>49</v>
      </c>
      <c r="B27" s="552">
        <v>22</v>
      </c>
      <c r="C27" s="557"/>
      <c r="D27" s="557"/>
      <c r="E27" s="560"/>
      <c r="F27" s="555" t="s">
        <v>50</v>
      </c>
      <c r="G27" s="556">
        <v>59</v>
      </c>
      <c r="H27" s="557"/>
      <c r="I27" s="557"/>
      <c r="J27" s="558"/>
    </row>
    <row r="28" s="536" customFormat="1" customHeight="1" spans="1:10">
      <c r="A28" s="559" t="s">
        <v>51</v>
      </c>
      <c r="B28" s="552">
        <v>23</v>
      </c>
      <c r="C28" s="557"/>
      <c r="D28" s="557"/>
      <c r="E28" s="554"/>
      <c r="F28" s="555" t="s">
        <v>52</v>
      </c>
      <c r="G28" s="556">
        <v>60</v>
      </c>
      <c r="H28" s="557"/>
      <c r="I28" s="557"/>
      <c r="J28" s="558"/>
    </row>
    <row r="29" s="536" customFormat="1" customHeight="1" spans="1:10">
      <c r="A29" s="559" t="s">
        <v>53</v>
      </c>
      <c r="B29" s="552">
        <v>24</v>
      </c>
      <c r="C29" s="557"/>
      <c r="D29" s="557"/>
      <c r="E29" s="554"/>
      <c r="F29" s="555" t="s">
        <v>54</v>
      </c>
      <c r="G29" s="556">
        <v>61</v>
      </c>
      <c r="H29" s="557"/>
      <c r="I29" s="557"/>
      <c r="J29" s="558"/>
    </row>
    <row r="30" s="536" customFormat="1" customHeight="1" spans="1:10">
      <c r="A30" s="559" t="s">
        <v>55</v>
      </c>
      <c r="B30" s="552">
        <v>25</v>
      </c>
      <c r="C30" s="557"/>
      <c r="D30" s="557"/>
      <c r="E30" s="554"/>
      <c r="F30" s="562" t="s">
        <v>56</v>
      </c>
      <c r="G30" s="556">
        <v>62</v>
      </c>
      <c r="H30" s="557">
        <f>SUM(H24:H29)</f>
        <v>0</v>
      </c>
      <c r="I30" s="557">
        <f>SUM(I24:I29)</f>
        <v>0</v>
      </c>
      <c r="J30" s="558"/>
    </row>
    <row r="31" s="536" customFormat="1" customHeight="1" spans="1:10">
      <c r="A31" s="559" t="s">
        <v>57</v>
      </c>
      <c r="B31" s="552">
        <v>26</v>
      </c>
      <c r="C31" s="557"/>
      <c r="D31" s="557"/>
      <c r="E31" s="554"/>
      <c r="F31" s="555"/>
      <c r="G31" s="556"/>
      <c r="H31" s="557"/>
      <c r="I31" s="557"/>
      <c r="J31" s="558"/>
    </row>
    <row r="32" s="536" customFormat="1" customHeight="1" spans="1:10">
      <c r="A32" s="559" t="s">
        <v>58</v>
      </c>
      <c r="B32" s="552">
        <v>27</v>
      </c>
      <c r="C32" s="557"/>
      <c r="D32" s="557"/>
      <c r="E32" s="554"/>
      <c r="F32" s="565" t="s">
        <v>59</v>
      </c>
      <c r="G32" s="556">
        <v>63</v>
      </c>
      <c r="H32" s="566">
        <f>H21+H30</f>
        <v>0</v>
      </c>
      <c r="I32" s="566">
        <f>I21+I30</f>
        <v>0</v>
      </c>
      <c r="J32" s="567"/>
    </row>
    <row r="33" s="536" customFormat="1" customHeight="1" spans="1:10">
      <c r="A33" s="559" t="s">
        <v>60</v>
      </c>
      <c r="B33" s="552">
        <v>28</v>
      </c>
      <c r="C33" s="557"/>
      <c r="D33" s="557"/>
      <c r="E33" s="554"/>
      <c r="F33" s="555"/>
      <c r="G33" s="556"/>
      <c r="H33" s="557"/>
      <c r="I33" s="557"/>
      <c r="J33" s="558"/>
    </row>
    <row r="34" s="536" customFormat="1" customHeight="1" spans="1:10">
      <c r="A34" s="559" t="s">
        <v>61</v>
      </c>
      <c r="B34" s="552">
        <v>29</v>
      </c>
      <c r="C34" s="557"/>
      <c r="D34" s="557"/>
      <c r="E34" s="554"/>
      <c r="F34" s="555"/>
      <c r="G34" s="556"/>
      <c r="H34" s="557"/>
      <c r="I34" s="557"/>
      <c r="J34" s="558"/>
    </row>
    <row r="35" s="536" customFormat="1" customHeight="1" spans="1:10">
      <c r="A35" s="559" t="s">
        <v>62</v>
      </c>
      <c r="B35" s="552">
        <v>30</v>
      </c>
      <c r="C35" s="557"/>
      <c r="D35" s="557"/>
      <c r="E35" s="560"/>
      <c r="F35" s="555"/>
      <c r="G35" s="556"/>
      <c r="H35" s="557"/>
      <c r="I35" s="557"/>
      <c r="J35" s="558"/>
    </row>
    <row r="36" s="536" customFormat="1" customHeight="1" spans="1:10">
      <c r="A36" s="563" t="s">
        <v>63</v>
      </c>
      <c r="B36" s="552">
        <v>31</v>
      </c>
      <c r="C36" s="557">
        <f>SUM(C31,C32,C33,C34,C35)</f>
        <v>0</v>
      </c>
      <c r="D36" s="557">
        <f>SUM(D31,D32,D33,D34,D35)</f>
        <v>0</v>
      </c>
      <c r="E36" s="560"/>
      <c r="F36" s="555"/>
      <c r="G36" s="556"/>
      <c r="H36" s="557"/>
      <c r="I36" s="557"/>
      <c r="J36" s="558"/>
    </row>
    <row r="37" s="536" customFormat="1" customHeight="1" spans="1:10">
      <c r="A37" s="564" t="s">
        <v>64</v>
      </c>
      <c r="B37" s="552">
        <v>32</v>
      </c>
      <c r="C37" s="557">
        <f>SUM(C38:C39)</f>
        <v>0</v>
      </c>
      <c r="D37" s="557">
        <f>SUM(D38:D39)</f>
        <v>0</v>
      </c>
      <c r="E37" s="560"/>
      <c r="F37" s="555" t="s">
        <v>65</v>
      </c>
      <c r="G37" s="556">
        <v>64</v>
      </c>
      <c r="H37" s="557"/>
      <c r="I37" s="557"/>
      <c r="J37" s="558"/>
    </row>
    <row r="38" s="536" customFormat="1" customHeight="1" spans="1:10">
      <c r="A38" s="559" t="s">
        <v>66</v>
      </c>
      <c r="B38" s="552">
        <v>33</v>
      </c>
      <c r="C38" s="557"/>
      <c r="D38" s="557"/>
      <c r="E38" s="560"/>
      <c r="F38" s="555" t="s">
        <v>67</v>
      </c>
      <c r="G38" s="556">
        <v>65</v>
      </c>
      <c r="H38" s="557"/>
      <c r="I38" s="557"/>
      <c r="J38" s="558"/>
    </row>
    <row r="39" s="536" customFormat="1" customHeight="1" spans="1:10">
      <c r="A39" s="559" t="s">
        <v>68</v>
      </c>
      <c r="B39" s="552">
        <v>34</v>
      </c>
      <c r="C39" s="557"/>
      <c r="D39" s="557"/>
      <c r="E39" s="554"/>
      <c r="F39" s="555" t="s">
        <v>69</v>
      </c>
      <c r="G39" s="556">
        <v>66</v>
      </c>
      <c r="H39" s="557"/>
      <c r="I39" s="557"/>
      <c r="J39" s="558"/>
    </row>
    <row r="40" s="536" customFormat="1" customHeight="1" spans="1:10">
      <c r="A40" s="564" t="s">
        <v>70</v>
      </c>
      <c r="B40" s="552">
        <v>35</v>
      </c>
      <c r="C40" s="557">
        <f>SUM(C41:C42)</f>
        <v>0</v>
      </c>
      <c r="D40" s="557">
        <f>SUM(D41:D42)</f>
        <v>0</v>
      </c>
      <c r="E40" s="554"/>
      <c r="F40" s="555" t="s">
        <v>71</v>
      </c>
      <c r="G40" s="556">
        <v>67</v>
      </c>
      <c r="H40" s="557"/>
      <c r="I40" s="557"/>
      <c r="J40" s="558"/>
    </row>
    <row r="41" s="536" customFormat="1" customHeight="1" spans="1:10">
      <c r="A41" s="559" t="s">
        <v>72</v>
      </c>
      <c r="B41" s="552">
        <v>36</v>
      </c>
      <c r="C41" s="557"/>
      <c r="D41" s="557"/>
      <c r="E41" s="568"/>
      <c r="F41" s="555" t="s">
        <v>73</v>
      </c>
      <c r="G41" s="556">
        <v>68</v>
      </c>
      <c r="H41" s="557"/>
      <c r="I41" s="557"/>
      <c r="J41" s="561"/>
    </row>
    <row r="42" s="536" customFormat="1" customHeight="1" spans="1:10">
      <c r="A42" s="559" t="s">
        <v>74</v>
      </c>
      <c r="B42" s="552">
        <v>37</v>
      </c>
      <c r="C42" s="557"/>
      <c r="D42" s="557"/>
      <c r="E42" s="554"/>
      <c r="F42" s="569" t="s">
        <v>75</v>
      </c>
      <c r="G42" s="556">
        <v>69</v>
      </c>
      <c r="H42" s="557"/>
      <c r="I42" s="557"/>
      <c r="J42" s="561"/>
    </row>
    <row r="43" s="536" customFormat="1" customHeight="1" spans="1:10">
      <c r="A43" s="559" t="s">
        <v>76</v>
      </c>
      <c r="B43" s="552">
        <v>38</v>
      </c>
      <c r="C43" s="557"/>
      <c r="D43" s="557"/>
      <c r="E43" s="554"/>
      <c r="F43" s="555" t="s">
        <v>77</v>
      </c>
      <c r="G43" s="556">
        <v>70</v>
      </c>
      <c r="H43" s="557"/>
      <c r="I43" s="557"/>
      <c r="J43" s="561"/>
    </row>
    <row r="44" s="536" customFormat="1" customHeight="1" spans="1:10">
      <c r="A44" s="559" t="s">
        <v>78</v>
      </c>
      <c r="B44" s="552">
        <v>39</v>
      </c>
      <c r="C44" s="557"/>
      <c r="D44" s="557"/>
      <c r="E44" s="554"/>
      <c r="F44" s="570" t="s">
        <v>79</v>
      </c>
      <c r="G44" s="556">
        <v>71</v>
      </c>
      <c r="H44" s="566">
        <f>SUM(H38:H43)-H41</f>
        <v>0</v>
      </c>
      <c r="I44" s="566">
        <f>SUM(I38:I43)-I41</f>
        <v>0</v>
      </c>
      <c r="J44" s="567"/>
    </row>
    <row r="45" customHeight="1" spans="1:10">
      <c r="A45" s="571" t="s">
        <v>80</v>
      </c>
      <c r="B45" s="552">
        <v>40</v>
      </c>
      <c r="C45" s="572">
        <f>C25+C26+C36+C37+C40+C43+C44</f>
        <v>0</v>
      </c>
      <c r="D45" s="572">
        <f>D25+D26+D36+D37+D40+D43+D44</f>
        <v>0</v>
      </c>
      <c r="E45" s="573"/>
      <c r="F45" s="570" t="s">
        <v>81</v>
      </c>
      <c r="G45" s="552">
        <v>72</v>
      </c>
      <c r="H45" s="566">
        <f>H32+H44</f>
        <v>0</v>
      </c>
      <c r="I45" s="566">
        <f>I32+I44</f>
        <v>0</v>
      </c>
      <c r="J45" s="574"/>
    </row>
    <row r="46" customHeight="1" spans="1:10">
      <c r="A46" s="575"/>
      <c r="B46" s="552"/>
      <c r="C46" s="557"/>
      <c r="D46" s="557"/>
      <c r="E46" s="576"/>
      <c r="F46" s="555" t="s">
        <v>82</v>
      </c>
      <c r="G46" s="552">
        <v>73</v>
      </c>
      <c r="H46" s="557">
        <f>H45-C45</f>
        <v>0</v>
      </c>
      <c r="I46" s="557">
        <f>I45-D45</f>
        <v>0</v>
      </c>
      <c r="J46" s="577"/>
    </row>
    <row r="47" customHeight="1" spans="1:10">
      <c r="C47" s="578" t="s">
        <v>83</v>
      </c>
      <c r="D47" s="537"/>
      <c r="E47" s="536" t="s">
        <v>84</v>
      </c>
      <c r="H47" s="579" t="s">
        <v>85</v>
      </c>
      <c r="I47" s="537"/>
    </row>
  </sheetData>
  <mergeCells count="3">
    <mergeCell ref="A2:J2"/>
    <mergeCell ref="A3:J3"/>
    <mergeCell ref="A4:C4"/>
  </mergeCells>
  <hyperlinks>
    <hyperlink ref="A1" location="索引目录!C4" display="返回索引页"/>
  </hyperlinks>
  <pageMargins left="0.75" right="0.75" top="1" bottom="1" header="0.5" footer="0.5"/>
  <pageSetup paperSize="9" orientation="portrait"/>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7"/>
  <sheetViews>
    <sheetView workbookViewId="0">
      <selection activeCell="C7" sqref="C7"/>
    </sheetView>
  </sheetViews>
  <sheetFormatPr defaultColWidth="9" defaultRowHeight="15.75" customHeight="1" outlineLevelCol="5"/>
  <cols>
    <col min="1" max="1" width="7.5" style="81" customWidth="1"/>
    <col min="2" max="2" width="28" style="81" customWidth="1"/>
    <col min="3" max="3" width="22.4" style="81" customWidth="1"/>
    <col min="4" max="4" width="22.6" style="81" customWidth="1"/>
    <col min="5" max="5" width="20.9" style="81" customWidth="1"/>
    <col min="6" max="6" width="14.4" style="81" customWidth="1"/>
    <col min="7" max="16384" width="9" style="81"/>
  </cols>
  <sheetData>
    <row r="1" s="73" customFormat="1" ht="30" customHeight="1" spans="1:6">
      <c r="A1" s="189" t="s">
        <v>210</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211</v>
      </c>
    </row>
    <row r="4" ht="14.1" customHeight="1" spans="1:6">
      <c r="A4" s="100"/>
      <c r="B4" s="100"/>
      <c r="C4" s="100"/>
      <c r="D4" s="100"/>
      <c r="E4" s="100"/>
      <c r="F4" s="103"/>
    </row>
    <row r="5" customHeight="1" spans="1:6">
      <c r="A5" s="231" t="str">
        <f>参数填写!A4</f>
        <v>被评估单位：杭氧集团股份有限公司</v>
      </c>
      <c r="B5" s="231"/>
      <c r="C5" s="231"/>
      <c r="F5" s="244" t="s">
        <v>3</v>
      </c>
    </row>
    <row r="6" s="243" customFormat="1" ht="27" customHeight="1" spans="1:6">
      <c r="A6" s="106" t="s">
        <v>171</v>
      </c>
      <c r="B6" s="106" t="s">
        <v>130</v>
      </c>
      <c r="C6" s="106" t="s">
        <v>94</v>
      </c>
      <c r="D6" s="106" t="s">
        <v>95</v>
      </c>
      <c r="E6" s="262" t="s">
        <v>96</v>
      </c>
      <c r="F6" s="107" t="s">
        <v>97</v>
      </c>
    </row>
    <row r="7" customHeight="1" spans="1:6">
      <c r="A7" s="107" t="s">
        <v>212</v>
      </c>
      <c r="B7" s="281" t="s">
        <v>213</v>
      </c>
      <c r="C7" s="475">
        <f>SUMIF('3-2-1交易性-股票'!$A$7:$A$5170,"合计",'3-2-1交易性-股票'!G$7:G$5170)</f>
        <v>0</v>
      </c>
      <c r="D7" s="475">
        <f>SUMIF('3-2-1交易性-股票'!$A$7:$A$5170,"合计",'3-2-1交易性-股票'!I$7:I$5170)</f>
        <v>0</v>
      </c>
      <c r="E7" s="216">
        <f>D7-C7</f>
        <v>0</v>
      </c>
      <c r="F7" s="202">
        <f>IF(C7=0,0,E7/C7)</f>
        <v>0</v>
      </c>
    </row>
    <row r="8" customHeight="1" spans="1:6">
      <c r="A8" s="107" t="s">
        <v>214</v>
      </c>
      <c r="B8" s="281" t="s">
        <v>215</v>
      </c>
      <c r="C8" s="475">
        <f>SUMIF('3-2-2交易性-债券'!$A$7:$A$5170,"合计",'3-2-2交易性-债券'!H$7:H$5170)</f>
        <v>0</v>
      </c>
      <c r="D8" s="475">
        <f>SUMIF('3-2-2交易性-债券'!$A$7:$A$5170,"合计",'3-2-2交易性-债券'!I$7:I$5170)</f>
        <v>0</v>
      </c>
      <c r="E8" s="216">
        <f>D8-C8</f>
        <v>0</v>
      </c>
      <c r="F8" s="202">
        <f>IF(C8=0,0,E8/C8)</f>
        <v>0</v>
      </c>
    </row>
    <row r="9" customHeight="1" spans="1:6">
      <c r="A9" s="107" t="s">
        <v>216</v>
      </c>
      <c r="B9" s="281" t="s">
        <v>217</v>
      </c>
      <c r="C9" s="475">
        <f>SUMIF('3-2-3交易性-基金'!$A$7:$A$5170,"合计",'3-2-3交易性-基金'!G$7:G$5170)</f>
        <v>0</v>
      </c>
      <c r="D9" s="475">
        <f>SUMIF('3-2-3交易性-基金'!$A$7:$A$5170,"合计",'3-2-3交易性-基金'!I$7:I$5170)</f>
        <v>0</v>
      </c>
      <c r="E9" s="216">
        <f>D9-C9</f>
        <v>0</v>
      </c>
      <c r="F9" s="202">
        <f>IF(C9=0,0,E9/C9)</f>
        <v>0</v>
      </c>
    </row>
    <row r="10" customHeight="1" spans="1:6">
      <c r="A10" s="106"/>
      <c r="B10" s="106"/>
      <c r="C10" s="215"/>
      <c r="D10" s="216"/>
      <c r="E10" s="216"/>
      <c r="F10" s="216"/>
    </row>
    <row r="11" customHeight="1" spans="1:6">
      <c r="A11" s="110"/>
      <c r="B11" s="217"/>
      <c r="C11" s="215"/>
      <c r="D11" s="216"/>
      <c r="E11" s="216"/>
      <c r="F11" s="216"/>
    </row>
    <row r="12" customHeight="1" spans="1:6">
      <c r="A12" s="110"/>
      <c r="B12" s="217"/>
      <c r="C12" s="215"/>
      <c r="D12" s="216"/>
      <c r="E12" s="216"/>
      <c r="F12" s="216"/>
    </row>
    <row r="13" customHeight="1" spans="1:6">
      <c r="A13" s="110"/>
      <c r="B13" s="217"/>
      <c r="C13" s="215"/>
      <c r="D13" s="216"/>
      <c r="E13" s="216"/>
      <c r="F13" s="216"/>
    </row>
    <row r="14" customHeight="1" spans="1:6">
      <c r="A14" s="110"/>
      <c r="B14" s="217"/>
      <c r="C14" s="215"/>
      <c r="D14" s="216"/>
      <c r="E14" s="216"/>
      <c r="F14" s="216"/>
    </row>
    <row r="15" customHeight="1" spans="1:6">
      <c r="A15" s="110"/>
      <c r="B15" s="217"/>
      <c r="C15" s="215"/>
      <c r="D15" s="216"/>
      <c r="E15" s="216"/>
      <c r="F15" s="216"/>
    </row>
    <row r="16" customHeight="1" spans="1:6">
      <c r="A16" s="110"/>
      <c r="B16" s="217"/>
      <c r="C16" s="215"/>
      <c r="D16" s="216"/>
      <c r="E16" s="216"/>
      <c r="F16" s="216"/>
    </row>
    <row r="17" customHeight="1" spans="1:6">
      <c r="A17" s="110"/>
      <c r="B17" s="217"/>
      <c r="C17" s="215"/>
      <c r="D17" s="216"/>
      <c r="E17" s="216"/>
      <c r="F17" s="216"/>
    </row>
    <row r="18" customHeight="1" spans="1:6">
      <c r="A18" s="110"/>
      <c r="B18" s="217"/>
      <c r="C18" s="215"/>
      <c r="D18" s="216"/>
      <c r="E18" s="216"/>
      <c r="F18" s="216"/>
    </row>
    <row r="19" customHeight="1" spans="1:6">
      <c r="A19" s="110"/>
      <c r="B19" s="217"/>
      <c r="C19" s="215"/>
      <c r="D19" s="216"/>
      <c r="E19" s="216"/>
      <c r="F19" s="216"/>
    </row>
    <row r="20" customHeight="1" spans="1:6">
      <c r="A20" s="110"/>
      <c r="B20" s="217"/>
      <c r="C20" s="215"/>
      <c r="D20" s="216"/>
      <c r="E20" s="216"/>
      <c r="F20" s="216"/>
    </row>
    <row r="21" customHeight="1" spans="1:6">
      <c r="A21" s="110"/>
      <c r="B21" s="217"/>
      <c r="C21" s="215"/>
      <c r="D21" s="216"/>
      <c r="E21" s="216"/>
      <c r="F21" s="216"/>
    </row>
    <row r="22" customHeight="1" spans="1:6">
      <c r="A22" s="110"/>
      <c r="B22" s="217"/>
      <c r="C22" s="215"/>
      <c r="D22" s="216"/>
      <c r="E22" s="216"/>
      <c r="F22" s="216"/>
    </row>
    <row r="23" customHeight="1" spans="1:6">
      <c r="A23" s="110"/>
      <c r="B23" s="217"/>
      <c r="C23" s="215"/>
      <c r="D23" s="216"/>
      <c r="E23" s="216"/>
      <c r="F23" s="216"/>
    </row>
    <row r="24" customHeight="1" spans="1:6">
      <c r="A24" s="110"/>
      <c r="B24" s="217"/>
      <c r="C24" s="215"/>
      <c r="D24" s="216"/>
      <c r="E24" s="216"/>
      <c r="F24" s="216"/>
    </row>
    <row r="25" customHeight="1" spans="1:6">
      <c r="A25" s="262" t="s">
        <v>218</v>
      </c>
      <c r="B25" s="265"/>
      <c r="C25" s="215">
        <f>SUM(C7:C24)</f>
        <v>0</v>
      </c>
      <c r="D25" s="215">
        <f>SUM(D7:D24)</f>
        <v>0</v>
      </c>
      <c r="E25" s="216">
        <f>D25-C25</f>
        <v>0</v>
      </c>
      <c r="F25" s="202">
        <f>IF(C25=0,0,E25/C25)</f>
        <v>0</v>
      </c>
    </row>
    <row r="26" customHeight="1" spans="1:6">
      <c r="A26" s="79"/>
      <c r="D26" s="208" t="s">
        <v>186</v>
      </c>
      <c r="E26" s="208"/>
      <c r="F26" s="208"/>
    </row>
    <row r="27" customHeight="1" spans="1:6">
      <c r="A27" s="79"/>
    </row>
  </sheetData>
  <mergeCells count="1">
    <mergeCell ref="A25:B25"/>
  </mergeCells>
  <printOptions horizontalCentered="1"/>
  <pageMargins left="1" right="0.48" top="0.91" bottom="0.866141732283464" header="1.3"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workbookViewId="0">
      <selection activeCell="A1"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4386</v>
      </c>
      <c r="B5" s="12"/>
      <c r="N5" s="13" t="s">
        <v>3</v>
      </c>
      <c r="O5" s="13"/>
      <c r="P5" s="13"/>
      <c r="Q5" s="13"/>
    </row>
    <row r="6" s="2" customFormat="1" ht="15.75" customHeight="1" spans="1:17">
      <c r="A6" s="14" t="s">
        <v>5</v>
      </c>
      <c r="B6" s="15" t="s">
        <v>456</v>
      </c>
      <c r="C6" s="14" t="s">
        <v>2348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2349</v>
      </c>
      <c r="C8" s="22" t="s">
        <v>2350</v>
      </c>
      <c r="D8" s="23" t="s">
        <v>2351</v>
      </c>
      <c r="E8" s="24"/>
      <c r="F8" s="23" t="s">
        <v>2352</v>
      </c>
      <c r="G8" s="24">
        <v>1</v>
      </c>
      <c r="H8" s="25" t="s">
        <v>2353</v>
      </c>
      <c r="I8" s="26">
        <v>42518</v>
      </c>
      <c r="J8" s="26">
        <v>42518</v>
      </c>
      <c r="K8" s="27">
        <v>278371.15</v>
      </c>
      <c r="L8" s="28">
        <v>247518.23</v>
      </c>
      <c r="M8" s="28">
        <v>286720</v>
      </c>
      <c r="N8" s="29">
        <v>0.8</v>
      </c>
      <c r="O8" s="28">
        <v>229380</v>
      </c>
      <c r="P8" s="30"/>
      <c r="Q8" s="31" t="s">
        <v>476</v>
      </c>
    </row>
    <row r="9" ht="15.75" customHeight="1" spans="1:17">
      <c r="A9" s="18">
        <v>2</v>
      </c>
      <c r="B9" s="32"/>
      <c r="C9" s="22" t="s">
        <v>2354</v>
      </c>
      <c r="D9" s="23" t="s">
        <v>2355</v>
      </c>
      <c r="E9" s="24"/>
      <c r="F9" s="23"/>
      <c r="G9" s="24">
        <v>1</v>
      </c>
      <c r="H9" s="25" t="s">
        <v>551</v>
      </c>
      <c r="I9" s="26">
        <v>41487</v>
      </c>
      <c r="J9" s="26">
        <v>41487</v>
      </c>
      <c r="K9" s="27">
        <v>133273</v>
      </c>
      <c r="L9" s="28">
        <v>68913.12</v>
      </c>
      <c r="M9" s="28">
        <v>127940</v>
      </c>
      <c r="N9" s="29">
        <v>0.64</v>
      </c>
      <c r="O9" s="28">
        <v>81880</v>
      </c>
      <c r="P9" s="30"/>
      <c r="Q9" s="31" t="s">
        <v>476</v>
      </c>
    </row>
    <row r="10" ht="15.75" customHeight="1" spans="1:17">
      <c r="A10" s="18">
        <v>3</v>
      </c>
      <c r="B10" s="32"/>
      <c r="C10" s="22" t="s">
        <v>2356</v>
      </c>
      <c r="D10" s="23" t="s">
        <v>2357</v>
      </c>
      <c r="E10" s="24"/>
      <c r="F10" s="23"/>
      <c r="G10" s="24">
        <v>1</v>
      </c>
      <c r="H10" s="25" t="s">
        <v>2353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2358</v>
      </c>
      <c r="D11" s="23" t="s">
        <v>2359</v>
      </c>
      <c r="E11" s="24"/>
      <c r="F11" s="23"/>
      <c r="G11" s="24">
        <v>1</v>
      </c>
      <c r="H11" s="25" t="s">
        <v>551</v>
      </c>
      <c r="I11" s="26">
        <v>41974</v>
      </c>
      <c r="J11" s="26">
        <v>41974</v>
      </c>
      <c r="K11" s="27">
        <v>77300</v>
      </c>
      <c r="L11" s="28">
        <v>49761.8</v>
      </c>
      <c r="M11" s="28">
        <v>71890</v>
      </c>
      <c r="N11" s="29">
        <v>0.73</v>
      </c>
      <c r="O11" s="28">
        <v>52480</v>
      </c>
      <c r="P11" s="30"/>
      <c r="Q11" s="31" t="s">
        <v>476</v>
      </c>
    </row>
    <row r="12" ht="15.75" customHeight="1" spans="1:17">
      <c r="A12" s="18">
        <v>5</v>
      </c>
      <c r="B12" s="32"/>
      <c r="C12" s="22" t="s">
        <v>2360</v>
      </c>
      <c r="D12" s="23" t="s">
        <v>2359</v>
      </c>
      <c r="E12" s="24"/>
      <c r="F12" s="23"/>
      <c r="G12" s="24">
        <v>1</v>
      </c>
      <c r="H12" s="25" t="s">
        <v>551</v>
      </c>
      <c r="I12" s="26">
        <v>41974</v>
      </c>
      <c r="J12" s="26">
        <v>41974</v>
      </c>
      <c r="K12" s="27">
        <v>100800</v>
      </c>
      <c r="L12" s="28">
        <v>64890</v>
      </c>
      <c r="M12" s="28">
        <v>93740</v>
      </c>
      <c r="N12" s="29">
        <v>0.73</v>
      </c>
      <c r="O12" s="28">
        <v>68430</v>
      </c>
      <c r="P12" s="30"/>
      <c r="Q12" s="31" t="s">
        <v>476</v>
      </c>
    </row>
    <row r="13" ht="15.75" customHeight="1" spans="1:17">
      <c r="A13" s="18">
        <v>6</v>
      </c>
      <c r="B13" s="32"/>
      <c r="C13" s="22" t="s">
        <v>2361</v>
      </c>
      <c r="D13" s="23" t="s">
        <v>2362</v>
      </c>
      <c r="E13" s="24" t="s">
        <v>2363</v>
      </c>
      <c r="F13" s="23"/>
      <c r="G13" s="24">
        <v>1</v>
      </c>
      <c r="H13" s="25" t="s">
        <v>551</v>
      </c>
      <c r="I13" s="26">
        <v>42579</v>
      </c>
      <c r="J13" s="26">
        <v>42579</v>
      </c>
      <c r="K13" s="27">
        <v>3000</v>
      </c>
      <c r="L13" s="28">
        <v>2382.5</v>
      </c>
      <c r="M13" s="28">
        <v>2730</v>
      </c>
      <c r="N13" s="29">
        <v>0.73</v>
      </c>
      <c r="O13" s="28">
        <v>1990</v>
      </c>
      <c r="P13" s="30"/>
      <c r="Q13" s="31" t="s">
        <v>476</v>
      </c>
    </row>
    <row r="14" ht="15.75" customHeight="1" spans="1:17">
      <c r="A14" s="18">
        <v>7</v>
      </c>
      <c r="B14" s="32"/>
      <c r="C14" s="22" t="s">
        <v>2364</v>
      </c>
      <c r="D14" s="23" t="s">
        <v>2365</v>
      </c>
      <c r="E14" s="24"/>
      <c r="F14" s="23" t="s">
        <v>2366</v>
      </c>
      <c r="G14" s="24">
        <v>3</v>
      </c>
      <c r="H14" s="25" t="s">
        <v>551</v>
      </c>
      <c r="I14" s="26">
        <v>42401</v>
      </c>
      <c r="J14" s="26">
        <v>42401</v>
      </c>
      <c r="K14" s="27">
        <v>6900</v>
      </c>
      <c r="L14" s="28">
        <v>5206.47</v>
      </c>
      <c r="M14" s="28">
        <v>6210</v>
      </c>
      <c r="N14" s="29">
        <v>0.6</v>
      </c>
      <c r="O14" s="28">
        <v>3730</v>
      </c>
      <c r="P14" s="30"/>
      <c r="Q14" s="31" t="s">
        <v>476</v>
      </c>
    </row>
    <row r="15" ht="15.75" customHeight="1" spans="1:17">
      <c r="A15" s="18">
        <v>8</v>
      </c>
      <c r="B15" s="32"/>
      <c r="C15" s="22" t="s">
        <v>2367</v>
      </c>
      <c r="D15" s="23" t="s">
        <v>2368</v>
      </c>
      <c r="E15" s="24"/>
      <c r="F15" s="23"/>
      <c r="G15" s="24">
        <v>1</v>
      </c>
      <c r="H15" s="25" t="s">
        <v>551</v>
      </c>
      <c r="I15" s="26">
        <v>42428</v>
      </c>
      <c r="J15" s="26">
        <v>42428</v>
      </c>
      <c r="K15" s="27">
        <v>18000</v>
      </c>
      <c r="L15" s="28">
        <v>13582.5</v>
      </c>
      <c r="M15" s="28">
        <v>16380</v>
      </c>
      <c r="N15" s="29">
        <v>0.74</v>
      </c>
      <c r="O15" s="28">
        <v>12120</v>
      </c>
      <c r="P15" s="30"/>
      <c r="Q15" s="31" t="s">
        <v>476</v>
      </c>
    </row>
    <row r="16" ht="15.75" customHeight="1" spans="1:17">
      <c r="A16" s="18">
        <v>9</v>
      </c>
      <c r="B16" s="32"/>
      <c r="C16" s="22" t="s">
        <v>2369</v>
      </c>
      <c r="D16" s="23" t="s">
        <v>2355</v>
      </c>
      <c r="E16" s="24"/>
      <c r="F16" s="23"/>
      <c r="G16" s="24">
        <v>1</v>
      </c>
      <c r="H16" s="25" t="s">
        <v>551</v>
      </c>
      <c r="I16" s="26">
        <v>42614</v>
      </c>
      <c r="J16" s="26">
        <v>42614</v>
      </c>
      <c r="K16" s="27">
        <v>16200</v>
      </c>
      <c r="L16" s="28">
        <v>13122</v>
      </c>
      <c r="M16" s="28">
        <v>16200</v>
      </c>
      <c r="N16" s="29">
        <v>0.84</v>
      </c>
      <c r="O16" s="28">
        <v>13610</v>
      </c>
      <c r="P16" s="30"/>
      <c r="Q16" s="31" t="s">
        <v>476</v>
      </c>
    </row>
    <row r="17" ht="15.75" customHeight="1" spans="1:17">
      <c r="A17" s="18">
        <v>10</v>
      </c>
      <c r="B17" s="32"/>
      <c r="C17" s="22" t="s">
        <v>2370</v>
      </c>
      <c r="D17" s="23" t="s">
        <v>2371</v>
      </c>
      <c r="E17" s="24" t="s">
        <v>2372</v>
      </c>
      <c r="F17" s="23"/>
      <c r="G17" s="24">
        <v>1</v>
      </c>
      <c r="H17" s="25" t="s">
        <v>551</v>
      </c>
      <c r="I17" s="26">
        <v>42579</v>
      </c>
      <c r="J17" s="26">
        <v>42579</v>
      </c>
      <c r="K17" s="27">
        <v>2950</v>
      </c>
      <c r="L17" s="28">
        <v>2342.9</v>
      </c>
      <c r="M17" s="28">
        <v>2680</v>
      </c>
      <c r="N17" s="29">
        <v>0.73</v>
      </c>
      <c r="O17" s="28">
        <v>1960</v>
      </c>
      <c r="P17" s="30"/>
      <c r="Q17" s="31" t="s">
        <v>476</v>
      </c>
    </row>
    <row r="18" ht="15.75" customHeight="1" spans="1:17">
      <c r="A18" s="18">
        <v>11</v>
      </c>
      <c r="B18" s="32"/>
      <c r="C18" s="22" t="s">
        <v>2373</v>
      </c>
      <c r="D18" s="23" t="s">
        <v>2374</v>
      </c>
      <c r="E18" s="24"/>
      <c r="F18" s="23"/>
      <c r="G18" s="24">
        <v>1</v>
      </c>
      <c r="H18" s="25" t="s">
        <v>551</v>
      </c>
      <c r="I18" s="26">
        <v>42579</v>
      </c>
      <c r="J18" s="26">
        <v>42579</v>
      </c>
      <c r="K18" s="27">
        <v>1600</v>
      </c>
      <c r="L18" s="28">
        <v>1270.58</v>
      </c>
      <c r="M18" s="28">
        <v>1460</v>
      </c>
      <c r="N18" s="29">
        <v>0.73</v>
      </c>
      <c r="O18" s="28">
        <v>1070</v>
      </c>
      <c r="P18" s="30"/>
      <c r="Q18" s="31" t="s">
        <v>476</v>
      </c>
    </row>
    <row r="19" ht="15.75" customHeight="1" spans="1:17">
      <c r="A19" s="18">
        <v>12</v>
      </c>
      <c r="B19" s="32"/>
      <c r="C19" s="22" t="s">
        <v>2375</v>
      </c>
      <c r="D19" s="23" t="s">
        <v>2376</v>
      </c>
      <c r="E19" s="24"/>
      <c r="F19" s="23"/>
      <c r="G19" s="24">
        <v>1</v>
      </c>
      <c r="H19" s="25" t="s">
        <v>2353</v>
      </c>
      <c r="I19" s="26">
        <v>42644</v>
      </c>
      <c r="J19" s="26">
        <v>42644</v>
      </c>
      <c r="K19" s="27">
        <v>103600</v>
      </c>
      <c r="L19" s="28">
        <v>84736.09</v>
      </c>
      <c r="M19" s="28">
        <v>98420</v>
      </c>
      <c r="N19" s="29">
        <v>0.82</v>
      </c>
      <c r="O19" s="28">
        <v>80700</v>
      </c>
      <c r="P19" s="30"/>
      <c r="Q19" s="31" t="s">
        <v>476</v>
      </c>
    </row>
    <row r="20" ht="15.75" customHeight="1" spans="1:17">
      <c r="A20" s="18">
        <v>13</v>
      </c>
      <c r="B20" s="32"/>
      <c r="C20" s="22" t="s">
        <v>2377</v>
      </c>
      <c r="D20" s="23" t="s">
        <v>2378</v>
      </c>
      <c r="E20" s="24" t="s">
        <v>2379</v>
      </c>
      <c r="F20" s="23" t="s">
        <v>2380</v>
      </c>
      <c r="G20" s="24">
        <v>2</v>
      </c>
      <c r="H20" s="25" t="s">
        <v>551</v>
      </c>
      <c r="I20" s="26">
        <v>43159</v>
      </c>
      <c r="J20" s="26">
        <v>43159</v>
      </c>
      <c r="K20" s="27">
        <v>658000</v>
      </c>
      <c r="L20" s="28">
        <v>621535.81</v>
      </c>
      <c r="M20" s="28">
        <v>658000</v>
      </c>
      <c r="N20" s="29">
        <v>0.93</v>
      </c>
      <c r="O20" s="28">
        <v>611940</v>
      </c>
      <c r="P20" s="30"/>
      <c r="Q20" s="31" t="s">
        <v>476</v>
      </c>
    </row>
    <row r="21" ht="15.75" customHeight="1" spans="1:17">
      <c r="A21" s="18">
        <v>14</v>
      </c>
      <c r="B21" s="32"/>
      <c r="C21" s="22" t="s">
        <v>2381</v>
      </c>
      <c r="D21" s="23" t="s">
        <v>2382</v>
      </c>
      <c r="E21" s="24"/>
      <c r="F21" s="23"/>
      <c r="G21" s="24">
        <v>1</v>
      </c>
      <c r="H21" s="25" t="s">
        <v>2353</v>
      </c>
      <c r="I21" s="26">
        <v>43370</v>
      </c>
      <c r="J21" s="26">
        <v>43370</v>
      </c>
      <c r="K21" s="27">
        <v>98833</v>
      </c>
      <c r="L21" s="28">
        <v>98833</v>
      </c>
      <c r="M21" s="28">
        <v>98830</v>
      </c>
      <c r="N21" s="29">
        <v>0.96</v>
      </c>
      <c r="O21" s="33">
        <v>94880</v>
      </c>
      <c r="P21" s="30"/>
      <c r="Q21" s="31" t="s">
        <v>476</v>
      </c>
    </row>
    <row r="22" ht="15.75" customHeight="1" spans="1:17">
      <c r="A22" s="18">
        <v>15</v>
      </c>
      <c r="B22" s="32"/>
      <c r="C22" s="22" t="s">
        <v>2383</v>
      </c>
      <c r="D22" s="23" t="s">
        <v>2384</v>
      </c>
      <c r="E22" s="24"/>
      <c r="F22" s="23" t="s">
        <v>2385</v>
      </c>
      <c r="G22" s="24">
        <v>1</v>
      </c>
      <c r="H22" s="25" t="s">
        <v>2353</v>
      </c>
      <c r="I22" s="26">
        <v>42505</v>
      </c>
      <c r="J22" s="26">
        <v>42505</v>
      </c>
      <c r="K22" s="27">
        <v>71900</v>
      </c>
      <c r="L22" s="28">
        <v>55962.12</v>
      </c>
      <c r="M22" s="28">
        <v>68310</v>
      </c>
      <c r="N22" s="29">
        <v>0.76</v>
      </c>
      <c r="O22" s="33">
        <v>51920</v>
      </c>
      <c r="P22" s="34"/>
      <c r="Q22" s="31" t="s">
        <v>476</v>
      </c>
    </row>
    <row r="23" ht="15.75" customHeight="1" spans="1:17">
      <c r="A23" s="18">
        <v>16</v>
      </c>
      <c r="B23" s="32"/>
      <c r="C23" s="22" t="s">
        <v>2386</v>
      </c>
      <c r="D23" s="23" t="s">
        <v>2387</v>
      </c>
      <c r="E23" s="24" t="s">
        <v>2388</v>
      </c>
      <c r="F23" s="22"/>
      <c r="G23" s="24">
        <v>1</v>
      </c>
      <c r="H23" s="25" t="s">
        <v>626</v>
      </c>
      <c r="I23" s="26">
        <v>42428</v>
      </c>
      <c r="J23" s="26">
        <v>42428</v>
      </c>
      <c r="K23" s="27">
        <v>85900</v>
      </c>
      <c r="L23" s="28">
        <v>43737.52</v>
      </c>
      <c r="M23" s="28">
        <v>69050</v>
      </c>
      <c r="N23" s="29">
        <v>0.69</v>
      </c>
      <c r="O23" s="28">
        <v>47640</v>
      </c>
      <c r="P23" s="34"/>
      <c r="Q23" s="31" t="s">
        <v>476</v>
      </c>
    </row>
    <row r="24" ht="15.75" customHeight="1" spans="1:17">
      <c r="A24" s="18">
        <v>17</v>
      </c>
      <c r="B24" s="32"/>
      <c r="C24" s="22" t="s">
        <v>2389</v>
      </c>
      <c r="D24" s="23" t="s">
        <v>2390</v>
      </c>
      <c r="E24" s="24"/>
      <c r="F24" s="22"/>
      <c r="G24" s="24">
        <v>1</v>
      </c>
      <c r="H24" s="25" t="s">
        <v>551</v>
      </c>
      <c r="I24" s="26">
        <v>42517</v>
      </c>
      <c r="J24" s="26">
        <v>42517</v>
      </c>
      <c r="K24" s="27">
        <v>1750</v>
      </c>
      <c r="L24" s="28">
        <v>974.12</v>
      </c>
      <c r="M24" s="28">
        <v>1700</v>
      </c>
      <c r="N24" s="29">
        <v>0.77</v>
      </c>
      <c r="O24" s="28">
        <v>1310</v>
      </c>
      <c r="P24" s="34"/>
      <c r="Q24" s="31" t="s">
        <v>476</v>
      </c>
    </row>
    <row r="25" ht="15.75" customHeight="1" spans="1:17">
      <c r="A25" s="18">
        <v>18</v>
      </c>
      <c r="B25" s="32"/>
      <c r="C25" s="22" t="s">
        <v>2391</v>
      </c>
      <c r="D25" s="23" t="s">
        <v>2365</v>
      </c>
      <c r="E25" s="24"/>
      <c r="F25" s="22" t="s">
        <v>2366</v>
      </c>
      <c r="G25" s="24">
        <v>1</v>
      </c>
      <c r="H25" s="25" t="s">
        <v>551</v>
      </c>
      <c r="I25" s="26">
        <v>41456</v>
      </c>
      <c r="J25" s="26">
        <v>41456</v>
      </c>
      <c r="K25" s="27">
        <v>3450</v>
      </c>
      <c r="L25" s="28">
        <v>172.5</v>
      </c>
      <c r="M25" s="28">
        <v>2690</v>
      </c>
      <c r="N25" s="29">
        <v>0.28</v>
      </c>
      <c r="O25" s="28">
        <v>750</v>
      </c>
      <c r="P25" s="34"/>
      <c r="Q25" s="31" t="s">
        <v>476</v>
      </c>
    </row>
    <row r="26" ht="15.75" customHeight="1" spans="1:17">
      <c r="A26" s="18">
        <v>19</v>
      </c>
      <c r="B26" s="32"/>
      <c r="C26" s="22" t="s">
        <v>2392</v>
      </c>
      <c r="D26" s="23" t="s">
        <v>2365</v>
      </c>
      <c r="E26" s="24"/>
      <c r="F26" s="22" t="s">
        <v>2366</v>
      </c>
      <c r="G26" s="24">
        <v>1</v>
      </c>
      <c r="H26" s="25" t="s">
        <v>551</v>
      </c>
      <c r="I26" s="26">
        <v>41456</v>
      </c>
      <c r="J26" s="26">
        <v>41456</v>
      </c>
      <c r="K26" s="27">
        <v>3450</v>
      </c>
      <c r="L26" s="28">
        <v>172.5</v>
      </c>
      <c r="M26" s="28">
        <v>2690</v>
      </c>
      <c r="N26" s="29">
        <v>0.28</v>
      </c>
      <c r="O26" s="28">
        <v>750</v>
      </c>
      <c r="P26" s="34"/>
      <c r="Q26" s="31" t="s">
        <v>476</v>
      </c>
    </row>
    <row r="27" ht="15.75" customHeight="1" spans="1:17">
      <c r="A27" s="18">
        <v>20</v>
      </c>
      <c r="B27" s="32"/>
      <c r="C27" s="22" t="s">
        <v>2393</v>
      </c>
      <c r="D27" s="23" t="s">
        <v>2394</v>
      </c>
      <c r="E27" s="24"/>
      <c r="F27" s="22"/>
      <c r="G27" s="24">
        <v>1</v>
      </c>
      <c r="H27" s="25" t="s">
        <v>551</v>
      </c>
      <c r="I27" s="26">
        <v>41548</v>
      </c>
      <c r="J27" s="26">
        <v>41548</v>
      </c>
      <c r="K27" s="27">
        <v>8300</v>
      </c>
      <c r="L27" s="28">
        <v>546.22</v>
      </c>
      <c r="M27" s="28">
        <v>6720</v>
      </c>
      <c r="N27" s="29">
        <v>0.45</v>
      </c>
      <c r="O27" s="28">
        <v>3020</v>
      </c>
      <c r="P27" s="34"/>
      <c r="Q27" s="31" t="s">
        <v>476</v>
      </c>
    </row>
    <row r="28" ht="15.75" customHeight="1" spans="1:17">
      <c r="A28" s="18">
        <v>21</v>
      </c>
      <c r="B28" s="32"/>
      <c r="C28" s="22" t="s">
        <v>2395</v>
      </c>
      <c r="D28" s="22" t="s">
        <v>2396</v>
      </c>
      <c r="E28" s="24"/>
      <c r="F28" s="22"/>
      <c r="G28" s="24">
        <v>1</v>
      </c>
      <c r="H28" s="25" t="s">
        <v>551</v>
      </c>
      <c r="I28" s="26">
        <v>41640</v>
      </c>
      <c r="J28" s="26">
        <v>41640</v>
      </c>
      <c r="K28" s="27">
        <v>1200</v>
      </c>
      <c r="L28" s="28">
        <v>136</v>
      </c>
      <c r="M28" s="28">
        <v>960</v>
      </c>
      <c r="N28" s="29">
        <v>0.35</v>
      </c>
      <c r="O28" s="28">
        <v>340</v>
      </c>
      <c r="P28" s="34"/>
      <c r="Q28" s="31" t="s">
        <v>476</v>
      </c>
    </row>
    <row r="29" ht="15.75" customHeight="1" spans="1:17">
      <c r="A29" s="18">
        <v>22</v>
      </c>
      <c r="B29" s="32"/>
      <c r="C29" s="22" t="s">
        <v>2397</v>
      </c>
      <c r="D29" s="23" t="s">
        <v>2396</v>
      </c>
      <c r="E29" s="24"/>
      <c r="F29" s="22"/>
      <c r="G29" s="24">
        <v>1</v>
      </c>
      <c r="H29" s="25" t="s">
        <v>551</v>
      </c>
      <c r="I29" s="26">
        <v>41640</v>
      </c>
      <c r="J29" s="26">
        <v>41640</v>
      </c>
      <c r="K29" s="27">
        <v>1200</v>
      </c>
      <c r="L29" s="28">
        <v>136</v>
      </c>
      <c r="M29" s="28">
        <v>960</v>
      </c>
      <c r="N29" s="29">
        <v>0.35</v>
      </c>
      <c r="O29" s="28">
        <v>340</v>
      </c>
      <c r="P29" s="34"/>
      <c r="Q29" s="31" t="s">
        <v>476</v>
      </c>
    </row>
    <row r="30" ht="15.75" customHeight="1" spans="1:17">
      <c r="A30" s="18">
        <v>23</v>
      </c>
      <c r="B30" s="32"/>
      <c r="C30" s="22" t="s">
        <v>2398</v>
      </c>
      <c r="D30" s="23" t="s">
        <v>2399</v>
      </c>
      <c r="E30" s="24"/>
      <c r="F30" s="22"/>
      <c r="G30" s="24">
        <v>1</v>
      </c>
      <c r="H30" s="25" t="s">
        <v>551</v>
      </c>
      <c r="I30" s="26">
        <v>41852</v>
      </c>
      <c r="J30" s="26">
        <v>41852</v>
      </c>
      <c r="K30" s="35">
        <v>20000</v>
      </c>
      <c r="L30" s="28">
        <v>4483.17</v>
      </c>
      <c r="M30" s="28">
        <v>20000</v>
      </c>
      <c r="N30" s="29">
        <v>0.61</v>
      </c>
      <c r="O30" s="28">
        <v>12200</v>
      </c>
      <c r="P30" s="34"/>
      <c r="Q30" s="31" t="s">
        <v>476</v>
      </c>
    </row>
    <row r="31" ht="15.75" customHeight="1" spans="1:17">
      <c r="A31" s="18">
        <v>24</v>
      </c>
      <c r="B31" s="32"/>
      <c r="C31" s="22" t="s">
        <v>2400</v>
      </c>
      <c r="D31" s="23" t="s">
        <v>2394</v>
      </c>
      <c r="E31" s="24"/>
      <c r="F31" s="23"/>
      <c r="G31" s="24">
        <v>1</v>
      </c>
      <c r="H31" s="25" t="s">
        <v>626</v>
      </c>
      <c r="I31" s="26">
        <v>41974</v>
      </c>
      <c r="J31" s="26">
        <v>41974</v>
      </c>
      <c r="K31" s="27">
        <v>5350</v>
      </c>
      <c r="L31" s="28">
        <v>1538.05</v>
      </c>
      <c r="M31" s="28">
        <v>4390</v>
      </c>
      <c r="N31" s="29">
        <v>0.57</v>
      </c>
      <c r="O31" s="28">
        <v>2500</v>
      </c>
      <c r="P31" s="34"/>
      <c r="Q31" s="31" t="s">
        <v>476</v>
      </c>
    </row>
    <row r="32" ht="15.75" customHeight="1" spans="1:17">
      <c r="A32" s="18">
        <v>25</v>
      </c>
      <c r="B32" s="32"/>
      <c r="C32" s="22" t="s">
        <v>2401</v>
      </c>
      <c r="D32" s="23" t="s">
        <v>2402</v>
      </c>
      <c r="E32" s="24"/>
      <c r="F32" s="22"/>
      <c r="G32" s="24">
        <v>2</v>
      </c>
      <c r="H32" s="25" t="s">
        <v>551</v>
      </c>
      <c r="I32" s="26">
        <v>41852</v>
      </c>
      <c r="J32" s="26">
        <v>41852</v>
      </c>
      <c r="K32" s="27">
        <v>7800</v>
      </c>
      <c r="L32" s="28">
        <v>1748.5</v>
      </c>
      <c r="M32" s="28">
        <v>6860</v>
      </c>
      <c r="N32" s="29">
        <v>0.53</v>
      </c>
      <c r="O32" s="28">
        <v>3640</v>
      </c>
      <c r="P32" s="34"/>
      <c r="Q32" s="31" t="s">
        <v>476</v>
      </c>
    </row>
    <row r="33" ht="15.75" customHeight="1" spans="1:17">
      <c r="A33" s="18">
        <v>26</v>
      </c>
      <c r="B33" s="32"/>
      <c r="C33" s="22" t="s">
        <v>2403</v>
      </c>
      <c r="D33" s="23" t="s">
        <v>2404</v>
      </c>
      <c r="E33" s="24"/>
      <c r="F33" s="22"/>
      <c r="G33" s="24">
        <v>1</v>
      </c>
      <c r="H33" s="25" t="s">
        <v>551</v>
      </c>
      <c r="I33" s="26">
        <v>41974</v>
      </c>
      <c r="J33" s="26">
        <v>41974</v>
      </c>
      <c r="K33" s="27">
        <v>8300</v>
      </c>
      <c r="L33" s="28">
        <v>2386.1</v>
      </c>
      <c r="M33" s="28">
        <v>7470</v>
      </c>
      <c r="N33" s="29">
        <v>0.57</v>
      </c>
      <c r="O33" s="28">
        <v>4260</v>
      </c>
      <c r="P33" s="34"/>
      <c r="Q33" s="31" t="s">
        <v>476</v>
      </c>
    </row>
    <row r="34" ht="15.75" customHeight="1" spans="1:17">
      <c r="A34" s="18">
        <v>27</v>
      </c>
      <c r="B34" s="32"/>
      <c r="C34" s="22" t="s">
        <v>2405</v>
      </c>
      <c r="D34" s="23" t="s">
        <v>2406</v>
      </c>
      <c r="E34" s="24"/>
      <c r="F34" s="22"/>
      <c r="G34" s="24">
        <v>1</v>
      </c>
      <c r="H34" s="25" t="s">
        <v>551</v>
      </c>
      <c r="I34" s="26">
        <v>42036</v>
      </c>
      <c r="J34" s="26">
        <v>42036</v>
      </c>
      <c r="K34" s="36">
        <v>4500</v>
      </c>
      <c r="L34" s="28">
        <v>1436.25</v>
      </c>
      <c r="M34" s="28">
        <v>4280</v>
      </c>
      <c r="N34" s="29">
        <v>0.65</v>
      </c>
      <c r="O34" s="28">
        <v>2780</v>
      </c>
      <c r="P34" s="34"/>
      <c r="Q34" s="31" t="s">
        <v>476</v>
      </c>
    </row>
    <row r="35" ht="15.75" customHeight="1" spans="1:17">
      <c r="A35" s="18">
        <v>28</v>
      </c>
      <c r="B35" s="32"/>
      <c r="C35" s="22" t="s">
        <v>2407</v>
      </c>
      <c r="D35" s="22" t="s">
        <v>2408</v>
      </c>
      <c r="E35" s="24"/>
      <c r="F35" s="22"/>
      <c r="G35" s="24">
        <v>1</v>
      </c>
      <c r="H35" s="25" t="s">
        <v>551</v>
      </c>
      <c r="I35" s="26">
        <v>42036</v>
      </c>
      <c r="J35" s="26">
        <v>42036</v>
      </c>
      <c r="K35" s="36">
        <v>11500</v>
      </c>
      <c r="L35" s="28">
        <v>3670.56</v>
      </c>
      <c r="M35" s="28">
        <v>10930</v>
      </c>
      <c r="N35" s="29">
        <v>0.65</v>
      </c>
      <c r="O35" s="28">
        <v>7100</v>
      </c>
      <c r="P35" s="34"/>
      <c r="Q35" s="31" t="s">
        <v>476</v>
      </c>
    </row>
    <row r="36" ht="15.75" customHeight="1" spans="1:17">
      <c r="A36" s="18">
        <v>29</v>
      </c>
      <c r="B36" s="32"/>
      <c r="C36" s="22" t="s">
        <v>2409</v>
      </c>
      <c r="D36" s="23" t="s">
        <v>2410</v>
      </c>
      <c r="E36" s="24"/>
      <c r="F36" s="22"/>
      <c r="G36" s="24">
        <v>2</v>
      </c>
      <c r="H36" s="25" t="s">
        <v>551</v>
      </c>
      <c r="I36" s="26">
        <v>42036</v>
      </c>
      <c r="J36" s="26">
        <v>42036</v>
      </c>
      <c r="K36" s="36">
        <v>2559</v>
      </c>
      <c r="L36" s="28">
        <v>816.64</v>
      </c>
      <c r="M36" s="28">
        <v>2180</v>
      </c>
      <c r="N36" s="29">
        <v>0.48</v>
      </c>
      <c r="O36" s="28">
        <v>1050</v>
      </c>
      <c r="P36" s="34"/>
      <c r="Q36" s="31" t="s">
        <v>476</v>
      </c>
    </row>
    <row r="37" ht="15.75" customHeight="1" spans="1:17">
      <c r="A37" s="18">
        <v>30</v>
      </c>
      <c r="B37" s="32"/>
      <c r="C37" s="22" t="s">
        <v>2411</v>
      </c>
      <c r="D37" s="23" t="s">
        <v>2410</v>
      </c>
      <c r="E37" s="24"/>
      <c r="F37" s="22"/>
      <c r="G37" s="24">
        <v>2</v>
      </c>
      <c r="H37" s="25" t="s">
        <v>551</v>
      </c>
      <c r="I37" s="26">
        <v>42036</v>
      </c>
      <c r="J37" s="26">
        <v>42036</v>
      </c>
      <c r="K37" s="36">
        <v>2559</v>
      </c>
      <c r="L37" s="28">
        <v>816.64</v>
      </c>
      <c r="M37" s="28">
        <v>2180</v>
      </c>
      <c r="N37" s="29">
        <v>0.48</v>
      </c>
      <c r="O37" s="28">
        <v>1050</v>
      </c>
      <c r="P37" s="34"/>
      <c r="Q37" s="31" t="s">
        <v>476</v>
      </c>
    </row>
    <row r="38" ht="15.75" customHeight="1" spans="1:17">
      <c r="A38" s="18">
        <v>31</v>
      </c>
      <c r="B38" s="32"/>
      <c r="C38" s="22" t="s">
        <v>2412</v>
      </c>
      <c r="D38" s="22" t="s">
        <v>2410</v>
      </c>
      <c r="E38" s="24"/>
      <c r="F38" s="22"/>
      <c r="G38" s="24">
        <v>2</v>
      </c>
      <c r="H38" s="25" t="s">
        <v>551</v>
      </c>
      <c r="I38" s="26">
        <v>42036</v>
      </c>
      <c r="J38" s="26">
        <v>42036</v>
      </c>
      <c r="K38" s="36">
        <v>2559</v>
      </c>
      <c r="L38" s="28">
        <v>816.64</v>
      </c>
      <c r="M38" s="28">
        <v>2180</v>
      </c>
      <c r="N38" s="29">
        <v>0.48</v>
      </c>
      <c r="O38" s="28">
        <v>1050</v>
      </c>
      <c r="P38" s="34"/>
      <c r="Q38" s="31" t="s">
        <v>476</v>
      </c>
    </row>
    <row r="39" ht="15.75" customHeight="1" spans="1:17">
      <c r="A39" s="18">
        <v>32</v>
      </c>
      <c r="B39" s="32"/>
      <c r="C39" s="22" t="s">
        <v>2413</v>
      </c>
      <c r="D39" s="22" t="s">
        <v>2414</v>
      </c>
      <c r="E39" s="24"/>
      <c r="F39" s="22"/>
      <c r="G39" s="24">
        <v>1</v>
      </c>
      <c r="H39" s="25" t="s">
        <v>551</v>
      </c>
      <c r="I39" s="26">
        <v>42036</v>
      </c>
      <c r="J39" s="26">
        <v>42036</v>
      </c>
      <c r="K39" s="27">
        <v>1800</v>
      </c>
      <c r="L39" s="28">
        <v>574.5</v>
      </c>
      <c r="M39" s="28">
        <v>1710</v>
      </c>
      <c r="N39" s="29">
        <v>0.65</v>
      </c>
      <c r="O39" s="28">
        <v>1110</v>
      </c>
      <c r="P39" s="34"/>
      <c r="Q39" s="31" t="s">
        <v>476</v>
      </c>
    </row>
    <row r="40" ht="15.75" customHeight="1" spans="1:17">
      <c r="A40" s="18">
        <v>33</v>
      </c>
      <c r="B40" s="32"/>
      <c r="C40" s="22" t="s">
        <v>2415</v>
      </c>
      <c r="D40" s="22" t="s">
        <v>2416</v>
      </c>
      <c r="E40" s="24"/>
      <c r="F40" s="22"/>
      <c r="G40" s="24">
        <v>1</v>
      </c>
      <c r="H40" s="25" t="s">
        <v>551</v>
      </c>
      <c r="I40" s="26">
        <v>42064</v>
      </c>
      <c r="J40" s="26">
        <v>42064</v>
      </c>
      <c r="K40" s="27">
        <v>2350</v>
      </c>
      <c r="L40" s="28">
        <v>787.18</v>
      </c>
      <c r="M40" s="28">
        <v>2000</v>
      </c>
      <c r="N40" s="29">
        <v>0.49</v>
      </c>
      <c r="O40" s="28">
        <v>980</v>
      </c>
      <c r="P40" s="34"/>
      <c r="Q40" s="31" t="s">
        <v>476</v>
      </c>
    </row>
    <row r="41" ht="15.75" customHeight="1" spans="1:17">
      <c r="A41" s="18">
        <v>34</v>
      </c>
      <c r="B41" s="32"/>
      <c r="C41" s="22" t="s">
        <v>2417</v>
      </c>
      <c r="D41" s="23" t="s">
        <v>2416</v>
      </c>
      <c r="E41" s="24"/>
      <c r="F41" s="22"/>
      <c r="G41" s="24">
        <v>1</v>
      </c>
      <c r="H41" s="25" t="s">
        <v>551</v>
      </c>
      <c r="I41" s="26">
        <v>42095</v>
      </c>
      <c r="J41" s="26">
        <v>42095</v>
      </c>
      <c r="K41" s="27">
        <v>2350</v>
      </c>
      <c r="L41" s="28">
        <v>824.39</v>
      </c>
      <c r="M41" s="28">
        <v>2000</v>
      </c>
      <c r="N41" s="29">
        <v>0.5</v>
      </c>
      <c r="O41" s="28">
        <v>1000</v>
      </c>
      <c r="P41" s="34"/>
      <c r="Q41" s="31" t="s">
        <v>476</v>
      </c>
    </row>
    <row r="42" ht="15.75" customHeight="1" spans="1:17">
      <c r="A42" s="18">
        <v>35</v>
      </c>
      <c r="B42" s="32"/>
      <c r="C42" s="22" t="s">
        <v>2418</v>
      </c>
      <c r="D42" s="22" t="s">
        <v>2419</v>
      </c>
      <c r="E42" s="22"/>
      <c r="F42" s="22"/>
      <c r="G42" s="24">
        <v>1</v>
      </c>
      <c r="H42" s="25" t="s">
        <v>551</v>
      </c>
      <c r="I42" s="26">
        <v>42563</v>
      </c>
      <c r="J42" s="26">
        <v>42563</v>
      </c>
      <c r="K42" s="27">
        <v>2490</v>
      </c>
      <c r="L42" s="28">
        <v>1464.82</v>
      </c>
      <c r="M42" s="28">
        <v>2270</v>
      </c>
      <c r="N42" s="29">
        <v>0.78</v>
      </c>
      <c r="O42" s="28">
        <v>1770</v>
      </c>
      <c r="P42" s="34"/>
      <c r="Q42" s="31" t="s">
        <v>476</v>
      </c>
    </row>
    <row r="43" ht="15.75" customHeight="1" spans="1:17">
      <c r="A43" s="18">
        <v>36</v>
      </c>
      <c r="B43" s="32"/>
      <c r="C43" s="22" t="s">
        <v>2420</v>
      </c>
      <c r="D43" s="22" t="s">
        <v>2421</v>
      </c>
      <c r="E43" s="24"/>
      <c r="F43" s="22"/>
      <c r="G43" s="24">
        <v>1</v>
      </c>
      <c r="H43" s="25" t="s">
        <v>551</v>
      </c>
      <c r="I43" s="26">
        <v>42614</v>
      </c>
      <c r="J43" s="26">
        <v>42614</v>
      </c>
      <c r="K43" s="27">
        <v>34800</v>
      </c>
      <c r="L43" s="28">
        <v>21576</v>
      </c>
      <c r="M43" s="28">
        <v>31320</v>
      </c>
      <c r="N43" s="29">
        <v>0.68</v>
      </c>
      <c r="O43" s="28">
        <v>21300</v>
      </c>
      <c r="P43" s="34"/>
      <c r="Q43" s="31" t="s">
        <v>476</v>
      </c>
    </row>
    <row r="44" ht="15.75" customHeight="1" spans="1:17">
      <c r="A44" s="18">
        <v>37</v>
      </c>
      <c r="B44" s="32"/>
      <c r="C44" s="22" t="s">
        <v>2422</v>
      </c>
      <c r="D44" s="22" t="s">
        <v>2421</v>
      </c>
      <c r="E44" s="22"/>
      <c r="F44" s="22"/>
      <c r="G44" s="24">
        <v>5</v>
      </c>
      <c r="H44" s="25" t="s">
        <v>551</v>
      </c>
      <c r="I44" s="26">
        <v>42808</v>
      </c>
      <c r="J44" s="26">
        <v>42808</v>
      </c>
      <c r="K44" s="27">
        <v>2000</v>
      </c>
      <c r="L44" s="28">
        <v>1429.94</v>
      </c>
      <c r="M44" s="28">
        <v>1900</v>
      </c>
      <c r="N44" s="29">
        <v>0.75</v>
      </c>
      <c r="O44" s="28">
        <v>1430</v>
      </c>
      <c r="P44" s="34"/>
      <c r="Q44" s="31" t="s">
        <v>476</v>
      </c>
    </row>
    <row r="45" ht="15.75" customHeight="1" spans="1:17">
      <c r="A45" s="18">
        <v>38</v>
      </c>
      <c r="B45" s="32"/>
      <c r="C45" s="22" t="s">
        <v>2423</v>
      </c>
      <c r="D45" s="22" t="s">
        <v>2424</v>
      </c>
      <c r="E45" s="22"/>
      <c r="F45" s="22"/>
      <c r="G45" s="24">
        <v>2</v>
      </c>
      <c r="H45" s="25" t="s">
        <v>551</v>
      </c>
      <c r="I45" s="26">
        <v>42808</v>
      </c>
      <c r="J45" s="26">
        <v>42808</v>
      </c>
      <c r="K45" s="27">
        <v>2700</v>
      </c>
      <c r="L45" s="28">
        <v>1930.5</v>
      </c>
      <c r="M45" s="28">
        <v>2570</v>
      </c>
      <c r="N45" s="29">
        <v>0.75</v>
      </c>
      <c r="O45" s="28">
        <v>1930</v>
      </c>
      <c r="P45" s="34"/>
      <c r="Q45" s="31" t="s">
        <v>476</v>
      </c>
    </row>
    <row r="46" ht="15.75" customHeight="1" spans="1:17">
      <c r="A46" s="18">
        <v>39</v>
      </c>
      <c r="B46" s="32"/>
      <c r="C46" s="22" t="s">
        <v>2425</v>
      </c>
      <c r="D46" s="22" t="s">
        <v>2426</v>
      </c>
      <c r="E46" s="22"/>
      <c r="F46" s="22"/>
      <c r="G46" s="24">
        <v>2</v>
      </c>
      <c r="H46" s="25" t="s">
        <v>551</v>
      </c>
      <c r="I46" s="26">
        <v>42840</v>
      </c>
      <c r="J46" s="26">
        <v>42840</v>
      </c>
      <c r="K46" s="27">
        <v>6200</v>
      </c>
      <c r="L46" s="28">
        <v>4531.11</v>
      </c>
      <c r="M46" s="28">
        <v>5890</v>
      </c>
      <c r="N46" s="29">
        <v>0.75</v>
      </c>
      <c r="O46" s="28">
        <v>4420</v>
      </c>
      <c r="P46" s="34"/>
      <c r="Q46" s="31" t="s">
        <v>476</v>
      </c>
    </row>
    <row r="47" ht="15.75" customHeight="1" spans="1:17">
      <c r="A47" s="18">
        <v>40</v>
      </c>
      <c r="B47" s="32"/>
      <c r="C47" s="22" t="s">
        <v>2427</v>
      </c>
      <c r="D47" s="22" t="s">
        <v>2428</v>
      </c>
      <c r="E47" s="22" t="s">
        <v>2429</v>
      </c>
      <c r="F47" s="22"/>
      <c r="G47" s="24">
        <v>1</v>
      </c>
      <c r="H47" s="25" t="s">
        <v>551</v>
      </c>
      <c r="I47" s="26">
        <v>42840</v>
      </c>
      <c r="J47" s="26">
        <v>42840</v>
      </c>
      <c r="K47" s="27">
        <v>2800</v>
      </c>
      <c r="L47" s="28">
        <v>2046.39</v>
      </c>
      <c r="M47" s="28">
        <v>2800</v>
      </c>
      <c r="N47" s="29">
        <v>0.83</v>
      </c>
      <c r="O47" s="28">
        <v>2320</v>
      </c>
      <c r="P47" s="34"/>
      <c r="Q47" s="31" t="s">
        <v>476</v>
      </c>
    </row>
    <row r="48" ht="15.75" customHeight="1" spans="1:17">
      <c r="A48" s="18">
        <v>41</v>
      </c>
      <c r="B48" s="32"/>
      <c r="C48" s="22" t="s">
        <v>2430</v>
      </c>
      <c r="D48" s="22" t="s">
        <v>2431</v>
      </c>
      <c r="E48" s="22"/>
      <c r="F48" s="22"/>
      <c r="G48" s="24">
        <v>1</v>
      </c>
      <c r="H48" s="25" t="s">
        <v>551</v>
      </c>
      <c r="I48" s="26">
        <v>42931</v>
      </c>
      <c r="J48" s="26">
        <v>42931</v>
      </c>
      <c r="K48" s="27">
        <v>3200</v>
      </c>
      <c r="L48" s="28">
        <v>2490.62</v>
      </c>
      <c r="M48" s="28">
        <v>3040</v>
      </c>
      <c r="N48" s="29">
        <v>0.79</v>
      </c>
      <c r="O48" s="28">
        <v>2400</v>
      </c>
      <c r="P48" s="34"/>
      <c r="Q48" s="31" t="s">
        <v>476</v>
      </c>
    </row>
    <row r="49" ht="15.75" customHeight="1" spans="1:17">
      <c r="A49" s="18">
        <v>42</v>
      </c>
      <c r="B49" s="32"/>
      <c r="C49" s="22" t="s">
        <v>2432</v>
      </c>
      <c r="D49" s="22" t="s">
        <v>2419</v>
      </c>
      <c r="E49" s="22"/>
      <c r="F49" s="22"/>
      <c r="G49" s="24">
        <v>2</v>
      </c>
      <c r="H49" s="25" t="s">
        <v>551</v>
      </c>
      <c r="I49" s="26">
        <v>42993</v>
      </c>
      <c r="J49" s="26">
        <v>42993</v>
      </c>
      <c r="K49" s="27">
        <v>3000</v>
      </c>
      <c r="L49" s="28">
        <v>2430</v>
      </c>
      <c r="M49" s="28">
        <v>2850</v>
      </c>
      <c r="N49" s="29">
        <v>0.88</v>
      </c>
      <c r="O49" s="28">
        <v>2510</v>
      </c>
      <c r="P49" s="34"/>
      <c r="Q49" s="31" t="s">
        <v>476</v>
      </c>
    </row>
    <row r="50" ht="15.75" customHeight="1" spans="1:17">
      <c r="A50" s="18">
        <v>43</v>
      </c>
      <c r="B50" s="32"/>
      <c r="C50" s="22" t="s">
        <v>2433</v>
      </c>
      <c r="D50" s="22" t="s">
        <v>2434</v>
      </c>
      <c r="E50" s="22"/>
      <c r="F50" s="22"/>
      <c r="G50" s="24">
        <v>1</v>
      </c>
      <c r="H50" s="25" t="s">
        <v>551</v>
      </c>
      <c r="I50" s="26">
        <v>42962</v>
      </c>
      <c r="J50" s="26">
        <v>42962</v>
      </c>
      <c r="K50" s="27">
        <v>1200</v>
      </c>
      <c r="L50" s="28">
        <v>953</v>
      </c>
      <c r="M50" s="28">
        <v>1140</v>
      </c>
      <c r="N50" s="29">
        <v>0.84</v>
      </c>
      <c r="O50" s="28">
        <v>960</v>
      </c>
      <c r="P50" s="34"/>
      <c r="Q50" s="31" t="s">
        <v>476</v>
      </c>
    </row>
    <row r="51" ht="15.75" customHeight="1" spans="1:17">
      <c r="A51" s="18">
        <v>44</v>
      </c>
      <c r="B51" s="32"/>
      <c r="C51" s="22" t="s">
        <v>2435</v>
      </c>
      <c r="D51" s="22" t="s">
        <v>2436</v>
      </c>
      <c r="E51" s="22"/>
      <c r="F51" s="22"/>
      <c r="G51" s="24">
        <v>1</v>
      </c>
      <c r="H51" s="25" t="s">
        <v>551</v>
      </c>
      <c r="I51" s="26">
        <v>43054</v>
      </c>
      <c r="J51" s="26">
        <v>43054</v>
      </c>
      <c r="K51" s="36">
        <v>9200</v>
      </c>
      <c r="L51" s="28">
        <v>7743.3</v>
      </c>
      <c r="M51" s="28">
        <v>8740</v>
      </c>
      <c r="N51" s="29">
        <v>0.83</v>
      </c>
      <c r="O51" s="28">
        <v>7250</v>
      </c>
      <c r="P51" s="34"/>
      <c r="Q51" s="31" t="s">
        <v>476</v>
      </c>
    </row>
    <row r="52" ht="15.75" customHeight="1" spans="1:17">
      <c r="A52" s="18">
        <v>45</v>
      </c>
      <c r="B52" s="32"/>
      <c r="C52" s="22" t="s">
        <v>2437</v>
      </c>
      <c r="D52" s="22" t="s">
        <v>2438</v>
      </c>
      <c r="E52" s="22"/>
      <c r="F52" s="22"/>
      <c r="G52" s="24">
        <v>1</v>
      </c>
      <c r="H52" s="25" t="s">
        <v>551</v>
      </c>
      <c r="I52" s="26">
        <v>43128</v>
      </c>
      <c r="J52" s="26">
        <v>43128</v>
      </c>
      <c r="K52" s="36">
        <v>1100</v>
      </c>
      <c r="L52" s="28">
        <v>960.64</v>
      </c>
      <c r="M52" s="28">
        <v>1100</v>
      </c>
      <c r="N52" s="29">
        <v>0.85</v>
      </c>
      <c r="O52" s="28">
        <v>940</v>
      </c>
      <c r="P52" s="34"/>
      <c r="Q52" s="31" t="s">
        <v>476</v>
      </c>
    </row>
    <row r="53" ht="15.75" customHeight="1" spans="1:17">
      <c r="A53" s="18">
        <v>46</v>
      </c>
      <c r="B53" s="32"/>
      <c r="C53" s="22" t="s">
        <v>2439</v>
      </c>
      <c r="D53" s="22" t="s">
        <v>2440</v>
      </c>
      <c r="E53" s="22"/>
      <c r="F53" s="22"/>
      <c r="G53" s="24">
        <v>1</v>
      </c>
      <c r="H53" s="25" t="s">
        <v>551</v>
      </c>
      <c r="I53" s="26">
        <v>43131</v>
      </c>
      <c r="J53" s="26">
        <v>43131</v>
      </c>
      <c r="K53" s="36">
        <v>4900</v>
      </c>
      <c r="L53" s="28">
        <v>4279.36</v>
      </c>
      <c r="M53" s="28">
        <v>4900</v>
      </c>
      <c r="N53" s="29">
        <v>0.9</v>
      </c>
      <c r="O53" s="28">
        <v>4410</v>
      </c>
      <c r="P53" s="34"/>
      <c r="Q53" s="31" t="s">
        <v>476</v>
      </c>
    </row>
    <row r="54" ht="15.75" customHeight="1" spans="1:17">
      <c r="A54" s="18">
        <v>47</v>
      </c>
      <c r="B54" s="32"/>
      <c r="C54" s="22" t="s">
        <v>2441</v>
      </c>
      <c r="D54" s="22" t="s">
        <v>2442</v>
      </c>
      <c r="E54" s="22"/>
      <c r="F54" s="22"/>
      <c r="G54" s="24">
        <v>1</v>
      </c>
      <c r="H54" s="25" t="s">
        <v>551</v>
      </c>
      <c r="I54" s="26">
        <v>43132</v>
      </c>
      <c r="J54" s="26">
        <v>43132</v>
      </c>
      <c r="K54" s="36">
        <v>21118</v>
      </c>
      <c r="L54" s="28">
        <v>18777.41</v>
      </c>
      <c r="M54" s="28">
        <v>21120</v>
      </c>
      <c r="N54" s="29">
        <v>0.9</v>
      </c>
      <c r="O54" s="28">
        <v>19010</v>
      </c>
      <c r="P54" s="34"/>
      <c r="Q54" s="31" t="s">
        <v>476</v>
      </c>
    </row>
    <row r="55" ht="15.75" customHeight="1" spans="1:17">
      <c r="A55" s="18">
        <v>48</v>
      </c>
      <c r="B55" s="32"/>
      <c r="C55" s="22" t="s">
        <v>2443</v>
      </c>
      <c r="D55" s="22" t="s">
        <v>2424</v>
      </c>
      <c r="E55" s="22"/>
      <c r="F55" s="22"/>
      <c r="G55" s="24">
        <v>2</v>
      </c>
      <c r="H55" s="25" t="s">
        <v>551</v>
      </c>
      <c r="I55" s="26">
        <v>43159</v>
      </c>
      <c r="J55" s="26">
        <v>43159</v>
      </c>
      <c r="K55" s="36">
        <v>2600</v>
      </c>
      <c r="L55" s="28">
        <v>2311.81</v>
      </c>
      <c r="M55" s="28">
        <v>2600</v>
      </c>
      <c r="N55" s="29">
        <v>0.86</v>
      </c>
      <c r="O55" s="28">
        <v>2240</v>
      </c>
      <c r="P55" s="34"/>
      <c r="Q55" s="31" t="s">
        <v>476</v>
      </c>
    </row>
    <row r="56" ht="15.75" customHeight="1" spans="1:17">
      <c r="A56" s="18">
        <v>49</v>
      </c>
      <c r="B56" s="32"/>
      <c r="C56" s="22" t="s">
        <v>2444</v>
      </c>
      <c r="D56" s="22" t="s">
        <v>2445</v>
      </c>
      <c r="E56" s="22"/>
      <c r="F56" s="22"/>
      <c r="G56" s="24">
        <v>2</v>
      </c>
      <c r="H56" s="25" t="s">
        <v>551</v>
      </c>
      <c r="I56" s="26">
        <v>43190</v>
      </c>
      <c r="J56" s="26">
        <v>43190</v>
      </c>
      <c r="K56" s="27">
        <v>2970</v>
      </c>
      <c r="L56" s="28">
        <v>2687.82</v>
      </c>
      <c r="M56" s="28">
        <v>2970</v>
      </c>
      <c r="N56" s="29">
        <v>0.9</v>
      </c>
      <c r="O56" s="28">
        <v>2670</v>
      </c>
      <c r="P56" s="34"/>
      <c r="Q56" s="31" t="s">
        <v>476</v>
      </c>
    </row>
    <row r="57" ht="15.75" customHeight="1" spans="1:17">
      <c r="A57" s="18">
        <v>50</v>
      </c>
      <c r="B57" s="32"/>
      <c r="C57" s="22" t="s">
        <v>2446</v>
      </c>
      <c r="D57" s="22" t="s">
        <v>2447</v>
      </c>
      <c r="E57" s="22"/>
      <c r="F57" s="22"/>
      <c r="G57" s="24">
        <v>1</v>
      </c>
      <c r="H57" s="25" t="s">
        <v>551</v>
      </c>
      <c r="I57" s="26">
        <v>43257</v>
      </c>
      <c r="J57" s="26">
        <v>43257</v>
      </c>
      <c r="K57" s="27">
        <v>1640</v>
      </c>
      <c r="L57" s="28">
        <v>1562.09</v>
      </c>
      <c r="M57" s="28">
        <v>1640</v>
      </c>
      <c r="N57" s="29">
        <v>0.92</v>
      </c>
      <c r="O57" s="28">
        <v>1510</v>
      </c>
      <c r="P57" s="34"/>
      <c r="Q57" s="31" t="s">
        <v>476</v>
      </c>
    </row>
    <row r="58" ht="15.75" customHeight="1" spans="1:17">
      <c r="A58" s="18">
        <v>51</v>
      </c>
      <c r="B58" s="32"/>
      <c r="C58" s="22" t="s">
        <v>2448</v>
      </c>
      <c r="D58" s="22" t="s">
        <v>2449</v>
      </c>
      <c r="E58" s="22"/>
      <c r="F58" s="22"/>
      <c r="G58" s="24">
        <v>1</v>
      </c>
      <c r="H58" s="25" t="s">
        <v>551</v>
      </c>
      <c r="I58" s="26">
        <v>43292</v>
      </c>
      <c r="J58" s="26">
        <v>43292</v>
      </c>
      <c r="K58" s="27">
        <v>2250</v>
      </c>
      <c r="L58" s="28">
        <v>2178.74</v>
      </c>
      <c r="M58" s="28">
        <v>2250</v>
      </c>
      <c r="N58" s="29">
        <v>0.93</v>
      </c>
      <c r="O58" s="28">
        <v>2090</v>
      </c>
      <c r="P58" s="34"/>
      <c r="Q58" s="31" t="s">
        <v>476</v>
      </c>
    </row>
    <row r="59" ht="15.75" customHeight="1" spans="1:17">
      <c r="A59" s="18">
        <v>52</v>
      </c>
      <c r="B59" s="32"/>
      <c r="C59" s="22" t="s">
        <v>2450</v>
      </c>
      <c r="D59" s="22" t="s">
        <v>2449</v>
      </c>
      <c r="E59" s="22"/>
      <c r="F59" s="23"/>
      <c r="G59" s="24">
        <v>1</v>
      </c>
      <c r="H59" s="25" t="s">
        <v>551</v>
      </c>
      <c r="I59" s="26">
        <v>43292</v>
      </c>
      <c r="J59" s="26">
        <v>43292</v>
      </c>
      <c r="K59" s="27">
        <v>4100</v>
      </c>
      <c r="L59" s="28">
        <v>3970.16</v>
      </c>
      <c r="M59" s="28">
        <v>4100</v>
      </c>
      <c r="N59" s="29">
        <v>0.93</v>
      </c>
      <c r="O59" s="28">
        <v>3810</v>
      </c>
      <c r="P59" s="34"/>
      <c r="Q59" s="31" t="s">
        <v>476</v>
      </c>
    </row>
    <row r="60" ht="15.75" customHeight="1" spans="1:17">
      <c r="A60" s="18">
        <v>53</v>
      </c>
      <c r="B60" s="32"/>
      <c r="C60" s="22" t="s">
        <v>2451</v>
      </c>
      <c r="D60" s="22" t="s">
        <v>2452</v>
      </c>
      <c r="E60" s="22"/>
      <c r="F60" s="23"/>
      <c r="G60" s="24">
        <v>1</v>
      </c>
      <c r="H60" s="25" t="s">
        <v>551</v>
      </c>
      <c r="I60" s="26">
        <v>43292</v>
      </c>
      <c r="J60" s="26">
        <v>43292</v>
      </c>
      <c r="K60" s="27">
        <v>2279</v>
      </c>
      <c r="L60" s="28">
        <v>2206.84</v>
      </c>
      <c r="M60" s="28">
        <v>2280</v>
      </c>
      <c r="N60" s="29">
        <v>0.94</v>
      </c>
      <c r="O60" s="28">
        <v>2140</v>
      </c>
      <c r="P60" s="34"/>
      <c r="Q60" s="31" t="s">
        <v>476</v>
      </c>
    </row>
    <row r="61" ht="15.75" customHeight="1" spans="1:17">
      <c r="A61" s="18">
        <v>54</v>
      </c>
      <c r="B61" s="32"/>
      <c r="C61" s="22" t="s">
        <v>2453</v>
      </c>
      <c r="D61" s="22" t="s">
        <v>2452</v>
      </c>
      <c r="E61" s="22"/>
      <c r="F61" s="23"/>
      <c r="G61" s="24">
        <v>1</v>
      </c>
      <c r="H61" s="25" t="s">
        <v>551</v>
      </c>
      <c r="I61" s="26">
        <v>43292</v>
      </c>
      <c r="J61" s="26">
        <v>43292</v>
      </c>
      <c r="K61" s="27">
        <v>2503</v>
      </c>
      <c r="L61" s="28">
        <v>2423.74</v>
      </c>
      <c r="M61" s="28">
        <v>2500</v>
      </c>
      <c r="N61" s="29">
        <v>0.94</v>
      </c>
      <c r="O61" s="28">
        <v>2350</v>
      </c>
      <c r="P61" s="34"/>
      <c r="Q61" s="31" t="s">
        <v>476</v>
      </c>
    </row>
    <row r="62" ht="15.75" customHeight="1" spans="1:17">
      <c r="A62" s="18">
        <v>55</v>
      </c>
      <c r="B62" s="32"/>
      <c r="C62" s="22" t="s">
        <v>2454</v>
      </c>
      <c r="D62" s="22" t="s">
        <v>2455</v>
      </c>
      <c r="E62" s="22"/>
      <c r="F62" s="22" t="s">
        <v>2456</v>
      </c>
      <c r="G62" s="24">
        <v>1</v>
      </c>
      <c r="H62" s="25" t="s">
        <v>551</v>
      </c>
      <c r="I62" s="26">
        <v>43293</v>
      </c>
      <c r="J62" s="26">
        <v>43293</v>
      </c>
      <c r="K62" s="35">
        <v>2800</v>
      </c>
      <c r="L62" s="28">
        <v>1913.4</v>
      </c>
      <c r="M62" s="28">
        <v>2800</v>
      </c>
      <c r="N62" s="29">
        <v>0.91</v>
      </c>
      <c r="O62" s="28">
        <v>2550</v>
      </c>
      <c r="P62" s="34"/>
      <c r="Q62" s="31" t="s">
        <v>476</v>
      </c>
    </row>
    <row r="63" ht="15.75" customHeight="1" spans="1:17">
      <c r="A63" s="18">
        <v>56</v>
      </c>
      <c r="B63" s="32"/>
      <c r="C63" s="22" t="s">
        <v>2457</v>
      </c>
      <c r="D63" s="23" t="s">
        <v>2458</v>
      </c>
      <c r="E63" s="22"/>
      <c r="F63" s="22" t="s">
        <v>2459</v>
      </c>
      <c r="G63" s="24">
        <v>2</v>
      </c>
      <c r="H63" s="25" t="s">
        <v>551</v>
      </c>
      <c r="I63" s="26">
        <v>43329</v>
      </c>
      <c r="J63" s="26">
        <v>43329</v>
      </c>
      <c r="K63" s="27">
        <v>7524</v>
      </c>
      <c r="L63" s="28">
        <v>7404.87</v>
      </c>
      <c r="M63" s="28">
        <v>7520</v>
      </c>
      <c r="N63" s="29">
        <v>0.93</v>
      </c>
      <c r="O63" s="28">
        <v>6990</v>
      </c>
      <c r="P63" s="34"/>
      <c r="Q63" s="31" t="s">
        <v>476</v>
      </c>
    </row>
    <row r="64" ht="15.75" customHeight="1" spans="1:17">
      <c r="A64" s="18">
        <v>57</v>
      </c>
      <c r="B64" s="32"/>
      <c r="C64" s="22" t="s">
        <v>2460</v>
      </c>
      <c r="D64" s="23" t="s">
        <v>2461</v>
      </c>
      <c r="E64" s="24"/>
      <c r="F64" s="22"/>
      <c r="G64" s="24">
        <v>2</v>
      </c>
      <c r="H64" s="25" t="s">
        <v>551</v>
      </c>
      <c r="I64" s="26">
        <v>42808</v>
      </c>
      <c r="J64" s="26">
        <v>42808</v>
      </c>
      <c r="K64" s="27">
        <v>6200</v>
      </c>
      <c r="L64" s="28">
        <v>4432.94</v>
      </c>
      <c r="M64" s="28">
        <v>6080</v>
      </c>
      <c r="N64" s="29">
        <v>0.86</v>
      </c>
      <c r="O64" s="28">
        <v>5230</v>
      </c>
      <c r="P64" s="34"/>
      <c r="Q64" s="31" t="s">
        <v>476</v>
      </c>
    </row>
    <row r="65" ht="15.75" customHeight="1" spans="1:17">
      <c r="A65" s="18">
        <v>58</v>
      </c>
      <c r="B65" s="32"/>
      <c r="C65" s="22" t="s">
        <v>2462</v>
      </c>
      <c r="D65" s="22" t="s">
        <v>2408</v>
      </c>
      <c r="E65" s="24"/>
      <c r="F65" s="22"/>
      <c r="G65" s="24">
        <v>1</v>
      </c>
      <c r="H65" s="25" t="s">
        <v>551</v>
      </c>
      <c r="I65" s="26">
        <v>43054</v>
      </c>
      <c r="J65" s="26">
        <v>43054</v>
      </c>
      <c r="K65" s="36">
        <v>5000</v>
      </c>
      <c r="L65" s="28">
        <v>4604.2</v>
      </c>
      <c r="M65" s="28">
        <v>4850</v>
      </c>
      <c r="N65" s="29">
        <v>0.88</v>
      </c>
      <c r="O65" s="28">
        <v>4270</v>
      </c>
      <c r="P65" s="34"/>
      <c r="Q65" s="31" t="s">
        <v>476</v>
      </c>
    </row>
    <row r="66" ht="15.75" customHeight="1" spans="1:17">
      <c r="A66" s="18">
        <v>59</v>
      </c>
      <c r="B66" s="32"/>
      <c r="C66" s="22" t="s">
        <v>2463</v>
      </c>
      <c r="D66" s="22" t="s">
        <v>2464</v>
      </c>
      <c r="E66" s="24"/>
      <c r="F66" s="22"/>
      <c r="G66" s="24">
        <v>3</v>
      </c>
      <c r="H66" s="25" t="s">
        <v>551</v>
      </c>
      <c r="I66" s="26">
        <v>43084</v>
      </c>
      <c r="J66" s="26">
        <v>43084</v>
      </c>
      <c r="K66" s="36">
        <v>6900</v>
      </c>
      <c r="L66" s="28">
        <v>5261.28</v>
      </c>
      <c r="M66" s="28">
        <v>6560</v>
      </c>
      <c r="N66" s="29">
        <v>0.89</v>
      </c>
      <c r="O66" s="28">
        <v>5840</v>
      </c>
      <c r="P66" s="34"/>
      <c r="Q66" s="31" t="s">
        <v>476</v>
      </c>
    </row>
    <row r="67" ht="15.75" customHeight="1" spans="1:17">
      <c r="A67" s="18">
        <v>60</v>
      </c>
      <c r="B67" s="32"/>
      <c r="C67" s="22" t="s">
        <v>2465</v>
      </c>
      <c r="D67" s="22" t="s">
        <v>2466</v>
      </c>
      <c r="E67" s="24"/>
      <c r="F67" s="22"/>
      <c r="G67" s="24">
        <v>1</v>
      </c>
      <c r="H67" s="25" t="s">
        <v>551</v>
      </c>
      <c r="I67" s="26">
        <v>43131</v>
      </c>
      <c r="J67" s="26">
        <v>43131</v>
      </c>
      <c r="K67" s="36">
        <v>2500</v>
      </c>
      <c r="L67" s="28">
        <v>2341.68</v>
      </c>
      <c r="M67" s="28">
        <v>2500</v>
      </c>
      <c r="N67" s="29">
        <v>0.88</v>
      </c>
      <c r="O67" s="28">
        <v>2200</v>
      </c>
      <c r="P67" s="34"/>
      <c r="Q67" s="31" t="s">
        <v>476</v>
      </c>
    </row>
    <row r="68" ht="15.75" customHeight="1" spans="1:17">
      <c r="A68" s="18">
        <v>61</v>
      </c>
      <c r="B68" s="32"/>
      <c r="C68" s="22" t="s">
        <v>2467</v>
      </c>
      <c r="D68" s="22" t="s">
        <v>2466</v>
      </c>
      <c r="E68" s="24"/>
      <c r="F68" s="22"/>
      <c r="G68" s="24">
        <v>1</v>
      </c>
      <c r="H68" s="25" t="s">
        <v>551</v>
      </c>
      <c r="I68" s="26">
        <v>43131</v>
      </c>
      <c r="J68" s="26">
        <v>43131</v>
      </c>
      <c r="K68" s="27">
        <v>2550</v>
      </c>
      <c r="L68" s="28">
        <v>2388.48</v>
      </c>
      <c r="M68" s="28">
        <v>2550</v>
      </c>
      <c r="N68" s="29">
        <v>0.88</v>
      </c>
      <c r="O68" s="28">
        <v>2240</v>
      </c>
      <c r="P68" s="34"/>
      <c r="Q68" s="31" t="s">
        <v>476</v>
      </c>
    </row>
    <row r="69" ht="15.75" customHeight="1" spans="1:17">
      <c r="A69" s="18">
        <v>62</v>
      </c>
      <c r="B69" s="32"/>
      <c r="C69" s="22" t="s">
        <v>2468</v>
      </c>
      <c r="D69" s="22" t="s">
        <v>2469</v>
      </c>
      <c r="E69" s="24"/>
      <c r="F69" s="22"/>
      <c r="G69" s="24">
        <v>4</v>
      </c>
      <c r="H69" s="25" t="s">
        <v>551</v>
      </c>
      <c r="I69" s="26">
        <v>43159</v>
      </c>
      <c r="J69" s="26">
        <v>43159</v>
      </c>
      <c r="K69" s="27">
        <v>28800</v>
      </c>
      <c r="L69" s="28">
        <v>27204</v>
      </c>
      <c r="M69" s="28">
        <v>28800</v>
      </c>
      <c r="N69" s="29">
        <v>0.92</v>
      </c>
      <c r="O69" s="28">
        <v>26500</v>
      </c>
      <c r="P69" s="34"/>
      <c r="Q69" s="31" t="s">
        <v>476</v>
      </c>
    </row>
    <row r="70" ht="15.75" customHeight="1" spans="1:17">
      <c r="A70" s="18">
        <v>63</v>
      </c>
      <c r="B70" s="32"/>
      <c r="C70" s="22" t="s">
        <v>2470</v>
      </c>
      <c r="D70" s="22" t="s">
        <v>2469</v>
      </c>
      <c r="E70" s="24" t="s">
        <v>2471</v>
      </c>
      <c r="F70" s="22"/>
      <c r="G70" s="24">
        <v>17</v>
      </c>
      <c r="H70" s="25" t="s">
        <v>551</v>
      </c>
      <c r="I70" s="26">
        <v>43213</v>
      </c>
      <c r="J70" s="26">
        <v>43213</v>
      </c>
      <c r="K70" s="27">
        <v>156400</v>
      </c>
      <c r="L70" s="28">
        <v>144018.35</v>
      </c>
      <c r="M70" s="28">
        <v>156400</v>
      </c>
      <c r="N70" s="29">
        <v>0.94</v>
      </c>
      <c r="O70" s="28">
        <v>147020</v>
      </c>
      <c r="P70" s="34"/>
      <c r="Q70" s="31" t="s">
        <v>476</v>
      </c>
    </row>
    <row r="71" ht="15.75" customHeight="1" spans="1:17">
      <c r="A71" s="18">
        <v>64</v>
      </c>
      <c r="B71" s="32"/>
      <c r="C71" s="22" t="s">
        <v>2472</v>
      </c>
      <c r="D71" s="23" t="s">
        <v>2473</v>
      </c>
      <c r="E71" s="24" t="s">
        <v>2474</v>
      </c>
      <c r="F71" s="23"/>
      <c r="G71" s="24">
        <v>7</v>
      </c>
      <c r="H71" s="25" t="s">
        <v>626</v>
      </c>
      <c r="I71" s="26">
        <v>43371</v>
      </c>
      <c r="J71" s="26">
        <v>43371</v>
      </c>
      <c r="K71" s="27">
        <v>7200</v>
      </c>
      <c r="L71" s="28">
        <v>6744</v>
      </c>
      <c r="M71" s="28">
        <v>7200</v>
      </c>
      <c r="N71" s="29">
        <v>0.95</v>
      </c>
      <c r="O71" s="28">
        <v>6840</v>
      </c>
      <c r="P71" s="30"/>
      <c r="Q71" s="31" t="s">
        <v>476</v>
      </c>
    </row>
    <row r="72" ht="15.75" customHeight="1" spans="1:17">
      <c r="A72" s="18">
        <v>65</v>
      </c>
      <c r="B72" s="32"/>
      <c r="C72" s="22" t="s">
        <v>2475</v>
      </c>
      <c r="D72" s="23" t="s">
        <v>2476</v>
      </c>
      <c r="E72" s="24"/>
      <c r="F72" s="23"/>
      <c r="G72" s="24">
        <v>1</v>
      </c>
      <c r="H72" s="25" t="s">
        <v>551</v>
      </c>
      <c r="I72" s="26">
        <v>41518</v>
      </c>
      <c r="J72" s="26">
        <v>41518</v>
      </c>
      <c r="K72" s="35">
        <v>1100</v>
      </c>
      <c r="L72" s="28">
        <v>55</v>
      </c>
      <c r="M72" s="28">
        <v>970</v>
      </c>
      <c r="N72" s="29">
        <v>0.6</v>
      </c>
      <c r="O72" s="28">
        <v>580</v>
      </c>
      <c r="P72" s="30"/>
      <c r="Q72" s="31" t="s">
        <v>476</v>
      </c>
    </row>
    <row r="73" ht="15.75" customHeight="1" spans="1:17">
      <c r="A73" s="18">
        <v>66</v>
      </c>
      <c r="B73" s="32"/>
      <c r="C73" s="22" t="s">
        <v>2477</v>
      </c>
      <c r="D73" s="23" t="s">
        <v>2478</v>
      </c>
      <c r="E73" s="24"/>
      <c r="F73" s="23"/>
      <c r="G73" s="24">
        <v>1</v>
      </c>
      <c r="H73" s="25" t="s">
        <v>626</v>
      </c>
      <c r="I73" s="26">
        <v>41487</v>
      </c>
      <c r="J73" s="26">
        <v>41487</v>
      </c>
      <c r="K73" s="27">
        <v>3800</v>
      </c>
      <c r="L73" s="28">
        <v>190</v>
      </c>
      <c r="M73" s="28">
        <v>3340</v>
      </c>
      <c r="N73" s="29">
        <v>0.53</v>
      </c>
      <c r="O73" s="28">
        <v>1770</v>
      </c>
      <c r="P73" s="30"/>
      <c r="Q73" s="31" t="s">
        <v>476</v>
      </c>
    </row>
    <row r="74" ht="15.75" customHeight="1" spans="1:17">
      <c r="A74" s="18">
        <v>67</v>
      </c>
      <c r="B74" s="32"/>
      <c r="C74" s="22" t="s">
        <v>2479</v>
      </c>
      <c r="D74" s="23" t="s">
        <v>2362</v>
      </c>
      <c r="E74" s="24"/>
      <c r="F74" s="23"/>
      <c r="G74" s="24">
        <v>1</v>
      </c>
      <c r="H74" s="25" t="s">
        <v>551</v>
      </c>
      <c r="I74" s="26">
        <v>41548</v>
      </c>
      <c r="J74" s="26">
        <v>41548</v>
      </c>
      <c r="K74" s="27">
        <v>1280</v>
      </c>
      <c r="L74" s="28">
        <v>84.07</v>
      </c>
      <c r="M74" s="28">
        <v>1150</v>
      </c>
      <c r="N74" s="29">
        <v>0.45</v>
      </c>
      <c r="O74" s="28">
        <v>520</v>
      </c>
      <c r="P74" s="30"/>
      <c r="Q74" s="31" t="s">
        <v>476</v>
      </c>
    </row>
    <row r="75" ht="15.75" customHeight="1" spans="1:17">
      <c r="A75" s="18">
        <v>68</v>
      </c>
      <c r="B75" s="32"/>
      <c r="C75" s="22" t="s">
        <v>2480</v>
      </c>
      <c r="D75" s="23" t="s">
        <v>2481</v>
      </c>
      <c r="E75" s="24"/>
      <c r="F75" s="23"/>
      <c r="G75" s="24">
        <v>1</v>
      </c>
      <c r="H75" s="25" t="s">
        <v>551</v>
      </c>
      <c r="I75" s="26">
        <v>41609</v>
      </c>
      <c r="J75" s="26">
        <v>41609</v>
      </c>
      <c r="K75" s="27">
        <v>9800</v>
      </c>
      <c r="L75" s="28">
        <v>955.31</v>
      </c>
      <c r="M75" s="28">
        <v>7640</v>
      </c>
      <c r="N75" s="29">
        <v>0.34</v>
      </c>
      <c r="O75" s="28">
        <v>2600</v>
      </c>
      <c r="P75" s="30"/>
      <c r="Q75" s="31" t="s">
        <v>476</v>
      </c>
    </row>
    <row r="76" ht="15.75" customHeight="1" spans="1:17">
      <c r="A76" s="18">
        <v>69</v>
      </c>
      <c r="B76" s="32"/>
      <c r="C76" s="22" t="s">
        <v>2482</v>
      </c>
      <c r="D76" s="23" t="s">
        <v>2483</v>
      </c>
      <c r="E76" s="24"/>
      <c r="F76" s="22"/>
      <c r="G76" s="24">
        <v>1</v>
      </c>
      <c r="H76" s="25" t="s">
        <v>551</v>
      </c>
      <c r="I76" s="26">
        <v>42095</v>
      </c>
      <c r="J76" s="26">
        <v>42095</v>
      </c>
      <c r="K76" s="27">
        <v>895</v>
      </c>
      <c r="L76" s="28">
        <v>314.03</v>
      </c>
      <c r="M76" s="28">
        <v>820</v>
      </c>
      <c r="N76" s="29">
        <v>0.5</v>
      </c>
      <c r="O76" s="28">
        <v>410</v>
      </c>
      <c r="P76" s="30"/>
      <c r="Q76" s="31" t="s">
        <v>476</v>
      </c>
    </row>
    <row r="77" ht="15.75" customHeight="1" spans="1:17">
      <c r="A77" s="18">
        <v>70</v>
      </c>
      <c r="B77" s="32"/>
      <c r="C77" s="22" t="s">
        <v>2484</v>
      </c>
      <c r="D77" s="23" t="s">
        <v>2485</v>
      </c>
      <c r="E77" s="24"/>
      <c r="F77" s="23"/>
      <c r="G77" s="24">
        <v>1</v>
      </c>
      <c r="H77" s="25" t="s">
        <v>2486</v>
      </c>
      <c r="I77" s="26">
        <v>42644</v>
      </c>
      <c r="J77" s="26">
        <v>42644</v>
      </c>
      <c r="K77" s="27">
        <v>53988.48</v>
      </c>
      <c r="L77" s="28">
        <v>34327.62</v>
      </c>
      <c r="M77" s="28">
        <v>49130</v>
      </c>
      <c r="N77" s="29">
        <v>0.79</v>
      </c>
      <c r="O77" s="28">
        <v>38810</v>
      </c>
      <c r="P77" s="30"/>
      <c r="Q77" s="31" t="s">
        <v>476</v>
      </c>
    </row>
    <row r="78" ht="15.75" customHeight="1" spans="1:17">
      <c r="A78" s="18">
        <v>71</v>
      </c>
      <c r="B78" s="32"/>
      <c r="C78" s="22" t="s">
        <v>2487</v>
      </c>
      <c r="D78" s="23" t="s">
        <v>2362</v>
      </c>
      <c r="E78" s="24"/>
      <c r="F78" s="23"/>
      <c r="G78" s="24">
        <v>7</v>
      </c>
      <c r="H78" s="25" t="s">
        <v>551</v>
      </c>
      <c r="I78" s="26">
        <v>42156</v>
      </c>
      <c r="J78" s="26">
        <v>42156</v>
      </c>
      <c r="K78" s="27">
        <v>4900</v>
      </c>
      <c r="L78" s="28">
        <v>1874.38</v>
      </c>
      <c r="M78" s="28">
        <v>4460</v>
      </c>
      <c r="N78" s="29">
        <v>0.62</v>
      </c>
      <c r="O78" s="28">
        <v>2770</v>
      </c>
      <c r="P78" s="30"/>
      <c r="Q78" s="31" t="s">
        <v>476</v>
      </c>
    </row>
    <row r="79" ht="15.75" customHeight="1" spans="1:17">
      <c r="A79" s="18">
        <v>72</v>
      </c>
      <c r="B79" s="32"/>
      <c r="C79" s="22" t="s">
        <v>2488</v>
      </c>
      <c r="D79" s="23" t="s">
        <v>2489</v>
      </c>
      <c r="E79" s="24"/>
      <c r="F79" s="23"/>
      <c r="G79" s="24">
        <v>1</v>
      </c>
      <c r="H79" s="25" t="s">
        <v>2353</v>
      </c>
      <c r="I79" s="26">
        <v>42461</v>
      </c>
      <c r="J79" s="26">
        <v>42461</v>
      </c>
      <c r="K79" s="27">
        <v>16621</v>
      </c>
      <c r="L79" s="28">
        <v>8989.07</v>
      </c>
      <c r="M79" s="28">
        <v>15790</v>
      </c>
      <c r="N79" s="29">
        <v>0.7</v>
      </c>
      <c r="O79" s="28">
        <v>11050</v>
      </c>
      <c r="P79" s="30"/>
      <c r="Q79" s="31" t="s">
        <v>476</v>
      </c>
    </row>
    <row r="80" ht="15.75" customHeight="1" spans="1:17">
      <c r="A80" s="18">
        <v>73</v>
      </c>
      <c r="B80" s="32"/>
      <c r="C80" s="22" t="s">
        <v>2490</v>
      </c>
      <c r="D80" s="23" t="s">
        <v>2491</v>
      </c>
      <c r="E80" s="24" t="s">
        <v>2492</v>
      </c>
      <c r="F80" s="22"/>
      <c r="G80" s="24">
        <v>1</v>
      </c>
      <c r="H80" s="25" t="s">
        <v>2353</v>
      </c>
      <c r="I80" s="26">
        <v>43054</v>
      </c>
      <c r="J80" s="26">
        <v>43054</v>
      </c>
      <c r="K80" s="27">
        <v>9250</v>
      </c>
      <c r="L80" s="28">
        <v>7785.4</v>
      </c>
      <c r="M80" s="28">
        <v>8970</v>
      </c>
      <c r="N80" s="29">
        <v>0.86</v>
      </c>
      <c r="O80" s="28">
        <v>7710</v>
      </c>
      <c r="P80" s="34"/>
      <c r="Q80" s="31" t="s">
        <v>476</v>
      </c>
    </row>
    <row r="81" ht="15.75" customHeight="1" spans="1:18">
      <c r="A81" s="18">
        <v>74</v>
      </c>
      <c r="B81" s="32"/>
      <c r="C81" s="22" t="s">
        <v>2493</v>
      </c>
      <c r="D81" s="23" t="s">
        <v>2491</v>
      </c>
      <c r="E81" s="24" t="s">
        <v>2492</v>
      </c>
      <c r="F81" s="22"/>
      <c r="G81" s="24">
        <v>1</v>
      </c>
      <c r="H81" s="25" t="s">
        <v>2353</v>
      </c>
      <c r="I81" s="26">
        <v>43054</v>
      </c>
      <c r="J81" s="26">
        <v>43054</v>
      </c>
      <c r="K81" s="27">
        <v>9250</v>
      </c>
      <c r="L81" s="28">
        <v>7785.4</v>
      </c>
      <c r="M81" s="28">
        <v>8970</v>
      </c>
      <c r="N81" s="29">
        <v>0.86</v>
      </c>
      <c r="O81" s="28">
        <v>7710</v>
      </c>
      <c r="P81" s="34"/>
      <c r="Q81" s="31" t="s">
        <v>476</v>
      </c>
      <c r="R81" s="37"/>
    </row>
    <row r="82" ht="15.75" customHeight="1" spans="1:18">
      <c r="A82" s="18">
        <v>75</v>
      </c>
      <c r="B82" s="32"/>
      <c r="C82" s="22" t="s">
        <v>2494</v>
      </c>
      <c r="D82" s="23" t="s">
        <v>2495</v>
      </c>
      <c r="E82" s="24"/>
      <c r="F82" s="22"/>
      <c r="G82" s="24">
        <v>1</v>
      </c>
      <c r="H82" s="25" t="s">
        <v>551</v>
      </c>
      <c r="I82" s="26">
        <v>43083</v>
      </c>
      <c r="J82" s="26">
        <v>43083</v>
      </c>
      <c r="K82" s="35">
        <v>81672.7</v>
      </c>
      <c r="L82" s="28">
        <v>70034.35</v>
      </c>
      <c r="M82" s="28">
        <v>77590</v>
      </c>
      <c r="N82" s="29">
        <v>0.89</v>
      </c>
      <c r="O82" s="28">
        <v>69060</v>
      </c>
      <c r="P82" s="34"/>
      <c r="Q82" s="31" t="s">
        <v>476</v>
      </c>
    </row>
    <row r="83" ht="15.75" customHeight="1" spans="1:18">
      <c r="A83" s="18">
        <v>76</v>
      </c>
      <c r="B83" s="32"/>
      <c r="C83" s="22" t="s">
        <v>2496</v>
      </c>
      <c r="D83" s="23" t="s">
        <v>2497</v>
      </c>
      <c r="E83" s="24"/>
      <c r="F83" s="22"/>
      <c r="G83" s="24">
        <v>1</v>
      </c>
      <c r="H83" s="25" t="s">
        <v>2498</v>
      </c>
      <c r="I83" s="26">
        <v>41456</v>
      </c>
      <c r="J83" s="26">
        <v>41456</v>
      </c>
      <c r="K83" s="27">
        <v>4300</v>
      </c>
      <c r="L83" s="28">
        <v>215</v>
      </c>
      <c r="M83" s="28">
        <v>3700</v>
      </c>
      <c r="N83" s="29">
        <v>0.15</v>
      </c>
      <c r="O83" s="28">
        <v>560</v>
      </c>
      <c r="P83" s="34"/>
      <c r="Q83" s="31" t="s">
        <v>476</v>
      </c>
    </row>
    <row r="84" ht="15.75" customHeight="1" spans="1:18">
      <c r="A84" s="18">
        <v>77</v>
      </c>
      <c r="B84" s="32"/>
      <c r="C84" s="22" t="s">
        <v>2499</v>
      </c>
      <c r="D84" s="23" t="s">
        <v>2410</v>
      </c>
      <c r="E84" s="24"/>
      <c r="F84" s="22"/>
      <c r="G84" s="24">
        <v>1</v>
      </c>
      <c r="H84" s="25" t="s">
        <v>551</v>
      </c>
      <c r="I84" s="26">
        <v>41456</v>
      </c>
      <c r="J84" s="26">
        <v>41456</v>
      </c>
      <c r="K84" s="27">
        <v>3000</v>
      </c>
      <c r="L84" s="28">
        <v>150</v>
      </c>
      <c r="M84" s="28">
        <v>2340</v>
      </c>
      <c r="N84" s="29">
        <v>0.28</v>
      </c>
      <c r="O84" s="28">
        <v>660</v>
      </c>
      <c r="P84" s="34"/>
      <c r="Q84" s="31" t="s">
        <v>476</v>
      </c>
    </row>
    <row r="85" ht="15.75" customHeight="1" spans="1:18">
      <c r="A85" s="18">
        <v>78</v>
      </c>
      <c r="B85" s="32"/>
      <c r="C85" s="22" t="s">
        <v>2500</v>
      </c>
      <c r="D85" s="23" t="s">
        <v>2501</v>
      </c>
      <c r="E85" s="24" t="s">
        <v>2502</v>
      </c>
      <c r="F85" s="22"/>
      <c r="G85" s="24">
        <v>2</v>
      </c>
      <c r="H85" s="25" t="s">
        <v>551</v>
      </c>
      <c r="I85" s="26">
        <v>43277</v>
      </c>
      <c r="J85" s="26">
        <v>43277</v>
      </c>
      <c r="K85" s="27">
        <v>4500</v>
      </c>
      <c r="L85" s="28">
        <v>4286.25</v>
      </c>
      <c r="M85" s="28">
        <v>4500</v>
      </c>
      <c r="N85" s="29">
        <v>0.92</v>
      </c>
      <c r="O85" s="28">
        <v>4140</v>
      </c>
      <c r="P85" s="34"/>
      <c r="Q85" s="31" t="s">
        <v>476</v>
      </c>
    </row>
    <row r="86" ht="15.75" customHeight="1" spans="1:18">
      <c r="A86" s="18">
        <v>79</v>
      </c>
      <c r="B86" s="32"/>
      <c r="C86" s="22" t="s">
        <v>2503</v>
      </c>
      <c r="D86" s="23" t="s">
        <v>2504</v>
      </c>
      <c r="E86" s="24"/>
      <c r="F86" s="22"/>
      <c r="G86" s="24">
        <v>272</v>
      </c>
      <c r="H86" s="25" t="s">
        <v>551</v>
      </c>
      <c r="I86" s="26">
        <v>43342</v>
      </c>
      <c r="J86" s="26">
        <v>43342</v>
      </c>
      <c r="K86" s="27">
        <v>17340</v>
      </c>
      <c r="L86" s="28">
        <v>17065.45</v>
      </c>
      <c r="M86" s="28">
        <v>17340</v>
      </c>
      <c r="N86" s="29">
        <v>0.94</v>
      </c>
      <c r="O86" s="28">
        <v>16300</v>
      </c>
      <c r="P86" s="34"/>
      <c r="Q86" s="31" t="s">
        <v>476</v>
      </c>
    </row>
    <row r="87" ht="15.75" customHeight="1" spans="1:18">
      <c r="A87" s="18">
        <v>80</v>
      </c>
      <c r="B87" s="32"/>
      <c r="C87" s="22" t="s">
        <v>2505</v>
      </c>
      <c r="D87" s="23" t="s">
        <v>2506</v>
      </c>
      <c r="E87" s="24"/>
      <c r="F87" s="22"/>
      <c r="G87" s="24">
        <v>1</v>
      </c>
      <c r="H87" s="25" t="s">
        <v>551</v>
      </c>
      <c r="I87" s="26">
        <v>42156</v>
      </c>
      <c r="J87" s="26">
        <v>42156</v>
      </c>
      <c r="K87" s="27">
        <v>1200</v>
      </c>
      <c r="L87" s="28">
        <v>459</v>
      </c>
      <c r="M87" s="28">
        <v>1090</v>
      </c>
      <c r="N87" s="29">
        <v>0.62</v>
      </c>
      <c r="O87" s="28">
        <v>680</v>
      </c>
      <c r="P87" s="34"/>
      <c r="Q87" s="31" t="s">
        <v>476</v>
      </c>
    </row>
    <row r="88" ht="15.75" customHeight="1" spans="1:18">
      <c r="A88" s="18">
        <v>81</v>
      </c>
      <c r="B88" s="32"/>
      <c r="C88" s="22" t="s">
        <v>2507</v>
      </c>
      <c r="D88" s="23" t="s">
        <v>2508</v>
      </c>
      <c r="E88" s="24"/>
      <c r="F88" s="22"/>
      <c r="G88" s="24">
        <v>1</v>
      </c>
      <c r="H88" s="25" t="s">
        <v>626</v>
      </c>
      <c r="I88" s="26">
        <v>42962</v>
      </c>
      <c r="J88" s="26">
        <v>42962</v>
      </c>
      <c r="K88" s="27">
        <v>23040</v>
      </c>
      <c r="L88" s="28">
        <v>18297.6</v>
      </c>
      <c r="M88" s="28">
        <v>21890</v>
      </c>
      <c r="N88" s="29">
        <v>0.9</v>
      </c>
      <c r="O88" s="28">
        <v>19700</v>
      </c>
      <c r="P88" s="34"/>
      <c r="Q88" s="31" t="s">
        <v>476</v>
      </c>
    </row>
    <row r="89" ht="15.75" customHeight="1" spans="1:18">
      <c r="A89" s="18">
        <v>82</v>
      </c>
      <c r="B89" s="32"/>
      <c r="C89" s="22" t="s">
        <v>2509</v>
      </c>
      <c r="D89" s="23" t="s">
        <v>2510</v>
      </c>
      <c r="E89" s="24"/>
      <c r="F89" s="22"/>
      <c r="G89" s="24">
        <v>1</v>
      </c>
      <c r="H89" s="25" t="s">
        <v>551</v>
      </c>
      <c r="I89" s="26">
        <v>42808</v>
      </c>
      <c r="J89" s="26">
        <v>42808</v>
      </c>
      <c r="K89" s="27">
        <v>2350</v>
      </c>
      <c r="L89" s="28">
        <v>1680.22</v>
      </c>
      <c r="M89" s="28">
        <v>2230</v>
      </c>
      <c r="N89" s="29">
        <v>0.8</v>
      </c>
      <c r="O89" s="28">
        <v>1780</v>
      </c>
      <c r="P89" s="34"/>
      <c r="Q89" s="31" t="s">
        <v>476</v>
      </c>
    </row>
    <row r="90" ht="15.75" customHeight="1" spans="1:18">
      <c r="A90" s="18">
        <v>83</v>
      </c>
      <c r="B90" s="32"/>
      <c r="C90" s="22" t="s">
        <v>2511</v>
      </c>
      <c r="D90" s="23" t="s">
        <v>2506</v>
      </c>
      <c r="E90" s="24"/>
      <c r="F90" s="22"/>
      <c r="G90" s="24">
        <v>1</v>
      </c>
      <c r="H90" s="25" t="s">
        <v>551</v>
      </c>
      <c r="I90" s="26">
        <v>42870</v>
      </c>
      <c r="J90" s="26">
        <v>42870</v>
      </c>
      <c r="K90" s="27">
        <v>2856</v>
      </c>
      <c r="L90" s="28">
        <v>2132.48</v>
      </c>
      <c r="M90" s="28">
        <v>2710</v>
      </c>
      <c r="N90" s="29">
        <v>0.81</v>
      </c>
      <c r="O90" s="28">
        <v>2200</v>
      </c>
      <c r="P90" s="34"/>
      <c r="Q90" s="31" t="s">
        <v>476</v>
      </c>
    </row>
    <row r="91" ht="15.75" customHeight="1" spans="1:18">
      <c r="A91" s="18">
        <v>84</v>
      </c>
      <c r="B91" s="32"/>
      <c r="C91" s="22" t="s">
        <v>2512</v>
      </c>
      <c r="D91" s="23" t="s">
        <v>2506</v>
      </c>
      <c r="E91" s="24"/>
      <c r="F91" s="22"/>
      <c r="G91" s="24">
        <v>1</v>
      </c>
      <c r="H91" s="25" t="s">
        <v>551</v>
      </c>
      <c r="I91" s="26">
        <v>42931</v>
      </c>
      <c r="J91" s="26">
        <v>42931</v>
      </c>
      <c r="K91" s="27">
        <v>1100</v>
      </c>
      <c r="L91" s="28">
        <v>856.12</v>
      </c>
      <c r="M91" s="28">
        <v>1050</v>
      </c>
      <c r="N91" s="29">
        <v>0.83</v>
      </c>
      <c r="O91" s="28">
        <v>870</v>
      </c>
      <c r="P91" s="34"/>
      <c r="Q91" s="31" t="s">
        <v>476</v>
      </c>
    </row>
    <row r="92" ht="15.75" customHeight="1" spans="1:18">
      <c r="A92" s="18">
        <v>85</v>
      </c>
      <c r="B92" s="32"/>
      <c r="C92" s="22" t="s">
        <v>2513</v>
      </c>
      <c r="D92" s="23" t="s">
        <v>2514</v>
      </c>
      <c r="E92" s="24"/>
      <c r="F92" s="22"/>
      <c r="G92" s="24">
        <v>1</v>
      </c>
      <c r="H92" s="25" t="s">
        <v>551</v>
      </c>
      <c r="I92" s="26">
        <v>41944</v>
      </c>
      <c r="J92" s="26">
        <v>41944</v>
      </c>
      <c r="K92" s="36">
        <v>31100</v>
      </c>
      <c r="L92" s="28">
        <v>8448.68</v>
      </c>
      <c r="M92" s="28">
        <v>27370</v>
      </c>
      <c r="N92" s="29">
        <v>0.27</v>
      </c>
      <c r="O92" s="28">
        <v>7390</v>
      </c>
      <c r="P92" s="34"/>
      <c r="Q92" s="31" t="s">
        <v>476</v>
      </c>
    </row>
    <row r="93" ht="15.75" customHeight="1" spans="1:18">
      <c r="A93" s="18">
        <v>86</v>
      </c>
      <c r="B93" s="32"/>
      <c r="C93" s="22" t="s">
        <v>2515</v>
      </c>
      <c r="D93" s="22" t="s">
        <v>2514</v>
      </c>
      <c r="E93" s="24"/>
      <c r="F93" s="22"/>
      <c r="G93" s="24">
        <v>1</v>
      </c>
      <c r="H93" s="25" t="s">
        <v>551</v>
      </c>
      <c r="I93" s="26">
        <v>43054</v>
      </c>
      <c r="J93" s="26">
        <v>43054</v>
      </c>
      <c r="K93" s="36">
        <v>35000</v>
      </c>
      <c r="L93" s="28">
        <v>29458.3</v>
      </c>
      <c r="M93" s="28">
        <v>33250</v>
      </c>
      <c r="N93" s="29">
        <v>0.77</v>
      </c>
      <c r="O93" s="28">
        <v>25600</v>
      </c>
      <c r="P93" s="34"/>
      <c r="Q93" s="31" t="s">
        <v>476</v>
      </c>
    </row>
    <row r="94" ht="15.75" customHeight="1" spans="1:18">
      <c r="A94" s="18">
        <v>87</v>
      </c>
      <c r="B94" s="32"/>
      <c r="C94" s="22" t="s">
        <v>2516</v>
      </c>
      <c r="D94" s="22" t="s">
        <v>2517</v>
      </c>
      <c r="E94" s="24"/>
      <c r="F94" s="22"/>
      <c r="G94" s="24">
        <v>1</v>
      </c>
      <c r="H94" s="25" t="s">
        <v>2498</v>
      </c>
      <c r="I94" s="26">
        <v>43305</v>
      </c>
      <c r="J94" s="26">
        <v>43305</v>
      </c>
      <c r="K94" s="27">
        <v>5000</v>
      </c>
      <c r="L94" s="28">
        <v>4841.66</v>
      </c>
      <c r="M94" s="28">
        <v>5000</v>
      </c>
      <c r="N94" s="29">
        <v>0.88</v>
      </c>
      <c r="O94" s="28">
        <v>4400</v>
      </c>
      <c r="P94" s="34"/>
      <c r="Q94" s="31" t="s">
        <v>476</v>
      </c>
    </row>
    <row r="95" ht="15.75" customHeight="1" spans="1:18">
      <c r="A95" s="18">
        <v>88</v>
      </c>
      <c r="B95" s="38"/>
      <c r="C95" s="22" t="s">
        <v>2518</v>
      </c>
      <c r="D95" s="22" t="s">
        <v>2519</v>
      </c>
      <c r="E95" s="24" t="s">
        <v>2520</v>
      </c>
      <c r="F95" s="22"/>
      <c r="G95" s="24">
        <v>1</v>
      </c>
      <c r="H95" s="25" t="s">
        <v>2498</v>
      </c>
      <c r="I95" s="26">
        <v>43335</v>
      </c>
      <c r="J95" s="26">
        <v>43335</v>
      </c>
      <c r="K95" s="27">
        <v>84000</v>
      </c>
      <c r="L95" s="28">
        <v>83335</v>
      </c>
      <c r="M95" s="28">
        <v>84000</v>
      </c>
      <c r="N95" s="29">
        <v>0.95</v>
      </c>
      <c r="O95" s="28">
        <v>79800</v>
      </c>
      <c r="P95" s="34"/>
      <c r="Q95" s="31" t="s">
        <v>476</v>
      </c>
    </row>
    <row r="96" ht="15.75" customHeight="1" spans="1:18">
      <c r="A96" s="18">
        <v>89</v>
      </c>
      <c r="B96" s="18"/>
      <c r="C96" s="22"/>
      <c r="D96" s="39" t="s">
        <v>969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2521</v>
      </c>
      <c r="C97" s="22" t="s">
        <v>2522</v>
      </c>
      <c r="D97" s="23" t="s">
        <v>2523</v>
      </c>
      <c r="E97" s="24"/>
      <c r="F97" s="23"/>
      <c r="G97" s="24">
        <v>1</v>
      </c>
      <c r="H97" s="25" t="s">
        <v>551</v>
      </c>
      <c r="I97" s="26">
        <v>41030</v>
      </c>
      <c r="J97" s="26">
        <v>41030</v>
      </c>
      <c r="K97" s="27">
        <v>800820</v>
      </c>
      <c r="L97" s="28">
        <v>559906.84</v>
      </c>
      <c r="M97" s="28">
        <v>696710</v>
      </c>
      <c r="N97" s="29">
        <v>0.43</v>
      </c>
      <c r="O97" s="28">
        <v>299590</v>
      </c>
      <c r="P97" s="30"/>
      <c r="Q97" s="31" t="s">
        <v>480</v>
      </c>
    </row>
    <row r="98" ht="15.75" customHeight="1" spans="1:18">
      <c r="A98" s="18">
        <v>91</v>
      </c>
      <c r="B98" s="32"/>
      <c r="C98" s="22" t="s">
        <v>2524</v>
      </c>
      <c r="D98" s="23" t="s">
        <v>2525</v>
      </c>
      <c r="E98" s="24"/>
      <c r="F98" s="23"/>
      <c r="G98" s="24">
        <v>1</v>
      </c>
      <c r="H98" s="25" t="s">
        <v>2353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2526</v>
      </c>
      <c r="D99" s="23" t="s">
        <v>2527</v>
      </c>
      <c r="E99" s="24"/>
      <c r="F99" s="22"/>
      <c r="G99" s="24">
        <v>1</v>
      </c>
      <c r="H99" s="25" t="s">
        <v>2353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2528</v>
      </c>
      <c r="D100" s="23" t="s">
        <v>2394</v>
      </c>
      <c r="E100" s="25"/>
      <c r="F100" s="23"/>
      <c r="G100" s="24">
        <v>1</v>
      </c>
      <c r="H100" s="25" t="s">
        <v>551</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2529</v>
      </c>
      <c r="D101" s="23" t="s">
        <v>2530</v>
      </c>
      <c r="E101" s="24"/>
      <c r="F101" s="22"/>
      <c r="G101" s="24">
        <v>1</v>
      </c>
      <c r="H101" s="25" t="s">
        <v>551</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2531</v>
      </c>
      <c r="D102" s="23" t="s">
        <v>2532</v>
      </c>
      <c r="E102" s="24"/>
      <c r="F102" s="22"/>
      <c r="G102" s="24">
        <v>1</v>
      </c>
      <c r="H102" s="25" t="s">
        <v>2353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2533</v>
      </c>
      <c r="D103" s="23" t="s">
        <v>2534</v>
      </c>
      <c r="E103" s="24"/>
      <c r="F103" s="22"/>
      <c r="G103" s="24">
        <v>1</v>
      </c>
      <c r="H103" s="25" t="s">
        <v>551</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2535</v>
      </c>
      <c r="D104" s="23" t="s">
        <v>2536</v>
      </c>
      <c r="E104" s="24"/>
      <c r="F104" s="22"/>
      <c r="G104" s="24">
        <v>1</v>
      </c>
      <c r="H104" s="25" t="s">
        <v>551</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2537</v>
      </c>
      <c r="D105" s="23" t="s">
        <v>2538</v>
      </c>
      <c r="E105" s="24"/>
      <c r="F105" s="22"/>
      <c r="G105" s="24">
        <v>1</v>
      </c>
      <c r="H105" s="25" t="s">
        <v>551</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2539</v>
      </c>
      <c r="D106" s="23" t="s">
        <v>2540</v>
      </c>
      <c r="E106" s="24"/>
      <c r="F106" s="22"/>
      <c r="G106" s="24">
        <v>1</v>
      </c>
      <c r="H106" s="25" t="s">
        <v>2486</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2541</v>
      </c>
      <c r="D107" s="22" t="s">
        <v>2359</v>
      </c>
      <c r="E107" s="24"/>
      <c r="F107" s="22"/>
      <c r="G107" s="24">
        <v>1</v>
      </c>
      <c r="H107" s="25" t="s">
        <v>551</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2542</v>
      </c>
      <c r="D108" s="22" t="s">
        <v>2396</v>
      </c>
      <c r="E108" s="24"/>
      <c r="F108" s="22"/>
      <c r="G108" s="24">
        <v>1</v>
      </c>
      <c r="H108" s="25" t="s">
        <v>551</v>
      </c>
      <c r="I108" s="26">
        <v>41531</v>
      </c>
      <c r="J108" s="26">
        <v>41531</v>
      </c>
      <c r="K108" s="27">
        <v>1200</v>
      </c>
      <c r="L108" s="28">
        <v>60</v>
      </c>
      <c r="M108" s="28">
        <v>940</v>
      </c>
      <c r="N108" s="29">
        <v>0.31</v>
      </c>
      <c r="O108" s="28">
        <v>290</v>
      </c>
      <c r="P108" s="34"/>
      <c r="Q108" s="31" t="s">
        <v>480</v>
      </c>
    </row>
    <row r="109" ht="15.75" customHeight="1" spans="1:18">
      <c r="A109" s="18">
        <v>102</v>
      </c>
      <c r="B109" s="32"/>
      <c r="C109" s="22" t="s">
        <v>2543</v>
      </c>
      <c r="D109" s="22" t="s">
        <v>2544</v>
      </c>
      <c r="E109" s="24"/>
      <c r="F109" s="22"/>
      <c r="G109" s="24">
        <v>2</v>
      </c>
      <c r="H109" s="25" t="s">
        <v>551</v>
      </c>
      <c r="I109" s="26">
        <v>41531</v>
      </c>
      <c r="J109" s="26">
        <v>41531</v>
      </c>
      <c r="K109" s="27">
        <v>9610</v>
      </c>
      <c r="L109" s="28">
        <v>480.5</v>
      </c>
      <c r="M109" s="28">
        <v>7500</v>
      </c>
      <c r="N109" s="29">
        <v>0.31</v>
      </c>
      <c r="O109" s="28">
        <v>2330</v>
      </c>
      <c r="P109" s="34"/>
      <c r="Q109" s="31" t="s">
        <v>480</v>
      </c>
    </row>
    <row r="110" ht="15.75" customHeight="1" spans="1:18">
      <c r="A110" s="18">
        <v>103</v>
      </c>
      <c r="B110" s="32"/>
      <c r="C110" s="22" t="s">
        <v>2545</v>
      </c>
      <c r="D110" s="22" t="s">
        <v>2546</v>
      </c>
      <c r="E110" s="24"/>
      <c r="F110" s="22"/>
      <c r="G110" s="24">
        <v>1</v>
      </c>
      <c r="H110" s="25" t="s">
        <v>551</v>
      </c>
      <c r="I110" s="26">
        <v>41699</v>
      </c>
      <c r="J110" s="26">
        <v>41699</v>
      </c>
      <c r="K110" s="36">
        <v>3480</v>
      </c>
      <c r="L110" s="28">
        <v>504.6</v>
      </c>
      <c r="M110" s="28">
        <v>2780</v>
      </c>
      <c r="N110" s="29">
        <v>0.36</v>
      </c>
      <c r="O110" s="28">
        <v>1000</v>
      </c>
      <c r="P110" s="34"/>
      <c r="Q110" s="31" t="s">
        <v>480</v>
      </c>
    </row>
    <row r="111" ht="15.75" customHeight="1" spans="1:18">
      <c r="A111" s="18">
        <v>104</v>
      </c>
      <c r="B111" s="32"/>
      <c r="C111" s="22" t="s">
        <v>2547</v>
      </c>
      <c r="D111" s="22" t="s">
        <v>2548</v>
      </c>
      <c r="E111" s="24" t="s">
        <v>2388</v>
      </c>
      <c r="F111" s="22"/>
      <c r="G111" s="24">
        <v>1</v>
      </c>
      <c r="H111" s="25" t="s">
        <v>626</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2549</v>
      </c>
      <c r="D112" s="22" t="s">
        <v>2410</v>
      </c>
      <c r="E112" s="24"/>
      <c r="F112" s="22"/>
      <c r="G112" s="24">
        <v>2</v>
      </c>
      <c r="H112" s="25" t="s">
        <v>551</v>
      </c>
      <c r="I112" s="26">
        <v>41913</v>
      </c>
      <c r="J112" s="26">
        <v>41913</v>
      </c>
      <c r="K112" s="36">
        <v>1000</v>
      </c>
      <c r="L112" s="28">
        <v>255.99</v>
      </c>
      <c r="M112" s="28">
        <v>800</v>
      </c>
      <c r="N112" s="29">
        <v>0.44</v>
      </c>
      <c r="O112" s="28">
        <v>350</v>
      </c>
      <c r="P112" s="34"/>
      <c r="Q112" s="31" t="s">
        <v>480</v>
      </c>
    </row>
    <row r="113" ht="15.75" customHeight="1" spans="1:17">
      <c r="A113" s="18">
        <v>106</v>
      </c>
      <c r="B113" s="32"/>
      <c r="C113" s="22" t="s">
        <v>2550</v>
      </c>
      <c r="D113" s="22" t="s">
        <v>2506</v>
      </c>
      <c r="E113" s="24"/>
      <c r="F113" s="22"/>
      <c r="G113" s="24">
        <v>1</v>
      </c>
      <c r="H113" s="25" t="s">
        <v>551</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2551</v>
      </c>
      <c r="D114" s="22" t="s">
        <v>2365</v>
      </c>
      <c r="E114" s="24"/>
      <c r="F114" s="22" t="s">
        <v>2366</v>
      </c>
      <c r="G114" s="24">
        <v>1</v>
      </c>
      <c r="H114" s="25" t="s">
        <v>551</v>
      </c>
      <c r="I114" s="26">
        <v>41944</v>
      </c>
      <c r="J114" s="26">
        <v>41944</v>
      </c>
      <c r="K114" s="36">
        <v>2260</v>
      </c>
      <c r="L114" s="28">
        <v>614.12</v>
      </c>
      <c r="M114" s="28">
        <v>1810</v>
      </c>
      <c r="N114" s="29">
        <v>0.45</v>
      </c>
      <c r="O114" s="28">
        <v>810</v>
      </c>
      <c r="P114" s="34"/>
      <c r="Q114" s="31" t="s">
        <v>480</v>
      </c>
    </row>
    <row r="115" ht="15.75" customHeight="1" spans="1:17">
      <c r="A115" s="18">
        <v>108</v>
      </c>
      <c r="B115" s="32"/>
      <c r="C115" s="22" t="s">
        <v>2552</v>
      </c>
      <c r="D115" s="22" t="s">
        <v>2416</v>
      </c>
      <c r="E115" s="24"/>
      <c r="F115" s="22"/>
      <c r="G115" s="24">
        <v>1</v>
      </c>
      <c r="H115" s="25" t="s">
        <v>551</v>
      </c>
      <c r="I115" s="26">
        <v>42142</v>
      </c>
      <c r="J115" s="26">
        <v>42142</v>
      </c>
      <c r="K115" s="35">
        <v>2350</v>
      </c>
      <c r="L115" s="28">
        <v>861.6</v>
      </c>
      <c r="M115" s="28">
        <v>2000</v>
      </c>
      <c r="N115" s="29">
        <v>0.51</v>
      </c>
      <c r="O115" s="28">
        <v>1020</v>
      </c>
      <c r="P115" s="34"/>
      <c r="Q115" s="31" t="s">
        <v>480</v>
      </c>
    </row>
    <row r="116" ht="15.75" customHeight="1" spans="1:17">
      <c r="A116" s="18">
        <v>109</v>
      </c>
      <c r="B116" s="32"/>
      <c r="C116" s="22" t="s">
        <v>2553</v>
      </c>
      <c r="D116" s="22" t="s">
        <v>2396</v>
      </c>
      <c r="E116" s="24"/>
      <c r="F116" s="22"/>
      <c r="G116" s="24">
        <v>1</v>
      </c>
      <c r="H116" s="25" t="s">
        <v>551</v>
      </c>
      <c r="I116" s="26">
        <v>42343</v>
      </c>
      <c r="J116" s="26">
        <v>42343</v>
      </c>
      <c r="K116" s="35">
        <v>1200</v>
      </c>
      <c r="L116" s="28">
        <v>573</v>
      </c>
      <c r="M116" s="28">
        <v>1020</v>
      </c>
      <c r="N116" s="29">
        <v>0.59</v>
      </c>
      <c r="O116" s="28">
        <v>600</v>
      </c>
      <c r="P116" s="34"/>
      <c r="Q116" s="31" t="s">
        <v>480</v>
      </c>
    </row>
    <row r="117" ht="15.75" customHeight="1" spans="1:17">
      <c r="A117" s="18">
        <v>110</v>
      </c>
      <c r="B117" s="32"/>
      <c r="C117" s="22" t="s">
        <v>2554</v>
      </c>
      <c r="D117" s="22" t="s">
        <v>2449</v>
      </c>
      <c r="E117" s="24" t="s">
        <v>2555</v>
      </c>
      <c r="F117" s="22"/>
      <c r="G117" s="24">
        <v>1</v>
      </c>
      <c r="H117" s="25" t="s">
        <v>551</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2556</v>
      </c>
      <c r="D118" s="23" t="s">
        <v>2390</v>
      </c>
      <c r="E118" s="24"/>
      <c r="F118" s="22"/>
      <c r="G118" s="24">
        <v>1</v>
      </c>
      <c r="H118" s="25" t="s">
        <v>551</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2557</v>
      </c>
      <c r="D119" s="23" t="s">
        <v>2558</v>
      </c>
      <c r="E119" s="24"/>
      <c r="F119" s="22"/>
      <c r="G119" s="24">
        <v>2</v>
      </c>
      <c r="H119" s="25" t="s">
        <v>551</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2559</v>
      </c>
      <c r="D120" s="22" t="s">
        <v>2428</v>
      </c>
      <c r="E120" s="24" t="s">
        <v>2429</v>
      </c>
      <c r="F120" s="22"/>
      <c r="G120" s="24">
        <v>1</v>
      </c>
      <c r="H120" s="25" t="s">
        <v>551</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2560</v>
      </c>
      <c r="D121" s="23" t="s">
        <v>2561</v>
      </c>
      <c r="E121" s="24"/>
      <c r="F121" s="22"/>
      <c r="G121" s="24">
        <v>4</v>
      </c>
      <c r="H121" s="25" t="s">
        <v>551</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2562</v>
      </c>
      <c r="D122" s="22" t="s">
        <v>2431</v>
      </c>
      <c r="E122" s="24"/>
      <c r="F122" s="22"/>
      <c r="G122" s="24">
        <v>1</v>
      </c>
      <c r="H122" s="25" t="s">
        <v>551</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2563</v>
      </c>
      <c r="D123" s="22" t="s">
        <v>2564</v>
      </c>
      <c r="E123" s="24"/>
      <c r="F123" s="22"/>
      <c r="G123" s="24">
        <v>1</v>
      </c>
      <c r="H123" s="25" t="s">
        <v>551</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2565</v>
      </c>
      <c r="D124" s="22" t="s">
        <v>2566</v>
      </c>
      <c r="E124" s="24" t="s">
        <v>2567</v>
      </c>
      <c r="F124" s="22" t="s">
        <v>2568</v>
      </c>
      <c r="G124" s="24">
        <v>1</v>
      </c>
      <c r="H124" s="25" t="s">
        <v>551</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2569</v>
      </c>
      <c r="D125" s="23" t="s">
        <v>2570</v>
      </c>
      <c r="E125" s="24"/>
      <c r="F125" s="22"/>
      <c r="G125" s="24">
        <v>1</v>
      </c>
      <c r="H125" s="25" t="s">
        <v>551</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2571</v>
      </c>
      <c r="D126" s="22" t="s">
        <v>2572</v>
      </c>
      <c r="E126" s="24"/>
      <c r="F126" s="22"/>
      <c r="G126" s="24">
        <v>1</v>
      </c>
      <c r="H126" s="25" t="s">
        <v>551</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2573</v>
      </c>
      <c r="D127" s="22" t="s">
        <v>2574</v>
      </c>
      <c r="E127" s="24"/>
      <c r="F127" s="22"/>
      <c r="G127" s="24">
        <v>1</v>
      </c>
      <c r="H127" s="25" t="s">
        <v>551</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2575</v>
      </c>
      <c r="D128" s="22" t="s">
        <v>2421</v>
      </c>
      <c r="E128" s="24"/>
      <c r="F128" s="22"/>
      <c r="G128" s="24">
        <v>1</v>
      </c>
      <c r="H128" s="25" t="s">
        <v>551</v>
      </c>
      <c r="I128" s="26">
        <v>42979</v>
      </c>
      <c r="J128" s="26">
        <v>42979</v>
      </c>
      <c r="K128" s="27">
        <v>3300</v>
      </c>
      <c r="L128" s="28">
        <v>2673</v>
      </c>
      <c r="M128" s="28">
        <v>3140</v>
      </c>
      <c r="N128" s="29">
        <v>0.8</v>
      </c>
      <c r="O128" s="28">
        <v>2510</v>
      </c>
      <c r="P128" s="34"/>
      <c r="Q128" s="31" t="s">
        <v>480</v>
      </c>
    </row>
    <row r="129" ht="15.75" customHeight="1" spans="1:17">
      <c r="A129" s="18">
        <v>122</v>
      </c>
      <c r="B129" s="32"/>
      <c r="C129" s="22" t="s">
        <v>2576</v>
      </c>
      <c r="D129" s="22" t="s">
        <v>2577</v>
      </c>
      <c r="E129" s="24" t="s">
        <v>2502</v>
      </c>
      <c r="F129" s="22"/>
      <c r="G129" s="24">
        <v>1</v>
      </c>
      <c r="H129" s="25" t="s">
        <v>551</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2578</v>
      </c>
      <c r="D130" s="22" t="s">
        <v>2579</v>
      </c>
      <c r="E130" s="24"/>
      <c r="F130" s="22"/>
      <c r="G130" s="24">
        <v>1</v>
      </c>
      <c r="H130" s="25" t="s">
        <v>551</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2580</v>
      </c>
      <c r="D131" s="22" t="s">
        <v>2410</v>
      </c>
      <c r="E131" s="24"/>
      <c r="F131" s="22"/>
      <c r="G131" s="24">
        <v>1</v>
      </c>
      <c r="H131" s="25" t="s">
        <v>551</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2581</v>
      </c>
      <c r="D132" s="22" t="s">
        <v>2582</v>
      </c>
      <c r="E132" s="24"/>
      <c r="F132" s="22"/>
      <c r="G132" s="24">
        <v>1</v>
      </c>
      <c r="H132" s="25" t="s">
        <v>626</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2583</v>
      </c>
      <c r="D133" s="22" t="s">
        <v>2584</v>
      </c>
      <c r="E133" s="24"/>
      <c r="F133" s="22"/>
      <c r="G133" s="24">
        <v>1</v>
      </c>
      <c r="H133" s="25" t="s">
        <v>551</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2585</v>
      </c>
      <c r="D134" s="22" t="s">
        <v>2421</v>
      </c>
      <c r="E134" s="24"/>
      <c r="F134" s="22"/>
      <c r="G134" s="24">
        <v>1</v>
      </c>
      <c r="H134" s="25" t="s">
        <v>551</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2586</v>
      </c>
      <c r="D135" s="22" t="s">
        <v>2587</v>
      </c>
      <c r="E135" s="24"/>
      <c r="F135" s="22"/>
      <c r="G135" s="24">
        <v>1</v>
      </c>
      <c r="H135" s="25" t="s">
        <v>551</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2588</v>
      </c>
      <c r="D136" s="22" t="s">
        <v>2589</v>
      </c>
      <c r="E136" s="24"/>
      <c r="F136" s="22"/>
      <c r="G136" s="24">
        <v>1</v>
      </c>
      <c r="H136" s="25" t="s">
        <v>551</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2590</v>
      </c>
      <c r="D137" s="22" t="s">
        <v>2591</v>
      </c>
      <c r="E137" s="24"/>
      <c r="F137" s="22"/>
      <c r="G137" s="24">
        <v>1</v>
      </c>
      <c r="H137" s="25" t="s">
        <v>551</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2592</v>
      </c>
      <c r="D138" s="22" t="s">
        <v>2593</v>
      </c>
      <c r="E138" s="24"/>
      <c r="F138" s="22"/>
      <c r="G138" s="24">
        <v>1</v>
      </c>
      <c r="H138" s="25" t="s">
        <v>2486</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2594</v>
      </c>
      <c r="D139" s="22" t="s">
        <v>2458</v>
      </c>
      <c r="E139" s="24"/>
      <c r="F139" s="22" t="s">
        <v>2459</v>
      </c>
      <c r="G139" s="24">
        <v>4</v>
      </c>
      <c r="H139" s="25" t="s">
        <v>551</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2595</v>
      </c>
      <c r="D140" s="23" t="s">
        <v>2596</v>
      </c>
      <c r="E140" s="24"/>
      <c r="F140" s="23"/>
      <c r="G140" s="24">
        <v>2</v>
      </c>
      <c r="H140" s="25" t="s">
        <v>551</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2597</v>
      </c>
      <c r="D141" s="23" t="s">
        <v>2491</v>
      </c>
      <c r="E141" s="24" t="s">
        <v>2492</v>
      </c>
      <c r="F141" s="23"/>
      <c r="G141" s="24">
        <v>37</v>
      </c>
      <c r="H141" s="25" t="s">
        <v>626</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2598</v>
      </c>
      <c r="D142" s="23" t="s">
        <v>2469</v>
      </c>
      <c r="E142" s="24"/>
      <c r="F142" s="23"/>
      <c r="G142" s="24">
        <v>5</v>
      </c>
      <c r="H142" s="25" t="s">
        <v>551</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2599</v>
      </c>
      <c r="D143" s="23" t="s">
        <v>2473</v>
      </c>
      <c r="E143" s="24" t="s">
        <v>2474</v>
      </c>
      <c r="F143" s="22"/>
      <c r="G143" s="24">
        <v>29</v>
      </c>
      <c r="H143" s="25" t="s">
        <v>626</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2600</v>
      </c>
      <c r="D144" s="23" t="s">
        <v>2527</v>
      </c>
      <c r="E144" s="24"/>
      <c r="F144" s="22"/>
      <c r="G144" s="24">
        <v>1</v>
      </c>
      <c r="H144" s="25" t="s">
        <v>2353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2601</v>
      </c>
      <c r="D145" s="22" t="s">
        <v>2489</v>
      </c>
      <c r="E145" s="24"/>
      <c r="F145" s="22"/>
      <c r="G145" s="24">
        <v>1</v>
      </c>
      <c r="H145" s="25" t="s">
        <v>2353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2602</v>
      </c>
      <c r="D146" s="23" t="s">
        <v>2603</v>
      </c>
      <c r="E146" s="24"/>
      <c r="F146" s="22"/>
      <c r="G146" s="24">
        <v>1</v>
      </c>
      <c r="H146" s="25" t="s">
        <v>2353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2604</v>
      </c>
      <c r="D147" s="23" t="s">
        <v>2605</v>
      </c>
      <c r="E147" s="24"/>
      <c r="F147" s="22"/>
      <c r="G147" s="24">
        <v>1</v>
      </c>
      <c r="H147" s="25" t="s">
        <v>2353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2606</v>
      </c>
      <c r="D148" s="23" t="s">
        <v>2607</v>
      </c>
      <c r="E148" s="24"/>
      <c r="F148" s="22"/>
      <c r="G148" s="24">
        <v>1</v>
      </c>
      <c r="H148" s="25" t="s">
        <v>626</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2608</v>
      </c>
      <c r="D149" s="23" t="s">
        <v>2362</v>
      </c>
      <c r="E149" s="24"/>
      <c r="F149" s="22"/>
      <c r="G149" s="24">
        <v>2</v>
      </c>
      <c r="H149" s="25" t="s">
        <v>551</v>
      </c>
      <c r="I149" s="26">
        <v>42948</v>
      </c>
      <c r="J149" s="26">
        <v>42948</v>
      </c>
      <c r="K149" s="27">
        <v>960</v>
      </c>
      <c r="L149" s="28">
        <v>762.4</v>
      </c>
      <c r="M149" s="28">
        <v>910</v>
      </c>
      <c r="N149" s="29">
        <v>0.83</v>
      </c>
      <c r="O149" s="28">
        <v>760</v>
      </c>
      <c r="P149" s="34"/>
      <c r="Q149" s="31" t="s">
        <v>480</v>
      </c>
    </row>
    <row r="150" ht="15.75" customHeight="1" spans="1:17">
      <c r="A150" s="18">
        <v>143</v>
      </c>
      <c r="B150" s="32"/>
      <c r="C150" s="22" t="s">
        <v>2609</v>
      </c>
      <c r="D150" s="23" t="s">
        <v>2610</v>
      </c>
      <c r="E150" s="24"/>
      <c r="F150" s="22"/>
      <c r="G150" s="24">
        <v>1</v>
      </c>
      <c r="H150" s="25" t="s">
        <v>2353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2611</v>
      </c>
      <c r="D151" s="23" t="s">
        <v>2464</v>
      </c>
      <c r="E151" s="24"/>
      <c r="F151" s="22"/>
      <c r="G151" s="24">
        <v>4</v>
      </c>
      <c r="H151" s="25" t="s">
        <v>551</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2612</v>
      </c>
      <c r="D152" s="22" t="s">
        <v>2469</v>
      </c>
      <c r="E152" s="24"/>
      <c r="F152" s="22"/>
      <c r="G152" s="24">
        <v>12</v>
      </c>
      <c r="H152" s="25" t="s">
        <v>551</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2613</v>
      </c>
      <c r="D153" s="23" t="s">
        <v>2614</v>
      </c>
      <c r="E153" s="24"/>
      <c r="F153" s="23"/>
      <c r="G153" s="24">
        <v>1302</v>
      </c>
      <c r="H153" s="25" t="s">
        <v>551</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2615</v>
      </c>
      <c r="D154" s="23" t="s">
        <v>2616</v>
      </c>
      <c r="E154" s="24"/>
      <c r="F154" s="22"/>
      <c r="G154" s="24">
        <v>20</v>
      </c>
      <c r="H154" s="25" t="s">
        <v>2498</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2617</v>
      </c>
      <c r="D155" s="23" t="s">
        <v>2618</v>
      </c>
      <c r="E155" s="24"/>
      <c r="F155" s="22" t="s">
        <v>2619</v>
      </c>
      <c r="G155" s="24">
        <v>1</v>
      </c>
      <c r="H155" s="25" t="s">
        <v>2498</v>
      </c>
      <c r="I155" s="26">
        <v>41821</v>
      </c>
      <c r="J155" s="26">
        <v>41821</v>
      </c>
      <c r="K155" s="27">
        <v>3200</v>
      </c>
      <c r="L155" s="28">
        <v>666.5</v>
      </c>
      <c r="M155" s="28">
        <v>2820</v>
      </c>
      <c r="N155" s="29">
        <v>0.2</v>
      </c>
      <c r="O155" s="28">
        <v>560</v>
      </c>
      <c r="P155" s="34"/>
      <c r="Q155" s="31" t="s">
        <v>480</v>
      </c>
    </row>
    <row r="156" ht="15.75" customHeight="1" spans="1:17">
      <c r="A156" s="18">
        <v>149</v>
      </c>
      <c r="B156" s="32"/>
      <c r="C156" s="22" t="s">
        <v>2620</v>
      </c>
      <c r="D156" s="23" t="s">
        <v>2621</v>
      </c>
      <c r="E156" s="24"/>
      <c r="F156" s="22"/>
      <c r="G156" s="24">
        <v>1</v>
      </c>
      <c r="H156" s="25" t="s">
        <v>2498</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2622</v>
      </c>
      <c r="D157" s="23" t="s">
        <v>2623</v>
      </c>
      <c r="E157" s="24"/>
      <c r="F157" s="22"/>
      <c r="G157" s="24">
        <v>20</v>
      </c>
      <c r="H157" s="25" t="s">
        <v>2498</v>
      </c>
      <c r="I157" s="26">
        <v>42948</v>
      </c>
      <c r="J157" s="26">
        <v>42948</v>
      </c>
      <c r="K157" s="27">
        <v>9600</v>
      </c>
      <c r="L157" s="28">
        <v>7624</v>
      </c>
      <c r="M157" s="28">
        <v>9120</v>
      </c>
      <c r="N157" s="29">
        <v>0.72</v>
      </c>
      <c r="O157" s="28">
        <v>6570</v>
      </c>
      <c r="P157" s="34"/>
      <c r="Q157" s="31" t="s">
        <v>480</v>
      </c>
    </row>
    <row r="158" ht="15.75" customHeight="1" spans="1:17">
      <c r="A158" s="18">
        <v>151</v>
      </c>
      <c r="B158" s="32"/>
      <c r="C158" s="22" t="s">
        <v>2624</v>
      </c>
      <c r="D158" s="23" t="s">
        <v>2625</v>
      </c>
      <c r="E158" s="24"/>
      <c r="F158" s="22"/>
      <c r="G158" s="24">
        <v>1</v>
      </c>
      <c r="H158" s="25" t="s">
        <v>2498</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2626</v>
      </c>
      <c r="D159" s="23" t="s">
        <v>2627</v>
      </c>
      <c r="E159" s="24"/>
      <c r="F159" s="22"/>
      <c r="G159" s="24">
        <v>1</v>
      </c>
      <c r="H159" s="25" t="s">
        <v>2498</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1092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2628</v>
      </c>
      <c r="C161" s="22" t="s">
        <v>2629</v>
      </c>
      <c r="D161" s="23" t="s">
        <v>2630</v>
      </c>
      <c r="E161" s="24"/>
      <c r="F161" s="22"/>
      <c r="G161" s="24">
        <v>1</v>
      </c>
      <c r="H161" s="25" t="s">
        <v>551</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2631</v>
      </c>
      <c r="D162" s="23" t="s">
        <v>2632</v>
      </c>
      <c r="E162" s="24"/>
      <c r="F162" s="22"/>
      <c r="G162" s="24">
        <v>1</v>
      </c>
      <c r="H162" s="25" t="s">
        <v>2353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2633</v>
      </c>
      <c r="D163" s="22" t="s">
        <v>2394</v>
      </c>
      <c r="E163" s="22"/>
      <c r="F163" s="22"/>
      <c r="G163" s="24">
        <v>1</v>
      </c>
      <c r="H163" s="25" t="s">
        <v>551</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2634</v>
      </c>
      <c r="D164" s="22" t="s">
        <v>2635</v>
      </c>
      <c r="E164" s="22"/>
      <c r="F164" s="22"/>
      <c r="G164" s="24">
        <v>1</v>
      </c>
      <c r="H164" s="25" t="s">
        <v>941</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2636</v>
      </c>
      <c r="D165" s="22" t="s">
        <v>2416</v>
      </c>
      <c r="E165" s="22" t="s">
        <v>2637</v>
      </c>
      <c r="F165" s="23"/>
      <c r="G165" s="24">
        <v>2</v>
      </c>
      <c r="H165" s="25" t="s">
        <v>551</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2638</v>
      </c>
      <c r="D166" s="22" t="s">
        <v>2639</v>
      </c>
      <c r="E166" s="22"/>
      <c r="F166" s="22"/>
      <c r="G166" s="24">
        <v>1</v>
      </c>
      <c r="H166" s="25" t="s">
        <v>551</v>
      </c>
      <c r="I166" s="26">
        <v>40269</v>
      </c>
      <c r="J166" s="26">
        <v>40269</v>
      </c>
      <c r="K166" s="27">
        <v>3100</v>
      </c>
      <c r="L166" s="28">
        <v>621.46</v>
      </c>
      <c r="M166" s="28">
        <v>2640</v>
      </c>
      <c r="N166" s="29">
        <v>0.25</v>
      </c>
      <c r="O166" s="28">
        <v>660</v>
      </c>
      <c r="P166" s="34"/>
      <c r="Q166" s="31" t="s">
        <v>481</v>
      </c>
    </row>
    <row r="167" ht="15.75" customHeight="1" spans="1:17">
      <c r="A167" s="18">
        <v>160</v>
      </c>
      <c r="B167" s="32"/>
      <c r="C167" s="22" t="s">
        <v>2640</v>
      </c>
      <c r="D167" s="22" t="s">
        <v>2641</v>
      </c>
      <c r="E167" s="22"/>
      <c r="F167" s="22"/>
      <c r="G167" s="24">
        <v>1</v>
      </c>
      <c r="H167" s="25" t="s">
        <v>551</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2642</v>
      </c>
      <c r="D168" s="22" t="s">
        <v>2643</v>
      </c>
      <c r="E168" s="22"/>
      <c r="F168" s="22"/>
      <c r="G168" s="24">
        <v>1</v>
      </c>
      <c r="H168" s="25" t="s">
        <v>551</v>
      </c>
      <c r="I168" s="26">
        <v>40422</v>
      </c>
      <c r="J168" s="26">
        <v>40422</v>
      </c>
      <c r="K168" s="36">
        <v>3200</v>
      </c>
      <c r="L168" s="28">
        <v>768.32</v>
      </c>
      <c r="M168" s="28">
        <v>2590</v>
      </c>
      <c r="N168" s="29">
        <v>0.15</v>
      </c>
      <c r="O168" s="28">
        <v>390</v>
      </c>
      <c r="P168" s="34"/>
      <c r="Q168" s="31" t="s">
        <v>481</v>
      </c>
    </row>
    <row r="169" ht="15.75" customHeight="1" spans="1:17">
      <c r="A169" s="18">
        <v>162</v>
      </c>
      <c r="B169" s="32"/>
      <c r="C169" s="22" t="s">
        <v>2644</v>
      </c>
      <c r="D169" s="22" t="s">
        <v>2396</v>
      </c>
      <c r="E169" s="22"/>
      <c r="F169" s="22"/>
      <c r="G169" s="24">
        <v>1</v>
      </c>
      <c r="H169" s="25" t="s">
        <v>551</v>
      </c>
      <c r="I169" s="26">
        <v>40422</v>
      </c>
      <c r="J169" s="26">
        <v>40422</v>
      </c>
      <c r="K169" s="36">
        <v>1300</v>
      </c>
      <c r="L169" s="28">
        <v>312.16</v>
      </c>
      <c r="M169" s="28">
        <v>810</v>
      </c>
      <c r="N169" s="29">
        <v>0.15</v>
      </c>
      <c r="O169" s="28">
        <v>120</v>
      </c>
      <c r="P169" s="34"/>
      <c r="Q169" s="31" t="s">
        <v>481</v>
      </c>
    </row>
    <row r="170" ht="15.75" customHeight="1" spans="1:17">
      <c r="A170" s="18">
        <v>163</v>
      </c>
      <c r="B170" s="32"/>
      <c r="C170" s="22" t="s">
        <v>2645</v>
      </c>
      <c r="D170" s="22" t="s">
        <v>2646</v>
      </c>
      <c r="E170" s="22"/>
      <c r="F170" s="22"/>
      <c r="G170" s="24">
        <v>1</v>
      </c>
      <c r="H170" s="25" t="s">
        <v>551</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2647</v>
      </c>
      <c r="D171" s="22" t="s">
        <v>2648</v>
      </c>
      <c r="E171" s="22"/>
      <c r="F171" s="22"/>
      <c r="G171" s="24">
        <v>1</v>
      </c>
      <c r="H171" s="25" t="s">
        <v>551</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2649</v>
      </c>
      <c r="D172" s="22" t="s">
        <v>2648</v>
      </c>
      <c r="E172" s="22"/>
      <c r="F172" s="22"/>
      <c r="G172" s="24">
        <v>1</v>
      </c>
      <c r="H172" s="25" t="s">
        <v>551</v>
      </c>
      <c r="I172" s="26">
        <v>40725</v>
      </c>
      <c r="J172" s="26">
        <v>40725</v>
      </c>
      <c r="K172" s="27">
        <v>1600</v>
      </c>
      <c r="L172" s="28">
        <v>510.38</v>
      </c>
      <c r="M172" s="28">
        <v>1380</v>
      </c>
      <c r="N172" s="29">
        <v>0.22</v>
      </c>
      <c r="O172" s="28">
        <v>300</v>
      </c>
      <c r="P172" s="34"/>
      <c r="Q172" s="31" t="s">
        <v>481</v>
      </c>
    </row>
    <row r="173" ht="15.75" customHeight="1" spans="1:17">
      <c r="A173" s="18">
        <v>166</v>
      </c>
      <c r="B173" s="32"/>
      <c r="C173" s="22" t="s">
        <v>2650</v>
      </c>
      <c r="D173" s="22" t="s">
        <v>2651</v>
      </c>
      <c r="E173" s="22"/>
      <c r="F173" s="22"/>
      <c r="G173" s="24">
        <v>1</v>
      </c>
      <c r="H173" s="25" t="s">
        <v>551</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2652</v>
      </c>
      <c r="D174" s="22" t="s">
        <v>2653</v>
      </c>
      <c r="E174" s="22"/>
      <c r="F174" s="22"/>
      <c r="G174" s="24">
        <v>1</v>
      </c>
      <c r="H174" s="25" t="s">
        <v>941</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2654</v>
      </c>
      <c r="D175" s="22" t="s">
        <v>2648</v>
      </c>
      <c r="E175" s="22"/>
      <c r="F175" s="22"/>
      <c r="G175" s="24">
        <v>1</v>
      </c>
      <c r="H175" s="25" t="s">
        <v>551</v>
      </c>
      <c r="I175" s="26">
        <v>41153</v>
      </c>
      <c r="J175" s="26">
        <v>41153</v>
      </c>
      <c r="K175" s="27">
        <v>3000</v>
      </c>
      <c r="L175" s="28">
        <v>1290</v>
      </c>
      <c r="M175" s="28">
        <v>2640</v>
      </c>
      <c r="N175" s="29">
        <v>0.34</v>
      </c>
      <c r="O175" s="28">
        <v>900</v>
      </c>
      <c r="P175" s="34"/>
      <c r="Q175" s="31" t="s">
        <v>481</v>
      </c>
    </row>
    <row r="176" ht="15.75" customHeight="1" spans="1:17">
      <c r="A176" s="18">
        <v>169</v>
      </c>
      <c r="B176" s="32"/>
      <c r="C176" s="22" t="s">
        <v>2655</v>
      </c>
      <c r="D176" s="22" t="s">
        <v>2355</v>
      </c>
      <c r="E176" s="22"/>
      <c r="F176" s="22"/>
      <c r="G176" s="24">
        <v>1</v>
      </c>
      <c r="H176" s="25" t="s">
        <v>551</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2656</v>
      </c>
      <c r="D177" s="22" t="s">
        <v>2657</v>
      </c>
      <c r="E177" s="22"/>
      <c r="F177" s="22"/>
      <c r="G177" s="24">
        <v>1</v>
      </c>
      <c r="H177" s="25" t="s">
        <v>551</v>
      </c>
      <c r="I177" s="26">
        <v>41974</v>
      </c>
      <c r="J177" s="26">
        <v>41974</v>
      </c>
      <c r="K177" s="27">
        <v>1350</v>
      </c>
      <c r="L177" s="28">
        <v>868.95</v>
      </c>
      <c r="M177" s="28">
        <v>1080</v>
      </c>
      <c r="N177" s="29">
        <v>0.46</v>
      </c>
      <c r="O177" s="28">
        <v>500</v>
      </c>
      <c r="P177" s="34"/>
      <c r="Q177" s="31" t="s">
        <v>481</v>
      </c>
    </row>
    <row r="178" ht="15.75" customHeight="1" spans="1:17">
      <c r="A178" s="18">
        <v>171</v>
      </c>
      <c r="B178" s="32"/>
      <c r="C178" s="22" t="s">
        <v>2658</v>
      </c>
      <c r="D178" s="22" t="s">
        <v>2362</v>
      </c>
      <c r="E178" s="22"/>
      <c r="F178" s="22"/>
      <c r="G178" s="24">
        <v>1</v>
      </c>
      <c r="H178" s="25" t="s">
        <v>551</v>
      </c>
      <c r="I178" s="26">
        <v>42370</v>
      </c>
      <c r="J178" s="26">
        <v>42370</v>
      </c>
      <c r="K178" s="27">
        <v>4800</v>
      </c>
      <c r="L178" s="28">
        <v>3584</v>
      </c>
      <c r="M178" s="28">
        <v>4370</v>
      </c>
      <c r="N178" s="29">
        <v>0.68</v>
      </c>
      <c r="O178" s="28">
        <v>2970</v>
      </c>
      <c r="P178" s="34"/>
      <c r="Q178" s="31" t="s">
        <v>481</v>
      </c>
    </row>
    <row r="179" ht="15.75" customHeight="1" spans="1:17">
      <c r="A179" s="18">
        <v>172</v>
      </c>
      <c r="B179" s="32"/>
      <c r="C179" s="22" t="s">
        <v>2659</v>
      </c>
      <c r="D179" s="23" t="s">
        <v>2410</v>
      </c>
      <c r="E179" s="22"/>
      <c r="F179" s="22"/>
      <c r="G179" s="24">
        <v>1</v>
      </c>
      <c r="H179" s="25" t="s">
        <v>551</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2660</v>
      </c>
      <c r="D180" s="22" t="s">
        <v>2416</v>
      </c>
      <c r="E180" s="22"/>
      <c r="F180" s="22"/>
      <c r="G180" s="24">
        <v>4</v>
      </c>
      <c r="H180" s="25" t="s">
        <v>551</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2661</v>
      </c>
      <c r="D181" s="22" t="s">
        <v>2489</v>
      </c>
      <c r="E181" s="24"/>
      <c r="F181" s="23"/>
      <c r="G181" s="24">
        <v>1</v>
      </c>
      <c r="H181" s="25" t="s">
        <v>2353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2662</v>
      </c>
      <c r="D182" s="22" t="s">
        <v>2362</v>
      </c>
      <c r="E182" s="24"/>
      <c r="F182" s="22"/>
      <c r="G182" s="24">
        <v>1</v>
      </c>
      <c r="H182" s="25" t="s">
        <v>551</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2663</v>
      </c>
      <c r="D183" s="22" t="s">
        <v>2664</v>
      </c>
      <c r="E183" s="24"/>
      <c r="F183" s="22"/>
      <c r="G183" s="24">
        <v>1</v>
      </c>
      <c r="H183" s="25" t="s">
        <v>551</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2665</v>
      </c>
      <c r="D184" s="22" t="s">
        <v>2666</v>
      </c>
      <c r="E184" s="24"/>
      <c r="F184" s="22"/>
      <c r="G184" s="24">
        <v>1</v>
      </c>
      <c r="H184" s="25" t="s">
        <v>551</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2667</v>
      </c>
      <c r="D185" s="22" t="s">
        <v>2648</v>
      </c>
      <c r="E185" s="24"/>
      <c r="F185" s="22"/>
      <c r="G185" s="24">
        <v>1</v>
      </c>
      <c r="H185" s="25" t="s">
        <v>551</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2668</v>
      </c>
      <c r="D186" s="22" t="s">
        <v>2419</v>
      </c>
      <c r="E186" s="24"/>
      <c r="F186" s="22"/>
      <c r="G186" s="24">
        <v>1</v>
      </c>
      <c r="H186" s="25" t="s">
        <v>551</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2669</v>
      </c>
      <c r="D187" s="22" t="s">
        <v>2421</v>
      </c>
      <c r="E187" s="24"/>
      <c r="F187" s="22"/>
      <c r="G187" s="24">
        <v>1</v>
      </c>
      <c r="H187" s="25" t="s">
        <v>551</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2670</v>
      </c>
      <c r="D188" s="22" t="s">
        <v>2384</v>
      </c>
      <c r="E188" s="24"/>
      <c r="F188" s="22"/>
      <c r="G188" s="24">
        <v>1</v>
      </c>
      <c r="H188" s="25" t="s">
        <v>2486</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2671</v>
      </c>
      <c r="D189" s="22" t="s">
        <v>2672</v>
      </c>
      <c r="E189" s="24"/>
      <c r="F189" s="22"/>
      <c r="G189" s="24">
        <v>1</v>
      </c>
      <c r="H189" s="25" t="s">
        <v>551</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2673</v>
      </c>
      <c r="D190" s="22" t="s">
        <v>2674</v>
      </c>
      <c r="E190" s="24"/>
      <c r="F190" s="22"/>
      <c r="G190" s="24">
        <v>1</v>
      </c>
      <c r="H190" s="25" t="s">
        <v>2486</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2675</v>
      </c>
      <c r="D191" s="22" t="s">
        <v>2657</v>
      </c>
      <c r="E191" s="24"/>
      <c r="F191" s="22"/>
      <c r="G191" s="24">
        <v>1</v>
      </c>
      <c r="H191" s="25" t="s">
        <v>551</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2676</v>
      </c>
      <c r="D192" s="22" t="s">
        <v>2677</v>
      </c>
      <c r="E192" s="24" t="s">
        <v>2474</v>
      </c>
      <c r="F192" s="22"/>
      <c r="G192" s="24">
        <v>1</v>
      </c>
      <c r="H192" s="25" t="s">
        <v>551</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2678</v>
      </c>
      <c r="D193" s="22" t="s">
        <v>2679</v>
      </c>
      <c r="E193" s="24"/>
      <c r="F193" s="22"/>
      <c r="G193" s="24">
        <v>1</v>
      </c>
      <c r="H193" s="25" t="s">
        <v>2486</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2680</v>
      </c>
      <c r="D194" s="22" t="s">
        <v>2681</v>
      </c>
      <c r="E194" s="24"/>
      <c r="F194" s="22"/>
      <c r="G194" s="24">
        <v>5</v>
      </c>
      <c r="H194" s="25" t="s">
        <v>551</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2682</v>
      </c>
      <c r="D195" s="22" t="s">
        <v>2683</v>
      </c>
      <c r="E195" s="24"/>
      <c r="F195" s="22"/>
      <c r="G195" s="24">
        <v>1</v>
      </c>
      <c r="H195" s="25" t="s">
        <v>551</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2684</v>
      </c>
      <c r="D196" s="22" t="s">
        <v>2464</v>
      </c>
      <c r="E196" s="24"/>
      <c r="F196" s="22"/>
      <c r="G196" s="24">
        <v>1</v>
      </c>
      <c r="H196" s="25" t="s">
        <v>551</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2685</v>
      </c>
      <c r="D197" s="22" t="s">
        <v>2681</v>
      </c>
      <c r="E197" s="24"/>
      <c r="F197" s="22"/>
      <c r="G197" s="24">
        <v>8</v>
      </c>
      <c r="H197" s="25" t="s">
        <v>551</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2686</v>
      </c>
      <c r="D198" s="23" t="s">
        <v>2641</v>
      </c>
      <c r="E198" s="24"/>
      <c r="F198" s="22"/>
      <c r="G198" s="24">
        <v>1</v>
      </c>
      <c r="H198" s="25" t="s">
        <v>551</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2687</v>
      </c>
      <c r="D199" s="22" t="s">
        <v>2688</v>
      </c>
      <c r="E199" s="24"/>
      <c r="F199" s="22"/>
      <c r="G199" s="24">
        <v>1</v>
      </c>
      <c r="H199" s="25" t="s">
        <v>551</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2689</v>
      </c>
      <c r="D200" s="22" t="s">
        <v>2394</v>
      </c>
      <c r="E200" s="24"/>
      <c r="F200" s="22"/>
      <c r="G200" s="24">
        <v>1</v>
      </c>
      <c r="H200" s="25" t="s">
        <v>551</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2690</v>
      </c>
      <c r="D201" s="22" t="s">
        <v>2691</v>
      </c>
      <c r="E201" s="24" t="s">
        <v>2692</v>
      </c>
      <c r="F201" s="22"/>
      <c r="G201" s="24">
        <v>1</v>
      </c>
      <c r="H201" s="25" t="s">
        <v>551</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2693</v>
      </c>
      <c r="D202" s="22" t="s">
        <v>2694</v>
      </c>
      <c r="E202" s="24"/>
      <c r="F202" s="22"/>
      <c r="G202" s="24">
        <v>1</v>
      </c>
      <c r="H202" s="25" t="s">
        <v>2353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2695</v>
      </c>
      <c r="D203" s="22" t="s">
        <v>2696</v>
      </c>
      <c r="E203" s="24"/>
      <c r="F203" s="22"/>
      <c r="G203" s="24">
        <v>1</v>
      </c>
      <c r="H203" s="25" t="s">
        <v>2486</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2697</v>
      </c>
      <c r="D204" s="22" t="s">
        <v>2698</v>
      </c>
      <c r="E204" s="24"/>
      <c r="F204" s="22"/>
      <c r="G204" s="24">
        <v>1</v>
      </c>
      <c r="H204" s="25" t="s">
        <v>551</v>
      </c>
      <c r="I204" s="26">
        <v>40422</v>
      </c>
      <c r="J204" s="26">
        <v>40422</v>
      </c>
      <c r="K204" s="27">
        <v>2300</v>
      </c>
      <c r="L204" s="28">
        <v>115</v>
      </c>
      <c r="M204" s="28">
        <v>2160</v>
      </c>
      <c r="N204" s="29">
        <v>0.46</v>
      </c>
      <c r="O204" s="28">
        <v>990</v>
      </c>
      <c r="P204" s="34"/>
      <c r="Q204" s="31" t="s">
        <v>481</v>
      </c>
    </row>
    <row r="205" ht="15.75" customHeight="1" spans="1:17">
      <c r="A205" s="18">
        <v>198</v>
      </c>
      <c r="B205" s="32"/>
      <c r="C205" s="22" t="s">
        <v>2699</v>
      </c>
      <c r="D205" s="22" t="s">
        <v>2700</v>
      </c>
      <c r="E205" s="24"/>
      <c r="F205" s="22"/>
      <c r="G205" s="24">
        <v>1</v>
      </c>
      <c r="H205" s="25" t="s">
        <v>551</v>
      </c>
      <c r="I205" s="26">
        <v>40452</v>
      </c>
      <c r="J205" s="26">
        <v>40452</v>
      </c>
      <c r="K205" s="36">
        <v>4600</v>
      </c>
      <c r="L205" s="28">
        <v>230</v>
      </c>
      <c r="M205" s="28">
        <v>2850</v>
      </c>
      <c r="N205" s="29">
        <v>0.15</v>
      </c>
      <c r="O205" s="28">
        <v>430</v>
      </c>
      <c r="P205" s="34"/>
      <c r="Q205" s="31" t="s">
        <v>481</v>
      </c>
    </row>
    <row r="206" ht="15.75" customHeight="1" spans="1:17">
      <c r="A206" s="18">
        <v>199</v>
      </c>
      <c r="B206" s="32"/>
      <c r="C206" s="22" t="s">
        <v>2701</v>
      </c>
      <c r="D206" s="22" t="s">
        <v>2394</v>
      </c>
      <c r="E206" s="24"/>
      <c r="F206" s="22"/>
      <c r="G206" s="24">
        <v>1</v>
      </c>
      <c r="H206" s="25" t="s">
        <v>626</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2702</v>
      </c>
      <c r="D207" s="22" t="s">
        <v>2703</v>
      </c>
      <c r="E207" s="24"/>
      <c r="F207" s="22"/>
      <c r="G207" s="24">
        <v>1</v>
      </c>
      <c r="H207" s="25" t="s">
        <v>551</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2704</v>
      </c>
      <c r="D208" s="22" t="s">
        <v>2651</v>
      </c>
      <c r="E208" s="24"/>
      <c r="F208" s="22"/>
      <c r="G208" s="24">
        <v>1</v>
      </c>
      <c r="H208" s="25" t="s">
        <v>551</v>
      </c>
      <c r="I208" s="26">
        <v>41000</v>
      </c>
      <c r="J208" s="26">
        <v>41000</v>
      </c>
      <c r="K208" s="27">
        <v>2200</v>
      </c>
      <c r="L208" s="28">
        <v>110</v>
      </c>
      <c r="M208" s="28">
        <v>2160</v>
      </c>
      <c r="N208" s="29">
        <v>0.42</v>
      </c>
      <c r="O208" s="28">
        <v>910</v>
      </c>
      <c r="P208" s="34"/>
      <c r="Q208" s="31" t="s">
        <v>481</v>
      </c>
    </row>
    <row r="209" ht="15.75" customHeight="1" spans="1:17">
      <c r="A209" s="18">
        <v>202</v>
      </c>
      <c r="B209" s="32"/>
      <c r="C209" s="22" t="s">
        <v>2705</v>
      </c>
      <c r="D209" s="22" t="s">
        <v>2706</v>
      </c>
      <c r="E209" s="24"/>
      <c r="F209" s="22"/>
      <c r="G209" s="24">
        <v>1</v>
      </c>
      <c r="H209" s="25" t="s">
        <v>551</v>
      </c>
      <c r="I209" s="26">
        <v>41183</v>
      </c>
      <c r="J209" s="26">
        <v>41183</v>
      </c>
      <c r="K209" s="27">
        <v>2800</v>
      </c>
      <c r="L209" s="28">
        <v>140</v>
      </c>
      <c r="M209" s="28">
        <v>2740</v>
      </c>
      <c r="N209" s="29">
        <v>0.46</v>
      </c>
      <c r="O209" s="28">
        <v>1260</v>
      </c>
      <c r="P209" s="34"/>
      <c r="Q209" s="31" t="s">
        <v>481</v>
      </c>
    </row>
    <row r="210" ht="15.75" customHeight="1" spans="1:17">
      <c r="A210" s="18">
        <v>203</v>
      </c>
      <c r="B210" s="32"/>
      <c r="C210" s="22" t="s">
        <v>2707</v>
      </c>
      <c r="D210" s="22" t="s">
        <v>2394</v>
      </c>
      <c r="E210" s="24"/>
      <c r="F210" s="22"/>
      <c r="G210" s="24">
        <v>1</v>
      </c>
      <c r="H210" s="25" t="s">
        <v>626</v>
      </c>
      <c r="I210" s="26">
        <v>41244</v>
      </c>
      <c r="J210" s="26">
        <v>41244</v>
      </c>
      <c r="K210" s="27">
        <v>6000</v>
      </c>
      <c r="L210" s="28">
        <v>300</v>
      </c>
      <c r="M210" s="28">
        <v>4800</v>
      </c>
      <c r="N210" s="29">
        <v>0.37</v>
      </c>
      <c r="O210" s="28">
        <v>1780</v>
      </c>
      <c r="P210" s="34"/>
      <c r="Q210" s="31" t="s">
        <v>481</v>
      </c>
    </row>
    <row r="211" ht="15.75" customHeight="1" spans="1:17">
      <c r="A211" s="18">
        <v>204</v>
      </c>
      <c r="B211" s="32"/>
      <c r="C211" s="22" t="s">
        <v>2708</v>
      </c>
      <c r="D211" s="22" t="s">
        <v>2365</v>
      </c>
      <c r="E211" s="24"/>
      <c r="F211" s="22" t="s">
        <v>2366</v>
      </c>
      <c r="G211" s="24">
        <v>1</v>
      </c>
      <c r="H211" s="25" t="s">
        <v>551</v>
      </c>
      <c r="I211" s="26">
        <v>41244</v>
      </c>
      <c r="J211" s="26">
        <v>41244</v>
      </c>
      <c r="K211" s="27">
        <v>2300</v>
      </c>
      <c r="L211" s="28">
        <v>115</v>
      </c>
      <c r="M211" s="28">
        <v>1610</v>
      </c>
      <c r="N211" s="29">
        <v>0.21</v>
      </c>
      <c r="O211" s="28">
        <v>340</v>
      </c>
      <c r="P211" s="34"/>
      <c r="Q211" s="31" t="s">
        <v>481</v>
      </c>
    </row>
    <row r="212" ht="15.75" customHeight="1" spans="1:17">
      <c r="A212" s="18">
        <v>205</v>
      </c>
      <c r="B212" s="32"/>
      <c r="C212" s="22" t="s">
        <v>2709</v>
      </c>
      <c r="D212" s="22" t="s">
        <v>2710</v>
      </c>
      <c r="E212" s="24"/>
      <c r="F212" s="22"/>
      <c r="G212" s="24">
        <v>1</v>
      </c>
      <c r="H212" s="25" t="s">
        <v>551</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2711</v>
      </c>
      <c r="D213" s="22" t="s">
        <v>2406</v>
      </c>
      <c r="E213" s="24"/>
      <c r="F213" s="22"/>
      <c r="G213" s="24">
        <v>1</v>
      </c>
      <c r="H213" s="25" t="s">
        <v>551</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2712</v>
      </c>
      <c r="D214" s="22" t="s">
        <v>2713</v>
      </c>
      <c r="E214" s="24"/>
      <c r="F214" s="22"/>
      <c r="G214" s="24">
        <v>1</v>
      </c>
      <c r="H214" s="25" t="s">
        <v>551</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2714</v>
      </c>
      <c r="D215" s="22" t="s">
        <v>2715</v>
      </c>
      <c r="E215" s="24"/>
      <c r="F215" s="22"/>
      <c r="G215" s="24">
        <v>1</v>
      </c>
      <c r="H215" s="25" t="s">
        <v>551</v>
      </c>
      <c r="I215" s="26">
        <v>42522</v>
      </c>
      <c r="J215" s="26">
        <v>42522</v>
      </c>
      <c r="K215" s="27">
        <v>1300</v>
      </c>
      <c r="L215" s="28">
        <v>744.34</v>
      </c>
      <c r="M215" s="28">
        <v>1260</v>
      </c>
      <c r="N215" s="29">
        <v>0.77</v>
      </c>
      <c r="O215" s="28">
        <v>970</v>
      </c>
      <c r="P215" s="34"/>
      <c r="Q215" s="31" t="s">
        <v>481</v>
      </c>
    </row>
    <row r="216" ht="15.75" customHeight="1" spans="1:17">
      <c r="A216" s="18">
        <v>209</v>
      </c>
      <c r="B216" s="32"/>
      <c r="C216" s="22" t="s">
        <v>2716</v>
      </c>
      <c r="D216" s="22" t="s">
        <v>2428</v>
      </c>
      <c r="E216" s="24" t="s">
        <v>2429</v>
      </c>
      <c r="F216" s="22"/>
      <c r="G216" s="24">
        <v>3</v>
      </c>
      <c r="H216" s="25" t="s">
        <v>551</v>
      </c>
      <c r="I216" s="26">
        <v>42826</v>
      </c>
      <c r="J216" s="26">
        <v>42826</v>
      </c>
      <c r="K216" s="27">
        <v>8400</v>
      </c>
      <c r="L216" s="28">
        <v>6139</v>
      </c>
      <c r="M216" s="28">
        <v>8400</v>
      </c>
      <c r="N216" s="29">
        <v>0.83</v>
      </c>
      <c r="O216" s="28">
        <v>6970</v>
      </c>
      <c r="P216" s="34"/>
      <c r="Q216" s="31" t="s">
        <v>481</v>
      </c>
    </row>
    <row r="217" ht="15.75" customHeight="1" spans="1:17">
      <c r="A217" s="18">
        <v>210</v>
      </c>
      <c r="B217" s="32"/>
      <c r="C217" s="22" t="s">
        <v>2717</v>
      </c>
      <c r="D217" s="22" t="s">
        <v>2566</v>
      </c>
      <c r="E217" s="24" t="s">
        <v>2567</v>
      </c>
      <c r="F217" s="22" t="s">
        <v>2568</v>
      </c>
      <c r="G217" s="24">
        <v>1</v>
      </c>
      <c r="H217" s="25" t="s">
        <v>2486</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2718</v>
      </c>
      <c r="D218" s="22" t="s">
        <v>2719</v>
      </c>
      <c r="E218" s="24"/>
      <c r="F218" s="22"/>
      <c r="G218" s="24">
        <v>1</v>
      </c>
      <c r="H218" s="25" t="s">
        <v>551</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2720</v>
      </c>
      <c r="D219" s="22" t="s">
        <v>2399</v>
      </c>
      <c r="E219" s="24"/>
      <c r="F219" s="22"/>
      <c r="G219" s="24">
        <v>1</v>
      </c>
      <c r="H219" s="25" t="s">
        <v>551</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2721</v>
      </c>
      <c r="D220" s="22" t="s">
        <v>2579</v>
      </c>
      <c r="E220" s="24"/>
      <c r="F220" s="22"/>
      <c r="G220" s="24">
        <v>1</v>
      </c>
      <c r="H220" s="25" t="s">
        <v>551</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2722</v>
      </c>
      <c r="D221" s="22" t="s">
        <v>2723</v>
      </c>
      <c r="E221" s="24"/>
      <c r="F221" s="22"/>
      <c r="G221" s="24">
        <v>1</v>
      </c>
      <c r="H221" s="25" t="s">
        <v>551</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2724</v>
      </c>
      <c r="D222" s="22" t="s">
        <v>2725</v>
      </c>
      <c r="E222" s="24"/>
      <c r="F222" s="22"/>
      <c r="G222" s="24">
        <v>1</v>
      </c>
      <c r="H222" s="25" t="s">
        <v>551</v>
      </c>
      <c r="I222" s="26">
        <v>43009</v>
      </c>
      <c r="J222" s="26">
        <v>43009</v>
      </c>
      <c r="K222" s="36">
        <v>3600</v>
      </c>
      <c r="L222" s="28">
        <v>2973</v>
      </c>
      <c r="M222" s="28">
        <v>3490</v>
      </c>
      <c r="N222" s="29">
        <v>0.88</v>
      </c>
      <c r="O222" s="28">
        <v>3070</v>
      </c>
      <c r="P222" s="34"/>
      <c r="Q222" s="31" t="s">
        <v>481</v>
      </c>
    </row>
    <row r="223" ht="15.75" customHeight="1" spans="1:17">
      <c r="A223" s="18">
        <v>216</v>
      </c>
      <c r="B223" s="32"/>
      <c r="C223" s="22" t="s">
        <v>2726</v>
      </c>
      <c r="D223" s="22" t="s">
        <v>2469</v>
      </c>
      <c r="E223" s="24"/>
      <c r="F223" s="22"/>
      <c r="G223" s="24">
        <v>1</v>
      </c>
      <c r="H223" s="25" t="s">
        <v>551</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2727</v>
      </c>
      <c r="D224" s="22" t="s">
        <v>2723</v>
      </c>
      <c r="E224" s="24"/>
      <c r="F224" s="22"/>
      <c r="G224" s="24">
        <v>1</v>
      </c>
      <c r="H224" s="25" t="s">
        <v>551</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2728</v>
      </c>
      <c r="D225" s="22" t="s">
        <v>2428</v>
      </c>
      <c r="E225" s="24"/>
      <c r="F225" s="22"/>
      <c r="G225" s="24">
        <v>1</v>
      </c>
      <c r="H225" s="25" t="s">
        <v>551</v>
      </c>
      <c r="I225" s="26">
        <v>43128</v>
      </c>
      <c r="J225" s="26">
        <v>43128</v>
      </c>
      <c r="K225" s="27">
        <v>8100</v>
      </c>
      <c r="L225" s="28">
        <v>7074</v>
      </c>
      <c r="M225" s="28">
        <v>8100</v>
      </c>
      <c r="N225" s="29">
        <v>0.9</v>
      </c>
      <c r="O225" s="28">
        <v>7290</v>
      </c>
      <c r="P225" s="34"/>
      <c r="Q225" s="31" t="s">
        <v>481</v>
      </c>
    </row>
    <row r="226" ht="15.75" customHeight="1" spans="1:17">
      <c r="A226" s="18">
        <v>219</v>
      </c>
      <c r="B226" s="32"/>
      <c r="C226" s="22" t="s">
        <v>2729</v>
      </c>
      <c r="D226" s="22" t="s">
        <v>2730</v>
      </c>
      <c r="E226" s="24"/>
      <c r="F226" s="22"/>
      <c r="G226" s="24">
        <v>1</v>
      </c>
      <c r="H226" s="25" t="s">
        <v>551</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2731</v>
      </c>
      <c r="D227" s="22" t="s">
        <v>2589</v>
      </c>
      <c r="E227" s="24"/>
      <c r="F227" s="22"/>
      <c r="G227" s="24">
        <v>2</v>
      </c>
      <c r="H227" s="25" t="s">
        <v>551</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2732</v>
      </c>
      <c r="D228" s="23" t="s">
        <v>2733</v>
      </c>
      <c r="E228" s="24"/>
      <c r="F228" s="23"/>
      <c r="G228" s="24">
        <v>2</v>
      </c>
      <c r="H228" s="25" t="s">
        <v>551</v>
      </c>
      <c r="I228" s="26">
        <v>43235</v>
      </c>
      <c r="J228" s="26">
        <v>43235</v>
      </c>
      <c r="K228" s="27">
        <v>4800</v>
      </c>
      <c r="L228" s="28">
        <v>4496</v>
      </c>
      <c r="M228" s="28">
        <v>4800</v>
      </c>
      <c r="N228" s="29">
        <v>0.91</v>
      </c>
      <c r="O228" s="28">
        <v>4370</v>
      </c>
      <c r="P228" s="30"/>
      <c r="Q228" s="31" t="s">
        <v>481</v>
      </c>
    </row>
    <row r="229" ht="15.75" customHeight="1" spans="1:17">
      <c r="A229" s="18">
        <v>222</v>
      </c>
      <c r="B229" s="32"/>
      <c r="C229" s="22" t="s">
        <v>2734</v>
      </c>
      <c r="D229" s="23" t="s">
        <v>2416</v>
      </c>
      <c r="E229" s="24"/>
      <c r="F229" s="23"/>
      <c r="G229" s="24">
        <v>1</v>
      </c>
      <c r="H229" s="25" t="s">
        <v>551</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2735</v>
      </c>
      <c r="D230" s="23" t="s">
        <v>2736</v>
      </c>
      <c r="E230" s="24"/>
      <c r="F230" s="23"/>
      <c r="G230" s="24">
        <v>1</v>
      </c>
      <c r="H230" s="25" t="s">
        <v>551</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2737</v>
      </c>
      <c r="D231" s="23" t="s">
        <v>2365</v>
      </c>
      <c r="E231" s="24"/>
      <c r="F231" s="23" t="s">
        <v>2366</v>
      </c>
      <c r="G231" s="24">
        <v>2</v>
      </c>
      <c r="H231" s="25" t="s">
        <v>551</v>
      </c>
      <c r="I231" s="26">
        <v>43238</v>
      </c>
      <c r="J231" s="26">
        <v>43238</v>
      </c>
      <c r="K231" s="27">
        <v>4800</v>
      </c>
      <c r="L231" s="28">
        <v>4496</v>
      </c>
      <c r="M231" s="28">
        <v>4800</v>
      </c>
      <c r="N231" s="29">
        <v>0.89</v>
      </c>
      <c r="O231" s="28">
        <v>4270</v>
      </c>
      <c r="P231" s="30"/>
      <c r="Q231" s="31" t="s">
        <v>481</v>
      </c>
    </row>
    <row r="232" ht="15.75" customHeight="1" spans="1:17">
      <c r="A232" s="18">
        <v>225</v>
      </c>
      <c r="B232" s="32"/>
      <c r="C232" s="22" t="s">
        <v>2738</v>
      </c>
      <c r="D232" s="23" t="s">
        <v>2449</v>
      </c>
      <c r="E232" s="24"/>
      <c r="F232" s="23"/>
      <c r="G232" s="24">
        <v>1</v>
      </c>
      <c r="H232" s="25" t="s">
        <v>551</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2739</v>
      </c>
      <c r="D233" s="22" t="s">
        <v>2596</v>
      </c>
      <c r="E233" s="24"/>
      <c r="F233" s="22"/>
      <c r="G233" s="24">
        <v>4</v>
      </c>
      <c r="H233" s="25" t="s">
        <v>551</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2740</v>
      </c>
      <c r="D234" s="22" t="s">
        <v>2741</v>
      </c>
      <c r="E234" s="24"/>
      <c r="F234" s="22"/>
      <c r="G234" s="24">
        <v>2</v>
      </c>
      <c r="H234" s="25" t="s">
        <v>551</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2742</v>
      </c>
      <c r="D235" s="22" t="s">
        <v>2362</v>
      </c>
      <c r="E235" s="24"/>
      <c r="F235" s="22"/>
      <c r="G235" s="24">
        <v>1</v>
      </c>
      <c r="H235" s="25" t="s">
        <v>551</v>
      </c>
      <c r="I235" s="26">
        <v>41579</v>
      </c>
      <c r="J235" s="26">
        <v>41579</v>
      </c>
      <c r="K235" s="27">
        <v>3600</v>
      </c>
      <c r="L235" s="43">
        <v>294</v>
      </c>
      <c r="M235" s="28">
        <v>3240</v>
      </c>
      <c r="N235" s="29">
        <v>0.46</v>
      </c>
      <c r="O235" s="28">
        <v>1490</v>
      </c>
      <c r="P235" s="34"/>
      <c r="Q235" s="31" t="s">
        <v>481</v>
      </c>
    </row>
    <row r="236" ht="15.75" customHeight="1" spans="1:17">
      <c r="A236" s="18">
        <v>229</v>
      </c>
      <c r="B236" s="32"/>
      <c r="C236" s="22" t="s">
        <v>2743</v>
      </c>
      <c r="D236" s="22" t="s">
        <v>2744</v>
      </c>
      <c r="E236" s="24"/>
      <c r="F236" s="22"/>
      <c r="G236" s="24">
        <v>1</v>
      </c>
      <c r="H236" s="25" t="s">
        <v>2353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2745</v>
      </c>
      <c r="D237" s="23" t="s">
        <v>2527</v>
      </c>
      <c r="E237" s="24"/>
      <c r="F237" s="23"/>
      <c r="G237" s="24">
        <v>1</v>
      </c>
      <c r="H237" s="25" t="s">
        <v>551</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2746</v>
      </c>
      <c r="D238" s="23" t="s">
        <v>2747</v>
      </c>
      <c r="E238" s="24"/>
      <c r="F238" s="23"/>
      <c r="G238" s="24">
        <v>1</v>
      </c>
      <c r="H238" s="25" t="s">
        <v>551</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2748</v>
      </c>
      <c r="D239" s="23" t="s">
        <v>2749</v>
      </c>
      <c r="E239" s="24"/>
      <c r="F239" s="23"/>
      <c r="G239" s="24">
        <v>1</v>
      </c>
      <c r="H239" s="25" t="s">
        <v>551</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2750</v>
      </c>
      <c r="D240" s="23" t="s">
        <v>2491</v>
      </c>
      <c r="E240" s="24"/>
      <c r="F240" s="23"/>
      <c r="G240" s="24">
        <v>500</v>
      </c>
      <c r="H240" s="25" t="s">
        <v>626</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2751</v>
      </c>
      <c r="D241" s="23" t="s">
        <v>2752</v>
      </c>
      <c r="E241" s="24"/>
      <c r="F241" s="23"/>
      <c r="G241" s="24">
        <v>1</v>
      </c>
      <c r="H241" s="25" t="s">
        <v>2353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2753</v>
      </c>
      <c r="D242" s="23" t="s">
        <v>2749</v>
      </c>
      <c r="E242" s="24" t="s">
        <v>2754</v>
      </c>
      <c r="F242" s="23"/>
      <c r="G242" s="24">
        <v>1</v>
      </c>
      <c r="H242" s="25" t="s">
        <v>2353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2755</v>
      </c>
      <c r="D243" s="23" t="s">
        <v>2756</v>
      </c>
      <c r="E243" s="24"/>
      <c r="F243" s="23"/>
      <c r="G243" s="24">
        <v>1</v>
      </c>
      <c r="H243" s="25" t="s">
        <v>2353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2757</v>
      </c>
      <c r="D244" s="23" t="s">
        <v>2758</v>
      </c>
      <c r="E244" s="24"/>
      <c r="F244" s="23"/>
      <c r="G244" s="24">
        <v>1</v>
      </c>
      <c r="H244" s="25" t="s">
        <v>551</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2759</v>
      </c>
      <c r="D245" s="23" t="s">
        <v>2760</v>
      </c>
      <c r="E245" s="24"/>
      <c r="F245" s="23"/>
      <c r="G245" s="24">
        <v>500</v>
      </c>
      <c r="H245" s="25" t="s">
        <v>626</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2761</v>
      </c>
      <c r="D246" s="23" t="s">
        <v>2504</v>
      </c>
      <c r="E246" s="24"/>
      <c r="F246" s="23"/>
      <c r="G246" s="24">
        <v>783</v>
      </c>
      <c r="H246" s="25" t="s">
        <v>551</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2762</v>
      </c>
      <c r="D247" s="23" t="s">
        <v>2763</v>
      </c>
      <c r="E247" s="24">
        <v>1380</v>
      </c>
      <c r="F247" s="23"/>
      <c r="G247" s="24">
        <v>100</v>
      </c>
      <c r="H247" s="25" t="s">
        <v>551</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2764</v>
      </c>
      <c r="D248" s="23" t="s">
        <v>2614</v>
      </c>
      <c r="E248" s="24"/>
      <c r="F248" s="23"/>
      <c r="G248" s="24">
        <v>1</v>
      </c>
      <c r="H248" s="25" t="s">
        <v>2353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2765</v>
      </c>
      <c r="D249" s="23" t="s">
        <v>2766</v>
      </c>
      <c r="E249" s="24"/>
      <c r="F249" s="23"/>
      <c r="G249" s="24">
        <v>1</v>
      </c>
      <c r="H249" s="25" t="s">
        <v>2767</v>
      </c>
      <c r="I249" s="26">
        <v>43210</v>
      </c>
      <c r="J249" s="26">
        <v>43210</v>
      </c>
      <c r="K249" s="27">
        <v>1440</v>
      </c>
      <c r="L249" s="28">
        <v>1326</v>
      </c>
      <c r="M249" s="28">
        <v>1440</v>
      </c>
      <c r="N249" s="29">
        <v>0.94</v>
      </c>
      <c r="O249" s="28">
        <v>1350</v>
      </c>
      <c r="P249" s="30"/>
      <c r="Q249" s="31" t="s">
        <v>481</v>
      </c>
    </row>
    <row r="250" ht="15.75" customHeight="1" spans="1:17">
      <c r="A250" s="18">
        <v>243</v>
      </c>
      <c r="B250" s="32"/>
      <c r="C250" s="22" t="s">
        <v>2768</v>
      </c>
      <c r="D250" s="23" t="s">
        <v>2769</v>
      </c>
      <c r="E250" s="24"/>
      <c r="F250" s="23"/>
      <c r="G250" s="24">
        <v>1</v>
      </c>
      <c r="H250" s="25" t="s">
        <v>2353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2770</v>
      </c>
      <c r="D251" s="23" t="s">
        <v>2771</v>
      </c>
      <c r="E251" s="24"/>
      <c r="F251" s="23"/>
      <c r="G251" s="24">
        <v>1</v>
      </c>
      <c r="H251" s="25" t="s">
        <v>2353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2772</v>
      </c>
      <c r="D252" s="23" t="s">
        <v>2773</v>
      </c>
      <c r="E252" s="24"/>
      <c r="F252" s="23"/>
      <c r="G252" s="24">
        <v>1</v>
      </c>
      <c r="H252" s="25" t="s">
        <v>551</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2774</v>
      </c>
      <c r="D253" s="23" t="s">
        <v>2775</v>
      </c>
      <c r="E253" s="24"/>
      <c r="F253" s="22"/>
      <c r="G253" s="24">
        <v>2</v>
      </c>
      <c r="H253" s="25" t="s">
        <v>551</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2776</v>
      </c>
      <c r="D254" s="22" t="s">
        <v>2777</v>
      </c>
      <c r="E254" s="22"/>
      <c r="F254" s="22"/>
      <c r="G254" s="24">
        <v>1</v>
      </c>
      <c r="H254" s="25" t="s">
        <v>551</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2778</v>
      </c>
      <c r="D255" s="22" t="s">
        <v>2621</v>
      </c>
      <c r="E255" s="22"/>
      <c r="F255" s="22"/>
      <c r="G255" s="24">
        <v>1</v>
      </c>
      <c r="H255" s="25" t="s">
        <v>2498</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2779</v>
      </c>
      <c r="D256" s="22" t="s">
        <v>2780</v>
      </c>
      <c r="E256" s="22"/>
      <c r="F256" s="22"/>
      <c r="G256" s="24">
        <v>1</v>
      </c>
      <c r="H256" s="25" t="s">
        <v>2498</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2781</v>
      </c>
      <c r="D257" s="22" t="s">
        <v>2782</v>
      </c>
      <c r="E257" s="22"/>
      <c r="F257" s="22" t="s">
        <v>2783</v>
      </c>
      <c r="G257" s="24">
        <v>1</v>
      </c>
      <c r="H257" s="25" t="s">
        <v>2498</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2784</v>
      </c>
      <c r="D258" s="22" t="s">
        <v>2785</v>
      </c>
      <c r="E258" s="22"/>
      <c r="F258" s="22"/>
      <c r="G258" s="24">
        <v>1</v>
      </c>
      <c r="H258" s="25" t="s">
        <v>2498</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2786</v>
      </c>
      <c r="D259" s="22" t="s">
        <v>2787</v>
      </c>
      <c r="E259" s="24"/>
      <c r="F259" s="22"/>
      <c r="G259" s="24">
        <v>1</v>
      </c>
      <c r="H259" s="25" t="s">
        <v>2498</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1326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2788</v>
      </c>
      <c r="C261" s="22" t="s">
        <v>2789</v>
      </c>
      <c r="D261" s="22" t="s">
        <v>2790</v>
      </c>
      <c r="E261" s="24"/>
      <c r="F261" s="22"/>
      <c r="G261" s="24">
        <v>1</v>
      </c>
      <c r="H261" s="25" t="s">
        <v>2353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2791</v>
      </c>
      <c r="D262" s="22" t="s">
        <v>2792</v>
      </c>
      <c r="E262" s="24"/>
      <c r="F262" s="22"/>
      <c r="G262" s="24">
        <v>1</v>
      </c>
      <c r="H262" s="25" t="s">
        <v>551</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2793</v>
      </c>
      <c r="D263" s="22" t="s">
        <v>2794</v>
      </c>
      <c r="E263" s="24"/>
      <c r="F263" s="22"/>
      <c r="G263" s="24">
        <v>1</v>
      </c>
      <c r="H263" s="25" t="s">
        <v>626</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2795</v>
      </c>
      <c r="D264" s="22" t="s">
        <v>2796</v>
      </c>
      <c r="E264" s="24"/>
      <c r="F264" s="22" t="s">
        <v>2385</v>
      </c>
      <c r="G264" s="24">
        <v>1</v>
      </c>
      <c r="H264" s="25" t="s">
        <v>2353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2797</v>
      </c>
      <c r="D265" s="22" t="s">
        <v>2798</v>
      </c>
      <c r="E265" s="24"/>
      <c r="F265" s="22"/>
      <c r="G265" s="24">
        <v>1</v>
      </c>
      <c r="H265" s="25" t="s">
        <v>551</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2799</v>
      </c>
      <c r="D266" s="22" t="s">
        <v>2800</v>
      </c>
      <c r="E266" s="24"/>
      <c r="F266" s="22"/>
      <c r="G266" s="24">
        <v>1</v>
      </c>
      <c r="H266" s="25" t="s">
        <v>551</v>
      </c>
      <c r="I266" s="26">
        <v>39630</v>
      </c>
      <c r="J266" s="26">
        <v>39630</v>
      </c>
      <c r="K266" s="27">
        <v>550</v>
      </c>
      <c r="L266" s="28">
        <v>27.5</v>
      </c>
      <c r="M266" s="28">
        <v>450</v>
      </c>
      <c r="N266" s="29">
        <v>0.15</v>
      </c>
      <c r="O266" s="28">
        <v>70</v>
      </c>
      <c r="P266" s="34"/>
      <c r="Q266" s="31" t="s">
        <v>482</v>
      </c>
    </row>
    <row r="267" ht="15.75" customHeight="1" spans="1:17">
      <c r="A267" s="18">
        <v>260</v>
      </c>
      <c r="B267" s="32"/>
      <c r="C267" s="22" t="s">
        <v>2801</v>
      </c>
      <c r="D267" s="22" t="s">
        <v>2416</v>
      </c>
      <c r="E267" s="24"/>
      <c r="F267" s="22"/>
      <c r="G267" s="24">
        <v>1</v>
      </c>
      <c r="H267" s="25" t="s">
        <v>551</v>
      </c>
      <c r="I267" s="26">
        <v>39630</v>
      </c>
      <c r="J267" s="26">
        <v>39630</v>
      </c>
      <c r="K267" s="27">
        <v>2800</v>
      </c>
      <c r="L267" s="28">
        <v>140</v>
      </c>
      <c r="M267" s="28">
        <v>1680</v>
      </c>
      <c r="N267" s="29">
        <v>0.15</v>
      </c>
      <c r="O267" s="28">
        <v>250</v>
      </c>
      <c r="P267" s="34"/>
      <c r="Q267" s="31" t="s">
        <v>482</v>
      </c>
    </row>
    <row r="268" ht="15.75" customHeight="1" spans="1:17">
      <c r="A268" s="18">
        <v>261</v>
      </c>
      <c r="B268" s="32"/>
      <c r="C268" s="22" t="s">
        <v>2802</v>
      </c>
      <c r="D268" s="22" t="s">
        <v>2359</v>
      </c>
      <c r="E268" s="24"/>
      <c r="F268" s="22"/>
      <c r="G268" s="24">
        <v>1</v>
      </c>
      <c r="H268" s="25" t="s">
        <v>551</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2803</v>
      </c>
      <c r="D269" s="22" t="s">
        <v>2804</v>
      </c>
      <c r="E269" s="24"/>
      <c r="F269" s="22"/>
      <c r="G269" s="24">
        <v>1</v>
      </c>
      <c r="H269" s="25" t="s">
        <v>551</v>
      </c>
      <c r="I269" s="26">
        <v>39995</v>
      </c>
      <c r="J269" s="26">
        <v>39995</v>
      </c>
      <c r="K269" s="36">
        <v>5920</v>
      </c>
      <c r="L269" s="28">
        <v>764.3</v>
      </c>
      <c r="M269" s="28">
        <v>5150</v>
      </c>
      <c r="N269" s="29">
        <v>0.39</v>
      </c>
      <c r="O269" s="28">
        <v>2010</v>
      </c>
      <c r="P269" s="34"/>
      <c r="Q269" s="31" t="s">
        <v>482</v>
      </c>
    </row>
    <row r="270" ht="15.75" customHeight="1" spans="1:17">
      <c r="A270" s="18">
        <v>263</v>
      </c>
      <c r="B270" s="32"/>
      <c r="C270" s="22" t="s">
        <v>2805</v>
      </c>
      <c r="D270" s="22" t="s">
        <v>2416</v>
      </c>
      <c r="E270" s="24"/>
      <c r="F270" s="22"/>
      <c r="G270" s="24">
        <v>1</v>
      </c>
      <c r="H270" s="25" t="s">
        <v>551</v>
      </c>
      <c r="I270" s="26">
        <v>40026</v>
      </c>
      <c r="J270" s="26">
        <v>40026</v>
      </c>
      <c r="K270" s="36">
        <v>2600</v>
      </c>
      <c r="L270" s="28">
        <v>356.78</v>
      </c>
      <c r="M270" s="28">
        <v>1610</v>
      </c>
      <c r="N270" s="29">
        <v>0.15</v>
      </c>
      <c r="O270" s="28">
        <v>240</v>
      </c>
      <c r="P270" s="34"/>
      <c r="Q270" s="31" t="s">
        <v>482</v>
      </c>
    </row>
    <row r="271" ht="15.75" customHeight="1" spans="1:17">
      <c r="A271" s="18">
        <v>264</v>
      </c>
      <c r="B271" s="32"/>
      <c r="C271" s="22" t="s">
        <v>2806</v>
      </c>
      <c r="D271" s="22" t="s">
        <v>2807</v>
      </c>
      <c r="E271" s="24"/>
      <c r="F271" s="22"/>
      <c r="G271" s="24">
        <v>1</v>
      </c>
      <c r="H271" s="25" t="s">
        <v>551</v>
      </c>
      <c r="I271" s="26">
        <v>40026</v>
      </c>
      <c r="J271" s="26">
        <v>40026</v>
      </c>
      <c r="K271" s="36">
        <v>2800</v>
      </c>
      <c r="L271" s="28">
        <v>383.47</v>
      </c>
      <c r="M271" s="28">
        <v>2300</v>
      </c>
      <c r="N271" s="29">
        <v>0.15</v>
      </c>
      <c r="O271" s="28">
        <v>350</v>
      </c>
      <c r="P271" s="34"/>
      <c r="Q271" s="31" t="s">
        <v>482</v>
      </c>
    </row>
    <row r="272" ht="15.75" customHeight="1" spans="1:17">
      <c r="A272" s="18">
        <v>265</v>
      </c>
      <c r="B272" s="32"/>
      <c r="C272" s="22" t="s">
        <v>2808</v>
      </c>
      <c r="D272" s="22" t="s">
        <v>2809</v>
      </c>
      <c r="E272" s="24"/>
      <c r="F272" s="22"/>
      <c r="G272" s="24">
        <v>1</v>
      </c>
      <c r="H272" s="25" t="s">
        <v>551</v>
      </c>
      <c r="I272" s="26">
        <v>40026</v>
      </c>
      <c r="J272" s="26">
        <v>40026</v>
      </c>
      <c r="K272" s="36">
        <v>1600</v>
      </c>
      <c r="L272" s="28">
        <v>218.97</v>
      </c>
      <c r="M272" s="28">
        <v>1330</v>
      </c>
      <c r="N272" s="29">
        <v>0.15</v>
      </c>
      <c r="O272" s="28">
        <v>200</v>
      </c>
      <c r="P272" s="34"/>
      <c r="Q272" s="31" t="s">
        <v>482</v>
      </c>
    </row>
    <row r="273" ht="15.75" customHeight="1" spans="1:17">
      <c r="A273" s="18">
        <v>266</v>
      </c>
      <c r="B273" s="32"/>
      <c r="C273" s="22" t="s">
        <v>2810</v>
      </c>
      <c r="D273" s="22" t="s">
        <v>2811</v>
      </c>
      <c r="E273" s="24"/>
      <c r="F273" s="22"/>
      <c r="G273" s="24">
        <v>1</v>
      </c>
      <c r="H273" s="25" t="s">
        <v>2353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2812</v>
      </c>
      <c r="D274" s="22" t="s">
        <v>2813</v>
      </c>
      <c r="E274" s="24"/>
      <c r="F274" s="22"/>
      <c r="G274" s="24">
        <v>1</v>
      </c>
      <c r="H274" s="25" t="s">
        <v>2353</v>
      </c>
      <c r="I274" s="26">
        <v>39814</v>
      </c>
      <c r="J274" s="26">
        <v>39814</v>
      </c>
      <c r="K274" s="27">
        <v>7200</v>
      </c>
      <c r="L274" s="28">
        <v>588</v>
      </c>
      <c r="M274" s="28">
        <v>8210</v>
      </c>
      <c r="N274" s="29">
        <v>0.36</v>
      </c>
      <c r="O274" s="28">
        <v>2960</v>
      </c>
      <c r="P274" s="34"/>
      <c r="Q274" s="31" t="s">
        <v>482</v>
      </c>
    </row>
    <row r="275" ht="15.75" customHeight="1" spans="1:17">
      <c r="A275" s="18">
        <v>268</v>
      </c>
      <c r="B275" s="32"/>
      <c r="C275" s="22" t="s">
        <v>2814</v>
      </c>
      <c r="D275" s="22" t="s">
        <v>2815</v>
      </c>
      <c r="E275" s="24"/>
      <c r="F275" s="22"/>
      <c r="G275" s="24">
        <v>1</v>
      </c>
      <c r="H275" s="25" t="s">
        <v>626</v>
      </c>
      <c r="I275" s="26">
        <v>39995</v>
      </c>
      <c r="J275" s="26">
        <v>39995</v>
      </c>
      <c r="K275" s="27">
        <v>4500</v>
      </c>
      <c r="L275" s="28">
        <v>580.7</v>
      </c>
      <c r="M275" s="28">
        <v>3510</v>
      </c>
      <c r="N275" s="29">
        <v>0.15</v>
      </c>
      <c r="O275" s="28">
        <v>530</v>
      </c>
      <c r="P275" s="34"/>
      <c r="Q275" s="31" t="s">
        <v>482</v>
      </c>
    </row>
    <row r="276" ht="15.75" customHeight="1" spans="1:17">
      <c r="A276" s="18">
        <v>269</v>
      </c>
      <c r="B276" s="32"/>
      <c r="C276" s="22" t="s">
        <v>2816</v>
      </c>
      <c r="D276" s="22" t="s">
        <v>2817</v>
      </c>
      <c r="E276" s="24"/>
      <c r="F276" s="22"/>
      <c r="G276" s="24">
        <v>1</v>
      </c>
      <c r="H276" s="25" t="s">
        <v>2353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2818</v>
      </c>
      <c r="D277" s="22" t="s">
        <v>2819</v>
      </c>
      <c r="E277" s="24"/>
      <c r="F277" s="22"/>
      <c r="G277" s="24">
        <v>1</v>
      </c>
      <c r="H277" s="25" t="s">
        <v>2353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2820</v>
      </c>
      <c r="D278" s="22" t="s">
        <v>2821</v>
      </c>
      <c r="E278" s="24"/>
      <c r="F278" s="22"/>
      <c r="G278" s="24">
        <v>1</v>
      </c>
      <c r="H278" s="25" t="s">
        <v>551</v>
      </c>
      <c r="I278" s="26">
        <v>39754</v>
      </c>
      <c r="J278" s="26">
        <v>39754</v>
      </c>
      <c r="K278" s="27">
        <v>5000</v>
      </c>
      <c r="L278" s="43">
        <v>329.56</v>
      </c>
      <c r="M278" s="28">
        <v>4000</v>
      </c>
      <c r="N278" s="29">
        <v>0.15</v>
      </c>
      <c r="O278" s="28">
        <v>600</v>
      </c>
      <c r="P278" s="34"/>
      <c r="Q278" s="31" t="s">
        <v>482</v>
      </c>
    </row>
    <row r="279" ht="15.75" customHeight="1" spans="1:17">
      <c r="A279" s="18">
        <v>272</v>
      </c>
      <c r="B279" s="32"/>
      <c r="C279" s="22" t="s">
        <v>2822</v>
      </c>
      <c r="D279" s="22" t="s">
        <v>2823</v>
      </c>
      <c r="E279" s="24"/>
      <c r="F279" s="22"/>
      <c r="G279" s="24">
        <v>1</v>
      </c>
      <c r="H279" s="25" t="s">
        <v>551</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2824</v>
      </c>
      <c r="D280" s="22" t="s">
        <v>2648</v>
      </c>
      <c r="E280" s="24"/>
      <c r="F280" s="22"/>
      <c r="G280" s="24">
        <v>1</v>
      </c>
      <c r="H280" s="25" t="s">
        <v>551</v>
      </c>
      <c r="I280" s="26">
        <v>40360</v>
      </c>
      <c r="J280" s="26">
        <v>40360</v>
      </c>
      <c r="K280" s="27">
        <v>2500</v>
      </c>
      <c r="L280" s="43">
        <v>560.58</v>
      </c>
      <c r="M280" s="28">
        <v>2130</v>
      </c>
      <c r="N280" s="29">
        <v>0.15</v>
      </c>
      <c r="O280" s="28">
        <v>320</v>
      </c>
      <c r="P280" s="34"/>
      <c r="Q280" s="31" t="s">
        <v>482</v>
      </c>
    </row>
    <row r="281" ht="15.75" customHeight="1" spans="1:17">
      <c r="A281" s="18">
        <v>274</v>
      </c>
      <c r="B281" s="32"/>
      <c r="C281" s="22" t="s">
        <v>2825</v>
      </c>
      <c r="D281" s="22" t="s">
        <v>2416</v>
      </c>
      <c r="E281" s="24"/>
      <c r="F281" s="22"/>
      <c r="G281" s="24">
        <v>1</v>
      </c>
      <c r="H281" s="25" t="s">
        <v>551</v>
      </c>
      <c r="I281" s="26">
        <v>40483</v>
      </c>
      <c r="J281" s="26">
        <v>40483</v>
      </c>
      <c r="K281" s="27">
        <v>1190</v>
      </c>
      <c r="L281" s="43">
        <v>304.52</v>
      </c>
      <c r="M281" s="28">
        <v>740</v>
      </c>
      <c r="N281" s="29">
        <v>0.15</v>
      </c>
      <c r="O281" s="28">
        <v>110</v>
      </c>
      <c r="P281" s="34"/>
      <c r="Q281" s="31" t="s">
        <v>482</v>
      </c>
    </row>
    <row r="282" ht="15.75" customHeight="1" spans="1:17">
      <c r="A282" s="18">
        <v>275</v>
      </c>
      <c r="B282" s="32"/>
      <c r="C282" s="22" t="s">
        <v>2826</v>
      </c>
      <c r="D282" s="23" t="s">
        <v>2744</v>
      </c>
      <c r="E282" s="24"/>
      <c r="F282" s="23"/>
      <c r="G282" s="24">
        <v>1</v>
      </c>
      <c r="H282" s="25" t="s">
        <v>2353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2827</v>
      </c>
      <c r="D283" s="23" t="s">
        <v>2828</v>
      </c>
      <c r="E283" s="24"/>
      <c r="F283" s="23"/>
      <c r="G283" s="24">
        <v>1</v>
      </c>
      <c r="H283" s="25" t="s">
        <v>551</v>
      </c>
      <c r="I283" s="26">
        <v>40391</v>
      </c>
      <c r="J283" s="26">
        <v>40391</v>
      </c>
      <c r="K283" s="27">
        <v>1520</v>
      </c>
      <c r="L283" s="28">
        <v>353.09</v>
      </c>
      <c r="M283" s="28">
        <v>1290</v>
      </c>
      <c r="N283" s="29">
        <v>0.15</v>
      </c>
      <c r="O283" s="28">
        <v>190</v>
      </c>
      <c r="P283" s="30"/>
      <c r="Q283" s="31" t="s">
        <v>482</v>
      </c>
    </row>
    <row r="284" ht="15.75" customHeight="1" spans="1:17">
      <c r="A284" s="18">
        <v>277</v>
      </c>
      <c r="B284" s="32"/>
      <c r="C284" s="22" t="s">
        <v>2829</v>
      </c>
      <c r="D284" s="23" t="s">
        <v>2830</v>
      </c>
      <c r="E284" s="24"/>
      <c r="F284" s="23"/>
      <c r="G284" s="24">
        <v>1</v>
      </c>
      <c r="H284" s="25" t="s">
        <v>551</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2831</v>
      </c>
      <c r="D285" s="23" t="s">
        <v>2410</v>
      </c>
      <c r="E285" s="24"/>
      <c r="F285" s="23"/>
      <c r="G285" s="24">
        <v>1</v>
      </c>
      <c r="H285" s="25" t="s">
        <v>551</v>
      </c>
      <c r="I285" s="26">
        <v>40695</v>
      </c>
      <c r="J285" s="26">
        <v>40695</v>
      </c>
      <c r="K285" s="27">
        <v>1050</v>
      </c>
      <c r="L285" s="28">
        <v>327.03</v>
      </c>
      <c r="M285" s="28">
        <v>680</v>
      </c>
      <c r="N285" s="29">
        <v>0.15</v>
      </c>
      <c r="O285" s="28">
        <v>100</v>
      </c>
      <c r="P285" s="30"/>
      <c r="Q285" s="31" t="s">
        <v>482</v>
      </c>
    </row>
    <row r="286" ht="15.75" customHeight="1" spans="1:17">
      <c r="A286" s="18">
        <v>279</v>
      </c>
      <c r="B286" s="32"/>
      <c r="C286" s="22" t="s">
        <v>2832</v>
      </c>
      <c r="D286" s="23" t="s">
        <v>2833</v>
      </c>
      <c r="E286" s="24"/>
      <c r="F286" s="23"/>
      <c r="G286" s="24">
        <v>4</v>
      </c>
      <c r="H286" s="25" t="s">
        <v>551</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2834</v>
      </c>
      <c r="D287" s="23" t="s">
        <v>2648</v>
      </c>
      <c r="E287" s="24"/>
      <c r="F287" s="23"/>
      <c r="G287" s="24">
        <v>1</v>
      </c>
      <c r="H287" s="25" t="s">
        <v>551</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2835</v>
      </c>
      <c r="D288" s="23" t="s">
        <v>2648</v>
      </c>
      <c r="E288" s="24"/>
      <c r="F288" s="23"/>
      <c r="G288" s="24">
        <v>1</v>
      </c>
      <c r="H288" s="25" t="s">
        <v>551</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2836</v>
      </c>
      <c r="D289" s="23" t="s">
        <v>2837</v>
      </c>
      <c r="E289" s="24" t="s">
        <v>2838</v>
      </c>
      <c r="F289" s="23"/>
      <c r="G289" s="24">
        <v>1</v>
      </c>
      <c r="H289" s="25" t="s">
        <v>551</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2839</v>
      </c>
      <c r="D290" s="23" t="s">
        <v>2421</v>
      </c>
      <c r="E290" s="24"/>
      <c r="F290" s="23"/>
      <c r="G290" s="24">
        <v>1</v>
      </c>
      <c r="H290" s="25" t="s">
        <v>551</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2840</v>
      </c>
      <c r="D291" s="23" t="s">
        <v>2841</v>
      </c>
      <c r="E291" s="24"/>
      <c r="F291" s="23"/>
      <c r="G291" s="24">
        <v>1</v>
      </c>
      <c r="H291" s="25" t="s">
        <v>2353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2842</v>
      </c>
      <c r="D292" s="23" t="s">
        <v>2843</v>
      </c>
      <c r="E292" s="24"/>
      <c r="F292" s="23"/>
      <c r="G292" s="24">
        <v>1</v>
      </c>
      <c r="H292" s="25" t="s">
        <v>551</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2844</v>
      </c>
      <c r="D293" s="23" t="s">
        <v>2845</v>
      </c>
      <c r="E293" s="24"/>
      <c r="F293" s="23"/>
      <c r="G293" s="24">
        <v>1</v>
      </c>
      <c r="H293" s="25" t="s">
        <v>551</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2846</v>
      </c>
      <c r="D294" s="23" t="s">
        <v>2847</v>
      </c>
      <c r="E294" s="24"/>
      <c r="F294" s="23"/>
      <c r="G294" s="24">
        <v>1</v>
      </c>
      <c r="H294" s="25" t="s">
        <v>2353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2848</v>
      </c>
      <c r="D295" s="23" t="s">
        <v>2561</v>
      </c>
      <c r="E295" s="24"/>
      <c r="F295" s="23"/>
      <c r="G295" s="24">
        <v>4</v>
      </c>
      <c r="H295" s="25" t="s">
        <v>551</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2849</v>
      </c>
      <c r="D296" s="23" t="s">
        <v>2850</v>
      </c>
      <c r="E296" s="24"/>
      <c r="F296" s="23"/>
      <c r="G296" s="24">
        <v>800</v>
      </c>
      <c r="H296" s="25" t="s">
        <v>626</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2851</v>
      </c>
      <c r="D297" s="23" t="s">
        <v>2852</v>
      </c>
      <c r="E297" s="24"/>
      <c r="F297" s="23"/>
      <c r="G297" s="24">
        <v>22</v>
      </c>
      <c r="H297" s="25" t="s">
        <v>551</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2853</v>
      </c>
      <c r="D298" s="23" t="s">
        <v>2657</v>
      </c>
      <c r="E298" s="24"/>
      <c r="F298" s="22"/>
      <c r="G298" s="24">
        <v>1</v>
      </c>
      <c r="H298" s="25" t="s">
        <v>551</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2854</v>
      </c>
      <c r="D299" s="23" t="s">
        <v>2399</v>
      </c>
      <c r="E299" s="24"/>
      <c r="F299" s="22"/>
      <c r="G299" s="24">
        <v>1</v>
      </c>
      <c r="H299" s="25" t="s">
        <v>551</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2855</v>
      </c>
      <c r="D300" s="23" t="s">
        <v>2856</v>
      </c>
      <c r="E300" s="24"/>
      <c r="F300" s="22"/>
      <c r="G300" s="24">
        <v>1</v>
      </c>
      <c r="H300" s="25" t="s">
        <v>626</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2857</v>
      </c>
      <c r="D301" s="23" t="s">
        <v>2657</v>
      </c>
      <c r="E301" s="24"/>
      <c r="F301" s="22"/>
      <c r="G301" s="24">
        <v>3</v>
      </c>
      <c r="H301" s="25" t="s">
        <v>551</v>
      </c>
      <c r="I301" s="26">
        <v>42979</v>
      </c>
      <c r="J301" s="26">
        <v>42979</v>
      </c>
      <c r="K301" s="27">
        <v>6000</v>
      </c>
      <c r="L301" s="28">
        <v>5430</v>
      </c>
      <c r="M301" s="28">
        <v>5700</v>
      </c>
      <c r="N301" s="29">
        <v>0.8</v>
      </c>
      <c r="O301" s="28">
        <v>4560</v>
      </c>
      <c r="P301" s="34"/>
      <c r="Q301" s="31" t="s">
        <v>482</v>
      </c>
    </row>
    <row r="302" ht="15.75" customHeight="1" spans="1:18">
      <c r="A302" s="18">
        <v>295</v>
      </c>
      <c r="B302" s="32"/>
      <c r="C302" s="22" t="s">
        <v>2858</v>
      </c>
      <c r="D302" s="23" t="s">
        <v>2859</v>
      </c>
      <c r="E302" s="24"/>
      <c r="F302" s="22"/>
      <c r="G302" s="24">
        <v>1</v>
      </c>
      <c r="H302" s="25" t="s">
        <v>551</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2860</v>
      </c>
      <c r="D303" s="23" t="s">
        <v>2861</v>
      </c>
      <c r="E303" s="24"/>
      <c r="F303" s="22"/>
      <c r="G303" s="24">
        <v>1</v>
      </c>
      <c r="H303" s="25" t="s">
        <v>551</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2862</v>
      </c>
      <c r="D304" s="23" t="s">
        <v>2863</v>
      </c>
      <c r="E304" s="24"/>
      <c r="F304" s="22"/>
      <c r="G304" s="24">
        <v>1</v>
      </c>
      <c r="H304" s="25" t="s">
        <v>551</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2864</v>
      </c>
      <c r="D305" s="23" t="s">
        <v>2469</v>
      </c>
      <c r="E305" s="24"/>
      <c r="F305" s="22"/>
      <c r="G305" s="24">
        <v>5</v>
      </c>
      <c r="H305" s="25" t="s">
        <v>551</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2865</v>
      </c>
      <c r="D306" s="23" t="s">
        <v>2681</v>
      </c>
      <c r="E306" s="24"/>
      <c r="F306" s="22"/>
      <c r="G306" s="24">
        <v>4</v>
      </c>
      <c r="H306" s="25" t="s">
        <v>551</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2866</v>
      </c>
      <c r="D307" s="23" t="s">
        <v>2424</v>
      </c>
      <c r="E307" s="24"/>
      <c r="F307" s="22"/>
      <c r="G307" s="24">
        <v>3</v>
      </c>
      <c r="H307" s="25" t="s">
        <v>551</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2867</v>
      </c>
      <c r="D308" s="23" t="s">
        <v>2868</v>
      </c>
      <c r="E308" s="24"/>
      <c r="F308" s="22"/>
      <c r="G308" s="24">
        <v>1</v>
      </c>
      <c r="H308" s="25" t="s">
        <v>551</v>
      </c>
      <c r="I308" s="26">
        <v>43188</v>
      </c>
      <c r="J308" s="26">
        <v>43188</v>
      </c>
      <c r="K308" s="27">
        <v>2350</v>
      </c>
      <c r="L308" s="28">
        <v>2238.4</v>
      </c>
      <c r="M308" s="28">
        <v>2350</v>
      </c>
      <c r="N308" s="29">
        <v>0.9</v>
      </c>
      <c r="O308" s="28">
        <v>2120</v>
      </c>
      <c r="P308" s="34"/>
      <c r="Q308" s="31" t="s">
        <v>482</v>
      </c>
    </row>
    <row r="309" ht="15.75" customHeight="1" spans="1:17">
      <c r="A309" s="18">
        <v>302</v>
      </c>
      <c r="B309" s="32"/>
      <c r="C309" s="22" t="s">
        <v>2869</v>
      </c>
      <c r="D309" s="23" t="s">
        <v>2469</v>
      </c>
      <c r="E309" s="24"/>
      <c r="F309" s="22"/>
      <c r="G309" s="24">
        <v>5</v>
      </c>
      <c r="H309" s="25" t="s">
        <v>551</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2870</v>
      </c>
      <c r="D310" s="23" t="s">
        <v>2469</v>
      </c>
      <c r="E310" s="24"/>
      <c r="F310" s="22"/>
      <c r="G310" s="24">
        <v>2</v>
      </c>
      <c r="H310" s="25" t="s">
        <v>551</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2871</v>
      </c>
      <c r="D311" s="23" t="s">
        <v>2424</v>
      </c>
      <c r="E311" s="24"/>
      <c r="F311" s="22"/>
      <c r="G311" s="24">
        <v>2</v>
      </c>
      <c r="H311" s="25" t="s">
        <v>551</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2872</v>
      </c>
      <c r="D312" s="22" t="s">
        <v>2421</v>
      </c>
      <c r="E312" s="24"/>
      <c r="F312" s="22"/>
      <c r="G312" s="24">
        <v>2</v>
      </c>
      <c r="H312" s="25" t="s">
        <v>551</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2873</v>
      </c>
      <c r="D313" s="23" t="s">
        <v>2359</v>
      </c>
      <c r="E313" s="24"/>
      <c r="F313" s="22"/>
      <c r="G313" s="24">
        <v>1</v>
      </c>
      <c r="H313" s="25" t="s">
        <v>551</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2874</v>
      </c>
      <c r="D314" s="23" t="s">
        <v>2440</v>
      </c>
      <c r="E314" s="24"/>
      <c r="F314" s="22"/>
      <c r="G314" s="24">
        <v>1</v>
      </c>
      <c r="H314" s="25" t="s">
        <v>551</v>
      </c>
      <c r="I314" s="26">
        <v>41183</v>
      </c>
      <c r="J314" s="26">
        <v>41183</v>
      </c>
      <c r="K314" s="35">
        <v>4520</v>
      </c>
      <c r="L314" s="28">
        <v>226</v>
      </c>
      <c r="M314" s="28">
        <v>4430</v>
      </c>
      <c r="N314" s="29">
        <v>0.46</v>
      </c>
      <c r="O314" s="28">
        <v>2040</v>
      </c>
      <c r="P314" s="34"/>
      <c r="Q314" s="31" t="s">
        <v>482</v>
      </c>
    </row>
    <row r="315" ht="15.75" customHeight="1" spans="1:17">
      <c r="A315" s="18">
        <v>308</v>
      </c>
      <c r="B315" s="32"/>
      <c r="C315" s="22" t="s">
        <v>2875</v>
      </c>
      <c r="D315" s="23" t="s">
        <v>2876</v>
      </c>
      <c r="E315" s="24"/>
      <c r="F315" s="23"/>
      <c r="G315" s="24">
        <v>1</v>
      </c>
      <c r="H315" s="25" t="s">
        <v>551</v>
      </c>
      <c r="I315" s="26">
        <v>41306</v>
      </c>
      <c r="J315" s="26">
        <v>41306</v>
      </c>
      <c r="K315" s="27">
        <v>2500</v>
      </c>
      <c r="L315" s="28">
        <v>125</v>
      </c>
      <c r="M315" s="28">
        <v>2250</v>
      </c>
      <c r="N315" s="29">
        <v>0.38</v>
      </c>
      <c r="O315" s="28">
        <v>860</v>
      </c>
      <c r="P315" s="34"/>
      <c r="Q315" s="31" t="s">
        <v>482</v>
      </c>
    </row>
    <row r="316" ht="15.75" customHeight="1" spans="1:17">
      <c r="A316" s="18">
        <v>309</v>
      </c>
      <c r="B316" s="32"/>
      <c r="C316" s="22" t="s">
        <v>2877</v>
      </c>
      <c r="D316" s="23" t="s">
        <v>2570</v>
      </c>
      <c r="E316" s="24"/>
      <c r="F316" s="22"/>
      <c r="G316" s="24">
        <v>1</v>
      </c>
      <c r="H316" s="25" t="s">
        <v>551</v>
      </c>
      <c r="I316" s="26">
        <v>41487</v>
      </c>
      <c r="J316" s="26">
        <v>41487</v>
      </c>
      <c r="K316" s="27">
        <v>4500</v>
      </c>
      <c r="L316" s="28">
        <v>225</v>
      </c>
      <c r="M316" s="28">
        <v>4460</v>
      </c>
      <c r="N316" s="29">
        <v>0.53</v>
      </c>
      <c r="O316" s="28">
        <v>2360</v>
      </c>
      <c r="P316" s="34"/>
      <c r="Q316" s="31" t="s">
        <v>482</v>
      </c>
    </row>
    <row r="317" ht="15.75" customHeight="1" spans="1:17">
      <c r="A317" s="18">
        <v>310</v>
      </c>
      <c r="B317" s="32"/>
      <c r="C317" s="22" t="s">
        <v>2878</v>
      </c>
      <c r="D317" s="23" t="s">
        <v>2362</v>
      </c>
      <c r="E317" s="24"/>
      <c r="F317" s="22"/>
      <c r="G317" s="24">
        <v>1</v>
      </c>
      <c r="H317" s="25" t="s">
        <v>551</v>
      </c>
      <c r="I317" s="26">
        <v>41579</v>
      </c>
      <c r="J317" s="26">
        <v>41579</v>
      </c>
      <c r="K317" s="27">
        <v>3000</v>
      </c>
      <c r="L317" s="28">
        <v>245</v>
      </c>
      <c r="M317" s="28">
        <v>2700</v>
      </c>
      <c r="N317" s="29">
        <v>0.46</v>
      </c>
      <c r="O317" s="28">
        <v>1240</v>
      </c>
      <c r="P317" s="34"/>
      <c r="Q317" s="31" t="s">
        <v>482</v>
      </c>
    </row>
    <row r="318" ht="15.75" customHeight="1" spans="1:17">
      <c r="A318" s="18">
        <v>311</v>
      </c>
      <c r="B318" s="32"/>
      <c r="C318" s="22" t="s">
        <v>2879</v>
      </c>
      <c r="D318" s="23" t="s">
        <v>2449</v>
      </c>
      <c r="E318" s="24" t="s">
        <v>2880</v>
      </c>
      <c r="F318" s="22"/>
      <c r="G318" s="24">
        <v>1</v>
      </c>
      <c r="H318" s="25" t="s">
        <v>551</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2881</v>
      </c>
      <c r="D319" s="22" t="s">
        <v>2506</v>
      </c>
      <c r="E319" s="24"/>
      <c r="F319" s="22"/>
      <c r="G319" s="24">
        <v>1</v>
      </c>
      <c r="H319" s="25" t="s">
        <v>551</v>
      </c>
      <c r="I319" s="26">
        <v>41730</v>
      </c>
      <c r="J319" s="26">
        <v>41730</v>
      </c>
      <c r="K319" s="36">
        <v>1600</v>
      </c>
      <c r="L319" s="28">
        <v>257.51</v>
      </c>
      <c r="M319" s="28">
        <v>1540</v>
      </c>
      <c r="N319" s="29">
        <v>0.5</v>
      </c>
      <c r="O319" s="28">
        <v>770</v>
      </c>
      <c r="P319" s="34"/>
      <c r="Q319" s="31" t="s">
        <v>482</v>
      </c>
    </row>
    <row r="320" ht="15.75" customHeight="1" spans="1:17">
      <c r="A320" s="18">
        <v>313</v>
      </c>
      <c r="B320" s="32"/>
      <c r="C320" s="22" t="s">
        <v>2882</v>
      </c>
      <c r="D320" s="23" t="s">
        <v>2883</v>
      </c>
      <c r="E320" s="24"/>
      <c r="F320" s="22"/>
      <c r="G320" s="24">
        <v>1</v>
      </c>
      <c r="H320" s="25" t="s">
        <v>551</v>
      </c>
      <c r="I320" s="26">
        <v>41760</v>
      </c>
      <c r="J320" s="26">
        <v>41760</v>
      </c>
      <c r="K320" s="36">
        <v>1500</v>
      </c>
      <c r="L320" s="28">
        <v>265</v>
      </c>
      <c r="M320" s="28">
        <v>1440</v>
      </c>
      <c r="N320" s="29">
        <v>0.51</v>
      </c>
      <c r="O320" s="28">
        <v>730</v>
      </c>
      <c r="P320" s="34"/>
      <c r="Q320" s="31" t="s">
        <v>482</v>
      </c>
    </row>
    <row r="321" ht="15.75" customHeight="1" spans="1:17">
      <c r="A321" s="18">
        <v>314</v>
      </c>
      <c r="B321" s="32"/>
      <c r="C321" s="22" t="s">
        <v>2884</v>
      </c>
      <c r="D321" s="23" t="s">
        <v>2648</v>
      </c>
      <c r="E321" s="24"/>
      <c r="F321" s="22"/>
      <c r="G321" s="24">
        <v>1</v>
      </c>
      <c r="H321" s="25" t="s">
        <v>551</v>
      </c>
      <c r="I321" s="26">
        <v>41821</v>
      </c>
      <c r="J321" s="26">
        <v>41821</v>
      </c>
      <c r="K321" s="36">
        <v>2180</v>
      </c>
      <c r="L321" s="28">
        <v>454</v>
      </c>
      <c r="M321" s="28">
        <v>2090</v>
      </c>
      <c r="N321" s="29">
        <v>0.52</v>
      </c>
      <c r="O321" s="28">
        <v>1090</v>
      </c>
      <c r="P321" s="34"/>
      <c r="Q321" s="31" t="s">
        <v>482</v>
      </c>
    </row>
    <row r="322" ht="15.75" customHeight="1" spans="1:17">
      <c r="A322" s="18">
        <v>315</v>
      </c>
      <c r="B322" s="32"/>
      <c r="C322" s="22" t="s">
        <v>2885</v>
      </c>
      <c r="D322" s="22" t="s">
        <v>2362</v>
      </c>
      <c r="E322" s="24"/>
      <c r="F322" s="22"/>
      <c r="G322" s="24">
        <v>1</v>
      </c>
      <c r="H322" s="25" t="s">
        <v>551</v>
      </c>
      <c r="I322" s="26">
        <v>41852</v>
      </c>
      <c r="J322" s="26">
        <v>41852</v>
      </c>
      <c r="K322" s="36">
        <v>1800</v>
      </c>
      <c r="L322" s="28">
        <v>403.5</v>
      </c>
      <c r="M322" s="28">
        <v>1730</v>
      </c>
      <c r="N322" s="29">
        <v>0.53</v>
      </c>
      <c r="O322" s="28">
        <v>920</v>
      </c>
      <c r="P322" s="34"/>
      <c r="Q322" s="31" t="s">
        <v>482</v>
      </c>
    </row>
    <row r="323" ht="15.75" customHeight="1" spans="1:17">
      <c r="A323" s="18">
        <v>316</v>
      </c>
      <c r="B323" s="32"/>
      <c r="C323" s="22" t="s">
        <v>2886</v>
      </c>
      <c r="D323" s="22" t="s">
        <v>2410</v>
      </c>
      <c r="E323" s="24"/>
      <c r="F323" s="22"/>
      <c r="G323" s="24">
        <v>1</v>
      </c>
      <c r="H323" s="25" t="s">
        <v>551</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2887</v>
      </c>
      <c r="D324" s="22" t="s">
        <v>2888</v>
      </c>
      <c r="E324" s="24"/>
      <c r="F324" s="22" t="s">
        <v>2366</v>
      </c>
      <c r="G324" s="24">
        <v>1</v>
      </c>
      <c r="H324" s="25" t="s">
        <v>551</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2889</v>
      </c>
      <c r="D325" s="23" t="s">
        <v>2506</v>
      </c>
      <c r="E325" s="24" t="s">
        <v>2890</v>
      </c>
      <c r="F325" s="22"/>
      <c r="G325" s="24">
        <v>3</v>
      </c>
      <c r="H325" s="25" t="s">
        <v>551</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2891</v>
      </c>
      <c r="D326" s="22" t="s">
        <v>2506</v>
      </c>
      <c r="E326" s="22" t="s">
        <v>2892</v>
      </c>
      <c r="F326" s="22"/>
      <c r="G326" s="24">
        <v>1</v>
      </c>
      <c r="H326" s="25" t="s">
        <v>551</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2893</v>
      </c>
      <c r="D327" s="22" t="s">
        <v>2365</v>
      </c>
      <c r="E327" s="24"/>
      <c r="F327" s="22" t="s">
        <v>2366</v>
      </c>
      <c r="G327" s="24">
        <v>2</v>
      </c>
      <c r="H327" s="25" t="s">
        <v>551</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2894</v>
      </c>
      <c r="D328" s="22" t="s">
        <v>2428</v>
      </c>
      <c r="E328" s="22"/>
      <c r="F328" s="22"/>
      <c r="G328" s="24">
        <v>1</v>
      </c>
      <c r="H328" s="25" t="s">
        <v>551</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2895</v>
      </c>
      <c r="D329" s="22" t="s">
        <v>2362</v>
      </c>
      <c r="E329" s="22" t="s">
        <v>2555</v>
      </c>
      <c r="F329" s="22"/>
      <c r="G329" s="24">
        <v>1</v>
      </c>
      <c r="H329" s="25" t="s">
        <v>551</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2896</v>
      </c>
      <c r="D330" s="22" t="s">
        <v>2410</v>
      </c>
      <c r="E330" s="22"/>
      <c r="F330" s="22"/>
      <c r="G330" s="24">
        <v>1</v>
      </c>
      <c r="H330" s="25" t="s">
        <v>551</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2897</v>
      </c>
      <c r="D331" s="22" t="s">
        <v>2362</v>
      </c>
      <c r="E331" s="22"/>
      <c r="F331" s="22"/>
      <c r="G331" s="24">
        <v>1</v>
      </c>
      <c r="H331" s="25" t="s">
        <v>551</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2898</v>
      </c>
      <c r="D332" s="22" t="s">
        <v>2863</v>
      </c>
      <c r="E332" s="22"/>
      <c r="F332" s="22" t="s">
        <v>2899</v>
      </c>
      <c r="G332" s="24">
        <v>1</v>
      </c>
      <c r="H332" s="25" t="s">
        <v>551</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2900</v>
      </c>
      <c r="D333" s="22" t="s">
        <v>2901</v>
      </c>
      <c r="E333" s="22"/>
      <c r="F333" s="22"/>
      <c r="G333" s="24">
        <v>1</v>
      </c>
      <c r="H333" s="25" t="s">
        <v>551</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2902</v>
      </c>
      <c r="D334" s="23" t="s">
        <v>2903</v>
      </c>
      <c r="E334" s="22"/>
      <c r="F334" s="22"/>
      <c r="G334" s="24">
        <v>1</v>
      </c>
      <c r="H334" s="25" t="s">
        <v>626</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2904</v>
      </c>
      <c r="D335" s="22" t="s">
        <v>2736</v>
      </c>
      <c r="E335" s="22"/>
      <c r="F335" s="22"/>
      <c r="G335" s="24">
        <v>2</v>
      </c>
      <c r="H335" s="25" t="s">
        <v>551</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2905</v>
      </c>
      <c r="D336" s="22" t="s">
        <v>2906</v>
      </c>
      <c r="E336" s="22"/>
      <c r="F336" s="22"/>
      <c r="G336" s="24">
        <v>1</v>
      </c>
      <c r="H336" s="25" t="s">
        <v>551</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2907</v>
      </c>
      <c r="D337" s="23" t="s">
        <v>2736</v>
      </c>
      <c r="E337" s="22" t="s">
        <v>2908</v>
      </c>
      <c r="F337" s="22"/>
      <c r="G337" s="24">
        <v>4</v>
      </c>
      <c r="H337" s="25" t="s">
        <v>551</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2909</v>
      </c>
      <c r="D338" s="22" t="s">
        <v>2428</v>
      </c>
      <c r="E338" s="22"/>
      <c r="F338" s="22"/>
      <c r="G338" s="24">
        <v>1</v>
      </c>
      <c r="H338" s="25" t="s">
        <v>551</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2910</v>
      </c>
      <c r="D339" s="22" t="s">
        <v>2911</v>
      </c>
      <c r="E339" s="22"/>
      <c r="F339" s="22"/>
      <c r="G339" s="24">
        <v>1</v>
      </c>
      <c r="H339" s="25" t="s">
        <v>551</v>
      </c>
      <c r="I339" s="26">
        <v>42430</v>
      </c>
      <c r="J339" s="26">
        <v>42430</v>
      </c>
      <c r="K339" s="27">
        <v>950</v>
      </c>
      <c r="L339" s="28">
        <v>498.8</v>
      </c>
      <c r="M339" s="28">
        <v>930</v>
      </c>
      <c r="N339" s="29">
        <v>0.48</v>
      </c>
      <c r="O339" s="28">
        <v>450</v>
      </c>
      <c r="P339" s="34"/>
      <c r="Q339" s="31" t="s">
        <v>482</v>
      </c>
    </row>
    <row r="340" ht="15.75" customHeight="1" spans="1:17">
      <c r="A340" s="18">
        <v>333</v>
      </c>
      <c r="B340" s="32"/>
      <c r="C340" s="22" t="s">
        <v>2912</v>
      </c>
      <c r="D340" s="22" t="s">
        <v>2410</v>
      </c>
      <c r="E340" s="22"/>
      <c r="F340" s="22"/>
      <c r="G340" s="24">
        <v>1</v>
      </c>
      <c r="H340" s="25" t="s">
        <v>551</v>
      </c>
      <c r="I340" s="26">
        <v>42430</v>
      </c>
      <c r="J340" s="26">
        <v>42430</v>
      </c>
      <c r="K340" s="27">
        <v>1400</v>
      </c>
      <c r="L340" s="28">
        <v>734.9</v>
      </c>
      <c r="M340" s="28">
        <v>1260</v>
      </c>
      <c r="N340" s="29">
        <v>0.61</v>
      </c>
      <c r="O340" s="28">
        <v>770</v>
      </c>
      <c r="P340" s="34"/>
      <c r="Q340" s="31" t="s">
        <v>482</v>
      </c>
    </row>
    <row r="341" ht="15.75" customHeight="1" spans="1:17">
      <c r="A341" s="18">
        <v>334</v>
      </c>
      <c r="B341" s="32"/>
      <c r="C341" s="22" t="s">
        <v>2913</v>
      </c>
      <c r="D341" s="22" t="s">
        <v>2506</v>
      </c>
      <c r="E341" s="22" t="s">
        <v>2914</v>
      </c>
      <c r="F341" s="22"/>
      <c r="G341" s="24">
        <v>1</v>
      </c>
      <c r="H341" s="25" t="s">
        <v>551</v>
      </c>
      <c r="I341" s="26">
        <v>42430</v>
      </c>
      <c r="J341" s="26">
        <v>42430</v>
      </c>
      <c r="K341" s="27">
        <v>1600</v>
      </c>
      <c r="L341" s="28">
        <v>840.1</v>
      </c>
      <c r="M341" s="28">
        <v>1460</v>
      </c>
      <c r="N341" s="29">
        <v>0.69</v>
      </c>
      <c r="O341" s="28">
        <v>1010</v>
      </c>
      <c r="P341" s="34"/>
      <c r="Q341" s="31" t="s">
        <v>482</v>
      </c>
    </row>
    <row r="342" ht="15.75" customHeight="1" spans="1:17">
      <c r="A342" s="18">
        <v>335</v>
      </c>
      <c r="B342" s="32"/>
      <c r="C342" s="22" t="s">
        <v>2915</v>
      </c>
      <c r="D342" s="22" t="s">
        <v>2916</v>
      </c>
      <c r="E342" s="22"/>
      <c r="F342" s="23"/>
      <c r="G342" s="24">
        <v>1</v>
      </c>
      <c r="H342" s="25" t="s">
        <v>551</v>
      </c>
      <c r="I342" s="26">
        <v>42522</v>
      </c>
      <c r="J342" s="26">
        <v>42522</v>
      </c>
      <c r="K342" s="27">
        <v>1300</v>
      </c>
      <c r="L342" s="28">
        <v>744.34</v>
      </c>
      <c r="M342" s="28">
        <v>1260</v>
      </c>
      <c r="N342" s="29">
        <v>0.77</v>
      </c>
      <c r="O342" s="28">
        <v>970</v>
      </c>
      <c r="P342" s="34"/>
      <c r="Q342" s="31" t="s">
        <v>482</v>
      </c>
    </row>
    <row r="343" ht="15.75" customHeight="1" spans="1:17">
      <c r="A343" s="18">
        <v>336</v>
      </c>
      <c r="B343" s="32"/>
      <c r="C343" s="22" t="s">
        <v>2917</v>
      </c>
      <c r="D343" s="22" t="s">
        <v>2416</v>
      </c>
      <c r="E343" s="22"/>
      <c r="F343" s="23"/>
      <c r="G343" s="24">
        <v>2</v>
      </c>
      <c r="H343" s="25" t="s">
        <v>551</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2918</v>
      </c>
      <c r="D344" s="22" t="s">
        <v>2416</v>
      </c>
      <c r="E344" s="22"/>
      <c r="F344" s="23"/>
      <c r="G344" s="24">
        <v>1</v>
      </c>
      <c r="H344" s="25" t="s">
        <v>551</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2919</v>
      </c>
      <c r="D345" s="22" t="s">
        <v>2410</v>
      </c>
      <c r="E345" s="22"/>
      <c r="F345" s="22"/>
      <c r="G345" s="24">
        <v>1</v>
      </c>
      <c r="H345" s="25" t="s">
        <v>551</v>
      </c>
      <c r="I345" s="26">
        <v>42614</v>
      </c>
      <c r="J345" s="26">
        <v>42614</v>
      </c>
      <c r="K345" s="35">
        <v>1250</v>
      </c>
      <c r="L345" s="28">
        <v>775.04</v>
      </c>
      <c r="M345" s="28">
        <v>1130</v>
      </c>
      <c r="N345" s="29">
        <v>0.68</v>
      </c>
      <c r="O345" s="28">
        <v>770</v>
      </c>
      <c r="P345" s="34"/>
      <c r="Q345" s="31" t="s">
        <v>482</v>
      </c>
    </row>
    <row r="346" ht="15.75" customHeight="1" spans="1:17">
      <c r="A346" s="18">
        <v>339</v>
      </c>
      <c r="B346" s="32"/>
      <c r="C346" s="22" t="s">
        <v>2920</v>
      </c>
      <c r="D346" s="23" t="s">
        <v>2428</v>
      </c>
      <c r="E346" s="22" t="s">
        <v>2429</v>
      </c>
      <c r="F346" s="22"/>
      <c r="G346" s="24">
        <v>1</v>
      </c>
      <c r="H346" s="25" t="s">
        <v>551</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2921</v>
      </c>
      <c r="D347" s="23" t="s">
        <v>2922</v>
      </c>
      <c r="E347" s="24"/>
      <c r="F347" s="22"/>
      <c r="G347" s="24">
        <v>1</v>
      </c>
      <c r="H347" s="25" t="s">
        <v>551</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2923</v>
      </c>
      <c r="D348" s="22" t="s">
        <v>2924</v>
      </c>
      <c r="E348" s="24"/>
      <c r="F348" s="22"/>
      <c r="G348" s="24">
        <v>2</v>
      </c>
      <c r="H348" s="25" t="s">
        <v>551</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2925</v>
      </c>
      <c r="D349" s="22" t="s">
        <v>2442</v>
      </c>
      <c r="E349" s="24"/>
      <c r="F349" s="22"/>
      <c r="G349" s="24">
        <v>1</v>
      </c>
      <c r="H349" s="25" t="s">
        <v>551</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2926</v>
      </c>
      <c r="D350" s="22" t="s">
        <v>2927</v>
      </c>
      <c r="E350" s="24"/>
      <c r="F350" s="22"/>
      <c r="G350" s="24">
        <v>2</v>
      </c>
      <c r="H350" s="25" t="s">
        <v>551</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2928</v>
      </c>
      <c r="D351" s="22" t="s">
        <v>2929</v>
      </c>
      <c r="E351" s="24" t="s">
        <v>2502</v>
      </c>
      <c r="F351" s="22"/>
      <c r="G351" s="24">
        <v>1</v>
      </c>
      <c r="H351" s="25" t="s">
        <v>551</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2930</v>
      </c>
      <c r="D352" s="22" t="s">
        <v>2596</v>
      </c>
      <c r="E352" s="24"/>
      <c r="F352" s="22"/>
      <c r="G352" s="24">
        <v>1</v>
      </c>
      <c r="H352" s="25" t="s">
        <v>551</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2931</v>
      </c>
      <c r="D353" s="22" t="s">
        <v>2596</v>
      </c>
      <c r="E353" s="24"/>
      <c r="F353" s="22"/>
      <c r="G353" s="24">
        <v>1</v>
      </c>
      <c r="H353" s="25" t="s">
        <v>551</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2932</v>
      </c>
      <c r="D354" s="22" t="s">
        <v>2933</v>
      </c>
      <c r="E354" s="24"/>
      <c r="F354" s="22" t="s">
        <v>2934</v>
      </c>
      <c r="G354" s="24">
        <v>1</v>
      </c>
      <c r="H354" s="25" t="s">
        <v>2498</v>
      </c>
      <c r="I354" s="26">
        <v>41487</v>
      </c>
      <c r="J354" s="26">
        <v>41487</v>
      </c>
      <c r="K354" s="36">
        <v>3100</v>
      </c>
      <c r="L354" s="28">
        <v>155</v>
      </c>
      <c r="M354" s="28">
        <v>2670</v>
      </c>
      <c r="N354" s="29">
        <v>0.15</v>
      </c>
      <c r="O354" s="28">
        <v>400</v>
      </c>
      <c r="P354" s="34"/>
      <c r="Q354" s="31" t="s">
        <v>482</v>
      </c>
    </row>
    <row r="355" ht="15.75" customHeight="1" spans="1:17">
      <c r="A355" s="18">
        <v>348</v>
      </c>
      <c r="B355" s="32"/>
      <c r="C355" s="22" t="s">
        <v>2935</v>
      </c>
      <c r="D355" s="22" t="s">
        <v>2780</v>
      </c>
      <c r="E355" s="24"/>
      <c r="F355" s="22"/>
      <c r="G355" s="24">
        <v>1</v>
      </c>
      <c r="H355" s="25" t="s">
        <v>2498</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2936</v>
      </c>
      <c r="D356" s="22" t="s">
        <v>2527</v>
      </c>
      <c r="E356" s="24"/>
      <c r="F356" s="22"/>
      <c r="G356" s="24">
        <v>1</v>
      </c>
      <c r="H356" s="25" t="s">
        <v>2353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2937</v>
      </c>
      <c r="D357" s="22" t="s">
        <v>2749</v>
      </c>
      <c r="E357" s="24"/>
      <c r="F357" s="22"/>
      <c r="G357" s="24">
        <v>1</v>
      </c>
      <c r="H357" s="25" t="s">
        <v>626</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2938</v>
      </c>
      <c r="D358" s="22" t="s">
        <v>2939</v>
      </c>
      <c r="E358" s="24"/>
      <c r="F358" s="22"/>
      <c r="G358" s="24">
        <v>1</v>
      </c>
      <c r="H358" s="25" t="s">
        <v>2353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2940</v>
      </c>
      <c r="D359" s="22" t="s">
        <v>2941</v>
      </c>
      <c r="E359" s="24"/>
      <c r="F359" s="22"/>
      <c r="G359" s="24">
        <v>1</v>
      </c>
      <c r="H359" s="25" t="s">
        <v>2353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2942</v>
      </c>
      <c r="D360" s="23" t="s">
        <v>2943</v>
      </c>
      <c r="E360" s="24"/>
      <c r="F360" s="22"/>
      <c r="G360" s="24">
        <v>1</v>
      </c>
      <c r="H360" s="25" t="s">
        <v>2353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2944</v>
      </c>
      <c r="D361" s="23" t="s">
        <v>2945</v>
      </c>
      <c r="E361" s="24" t="s">
        <v>2946</v>
      </c>
      <c r="F361" s="23"/>
      <c r="G361" s="24">
        <v>1</v>
      </c>
      <c r="H361" s="25" t="s">
        <v>2353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2947</v>
      </c>
      <c r="D362" s="23" t="s">
        <v>2948</v>
      </c>
      <c r="E362" s="24" t="s">
        <v>2949</v>
      </c>
      <c r="F362" s="23"/>
      <c r="G362" s="24">
        <v>1</v>
      </c>
      <c r="H362" s="25" t="s">
        <v>2767</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2950</v>
      </c>
      <c r="D363" s="23" t="s">
        <v>2527</v>
      </c>
      <c r="E363" s="24"/>
      <c r="F363" s="23"/>
      <c r="G363" s="24">
        <v>1</v>
      </c>
      <c r="H363" s="25" t="s">
        <v>2353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2951</v>
      </c>
      <c r="D364" s="23" t="s">
        <v>2952</v>
      </c>
      <c r="E364" s="24"/>
      <c r="F364" s="22"/>
      <c r="G364" s="24">
        <v>1</v>
      </c>
      <c r="H364" s="25" t="s">
        <v>626</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2953</v>
      </c>
      <c r="D365" s="23" t="s">
        <v>2954</v>
      </c>
      <c r="E365" s="24"/>
      <c r="F365" s="23"/>
      <c r="G365" s="24">
        <v>1</v>
      </c>
      <c r="H365" s="25" t="s">
        <v>2353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2955</v>
      </c>
      <c r="D366" s="23" t="s">
        <v>2419</v>
      </c>
      <c r="E366" s="24"/>
      <c r="F366" s="23"/>
      <c r="G366" s="24">
        <v>3</v>
      </c>
      <c r="H366" s="25" t="s">
        <v>551</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2956</v>
      </c>
      <c r="D367" s="23" t="s">
        <v>2957</v>
      </c>
      <c r="E367" s="24"/>
      <c r="F367" s="23"/>
      <c r="G367" s="24">
        <v>1</v>
      </c>
      <c r="H367" s="25" t="s">
        <v>2486</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2958</v>
      </c>
      <c r="D368" s="23" t="s">
        <v>2959</v>
      </c>
      <c r="E368" s="24"/>
      <c r="F368" s="22"/>
      <c r="G368" s="24">
        <v>1</v>
      </c>
      <c r="H368" s="25" t="s">
        <v>551</v>
      </c>
      <c r="I368" s="26">
        <v>42614</v>
      </c>
      <c r="J368" s="26">
        <v>42614</v>
      </c>
      <c r="K368" s="27">
        <v>1500</v>
      </c>
      <c r="L368" s="28">
        <v>930</v>
      </c>
      <c r="M368" s="28">
        <v>1460</v>
      </c>
      <c r="N368" s="29">
        <v>0.78</v>
      </c>
      <c r="O368" s="28">
        <v>1140</v>
      </c>
      <c r="P368" s="34"/>
      <c r="Q368" s="31" t="s">
        <v>482</v>
      </c>
    </row>
    <row r="369" ht="15.75" customHeight="1" spans="1:18">
      <c r="A369" s="18">
        <v>362</v>
      </c>
      <c r="B369" s="32"/>
      <c r="C369" s="22" t="s">
        <v>2960</v>
      </c>
      <c r="D369" s="23" t="s">
        <v>2961</v>
      </c>
      <c r="E369" s="24"/>
      <c r="F369" s="22"/>
      <c r="G369" s="24">
        <v>300</v>
      </c>
      <c r="H369" s="25" t="s">
        <v>626</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2962</v>
      </c>
      <c r="D370" s="23" t="s">
        <v>2963</v>
      </c>
      <c r="E370" s="24"/>
      <c r="F370" s="22"/>
      <c r="G370" s="24">
        <v>1</v>
      </c>
      <c r="H370" s="25" t="s">
        <v>2353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2964</v>
      </c>
      <c r="D371" s="23" t="s">
        <v>2965</v>
      </c>
      <c r="E371" s="24"/>
      <c r="F371" s="22"/>
      <c r="G371" s="24">
        <v>1</v>
      </c>
      <c r="H371" s="25" t="s">
        <v>551</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2966</v>
      </c>
      <c r="D372" s="23" t="s">
        <v>2967</v>
      </c>
      <c r="E372" s="24"/>
      <c r="F372" s="22"/>
      <c r="G372" s="24">
        <v>1</v>
      </c>
      <c r="H372" s="25" t="s">
        <v>551</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2968</v>
      </c>
      <c r="D373" s="23" t="s">
        <v>2969</v>
      </c>
      <c r="E373" s="24" t="s">
        <v>2492</v>
      </c>
      <c r="F373" s="22"/>
      <c r="G373" s="24">
        <v>1</v>
      </c>
      <c r="H373" s="25" t="s">
        <v>2353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2970</v>
      </c>
      <c r="D374" s="23" t="s">
        <v>2971</v>
      </c>
      <c r="E374" s="24" t="s">
        <v>2492</v>
      </c>
      <c r="F374" s="22"/>
      <c r="G374" s="24">
        <v>1</v>
      </c>
      <c r="H374" s="25" t="s">
        <v>2353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2972</v>
      </c>
      <c r="D375" s="23" t="s">
        <v>2973</v>
      </c>
      <c r="E375" s="24" t="s">
        <v>2974</v>
      </c>
      <c r="F375" s="22"/>
      <c r="G375" s="24">
        <v>1</v>
      </c>
      <c r="H375" s="25" t="s">
        <v>551</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2975</v>
      </c>
      <c r="D376" s="23" t="s">
        <v>2419</v>
      </c>
      <c r="E376" s="24"/>
      <c r="F376" s="22"/>
      <c r="G376" s="24">
        <v>1</v>
      </c>
      <c r="H376" s="25" t="s">
        <v>551</v>
      </c>
      <c r="I376" s="26">
        <v>42948</v>
      </c>
      <c r="J376" s="26">
        <v>42948</v>
      </c>
      <c r="K376" s="27">
        <v>1080</v>
      </c>
      <c r="L376" s="28">
        <v>857.7</v>
      </c>
      <c r="M376" s="28">
        <v>1030</v>
      </c>
      <c r="N376" s="29">
        <v>0.86</v>
      </c>
      <c r="O376" s="28">
        <v>890</v>
      </c>
      <c r="P376" s="34"/>
      <c r="Q376" s="31" t="s">
        <v>482</v>
      </c>
    </row>
    <row r="377" ht="15.75" customHeight="1" spans="1:18">
      <c r="A377" s="18">
        <v>370</v>
      </c>
      <c r="B377" s="32"/>
      <c r="C377" s="22" t="s">
        <v>2976</v>
      </c>
      <c r="D377" s="23" t="s">
        <v>2749</v>
      </c>
      <c r="E377" s="24"/>
      <c r="F377" s="22"/>
      <c r="G377" s="24">
        <v>1</v>
      </c>
      <c r="H377" s="25" t="s">
        <v>626</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2977</v>
      </c>
      <c r="D378" s="23" t="s">
        <v>2978</v>
      </c>
      <c r="E378" s="24"/>
      <c r="F378" s="22"/>
      <c r="G378" s="24">
        <v>1</v>
      </c>
      <c r="H378" s="25" t="s">
        <v>626</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2979</v>
      </c>
      <c r="D379" s="23" t="s">
        <v>2980</v>
      </c>
      <c r="E379" s="24"/>
      <c r="F379" s="22"/>
      <c r="G379" s="24">
        <v>421</v>
      </c>
      <c r="H379" s="25" t="s">
        <v>2981</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2982</v>
      </c>
      <c r="D380" s="23" t="s">
        <v>2983</v>
      </c>
      <c r="E380" s="24"/>
      <c r="F380" s="22"/>
      <c r="G380" s="24">
        <v>1</v>
      </c>
      <c r="H380" s="25" t="s">
        <v>626</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2984</v>
      </c>
      <c r="D381" s="23" t="s">
        <v>2980</v>
      </c>
      <c r="E381" s="24"/>
      <c r="F381" s="22"/>
      <c r="G381" s="24">
        <v>200</v>
      </c>
      <c r="H381" s="25" t="s">
        <v>2981</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2985</v>
      </c>
      <c r="D382" s="22" t="s">
        <v>2986</v>
      </c>
      <c r="E382" s="24" t="s">
        <v>2474</v>
      </c>
      <c r="F382" s="22"/>
      <c r="G382" s="24">
        <v>840</v>
      </c>
      <c r="H382" s="25" t="s">
        <v>626</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2987</v>
      </c>
      <c r="D383" s="23" t="s">
        <v>2988</v>
      </c>
      <c r="E383" s="24"/>
      <c r="F383" s="22"/>
      <c r="G383" s="24">
        <v>3</v>
      </c>
      <c r="H383" s="25" t="s">
        <v>626</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2989</v>
      </c>
      <c r="D384" s="23" t="s">
        <v>2648</v>
      </c>
      <c r="E384" s="24"/>
      <c r="F384" s="22"/>
      <c r="G384" s="24">
        <v>1</v>
      </c>
      <c r="H384" s="25" t="s">
        <v>551</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2990</v>
      </c>
      <c r="D385" s="23" t="s">
        <v>2991</v>
      </c>
      <c r="E385" s="24"/>
      <c r="F385" s="22"/>
      <c r="G385" s="24">
        <v>1</v>
      </c>
      <c r="H385" s="25" t="s">
        <v>626</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1418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2992</v>
      </c>
      <c r="D387" s="23" t="s">
        <v>2993</v>
      </c>
      <c r="E387" s="24"/>
      <c r="F387" s="22"/>
      <c r="G387" s="24">
        <v>1</v>
      </c>
      <c r="H387" s="25" t="s">
        <v>941</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2994</v>
      </c>
      <c r="D388" s="23" t="s">
        <v>2995</v>
      </c>
      <c r="E388" s="24"/>
      <c r="F388" s="22"/>
      <c r="G388" s="24">
        <v>1</v>
      </c>
      <c r="H388" s="25" t="s">
        <v>551</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2996</v>
      </c>
      <c r="D389" s="22" t="s">
        <v>2997</v>
      </c>
      <c r="E389" s="24"/>
      <c r="F389" s="22"/>
      <c r="G389" s="24">
        <v>1</v>
      </c>
      <c r="H389" s="25" t="s">
        <v>551</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2998</v>
      </c>
      <c r="D390" s="23" t="s">
        <v>1983</v>
      </c>
      <c r="E390" s="24"/>
      <c r="F390" s="23"/>
      <c r="G390" s="24">
        <v>1</v>
      </c>
      <c r="H390" s="25" t="s">
        <v>626</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2999</v>
      </c>
      <c r="D391" s="23" t="s">
        <v>3000</v>
      </c>
      <c r="E391" s="24"/>
      <c r="F391" s="22" t="s">
        <v>2568</v>
      </c>
      <c r="G391" s="24">
        <v>1</v>
      </c>
      <c r="H391" s="25" t="s">
        <v>551</v>
      </c>
      <c r="I391" s="26">
        <v>42108</v>
      </c>
      <c r="J391" s="26">
        <v>42108</v>
      </c>
      <c r="K391" s="36">
        <v>1650</v>
      </c>
      <c r="L391" s="28">
        <v>1114.46</v>
      </c>
      <c r="M391" s="28">
        <v>1520</v>
      </c>
      <c r="N391" s="29">
        <v>0.6</v>
      </c>
      <c r="O391" s="28">
        <v>910</v>
      </c>
      <c r="P391" s="34"/>
      <c r="Q391" s="31" t="s">
        <v>483</v>
      </c>
    </row>
    <row r="392" ht="15.75" customHeight="1" spans="1:17">
      <c r="A392" s="18">
        <v>385</v>
      </c>
      <c r="B392" s="46"/>
      <c r="C392" s="22" t="s">
        <v>3001</v>
      </c>
      <c r="D392" s="22" t="s">
        <v>3002</v>
      </c>
      <c r="E392" s="24" t="s">
        <v>2567</v>
      </c>
      <c r="F392" s="22" t="s">
        <v>2568</v>
      </c>
      <c r="G392" s="24">
        <v>1</v>
      </c>
      <c r="H392" s="25" t="s">
        <v>551</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3003</v>
      </c>
      <c r="D393" s="22" t="s">
        <v>3004</v>
      </c>
      <c r="E393" s="24"/>
      <c r="F393" s="22" t="s">
        <v>2568</v>
      </c>
      <c r="G393" s="24">
        <v>1</v>
      </c>
      <c r="H393" s="25" t="s">
        <v>551</v>
      </c>
      <c r="I393" s="26">
        <v>42108</v>
      </c>
      <c r="J393" s="26">
        <v>42108</v>
      </c>
      <c r="K393" s="27">
        <v>2400</v>
      </c>
      <c r="L393" s="28">
        <v>1621</v>
      </c>
      <c r="M393" s="28">
        <v>2160</v>
      </c>
      <c r="N393" s="29">
        <v>0.5</v>
      </c>
      <c r="O393" s="28">
        <v>1080</v>
      </c>
      <c r="P393" s="34"/>
      <c r="Q393" s="31" t="s">
        <v>483</v>
      </c>
    </row>
    <row r="394" ht="15.75" customHeight="1" spans="1:17">
      <c r="A394" s="18">
        <v>387</v>
      </c>
      <c r="B394" s="46"/>
      <c r="C394" s="22" t="s">
        <v>3005</v>
      </c>
      <c r="D394" s="22" t="s">
        <v>3006</v>
      </c>
      <c r="E394" s="24"/>
      <c r="F394" s="22" t="s">
        <v>2568</v>
      </c>
      <c r="G394" s="24">
        <v>1</v>
      </c>
      <c r="H394" s="25" t="s">
        <v>551</v>
      </c>
      <c r="I394" s="26">
        <v>42108</v>
      </c>
      <c r="J394" s="26">
        <v>42108</v>
      </c>
      <c r="K394" s="27">
        <v>3900</v>
      </c>
      <c r="L394" s="28">
        <v>2634.08</v>
      </c>
      <c r="M394" s="28">
        <v>3510</v>
      </c>
      <c r="N394" s="29">
        <v>0.6</v>
      </c>
      <c r="O394" s="28">
        <v>2110</v>
      </c>
      <c r="P394" s="34"/>
      <c r="Q394" s="31" t="s">
        <v>483</v>
      </c>
    </row>
    <row r="395" ht="15.75" customHeight="1" spans="1:17">
      <c r="A395" s="18">
        <v>388</v>
      </c>
      <c r="B395" s="46"/>
      <c r="C395" s="22" t="s">
        <v>3007</v>
      </c>
      <c r="D395" s="23" t="s">
        <v>3008</v>
      </c>
      <c r="E395" s="24" t="s">
        <v>3009</v>
      </c>
      <c r="F395" s="22" t="s">
        <v>2568</v>
      </c>
      <c r="G395" s="24">
        <v>2</v>
      </c>
      <c r="H395" s="25" t="s">
        <v>551</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3010</v>
      </c>
      <c r="D396" s="22" t="s">
        <v>2394</v>
      </c>
      <c r="E396" s="22"/>
      <c r="F396" s="22"/>
      <c r="G396" s="24">
        <v>2</v>
      </c>
      <c r="H396" s="25" t="s">
        <v>626</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3011</v>
      </c>
      <c r="D397" s="22" t="s">
        <v>2863</v>
      </c>
      <c r="E397" s="22"/>
      <c r="F397" s="22"/>
      <c r="G397" s="24">
        <v>1</v>
      </c>
      <c r="H397" s="25" t="s">
        <v>551</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3012</v>
      </c>
      <c r="D398" s="22" t="s">
        <v>2641</v>
      </c>
      <c r="E398" s="22"/>
      <c r="F398" s="22"/>
      <c r="G398" s="24">
        <v>1</v>
      </c>
      <c r="H398" s="25" t="s">
        <v>551</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3013</v>
      </c>
      <c r="D399" s="22" t="s">
        <v>3014</v>
      </c>
      <c r="E399" s="22"/>
      <c r="F399" s="22"/>
      <c r="G399" s="24">
        <v>1</v>
      </c>
      <c r="H399" s="25" t="s">
        <v>2353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3015</v>
      </c>
      <c r="D400" s="22" t="s">
        <v>3016</v>
      </c>
      <c r="E400" s="22"/>
      <c r="F400" s="22"/>
      <c r="G400" s="24">
        <v>1</v>
      </c>
      <c r="H400" s="25" t="s">
        <v>2353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3017</v>
      </c>
      <c r="D401" s="22" t="s">
        <v>2376</v>
      </c>
      <c r="E401" s="22"/>
      <c r="F401" s="22"/>
      <c r="G401" s="24">
        <v>1</v>
      </c>
      <c r="H401" s="25" t="s">
        <v>2353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3018</v>
      </c>
      <c r="D402" s="22" t="s">
        <v>3019</v>
      </c>
      <c r="E402" s="22"/>
      <c r="F402" s="22"/>
      <c r="G402" s="24">
        <v>1</v>
      </c>
      <c r="H402" s="25" t="s">
        <v>2353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3020</v>
      </c>
      <c r="D403" s="22" t="s">
        <v>3021</v>
      </c>
      <c r="E403" s="22"/>
      <c r="F403" s="22"/>
      <c r="G403" s="24">
        <v>1</v>
      </c>
      <c r="H403" s="25" t="s">
        <v>2353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3022</v>
      </c>
      <c r="D404" s="22" t="s">
        <v>3023</v>
      </c>
      <c r="E404" s="22"/>
      <c r="F404" s="22"/>
      <c r="G404" s="24">
        <v>1</v>
      </c>
      <c r="H404" s="25" t="s">
        <v>2353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3024</v>
      </c>
      <c r="D405" s="22" t="s">
        <v>2603</v>
      </c>
      <c r="E405" s="22"/>
      <c r="F405" s="22"/>
      <c r="G405" s="24">
        <v>1</v>
      </c>
      <c r="H405" s="25" t="s">
        <v>2353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3025</v>
      </c>
      <c r="D406" s="22" t="s">
        <v>3026</v>
      </c>
      <c r="E406" s="22"/>
      <c r="F406" s="22"/>
      <c r="G406" s="24">
        <v>1</v>
      </c>
      <c r="H406" s="25" t="s">
        <v>2353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3027</v>
      </c>
      <c r="D407" s="22" t="s">
        <v>3028</v>
      </c>
      <c r="E407" s="22"/>
      <c r="F407" s="22"/>
      <c r="G407" s="24">
        <v>1</v>
      </c>
      <c r="H407" s="25" t="s">
        <v>2353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3029</v>
      </c>
      <c r="D408" s="22" t="s">
        <v>3030</v>
      </c>
      <c r="E408" s="22"/>
      <c r="F408" s="22"/>
      <c r="G408" s="24">
        <v>1</v>
      </c>
      <c r="H408" s="25" t="s">
        <v>2353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3031</v>
      </c>
      <c r="D409" s="22" t="s">
        <v>3032</v>
      </c>
      <c r="E409" s="22"/>
      <c r="F409" s="22"/>
      <c r="G409" s="24">
        <v>1</v>
      </c>
      <c r="H409" s="25" t="s">
        <v>2353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3033</v>
      </c>
      <c r="D410" s="22" t="s">
        <v>3034</v>
      </c>
      <c r="E410" s="22"/>
      <c r="F410" s="22"/>
      <c r="G410" s="24">
        <v>1</v>
      </c>
      <c r="H410" s="25" t="s">
        <v>2353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3035</v>
      </c>
      <c r="D411" s="22" t="s">
        <v>2603</v>
      </c>
      <c r="E411" s="22"/>
      <c r="F411" s="22"/>
      <c r="G411" s="24">
        <v>1</v>
      </c>
      <c r="H411" s="25" t="s">
        <v>2353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3036</v>
      </c>
      <c r="D412" s="22" t="s">
        <v>2384</v>
      </c>
      <c r="E412" s="22"/>
      <c r="F412" s="22"/>
      <c r="G412" s="24">
        <v>1</v>
      </c>
      <c r="H412" s="25" t="s">
        <v>2486</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3037</v>
      </c>
      <c r="D413" s="22" t="s">
        <v>3038</v>
      </c>
      <c r="E413" s="22" t="s">
        <v>2388</v>
      </c>
      <c r="F413" s="22"/>
      <c r="G413" s="24">
        <v>1</v>
      </c>
      <c r="H413" s="25" t="s">
        <v>626</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3039</v>
      </c>
      <c r="D414" s="22" t="s">
        <v>2995</v>
      </c>
      <c r="E414" s="22"/>
      <c r="F414" s="22"/>
      <c r="G414" s="24">
        <v>2</v>
      </c>
      <c r="H414" s="25" t="s">
        <v>551</v>
      </c>
      <c r="I414" s="26">
        <v>42383</v>
      </c>
      <c r="J414" s="26">
        <v>42383</v>
      </c>
      <c r="K414" s="27">
        <v>9000</v>
      </c>
      <c r="L414" s="28">
        <v>6720</v>
      </c>
      <c r="M414" s="28">
        <v>8730</v>
      </c>
      <c r="N414" s="29">
        <v>0.73</v>
      </c>
      <c r="O414" s="28">
        <v>6370</v>
      </c>
      <c r="P414" s="34"/>
      <c r="Q414" s="31" t="s">
        <v>483</v>
      </c>
    </row>
    <row r="415" ht="15.75" customHeight="1" spans="1:17">
      <c r="A415" s="18">
        <v>408</v>
      </c>
      <c r="B415" s="46"/>
      <c r="C415" s="22" t="s">
        <v>3040</v>
      </c>
      <c r="D415" s="22" t="s">
        <v>2997</v>
      </c>
      <c r="E415" s="22"/>
      <c r="F415" s="22"/>
      <c r="G415" s="24">
        <v>1</v>
      </c>
      <c r="H415" s="25" t="s">
        <v>551</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3041</v>
      </c>
      <c r="D416" s="22" t="s">
        <v>3042</v>
      </c>
      <c r="E416" s="22"/>
      <c r="F416" s="22"/>
      <c r="G416" s="24">
        <v>1</v>
      </c>
      <c r="H416" s="25" t="s">
        <v>551</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3043</v>
      </c>
      <c r="D417" s="23" t="s">
        <v>2384</v>
      </c>
      <c r="E417" s="22"/>
      <c r="F417" s="22"/>
      <c r="G417" s="24">
        <v>1</v>
      </c>
      <c r="H417" s="25" t="s">
        <v>2486</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3044</v>
      </c>
      <c r="D418" s="22" t="s">
        <v>3045</v>
      </c>
      <c r="E418" s="22"/>
      <c r="F418" s="22"/>
      <c r="G418" s="24">
        <v>1</v>
      </c>
      <c r="H418" s="25" t="s">
        <v>551</v>
      </c>
      <c r="I418" s="26">
        <v>42627</v>
      </c>
      <c r="J418" s="26">
        <v>42627</v>
      </c>
      <c r="K418" s="27">
        <v>4680</v>
      </c>
      <c r="L418" s="28">
        <v>3790.8</v>
      </c>
      <c r="M418" s="28">
        <v>4260</v>
      </c>
      <c r="N418" s="29">
        <v>0.79</v>
      </c>
      <c r="O418" s="28">
        <v>3370</v>
      </c>
      <c r="P418" s="34"/>
      <c r="Q418" s="31" t="s">
        <v>483</v>
      </c>
    </row>
    <row r="419" ht="15.75" customHeight="1" spans="1:17">
      <c r="A419" s="18">
        <v>412</v>
      </c>
      <c r="B419" s="46"/>
      <c r="C419" s="22" t="s">
        <v>3046</v>
      </c>
      <c r="D419" s="22" t="s">
        <v>2603</v>
      </c>
      <c r="E419" s="24"/>
      <c r="F419" s="23"/>
      <c r="G419" s="24">
        <v>1</v>
      </c>
      <c r="H419" s="25" t="s">
        <v>2353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3047</v>
      </c>
      <c r="D420" s="22" t="s">
        <v>3048</v>
      </c>
      <c r="E420" s="24"/>
      <c r="F420" s="22"/>
      <c r="G420" s="24">
        <v>1</v>
      </c>
      <c r="H420" s="25" t="s">
        <v>551</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3049</v>
      </c>
      <c r="D421" s="22" t="s">
        <v>3050</v>
      </c>
      <c r="E421" s="24"/>
      <c r="F421" s="22"/>
      <c r="G421" s="24">
        <v>1</v>
      </c>
      <c r="H421" s="25" t="s">
        <v>626</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3051</v>
      </c>
      <c r="D422" s="22" t="s">
        <v>3052</v>
      </c>
      <c r="E422" s="24"/>
      <c r="F422" s="22"/>
      <c r="G422" s="24">
        <v>1</v>
      </c>
      <c r="H422" s="25" t="s">
        <v>2486</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3053</v>
      </c>
      <c r="D423" s="22" t="s">
        <v>3054</v>
      </c>
      <c r="E423" s="24"/>
      <c r="F423" s="22"/>
      <c r="G423" s="24">
        <v>1</v>
      </c>
      <c r="H423" s="25" t="s">
        <v>551</v>
      </c>
      <c r="I423" s="26">
        <v>42961</v>
      </c>
      <c r="J423" s="26">
        <v>42961</v>
      </c>
      <c r="K423" s="36">
        <v>9200</v>
      </c>
      <c r="L423" s="28">
        <v>8253.2</v>
      </c>
      <c r="M423" s="28">
        <v>8740</v>
      </c>
      <c r="N423" s="29">
        <v>0.8</v>
      </c>
      <c r="O423" s="28">
        <v>6990</v>
      </c>
      <c r="P423" s="34"/>
      <c r="Q423" s="31" t="s">
        <v>483</v>
      </c>
    </row>
    <row r="424" ht="15.75" customHeight="1" spans="1:17">
      <c r="A424" s="18">
        <v>417</v>
      </c>
      <c r="B424" s="46"/>
      <c r="C424" s="22" t="s">
        <v>3055</v>
      </c>
      <c r="D424" s="22" t="s">
        <v>2424</v>
      </c>
      <c r="E424" s="24"/>
      <c r="F424" s="22"/>
      <c r="G424" s="24">
        <v>1</v>
      </c>
      <c r="H424" s="25" t="s">
        <v>551</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3056</v>
      </c>
      <c r="D425" s="22" t="s">
        <v>2396</v>
      </c>
      <c r="E425" s="24"/>
      <c r="F425" s="22"/>
      <c r="G425" s="24">
        <v>1</v>
      </c>
      <c r="H425" s="25" t="s">
        <v>551</v>
      </c>
      <c r="I425" s="26">
        <v>43084</v>
      </c>
      <c r="J425" s="26">
        <v>43084</v>
      </c>
      <c r="K425" s="36">
        <v>1100</v>
      </c>
      <c r="L425" s="28">
        <v>1021.61</v>
      </c>
      <c r="M425" s="28">
        <v>1050</v>
      </c>
      <c r="N425" s="29">
        <v>0.84</v>
      </c>
      <c r="O425" s="28">
        <v>880</v>
      </c>
      <c r="P425" s="34"/>
      <c r="Q425" s="31" t="s">
        <v>483</v>
      </c>
    </row>
    <row r="426" ht="15.75" customHeight="1" spans="1:17">
      <c r="A426" s="18">
        <v>419</v>
      </c>
      <c r="B426" s="46"/>
      <c r="C426" s="22" t="s">
        <v>3057</v>
      </c>
      <c r="D426" s="22" t="s">
        <v>2997</v>
      </c>
      <c r="E426" s="24"/>
      <c r="F426" s="22"/>
      <c r="G426" s="24">
        <v>1</v>
      </c>
      <c r="H426" s="25" t="s">
        <v>551</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3058</v>
      </c>
      <c r="D427" s="22" t="s">
        <v>2763</v>
      </c>
      <c r="E427" s="24"/>
      <c r="F427" s="22"/>
      <c r="G427" s="24">
        <v>1</v>
      </c>
      <c r="H427" s="25" t="s">
        <v>2767</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3059</v>
      </c>
      <c r="D428" s="22" t="s">
        <v>3060</v>
      </c>
      <c r="E428" s="24"/>
      <c r="F428" s="22"/>
      <c r="G428" s="24">
        <v>1</v>
      </c>
      <c r="H428" s="25" t="s">
        <v>551</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3061</v>
      </c>
      <c r="D429" s="22" t="s">
        <v>3062</v>
      </c>
      <c r="E429" s="24"/>
      <c r="F429" s="22"/>
      <c r="G429" s="24">
        <v>1</v>
      </c>
      <c r="H429" s="25" t="s">
        <v>2486</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3063</v>
      </c>
      <c r="D430" s="22" t="s">
        <v>2410</v>
      </c>
      <c r="E430" s="24"/>
      <c r="F430" s="22"/>
      <c r="G430" s="24">
        <v>1</v>
      </c>
      <c r="H430" s="25" t="s">
        <v>551</v>
      </c>
      <c r="I430" s="26">
        <v>41987</v>
      </c>
      <c r="J430" s="26">
        <v>41987</v>
      </c>
      <c r="K430" s="27">
        <v>1350</v>
      </c>
      <c r="L430" s="28">
        <v>388.08</v>
      </c>
      <c r="M430" s="28">
        <v>1080</v>
      </c>
      <c r="N430" s="29">
        <v>0.46</v>
      </c>
      <c r="O430" s="28">
        <v>500</v>
      </c>
      <c r="P430" s="34"/>
      <c r="Q430" s="31" t="s">
        <v>483</v>
      </c>
    </row>
    <row r="431" ht="15.75" customHeight="1" spans="1:17">
      <c r="A431" s="18">
        <v>424</v>
      </c>
      <c r="B431" s="46"/>
      <c r="C431" s="22" t="s">
        <v>3064</v>
      </c>
      <c r="D431" s="22" t="s">
        <v>2416</v>
      </c>
      <c r="E431" s="24"/>
      <c r="F431" s="22" t="s">
        <v>2366</v>
      </c>
      <c r="G431" s="24">
        <v>3</v>
      </c>
      <c r="H431" s="25" t="s">
        <v>551</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3065</v>
      </c>
      <c r="D432" s="22" t="s">
        <v>3066</v>
      </c>
      <c r="E432" s="24"/>
      <c r="F432" s="22"/>
      <c r="G432" s="24">
        <v>1</v>
      </c>
      <c r="H432" s="25" t="s">
        <v>551</v>
      </c>
      <c r="I432" s="26">
        <v>42018</v>
      </c>
      <c r="J432" s="26">
        <v>42018</v>
      </c>
      <c r="K432" s="27">
        <v>1520</v>
      </c>
      <c r="L432" s="28">
        <v>461.04</v>
      </c>
      <c r="M432" s="28">
        <v>1400</v>
      </c>
      <c r="N432" s="29">
        <v>0.58</v>
      </c>
      <c r="O432" s="28">
        <v>810</v>
      </c>
      <c r="P432" s="34"/>
      <c r="Q432" s="31" t="s">
        <v>483</v>
      </c>
    </row>
    <row r="433" ht="15.75" customHeight="1" spans="1:17">
      <c r="A433" s="18">
        <v>426</v>
      </c>
      <c r="B433" s="46"/>
      <c r="C433" s="22" t="s">
        <v>3067</v>
      </c>
      <c r="D433" s="22" t="s">
        <v>3068</v>
      </c>
      <c r="E433" s="24"/>
      <c r="F433" s="22"/>
      <c r="G433" s="24">
        <v>1</v>
      </c>
      <c r="H433" s="25" t="s">
        <v>551</v>
      </c>
      <c r="I433" s="26">
        <v>42049</v>
      </c>
      <c r="J433" s="26">
        <v>42049</v>
      </c>
      <c r="K433" s="27">
        <v>1800</v>
      </c>
      <c r="L433" s="28">
        <v>574.5</v>
      </c>
      <c r="M433" s="28">
        <v>1710</v>
      </c>
      <c r="N433" s="29">
        <v>0.66</v>
      </c>
      <c r="O433" s="28">
        <v>1130</v>
      </c>
      <c r="P433" s="34"/>
      <c r="Q433" s="31" t="s">
        <v>483</v>
      </c>
    </row>
    <row r="434" ht="15.75" customHeight="1" spans="1:17">
      <c r="A434" s="18">
        <v>427</v>
      </c>
      <c r="B434" s="46"/>
      <c r="C434" s="22" t="s">
        <v>3069</v>
      </c>
      <c r="D434" s="22" t="s">
        <v>2449</v>
      </c>
      <c r="E434" s="24"/>
      <c r="F434" s="22"/>
      <c r="G434" s="24">
        <v>1</v>
      </c>
      <c r="H434" s="25" t="s">
        <v>2486</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3070</v>
      </c>
      <c r="D435" s="22" t="s">
        <v>3071</v>
      </c>
      <c r="E435" s="24"/>
      <c r="F435" s="22"/>
      <c r="G435" s="24">
        <v>1</v>
      </c>
      <c r="H435" s="25" t="s">
        <v>551</v>
      </c>
      <c r="I435" s="26">
        <v>42230</v>
      </c>
      <c r="J435" s="26">
        <v>42230</v>
      </c>
      <c r="K435" s="36">
        <v>1050</v>
      </c>
      <c r="L435" s="28">
        <v>434.83</v>
      </c>
      <c r="M435" s="28">
        <v>950</v>
      </c>
      <c r="N435" s="29">
        <v>0.64</v>
      </c>
      <c r="O435" s="28">
        <v>610</v>
      </c>
      <c r="P435" s="34"/>
      <c r="Q435" s="31" t="s">
        <v>483</v>
      </c>
    </row>
    <row r="436" ht="15.75" customHeight="1" spans="1:17">
      <c r="A436" s="18">
        <v>429</v>
      </c>
      <c r="B436" s="46"/>
      <c r="C436" s="22" t="s">
        <v>3072</v>
      </c>
      <c r="D436" s="22" t="s">
        <v>2410</v>
      </c>
      <c r="E436" s="24"/>
      <c r="F436" s="22"/>
      <c r="G436" s="24">
        <v>3</v>
      </c>
      <c r="H436" s="25" t="s">
        <v>551</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3073</v>
      </c>
      <c r="D437" s="22" t="s">
        <v>3074</v>
      </c>
      <c r="E437" s="24"/>
      <c r="F437" s="22"/>
      <c r="G437" s="24">
        <v>1</v>
      </c>
      <c r="H437" s="25" t="s">
        <v>551</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3075</v>
      </c>
      <c r="D438" s="22" t="s">
        <v>2570</v>
      </c>
      <c r="E438" s="24"/>
      <c r="F438" s="22"/>
      <c r="G438" s="24">
        <v>1</v>
      </c>
      <c r="H438" s="25" t="s">
        <v>551</v>
      </c>
      <c r="I438" s="26">
        <v>42443</v>
      </c>
      <c r="J438" s="26">
        <v>42443</v>
      </c>
      <c r="K438" s="27">
        <v>9000</v>
      </c>
      <c r="L438" s="28">
        <v>4725</v>
      </c>
      <c r="M438" s="28">
        <v>8730</v>
      </c>
      <c r="N438" s="29">
        <v>0.75</v>
      </c>
      <c r="O438" s="28">
        <v>6550</v>
      </c>
      <c r="P438" s="34"/>
      <c r="Q438" s="31" t="s">
        <v>483</v>
      </c>
    </row>
    <row r="439" ht="15.75" customHeight="1" spans="1:17">
      <c r="A439" s="18">
        <v>432</v>
      </c>
      <c r="B439" s="46"/>
      <c r="C439" s="22" t="s">
        <v>3076</v>
      </c>
      <c r="D439" s="22" t="s">
        <v>2927</v>
      </c>
      <c r="E439" s="24"/>
      <c r="F439" s="22"/>
      <c r="G439" s="24">
        <v>1</v>
      </c>
      <c r="H439" s="25" t="s">
        <v>551</v>
      </c>
      <c r="I439" s="26">
        <v>42504</v>
      </c>
      <c r="J439" s="26">
        <v>42504</v>
      </c>
      <c r="K439" s="27">
        <v>6800</v>
      </c>
      <c r="L439" s="28">
        <v>3785.3</v>
      </c>
      <c r="M439" s="28">
        <v>6190</v>
      </c>
      <c r="N439" s="29">
        <v>0.71</v>
      </c>
      <c r="O439" s="28">
        <v>4390</v>
      </c>
      <c r="P439" s="34"/>
      <c r="Q439" s="31" t="s">
        <v>483</v>
      </c>
    </row>
    <row r="440" ht="15.75" customHeight="1" spans="1:17">
      <c r="A440" s="18">
        <v>433</v>
      </c>
      <c r="B440" s="46"/>
      <c r="C440" s="22" t="s">
        <v>3077</v>
      </c>
      <c r="D440" s="22" t="s">
        <v>3078</v>
      </c>
      <c r="E440" s="24"/>
      <c r="F440" s="22"/>
      <c r="G440" s="24">
        <v>1</v>
      </c>
      <c r="H440" s="25" t="s">
        <v>551</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3079</v>
      </c>
      <c r="D441" s="22" t="s">
        <v>2421</v>
      </c>
      <c r="E441" s="24"/>
      <c r="F441" s="22"/>
      <c r="G441" s="24">
        <v>1</v>
      </c>
      <c r="H441" s="25" t="s">
        <v>551</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3080</v>
      </c>
      <c r="D442" s="22" t="s">
        <v>2959</v>
      </c>
      <c r="E442" s="24"/>
      <c r="F442" s="22"/>
      <c r="G442" s="24">
        <v>1</v>
      </c>
      <c r="H442" s="25" t="s">
        <v>551</v>
      </c>
      <c r="I442" s="26">
        <v>42504</v>
      </c>
      <c r="J442" s="26">
        <v>42504</v>
      </c>
      <c r="K442" s="27">
        <v>1500</v>
      </c>
      <c r="L442" s="28">
        <v>835</v>
      </c>
      <c r="M442" s="28">
        <v>1460</v>
      </c>
      <c r="N442" s="29">
        <v>0.76</v>
      </c>
      <c r="O442" s="28">
        <v>1110</v>
      </c>
      <c r="P442" s="34"/>
      <c r="Q442" s="31" t="s">
        <v>483</v>
      </c>
    </row>
    <row r="443" ht="15.75" customHeight="1" spans="1:17">
      <c r="A443" s="18">
        <v>436</v>
      </c>
      <c r="B443" s="46"/>
      <c r="C443" s="22" t="s">
        <v>3081</v>
      </c>
      <c r="D443" s="22" t="s">
        <v>2648</v>
      </c>
      <c r="E443" s="24"/>
      <c r="F443" s="22"/>
      <c r="G443" s="24">
        <v>1</v>
      </c>
      <c r="H443" s="25" t="s">
        <v>551</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3082</v>
      </c>
      <c r="D444" s="22" t="s">
        <v>2419</v>
      </c>
      <c r="E444" s="24"/>
      <c r="F444" s="22"/>
      <c r="G444" s="24">
        <v>1</v>
      </c>
      <c r="H444" s="25" t="s">
        <v>551</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3083</v>
      </c>
      <c r="D445" s="22" t="s">
        <v>2421</v>
      </c>
      <c r="E445" s="24"/>
      <c r="F445" s="22"/>
      <c r="G445" s="24">
        <v>1</v>
      </c>
      <c r="H445" s="25" t="s">
        <v>551</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3084</v>
      </c>
      <c r="D446" s="22" t="s">
        <v>2641</v>
      </c>
      <c r="E446" s="24"/>
      <c r="F446" s="22"/>
      <c r="G446" s="24">
        <v>1</v>
      </c>
      <c r="H446" s="25" t="s">
        <v>551</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3085</v>
      </c>
      <c r="D447" s="22" t="s">
        <v>2698</v>
      </c>
      <c r="E447" s="24"/>
      <c r="F447" s="22"/>
      <c r="G447" s="24">
        <v>1</v>
      </c>
      <c r="H447" s="25" t="s">
        <v>551</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3086</v>
      </c>
      <c r="D448" s="22" t="s">
        <v>3087</v>
      </c>
      <c r="E448" s="24"/>
      <c r="F448" s="22"/>
      <c r="G448" s="24">
        <v>1</v>
      </c>
      <c r="H448" s="25" t="s">
        <v>551</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3088</v>
      </c>
      <c r="D449" s="22" t="s">
        <v>2461</v>
      </c>
      <c r="E449" s="24"/>
      <c r="F449" s="22"/>
      <c r="G449" s="24">
        <v>2</v>
      </c>
      <c r="H449" s="25" t="s">
        <v>551</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3089</v>
      </c>
      <c r="D450" s="22" t="s">
        <v>3090</v>
      </c>
      <c r="E450" s="24"/>
      <c r="F450" s="22"/>
      <c r="G450" s="24">
        <v>3</v>
      </c>
      <c r="H450" s="25" t="s">
        <v>551</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3091</v>
      </c>
      <c r="D451" s="22" t="s">
        <v>2424</v>
      </c>
      <c r="E451" s="24"/>
      <c r="F451" s="22"/>
      <c r="G451" s="24">
        <v>1</v>
      </c>
      <c r="H451" s="25" t="s">
        <v>551</v>
      </c>
      <c r="I451" s="26">
        <v>42809</v>
      </c>
      <c r="J451" s="26">
        <v>42809</v>
      </c>
      <c r="K451" s="36">
        <v>1350</v>
      </c>
      <c r="L451" s="28">
        <v>965.2</v>
      </c>
      <c r="M451" s="28">
        <v>1280</v>
      </c>
      <c r="N451" s="29">
        <v>0.75</v>
      </c>
      <c r="O451" s="28">
        <v>960</v>
      </c>
      <c r="P451" s="34"/>
      <c r="Q451" s="31" t="s">
        <v>483</v>
      </c>
    </row>
    <row r="452" ht="15.75" customHeight="1" spans="1:18">
      <c r="A452" s="18">
        <v>445</v>
      </c>
      <c r="B452" s="46"/>
      <c r="C452" s="22" t="s">
        <v>3092</v>
      </c>
      <c r="D452" s="22" t="s">
        <v>3093</v>
      </c>
      <c r="E452" s="24"/>
      <c r="F452" s="22"/>
      <c r="G452" s="24">
        <v>1</v>
      </c>
      <c r="H452" s="25" t="s">
        <v>551</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3094</v>
      </c>
      <c r="D453" s="22" t="s">
        <v>2371</v>
      </c>
      <c r="E453" s="25"/>
      <c r="F453" s="22"/>
      <c r="G453" s="24">
        <v>1</v>
      </c>
      <c r="H453" s="25" t="s">
        <v>551</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3095</v>
      </c>
      <c r="D454" s="22" t="s">
        <v>3096</v>
      </c>
      <c r="E454" s="24"/>
      <c r="F454" s="22"/>
      <c r="G454" s="24">
        <v>1</v>
      </c>
      <c r="H454" s="25" t="s">
        <v>551</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3097</v>
      </c>
      <c r="D455" s="22" t="s">
        <v>2424</v>
      </c>
      <c r="E455" s="24"/>
      <c r="F455" s="22"/>
      <c r="G455" s="24">
        <v>1</v>
      </c>
      <c r="H455" s="25" t="s">
        <v>551</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3098</v>
      </c>
      <c r="D456" s="22" t="s">
        <v>3099</v>
      </c>
      <c r="E456" s="24"/>
      <c r="F456" s="22"/>
      <c r="G456" s="24">
        <v>1</v>
      </c>
      <c r="H456" s="25" t="s">
        <v>551</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3100</v>
      </c>
      <c r="D457" s="23" t="s">
        <v>615</v>
      </c>
      <c r="E457" s="24"/>
      <c r="F457" s="22"/>
      <c r="G457" s="24">
        <v>1</v>
      </c>
      <c r="H457" s="25" t="s">
        <v>551</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3101</v>
      </c>
      <c r="D458" s="22" t="s">
        <v>3102</v>
      </c>
      <c r="E458" s="24"/>
      <c r="F458" s="22" t="s">
        <v>3103</v>
      </c>
      <c r="G458" s="24">
        <v>1</v>
      </c>
      <c r="H458" s="25" t="s">
        <v>551</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3104</v>
      </c>
      <c r="D459" s="23" t="s">
        <v>3105</v>
      </c>
      <c r="E459" s="24"/>
      <c r="F459" s="22" t="s">
        <v>3106</v>
      </c>
      <c r="G459" s="24">
        <v>6</v>
      </c>
      <c r="H459" s="25" t="s">
        <v>551</v>
      </c>
      <c r="I459" s="26">
        <v>43208</v>
      </c>
      <c r="J459" s="26">
        <v>43208</v>
      </c>
      <c r="K459" s="27">
        <v>5808</v>
      </c>
      <c r="L459" s="28">
        <v>5348.2</v>
      </c>
      <c r="M459" s="28">
        <v>5810</v>
      </c>
      <c r="N459" s="29">
        <v>0.8</v>
      </c>
      <c r="O459" s="28">
        <v>4650</v>
      </c>
      <c r="P459" s="34"/>
      <c r="Q459" s="31" t="s">
        <v>483</v>
      </c>
    </row>
    <row r="460" ht="15.75" customHeight="1" spans="1:18">
      <c r="A460" s="18">
        <v>453</v>
      </c>
      <c r="B460" s="46"/>
      <c r="C460" s="22" t="s">
        <v>3107</v>
      </c>
      <c r="D460" s="23" t="s">
        <v>3108</v>
      </c>
      <c r="E460" s="24" t="s">
        <v>2555</v>
      </c>
      <c r="F460" s="22"/>
      <c r="G460" s="24">
        <v>1</v>
      </c>
      <c r="H460" s="25" t="s">
        <v>551</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3109</v>
      </c>
      <c r="D461" s="23" t="s">
        <v>3110</v>
      </c>
      <c r="E461" s="24"/>
      <c r="F461" s="22"/>
      <c r="G461" s="24">
        <v>2</v>
      </c>
      <c r="H461" s="25" t="s">
        <v>551</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3111</v>
      </c>
      <c r="D462" s="23" t="s">
        <v>3112</v>
      </c>
      <c r="E462" s="24"/>
      <c r="F462" s="22"/>
      <c r="G462" s="24">
        <v>1</v>
      </c>
      <c r="H462" s="25" t="s">
        <v>551</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3113</v>
      </c>
      <c r="D463" s="23" t="s">
        <v>3114</v>
      </c>
      <c r="E463" s="24"/>
      <c r="F463" s="22" t="s">
        <v>3115</v>
      </c>
      <c r="G463" s="24">
        <v>1</v>
      </c>
      <c r="H463" s="25" t="s">
        <v>551</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3116</v>
      </c>
      <c r="D464" s="23" t="s">
        <v>2741</v>
      </c>
      <c r="E464" s="24"/>
      <c r="F464" s="22" t="s">
        <v>2459</v>
      </c>
      <c r="G464" s="24">
        <v>1</v>
      </c>
      <c r="H464" s="25" t="s">
        <v>551</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3117</v>
      </c>
      <c r="D465" s="23" t="s">
        <v>2596</v>
      </c>
      <c r="E465" s="24" t="s">
        <v>3118</v>
      </c>
      <c r="F465" s="22"/>
      <c r="G465" s="24">
        <v>2</v>
      </c>
      <c r="H465" s="25" t="s">
        <v>551</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3119</v>
      </c>
      <c r="D466" s="23" t="s">
        <v>2469</v>
      </c>
      <c r="E466" s="24"/>
      <c r="F466" s="22"/>
      <c r="G466" s="24">
        <v>1</v>
      </c>
      <c r="H466" s="25" t="s">
        <v>551</v>
      </c>
      <c r="I466" s="26">
        <v>43159</v>
      </c>
      <c r="J466" s="26">
        <v>43159</v>
      </c>
      <c r="K466" s="27">
        <v>7200</v>
      </c>
      <c r="L466" s="28">
        <v>6402</v>
      </c>
      <c r="M466" s="28">
        <v>7200</v>
      </c>
      <c r="N466" s="29">
        <v>0.92</v>
      </c>
      <c r="O466" s="28">
        <v>6620</v>
      </c>
      <c r="P466" s="34"/>
      <c r="Q466" s="31" t="s">
        <v>483</v>
      </c>
    </row>
    <row r="467" ht="15.75" customHeight="1" spans="1:17">
      <c r="A467" s="18">
        <v>460</v>
      </c>
      <c r="B467" s="46"/>
      <c r="C467" s="22" t="s">
        <v>3120</v>
      </c>
      <c r="D467" s="23" t="s">
        <v>3121</v>
      </c>
      <c r="E467" s="24" t="s">
        <v>3122</v>
      </c>
      <c r="F467" s="22"/>
      <c r="G467" s="24">
        <v>1</v>
      </c>
      <c r="H467" s="25" t="s">
        <v>551</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3123</v>
      </c>
      <c r="D468" s="23" t="s">
        <v>3124</v>
      </c>
      <c r="E468" s="24"/>
      <c r="F468" s="22"/>
      <c r="G468" s="24">
        <v>1</v>
      </c>
      <c r="H468" s="25" t="s">
        <v>2498</v>
      </c>
      <c r="I468" s="26">
        <v>41492</v>
      </c>
      <c r="J468" s="26">
        <v>41492</v>
      </c>
      <c r="K468" s="27">
        <v>6000</v>
      </c>
      <c r="L468" s="28">
        <v>300</v>
      </c>
      <c r="M468" s="28">
        <v>5160</v>
      </c>
      <c r="N468" s="29">
        <v>0.15</v>
      </c>
      <c r="O468" s="28">
        <v>770</v>
      </c>
      <c r="P468" s="34"/>
      <c r="Q468" s="31" t="s">
        <v>483</v>
      </c>
    </row>
    <row r="469" ht="15.75" customHeight="1" spans="1:17">
      <c r="A469" s="18">
        <v>462</v>
      </c>
      <c r="B469" s="46"/>
      <c r="C469" s="22" t="s">
        <v>3125</v>
      </c>
      <c r="D469" s="23" t="s">
        <v>3126</v>
      </c>
      <c r="E469" s="24"/>
      <c r="F469" s="22"/>
      <c r="G469" s="24">
        <v>1</v>
      </c>
      <c r="H469" s="25" t="s">
        <v>2498</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3127</v>
      </c>
      <c r="D470" s="23" t="s">
        <v>3128</v>
      </c>
      <c r="E470" s="24"/>
      <c r="F470" s="22"/>
      <c r="G470" s="24">
        <v>1</v>
      </c>
      <c r="H470" s="25" t="s">
        <v>2498</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3129</v>
      </c>
      <c r="D471" s="23" t="s">
        <v>2787</v>
      </c>
      <c r="E471" s="24"/>
      <c r="F471" s="22"/>
      <c r="G471" s="24">
        <v>3</v>
      </c>
      <c r="H471" s="25" t="s">
        <v>2498</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3130</v>
      </c>
      <c r="D472" s="23" t="s">
        <v>3131</v>
      </c>
      <c r="E472" s="24" t="s">
        <v>3132</v>
      </c>
      <c r="F472" s="22" t="s">
        <v>3133</v>
      </c>
      <c r="G472" s="24">
        <v>1</v>
      </c>
      <c r="H472" s="25" t="s">
        <v>2498</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3134</v>
      </c>
      <c r="D473" s="22" t="s">
        <v>3135</v>
      </c>
      <c r="E473" s="24"/>
      <c r="F473" s="22"/>
      <c r="G473" s="24">
        <v>1</v>
      </c>
      <c r="H473" s="25" t="s">
        <v>626</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3136</v>
      </c>
      <c r="D474" s="23" t="s">
        <v>2362</v>
      </c>
      <c r="E474" s="24"/>
      <c r="F474" s="22"/>
      <c r="G474" s="24">
        <v>1</v>
      </c>
      <c r="H474" s="25" t="s">
        <v>551</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3137</v>
      </c>
      <c r="D475" s="23" t="s">
        <v>3138</v>
      </c>
      <c r="E475" s="24"/>
      <c r="F475" s="22"/>
      <c r="G475" s="24">
        <v>1</v>
      </c>
      <c r="H475" s="25" t="s">
        <v>2353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3139</v>
      </c>
      <c r="D476" s="23" t="s">
        <v>2749</v>
      </c>
      <c r="E476" s="24"/>
      <c r="F476" s="23"/>
      <c r="G476" s="24">
        <v>1</v>
      </c>
      <c r="H476" s="25" t="s">
        <v>626</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3140</v>
      </c>
      <c r="D477" s="23" t="s">
        <v>3141</v>
      </c>
      <c r="E477" s="24"/>
      <c r="F477" s="22"/>
      <c r="G477" s="24">
        <v>1</v>
      </c>
      <c r="H477" s="25" t="s">
        <v>2353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3142</v>
      </c>
      <c r="D478" s="23" t="s">
        <v>3143</v>
      </c>
      <c r="E478" s="24"/>
      <c r="F478" s="22"/>
      <c r="G478" s="24">
        <v>1</v>
      </c>
      <c r="H478" s="25" t="s">
        <v>2353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3144</v>
      </c>
      <c r="D479" s="23" t="s">
        <v>3145</v>
      </c>
      <c r="E479" s="24"/>
      <c r="F479" s="22"/>
      <c r="G479" s="24">
        <v>1</v>
      </c>
      <c r="H479" s="25" t="s">
        <v>2353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3146</v>
      </c>
      <c r="D480" s="22" t="s">
        <v>3147</v>
      </c>
      <c r="E480" s="24"/>
      <c r="F480" s="22"/>
      <c r="G480" s="24">
        <v>1</v>
      </c>
      <c r="H480" s="25" t="s">
        <v>626</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3148</v>
      </c>
      <c r="D481" s="23" t="s">
        <v>2382</v>
      </c>
      <c r="E481" s="24"/>
      <c r="F481" s="22"/>
      <c r="G481" s="24">
        <v>1</v>
      </c>
      <c r="H481" s="25" t="s">
        <v>551</v>
      </c>
      <c r="I481" s="26">
        <v>42383</v>
      </c>
      <c r="J481" s="26">
        <v>42383</v>
      </c>
      <c r="K481" s="36">
        <v>1337</v>
      </c>
      <c r="L481" s="28">
        <v>659.58</v>
      </c>
      <c r="M481" s="28">
        <v>1220</v>
      </c>
      <c r="N481" s="29">
        <v>0.73</v>
      </c>
      <c r="O481" s="28">
        <v>890</v>
      </c>
      <c r="P481" s="34"/>
      <c r="Q481" s="31" t="s">
        <v>483</v>
      </c>
    </row>
    <row r="482" ht="15.75" customHeight="1" spans="1:17">
      <c r="A482" s="18">
        <v>475</v>
      </c>
      <c r="B482" s="46"/>
      <c r="C482" s="22" t="s">
        <v>3149</v>
      </c>
      <c r="D482" s="23" t="s">
        <v>2527</v>
      </c>
      <c r="E482" s="24"/>
      <c r="F482" s="22"/>
      <c r="G482" s="24">
        <v>1</v>
      </c>
      <c r="H482" s="25" t="s">
        <v>2353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3150</v>
      </c>
      <c r="D483" s="22" t="s">
        <v>3151</v>
      </c>
      <c r="E483" s="24"/>
      <c r="F483" s="22"/>
      <c r="G483" s="24">
        <v>1</v>
      </c>
      <c r="H483" s="25" t="s">
        <v>2353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3152</v>
      </c>
      <c r="D484" s="22" t="s">
        <v>3153</v>
      </c>
      <c r="E484" s="24"/>
      <c r="F484" s="22"/>
      <c r="G484" s="24">
        <v>1</v>
      </c>
      <c r="H484" s="25" t="s">
        <v>551</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3154</v>
      </c>
      <c r="D485" s="22" t="s">
        <v>3155</v>
      </c>
      <c r="E485" s="24"/>
      <c r="F485" s="22"/>
      <c r="G485" s="24">
        <v>1</v>
      </c>
      <c r="H485" s="25" t="s">
        <v>626</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3156</v>
      </c>
      <c r="D486" s="23" t="s">
        <v>3157</v>
      </c>
      <c r="E486" s="24"/>
      <c r="F486" s="22"/>
      <c r="G486" s="24">
        <v>1</v>
      </c>
      <c r="H486" s="25" t="s">
        <v>941</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3158</v>
      </c>
      <c r="D487" s="22" t="s">
        <v>2491</v>
      </c>
      <c r="E487" s="22" t="s">
        <v>2492</v>
      </c>
      <c r="F487" s="22"/>
      <c r="G487" s="24">
        <v>150</v>
      </c>
      <c r="H487" s="25" t="s">
        <v>626</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3159</v>
      </c>
      <c r="D488" s="22" t="s">
        <v>3160</v>
      </c>
      <c r="E488" s="24"/>
      <c r="F488" s="22"/>
      <c r="G488" s="24">
        <v>2860</v>
      </c>
      <c r="H488" s="25" t="s">
        <v>626</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3161</v>
      </c>
      <c r="D489" s="22" t="s">
        <v>2469</v>
      </c>
      <c r="E489" s="22"/>
      <c r="F489" s="22"/>
      <c r="G489" s="24">
        <v>12</v>
      </c>
      <c r="H489" s="25" t="s">
        <v>551</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3162</v>
      </c>
      <c r="D490" s="22" t="s">
        <v>2382</v>
      </c>
      <c r="E490" s="22"/>
      <c r="F490" s="22"/>
      <c r="G490" s="24">
        <v>7</v>
      </c>
      <c r="H490" s="25" t="s">
        <v>551</v>
      </c>
      <c r="I490" s="26">
        <v>43054</v>
      </c>
      <c r="J490" s="26">
        <v>43054</v>
      </c>
      <c r="K490" s="27">
        <v>3360</v>
      </c>
      <c r="L490" s="28">
        <v>2828</v>
      </c>
      <c r="M490" s="28">
        <v>3190</v>
      </c>
      <c r="N490" s="29">
        <v>0.88</v>
      </c>
      <c r="O490" s="28">
        <v>2810</v>
      </c>
      <c r="P490" s="34"/>
      <c r="Q490" s="31" t="s">
        <v>483</v>
      </c>
    </row>
    <row r="491" ht="15.75" customHeight="1" spans="1:17">
      <c r="A491" s="18">
        <v>484</v>
      </c>
      <c r="B491" s="46"/>
      <c r="C491" s="22" t="s">
        <v>3163</v>
      </c>
      <c r="D491" s="22" t="s">
        <v>2986</v>
      </c>
      <c r="E491" s="22" t="s">
        <v>2474</v>
      </c>
      <c r="F491" s="22"/>
      <c r="G491" s="24">
        <v>1</v>
      </c>
      <c r="H491" s="25" t="s">
        <v>2353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3164</v>
      </c>
      <c r="D492" s="22" t="s">
        <v>3165</v>
      </c>
      <c r="E492" s="22"/>
      <c r="F492" s="22"/>
      <c r="G492" s="24">
        <v>1</v>
      </c>
      <c r="H492" s="25" t="s">
        <v>2353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3166</v>
      </c>
      <c r="D493" s="22" t="s">
        <v>3167</v>
      </c>
      <c r="E493" s="22" t="s">
        <v>2492</v>
      </c>
      <c r="F493" s="22"/>
      <c r="G493" s="24">
        <v>1</v>
      </c>
      <c r="H493" s="25" t="s">
        <v>2353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3168</v>
      </c>
      <c r="D494" s="22" t="s">
        <v>3169</v>
      </c>
      <c r="E494" s="22"/>
      <c r="F494" s="22"/>
      <c r="G494" s="24">
        <v>1</v>
      </c>
      <c r="H494" s="25" t="s">
        <v>551</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3170</v>
      </c>
      <c r="D495" s="22" t="s">
        <v>3171</v>
      </c>
      <c r="E495" s="22"/>
      <c r="F495" s="22"/>
      <c r="G495" s="24">
        <v>1</v>
      </c>
      <c r="H495" s="25" t="s">
        <v>2353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3172</v>
      </c>
      <c r="D496" s="22" t="s">
        <v>2969</v>
      </c>
      <c r="E496" s="22" t="s">
        <v>2492</v>
      </c>
      <c r="F496" s="22"/>
      <c r="G496" s="24">
        <v>1</v>
      </c>
      <c r="H496" s="25" t="s">
        <v>2353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3173</v>
      </c>
      <c r="D497" s="22" t="s">
        <v>3174</v>
      </c>
      <c r="E497" s="22" t="s">
        <v>3175</v>
      </c>
      <c r="F497" s="22"/>
      <c r="G497" s="24">
        <v>1</v>
      </c>
      <c r="H497" s="25" t="s">
        <v>551</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3176</v>
      </c>
      <c r="D498" s="22" t="s">
        <v>3177</v>
      </c>
      <c r="E498" s="22" t="s">
        <v>3178</v>
      </c>
      <c r="F498" s="22"/>
      <c r="G498" s="24">
        <v>10</v>
      </c>
      <c r="H498" s="25" t="s">
        <v>551</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3179</v>
      </c>
      <c r="D499" s="22" t="s">
        <v>2973</v>
      </c>
      <c r="E499" s="22"/>
      <c r="F499" s="22"/>
      <c r="G499" s="24">
        <v>4</v>
      </c>
      <c r="H499" s="25" t="s">
        <v>551</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3180</v>
      </c>
      <c r="D500" s="22" t="s">
        <v>3181</v>
      </c>
      <c r="E500" s="22"/>
      <c r="F500" s="22"/>
      <c r="G500" s="24">
        <v>2</v>
      </c>
      <c r="H500" s="25" t="s">
        <v>635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3182</v>
      </c>
      <c r="D501" s="22" t="s">
        <v>3183</v>
      </c>
      <c r="E501" s="22"/>
      <c r="F501" s="22"/>
      <c r="G501" s="24">
        <v>1</v>
      </c>
      <c r="H501" s="25" t="s">
        <v>635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3184</v>
      </c>
      <c r="D502" s="22" t="s">
        <v>3185</v>
      </c>
      <c r="E502" s="22" t="s">
        <v>2555</v>
      </c>
      <c r="F502" s="22"/>
      <c r="G502" s="24">
        <v>1</v>
      </c>
      <c r="H502" s="25" t="s">
        <v>551</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3186</v>
      </c>
      <c r="D503" s="22" t="s">
        <v>3187</v>
      </c>
      <c r="E503" s="22" t="s">
        <v>2555</v>
      </c>
      <c r="F503" s="22"/>
      <c r="G503" s="24">
        <v>1</v>
      </c>
      <c r="H503" s="25" t="s">
        <v>551</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3188</v>
      </c>
      <c r="D504" s="22" t="s">
        <v>3189</v>
      </c>
      <c r="E504" s="22"/>
      <c r="F504" s="23" t="s">
        <v>3190</v>
      </c>
      <c r="G504" s="24">
        <v>1</v>
      </c>
      <c r="H504" s="25" t="s">
        <v>551</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3191</v>
      </c>
      <c r="D505" s="22" t="s">
        <v>3192</v>
      </c>
      <c r="E505" s="22"/>
      <c r="F505" s="23"/>
      <c r="G505" s="24">
        <v>1</v>
      </c>
      <c r="H505" s="25" t="s">
        <v>551</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3193</v>
      </c>
      <c r="D506" s="22" t="s">
        <v>3194</v>
      </c>
      <c r="E506" s="22"/>
      <c r="F506" s="23"/>
      <c r="G506" s="24">
        <v>2</v>
      </c>
      <c r="H506" s="25" t="s">
        <v>551</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3195</v>
      </c>
      <c r="D507" s="22" t="s">
        <v>3196</v>
      </c>
      <c r="E507" s="22"/>
      <c r="F507" s="22"/>
      <c r="G507" s="24">
        <v>1</v>
      </c>
      <c r="H507" s="25" t="s">
        <v>2353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1485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3197</v>
      </c>
      <c r="C509" s="22" t="s">
        <v>3198</v>
      </c>
      <c r="D509" s="23" t="s">
        <v>2384</v>
      </c>
      <c r="E509" s="24"/>
      <c r="F509" s="22"/>
      <c r="G509" s="24">
        <v>1</v>
      </c>
      <c r="H509" s="25" t="s">
        <v>2486</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3199</v>
      </c>
      <c r="D510" s="22" t="s">
        <v>3200</v>
      </c>
      <c r="E510" s="24"/>
      <c r="F510" s="22"/>
      <c r="G510" s="24">
        <v>1</v>
      </c>
      <c r="H510" s="25" t="s">
        <v>2353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3201</v>
      </c>
      <c r="D511" s="23" t="s">
        <v>2384</v>
      </c>
      <c r="E511" s="25"/>
      <c r="F511" s="22"/>
      <c r="G511" s="24">
        <v>1</v>
      </c>
      <c r="H511" s="25" t="s">
        <v>2486</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3202</v>
      </c>
      <c r="D512" s="22" t="s">
        <v>3203</v>
      </c>
      <c r="E512" s="25"/>
      <c r="F512" s="22"/>
      <c r="G512" s="24">
        <v>1</v>
      </c>
      <c r="H512" s="25" t="s">
        <v>551</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3204</v>
      </c>
      <c r="D513" s="22" t="s">
        <v>3205</v>
      </c>
      <c r="E513" s="24"/>
      <c r="F513" s="22"/>
      <c r="G513" s="24">
        <v>1</v>
      </c>
      <c r="H513" s="25" t="s">
        <v>2353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3206</v>
      </c>
      <c r="D514" s="22" t="s">
        <v>2357</v>
      </c>
      <c r="E514" s="24"/>
      <c r="F514" s="22"/>
      <c r="G514" s="24">
        <v>1</v>
      </c>
      <c r="H514" s="25" t="s">
        <v>2353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3207</v>
      </c>
      <c r="D515" s="22" t="s">
        <v>2357</v>
      </c>
      <c r="E515" s="24"/>
      <c r="F515" s="22"/>
      <c r="G515" s="24">
        <v>1</v>
      </c>
      <c r="H515" s="25" t="s">
        <v>2353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3208</v>
      </c>
      <c r="D516" s="22" t="s">
        <v>3209</v>
      </c>
      <c r="E516" s="24"/>
      <c r="F516" s="22"/>
      <c r="G516" s="24">
        <v>1</v>
      </c>
      <c r="H516" s="25" t="s">
        <v>2486</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3210</v>
      </c>
      <c r="D517" s="22" t="s">
        <v>3211</v>
      </c>
      <c r="E517" s="24"/>
      <c r="F517" s="22"/>
      <c r="G517" s="24">
        <v>1</v>
      </c>
      <c r="H517" s="25" t="s">
        <v>635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3212</v>
      </c>
      <c r="D518" s="22" t="s">
        <v>2376</v>
      </c>
      <c r="E518" s="24"/>
      <c r="F518" s="22"/>
      <c r="G518" s="24">
        <v>1</v>
      </c>
      <c r="H518" s="25" t="s">
        <v>2353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3213</v>
      </c>
      <c r="D519" s="22" t="s">
        <v>3214</v>
      </c>
      <c r="E519" s="24"/>
      <c r="F519" s="22"/>
      <c r="G519" s="24">
        <v>1</v>
      </c>
      <c r="H519" s="25" t="s">
        <v>2353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3215</v>
      </c>
      <c r="D520" s="22" t="s">
        <v>3216</v>
      </c>
      <c r="E520" s="24"/>
      <c r="F520" s="22"/>
      <c r="G520" s="24">
        <v>1</v>
      </c>
      <c r="H520" s="25" t="s">
        <v>2353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3217</v>
      </c>
      <c r="D521" s="22" t="s">
        <v>3218</v>
      </c>
      <c r="E521" s="24"/>
      <c r="F521" s="22"/>
      <c r="G521" s="24">
        <v>1</v>
      </c>
      <c r="H521" s="25" t="s">
        <v>551</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3219</v>
      </c>
      <c r="D522" s="23" t="s">
        <v>3220</v>
      </c>
      <c r="E522" s="24" t="s">
        <v>2555</v>
      </c>
      <c r="F522" s="22"/>
      <c r="G522" s="24">
        <v>1</v>
      </c>
      <c r="H522" s="25" t="s">
        <v>551</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3221</v>
      </c>
      <c r="D523" s="22" t="s">
        <v>3042</v>
      </c>
      <c r="E523" s="24"/>
      <c r="F523" s="22"/>
      <c r="G523" s="24">
        <v>1</v>
      </c>
      <c r="H523" s="25" t="s">
        <v>551</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3222</v>
      </c>
      <c r="D524" s="22" t="s">
        <v>2365</v>
      </c>
      <c r="E524" s="24"/>
      <c r="F524" s="22" t="s">
        <v>2366</v>
      </c>
      <c r="G524" s="24">
        <v>2</v>
      </c>
      <c r="H524" s="25" t="s">
        <v>551</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3223</v>
      </c>
      <c r="D525" s="22" t="s">
        <v>2410</v>
      </c>
      <c r="E525" s="24"/>
      <c r="F525" s="22"/>
      <c r="G525" s="24">
        <v>2</v>
      </c>
      <c r="H525" s="25" t="s">
        <v>551</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3224</v>
      </c>
      <c r="D526" s="22" t="s">
        <v>2416</v>
      </c>
      <c r="E526" s="24"/>
      <c r="F526" s="22"/>
      <c r="G526" s="24">
        <v>1</v>
      </c>
      <c r="H526" s="25" t="s">
        <v>551</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3225</v>
      </c>
      <c r="D527" s="22" t="s">
        <v>2449</v>
      </c>
      <c r="E527" s="24"/>
      <c r="F527" s="22"/>
      <c r="G527" s="24">
        <v>1</v>
      </c>
      <c r="H527" s="25" t="s">
        <v>551</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3226</v>
      </c>
      <c r="D528" s="22" t="s">
        <v>2416</v>
      </c>
      <c r="E528" s="24"/>
      <c r="F528" s="22"/>
      <c r="G528" s="24">
        <v>2</v>
      </c>
      <c r="H528" s="25" t="s">
        <v>551</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3227</v>
      </c>
      <c r="D529" s="22" t="s">
        <v>2426</v>
      </c>
      <c r="E529" s="24"/>
      <c r="F529" s="22"/>
      <c r="G529" s="24">
        <v>1</v>
      </c>
      <c r="H529" s="25" t="s">
        <v>551</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3228</v>
      </c>
      <c r="D530" s="23" t="s">
        <v>3229</v>
      </c>
      <c r="E530" s="25"/>
      <c r="F530" s="22"/>
      <c r="G530" s="24">
        <v>1</v>
      </c>
      <c r="H530" s="25" t="s">
        <v>551</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3230</v>
      </c>
      <c r="D531" s="22" t="s">
        <v>3231</v>
      </c>
      <c r="E531" s="25" t="s">
        <v>2502</v>
      </c>
      <c r="F531" s="22"/>
      <c r="G531" s="24">
        <v>1</v>
      </c>
      <c r="H531" s="25" t="s">
        <v>551</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3232</v>
      </c>
      <c r="D532" s="22" t="s">
        <v>2424</v>
      </c>
      <c r="E532" s="24"/>
      <c r="F532" s="22"/>
      <c r="G532" s="24">
        <v>1</v>
      </c>
      <c r="H532" s="25" t="s">
        <v>551</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3233</v>
      </c>
      <c r="D533" s="22" t="s">
        <v>2927</v>
      </c>
      <c r="E533" s="24"/>
      <c r="F533" s="22"/>
      <c r="G533" s="24">
        <v>1</v>
      </c>
      <c r="H533" s="25" t="s">
        <v>551</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3234</v>
      </c>
      <c r="D534" s="22" t="s">
        <v>3231</v>
      </c>
      <c r="E534" s="24" t="s">
        <v>2502</v>
      </c>
      <c r="F534" s="22"/>
      <c r="G534" s="24">
        <v>1</v>
      </c>
      <c r="H534" s="25" t="s">
        <v>551</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3235</v>
      </c>
      <c r="D535" s="22" t="s">
        <v>2775</v>
      </c>
      <c r="E535" s="24"/>
      <c r="F535" s="22"/>
      <c r="G535" s="24">
        <v>1</v>
      </c>
      <c r="H535" s="25" t="s">
        <v>551</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3236</v>
      </c>
      <c r="D536" s="22" t="s">
        <v>3231</v>
      </c>
      <c r="E536" s="24" t="s">
        <v>2502</v>
      </c>
      <c r="F536" s="22"/>
      <c r="G536" s="24">
        <v>1</v>
      </c>
      <c r="H536" s="25" t="s">
        <v>551</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3237</v>
      </c>
      <c r="D537" s="22" t="s">
        <v>3238</v>
      </c>
      <c r="E537" s="24"/>
      <c r="F537" s="22"/>
      <c r="G537" s="24">
        <v>1</v>
      </c>
      <c r="H537" s="25" t="s">
        <v>551</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3239</v>
      </c>
      <c r="D538" s="22" t="s">
        <v>3231</v>
      </c>
      <c r="E538" s="24" t="s">
        <v>2502</v>
      </c>
      <c r="F538" s="22"/>
      <c r="G538" s="24">
        <v>1</v>
      </c>
      <c r="H538" s="25" t="s">
        <v>551</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3240</v>
      </c>
      <c r="D539" s="22" t="s">
        <v>3231</v>
      </c>
      <c r="E539" s="24" t="s">
        <v>2502</v>
      </c>
      <c r="F539" s="22"/>
      <c r="G539" s="24">
        <v>1</v>
      </c>
      <c r="H539" s="25" t="s">
        <v>551</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3241</v>
      </c>
      <c r="D540" s="22" t="s">
        <v>2506</v>
      </c>
      <c r="E540" s="24" t="s">
        <v>3242</v>
      </c>
      <c r="F540" s="22" t="s">
        <v>3243</v>
      </c>
      <c r="G540" s="24">
        <v>2</v>
      </c>
      <c r="H540" s="25" t="s">
        <v>551</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3244</v>
      </c>
      <c r="D541" s="22" t="s">
        <v>2506</v>
      </c>
      <c r="E541" s="24" t="s">
        <v>3245</v>
      </c>
      <c r="F541" s="22" t="s">
        <v>3243</v>
      </c>
      <c r="G541" s="24">
        <v>1</v>
      </c>
      <c r="H541" s="25" t="s">
        <v>551</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3246</v>
      </c>
      <c r="D542" s="22" t="s">
        <v>3247</v>
      </c>
      <c r="E542" s="24"/>
      <c r="F542" s="22" t="s">
        <v>3248</v>
      </c>
      <c r="G542" s="24">
        <v>2</v>
      </c>
      <c r="H542" s="25" t="s">
        <v>551</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3249</v>
      </c>
      <c r="D543" s="22" t="s">
        <v>3250</v>
      </c>
      <c r="E543" s="24"/>
      <c r="F543" s="22"/>
      <c r="G543" s="24">
        <v>2</v>
      </c>
      <c r="H543" s="25" t="s">
        <v>551</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3251</v>
      </c>
      <c r="D544" s="22" t="s">
        <v>3252</v>
      </c>
      <c r="E544" s="24"/>
      <c r="F544" s="22" t="s">
        <v>3243</v>
      </c>
      <c r="G544" s="24">
        <v>1</v>
      </c>
      <c r="H544" s="25" t="s">
        <v>551</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3253</v>
      </c>
      <c r="D545" s="22" t="s">
        <v>2506</v>
      </c>
      <c r="E545" s="24" t="s">
        <v>3245</v>
      </c>
      <c r="F545" s="22" t="s">
        <v>3243</v>
      </c>
      <c r="G545" s="24">
        <v>1</v>
      </c>
      <c r="H545" s="25" t="s">
        <v>551</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3254</v>
      </c>
      <c r="D546" s="22" t="s">
        <v>2410</v>
      </c>
      <c r="E546" s="24"/>
      <c r="F546" s="22"/>
      <c r="G546" s="24">
        <v>2</v>
      </c>
      <c r="H546" s="25" t="s">
        <v>551</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3255</v>
      </c>
      <c r="D547" s="22" t="s">
        <v>2596</v>
      </c>
      <c r="E547" s="24"/>
      <c r="F547" s="22"/>
      <c r="G547" s="24">
        <v>2</v>
      </c>
      <c r="H547" s="25" t="s">
        <v>551</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3256</v>
      </c>
      <c r="D548" s="22" t="s">
        <v>3257</v>
      </c>
      <c r="E548" s="24"/>
      <c r="F548" s="22"/>
      <c r="G548" s="24">
        <v>1</v>
      </c>
      <c r="H548" s="25" t="s">
        <v>2486</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3258</v>
      </c>
      <c r="D549" s="22" t="s">
        <v>2384</v>
      </c>
      <c r="E549" s="24"/>
      <c r="F549" s="22"/>
      <c r="G549" s="24">
        <v>1</v>
      </c>
      <c r="H549" s="25" t="s">
        <v>2486</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3259</v>
      </c>
      <c r="D550" s="22" t="s">
        <v>3260</v>
      </c>
      <c r="E550" s="24"/>
      <c r="F550" s="22"/>
      <c r="G550" s="24">
        <v>1</v>
      </c>
      <c r="H550" s="25" t="s">
        <v>551</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3261</v>
      </c>
      <c r="D551" s="22" t="s">
        <v>3128</v>
      </c>
      <c r="E551" s="24" t="s">
        <v>3262</v>
      </c>
      <c r="F551" s="22"/>
      <c r="G551" s="24">
        <v>1</v>
      </c>
      <c r="H551" s="25" t="s">
        <v>2498</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3263</v>
      </c>
      <c r="D552" s="23" t="s">
        <v>3264</v>
      </c>
      <c r="E552" s="24"/>
      <c r="F552" s="23"/>
      <c r="G552" s="24">
        <v>1</v>
      </c>
      <c r="H552" s="25" t="s">
        <v>2486</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3265</v>
      </c>
      <c r="D553" s="23" t="s">
        <v>3266</v>
      </c>
      <c r="E553" s="24"/>
      <c r="F553" s="23"/>
      <c r="G553" s="24">
        <v>1</v>
      </c>
      <c r="H553" s="25" t="s">
        <v>551</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3267</v>
      </c>
      <c r="D554" s="23" t="s">
        <v>3268</v>
      </c>
      <c r="E554" s="24" t="s">
        <v>3269</v>
      </c>
      <c r="F554" s="23"/>
      <c r="G554" s="24">
        <v>1</v>
      </c>
      <c r="H554" s="25" t="s">
        <v>551</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3270</v>
      </c>
      <c r="D555" s="23" t="s">
        <v>3271</v>
      </c>
      <c r="E555" s="24"/>
      <c r="F555" s="23"/>
      <c r="G555" s="24">
        <v>1</v>
      </c>
      <c r="H555" s="25" t="s">
        <v>551</v>
      </c>
      <c r="I555" s="26">
        <v>42795</v>
      </c>
      <c r="J555" s="26">
        <v>42795</v>
      </c>
      <c r="K555" s="27">
        <v>3000</v>
      </c>
      <c r="L555" s="28">
        <v>2145</v>
      </c>
      <c r="M555" s="28">
        <v>2850</v>
      </c>
      <c r="N555" s="29">
        <v>0.79</v>
      </c>
      <c r="O555" s="28">
        <v>2250</v>
      </c>
      <c r="P555" s="30"/>
      <c r="Q555" s="31" t="s">
        <v>484</v>
      </c>
    </row>
    <row r="556" ht="15.75" customHeight="1" spans="1:17">
      <c r="A556" s="18">
        <v>549</v>
      </c>
      <c r="B556" s="32"/>
      <c r="C556" s="22" t="s">
        <v>3272</v>
      </c>
      <c r="D556" s="23" t="s">
        <v>3273</v>
      </c>
      <c r="E556" s="24"/>
      <c r="F556" s="23"/>
      <c r="G556" s="24">
        <v>1</v>
      </c>
      <c r="H556" s="25" t="s">
        <v>551</v>
      </c>
      <c r="I556" s="26">
        <v>43040</v>
      </c>
      <c r="J556" s="26">
        <v>43040</v>
      </c>
      <c r="K556" s="35">
        <v>4200</v>
      </c>
      <c r="L556" s="28">
        <v>3535</v>
      </c>
      <c r="M556" s="28">
        <v>3990</v>
      </c>
      <c r="N556" s="29">
        <v>0.86</v>
      </c>
      <c r="O556" s="28">
        <v>3430</v>
      </c>
      <c r="P556" s="30"/>
      <c r="Q556" s="31" t="s">
        <v>484</v>
      </c>
    </row>
    <row r="557" ht="15.75" customHeight="1" spans="1:17">
      <c r="A557" s="18">
        <v>550</v>
      </c>
      <c r="B557" s="32"/>
      <c r="C557" s="22" t="s">
        <v>3274</v>
      </c>
      <c r="D557" s="23" t="s">
        <v>3275</v>
      </c>
      <c r="E557" s="24"/>
      <c r="F557" s="23" t="s">
        <v>3243</v>
      </c>
      <c r="G557" s="24">
        <v>1</v>
      </c>
      <c r="H557" s="25" t="s">
        <v>551</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3276</v>
      </c>
      <c r="D558" s="23" t="s">
        <v>2648</v>
      </c>
      <c r="E558" s="24"/>
      <c r="F558" s="23"/>
      <c r="G558" s="24">
        <v>1</v>
      </c>
      <c r="H558" s="25" t="s">
        <v>551</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3277</v>
      </c>
      <c r="D559" s="23" t="s">
        <v>2410</v>
      </c>
      <c r="E559" s="24"/>
      <c r="F559" s="23"/>
      <c r="G559" s="24">
        <v>1</v>
      </c>
      <c r="H559" s="25" t="s">
        <v>551</v>
      </c>
      <c r="I559" s="26">
        <v>42217</v>
      </c>
      <c r="J559" s="26">
        <v>42217</v>
      </c>
      <c r="K559" s="27">
        <v>980</v>
      </c>
      <c r="L559" s="28">
        <v>405.76</v>
      </c>
      <c r="M559" s="28">
        <v>830</v>
      </c>
      <c r="N559" s="29">
        <v>0.54</v>
      </c>
      <c r="O559" s="28">
        <v>450</v>
      </c>
      <c r="P559" s="30"/>
      <c r="Q559" s="31" t="s">
        <v>484</v>
      </c>
    </row>
    <row r="560" ht="15.75" customHeight="1" spans="1:17">
      <c r="A560" s="18">
        <v>553</v>
      </c>
      <c r="B560" s="32"/>
      <c r="C560" s="22" t="s">
        <v>3278</v>
      </c>
      <c r="D560" s="23" t="s">
        <v>2424</v>
      </c>
      <c r="E560" s="24"/>
      <c r="F560" s="22"/>
      <c r="G560" s="24">
        <v>2</v>
      </c>
      <c r="H560" s="25" t="s">
        <v>551</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3279</v>
      </c>
      <c r="D561" s="23" t="s">
        <v>3280</v>
      </c>
      <c r="E561" s="24"/>
      <c r="F561" s="23"/>
      <c r="G561" s="24">
        <v>1</v>
      </c>
      <c r="H561" s="25" t="s">
        <v>551</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3281</v>
      </c>
      <c r="D562" s="23" t="s">
        <v>3280</v>
      </c>
      <c r="E562" s="24" t="s">
        <v>2429</v>
      </c>
      <c r="F562" s="23"/>
      <c r="G562" s="24">
        <v>1</v>
      </c>
      <c r="H562" s="25" t="s">
        <v>551</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3282</v>
      </c>
      <c r="D563" s="23" t="s">
        <v>3283</v>
      </c>
      <c r="E563" s="24"/>
      <c r="F563" s="23"/>
      <c r="G563" s="24">
        <v>1</v>
      </c>
      <c r="H563" s="25" t="s">
        <v>551</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3284</v>
      </c>
      <c r="D564" s="23" t="s">
        <v>2924</v>
      </c>
      <c r="E564" s="24"/>
      <c r="F564" s="22"/>
      <c r="G564" s="24">
        <v>1</v>
      </c>
      <c r="H564" s="25" t="s">
        <v>551</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3285</v>
      </c>
      <c r="D565" s="23" t="s">
        <v>2440</v>
      </c>
      <c r="E565" s="24"/>
      <c r="F565" s="22"/>
      <c r="G565" s="24">
        <v>1</v>
      </c>
      <c r="H565" s="25" t="s">
        <v>551</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3286</v>
      </c>
      <c r="D566" s="23" t="s">
        <v>2566</v>
      </c>
      <c r="E566" s="24" t="s">
        <v>2567</v>
      </c>
      <c r="F566" s="22" t="s">
        <v>2568</v>
      </c>
      <c r="G566" s="24">
        <v>1</v>
      </c>
      <c r="H566" s="25" t="s">
        <v>551</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3287</v>
      </c>
      <c r="D567" s="23" t="s">
        <v>3288</v>
      </c>
      <c r="E567" s="24"/>
      <c r="F567" s="22"/>
      <c r="G567" s="24">
        <v>1</v>
      </c>
      <c r="H567" s="25" t="s">
        <v>551</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3289</v>
      </c>
      <c r="D568" s="23" t="s">
        <v>3290</v>
      </c>
      <c r="E568" s="24"/>
      <c r="F568" s="22"/>
      <c r="G568" s="24">
        <v>1</v>
      </c>
      <c r="H568" s="25" t="s">
        <v>551</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3291</v>
      </c>
      <c r="D569" s="23" t="s">
        <v>2421</v>
      </c>
      <c r="E569" s="24"/>
      <c r="F569" s="22"/>
      <c r="G569" s="24">
        <v>1</v>
      </c>
      <c r="H569" s="25" t="s">
        <v>551</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3292</v>
      </c>
      <c r="D570" s="23" t="s">
        <v>2424</v>
      </c>
      <c r="E570" s="24"/>
      <c r="F570" s="22"/>
      <c r="G570" s="24">
        <v>1</v>
      </c>
      <c r="H570" s="25" t="s">
        <v>551</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3293</v>
      </c>
      <c r="D571" s="23" t="s">
        <v>3294</v>
      </c>
      <c r="E571" s="24" t="s">
        <v>3295</v>
      </c>
      <c r="F571" s="23"/>
      <c r="G571" s="24">
        <v>1</v>
      </c>
      <c r="H571" s="25" t="s">
        <v>551</v>
      </c>
      <c r="I571" s="26">
        <v>43040</v>
      </c>
      <c r="J571" s="26">
        <v>43040</v>
      </c>
      <c r="K571" s="27">
        <v>1180</v>
      </c>
      <c r="L571" s="28">
        <v>993.2</v>
      </c>
      <c r="M571" s="28">
        <v>1120</v>
      </c>
      <c r="N571" s="29">
        <v>0.86</v>
      </c>
      <c r="O571" s="28">
        <v>960</v>
      </c>
      <c r="P571" s="30"/>
      <c r="Q571" s="31" t="s">
        <v>484</v>
      </c>
    </row>
    <row r="572" ht="15.75" customHeight="1" spans="1:18">
      <c r="A572" s="18">
        <v>565</v>
      </c>
      <c r="B572" s="32"/>
      <c r="C572" s="22" t="s">
        <v>3296</v>
      </c>
      <c r="D572" s="23" t="s">
        <v>3297</v>
      </c>
      <c r="E572" s="24"/>
      <c r="F572" s="23"/>
      <c r="G572" s="24">
        <v>1</v>
      </c>
      <c r="H572" s="25" t="s">
        <v>551</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3298</v>
      </c>
      <c r="D573" s="23" t="s">
        <v>3299</v>
      </c>
      <c r="E573" s="24"/>
      <c r="F573" s="23"/>
      <c r="G573" s="24">
        <v>1</v>
      </c>
      <c r="H573" s="25" t="s">
        <v>551</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3300</v>
      </c>
      <c r="D574" s="23" t="s">
        <v>2596</v>
      </c>
      <c r="E574" s="24"/>
      <c r="F574" s="23"/>
      <c r="G574" s="24">
        <v>1</v>
      </c>
      <c r="H574" s="25" t="s">
        <v>551</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3301</v>
      </c>
      <c r="D575" s="23" t="s">
        <v>3302</v>
      </c>
      <c r="E575" s="24"/>
      <c r="F575" s="23"/>
      <c r="G575" s="24">
        <v>1</v>
      </c>
      <c r="H575" s="25" t="s">
        <v>2498</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3303</v>
      </c>
      <c r="D576" s="23" t="s">
        <v>2780</v>
      </c>
      <c r="E576" s="24"/>
      <c r="F576" s="23"/>
      <c r="G576" s="24">
        <v>1</v>
      </c>
      <c r="H576" s="25" t="s">
        <v>2498</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3304</v>
      </c>
      <c r="D577" s="23" t="s">
        <v>2394</v>
      </c>
      <c r="E577" s="24"/>
      <c r="F577" s="23"/>
      <c r="G577" s="24">
        <v>1</v>
      </c>
      <c r="H577" s="25" t="s">
        <v>626</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3305</v>
      </c>
      <c r="D578" s="23" t="s">
        <v>3306</v>
      </c>
      <c r="E578" s="24"/>
      <c r="F578" s="23"/>
      <c r="G578" s="24">
        <v>1</v>
      </c>
      <c r="H578" s="25" t="s">
        <v>626</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3307</v>
      </c>
      <c r="D579" s="23" t="s">
        <v>3135</v>
      </c>
      <c r="E579" s="24"/>
      <c r="F579" s="23"/>
      <c r="G579" s="24">
        <v>1</v>
      </c>
      <c r="H579" s="25" t="s">
        <v>626</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3308</v>
      </c>
      <c r="D580" s="23" t="s">
        <v>3309</v>
      </c>
      <c r="E580" s="24"/>
      <c r="F580" s="23"/>
      <c r="G580" s="24">
        <v>1</v>
      </c>
      <c r="H580" s="25" t="s">
        <v>626</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3310</v>
      </c>
      <c r="D581" s="23" t="s">
        <v>3311</v>
      </c>
      <c r="E581" s="24"/>
      <c r="F581" s="23"/>
      <c r="G581" s="24">
        <v>1</v>
      </c>
      <c r="H581" s="25" t="s">
        <v>626</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3312</v>
      </c>
      <c r="D582" s="23" t="s">
        <v>3313</v>
      </c>
      <c r="E582" s="24"/>
      <c r="F582" s="23"/>
      <c r="G582" s="24">
        <v>5</v>
      </c>
      <c r="H582" s="25" t="s">
        <v>551</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3314</v>
      </c>
      <c r="D583" s="23" t="s">
        <v>2464</v>
      </c>
      <c r="E583" s="24"/>
      <c r="F583" s="23"/>
      <c r="G583" s="24">
        <v>3</v>
      </c>
      <c r="H583" s="25" t="s">
        <v>551</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3315</v>
      </c>
      <c r="D584" s="23" t="s">
        <v>3316</v>
      </c>
      <c r="E584" s="24"/>
      <c r="F584" s="23"/>
      <c r="G584" s="24">
        <v>1</v>
      </c>
      <c r="H584" s="25" t="s">
        <v>2353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3317</v>
      </c>
      <c r="D585" s="23" t="s">
        <v>2449</v>
      </c>
      <c r="E585" s="24" t="s">
        <v>2372</v>
      </c>
      <c r="F585" s="23"/>
      <c r="G585" s="24">
        <v>1</v>
      </c>
      <c r="H585" s="25" t="s">
        <v>551</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3318</v>
      </c>
      <c r="D586" s="23" t="s">
        <v>3319</v>
      </c>
      <c r="E586" s="24"/>
      <c r="F586" s="22"/>
      <c r="G586" s="24">
        <v>1</v>
      </c>
      <c r="H586" s="25" t="s">
        <v>2353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3320</v>
      </c>
      <c r="D587" s="23" t="s">
        <v>3321</v>
      </c>
      <c r="E587" s="24"/>
      <c r="F587" s="22"/>
      <c r="G587" s="24">
        <v>1</v>
      </c>
      <c r="H587" s="25" t="s">
        <v>2353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3322</v>
      </c>
      <c r="D588" s="23" t="s">
        <v>3323</v>
      </c>
      <c r="E588" s="24"/>
      <c r="F588" s="22"/>
      <c r="G588" s="24">
        <v>1</v>
      </c>
      <c r="H588" s="25" t="s">
        <v>2486</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3324</v>
      </c>
      <c r="D589" s="23" t="s">
        <v>3325</v>
      </c>
      <c r="E589" s="24"/>
      <c r="F589" s="22"/>
      <c r="G589" s="24">
        <v>1</v>
      </c>
      <c r="H589" s="25" t="s">
        <v>2353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3326</v>
      </c>
      <c r="D590" s="23" t="s">
        <v>3327</v>
      </c>
      <c r="E590" s="24"/>
      <c r="F590" s="22"/>
      <c r="G590" s="24">
        <v>1</v>
      </c>
      <c r="H590" s="25" t="s">
        <v>2353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3328</v>
      </c>
      <c r="D591" s="23" t="s">
        <v>3329</v>
      </c>
      <c r="E591" s="24"/>
      <c r="F591" s="22"/>
      <c r="G591" s="24">
        <v>1</v>
      </c>
      <c r="H591" s="25" t="s">
        <v>2353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3330</v>
      </c>
      <c r="D592" s="23" t="s">
        <v>3331</v>
      </c>
      <c r="E592" s="24"/>
      <c r="F592" s="22"/>
      <c r="G592" s="24">
        <v>1</v>
      </c>
      <c r="H592" s="25" t="s">
        <v>2353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3332</v>
      </c>
      <c r="D593" s="23" t="s">
        <v>3333</v>
      </c>
      <c r="E593" s="24"/>
      <c r="F593" s="22"/>
      <c r="G593" s="24">
        <v>1</v>
      </c>
      <c r="H593" s="25" t="s">
        <v>941</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3334</v>
      </c>
      <c r="D594" s="23" t="s">
        <v>3335</v>
      </c>
      <c r="E594" s="24"/>
      <c r="F594" s="22"/>
      <c r="G594" s="24">
        <v>1</v>
      </c>
      <c r="H594" s="25" t="s">
        <v>2353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3336</v>
      </c>
      <c r="D595" s="23" t="s">
        <v>3200</v>
      </c>
      <c r="E595" s="24"/>
      <c r="F595" s="22"/>
      <c r="G595" s="24">
        <v>1</v>
      </c>
      <c r="H595" s="25" t="s">
        <v>2353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3337</v>
      </c>
      <c r="D596" s="23" t="s">
        <v>2357</v>
      </c>
      <c r="E596" s="24"/>
      <c r="F596" s="22"/>
      <c r="G596" s="24">
        <v>1</v>
      </c>
      <c r="H596" s="25" t="s">
        <v>2353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3338</v>
      </c>
      <c r="D597" s="23" t="s">
        <v>2384</v>
      </c>
      <c r="E597" s="24"/>
      <c r="F597" s="22"/>
      <c r="G597" s="24">
        <v>1</v>
      </c>
      <c r="H597" s="25" t="s">
        <v>2486</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3339</v>
      </c>
      <c r="D598" s="23" t="s">
        <v>3205</v>
      </c>
      <c r="E598" s="24"/>
      <c r="F598" s="22"/>
      <c r="G598" s="24">
        <v>1</v>
      </c>
      <c r="H598" s="25" t="s">
        <v>2353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3340</v>
      </c>
      <c r="D599" s="23" t="s">
        <v>3341</v>
      </c>
      <c r="E599" s="24"/>
      <c r="F599" s="22"/>
      <c r="G599" s="24">
        <v>1</v>
      </c>
      <c r="H599" s="25" t="s">
        <v>2353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3342</v>
      </c>
      <c r="D600" s="22" t="s">
        <v>3343</v>
      </c>
      <c r="E600" s="24"/>
      <c r="F600" s="22"/>
      <c r="G600" s="24">
        <v>1</v>
      </c>
      <c r="H600" s="25" t="s">
        <v>2353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3344</v>
      </c>
      <c r="D601" s="23" t="s">
        <v>3145</v>
      </c>
      <c r="E601" s="24"/>
      <c r="F601" s="22"/>
      <c r="G601" s="24">
        <v>1</v>
      </c>
      <c r="H601" s="25" t="s">
        <v>2353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3345</v>
      </c>
      <c r="D602" s="23" t="s">
        <v>3346</v>
      </c>
      <c r="E602" s="24"/>
      <c r="F602" s="22"/>
      <c r="G602" s="24">
        <v>1</v>
      </c>
      <c r="H602" s="25" t="s">
        <v>2353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3347</v>
      </c>
      <c r="D603" s="23" t="s">
        <v>2384</v>
      </c>
      <c r="E603" s="24"/>
      <c r="F603" s="23"/>
      <c r="G603" s="24">
        <v>1</v>
      </c>
      <c r="H603" s="25" t="s">
        <v>2486</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3348</v>
      </c>
      <c r="D604" s="23" t="s">
        <v>3349</v>
      </c>
      <c r="E604" s="24"/>
      <c r="F604" s="22"/>
      <c r="G604" s="24">
        <v>1</v>
      </c>
      <c r="H604" s="25" t="s">
        <v>2353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3350</v>
      </c>
      <c r="D605" s="23" t="s">
        <v>2355</v>
      </c>
      <c r="E605" s="24"/>
      <c r="F605" s="22"/>
      <c r="G605" s="24">
        <v>1</v>
      </c>
      <c r="H605" s="25" t="s">
        <v>551</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3351</v>
      </c>
      <c r="D606" s="23" t="s">
        <v>3352</v>
      </c>
      <c r="E606" s="24" t="s">
        <v>3353</v>
      </c>
      <c r="F606" s="22"/>
      <c r="G606" s="24">
        <v>2</v>
      </c>
      <c r="H606" s="25" t="s">
        <v>551</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3354</v>
      </c>
      <c r="D607" s="22" t="s">
        <v>3355</v>
      </c>
      <c r="E607" s="24"/>
      <c r="F607" s="22"/>
      <c r="G607" s="24">
        <v>2</v>
      </c>
      <c r="H607" s="25" t="s">
        <v>551</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3356</v>
      </c>
      <c r="D608" s="23" t="s">
        <v>2469</v>
      </c>
      <c r="E608" s="24" t="s">
        <v>3357</v>
      </c>
      <c r="F608" s="22"/>
      <c r="G608" s="24">
        <v>2</v>
      </c>
      <c r="H608" s="25" t="s">
        <v>551</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3358</v>
      </c>
      <c r="D609" s="23" t="s">
        <v>2927</v>
      </c>
      <c r="E609" s="24"/>
      <c r="F609" s="22"/>
      <c r="G609" s="24">
        <v>1</v>
      </c>
      <c r="H609" s="25" t="s">
        <v>551</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3359</v>
      </c>
      <c r="D610" s="22" t="s">
        <v>3360</v>
      </c>
      <c r="E610" s="24"/>
      <c r="F610" s="22"/>
      <c r="G610" s="24">
        <v>1</v>
      </c>
      <c r="H610" s="25" t="s">
        <v>626</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3361</v>
      </c>
      <c r="D611" s="22" t="s">
        <v>3362</v>
      </c>
      <c r="E611" s="24" t="s">
        <v>3363</v>
      </c>
      <c r="F611" s="22"/>
      <c r="G611" s="24">
        <v>8</v>
      </c>
      <c r="H611" s="25" t="s">
        <v>551</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3364</v>
      </c>
      <c r="D612" s="22" t="s">
        <v>2461</v>
      </c>
      <c r="E612" s="24"/>
      <c r="F612" s="22"/>
      <c r="G612" s="24">
        <v>1</v>
      </c>
      <c r="H612" s="25" t="s">
        <v>551</v>
      </c>
      <c r="I612" s="26">
        <v>42675</v>
      </c>
      <c r="J612" s="26">
        <v>42675</v>
      </c>
      <c r="K612" s="27">
        <v>5400</v>
      </c>
      <c r="L612" s="28">
        <v>3519</v>
      </c>
      <c r="M612" s="28">
        <v>5130</v>
      </c>
      <c r="N612" s="29">
        <v>0.83</v>
      </c>
      <c r="O612" s="28">
        <v>4260</v>
      </c>
      <c r="P612" s="34"/>
      <c r="Q612" s="31" t="s">
        <v>484</v>
      </c>
    </row>
    <row r="613" ht="15.75" customHeight="1" spans="1:17">
      <c r="A613" s="18">
        <v>606</v>
      </c>
      <c r="B613" s="32"/>
      <c r="C613" s="22" t="s">
        <v>3365</v>
      </c>
      <c r="D613" s="23" t="s">
        <v>2421</v>
      </c>
      <c r="E613" s="24"/>
      <c r="F613" s="22"/>
      <c r="G613" s="24">
        <v>1</v>
      </c>
      <c r="H613" s="25" t="s">
        <v>551</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3366</v>
      </c>
      <c r="D614" s="22" t="s">
        <v>2359</v>
      </c>
      <c r="E614" s="22"/>
      <c r="F614" s="22"/>
      <c r="G614" s="24">
        <v>1</v>
      </c>
      <c r="H614" s="25" t="s">
        <v>551</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3367</v>
      </c>
      <c r="D615" s="22" t="s">
        <v>3368</v>
      </c>
      <c r="E615" s="24"/>
      <c r="F615" s="22"/>
      <c r="G615" s="24">
        <v>1</v>
      </c>
      <c r="H615" s="25" t="s">
        <v>551</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3369</v>
      </c>
      <c r="D616" s="22" t="s">
        <v>3370</v>
      </c>
      <c r="E616" s="22"/>
      <c r="F616" s="22"/>
      <c r="G616" s="24">
        <v>1</v>
      </c>
      <c r="H616" s="25" t="s">
        <v>551</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3371</v>
      </c>
      <c r="D617" s="22" t="s">
        <v>2426</v>
      </c>
      <c r="E617" s="22"/>
      <c r="F617" s="22"/>
      <c r="G617" s="24">
        <v>1</v>
      </c>
      <c r="H617" s="25" t="s">
        <v>551</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3372</v>
      </c>
      <c r="D618" s="22" t="s">
        <v>2506</v>
      </c>
      <c r="E618" s="22" t="s">
        <v>2372</v>
      </c>
      <c r="F618" s="22"/>
      <c r="G618" s="24">
        <v>1</v>
      </c>
      <c r="H618" s="25" t="s">
        <v>551</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3373</v>
      </c>
      <c r="D619" s="22" t="s">
        <v>3374</v>
      </c>
      <c r="E619" s="22"/>
      <c r="F619" s="22"/>
      <c r="G619" s="24">
        <v>1</v>
      </c>
      <c r="H619" s="25" t="s">
        <v>551</v>
      </c>
      <c r="I619" s="26">
        <v>42948</v>
      </c>
      <c r="J619" s="26">
        <v>42948</v>
      </c>
      <c r="K619" s="27">
        <v>1200</v>
      </c>
      <c r="L619" s="28">
        <v>953</v>
      </c>
      <c r="M619" s="28">
        <v>1140</v>
      </c>
      <c r="N619" s="29">
        <v>0.83</v>
      </c>
      <c r="O619" s="28">
        <v>950</v>
      </c>
      <c r="P619" s="34"/>
      <c r="Q619" s="31" t="s">
        <v>484</v>
      </c>
    </row>
    <row r="620" ht="15.75" customHeight="1" spans="1:17">
      <c r="A620" s="18">
        <v>613</v>
      </c>
      <c r="B620" s="32"/>
      <c r="C620" s="22" t="s">
        <v>3375</v>
      </c>
      <c r="D620" s="22" t="s">
        <v>3376</v>
      </c>
      <c r="E620" s="22"/>
      <c r="F620" s="22"/>
      <c r="G620" s="24">
        <v>1</v>
      </c>
      <c r="H620" s="25" t="s">
        <v>551</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3377</v>
      </c>
      <c r="D621" s="22" t="s">
        <v>2741</v>
      </c>
      <c r="E621" s="22"/>
      <c r="F621" s="22" t="s">
        <v>2459</v>
      </c>
      <c r="G621" s="24">
        <v>2</v>
      </c>
      <c r="H621" s="25" t="s">
        <v>551</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3378</v>
      </c>
      <c r="D622" s="22" t="s">
        <v>3379</v>
      </c>
      <c r="E622" s="22"/>
      <c r="F622" s="22"/>
      <c r="G622" s="24">
        <v>1</v>
      </c>
      <c r="H622" s="25" t="s">
        <v>2353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3380</v>
      </c>
      <c r="D623" s="22" t="s">
        <v>3381</v>
      </c>
      <c r="E623" s="22"/>
      <c r="F623" s="22"/>
      <c r="G623" s="24">
        <v>1</v>
      </c>
      <c r="H623" s="25" t="s">
        <v>551</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3382</v>
      </c>
      <c r="D624" s="22" t="s">
        <v>2382</v>
      </c>
      <c r="E624" s="22">
        <v>36</v>
      </c>
      <c r="F624" s="22"/>
      <c r="G624" s="24">
        <v>13</v>
      </c>
      <c r="H624" s="25" t="s">
        <v>551</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3383</v>
      </c>
      <c r="D625" s="22" t="s">
        <v>3384</v>
      </c>
      <c r="E625" s="22"/>
      <c r="F625" s="22"/>
      <c r="G625" s="24">
        <v>6</v>
      </c>
      <c r="H625" s="25" t="s">
        <v>551</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3385</v>
      </c>
      <c r="D626" s="22" t="s">
        <v>2906</v>
      </c>
      <c r="E626" s="22" t="s">
        <v>3386</v>
      </c>
      <c r="F626" s="22"/>
      <c r="G626" s="24">
        <v>1</v>
      </c>
      <c r="H626" s="25" t="s">
        <v>551</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3387</v>
      </c>
      <c r="D627" s="22" t="s">
        <v>2906</v>
      </c>
      <c r="E627" s="22"/>
      <c r="F627" s="22"/>
      <c r="G627" s="24">
        <v>2</v>
      </c>
      <c r="H627" s="25" t="s">
        <v>551</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3388</v>
      </c>
      <c r="D628" s="22" t="s">
        <v>2506</v>
      </c>
      <c r="E628" s="22" t="s">
        <v>3389</v>
      </c>
      <c r="F628" s="22"/>
      <c r="G628" s="24">
        <v>1</v>
      </c>
      <c r="H628" s="25" t="s">
        <v>551</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3390</v>
      </c>
      <c r="D629" s="22" t="s">
        <v>3391</v>
      </c>
      <c r="E629" s="22" t="s">
        <v>3389</v>
      </c>
      <c r="F629" s="22"/>
      <c r="G629" s="24">
        <v>1</v>
      </c>
      <c r="H629" s="25" t="s">
        <v>551</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3392</v>
      </c>
      <c r="D630" s="22" t="s">
        <v>3393</v>
      </c>
      <c r="E630" s="22" t="s">
        <v>3394</v>
      </c>
      <c r="F630" s="22"/>
      <c r="G630" s="24">
        <v>2</v>
      </c>
      <c r="H630" s="25" t="s">
        <v>551</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3395</v>
      </c>
      <c r="D631" s="22" t="s">
        <v>2736</v>
      </c>
      <c r="E631" s="22" t="s">
        <v>2555</v>
      </c>
      <c r="F631" s="22"/>
      <c r="G631" s="24">
        <v>1</v>
      </c>
      <c r="H631" s="25" t="s">
        <v>551</v>
      </c>
      <c r="I631" s="26">
        <v>42401</v>
      </c>
      <c r="J631" s="26">
        <v>42401</v>
      </c>
      <c r="K631" s="27">
        <v>1200</v>
      </c>
      <c r="L631" s="28">
        <v>611</v>
      </c>
      <c r="M631" s="28">
        <v>1060</v>
      </c>
      <c r="N631" s="29">
        <v>0.68</v>
      </c>
      <c r="O631" s="28">
        <v>720</v>
      </c>
      <c r="P631" s="34"/>
      <c r="Q631" s="31" t="s">
        <v>484</v>
      </c>
    </row>
    <row r="632" ht="15.75" customHeight="1" spans="1:17">
      <c r="A632" s="18">
        <v>625</v>
      </c>
      <c r="B632" s="32"/>
      <c r="C632" s="22" t="s">
        <v>3396</v>
      </c>
      <c r="D632" s="22" t="s">
        <v>3397</v>
      </c>
      <c r="E632" s="22"/>
      <c r="F632" s="23"/>
      <c r="G632" s="24">
        <v>1</v>
      </c>
      <c r="H632" s="25" t="s">
        <v>551</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3398</v>
      </c>
      <c r="D633" s="22" t="s">
        <v>3174</v>
      </c>
      <c r="E633" s="22" t="s">
        <v>3399</v>
      </c>
      <c r="F633" s="23"/>
      <c r="G633" s="24">
        <v>1</v>
      </c>
      <c r="H633" s="25" t="s">
        <v>551</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3400</v>
      </c>
      <c r="D634" s="22" t="s">
        <v>3401</v>
      </c>
      <c r="E634" s="22"/>
      <c r="F634" s="23"/>
      <c r="G634" s="24">
        <v>1</v>
      </c>
      <c r="H634" s="25" t="s">
        <v>551</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3402</v>
      </c>
      <c r="D635" s="22" t="s">
        <v>3403</v>
      </c>
      <c r="E635" s="22"/>
      <c r="F635" s="22"/>
      <c r="G635" s="24">
        <v>4</v>
      </c>
      <c r="H635" s="25" t="s">
        <v>551</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3404</v>
      </c>
      <c r="D636" s="23" t="s">
        <v>3405</v>
      </c>
      <c r="E636" s="22"/>
      <c r="F636" s="22"/>
      <c r="G636" s="24">
        <v>1</v>
      </c>
      <c r="H636" s="25" t="s">
        <v>551</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3406</v>
      </c>
      <c r="D637" s="23" t="s">
        <v>3407</v>
      </c>
      <c r="E637" s="24"/>
      <c r="F637" s="22"/>
      <c r="G637" s="24">
        <v>1</v>
      </c>
      <c r="H637" s="25" t="s">
        <v>2486</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3408</v>
      </c>
      <c r="D638" s="22" t="s">
        <v>2596</v>
      </c>
      <c r="E638" s="24"/>
      <c r="F638" s="22"/>
      <c r="G638" s="24">
        <v>1</v>
      </c>
      <c r="H638" s="25" t="s">
        <v>551</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3409</v>
      </c>
      <c r="D639" s="22" t="s">
        <v>3410</v>
      </c>
      <c r="E639" s="24" t="s">
        <v>3411</v>
      </c>
      <c r="F639" s="22"/>
      <c r="G639" s="24">
        <v>1</v>
      </c>
      <c r="H639" s="25" t="s">
        <v>551</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3412</v>
      </c>
      <c r="D640" s="22" t="s">
        <v>2428</v>
      </c>
      <c r="E640" s="24"/>
      <c r="F640" s="22"/>
      <c r="G640" s="24">
        <v>1</v>
      </c>
      <c r="H640" s="25" t="s">
        <v>551</v>
      </c>
      <c r="I640" s="26">
        <v>42036</v>
      </c>
      <c r="J640" s="26">
        <v>42036</v>
      </c>
      <c r="K640" s="27">
        <v>1800</v>
      </c>
      <c r="L640" s="28">
        <v>574.5</v>
      </c>
      <c r="M640" s="28">
        <v>1710</v>
      </c>
      <c r="N640" s="29">
        <v>0.65</v>
      </c>
      <c r="O640" s="28">
        <v>1110</v>
      </c>
      <c r="P640" s="34"/>
      <c r="Q640" s="31" t="s">
        <v>484</v>
      </c>
    </row>
    <row r="641" ht="15.75" customHeight="1" spans="1:17">
      <c r="A641" s="18">
        <v>634</v>
      </c>
      <c r="B641" s="32"/>
      <c r="C641" s="22" t="s">
        <v>3413</v>
      </c>
      <c r="D641" s="22" t="s">
        <v>3414</v>
      </c>
      <c r="E641" s="24"/>
      <c r="F641" s="22"/>
      <c r="G641" s="24">
        <v>1</v>
      </c>
      <c r="H641" s="25" t="s">
        <v>551</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3415</v>
      </c>
      <c r="D642" s="22" t="s">
        <v>3416</v>
      </c>
      <c r="E642" s="24"/>
      <c r="F642" s="22"/>
      <c r="G642" s="24">
        <v>1</v>
      </c>
      <c r="H642" s="25" t="s">
        <v>551</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3417</v>
      </c>
      <c r="D643" s="22" t="s">
        <v>2365</v>
      </c>
      <c r="E643" s="24"/>
      <c r="F643" s="22" t="s">
        <v>2366</v>
      </c>
      <c r="G643" s="24">
        <v>1</v>
      </c>
      <c r="H643" s="25" t="s">
        <v>551</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3418</v>
      </c>
      <c r="D644" s="22" t="s">
        <v>2461</v>
      </c>
      <c r="E644" s="25"/>
      <c r="F644" s="22"/>
      <c r="G644" s="24">
        <v>2</v>
      </c>
      <c r="H644" s="25" t="s">
        <v>551</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3419</v>
      </c>
      <c r="D645" s="22" t="s">
        <v>2416</v>
      </c>
      <c r="E645" s="24"/>
      <c r="F645" s="22"/>
      <c r="G645" s="24">
        <v>1</v>
      </c>
      <c r="H645" s="25" t="s">
        <v>551</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3420</v>
      </c>
      <c r="D646" s="22" t="s">
        <v>2715</v>
      </c>
      <c r="E646" s="24"/>
      <c r="F646" s="22"/>
      <c r="G646" s="24">
        <v>1</v>
      </c>
      <c r="H646" s="25" t="s">
        <v>551</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3421</v>
      </c>
      <c r="D647" s="22" t="s">
        <v>3280</v>
      </c>
      <c r="E647" s="24"/>
      <c r="F647" s="22"/>
      <c r="G647" s="24">
        <v>1</v>
      </c>
      <c r="H647" s="25" t="s">
        <v>551</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3422</v>
      </c>
      <c r="D648" s="22" t="s">
        <v>3423</v>
      </c>
      <c r="E648" s="24"/>
      <c r="F648" s="22"/>
      <c r="G648" s="24">
        <v>1</v>
      </c>
      <c r="H648" s="25" t="s">
        <v>551</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3424</v>
      </c>
      <c r="D649" s="22" t="s">
        <v>3302</v>
      </c>
      <c r="E649" s="24"/>
      <c r="F649" s="22"/>
      <c r="G649" s="24">
        <v>1</v>
      </c>
      <c r="H649" s="25" t="s">
        <v>2498</v>
      </c>
      <c r="I649" s="26">
        <v>41487</v>
      </c>
      <c r="J649" s="26">
        <v>41487</v>
      </c>
      <c r="K649" s="27">
        <v>2500</v>
      </c>
      <c r="L649" s="28">
        <v>125</v>
      </c>
      <c r="M649" s="28">
        <v>2150</v>
      </c>
      <c r="N649" s="29">
        <v>0.15</v>
      </c>
      <c r="O649" s="28">
        <v>320</v>
      </c>
      <c r="P649" s="34"/>
      <c r="Q649" s="31" t="s">
        <v>484</v>
      </c>
    </row>
    <row r="650" ht="15.75" customHeight="1" spans="1:17">
      <c r="A650" s="18">
        <v>643</v>
      </c>
      <c r="B650" s="32"/>
      <c r="C650" s="22" t="s">
        <v>3425</v>
      </c>
      <c r="D650" s="23" t="s">
        <v>3426</v>
      </c>
      <c r="E650" s="24"/>
      <c r="F650" s="22"/>
      <c r="G650" s="24">
        <v>1</v>
      </c>
      <c r="H650" s="25" t="s">
        <v>551</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3427</v>
      </c>
      <c r="D651" s="22" t="s">
        <v>3428</v>
      </c>
      <c r="E651" s="24"/>
      <c r="F651" s="22"/>
      <c r="G651" s="24">
        <v>1</v>
      </c>
      <c r="H651" s="25" t="s">
        <v>626</v>
      </c>
      <c r="I651" s="26">
        <v>41579</v>
      </c>
      <c r="J651" s="26">
        <v>41579</v>
      </c>
      <c r="K651" s="27">
        <v>7200</v>
      </c>
      <c r="L651" s="28">
        <v>588</v>
      </c>
      <c r="M651" s="28">
        <v>5830</v>
      </c>
      <c r="N651" s="29">
        <v>0.46</v>
      </c>
      <c r="O651" s="28">
        <v>2680</v>
      </c>
      <c r="P651" s="34"/>
      <c r="Q651" s="31" t="s">
        <v>484</v>
      </c>
    </row>
    <row r="652" ht="15.75" customHeight="1" spans="1:17">
      <c r="A652" s="18">
        <v>645</v>
      </c>
      <c r="B652" s="32"/>
      <c r="C652" s="22" t="s">
        <v>3429</v>
      </c>
      <c r="D652" s="22" t="s">
        <v>3430</v>
      </c>
      <c r="E652" s="24"/>
      <c r="F652" s="22"/>
      <c r="G652" s="24">
        <v>1</v>
      </c>
      <c r="H652" s="25" t="s">
        <v>626</v>
      </c>
      <c r="I652" s="26">
        <v>41579</v>
      </c>
      <c r="J652" s="26">
        <v>41579</v>
      </c>
      <c r="K652" s="27">
        <v>7200</v>
      </c>
      <c r="L652" s="28">
        <v>588</v>
      </c>
      <c r="M652" s="28">
        <v>5830</v>
      </c>
      <c r="N652" s="29">
        <v>0.46</v>
      </c>
      <c r="O652" s="28">
        <v>2680</v>
      </c>
      <c r="P652" s="34"/>
      <c r="Q652" s="31" t="s">
        <v>484</v>
      </c>
    </row>
    <row r="653" ht="15.75" customHeight="1" spans="1:17">
      <c r="A653" s="18">
        <v>646</v>
      </c>
      <c r="B653" s="32"/>
      <c r="C653" s="22" t="s">
        <v>3431</v>
      </c>
      <c r="D653" s="22" t="s">
        <v>2410</v>
      </c>
      <c r="E653" s="24"/>
      <c r="F653" s="22"/>
      <c r="G653" s="24">
        <v>1</v>
      </c>
      <c r="H653" s="25" t="s">
        <v>551</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3432</v>
      </c>
      <c r="D654" s="22" t="s">
        <v>3290</v>
      </c>
      <c r="E654" s="24"/>
      <c r="F654" s="22"/>
      <c r="G654" s="24">
        <v>1</v>
      </c>
      <c r="H654" s="25" t="s">
        <v>551</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3433</v>
      </c>
      <c r="D655" s="22" t="s">
        <v>3294</v>
      </c>
      <c r="E655" s="24" t="s">
        <v>3295</v>
      </c>
      <c r="F655" s="22"/>
      <c r="G655" s="24">
        <v>1</v>
      </c>
      <c r="H655" s="25" t="s">
        <v>551</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3434</v>
      </c>
      <c r="D656" s="22" t="s">
        <v>3435</v>
      </c>
      <c r="E656" s="24"/>
      <c r="F656" s="22"/>
      <c r="G656" s="24">
        <v>10</v>
      </c>
      <c r="H656" s="25" t="s">
        <v>551</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3436</v>
      </c>
      <c r="D657" s="22" t="s">
        <v>2596</v>
      </c>
      <c r="E657" s="24"/>
      <c r="F657" s="22"/>
      <c r="G657" s="24">
        <v>1</v>
      </c>
      <c r="H657" s="25" t="s">
        <v>551</v>
      </c>
      <c r="I657" s="26">
        <v>42248</v>
      </c>
      <c r="J657" s="26">
        <v>42248</v>
      </c>
      <c r="K657" s="27">
        <v>2000</v>
      </c>
      <c r="L657" s="28">
        <v>859.88</v>
      </c>
      <c r="M657" s="28">
        <v>1900</v>
      </c>
      <c r="N657" s="29">
        <v>0.7</v>
      </c>
      <c r="O657" s="28">
        <v>1330</v>
      </c>
      <c r="P657" s="34"/>
      <c r="Q657" s="31" t="s">
        <v>484</v>
      </c>
    </row>
    <row r="658" ht="15.75" customHeight="1" spans="1:17">
      <c r="A658" s="18">
        <v>651</v>
      </c>
      <c r="B658" s="32"/>
      <c r="C658" s="22" t="s">
        <v>3437</v>
      </c>
      <c r="D658" s="22" t="s">
        <v>3438</v>
      </c>
      <c r="E658" s="24"/>
      <c r="F658" s="22"/>
      <c r="G658" s="24">
        <v>1</v>
      </c>
      <c r="H658" s="25" t="s">
        <v>2353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3439</v>
      </c>
      <c r="D659" s="22" t="s">
        <v>2596</v>
      </c>
      <c r="E659" s="24"/>
      <c r="F659" s="22"/>
      <c r="G659" s="24">
        <v>1</v>
      </c>
      <c r="H659" s="25" t="s">
        <v>551</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3440</v>
      </c>
      <c r="D660" s="22" t="s">
        <v>2621</v>
      </c>
      <c r="E660" s="24"/>
      <c r="F660" s="22"/>
      <c r="G660" s="24">
        <v>1</v>
      </c>
      <c r="H660" s="25" t="s">
        <v>2498</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3441</v>
      </c>
      <c r="D661" s="22" t="s">
        <v>3124</v>
      </c>
      <c r="E661" s="24"/>
      <c r="F661" s="22"/>
      <c r="G661" s="24">
        <v>1</v>
      </c>
      <c r="H661" s="25" t="s">
        <v>2498</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3442</v>
      </c>
      <c r="D662" s="22" t="s">
        <v>2605</v>
      </c>
      <c r="E662" s="24"/>
      <c r="F662" s="22"/>
      <c r="G662" s="24">
        <v>1</v>
      </c>
      <c r="H662" s="25" t="s">
        <v>2353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3443</v>
      </c>
      <c r="D663" s="22" t="s">
        <v>3444</v>
      </c>
      <c r="E663" s="24"/>
      <c r="F663" s="22"/>
      <c r="G663" s="24">
        <v>1</v>
      </c>
      <c r="H663" s="25" t="s">
        <v>626</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3445</v>
      </c>
      <c r="D664" s="22" t="s">
        <v>3446</v>
      </c>
      <c r="E664" s="24"/>
      <c r="F664" s="22"/>
      <c r="G664" s="24">
        <v>1</v>
      </c>
      <c r="H664" s="25" t="s">
        <v>2486</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3447</v>
      </c>
      <c r="D665" s="22" t="s">
        <v>2771</v>
      </c>
      <c r="E665" s="24"/>
      <c r="F665" s="22"/>
      <c r="G665" s="24">
        <v>1</v>
      </c>
      <c r="H665" s="25" t="s">
        <v>2353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3448</v>
      </c>
      <c r="D666" s="22" t="s">
        <v>3449</v>
      </c>
      <c r="E666" s="24" t="s">
        <v>3450</v>
      </c>
      <c r="F666" s="22"/>
      <c r="G666" s="24">
        <v>650</v>
      </c>
      <c r="H666" s="25" t="s">
        <v>2981</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3451</v>
      </c>
      <c r="D667" s="22" t="s">
        <v>2969</v>
      </c>
      <c r="E667" s="24" t="s">
        <v>3452</v>
      </c>
      <c r="F667" s="22"/>
      <c r="G667" s="24">
        <v>700</v>
      </c>
      <c r="H667" s="25" t="s">
        <v>2981</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3453</v>
      </c>
      <c r="D668" s="22" t="s">
        <v>3231</v>
      </c>
      <c r="E668" s="24" t="s">
        <v>3454</v>
      </c>
      <c r="F668" s="22"/>
      <c r="G668" s="24">
        <v>1</v>
      </c>
      <c r="H668" s="25" t="s">
        <v>551</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3455</v>
      </c>
      <c r="D669" s="22" t="s">
        <v>3231</v>
      </c>
      <c r="E669" s="24" t="s">
        <v>3454</v>
      </c>
      <c r="F669" s="22"/>
      <c r="G669" s="24">
        <v>1</v>
      </c>
      <c r="H669" s="25" t="s">
        <v>551</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3456</v>
      </c>
      <c r="D670" s="22" t="s">
        <v>2677</v>
      </c>
      <c r="E670" s="24" t="s">
        <v>2474</v>
      </c>
      <c r="F670" s="22"/>
      <c r="G670" s="24">
        <v>1</v>
      </c>
      <c r="H670" s="25" t="s">
        <v>551</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3457</v>
      </c>
      <c r="D671" s="22" t="s">
        <v>2677</v>
      </c>
      <c r="E671" s="24" t="s">
        <v>2474</v>
      </c>
      <c r="F671" s="22"/>
      <c r="G671" s="24">
        <v>1</v>
      </c>
      <c r="H671" s="25" t="s">
        <v>551</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3458</v>
      </c>
      <c r="D672" s="22" t="s">
        <v>2506</v>
      </c>
      <c r="E672" s="24" t="s">
        <v>3399</v>
      </c>
      <c r="F672" s="22"/>
      <c r="G672" s="24">
        <v>2</v>
      </c>
      <c r="H672" s="25" t="s">
        <v>551</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3459</v>
      </c>
      <c r="D673" s="22" t="s">
        <v>3460</v>
      </c>
      <c r="E673" s="24"/>
      <c r="F673" s="22"/>
      <c r="G673" s="24">
        <v>1</v>
      </c>
      <c r="H673" s="25" t="s">
        <v>626</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3461</v>
      </c>
      <c r="D674" s="22" t="s">
        <v>3462</v>
      </c>
      <c r="E674" s="24"/>
      <c r="F674" s="22"/>
      <c r="G674" s="24">
        <v>1</v>
      </c>
      <c r="H674" s="25" t="s">
        <v>2353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1621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80" t="s">
        <v>3463</v>
      </c>
      <c r="C676" s="22" t="s">
        <v>3464</v>
      </c>
      <c r="D676" s="22" t="s">
        <v>3135</v>
      </c>
      <c r="E676" s="24"/>
      <c r="F676" s="22"/>
      <c r="G676" s="24">
        <v>3</v>
      </c>
      <c r="H676" s="25" t="s">
        <v>626</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3465</v>
      </c>
      <c r="D677" s="23" t="s">
        <v>3466</v>
      </c>
      <c r="E677" s="24"/>
      <c r="F677" s="23"/>
      <c r="G677" s="24">
        <v>1</v>
      </c>
      <c r="H677" s="25" t="s">
        <v>2767</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3467</v>
      </c>
      <c r="D678" s="23" t="s">
        <v>3468</v>
      </c>
      <c r="E678" s="24"/>
      <c r="F678" s="23"/>
      <c r="G678" s="24">
        <v>1</v>
      </c>
      <c r="H678" s="25" t="s">
        <v>2767</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3469</v>
      </c>
      <c r="D679" s="23" t="s">
        <v>3470</v>
      </c>
      <c r="E679" s="24"/>
      <c r="F679" s="23"/>
      <c r="G679" s="24">
        <v>1</v>
      </c>
      <c r="H679" s="25" t="s">
        <v>941</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3471</v>
      </c>
      <c r="D680" s="23" t="s">
        <v>3205</v>
      </c>
      <c r="E680" s="24"/>
      <c r="F680" s="23"/>
      <c r="G680" s="24">
        <v>1</v>
      </c>
      <c r="H680" s="25" t="s">
        <v>2353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3472</v>
      </c>
      <c r="D681" s="23" t="s">
        <v>3205</v>
      </c>
      <c r="E681" s="24"/>
      <c r="F681" s="23"/>
      <c r="G681" s="24">
        <v>1</v>
      </c>
      <c r="H681" s="25" t="s">
        <v>2353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3473</v>
      </c>
      <c r="D682" s="23" t="s">
        <v>3474</v>
      </c>
      <c r="E682" s="24"/>
      <c r="F682" s="23"/>
      <c r="G682" s="24">
        <v>1</v>
      </c>
      <c r="H682" s="25" t="s">
        <v>2981</v>
      </c>
      <c r="I682" s="26">
        <v>43373</v>
      </c>
      <c r="J682" s="26">
        <v>43373</v>
      </c>
      <c r="K682" s="27">
        <v>5160</v>
      </c>
      <c r="L682" s="28">
        <v>5160</v>
      </c>
      <c r="M682" s="28">
        <v>5160</v>
      </c>
      <c r="N682" s="29">
        <v>0.95</v>
      </c>
      <c r="O682" s="28">
        <v>4900</v>
      </c>
      <c r="P682" s="30"/>
      <c r="Q682" s="31" t="s">
        <v>485</v>
      </c>
    </row>
    <row r="683" ht="15.75" customHeight="1" spans="1:17">
      <c r="A683" s="18">
        <v>676</v>
      </c>
      <c r="B683" s="32"/>
      <c r="C683" s="22" t="s">
        <v>3475</v>
      </c>
      <c r="D683" s="23" t="s">
        <v>3200</v>
      </c>
      <c r="E683" s="24"/>
      <c r="F683" s="23"/>
      <c r="G683" s="24">
        <v>1</v>
      </c>
      <c r="H683" s="25" t="s">
        <v>2353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3476</v>
      </c>
      <c r="D684" s="23" t="s">
        <v>3477</v>
      </c>
      <c r="E684" s="24"/>
      <c r="F684" s="23"/>
      <c r="G684" s="24">
        <v>1</v>
      </c>
      <c r="H684" s="25" t="s">
        <v>2353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3478</v>
      </c>
      <c r="D685" s="23" t="s">
        <v>3479</v>
      </c>
      <c r="E685" s="24"/>
      <c r="F685" s="22"/>
      <c r="G685" s="24">
        <v>1</v>
      </c>
      <c r="H685" s="25" t="s">
        <v>2486</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3480</v>
      </c>
      <c r="D686" s="23" t="s">
        <v>3145</v>
      </c>
      <c r="E686" s="24"/>
      <c r="F686" s="23"/>
      <c r="G686" s="24">
        <v>1</v>
      </c>
      <c r="H686" s="25" t="s">
        <v>2353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3481</v>
      </c>
      <c r="D687" s="23" t="s">
        <v>3205</v>
      </c>
      <c r="E687" s="24"/>
      <c r="F687" s="23"/>
      <c r="G687" s="24">
        <v>1</v>
      </c>
      <c r="H687" s="25" t="s">
        <v>2353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3482</v>
      </c>
      <c r="D688" s="23" t="s">
        <v>2416</v>
      </c>
      <c r="E688" s="24"/>
      <c r="F688" s="23"/>
      <c r="G688" s="24">
        <v>1</v>
      </c>
      <c r="H688" s="25" t="s">
        <v>551</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3483</v>
      </c>
      <c r="D689" s="23" t="s">
        <v>3114</v>
      </c>
      <c r="E689" s="24"/>
      <c r="F689" s="22" t="s">
        <v>3115</v>
      </c>
      <c r="G689" s="24">
        <v>1</v>
      </c>
      <c r="H689" s="25" t="s">
        <v>551</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3484</v>
      </c>
      <c r="D690" s="23" t="s">
        <v>3485</v>
      </c>
      <c r="E690" s="24"/>
      <c r="F690" s="22"/>
      <c r="G690" s="24">
        <v>1</v>
      </c>
      <c r="H690" s="25" t="s">
        <v>551</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3486</v>
      </c>
      <c r="D691" s="23" t="s">
        <v>3487</v>
      </c>
      <c r="E691" s="24"/>
      <c r="F691" s="22"/>
      <c r="G691" s="24">
        <v>3</v>
      </c>
      <c r="H691" s="25" t="s">
        <v>551</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3488</v>
      </c>
      <c r="D692" s="23" t="s">
        <v>2419</v>
      </c>
      <c r="E692" s="24"/>
      <c r="F692" s="22"/>
      <c r="G692" s="24">
        <v>6</v>
      </c>
      <c r="H692" s="25" t="s">
        <v>551</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3489</v>
      </c>
      <c r="D693" s="23" t="s">
        <v>2359</v>
      </c>
      <c r="E693" s="24"/>
      <c r="F693" s="22"/>
      <c r="G693" s="24">
        <v>1</v>
      </c>
      <c r="H693" s="25" t="s">
        <v>551</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3490</v>
      </c>
      <c r="D694" s="23" t="s">
        <v>3491</v>
      </c>
      <c r="E694" s="24"/>
      <c r="F694" s="22" t="s">
        <v>3492</v>
      </c>
      <c r="G694" s="24">
        <v>2</v>
      </c>
      <c r="H694" s="25" t="s">
        <v>551</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3493</v>
      </c>
      <c r="D695" s="23" t="s">
        <v>3491</v>
      </c>
      <c r="E695" s="24"/>
      <c r="F695" s="22" t="s">
        <v>3492</v>
      </c>
      <c r="G695" s="24">
        <v>3</v>
      </c>
      <c r="H695" s="25" t="s">
        <v>551</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3494</v>
      </c>
      <c r="D696" s="23" t="s">
        <v>3495</v>
      </c>
      <c r="E696" s="24"/>
      <c r="F696" s="22"/>
      <c r="G696" s="24">
        <v>1</v>
      </c>
      <c r="H696" s="25" t="s">
        <v>551</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3496</v>
      </c>
      <c r="D697" s="23" t="s">
        <v>3497</v>
      </c>
      <c r="E697" s="24"/>
      <c r="F697" s="22"/>
      <c r="G697" s="24">
        <v>1</v>
      </c>
      <c r="H697" s="25" t="s">
        <v>551</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3498</v>
      </c>
      <c r="D698" s="23" t="s">
        <v>2362</v>
      </c>
      <c r="E698" s="24"/>
      <c r="F698" s="22"/>
      <c r="G698" s="24">
        <v>1</v>
      </c>
      <c r="H698" s="25" t="s">
        <v>551</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3499</v>
      </c>
      <c r="D699" s="23" t="s">
        <v>2434</v>
      </c>
      <c r="E699" s="24"/>
      <c r="F699" s="22"/>
      <c r="G699" s="24">
        <v>1</v>
      </c>
      <c r="H699" s="25" t="s">
        <v>551</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3500</v>
      </c>
      <c r="D700" s="23" t="s">
        <v>2641</v>
      </c>
      <c r="E700" s="24"/>
      <c r="F700" s="22"/>
      <c r="G700" s="24">
        <v>1</v>
      </c>
      <c r="H700" s="25" t="s">
        <v>551</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3501</v>
      </c>
      <c r="D701" s="23" t="s">
        <v>2641</v>
      </c>
      <c r="E701" s="24"/>
      <c r="F701" s="22"/>
      <c r="G701" s="24">
        <v>1</v>
      </c>
      <c r="H701" s="25" t="s">
        <v>551</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3502</v>
      </c>
      <c r="D702" s="23" t="s">
        <v>2639</v>
      </c>
      <c r="E702" s="24"/>
      <c r="F702" s="22"/>
      <c r="G702" s="24">
        <v>1</v>
      </c>
      <c r="H702" s="25" t="s">
        <v>551</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3503</v>
      </c>
      <c r="D703" s="22" t="s">
        <v>2394</v>
      </c>
      <c r="E703" s="24"/>
      <c r="F703" s="22"/>
      <c r="G703" s="24">
        <v>1</v>
      </c>
      <c r="H703" s="25" t="s">
        <v>626</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3504</v>
      </c>
      <c r="D704" s="23" t="s">
        <v>2641</v>
      </c>
      <c r="E704" s="24"/>
      <c r="F704" s="22"/>
      <c r="G704" s="24">
        <v>1</v>
      </c>
      <c r="H704" s="25" t="s">
        <v>551</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3505</v>
      </c>
      <c r="D705" s="23" t="s">
        <v>3506</v>
      </c>
      <c r="E705" s="24"/>
      <c r="F705" s="22"/>
      <c r="G705" s="24">
        <v>6</v>
      </c>
      <c r="H705" s="25" t="s">
        <v>551</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3507</v>
      </c>
      <c r="D706" s="23" t="s">
        <v>2906</v>
      </c>
      <c r="E706" s="24"/>
      <c r="F706" s="22"/>
      <c r="G706" s="24">
        <v>1</v>
      </c>
      <c r="H706" s="25" t="s">
        <v>551</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3508</v>
      </c>
      <c r="D707" s="23" t="s">
        <v>3266</v>
      </c>
      <c r="E707" s="24"/>
      <c r="F707" s="22"/>
      <c r="G707" s="24">
        <v>1</v>
      </c>
      <c r="H707" s="25" t="s">
        <v>551</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3509</v>
      </c>
      <c r="D708" s="23" t="s">
        <v>2596</v>
      </c>
      <c r="E708" s="24" t="s">
        <v>3510</v>
      </c>
      <c r="F708" s="22"/>
      <c r="G708" s="24">
        <v>2</v>
      </c>
      <c r="H708" s="25" t="s">
        <v>551</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3511</v>
      </c>
      <c r="D709" s="23" t="s">
        <v>2596</v>
      </c>
      <c r="E709" s="24" t="s">
        <v>3512</v>
      </c>
      <c r="F709" s="22"/>
      <c r="G709" s="24">
        <v>1</v>
      </c>
      <c r="H709" s="25" t="s">
        <v>551</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3513</v>
      </c>
      <c r="D710" s="22" t="s">
        <v>2416</v>
      </c>
      <c r="E710" s="24"/>
      <c r="F710" s="22"/>
      <c r="G710" s="24">
        <v>1</v>
      </c>
      <c r="H710" s="25" t="s">
        <v>551</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3514</v>
      </c>
      <c r="D711" s="23" t="s">
        <v>3515</v>
      </c>
      <c r="E711" s="24" t="s">
        <v>2474</v>
      </c>
      <c r="F711" s="23"/>
      <c r="G711" s="24">
        <v>1</v>
      </c>
      <c r="H711" s="25" t="s">
        <v>2353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3516</v>
      </c>
      <c r="D712" s="23" t="s">
        <v>2416</v>
      </c>
      <c r="E712" s="24"/>
      <c r="F712" s="22"/>
      <c r="G712" s="24">
        <v>1</v>
      </c>
      <c r="H712" s="25" t="s">
        <v>551</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3517</v>
      </c>
      <c r="D713" s="22" t="s">
        <v>3370</v>
      </c>
      <c r="E713" s="24"/>
      <c r="F713" s="22"/>
      <c r="G713" s="24">
        <v>1</v>
      </c>
      <c r="H713" s="25" t="s">
        <v>551</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3518</v>
      </c>
      <c r="D714" s="22" t="s">
        <v>3360</v>
      </c>
      <c r="E714" s="24"/>
      <c r="F714" s="22"/>
      <c r="G714" s="24">
        <v>4</v>
      </c>
      <c r="H714" s="25" t="s">
        <v>626</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3519</v>
      </c>
      <c r="D715" s="22" t="s">
        <v>3360</v>
      </c>
      <c r="E715" s="24"/>
      <c r="F715" s="22"/>
      <c r="G715" s="24">
        <v>3</v>
      </c>
      <c r="H715" s="25" t="s">
        <v>626</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3520</v>
      </c>
      <c r="D716" s="22" t="s">
        <v>3360</v>
      </c>
      <c r="E716" s="24"/>
      <c r="F716" s="22"/>
      <c r="G716" s="24">
        <v>1</v>
      </c>
      <c r="H716" s="25" t="s">
        <v>626</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3521</v>
      </c>
      <c r="D717" s="23" t="s">
        <v>2421</v>
      </c>
      <c r="E717" s="24"/>
      <c r="F717" s="22"/>
      <c r="G717" s="24">
        <v>1</v>
      </c>
      <c r="H717" s="25" t="s">
        <v>551</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3522</v>
      </c>
      <c r="D718" s="22" t="s">
        <v>3145</v>
      </c>
      <c r="E718" s="22"/>
      <c r="F718" s="22"/>
      <c r="G718" s="24">
        <v>1</v>
      </c>
      <c r="H718" s="25" t="s">
        <v>2353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3523</v>
      </c>
      <c r="D719" s="22" t="s">
        <v>2723</v>
      </c>
      <c r="E719" s="22"/>
      <c r="F719" s="22"/>
      <c r="G719" s="24">
        <v>1</v>
      </c>
      <c r="H719" s="25" t="s">
        <v>551</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3524</v>
      </c>
      <c r="D720" s="22" t="s">
        <v>3525</v>
      </c>
      <c r="E720" s="22"/>
      <c r="F720" s="22"/>
      <c r="G720" s="24">
        <v>1</v>
      </c>
      <c r="H720" s="25" t="s">
        <v>551</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3526</v>
      </c>
      <c r="D721" s="22" t="s">
        <v>3527</v>
      </c>
      <c r="E721" s="22"/>
      <c r="F721" s="22" t="s">
        <v>2459</v>
      </c>
      <c r="G721" s="24">
        <v>1</v>
      </c>
      <c r="H721" s="25" t="s">
        <v>551</v>
      </c>
      <c r="I721" s="26">
        <v>43367</v>
      </c>
      <c r="J721" s="26">
        <v>43367</v>
      </c>
      <c r="K721" s="27">
        <v>3762</v>
      </c>
      <c r="L721" s="28">
        <v>3762</v>
      </c>
      <c r="M721" s="28">
        <v>3760</v>
      </c>
      <c r="N721" s="29">
        <v>0.94</v>
      </c>
      <c r="O721" s="28">
        <v>3530</v>
      </c>
      <c r="P721" s="34"/>
      <c r="Q721" s="31" t="s">
        <v>485</v>
      </c>
    </row>
    <row r="722" ht="15.75" customHeight="1" spans="1:17">
      <c r="A722" s="18">
        <v>715</v>
      </c>
      <c r="B722" s="32"/>
      <c r="C722" s="22" t="s">
        <v>3528</v>
      </c>
      <c r="D722" s="22" t="s">
        <v>3529</v>
      </c>
      <c r="E722" s="22"/>
      <c r="F722" s="22"/>
      <c r="G722" s="24">
        <v>1</v>
      </c>
      <c r="H722" s="25" t="s">
        <v>551</v>
      </c>
      <c r="I722" s="26">
        <v>43040</v>
      </c>
      <c r="J722" s="26">
        <v>43040</v>
      </c>
      <c r="K722" s="27">
        <v>4200</v>
      </c>
      <c r="L722" s="28">
        <v>3535</v>
      </c>
      <c r="M722" s="28">
        <v>4070</v>
      </c>
      <c r="N722" s="29">
        <v>0.88</v>
      </c>
      <c r="O722" s="28">
        <v>3580</v>
      </c>
      <c r="P722" s="34"/>
      <c r="Q722" s="31" t="s">
        <v>485</v>
      </c>
    </row>
    <row r="723" ht="15.75" customHeight="1" spans="1:17">
      <c r="A723" s="18">
        <v>716</v>
      </c>
      <c r="B723" s="32"/>
      <c r="C723" s="22" t="s">
        <v>3530</v>
      </c>
      <c r="D723" s="22" t="s">
        <v>3525</v>
      </c>
      <c r="E723" s="22"/>
      <c r="F723" s="22"/>
      <c r="G723" s="24">
        <v>1</v>
      </c>
      <c r="H723" s="25" t="s">
        <v>551</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3531</v>
      </c>
      <c r="D724" s="22" t="s">
        <v>3527</v>
      </c>
      <c r="E724" s="22"/>
      <c r="F724" s="22" t="s">
        <v>2459</v>
      </c>
      <c r="G724" s="24">
        <v>3</v>
      </c>
      <c r="H724" s="25" t="s">
        <v>551</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3532</v>
      </c>
      <c r="D725" s="22" t="s">
        <v>3525</v>
      </c>
      <c r="E725" s="22"/>
      <c r="F725" s="22"/>
      <c r="G725" s="24">
        <v>1</v>
      </c>
      <c r="H725" s="25" t="s">
        <v>551</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3533</v>
      </c>
      <c r="D726" s="22" t="s">
        <v>3525</v>
      </c>
      <c r="E726" s="22"/>
      <c r="F726" s="22"/>
      <c r="G726" s="24">
        <v>2</v>
      </c>
      <c r="H726" s="25" t="s">
        <v>551</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3534</v>
      </c>
      <c r="D727" s="22" t="s">
        <v>2421</v>
      </c>
      <c r="E727" s="22"/>
      <c r="F727" s="22"/>
      <c r="G727" s="24">
        <v>3</v>
      </c>
      <c r="H727" s="25" t="s">
        <v>551</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3535</v>
      </c>
      <c r="D728" s="22" t="s">
        <v>3536</v>
      </c>
      <c r="E728" s="22"/>
      <c r="F728" s="22"/>
      <c r="G728" s="24">
        <v>1</v>
      </c>
      <c r="H728" s="25" t="s">
        <v>941</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3537</v>
      </c>
      <c r="D729" s="22" t="s">
        <v>3538</v>
      </c>
      <c r="E729" s="22"/>
      <c r="F729" s="22"/>
      <c r="G729" s="24">
        <v>1</v>
      </c>
      <c r="H729" s="25" t="s">
        <v>2353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3539</v>
      </c>
      <c r="D730" s="22" t="s">
        <v>2442</v>
      </c>
      <c r="E730" s="22"/>
      <c r="F730" s="22"/>
      <c r="G730" s="24">
        <v>2</v>
      </c>
      <c r="H730" s="25" t="s">
        <v>551</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3540</v>
      </c>
      <c r="D731" s="22" t="s">
        <v>3527</v>
      </c>
      <c r="E731" s="22"/>
      <c r="F731" s="22" t="s">
        <v>2459</v>
      </c>
      <c r="G731" s="24">
        <v>1</v>
      </c>
      <c r="H731" s="25" t="s">
        <v>551</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3541</v>
      </c>
      <c r="D732" s="22" t="s">
        <v>3542</v>
      </c>
      <c r="E732" s="22"/>
      <c r="F732" s="22"/>
      <c r="G732" s="24">
        <v>23</v>
      </c>
      <c r="H732" s="25" t="s">
        <v>626</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3543</v>
      </c>
      <c r="D733" s="22" t="s">
        <v>2641</v>
      </c>
      <c r="E733" s="22"/>
      <c r="F733" s="22"/>
      <c r="G733" s="24">
        <v>1</v>
      </c>
      <c r="H733" s="25" t="s">
        <v>551</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3544</v>
      </c>
      <c r="D734" s="22" t="s">
        <v>3545</v>
      </c>
      <c r="E734" s="22"/>
      <c r="F734" s="22"/>
      <c r="G734" s="24">
        <v>2</v>
      </c>
      <c r="H734" s="25" t="s">
        <v>626</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3546</v>
      </c>
      <c r="D735" s="22" t="s">
        <v>2449</v>
      </c>
      <c r="E735" s="22"/>
      <c r="F735" s="22"/>
      <c r="G735" s="24">
        <v>1</v>
      </c>
      <c r="H735" s="25" t="s">
        <v>551</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3547</v>
      </c>
      <c r="D736" s="22" t="s">
        <v>3548</v>
      </c>
      <c r="E736" s="22" t="s">
        <v>3549</v>
      </c>
      <c r="F736" s="22"/>
      <c r="G736" s="24">
        <v>1</v>
      </c>
      <c r="H736" s="25" t="s">
        <v>551</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3550</v>
      </c>
      <c r="D737" s="22" t="s">
        <v>2449</v>
      </c>
      <c r="E737" s="22" t="s">
        <v>2880</v>
      </c>
      <c r="F737" s="22"/>
      <c r="G737" s="24">
        <v>1</v>
      </c>
      <c r="H737" s="25" t="s">
        <v>551</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3551</v>
      </c>
      <c r="D738" s="22" t="s">
        <v>3552</v>
      </c>
      <c r="E738" s="22"/>
      <c r="F738" s="22"/>
      <c r="G738" s="24">
        <v>1</v>
      </c>
      <c r="H738" s="25" t="s">
        <v>551</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3553</v>
      </c>
      <c r="D739" s="23" t="s">
        <v>2449</v>
      </c>
      <c r="E739" s="22" t="s">
        <v>3554</v>
      </c>
      <c r="F739" s="22"/>
      <c r="G739" s="24">
        <v>1</v>
      </c>
      <c r="H739" s="25" t="s">
        <v>551</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3555</v>
      </c>
      <c r="D740" s="22" t="s">
        <v>3556</v>
      </c>
      <c r="E740" s="22" t="s">
        <v>3557</v>
      </c>
      <c r="F740" s="22"/>
      <c r="G740" s="24">
        <v>3</v>
      </c>
      <c r="H740" s="25" t="s">
        <v>551</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3558</v>
      </c>
      <c r="D741" s="22" t="s">
        <v>2927</v>
      </c>
      <c r="E741" s="24" t="s">
        <v>3559</v>
      </c>
      <c r="F741" s="23"/>
      <c r="G741" s="24">
        <v>16</v>
      </c>
      <c r="H741" s="25" t="s">
        <v>551</v>
      </c>
      <c r="I741" s="26">
        <v>43234</v>
      </c>
      <c r="J741" s="26">
        <v>43234</v>
      </c>
      <c r="K741" s="27">
        <v>6000</v>
      </c>
      <c r="L741" s="28">
        <v>5810</v>
      </c>
      <c r="M741" s="28">
        <v>6000</v>
      </c>
      <c r="N741" s="29">
        <v>0.91</v>
      </c>
      <c r="O741" s="28">
        <v>5460</v>
      </c>
      <c r="P741" s="34"/>
      <c r="Q741" s="31" t="s">
        <v>485</v>
      </c>
    </row>
    <row r="742" ht="15.75" customHeight="1" spans="1:17">
      <c r="A742" s="18">
        <v>735</v>
      </c>
      <c r="B742" s="32"/>
      <c r="C742" s="22" t="s">
        <v>3560</v>
      </c>
      <c r="D742" s="22" t="s">
        <v>3561</v>
      </c>
      <c r="E742" s="24" t="s">
        <v>2372</v>
      </c>
      <c r="F742" s="22" t="s">
        <v>3562</v>
      </c>
      <c r="G742" s="24">
        <v>1</v>
      </c>
      <c r="H742" s="25" t="s">
        <v>551</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3563</v>
      </c>
      <c r="D743" s="22" t="s">
        <v>3280</v>
      </c>
      <c r="E743" s="24"/>
      <c r="F743" s="22"/>
      <c r="G743" s="24">
        <v>1</v>
      </c>
      <c r="H743" s="25" t="s">
        <v>551</v>
      </c>
      <c r="I743" s="26">
        <v>43335</v>
      </c>
      <c r="J743" s="26">
        <v>43335</v>
      </c>
      <c r="K743" s="27">
        <v>2700</v>
      </c>
      <c r="L743" s="28">
        <v>2358</v>
      </c>
      <c r="M743" s="28">
        <v>2700</v>
      </c>
      <c r="N743" s="29">
        <v>0.95</v>
      </c>
      <c r="O743" s="28">
        <v>2570</v>
      </c>
      <c r="P743" s="34"/>
      <c r="Q743" s="31" t="s">
        <v>485</v>
      </c>
    </row>
    <row r="744" ht="15.75" customHeight="1" spans="1:17">
      <c r="A744" s="18">
        <v>737</v>
      </c>
      <c r="B744" s="32"/>
      <c r="C744" s="22" t="s">
        <v>3564</v>
      </c>
      <c r="D744" s="22" t="s">
        <v>3565</v>
      </c>
      <c r="E744" s="24"/>
      <c r="F744" s="22"/>
      <c r="G744" s="24">
        <v>1</v>
      </c>
      <c r="H744" s="25" t="s">
        <v>626</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3566</v>
      </c>
      <c r="D745" s="22" t="s">
        <v>3567</v>
      </c>
      <c r="E745" s="24"/>
      <c r="F745" s="22"/>
      <c r="G745" s="24">
        <v>1</v>
      </c>
      <c r="H745" s="25" t="s">
        <v>2486</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3568</v>
      </c>
      <c r="D746" s="23" t="s">
        <v>3569</v>
      </c>
      <c r="E746" s="24" t="s">
        <v>3570</v>
      </c>
      <c r="F746" s="22" t="s">
        <v>3571</v>
      </c>
      <c r="G746" s="24">
        <v>1</v>
      </c>
      <c r="H746" s="25" t="s">
        <v>551</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3572</v>
      </c>
      <c r="D747" s="23" t="s">
        <v>2906</v>
      </c>
      <c r="E747" s="24"/>
      <c r="F747" s="22"/>
      <c r="G747" s="24">
        <v>1</v>
      </c>
      <c r="H747" s="25" t="s">
        <v>551</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3573</v>
      </c>
      <c r="D748" s="22" t="s">
        <v>3574</v>
      </c>
      <c r="E748" s="24" t="s">
        <v>3575</v>
      </c>
      <c r="F748" s="22"/>
      <c r="G748" s="24">
        <v>1</v>
      </c>
      <c r="H748" s="25" t="s">
        <v>2486</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3576</v>
      </c>
      <c r="D749" s="22" t="s">
        <v>3577</v>
      </c>
      <c r="E749" s="24"/>
      <c r="F749" s="22"/>
      <c r="G749" s="24">
        <v>3</v>
      </c>
      <c r="H749" s="25" t="s">
        <v>551</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3578</v>
      </c>
      <c r="D750" s="22" t="s">
        <v>2399</v>
      </c>
      <c r="E750" s="24"/>
      <c r="F750" s="22"/>
      <c r="G750" s="24">
        <v>1</v>
      </c>
      <c r="H750" s="25" t="s">
        <v>551</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3579</v>
      </c>
      <c r="D751" s="22" t="s">
        <v>2464</v>
      </c>
      <c r="E751" s="24"/>
      <c r="F751" s="22"/>
      <c r="G751" s="24">
        <v>2</v>
      </c>
      <c r="H751" s="25" t="s">
        <v>551</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3580</v>
      </c>
      <c r="D752" s="22" t="s">
        <v>3581</v>
      </c>
      <c r="E752" s="24"/>
      <c r="F752" s="22"/>
      <c r="G752" s="24">
        <v>1</v>
      </c>
      <c r="H752" s="25" t="s">
        <v>551</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3582</v>
      </c>
      <c r="D753" s="22" t="s">
        <v>3583</v>
      </c>
      <c r="E753" s="24"/>
      <c r="F753" s="22"/>
      <c r="G753" s="24">
        <v>1</v>
      </c>
      <c r="H753" s="25" t="s">
        <v>2353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3584</v>
      </c>
      <c r="D754" s="22" t="s">
        <v>2723</v>
      </c>
      <c r="E754" s="24"/>
      <c r="F754" s="22"/>
      <c r="G754" s="24">
        <v>1</v>
      </c>
      <c r="H754" s="25" t="s">
        <v>551</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3585</v>
      </c>
      <c r="D755" s="22" t="s">
        <v>3586</v>
      </c>
      <c r="E755" s="24"/>
      <c r="F755" s="22"/>
      <c r="G755" s="24">
        <v>4</v>
      </c>
      <c r="H755" s="25" t="s">
        <v>551</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3587</v>
      </c>
      <c r="D756" s="22" t="s">
        <v>3588</v>
      </c>
      <c r="E756" s="24"/>
      <c r="F756" s="22" t="s">
        <v>2459</v>
      </c>
      <c r="G756" s="24">
        <v>2</v>
      </c>
      <c r="H756" s="25" t="s">
        <v>551</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3589</v>
      </c>
      <c r="D757" s="22" t="s">
        <v>2416</v>
      </c>
      <c r="E757" s="24"/>
      <c r="F757" s="22"/>
      <c r="G757" s="24">
        <v>1</v>
      </c>
      <c r="H757" s="25" t="s">
        <v>551</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3590</v>
      </c>
      <c r="D758" s="22" t="s">
        <v>3591</v>
      </c>
      <c r="E758" s="24"/>
      <c r="F758" s="22"/>
      <c r="G758" s="24">
        <v>1</v>
      </c>
      <c r="H758" s="25" t="s">
        <v>2353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3592</v>
      </c>
      <c r="D759" s="22" t="s">
        <v>3593</v>
      </c>
      <c r="E759" s="24"/>
      <c r="F759" s="22"/>
      <c r="G759" s="24">
        <v>1</v>
      </c>
      <c r="H759" s="25" t="s">
        <v>551</v>
      </c>
      <c r="I759" s="26">
        <v>42917</v>
      </c>
      <c r="J759" s="26">
        <v>42917</v>
      </c>
      <c r="K759" s="36">
        <v>1080</v>
      </c>
      <c r="L759" s="28">
        <v>681</v>
      </c>
      <c r="M759" s="28">
        <v>1030</v>
      </c>
      <c r="N759" s="29">
        <v>0.83</v>
      </c>
      <c r="O759" s="28">
        <v>850</v>
      </c>
      <c r="P759" s="34"/>
      <c r="Q759" s="31" t="s">
        <v>485</v>
      </c>
    </row>
    <row r="760" ht="15.75" customHeight="1" spans="1:17">
      <c r="A760" s="18">
        <v>753</v>
      </c>
      <c r="B760" s="32"/>
      <c r="C760" s="22" t="s">
        <v>3594</v>
      </c>
      <c r="D760" s="22" t="s">
        <v>2394</v>
      </c>
      <c r="E760" s="24"/>
      <c r="F760" s="22"/>
      <c r="G760" s="24">
        <v>1</v>
      </c>
      <c r="H760" s="25" t="s">
        <v>626</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3595</v>
      </c>
      <c r="D761" s="22" t="s">
        <v>3497</v>
      </c>
      <c r="E761" s="24"/>
      <c r="F761" s="22"/>
      <c r="G761" s="24">
        <v>2</v>
      </c>
      <c r="H761" s="25" t="s">
        <v>551</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3596</v>
      </c>
      <c r="D762" s="22" t="s">
        <v>2362</v>
      </c>
      <c r="E762" s="24"/>
      <c r="F762" s="22"/>
      <c r="G762" s="24">
        <v>2</v>
      </c>
      <c r="H762" s="25" t="s">
        <v>551</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3597</v>
      </c>
      <c r="D763" s="22" t="s">
        <v>3598</v>
      </c>
      <c r="E763" s="24"/>
      <c r="F763" s="22"/>
      <c r="G763" s="24">
        <v>1</v>
      </c>
      <c r="H763" s="25" t="s">
        <v>551</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3599</v>
      </c>
      <c r="D764" s="22" t="s">
        <v>2410</v>
      </c>
      <c r="E764" s="24"/>
      <c r="F764" s="22"/>
      <c r="G764" s="24">
        <v>1</v>
      </c>
      <c r="H764" s="25" t="s">
        <v>551</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3600</v>
      </c>
      <c r="D765" s="22" t="s">
        <v>3601</v>
      </c>
      <c r="E765" s="24"/>
      <c r="F765" s="22"/>
      <c r="G765" s="24">
        <v>1</v>
      </c>
      <c r="H765" s="25" t="s">
        <v>551</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3602</v>
      </c>
      <c r="D766" s="22" t="s">
        <v>2410</v>
      </c>
      <c r="E766" s="24"/>
      <c r="F766" s="22"/>
      <c r="G766" s="24">
        <v>2</v>
      </c>
      <c r="H766" s="25" t="s">
        <v>551</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3603</v>
      </c>
      <c r="D767" s="22" t="s">
        <v>2396</v>
      </c>
      <c r="E767" s="24"/>
      <c r="F767" s="22"/>
      <c r="G767" s="24">
        <v>1</v>
      </c>
      <c r="H767" s="25" t="s">
        <v>551</v>
      </c>
      <c r="I767" s="26">
        <v>42522</v>
      </c>
      <c r="J767" s="26">
        <v>42522</v>
      </c>
      <c r="K767" s="27">
        <v>1500</v>
      </c>
      <c r="L767" s="28">
        <v>858.75</v>
      </c>
      <c r="M767" s="28">
        <v>1350</v>
      </c>
      <c r="N767" s="29">
        <v>0.65</v>
      </c>
      <c r="O767" s="28">
        <v>880</v>
      </c>
      <c r="P767" s="34"/>
      <c r="Q767" s="31" t="s">
        <v>485</v>
      </c>
    </row>
    <row r="768" ht="15.75" customHeight="1" spans="1:17">
      <c r="A768" s="18">
        <v>761</v>
      </c>
      <c r="B768" s="32"/>
      <c r="C768" s="22" t="s">
        <v>3604</v>
      </c>
      <c r="D768" s="22" t="s">
        <v>2927</v>
      </c>
      <c r="E768" s="24" t="s">
        <v>3605</v>
      </c>
      <c r="F768" s="22"/>
      <c r="G768" s="24">
        <v>1</v>
      </c>
      <c r="H768" s="25" t="s">
        <v>551</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3606</v>
      </c>
      <c r="D769" s="22" t="s">
        <v>2449</v>
      </c>
      <c r="E769" s="24"/>
      <c r="F769" s="22"/>
      <c r="G769" s="24">
        <v>1</v>
      </c>
      <c r="H769" s="25" t="s">
        <v>551</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3607</v>
      </c>
      <c r="D770" s="22" t="s">
        <v>3608</v>
      </c>
      <c r="E770" s="24"/>
      <c r="F770" s="22"/>
      <c r="G770" s="24">
        <v>1</v>
      </c>
      <c r="H770" s="25" t="s">
        <v>551</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3609</v>
      </c>
      <c r="D771" s="22" t="s">
        <v>3610</v>
      </c>
      <c r="E771" s="24"/>
      <c r="F771" s="22"/>
      <c r="G771" s="24">
        <v>1</v>
      </c>
      <c r="H771" s="25" t="s">
        <v>551</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3611</v>
      </c>
      <c r="D772" s="22" t="s">
        <v>3612</v>
      </c>
      <c r="E772" s="24"/>
      <c r="F772" s="22"/>
      <c r="G772" s="24">
        <v>1</v>
      </c>
      <c r="H772" s="25" t="s">
        <v>2353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3613</v>
      </c>
      <c r="D773" s="22" t="s">
        <v>3614</v>
      </c>
      <c r="E773" s="24" t="s">
        <v>2555</v>
      </c>
      <c r="F773" s="22"/>
      <c r="G773" s="24">
        <v>1</v>
      </c>
      <c r="H773" s="25" t="s">
        <v>551</v>
      </c>
      <c r="I773" s="26">
        <v>42552</v>
      </c>
      <c r="J773" s="26">
        <v>42552</v>
      </c>
      <c r="K773" s="36">
        <v>1480</v>
      </c>
      <c r="L773" s="28">
        <v>870.82</v>
      </c>
      <c r="M773" s="28">
        <v>1300</v>
      </c>
      <c r="N773" s="29">
        <v>0.73</v>
      </c>
      <c r="O773" s="28">
        <v>950</v>
      </c>
      <c r="P773" s="34"/>
      <c r="Q773" s="31" t="s">
        <v>485</v>
      </c>
    </row>
    <row r="774" ht="15.75" customHeight="1" spans="1:17">
      <c r="A774" s="18">
        <v>767</v>
      </c>
      <c r="B774" s="32"/>
      <c r="C774" s="22" t="s">
        <v>3615</v>
      </c>
      <c r="D774" s="22" t="s">
        <v>3616</v>
      </c>
      <c r="E774" s="24" t="s">
        <v>2372</v>
      </c>
      <c r="F774" s="22"/>
      <c r="G774" s="24">
        <v>1</v>
      </c>
      <c r="H774" s="25" t="s">
        <v>551</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3617</v>
      </c>
      <c r="D775" s="23" t="s">
        <v>3618</v>
      </c>
      <c r="E775" s="24"/>
      <c r="F775" s="22"/>
      <c r="G775" s="24">
        <v>2</v>
      </c>
      <c r="H775" s="25" t="s">
        <v>551</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3619</v>
      </c>
      <c r="D776" s="22" t="s">
        <v>3620</v>
      </c>
      <c r="E776" s="24"/>
      <c r="F776" s="22"/>
      <c r="G776" s="24">
        <v>1</v>
      </c>
      <c r="H776" s="25" t="s">
        <v>551</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3621</v>
      </c>
      <c r="D777" s="22" t="s">
        <v>3622</v>
      </c>
      <c r="E777" s="24" t="s">
        <v>3623</v>
      </c>
      <c r="F777" s="22"/>
      <c r="G777" s="24">
        <v>3</v>
      </c>
      <c r="H777" s="25" t="s">
        <v>626</v>
      </c>
      <c r="I777" s="26">
        <v>42736</v>
      </c>
      <c r="J777" s="26">
        <v>42736</v>
      </c>
      <c r="K777" s="27">
        <v>5400</v>
      </c>
      <c r="L777" s="28">
        <v>2550</v>
      </c>
      <c r="M777" s="28">
        <v>5130</v>
      </c>
      <c r="N777" s="29">
        <v>0.73</v>
      </c>
      <c r="O777" s="28">
        <v>3740</v>
      </c>
      <c r="P777" s="34"/>
      <c r="Q777" s="31" t="s">
        <v>485</v>
      </c>
    </row>
    <row r="778" ht="15.75" customHeight="1" spans="1:17">
      <c r="A778" s="18">
        <v>771</v>
      </c>
      <c r="B778" s="32"/>
      <c r="C778" s="22" t="s">
        <v>3624</v>
      </c>
      <c r="D778" s="22" t="s">
        <v>2402</v>
      </c>
      <c r="E778" s="24">
        <v>9070</v>
      </c>
      <c r="F778" s="22"/>
      <c r="G778" s="24">
        <v>1</v>
      </c>
      <c r="H778" s="25" t="s">
        <v>626</v>
      </c>
      <c r="I778" s="26">
        <v>42736</v>
      </c>
      <c r="J778" s="26">
        <v>42736</v>
      </c>
      <c r="K778" s="27">
        <v>2000</v>
      </c>
      <c r="L778" s="28">
        <v>944.4</v>
      </c>
      <c r="M778" s="28">
        <v>1850</v>
      </c>
      <c r="N778" s="29">
        <v>0.78</v>
      </c>
      <c r="O778" s="28">
        <v>1440</v>
      </c>
      <c r="P778" s="34"/>
      <c r="Q778" s="31" t="s">
        <v>485</v>
      </c>
    </row>
    <row r="779" ht="15.75" customHeight="1" spans="1:17">
      <c r="A779" s="18">
        <v>772</v>
      </c>
      <c r="B779" s="32"/>
      <c r="C779" s="22" t="s">
        <v>3625</v>
      </c>
      <c r="D779" s="22" t="s">
        <v>3626</v>
      </c>
      <c r="E779" s="24"/>
      <c r="F779" s="22"/>
      <c r="G779" s="24">
        <v>1</v>
      </c>
      <c r="H779" s="25" t="s">
        <v>551</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3627</v>
      </c>
      <c r="D780" s="22" t="s">
        <v>2566</v>
      </c>
      <c r="E780" s="24" t="s">
        <v>2567</v>
      </c>
      <c r="F780" s="22" t="s">
        <v>2568</v>
      </c>
      <c r="G780" s="24">
        <v>2</v>
      </c>
      <c r="H780" s="25" t="s">
        <v>551</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3628</v>
      </c>
      <c r="D781" s="22" t="s">
        <v>3626</v>
      </c>
      <c r="E781" s="24"/>
      <c r="F781" s="22"/>
      <c r="G781" s="24">
        <v>1</v>
      </c>
      <c r="H781" s="25" t="s">
        <v>551</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3629</v>
      </c>
      <c r="D782" s="22" t="s">
        <v>3630</v>
      </c>
      <c r="E782" s="24" t="s">
        <v>3623</v>
      </c>
      <c r="F782" s="22"/>
      <c r="G782" s="24">
        <v>1</v>
      </c>
      <c r="H782" s="25" t="s">
        <v>626</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3631</v>
      </c>
      <c r="D783" s="22" t="s">
        <v>2461</v>
      </c>
      <c r="E783" s="24"/>
      <c r="F783" s="22"/>
      <c r="G783" s="24">
        <v>8</v>
      </c>
      <c r="H783" s="25" t="s">
        <v>551</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3632</v>
      </c>
      <c r="D784" s="22" t="s">
        <v>3633</v>
      </c>
      <c r="E784" s="24"/>
      <c r="F784" s="22"/>
      <c r="G784" s="24">
        <v>1</v>
      </c>
      <c r="H784" s="25" t="s">
        <v>551</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3634</v>
      </c>
      <c r="D785" s="23" t="s">
        <v>2469</v>
      </c>
      <c r="E785" s="25"/>
      <c r="F785" s="23"/>
      <c r="G785" s="24">
        <v>8</v>
      </c>
      <c r="H785" s="25" t="s">
        <v>551</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3635</v>
      </c>
      <c r="D786" s="23" t="s">
        <v>2723</v>
      </c>
      <c r="E786" s="24"/>
      <c r="F786" s="23"/>
      <c r="G786" s="24">
        <v>1</v>
      </c>
      <c r="H786" s="25" t="s">
        <v>551</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3636</v>
      </c>
      <c r="D787" s="23" t="s">
        <v>3637</v>
      </c>
      <c r="E787" s="24"/>
      <c r="F787" s="23"/>
      <c r="G787" s="24">
        <v>1</v>
      </c>
      <c r="H787" s="25" t="s">
        <v>551</v>
      </c>
      <c r="I787" s="26">
        <v>42036</v>
      </c>
      <c r="J787" s="26">
        <v>42036</v>
      </c>
      <c r="K787" s="27">
        <v>3600</v>
      </c>
      <c r="L787" s="28">
        <v>1149</v>
      </c>
      <c r="M787" s="28">
        <v>3420</v>
      </c>
      <c r="N787" s="29">
        <v>0.65</v>
      </c>
      <c r="O787" s="28">
        <v>2220</v>
      </c>
      <c r="P787" s="30"/>
      <c r="Q787" s="31" t="s">
        <v>485</v>
      </c>
    </row>
    <row r="788" ht="15.75" customHeight="1" spans="1:17">
      <c r="A788" s="18">
        <v>781</v>
      </c>
      <c r="B788" s="32"/>
      <c r="C788" s="22" t="s">
        <v>3638</v>
      </c>
      <c r="D788" s="23" t="s">
        <v>3639</v>
      </c>
      <c r="E788" s="24"/>
      <c r="F788" s="23"/>
      <c r="G788" s="24">
        <v>1</v>
      </c>
      <c r="H788" s="25" t="s">
        <v>551</v>
      </c>
      <c r="I788" s="26">
        <v>42522</v>
      </c>
      <c r="J788" s="26">
        <v>42522</v>
      </c>
      <c r="K788" s="27">
        <v>850</v>
      </c>
      <c r="L788" s="28">
        <v>486.58</v>
      </c>
      <c r="M788" s="28">
        <v>810</v>
      </c>
      <c r="N788" s="29">
        <v>0.72</v>
      </c>
      <c r="O788" s="28">
        <v>580</v>
      </c>
      <c r="P788" s="30"/>
      <c r="Q788" s="31" t="s">
        <v>485</v>
      </c>
    </row>
    <row r="789" ht="15.75" customHeight="1" spans="1:17">
      <c r="A789" s="18">
        <v>782</v>
      </c>
      <c r="B789" s="32"/>
      <c r="C789" s="22" t="s">
        <v>3640</v>
      </c>
      <c r="D789" s="23" t="s">
        <v>2570</v>
      </c>
      <c r="E789" s="24"/>
      <c r="F789" s="23"/>
      <c r="G789" s="24">
        <v>1</v>
      </c>
      <c r="H789" s="25" t="s">
        <v>551</v>
      </c>
      <c r="I789" s="26">
        <v>42736</v>
      </c>
      <c r="J789" s="26">
        <v>42736</v>
      </c>
      <c r="K789" s="27">
        <v>4500</v>
      </c>
      <c r="L789" s="28">
        <v>2125</v>
      </c>
      <c r="M789" s="28">
        <v>4370</v>
      </c>
      <c r="N789" s="29">
        <v>0.82</v>
      </c>
      <c r="O789" s="28">
        <v>3580</v>
      </c>
      <c r="P789" s="30"/>
      <c r="Q789" s="31" t="s">
        <v>485</v>
      </c>
    </row>
    <row r="790" ht="15.75" customHeight="1" spans="1:17">
      <c r="A790" s="18">
        <v>783</v>
      </c>
      <c r="B790" s="32"/>
      <c r="C790" s="22" t="s">
        <v>3641</v>
      </c>
      <c r="D790" s="23" t="s">
        <v>3642</v>
      </c>
      <c r="E790" s="24" t="s">
        <v>2429</v>
      </c>
      <c r="F790" s="23"/>
      <c r="G790" s="24">
        <v>1</v>
      </c>
      <c r="H790" s="25" t="s">
        <v>551</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3643</v>
      </c>
      <c r="D791" s="23" t="s">
        <v>2561</v>
      </c>
      <c r="E791" s="24"/>
      <c r="F791" s="23"/>
      <c r="G791" s="24">
        <v>3</v>
      </c>
      <c r="H791" s="25" t="s">
        <v>551</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3644</v>
      </c>
      <c r="D792" s="23" t="s">
        <v>3645</v>
      </c>
      <c r="E792" s="24" t="s">
        <v>3646</v>
      </c>
      <c r="F792" s="23"/>
      <c r="G792" s="24">
        <v>1</v>
      </c>
      <c r="H792" s="25" t="s">
        <v>551</v>
      </c>
      <c r="I792" s="26">
        <v>42948</v>
      </c>
      <c r="J792" s="26">
        <v>42948</v>
      </c>
      <c r="K792" s="27">
        <v>1150</v>
      </c>
      <c r="L792" s="28">
        <v>755.45</v>
      </c>
      <c r="M792" s="28">
        <v>1090</v>
      </c>
      <c r="N792" s="29">
        <v>0.83</v>
      </c>
      <c r="O792" s="28">
        <v>900</v>
      </c>
      <c r="P792" s="30"/>
      <c r="Q792" s="31" t="s">
        <v>485</v>
      </c>
    </row>
    <row r="793" ht="15.75" customHeight="1" spans="1:17">
      <c r="A793" s="18">
        <v>786</v>
      </c>
      <c r="B793" s="32"/>
      <c r="C793" s="22" t="s">
        <v>3647</v>
      </c>
      <c r="D793" s="23" t="s">
        <v>3648</v>
      </c>
      <c r="E793" s="24" t="s">
        <v>2474</v>
      </c>
      <c r="F793" s="23"/>
      <c r="G793" s="24">
        <v>100</v>
      </c>
      <c r="H793" s="25" t="s">
        <v>626</v>
      </c>
      <c r="I793" s="26">
        <v>42309</v>
      </c>
      <c r="J793" s="26">
        <v>42309</v>
      </c>
      <c r="K793" s="27">
        <v>1600</v>
      </c>
      <c r="L793" s="28">
        <v>738.78</v>
      </c>
      <c r="M793" s="28">
        <v>1490</v>
      </c>
      <c r="N793" s="29">
        <v>0.66</v>
      </c>
      <c r="O793" s="28">
        <v>980</v>
      </c>
      <c r="P793" s="30"/>
      <c r="Q793" s="31" t="s">
        <v>485</v>
      </c>
    </row>
    <row r="794" ht="15.75" customHeight="1" spans="1:17">
      <c r="A794" s="18">
        <v>787</v>
      </c>
      <c r="B794" s="32"/>
      <c r="C794" s="22" t="s">
        <v>3649</v>
      </c>
      <c r="D794" s="23" t="s">
        <v>3650</v>
      </c>
      <c r="E794" s="24"/>
      <c r="F794" s="23"/>
      <c r="G794" s="24">
        <v>1</v>
      </c>
      <c r="H794" s="25" t="s">
        <v>2498</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3651</v>
      </c>
      <c r="D795" s="23" t="s">
        <v>3652</v>
      </c>
      <c r="E795" s="24"/>
      <c r="F795" s="23"/>
      <c r="G795" s="24">
        <v>1</v>
      </c>
      <c r="H795" s="25" t="s">
        <v>2498</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1743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3653</v>
      </c>
      <c r="C797" s="22" t="s">
        <v>3654</v>
      </c>
      <c r="D797" s="23" t="s">
        <v>3167</v>
      </c>
      <c r="E797" s="24" t="s">
        <v>2492</v>
      </c>
      <c r="F797" s="23"/>
      <c r="G797" s="24">
        <v>1069</v>
      </c>
      <c r="H797" s="25" t="s">
        <v>2981</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3655</v>
      </c>
      <c r="D798" s="23" t="s">
        <v>3656</v>
      </c>
      <c r="E798" s="24"/>
      <c r="F798" s="23"/>
      <c r="G798" s="24">
        <v>1</v>
      </c>
      <c r="H798" s="25" t="s">
        <v>941</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3657</v>
      </c>
      <c r="D799" s="23" t="s">
        <v>3205</v>
      </c>
      <c r="E799" s="24"/>
      <c r="F799" s="23"/>
      <c r="G799" s="24">
        <v>1</v>
      </c>
      <c r="H799" s="25" t="s">
        <v>2353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3658</v>
      </c>
      <c r="D800" s="23" t="s">
        <v>2527</v>
      </c>
      <c r="E800" s="24"/>
      <c r="F800" s="23"/>
      <c r="G800" s="24">
        <v>1</v>
      </c>
      <c r="H800" s="25" t="s">
        <v>2353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3659</v>
      </c>
      <c r="D801" s="23" t="s">
        <v>3639</v>
      </c>
      <c r="E801" s="24"/>
      <c r="F801" s="22"/>
      <c r="G801" s="24">
        <v>1</v>
      </c>
      <c r="H801" s="25" t="s">
        <v>551</v>
      </c>
      <c r="I801" s="26">
        <v>42278</v>
      </c>
      <c r="J801" s="26">
        <v>42278</v>
      </c>
      <c r="K801" s="27">
        <v>1200</v>
      </c>
      <c r="L801" s="28">
        <v>867.5</v>
      </c>
      <c r="M801" s="28">
        <v>1100</v>
      </c>
      <c r="N801" s="29">
        <v>0.65</v>
      </c>
      <c r="O801" s="28">
        <v>720</v>
      </c>
      <c r="P801" s="34"/>
      <c r="Q801" s="31" t="s">
        <v>486</v>
      </c>
    </row>
    <row r="802" ht="15.75" customHeight="1" spans="1:18">
      <c r="A802" s="18">
        <v>795</v>
      </c>
      <c r="B802" s="32"/>
      <c r="C802" s="22" t="s">
        <v>3660</v>
      </c>
      <c r="D802" s="23" t="s">
        <v>2355</v>
      </c>
      <c r="E802" s="24"/>
      <c r="F802" s="22"/>
      <c r="G802" s="24">
        <v>1</v>
      </c>
      <c r="H802" s="25" t="s">
        <v>551</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3661</v>
      </c>
      <c r="D803" s="23" t="s">
        <v>2434</v>
      </c>
      <c r="E803" s="24"/>
      <c r="F803" s="22"/>
      <c r="G803" s="24">
        <v>1</v>
      </c>
      <c r="H803" s="25" t="s">
        <v>551</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3662</v>
      </c>
      <c r="D804" s="23" t="s">
        <v>3648</v>
      </c>
      <c r="E804" s="24"/>
      <c r="F804" s="22"/>
      <c r="G804" s="24">
        <v>1</v>
      </c>
      <c r="H804" s="25" t="s">
        <v>2353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3663</v>
      </c>
      <c r="D805" s="23" t="s">
        <v>2371</v>
      </c>
      <c r="E805" s="24"/>
      <c r="F805" s="22"/>
      <c r="G805" s="24">
        <v>1</v>
      </c>
      <c r="H805" s="25" t="s">
        <v>551</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3664</v>
      </c>
      <c r="D806" s="23" t="s">
        <v>3266</v>
      </c>
      <c r="E806" s="24"/>
      <c r="F806" s="22"/>
      <c r="G806" s="24">
        <v>1</v>
      </c>
      <c r="H806" s="25" t="s">
        <v>551</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3665</v>
      </c>
      <c r="D807" s="23" t="s">
        <v>2362</v>
      </c>
      <c r="E807" s="24"/>
      <c r="F807" s="22"/>
      <c r="G807" s="24">
        <v>1</v>
      </c>
      <c r="H807" s="25" t="s">
        <v>551</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3666</v>
      </c>
      <c r="D808" s="23" t="s">
        <v>3360</v>
      </c>
      <c r="E808" s="24"/>
      <c r="F808" s="22"/>
      <c r="G808" s="24">
        <v>1</v>
      </c>
      <c r="H808" s="25" t="s">
        <v>2353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3667</v>
      </c>
      <c r="D809" s="23" t="s">
        <v>3668</v>
      </c>
      <c r="E809" s="24"/>
      <c r="F809" s="22"/>
      <c r="G809" s="24">
        <v>1</v>
      </c>
      <c r="H809" s="25" t="s">
        <v>551</v>
      </c>
      <c r="I809" s="26">
        <v>40118</v>
      </c>
      <c r="J809" s="26">
        <v>40118</v>
      </c>
      <c r="K809" s="27">
        <v>2750</v>
      </c>
      <c r="L809" s="28">
        <v>442.38</v>
      </c>
      <c r="M809" s="28">
        <v>2280</v>
      </c>
      <c r="N809" s="29">
        <v>0.15</v>
      </c>
      <c r="O809" s="28">
        <v>340</v>
      </c>
      <c r="P809" s="34"/>
      <c r="Q809" s="31" t="s">
        <v>486</v>
      </c>
    </row>
    <row r="810" ht="15.75" customHeight="1" spans="1:18">
      <c r="A810" s="18">
        <v>803</v>
      </c>
      <c r="B810" s="32"/>
      <c r="C810" s="22" t="s">
        <v>3669</v>
      </c>
      <c r="D810" s="23" t="s">
        <v>3670</v>
      </c>
      <c r="E810" s="24"/>
      <c r="F810" s="22"/>
      <c r="G810" s="24">
        <v>1</v>
      </c>
      <c r="H810" s="25" t="s">
        <v>551</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3671</v>
      </c>
      <c r="D811" s="23" t="s">
        <v>3672</v>
      </c>
      <c r="E811" s="24"/>
      <c r="F811" s="22"/>
      <c r="G811" s="24">
        <v>1</v>
      </c>
      <c r="H811" s="25" t="s">
        <v>2486</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3673</v>
      </c>
      <c r="D812" s="23" t="s">
        <v>3674</v>
      </c>
      <c r="E812" s="24"/>
      <c r="F812" s="22"/>
      <c r="G812" s="24">
        <v>1</v>
      </c>
      <c r="H812" s="25" t="s">
        <v>551</v>
      </c>
      <c r="I812" s="26">
        <v>40148</v>
      </c>
      <c r="J812" s="26">
        <v>40148</v>
      </c>
      <c r="K812" s="27">
        <v>5600</v>
      </c>
      <c r="L812" s="28">
        <v>945.35</v>
      </c>
      <c r="M812" s="28">
        <v>4650</v>
      </c>
      <c r="N812" s="29">
        <v>0.15</v>
      </c>
      <c r="O812" s="28">
        <v>700</v>
      </c>
      <c r="P812" s="34"/>
      <c r="Q812" s="31" t="s">
        <v>486</v>
      </c>
    </row>
    <row r="813" ht="15.75" customHeight="1" spans="1:18">
      <c r="A813" s="18">
        <v>806</v>
      </c>
      <c r="B813" s="32"/>
      <c r="C813" s="22" t="s">
        <v>3675</v>
      </c>
      <c r="D813" s="23" t="s">
        <v>2359</v>
      </c>
      <c r="E813" s="24"/>
      <c r="F813" s="22"/>
      <c r="G813" s="24">
        <v>1</v>
      </c>
      <c r="H813" s="25" t="s">
        <v>551</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3676</v>
      </c>
      <c r="D814" s="23" t="s">
        <v>3677</v>
      </c>
      <c r="E814" s="24"/>
      <c r="F814" s="22"/>
      <c r="G814" s="24">
        <v>1</v>
      </c>
      <c r="H814" s="25" t="s">
        <v>551</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3678</v>
      </c>
      <c r="D815" s="22" t="s">
        <v>3679</v>
      </c>
      <c r="E815" s="24"/>
      <c r="F815" s="22"/>
      <c r="G815" s="24">
        <v>1</v>
      </c>
      <c r="H815" s="25" t="s">
        <v>551</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3680</v>
      </c>
      <c r="D816" s="23" t="s">
        <v>3681</v>
      </c>
      <c r="E816" s="24"/>
      <c r="F816" s="22"/>
      <c r="G816" s="24">
        <v>1</v>
      </c>
      <c r="H816" s="25" t="s">
        <v>551</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3682</v>
      </c>
      <c r="D817" s="23" t="s">
        <v>3683</v>
      </c>
      <c r="E817" s="24"/>
      <c r="F817" s="22"/>
      <c r="G817" s="24">
        <v>1</v>
      </c>
      <c r="H817" s="25" t="s">
        <v>551</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3684</v>
      </c>
      <c r="D818" s="23" t="s">
        <v>3685</v>
      </c>
      <c r="E818" s="24"/>
      <c r="F818" s="23"/>
      <c r="G818" s="24">
        <v>1</v>
      </c>
      <c r="H818" s="25" t="s">
        <v>2353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3686</v>
      </c>
      <c r="D819" s="23" t="s">
        <v>3687</v>
      </c>
      <c r="E819" s="24"/>
      <c r="F819" s="22"/>
      <c r="G819" s="24">
        <v>1</v>
      </c>
      <c r="H819" s="25" t="s">
        <v>2353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3688</v>
      </c>
      <c r="D820" s="23" t="s">
        <v>3689</v>
      </c>
      <c r="E820" s="24"/>
      <c r="F820" s="22"/>
      <c r="G820" s="24">
        <v>1</v>
      </c>
      <c r="H820" s="25" t="s">
        <v>626</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3690</v>
      </c>
      <c r="D821" s="23" t="s">
        <v>3691</v>
      </c>
      <c r="E821" s="24"/>
      <c r="F821" s="22"/>
      <c r="G821" s="24">
        <v>1</v>
      </c>
      <c r="H821" s="25" t="s">
        <v>551</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3692</v>
      </c>
      <c r="D822" s="22" t="s">
        <v>3693</v>
      </c>
      <c r="E822" s="24"/>
      <c r="F822" s="22"/>
      <c r="G822" s="24">
        <v>1</v>
      </c>
      <c r="H822" s="25" t="s">
        <v>626</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3694</v>
      </c>
      <c r="D823" s="23" t="s">
        <v>3695</v>
      </c>
      <c r="E823" s="24"/>
      <c r="F823" s="22"/>
      <c r="G823" s="24">
        <v>1</v>
      </c>
      <c r="H823" s="25" t="s">
        <v>551</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3696</v>
      </c>
      <c r="D824" s="23" t="s">
        <v>3697</v>
      </c>
      <c r="E824" s="24"/>
      <c r="F824" s="22"/>
      <c r="G824" s="24">
        <v>1</v>
      </c>
      <c r="H824" s="25" t="s">
        <v>551</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3698</v>
      </c>
      <c r="D825" s="22" t="s">
        <v>3699</v>
      </c>
      <c r="E825" s="24"/>
      <c r="F825" s="22"/>
      <c r="G825" s="24">
        <v>1</v>
      </c>
      <c r="H825" s="25" t="s">
        <v>2353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3700</v>
      </c>
      <c r="D826" s="22" t="s">
        <v>3701</v>
      </c>
      <c r="E826" s="24"/>
      <c r="F826" s="22"/>
      <c r="G826" s="24">
        <v>1</v>
      </c>
      <c r="H826" s="25" t="s">
        <v>551</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3702</v>
      </c>
      <c r="D827" s="22" t="s">
        <v>3703</v>
      </c>
      <c r="E827" s="24"/>
      <c r="F827" s="22"/>
      <c r="G827" s="24">
        <v>1</v>
      </c>
      <c r="H827" s="25" t="s">
        <v>2353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3704</v>
      </c>
      <c r="D828" s="23" t="s">
        <v>3705</v>
      </c>
      <c r="E828" s="24">
        <v>315</v>
      </c>
      <c r="F828" s="22"/>
      <c r="G828" s="24">
        <v>1</v>
      </c>
      <c r="H828" s="25" t="s">
        <v>551</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3706</v>
      </c>
      <c r="D829" s="22" t="s">
        <v>2362</v>
      </c>
      <c r="E829" s="22"/>
      <c r="F829" s="22"/>
      <c r="G829" s="24">
        <v>1</v>
      </c>
      <c r="H829" s="25" t="s">
        <v>551</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3707</v>
      </c>
      <c r="D830" s="22" t="s">
        <v>2527</v>
      </c>
      <c r="E830" s="24"/>
      <c r="F830" s="22"/>
      <c r="G830" s="24">
        <v>120</v>
      </c>
      <c r="H830" s="25" t="s">
        <v>626</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3708</v>
      </c>
      <c r="D831" s="22" t="s">
        <v>2747</v>
      </c>
      <c r="E831" s="22"/>
      <c r="F831" s="22"/>
      <c r="G831" s="24">
        <v>1</v>
      </c>
      <c r="H831" s="25" t="s">
        <v>551</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3709</v>
      </c>
      <c r="D832" s="22" t="s">
        <v>3548</v>
      </c>
      <c r="E832" s="22"/>
      <c r="F832" s="22"/>
      <c r="G832" s="24">
        <v>1</v>
      </c>
      <c r="H832" s="25" t="s">
        <v>551</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3710</v>
      </c>
      <c r="D833" s="22" t="s">
        <v>3711</v>
      </c>
      <c r="E833" s="22">
        <v>50</v>
      </c>
      <c r="F833" s="22"/>
      <c r="G833" s="24">
        <v>1</v>
      </c>
      <c r="H833" s="25" t="s">
        <v>551</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3712</v>
      </c>
      <c r="D834" s="22" t="s">
        <v>3713</v>
      </c>
      <c r="E834" s="22"/>
      <c r="F834" s="22"/>
      <c r="G834" s="24">
        <v>1</v>
      </c>
      <c r="H834" s="25" t="s">
        <v>2353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3714</v>
      </c>
      <c r="D835" s="22" t="s">
        <v>3713</v>
      </c>
      <c r="E835" s="22"/>
      <c r="F835" s="22"/>
      <c r="G835" s="24">
        <v>1</v>
      </c>
      <c r="H835" s="25" t="s">
        <v>2353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3715</v>
      </c>
      <c r="D836" s="22" t="s">
        <v>2359</v>
      </c>
      <c r="E836" s="22"/>
      <c r="F836" s="22"/>
      <c r="G836" s="24">
        <v>1</v>
      </c>
      <c r="H836" s="25" t="s">
        <v>551</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3716</v>
      </c>
      <c r="D837" s="22" t="s">
        <v>2434</v>
      </c>
      <c r="E837" s="22"/>
      <c r="F837" s="22"/>
      <c r="G837" s="24">
        <v>1</v>
      </c>
      <c r="H837" s="25" t="s">
        <v>551</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3717</v>
      </c>
      <c r="D838" s="22" t="s">
        <v>3718</v>
      </c>
      <c r="E838" s="22"/>
      <c r="F838" s="22"/>
      <c r="G838" s="24">
        <v>1</v>
      </c>
      <c r="H838" s="25" t="s">
        <v>626</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3719</v>
      </c>
      <c r="D839" s="22" t="s">
        <v>2527</v>
      </c>
      <c r="E839" s="22"/>
      <c r="F839" s="22"/>
      <c r="G839" s="24">
        <v>1</v>
      </c>
      <c r="H839" s="25" t="s">
        <v>2353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3720</v>
      </c>
      <c r="D840" s="22" t="s">
        <v>3266</v>
      </c>
      <c r="E840" s="22"/>
      <c r="F840" s="22"/>
      <c r="G840" s="24">
        <v>1</v>
      </c>
      <c r="H840" s="25" t="s">
        <v>551</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3721</v>
      </c>
      <c r="D841" s="22" t="s">
        <v>3722</v>
      </c>
      <c r="E841" s="22">
        <v>250</v>
      </c>
      <c r="F841" s="22"/>
      <c r="G841" s="24">
        <v>1</v>
      </c>
      <c r="H841" s="25" t="s">
        <v>551</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3723</v>
      </c>
      <c r="D842" s="22" t="s">
        <v>2410</v>
      </c>
      <c r="E842" s="22"/>
      <c r="F842" s="22"/>
      <c r="G842" s="24">
        <v>1</v>
      </c>
      <c r="H842" s="25" t="s">
        <v>551</v>
      </c>
      <c r="I842" s="26">
        <v>42339</v>
      </c>
      <c r="J842" s="26">
        <v>42339</v>
      </c>
      <c r="K842" s="36">
        <v>2400</v>
      </c>
      <c r="L842" s="28">
        <v>1773</v>
      </c>
      <c r="M842" s="28">
        <v>2040</v>
      </c>
      <c r="N842" s="29">
        <v>0.59</v>
      </c>
      <c r="O842" s="28">
        <v>1200</v>
      </c>
      <c r="P842" s="34"/>
      <c r="Q842" s="31" t="s">
        <v>486</v>
      </c>
    </row>
    <row r="843" ht="15.75" customHeight="1" spans="1:17">
      <c r="A843" s="18">
        <v>836</v>
      </c>
      <c r="B843" s="32"/>
      <c r="C843" s="22" t="s">
        <v>3724</v>
      </c>
      <c r="D843" s="22" t="s">
        <v>2527</v>
      </c>
      <c r="E843" s="22"/>
      <c r="F843" s="22"/>
      <c r="G843" s="24">
        <v>1</v>
      </c>
      <c r="H843" s="25" t="s">
        <v>2353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3725</v>
      </c>
      <c r="D844" s="22" t="s">
        <v>2419</v>
      </c>
      <c r="E844" s="22"/>
      <c r="F844" s="22"/>
      <c r="G844" s="24">
        <v>1</v>
      </c>
      <c r="H844" s="25" t="s">
        <v>551</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3726</v>
      </c>
      <c r="D845" s="22" t="s">
        <v>2927</v>
      </c>
      <c r="E845" s="22" t="s">
        <v>3727</v>
      </c>
      <c r="F845" s="22"/>
      <c r="G845" s="24">
        <v>1</v>
      </c>
      <c r="H845" s="25" t="s">
        <v>551</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3728</v>
      </c>
      <c r="D846" s="22" t="s">
        <v>2416</v>
      </c>
      <c r="E846" s="22"/>
      <c r="F846" s="23"/>
      <c r="G846" s="24">
        <v>1</v>
      </c>
      <c r="H846" s="25" t="s">
        <v>551</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3729</v>
      </c>
      <c r="D847" s="22" t="s">
        <v>2841</v>
      </c>
      <c r="E847" s="22"/>
      <c r="F847" s="23"/>
      <c r="G847" s="24">
        <v>1</v>
      </c>
      <c r="H847" s="25" t="s">
        <v>2353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3730</v>
      </c>
      <c r="D848" s="22" t="s">
        <v>2421</v>
      </c>
      <c r="E848" s="22"/>
      <c r="F848" s="23"/>
      <c r="G848" s="24">
        <v>1</v>
      </c>
      <c r="H848" s="25" t="s">
        <v>551</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3731</v>
      </c>
      <c r="D849" s="22" t="s">
        <v>3732</v>
      </c>
      <c r="E849" s="22"/>
      <c r="F849" s="22"/>
      <c r="G849" s="24">
        <v>1</v>
      </c>
      <c r="H849" s="25" t="s">
        <v>551</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3733</v>
      </c>
      <c r="D850" s="23" t="s">
        <v>2596</v>
      </c>
      <c r="E850" s="22"/>
      <c r="F850" s="22"/>
      <c r="G850" s="24">
        <v>1</v>
      </c>
      <c r="H850" s="25" t="s">
        <v>551</v>
      </c>
      <c r="I850" s="26">
        <v>41456</v>
      </c>
      <c r="J850" s="26">
        <v>41456</v>
      </c>
      <c r="K850" s="27">
        <v>2800</v>
      </c>
      <c r="L850" s="28">
        <v>140</v>
      </c>
      <c r="M850" s="28">
        <v>2770</v>
      </c>
      <c r="N850" s="29">
        <v>0.52</v>
      </c>
      <c r="O850" s="28">
        <v>1440</v>
      </c>
      <c r="P850" s="34"/>
      <c r="Q850" s="31" t="s">
        <v>486</v>
      </c>
    </row>
    <row r="851" ht="15.75" customHeight="1" spans="1:17">
      <c r="A851" s="18">
        <v>844</v>
      </c>
      <c r="B851" s="32"/>
      <c r="C851" s="22" t="s">
        <v>3734</v>
      </c>
      <c r="D851" s="23" t="s">
        <v>2596</v>
      </c>
      <c r="E851" s="24"/>
      <c r="F851" s="22"/>
      <c r="G851" s="24">
        <v>1</v>
      </c>
      <c r="H851" s="25" t="s">
        <v>551</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3735</v>
      </c>
      <c r="D852" s="22" t="s">
        <v>3736</v>
      </c>
      <c r="E852" s="24"/>
      <c r="F852" s="22"/>
      <c r="G852" s="24">
        <v>1</v>
      </c>
      <c r="H852" s="25" t="s">
        <v>551</v>
      </c>
      <c r="I852" s="26">
        <v>42856</v>
      </c>
      <c r="J852" s="26">
        <v>42856</v>
      </c>
      <c r="K852" s="27">
        <v>2100</v>
      </c>
      <c r="L852" s="28">
        <v>1568</v>
      </c>
      <c r="M852" s="28">
        <v>2040</v>
      </c>
      <c r="N852" s="29">
        <v>0.84</v>
      </c>
      <c r="O852" s="28">
        <v>1710</v>
      </c>
      <c r="P852" s="34"/>
      <c r="Q852" s="31" t="s">
        <v>486</v>
      </c>
    </row>
    <row r="853" ht="15.75" customHeight="1" spans="1:17">
      <c r="A853" s="18">
        <v>846</v>
      </c>
      <c r="B853" s="32"/>
      <c r="C853" s="22" t="s">
        <v>3737</v>
      </c>
      <c r="D853" s="22" t="s">
        <v>3738</v>
      </c>
      <c r="E853" s="24"/>
      <c r="F853" s="22"/>
      <c r="G853" s="24">
        <v>1</v>
      </c>
      <c r="H853" s="25" t="s">
        <v>551</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3739</v>
      </c>
      <c r="D854" s="22" t="s">
        <v>3740</v>
      </c>
      <c r="E854" s="24"/>
      <c r="F854" s="22"/>
      <c r="G854" s="24">
        <v>1</v>
      </c>
      <c r="H854" s="25" t="s">
        <v>551</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3741</v>
      </c>
      <c r="D855" s="22" t="s">
        <v>3742</v>
      </c>
      <c r="E855" s="24" t="s">
        <v>3743</v>
      </c>
      <c r="F855" s="22" t="s">
        <v>3744</v>
      </c>
      <c r="G855" s="24">
        <v>1</v>
      </c>
      <c r="H855" s="25" t="s">
        <v>551</v>
      </c>
      <c r="I855" s="26">
        <v>42795</v>
      </c>
      <c r="J855" s="26">
        <v>42795</v>
      </c>
      <c r="K855" s="36">
        <v>9000</v>
      </c>
      <c r="L855" s="28">
        <v>6435</v>
      </c>
      <c r="M855" s="28">
        <v>8500</v>
      </c>
      <c r="N855" s="29">
        <v>0.83</v>
      </c>
      <c r="O855" s="28">
        <v>7060</v>
      </c>
      <c r="P855" s="34"/>
      <c r="Q855" s="31" t="s">
        <v>486</v>
      </c>
    </row>
    <row r="856" ht="15.75" customHeight="1" spans="1:17">
      <c r="A856" s="18">
        <v>849</v>
      </c>
      <c r="B856" s="32"/>
      <c r="C856" s="22" t="s">
        <v>3745</v>
      </c>
      <c r="D856" s="22" t="s">
        <v>3746</v>
      </c>
      <c r="E856" s="24"/>
      <c r="F856" s="22" t="s">
        <v>3747</v>
      </c>
      <c r="G856" s="24">
        <v>1</v>
      </c>
      <c r="H856" s="25" t="s">
        <v>551</v>
      </c>
      <c r="I856" s="26">
        <v>42795</v>
      </c>
      <c r="J856" s="26">
        <v>42795</v>
      </c>
      <c r="K856" s="36">
        <v>6000</v>
      </c>
      <c r="L856" s="28">
        <v>4290</v>
      </c>
      <c r="M856" s="28">
        <v>5820</v>
      </c>
      <c r="N856" s="29">
        <v>0.83</v>
      </c>
      <c r="O856" s="28">
        <v>4830</v>
      </c>
      <c r="P856" s="34"/>
      <c r="Q856" s="31" t="s">
        <v>486</v>
      </c>
    </row>
    <row r="857" ht="15.75" customHeight="1" spans="1:17">
      <c r="A857" s="18">
        <v>850</v>
      </c>
      <c r="B857" s="32"/>
      <c r="C857" s="22" t="s">
        <v>3748</v>
      </c>
      <c r="D857" s="22" t="s">
        <v>3749</v>
      </c>
      <c r="E857" s="24"/>
      <c r="F857" s="22" t="s">
        <v>3750</v>
      </c>
      <c r="G857" s="24">
        <v>1</v>
      </c>
      <c r="H857" s="25" t="s">
        <v>551</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3751</v>
      </c>
      <c r="D858" s="22" t="s">
        <v>3752</v>
      </c>
      <c r="E858" s="24"/>
      <c r="F858" s="22"/>
      <c r="G858" s="24">
        <v>1</v>
      </c>
      <c r="H858" s="25" t="s">
        <v>2486</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3753</v>
      </c>
      <c r="D859" s="22" t="s">
        <v>3754</v>
      </c>
      <c r="E859" s="24"/>
      <c r="F859" s="22" t="s">
        <v>3755</v>
      </c>
      <c r="G859" s="24">
        <v>1</v>
      </c>
      <c r="H859" s="25" t="s">
        <v>626</v>
      </c>
      <c r="I859" s="26">
        <v>42795</v>
      </c>
      <c r="J859" s="26">
        <v>42795</v>
      </c>
      <c r="K859" s="36">
        <v>1300</v>
      </c>
      <c r="L859" s="28">
        <v>929.56</v>
      </c>
      <c r="M859" s="28">
        <v>1240</v>
      </c>
      <c r="N859" s="29">
        <v>0.79</v>
      </c>
      <c r="O859" s="28">
        <v>980</v>
      </c>
      <c r="P859" s="34"/>
      <c r="Q859" s="31" t="s">
        <v>486</v>
      </c>
    </row>
    <row r="860" ht="15.75" customHeight="1" spans="1:17">
      <c r="A860" s="18">
        <v>853</v>
      </c>
      <c r="B860" s="32"/>
      <c r="C860" s="22" t="s">
        <v>3756</v>
      </c>
      <c r="D860" s="22" t="s">
        <v>2713</v>
      </c>
      <c r="E860" s="24"/>
      <c r="F860" s="22"/>
      <c r="G860" s="24">
        <v>1</v>
      </c>
      <c r="H860" s="25" t="s">
        <v>551</v>
      </c>
      <c r="I860" s="26">
        <v>41760</v>
      </c>
      <c r="J860" s="26">
        <v>41760</v>
      </c>
      <c r="K860" s="35">
        <v>1150</v>
      </c>
      <c r="L860" s="28">
        <v>203.08</v>
      </c>
      <c r="M860" s="28">
        <v>1150</v>
      </c>
      <c r="N860" s="29">
        <v>0.59</v>
      </c>
      <c r="O860" s="28">
        <v>680</v>
      </c>
      <c r="P860" s="34"/>
      <c r="Q860" s="31" t="s">
        <v>486</v>
      </c>
    </row>
    <row r="861" ht="15.75" customHeight="1" spans="1:17">
      <c r="A861" s="18">
        <v>854</v>
      </c>
      <c r="B861" s="32"/>
      <c r="C861" s="22" t="s">
        <v>3757</v>
      </c>
      <c r="D861" s="22" t="s">
        <v>2416</v>
      </c>
      <c r="E861" s="24"/>
      <c r="F861" s="22"/>
      <c r="G861" s="24">
        <v>1</v>
      </c>
      <c r="H861" s="25" t="s">
        <v>551</v>
      </c>
      <c r="I861" s="26">
        <v>41609</v>
      </c>
      <c r="J861" s="26">
        <v>41609</v>
      </c>
      <c r="K861" s="35">
        <v>2350</v>
      </c>
      <c r="L861" s="28">
        <v>229.03</v>
      </c>
      <c r="M861" s="28">
        <v>1830</v>
      </c>
      <c r="N861" s="29">
        <v>0.34</v>
      </c>
      <c r="O861" s="28">
        <v>620</v>
      </c>
      <c r="P861" s="34"/>
      <c r="Q861" s="31" t="s">
        <v>486</v>
      </c>
    </row>
    <row r="862" ht="15.75" customHeight="1" spans="1:17">
      <c r="A862" s="18">
        <v>855</v>
      </c>
      <c r="B862" s="32"/>
      <c r="C862" s="22" t="s">
        <v>3758</v>
      </c>
      <c r="D862" s="22" t="s">
        <v>2416</v>
      </c>
      <c r="E862" s="24"/>
      <c r="F862" s="22"/>
      <c r="G862" s="24">
        <v>1</v>
      </c>
      <c r="H862" s="25" t="s">
        <v>551</v>
      </c>
      <c r="I862" s="26">
        <v>41609</v>
      </c>
      <c r="J862" s="26">
        <v>41609</v>
      </c>
      <c r="K862" s="27">
        <v>2350</v>
      </c>
      <c r="L862" s="28">
        <v>229.03</v>
      </c>
      <c r="M862" s="28">
        <v>1830</v>
      </c>
      <c r="N862" s="29">
        <v>0.34</v>
      </c>
      <c r="O862" s="28">
        <v>620</v>
      </c>
      <c r="P862" s="34"/>
      <c r="Q862" s="31" t="s">
        <v>486</v>
      </c>
    </row>
    <row r="863" ht="15.75" customHeight="1" spans="1:17">
      <c r="A863" s="18">
        <v>856</v>
      </c>
      <c r="B863" s="32"/>
      <c r="C863" s="22" t="s">
        <v>3759</v>
      </c>
      <c r="D863" s="22" t="s">
        <v>2428</v>
      </c>
      <c r="E863" s="24" t="s">
        <v>2429</v>
      </c>
      <c r="F863" s="22"/>
      <c r="G863" s="24">
        <v>1</v>
      </c>
      <c r="H863" s="25" t="s">
        <v>551</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3760</v>
      </c>
      <c r="D864" s="23" t="s">
        <v>3586</v>
      </c>
      <c r="E864" s="24"/>
      <c r="F864" s="22"/>
      <c r="G864" s="24">
        <v>4</v>
      </c>
      <c r="H864" s="25" t="s">
        <v>551</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3761</v>
      </c>
      <c r="D865" s="22" t="s">
        <v>3691</v>
      </c>
      <c r="E865" s="24"/>
      <c r="F865" s="22"/>
      <c r="G865" s="24">
        <v>1</v>
      </c>
      <c r="H865" s="25" t="s">
        <v>551</v>
      </c>
      <c r="I865" s="26">
        <v>41487</v>
      </c>
      <c r="J865" s="26">
        <v>41487</v>
      </c>
      <c r="K865" s="27">
        <v>1500</v>
      </c>
      <c r="L865" s="28">
        <v>75</v>
      </c>
      <c r="M865" s="28">
        <v>1350</v>
      </c>
      <c r="N865" s="29">
        <v>0.53</v>
      </c>
      <c r="O865" s="28">
        <v>720</v>
      </c>
      <c r="P865" s="34"/>
      <c r="Q865" s="31" t="s">
        <v>486</v>
      </c>
    </row>
    <row r="866" ht="15.75" customHeight="1" spans="1:17">
      <c r="A866" s="18">
        <v>859</v>
      </c>
      <c r="B866" s="32"/>
      <c r="C866" s="22" t="s">
        <v>3762</v>
      </c>
      <c r="D866" s="22" t="s">
        <v>2416</v>
      </c>
      <c r="E866" s="24"/>
      <c r="F866" s="22"/>
      <c r="G866" s="24">
        <v>1</v>
      </c>
      <c r="H866" s="25" t="s">
        <v>551</v>
      </c>
      <c r="I866" s="26">
        <v>41579</v>
      </c>
      <c r="J866" s="26">
        <v>41579</v>
      </c>
      <c r="K866" s="27">
        <v>2350</v>
      </c>
      <c r="L866" s="28">
        <v>191.82</v>
      </c>
      <c r="M866" s="28">
        <v>1830</v>
      </c>
      <c r="N866" s="29">
        <v>0.33</v>
      </c>
      <c r="O866" s="28">
        <v>600</v>
      </c>
      <c r="P866" s="34"/>
      <c r="Q866" s="31" t="s">
        <v>486</v>
      </c>
    </row>
    <row r="867" ht="15.75" customHeight="1" spans="1:17">
      <c r="A867" s="18">
        <v>860</v>
      </c>
      <c r="B867" s="32"/>
      <c r="C867" s="22" t="s">
        <v>3763</v>
      </c>
      <c r="D867" s="22" t="s">
        <v>2428</v>
      </c>
      <c r="E867" s="24"/>
      <c r="F867" s="22"/>
      <c r="G867" s="24">
        <v>1</v>
      </c>
      <c r="H867" s="25" t="s">
        <v>551</v>
      </c>
      <c r="I867" s="26">
        <v>42036</v>
      </c>
      <c r="J867" s="26">
        <v>42036</v>
      </c>
      <c r="K867" s="27">
        <v>1800</v>
      </c>
      <c r="L867" s="28">
        <v>574.5</v>
      </c>
      <c r="M867" s="28">
        <v>1710</v>
      </c>
      <c r="N867" s="29">
        <v>0.65</v>
      </c>
      <c r="O867" s="28">
        <v>1110</v>
      </c>
      <c r="P867" s="34"/>
      <c r="Q867" s="31" t="s">
        <v>486</v>
      </c>
    </row>
    <row r="868" ht="15.75" customHeight="1" spans="1:17">
      <c r="A868" s="18">
        <v>861</v>
      </c>
      <c r="B868" s="32"/>
      <c r="C868" s="22" t="s">
        <v>3764</v>
      </c>
      <c r="D868" s="22" t="s">
        <v>3765</v>
      </c>
      <c r="E868" s="24"/>
      <c r="F868" s="22"/>
      <c r="G868" s="24">
        <v>120</v>
      </c>
      <c r="H868" s="25" t="s">
        <v>551</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3766</v>
      </c>
      <c r="D869" s="22" t="s">
        <v>3767</v>
      </c>
      <c r="E869" s="24"/>
      <c r="F869" s="22"/>
      <c r="G869" s="24">
        <v>360</v>
      </c>
      <c r="H869" s="25" t="s">
        <v>2981</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3768</v>
      </c>
      <c r="D870" s="22" t="s">
        <v>3769</v>
      </c>
      <c r="E870" s="24"/>
      <c r="F870" s="22"/>
      <c r="G870" s="24">
        <v>42</v>
      </c>
      <c r="H870" s="25" t="s">
        <v>626</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3770</v>
      </c>
      <c r="D871" s="22" t="s">
        <v>3771</v>
      </c>
      <c r="E871" s="24"/>
      <c r="F871" s="22"/>
      <c r="G871" s="24">
        <v>1</v>
      </c>
      <c r="H871" s="25" t="s">
        <v>551</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3772</v>
      </c>
      <c r="D872" s="22" t="s">
        <v>3773</v>
      </c>
      <c r="E872" s="24"/>
      <c r="F872" s="22"/>
      <c r="G872" s="24">
        <v>1</v>
      </c>
      <c r="H872" s="25" t="s">
        <v>626</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3774</v>
      </c>
      <c r="D873" s="22" t="s">
        <v>3775</v>
      </c>
      <c r="E873" s="24"/>
      <c r="F873" s="22"/>
      <c r="G873" s="24">
        <v>1</v>
      </c>
      <c r="H873" s="25" t="s">
        <v>551</v>
      </c>
      <c r="I873" s="26">
        <v>42736</v>
      </c>
      <c r="J873" s="26">
        <v>42736</v>
      </c>
      <c r="K873" s="27">
        <v>1430</v>
      </c>
      <c r="L873" s="28">
        <v>977.2</v>
      </c>
      <c r="M873" s="28">
        <v>1360</v>
      </c>
      <c r="N873" s="29">
        <v>0.73</v>
      </c>
      <c r="O873" s="28">
        <v>990</v>
      </c>
      <c r="P873" s="34"/>
      <c r="Q873" s="31" t="s">
        <v>486</v>
      </c>
    </row>
    <row r="874" ht="15.75" customHeight="1" spans="1:17">
      <c r="A874" s="18">
        <v>867</v>
      </c>
      <c r="B874" s="32"/>
      <c r="C874" s="22" t="s">
        <v>3776</v>
      </c>
      <c r="D874" s="22" t="s">
        <v>3777</v>
      </c>
      <c r="E874" s="24"/>
      <c r="F874" s="22"/>
      <c r="G874" s="24">
        <v>1</v>
      </c>
      <c r="H874" s="25" t="s">
        <v>2353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3778</v>
      </c>
      <c r="D875" s="22" t="s">
        <v>2927</v>
      </c>
      <c r="E875" s="24"/>
      <c r="F875" s="22"/>
      <c r="G875" s="24">
        <v>24</v>
      </c>
      <c r="H875" s="25" t="s">
        <v>551</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3779</v>
      </c>
      <c r="D876" s="22" t="s">
        <v>3780</v>
      </c>
      <c r="E876" s="24"/>
      <c r="F876" s="22"/>
      <c r="G876" s="24">
        <v>1</v>
      </c>
      <c r="H876" s="25" t="s">
        <v>551</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3781</v>
      </c>
      <c r="D877" s="22" t="s">
        <v>1730</v>
      </c>
      <c r="E877" s="24"/>
      <c r="F877" s="22"/>
      <c r="G877" s="24">
        <v>1</v>
      </c>
      <c r="H877" s="25" t="s">
        <v>551</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3782</v>
      </c>
      <c r="D878" s="22" t="s">
        <v>2506</v>
      </c>
      <c r="E878" s="24" t="s">
        <v>3783</v>
      </c>
      <c r="F878" s="22"/>
      <c r="G878" s="24">
        <v>1</v>
      </c>
      <c r="H878" s="25" t="s">
        <v>551</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3784</v>
      </c>
      <c r="D879" s="22" t="s">
        <v>3785</v>
      </c>
      <c r="E879" s="24"/>
      <c r="F879" s="22"/>
      <c r="G879" s="24">
        <v>1</v>
      </c>
      <c r="H879" s="25" t="s">
        <v>551</v>
      </c>
      <c r="I879" s="26">
        <v>42614</v>
      </c>
      <c r="J879" s="26">
        <v>42614</v>
      </c>
      <c r="K879" s="27">
        <v>680</v>
      </c>
      <c r="L879" s="28">
        <v>421.52</v>
      </c>
      <c r="M879" s="28">
        <v>620</v>
      </c>
      <c r="N879" s="29">
        <v>0.74</v>
      </c>
      <c r="O879" s="28">
        <v>460</v>
      </c>
      <c r="P879" s="34"/>
      <c r="Q879" s="31" t="s">
        <v>486</v>
      </c>
    </row>
    <row r="880" ht="15.75" customHeight="1" spans="1:17">
      <c r="A880" s="18">
        <v>873</v>
      </c>
      <c r="B880" s="32"/>
      <c r="C880" s="22" t="s">
        <v>3786</v>
      </c>
      <c r="D880" s="22" t="s">
        <v>2371</v>
      </c>
      <c r="E880" s="24"/>
      <c r="F880" s="22"/>
      <c r="G880" s="24">
        <v>1</v>
      </c>
      <c r="H880" s="25" t="s">
        <v>551</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3787</v>
      </c>
      <c r="D881" s="22" t="s">
        <v>2596</v>
      </c>
      <c r="E881" s="24"/>
      <c r="F881" s="22"/>
      <c r="G881" s="24">
        <v>2</v>
      </c>
      <c r="H881" s="25" t="s">
        <v>551</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3788</v>
      </c>
      <c r="D882" s="22" t="s">
        <v>3789</v>
      </c>
      <c r="E882" s="24"/>
      <c r="F882" s="22"/>
      <c r="G882" s="24">
        <v>1</v>
      </c>
      <c r="H882" s="25" t="s">
        <v>551</v>
      </c>
      <c r="I882" s="26">
        <v>42795</v>
      </c>
      <c r="J882" s="26">
        <v>42795</v>
      </c>
      <c r="K882" s="27">
        <v>550</v>
      </c>
      <c r="L882" s="28">
        <v>393.22</v>
      </c>
      <c r="M882" s="28">
        <v>530</v>
      </c>
      <c r="N882" s="29">
        <v>0.83</v>
      </c>
      <c r="O882" s="28">
        <v>440</v>
      </c>
      <c r="P882" s="34"/>
      <c r="Q882" s="31" t="s">
        <v>486</v>
      </c>
    </row>
    <row r="883" ht="15.75" customHeight="1" spans="1:17">
      <c r="A883" s="18">
        <v>876</v>
      </c>
      <c r="B883" s="32"/>
      <c r="C883" s="22" t="s">
        <v>3790</v>
      </c>
      <c r="D883" s="22" t="s">
        <v>3791</v>
      </c>
      <c r="E883" s="24"/>
      <c r="F883" s="22"/>
      <c r="G883" s="24">
        <v>1</v>
      </c>
      <c r="H883" s="25" t="s">
        <v>551</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3792</v>
      </c>
      <c r="D884" s="22" t="s">
        <v>3793</v>
      </c>
      <c r="E884" s="24"/>
      <c r="F884" s="22"/>
      <c r="G884" s="24">
        <v>1</v>
      </c>
      <c r="H884" s="25" t="s">
        <v>551</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3794</v>
      </c>
      <c r="D885" s="22" t="s">
        <v>3795</v>
      </c>
      <c r="E885" s="24"/>
      <c r="F885" s="22"/>
      <c r="G885" s="24">
        <v>1</v>
      </c>
      <c r="H885" s="25" t="s">
        <v>2353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3796</v>
      </c>
      <c r="D886" s="22" t="s">
        <v>3797</v>
      </c>
      <c r="E886" s="24"/>
      <c r="F886" s="22"/>
      <c r="G886" s="24">
        <v>1</v>
      </c>
      <c r="H886" s="25" t="s">
        <v>626</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3798</v>
      </c>
      <c r="D887" s="22" t="s">
        <v>2703</v>
      </c>
      <c r="E887" s="24"/>
      <c r="F887" s="22"/>
      <c r="G887" s="24">
        <v>1</v>
      </c>
      <c r="H887" s="25" t="s">
        <v>551</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3799</v>
      </c>
      <c r="D888" s="22" t="s">
        <v>3800</v>
      </c>
      <c r="E888" s="24"/>
      <c r="F888" s="22"/>
      <c r="G888" s="24">
        <v>1</v>
      </c>
      <c r="H888" s="25" t="s">
        <v>2486</v>
      </c>
      <c r="I888" s="26">
        <v>40848</v>
      </c>
      <c r="J888" s="26">
        <v>40848</v>
      </c>
      <c r="K888" s="27">
        <v>7180</v>
      </c>
      <c r="L888" s="28">
        <v>359.2</v>
      </c>
      <c r="M888" s="28">
        <v>6170</v>
      </c>
      <c r="N888" s="29">
        <v>0.26</v>
      </c>
      <c r="O888" s="28">
        <v>1600</v>
      </c>
      <c r="P888" s="34"/>
      <c r="Q888" s="31" t="s">
        <v>486</v>
      </c>
    </row>
    <row r="889" ht="15.75" customHeight="1" spans="1:17">
      <c r="A889" s="18">
        <v>882</v>
      </c>
      <c r="B889" s="32"/>
      <c r="C889" s="22" t="s">
        <v>3801</v>
      </c>
      <c r="D889" s="22" t="s">
        <v>3795</v>
      </c>
      <c r="E889" s="24"/>
      <c r="F889" s="22"/>
      <c r="G889" s="24">
        <v>1</v>
      </c>
      <c r="H889" s="25" t="s">
        <v>2353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3802</v>
      </c>
      <c r="D890" s="22" t="s">
        <v>3803</v>
      </c>
      <c r="E890" s="24"/>
      <c r="F890" s="22"/>
      <c r="G890" s="24">
        <v>1</v>
      </c>
      <c r="H890" s="25" t="s">
        <v>551</v>
      </c>
      <c r="I890" s="26">
        <v>40725</v>
      </c>
      <c r="J890" s="26">
        <v>40725</v>
      </c>
      <c r="K890" s="27">
        <v>2900</v>
      </c>
      <c r="L890" s="28">
        <v>144.8</v>
      </c>
      <c r="M890" s="28">
        <v>1890</v>
      </c>
      <c r="N890" s="29">
        <v>0.15</v>
      </c>
      <c r="O890" s="28">
        <v>280</v>
      </c>
      <c r="P890" s="34"/>
      <c r="Q890" s="31" t="s">
        <v>486</v>
      </c>
    </row>
    <row r="891" ht="15.75" customHeight="1" spans="1:17">
      <c r="A891" s="18">
        <v>884</v>
      </c>
      <c r="B891" s="32"/>
      <c r="C891" s="22" t="s">
        <v>3804</v>
      </c>
      <c r="D891" s="23" t="s">
        <v>3805</v>
      </c>
      <c r="E891" s="24"/>
      <c r="F891" s="23"/>
      <c r="G891" s="24">
        <v>1</v>
      </c>
      <c r="H891" s="25" t="s">
        <v>551</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3806</v>
      </c>
      <c r="D892" s="23" t="s">
        <v>3807</v>
      </c>
      <c r="E892" s="24"/>
      <c r="F892" s="23"/>
      <c r="G892" s="24">
        <v>1</v>
      </c>
      <c r="H892" s="25" t="s">
        <v>2498</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3808</v>
      </c>
      <c r="D893" s="23" t="s">
        <v>3809</v>
      </c>
      <c r="E893" s="24"/>
      <c r="F893" s="23"/>
      <c r="G893" s="24">
        <v>1</v>
      </c>
      <c r="H893" s="25" t="s">
        <v>2498</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3810</v>
      </c>
      <c r="D894" s="23" t="s">
        <v>3811</v>
      </c>
      <c r="E894" s="24"/>
      <c r="F894" s="23" t="s">
        <v>3812</v>
      </c>
      <c r="G894" s="24">
        <v>1</v>
      </c>
      <c r="H894" s="25" t="s">
        <v>2498</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3813</v>
      </c>
      <c r="D895" s="23" t="s">
        <v>3814</v>
      </c>
      <c r="E895" s="24"/>
      <c r="F895" s="23"/>
      <c r="G895" s="24">
        <v>7</v>
      </c>
      <c r="H895" s="25" t="s">
        <v>2498</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3815</v>
      </c>
      <c r="D896" s="23" t="s">
        <v>3816</v>
      </c>
      <c r="E896" s="24"/>
      <c r="F896" s="23"/>
      <c r="G896" s="24">
        <v>1</v>
      </c>
      <c r="H896" s="25" t="s">
        <v>2353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3817</v>
      </c>
      <c r="D897" s="23" t="s">
        <v>3818</v>
      </c>
      <c r="E897" s="24"/>
      <c r="F897" s="23"/>
      <c r="G897" s="24">
        <v>1</v>
      </c>
      <c r="H897" s="25" t="s">
        <v>2353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1905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3819</v>
      </c>
      <c r="D899" s="23" t="s">
        <v>3820</v>
      </c>
      <c r="E899" s="24"/>
      <c r="F899" s="22"/>
      <c r="G899" s="24">
        <v>1</v>
      </c>
      <c r="H899" s="25" t="s">
        <v>2353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3821</v>
      </c>
      <c r="D900" s="23" t="s">
        <v>3822</v>
      </c>
      <c r="E900" s="24"/>
      <c r="F900" s="23"/>
      <c r="G900" s="24">
        <v>1</v>
      </c>
      <c r="H900" s="25" t="s">
        <v>2767</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3823</v>
      </c>
      <c r="D901" s="23" t="s">
        <v>3360</v>
      </c>
      <c r="E901" s="24"/>
      <c r="F901" s="23"/>
      <c r="G901" s="24">
        <v>1</v>
      </c>
      <c r="H901" s="25" t="s">
        <v>2353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3824</v>
      </c>
      <c r="D902" s="23" t="s">
        <v>3691</v>
      </c>
      <c r="E902" s="24"/>
      <c r="F902" s="23"/>
      <c r="G902" s="24">
        <v>1</v>
      </c>
      <c r="H902" s="25" t="s">
        <v>551</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3825</v>
      </c>
      <c r="D903" s="23" t="s">
        <v>3826</v>
      </c>
      <c r="E903" s="24"/>
      <c r="F903" s="22"/>
      <c r="G903" s="24">
        <v>1</v>
      </c>
      <c r="H903" s="25" t="s">
        <v>2353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3827</v>
      </c>
      <c r="D904" s="23" t="s">
        <v>3828</v>
      </c>
      <c r="E904" s="24"/>
      <c r="F904" s="22"/>
      <c r="G904" s="24">
        <v>1</v>
      </c>
      <c r="H904" s="25" t="s">
        <v>551</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3829</v>
      </c>
      <c r="D905" s="23" t="s">
        <v>3691</v>
      </c>
      <c r="E905" s="24"/>
      <c r="F905" s="22"/>
      <c r="G905" s="24">
        <v>1</v>
      </c>
      <c r="H905" s="25" t="s">
        <v>551</v>
      </c>
      <c r="I905" s="26">
        <v>42856</v>
      </c>
      <c r="J905" s="26">
        <v>42856</v>
      </c>
      <c r="K905" s="35">
        <v>4200</v>
      </c>
      <c r="L905" s="28">
        <v>3668</v>
      </c>
      <c r="M905" s="28">
        <v>3990</v>
      </c>
      <c r="N905" s="29">
        <v>0.84</v>
      </c>
      <c r="O905" s="28">
        <v>3350</v>
      </c>
      <c r="P905" s="34"/>
      <c r="Q905" s="31" t="s">
        <v>487</v>
      </c>
    </row>
    <row r="906" ht="15.75" customHeight="1" spans="1:18">
      <c r="A906" s="18">
        <v>899</v>
      </c>
      <c r="B906" s="46"/>
      <c r="C906" s="22" t="s">
        <v>3830</v>
      </c>
      <c r="D906" s="23" t="s">
        <v>3831</v>
      </c>
      <c r="E906" s="24"/>
      <c r="F906" s="22"/>
      <c r="G906" s="24">
        <v>1</v>
      </c>
      <c r="H906" s="25" t="s">
        <v>2486</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3832</v>
      </c>
      <c r="D907" s="23" t="s">
        <v>3833</v>
      </c>
      <c r="E907" s="24"/>
      <c r="F907" s="22"/>
      <c r="G907" s="24">
        <v>1</v>
      </c>
      <c r="H907" s="25" t="s">
        <v>551</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3834</v>
      </c>
      <c r="D908" s="23" t="s">
        <v>3835</v>
      </c>
      <c r="E908" s="24"/>
      <c r="F908" s="22"/>
      <c r="G908" s="24">
        <v>1</v>
      </c>
      <c r="H908" s="25" t="s">
        <v>551</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3836</v>
      </c>
      <c r="D909" s="23" t="s">
        <v>2428</v>
      </c>
      <c r="E909" s="24"/>
      <c r="F909" s="22"/>
      <c r="G909" s="24">
        <v>1</v>
      </c>
      <c r="H909" s="25" t="s">
        <v>551</v>
      </c>
      <c r="I909" s="26">
        <v>42036</v>
      </c>
      <c r="J909" s="26">
        <v>42036</v>
      </c>
      <c r="K909" s="27">
        <v>1800</v>
      </c>
      <c r="L909" s="28">
        <v>574.5</v>
      </c>
      <c r="M909" s="28">
        <v>1710</v>
      </c>
      <c r="N909" s="29">
        <v>0.65</v>
      </c>
      <c r="O909" s="28">
        <v>1110</v>
      </c>
      <c r="P909" s="34"/>
      <c r="Q909" s="31" t="s">
        <v>487</v>
      </c>
    </row>
    <row r="910" ht="15.75" customHeight="1" spans="1:18">
      <c r="A910" s="18">
        <v>903</v>
      </c>
      <c r="B910" s="46"/>
      <c r="C910" s="22" t="s">
        <v>3837</v>
      </c>
      <c r="D910" s="23" t="s">
        <v>3838</v>
      </c>
      <c r="E910" s="24"/>
      <c r="F910" s="22"/>
      <c r="G910" s="24">
        <v>1</v>
      </c>
      <c r="H910" s="25" t="s">
        <v>551</v>
      </c>
      <c r="I910" s="26">
        <v>42064</v>
      </c>
      <c r="J910" s="26">
        <v>42064</v>
      </c>
      <c r="K910" s="27">
        <v>1200</v>
      </c>
      <c r="L910" s="28">
        <v>402</v>
      </c>
      <c r="M910" s="28">
        <v>1020</v>
      </c>
      <c r="N910" s="29">
        <v>0.49</v>
      </c>
      <c r="O910" s="28">
        <v>500</v>
      </c>
      <c r="P910" s="34"/>
      <c r="Q910" s="31" t="s">
        <v>487</v>
      </c>
    </row>
    <row r="911" ht="15.75" customHeight="1" spans="1:18">
      <c r="A911" s="18">
        <v>904</v>
      </c>
      <c r="B911" s="46"/>
      <c r="C911" s="22" t="s">
        <v>3839</v>
      </c>
      <c r="D911" s="23" t="s">
        <v>3840</v>
      </c>
      <c r="E911" s="24"/>
      <c r="F911" s="22"/>
      <c r="G911" s="24">
        <v>1</v>
      </c>
      <c r="H911" s="25" t="s">
        <v>551</v>
      </c>
      <c r="I911" s="26">
        <v>42522</v>
      </c>
      <c r="J911" s="26">
        <v>42522</v>
      </c>
      <c r="K911" s="27">
        <v>1300</v>
      </c>
      <c r="L911" s="28">
        <v>744.34</v>
      </c>
      <c r="M911" s="28">
        <v>1260</v>
      </c>
      <c r="N911" s="29">
        <v>0.77</v>
      </c>
      <c r="O911" s="28">
        <v>970</v>
      </c>
      <c r="P911" s="34"/>
      <c r="Q911" s="31" t="s">
        <v>487</v>
      </c>
    </row>
    <row r="912" ht="15.75" customHeight="1" spans="1:18">
      <c r="A912" s="18">
        <v>905</v>
      </c>
      <c r="B912" s="46"/>
      <c r="C912" s="22" t="s">
        <v>3841</v>
      </c>
      <c r="D912" s="23" t="s">
        <v>3842</v>
      </c>
      <c r="E912" s="24"/>
      <c r="F912" s="22"/>
      <c r="G912" s="24">
        <v>2</v>
      </c>
      <c r="H912" s="25" t="s">
        <v>551</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3843</v>
      </c>
      <c r="D913" s="23" t="s">
        <v>2410</v>
      </c>
      <c r="E913" s="24"/>
      <c r="F913" s="22"/>
      <c r="G913" s="24">
        <v>1</v>
      </c>
      <c r="H913" s="25" t="s">
        <v>551</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3844</v>
      </c>
      <c r="D914" s="23" t="s">
        <v>3845</v>
      </c>
      <c r="E914" s="24"/>
      <c r="F914" s="22"/>
      <c r="G914" s="24">
        <v>1</v>
      </c>
      <c r="H914" s="25" t="s">
        <v>551</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3846</v>
      </c>
      <c r="D915" s="23" t="s">
        <v>2596</v>
      </c>
      <c r="E915" s="24"/>
      <c r="F915" s="22"/>
      <c r="G915" s="24">
        <v>2</v>
      </c>
      <c r="H915" s="25" t="s">
        <v>551</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3847</v>
      </c>
      <c r="D916" s="23" t="s">
        <v>2623</v>
      </c>
      <c r="E916" s="24"/>
      <c r="F916" s="22"/>
      <c r="G916" s="24">
        <v>1</v>
      </c>
      <c r="H916" s="25" t="s">
        <v>2498</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3848</v>
      </c>
      <c r="D917" s="22" t="s">
        <v>3849</v>
      </c>
      <c r="E917" s="24"/>
      <c r="F917" s="22"/>
      <c r="G917" s="24">
        <v>1</v>
      </c>
      <c r="H917" s="25" t="s">
        <v>2498</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3850</v>
      </c>
      <c r="D918" s="23" t="s">
        <v>3851</v>
      </c>
      <c r="E918" s="24"/>
      <c r="F918" s="22"/>
      <c r="G918" s="24">
        <v>1</v>
      </c>
      <c r="H918" s="25" t="s">
        <v>2498</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3852</v>
      </c>
      <c r="D919" s="23" t="s">
        <v>2986</v>
      </c>
      <c r="E919" s="24"/>
      <c r="F919" s="22"/>
      <c r="G919" s="24">
        <v>1</v>
      </c>
      <c r="H919" s="25" t="s">
        <v>2353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3853</v>
      </c>
      <c r="D920" s="23" t="s">
        <v>3639</v>
      </c>
      <c r="E920" s="24"/>
      <c r="F920" s="22"/>
      <c r="G920" s="24">
        <v>1</v>
      </c>
      <c r="H920" s="25" t="s">
        <v>551</v>
      </c>
      <c r="I920" s="26">
        <v>42583</v>
      </c>
      <c r="J920" s="26">
        <v>42583</v>
      </c>
      <c r="K920" s="27">
        <v>980</v>
      </c>
      <c r="L920" s="28">
        <v>592</v>
      </c>
      <c r="M920" s="28">
        <v>930</v>
      </c>
      <c r="N920" s="29">
        <v>0.73</v>
      </c>
      <c r="O920" s="28">
        <v>680</v>
      </c>
      <c r="P920" s="34"/>
      <c r="Q920" s="31" t="s">
        <v>487</v>
      </c>
    </row>
    <row r="921" ht="15.75" customHeight="1" spans="1:17">
      <c r="A921" s="18">
        <v>914</v>
      </c>
      <c r="B921" s="46"/>
      <c r="C921" s="22" t="s">
        <v>3854</v>
      </c>
      <c r="D921" s="23" t="s">
        <v>2927</v>
      </c>
      <c r="E921" s="24"/>
      <c r="F921" s="22"/>
      <c r="G921" s="24">
        <v>1</v>
      </c>
      <c r="H921" s="25" t="s">
        <v>551</v>
      </c>
      <c r="I921" s="26">
        <v>42583</v>
      </c>
      <c r="J921" s="26">
        <v>42583</v>
      </c>
      <c r="K921" s="27">
        <v>380</v>
      </c>
      <c r="L921" s="28">
        <v>229.5</v>
      </c>
      <c r="M921" s="28">
        <v>350</v>
      </c>
      <c r="N921" s="29">
        <v>0.73</v>
      </c>
      <c r="O921" s="28">
        <v>260</v>
      </c>
      <c r="P921" s="34"/>
      <c r="Q921" s="31" t="s">
        <v>487</v>
      </c>
    </row>
    <row r="922" ht="15.75" customHeight="1" spans="1:17">
      <c r="A922" s="18">
        <v>915</v>
      </c>
      <c r="B922" s="46"/>
      <c r="C922" s="22" t="s">
        <v>3855</v>
      </c>
      <c r="D922" s="23" t="s">
        <v>3856</v>
      </c>
      <c r="E922" s="24"/>
      <c r="F922" s="22"/>
      <c r="G922" s="24">
        <v>1</v>
      </c>
      <c r="H922" s="25" t="s">
        <v>551</v>
      </c>
      <c r="I922" s="26">
        <v>42583</v>
      </c>
      <c r="J922" s="26">
        <v>42583</v>
      </c>
      <c r="K922" s="27">
        <v>1380</v>
      </c>
      <c r="L922" s="28">
        <v>833.75</v>
      </c>
      <c r="M922" s="28">
        <v>1260</v>
      </c>
      <c r="N922" s="29">
        <v>0.73</v>
      </c>
      <c r="O922" s="28">
        <v>920</v>
      </c>
      <c r="P922" s="34"/>
      <c r="Q922" s="31" t="s">
        <v>487</v>
      </c>
    </row>
    <row r="923" ht="15.75" customHeight="1" spans="1:17">
      <c r="A923" s="18">
        <v>916</v>
      </c>
      <c r="B923" s="46"/>
      <c r="C923" s="22" t="s">
        <v>3857</v>
      </c>
      <c r="D923" s="23" t="s">
        <v>3858</v>
      </c>
      <c r="E923" s="24" t="s">
        <v>3859</v>
      </c>
      <c r="F923" s="22"/>
      <c r="G923" s="24">
        <v>2</v>
      </c>
      <c r="H923" s="25" t="s">
        <v>551</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3860</v>
      </c>
      <c r="D924" s="22" t="s">
        <v>2362</v>
      </c>
      <c r="E924" s="24"/>
      <c r="F924" s="22"/>
      <c r="G924" s="24">
        <v>1</v>
      </c>
      <c r="H924" s="25" t="s">
        <v>551</v>
      </c>
      <c r="I924" s="26">
        <v>42461</v>
      </c>
      <c r="J924" s="26">
        <v>42461</v>
      </c>
      <c r="K924" s="36">
        <v>1380</v>
      </c>
      <c r="L924" s="28">
        <v>746.35</v>
      </c>
      <c r="M924" s="28">
        <v>1260</v>
      </c>
      <c r="N924" s="29">
        <v>0.7</v>
      </c>
      <c r="O924" s="28">
        <v>880</v>
      </c>
      <c r="P924" s="34"/>
      <c r="Q924" s="31" t="s">
        <v>487</v>
      </c>
    </row>
    <row r="925" ht="15.75" customHeight="1" spans="1:17">
      <c r="A925" s="18">
        <v>918</v>
      </c>
      <c r="B925" s="46"/>
      <c r="C925" s="22" t="s">
        <v>3861</v>
      </c>
      <c r="D925" s="23" t="s">
        <v>2506</v>
      </c>
      <c r="E925" s="24"/>
      <c r="F925" s="23"/>
      <c r="G925" s="24">
        <v>1</v>
      </c>
      <c r="H925" s="25" t="s">
        <v>551</v>
      </c>
      <c r="I925" s="26">
        <v>42583</v>
      </c>
      <c r="J925" s="26">
        <v>42583</v>
      </c>
      <c r="K925" s="36">
        <v>1350</v>
      </c>
      <c r="L925" s="28">
        <v>815.5</v>
      </c>
      <c r="M925" s="28">
        <v>1230</v>
      </c>
      <c r="N925" s="29">
        <v>0.73</v>
      </c>
      <c r="O925" s="28">
        <v>900</v>
      </c>
      <c r="P925" s="34"/>
      <c r="Q925" s="31" t="s">
        <v>487</v>
      </c>
    </row>
    <row r="926" ht="15.75" customHeight="1" spans="1:17">
      <c r="A926" s="18">
        <v>919</v>
      </c>
      <c r="B926" s="47"/>
      <c r="C926" s="22" t="s">
        <v>3862</v>
      </c>
      <c r="D926" s="23" t="s">
        <v>3736</v>
      </c>
      <c r="E926" s="24"/>
      <c r="F926" s="22"/>
      <c r="G926" s="24">
        <v>1</v>
      </c>
      <c r="H926" s="25" t="s">
        <v>551</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1942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3863</v>
      </c>
      <c r="D928" s="22" t="s">
        <v>3864</v>
      </c>
      <c r="E928" s="24"/>
      <c r="F928" s="22"/>
      <c r="G928" s="24">
        <v>533</v>
      </c>
      <c r="H928" s="25" t="s">
        <v>2981</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3865</v>
      </c>
      <c r="D929" s="22" t="s">
        <v>3205</v>
      </c>
      <c r="E929" s="24"/>
      <c r="F929" s="22"/>
      <c r="G929" s="24">
        <v>140</v>
      </c>
      <c r="H929" s="25" t="s">
        <v>2981</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3866</v>
      </c>
      <c r="D930" s="23" t="s">
        <v>3205</v>
      </c>
      <c r="E930" s="24"/>
      <c r="F930" s="22"/>
      <c r="G930" s="24">
        <v>155</v>
      </c>
      <c r="H930" s="25" t="s">
        <v>2981</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3867</v>
      </c>
      <c r="D931" s="22" t="s">
        <v>2939</v>
      </c>
      <c r="E931" s="22"/>
      <c r="F931" s="22"/>
      <c r="G931" s="24">
        <v>117</v>
      </c>
      <c r="H931" s="25" t="s">
        <v>2981</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3868</v>
      </c>
      <c r="D932" s="22" t="s">
        <v>3205</v>
      </c>
      <c r="E932" s="22"/>
      <c r="F932" s="22"/>
      <c r="G932" s="24">
        <v>1</v>
      </c>
      <c r="H932" s="25" t="s">
        <v>2353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3869</v>
      </c>
      <c r="D933" s="22" t="s">
        <v>3205</v>
      </c>
      <c r="E933" s="22"/>
      <c r="F933" s="22"/>
      <c r="G933" s="24">
        <v>1</v>
      </c>
      <c r="H933" s="25" t="s">
        <v>2353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3870</v>
      </c>
      <c r="D934" s="22" t="s">
        <v>3871</v>
      </c>
      <c r="E934" s="22"/>
      <c r="F934" s="22"/>
      <c r="G934" s="24">
        <v>1</v>
      </c>
      <c r="H934" s="25" t="s">
        <v>551</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3872</v>
      </c>
      <c r="D935" s="22" t="s">
        <v>2359</v>
      </c>
      <c r="E935" s="22"/>
      <c r="F935" s="22"/>
      <c r="G935" s="24">
        <v>1</v>
      </c>
      <c r="H935" s="25" t="s">
        <v>551</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3873</v>
      </c>
      <c r="D936" s="22" t="s">
        <v>2639</v>
      </c>
      <c r="E936" s="22"/>
      <c r="F936" s="22"/>
      <c r="G936" s="24">
        <v>1</v>
      </c>
      <c r="H936" s="25" t="s">
        <v>551</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3874</v>
      </c>
      <c r="D937" s="22" t="s">
        <v>2368</v>
      </c>
      <c r="E937" s="22"/>
      <c r="F937" s="22"/>
      <c r="G937" s="24">
        <v>1</v>
      </c>
      <c r="H937" s="25" t="s">
        <v>551</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3875</v>
      </c>
      <c r="D938" s="22" t="s">
        <v>2941</v>
      </c>
      <c r="E938" s="22"/>
      <c r="F938" s="22"/>
      <c r="G938" s="24">
        <v>1</v>
      </c>
      <c r="H938" s="25" t="s">
        <v>2353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3876</v>
      </c>
      <c r="D939" s="22" t="s">
        <v>2382</v>
      </c>
      <c r="E939" s="22"/>
      <c r="F939" s="22"/>
      <c r="G939" s="24">
        <v>4</v>
      </c>
      <c r="H939" s="25" t="s">
        <v>551</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3877</v>
      </c>
      <c r="D940" s="22" t="s">
        <v>3878</v>
      </c>
      <c r="E940" s="22"/>
      <c r="F940" s="22"/>
      <c r="G940" s="24">
        <v>1</v>
      </c>
      <c r="H940" s="25" t="s">
        <v>551</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3879</v>
      </c>
      <c r="D941" s="22" t="s">
        <v>3880</v>
      </c>
      <c r="E941" s="22"/>
      <c r="F941" s="22"/>
      <c r="G941" s="24">
        <v>300</v>
      </c>
      <c r="H941" s="25" t="s">
        <v>2981</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3881</v>
      </c>
      <c r="D942" s="22" t="s">
        <v>2561</v>
      </c>
      <c r="E942" s="22"/>
      <c r="F942" s="22"/>
      <c r="G942" s="24">
        <v>1</v>
      </c>
      <c r="H942" s="25" t="s">
        <v>551</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3882</v>
      </c>
      <c r="D943" s="22" t="s">
        <v>3775</v>
      </c>
      <c r="E943" s="22"/>
      <c r="F943" s="22"/>
      <c r="G943" s="24">
        <v>1</v>
      </c>
      <c r="H943" s="25" t="s">
        <v>551</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3883</v>
      </c>
      <c r="D944" s="22" t="s">
        <v>3711</v>
      </c>
      <c r="E944" s="22">
        <v>50</v>
      </c>
      <c r="F944" s="22"/>
      <c r="G944" s="24">
        <v>4</v>
      </c>
      <c r="H944" s="25" t="s">
        <v>551</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3884</v>
      </c>
      <c r="D945" s="22" t="s">
        <v>3885</v>
      </c>
      <c r="E945" s="22">
        <v>36</v>
      </c>
      <c r="F945" s="22"/>
      <c r="G945" s="24">
        <v>6</v>
      </c>
      <c r="H945" s="25" t="s">
        <v>551</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3886</v>
      </c>
      <c r="D946" s="22" t="s">
        <v>3887</v>
      </c>
      <c r="E946" s="22"/>
      <c r="F946" s="22"/>
      <c r="G946" s="24">
        <v>4</v>
      </c>
      <c r="H946" s="25" t="s">
        <v>2981</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3888</v>
      </c>
      <c r="D947" s="22" t="s">
        <v>3889</v>
      </c>
      <c r="E947" s="22"/>
      <c r="F947" s="22"/>
      <c r="G947" s="24">
        <v>4</v>
      </c>
      <c r="H947" s="25" t="s">
        <v>2981</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3890</v>
      </c>
      <c r="D948" s="22" t="s">
        <v>2421</v>
      </c>
      <c r="E948" s="22"/>
      <c r="F948" s="22"/>
      <c r="G948" s="24">
        <v>1</v>
      </c>
      <c r="H948" s="25" t="s">
        <v>551</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3891</v>
      </c>
      <c r="D949" s="22" t="s">
        <v>2911</v>
      </c>
      <c r="E949" s="22"/>
      <c r="F949" s="22"/>
      <c r="G949" s="24">
        <v>1</v>
      </c>
      <c r="H949" s="25" t="s">
        <v>551</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3892</v>
      </c>
      <c r="D950" s="22" t="s">
        <v>3893</v>
      </c>
      <c r="E950" s="22"/>
      <c r="F950" s="22"/>
      <c r="G950" s="24">
        <v>1</v>
      </c>
      <c r="H950" s="25" t="s">
        <v>551</v>
      </c>
      <c r="I950" s="26">
        <v>42795</v>
      </c>
      <c r="J950" s="26">
        <v>42795</v>
      </c>
      <c r="K950" s="27">
        <v>1380</v>
      </c>
      <c r="L950" s="28">
        <v>986.7</v>
      </c>
      <c r="M950" s="28">
        <v>1310</v>
      </c>
      <c r="N950" s="29">
        <v>0.74</v>
      </c>
      <c r="O950" s="28">
        <v>970</v>
      </c>
      <c r="P950" s="34"/>
      <c r="Q950" s="31" t="s">
        <v>488</v>
      </c>
    </row>
    <row r="951" ht="15.75" customHeight="1" spans="1:17">
      <c r="A951" s="18">
        <v>944</v>
      </c>
      <c r="B951" s="46"/>
      <c r="C951" s="22" t="s">
        <v>3894</v>
      </c>
      <c r="D951" s="22" t="s">
        <v>2561</v>
      </c>
      <c r="E951" s="22"/>
      <c r="F951" s="22"/>
      <c r="G951" s="24">
        <v>2</v>
      </c>
      <c r="H951" s="25" t="s">
        <v>551</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3895</v>
      </c>
      <c r="D952" s="23" t="s">
        <v>2641</v>
      </c>
      <c r="E952" s="22"/>
      <c r="F952" s="22"/>
      <c r="G952" s="24">
        <v>1</v>
      </c>
      <c r="H952" s="25" t="s">
        <v>551</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3896</v>
      </c>
      <c r="D953" s="22" t="s">
        <v>3897</v>
      </c>
      <c r="E953" s="22"/>
      <c r="F953" s="22" t="s">
        <v>2366</v>
      </c>
      <c r="G953" s="24">
        <v>1</v>
      </c>
      <c r="H953" s="25" t="s">
        <v>551</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3898</v>
      </c>
      <c r="D954" s="22" t="s">
        <v>2906</v>
      </c>
      <c r="E954" s="24"/>
      <c r="F954" s="23"/>
      <c r="G954" s="24">
        <v>1</v>
      </c>
      <c r="H954" s="25" t="s">
        <v>551</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3899</v>
      </c>
      <c r="D955" s="22" t="s">
        <v>3900</v>
      </c>
      <c r="E955" s="24"/>
      <c r="F955" s="22"/>
      <c r="G955" s="24">
        <v>1</v>
      </c>
      <c r="H955" s="25" t="s">
        <v>551</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3901</v>
      </c>
      <c r="D956" s="22" t="s">
        <v>2434</v>
      </c>
      <c r="E956" s="24"/>
      <c r="F956" s="22"/>
      <c r="G956" s="24">
        <v>1</v>
      </c>
      <c r="H956" s="25" t="s">
        <v>551</v>
      </c>
      <c r="I956" s="26">
        <v>43115</v>
      </c>
      <c r="J956" s="26">
        <v>43115</v>
      </c>
      <c r="K956" s="27">
        <v>635</v>
      </c>
      <c r="L956" s="28">
        <v>500.92</v>
      </c>
      <c r="M956" s="28">
        <v>640</v>
      </c>
      <c r="N956" s="29">
        <v>0.88</v>
      </c>
      <c r="O956" s="28">
        <v>560</v>
      </c>
      <c r="P956" s="34"/>
      <c r="Q956" s="31" t="s">
        <v>488</v>
      </c>
    </row>
    <row r="957" ht="15.75" customHeight="1" spans="1:17">
      <c r="A957" s="18">
        <v>950</v>
      </c>
      <c r="B957" s="46"/>
      <c r="C957" s="22" t="s">
        <v>3902</v>
      </c>
      <c r="D957" s="22" t="s">
        <v>3266</v>
      </c>
      <c r="E957" s="24"/>
      <c r="F957" s="22"/>
      <c r="G957" s="24">
        <v>1</v>
      </c>
      <c r="H957" s="25" t="s">
        <v>551</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3903</v>
      </c>
      <c r="D958" s="22" t="s">
        <v>3803</v>
      </c>
      <c r="E958" s="24"/>
      <c r="F958" s="22"/>
      <c r="G958" s="24">
        <v>1</v>
      </c>
      <c r="H958" s="25" t="s">
        <v>551</v>
      </c>
      <c r="I958" s="26">
        <v>40725</v>
      </c>
      <c r="J958" s="26">
        <v>40725</v>
      </c>
      <c r="K958" s="36">
        <v>2900</v>
      </c>
      <c r="L958" s="28">
        <v>144.8</v>
      </c>
      <c r="M958" s="28">
        <v>1890</v>
      </c>
      <c r="N958" s="29">
        <v>0.15</v>
      </c>
      <c r="O958" s="28">
        <v>280</v>
      </c>
      <c r="P958" s="34"/>
      <c r="Q958" s="31" t="s">
        <v>488</v>
      </c>
    </row>
    <row r="959" ht="15.75" customHeight="1" spans="1:17">
      <c r="A959" s="18">
        <v>952</v>
      </c>
      <c r="B959" s="46"/>
      <c r="C959" s="22" t="s">
        <v>3904</v>
      </c>
      <c r="D959" s="22" t="s">
        <v>3905</v>
      </c>
      <c r="E959" s="24"/>
      <c r="F959" s="22"/>
      <c r="G959" s="24">
        <v>1</v>
      </c>
      <c r="H959" s="25" t="s">
        <v>551</v>
      </c>
      <c r="I959" s="26">
        <v>40725</v>
      </c>
      <c r="J959" s="26">
        <v>40725</v>
      </c>
      <c r="K959" s="36">
        <v>1900</v>
      </c>
      <c r="L959" s="28">
        <v>95.2</v>
      </c>
      <c r="M959" s="28">
        <v>1240</v>
      </c>
      <c r="N959" s="29">
        <v>0.15</v>
      </c>
      <c r="O959" s="28">
        <v>190</v>
      </c>
      <c r="P959" s="34"/>
      <c r="Q959" s="31" t="s">
        <v>488</v>
      </c>
    </row>
    <row r="960" ht="15.75" customHeight="1" spans="1:17">
      <c r="A960" s="18">
        <v>953</v>
      </c>
      <c r="B960" s="46"/>
      <c r="C960" s="22" t="s">
        <v>3906</v>
      </c>
      <c r="D960" s="22" t="s">
        <v>3907</v>
      </c>
      <c r="E960" s="24"/>
      <c r="F960" s="22"/>
      <c r="G960" s="24">
        <v>1</v>
      </c>
      <c r="H960" s="25" t="s">
        <v>551</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3908</v>
      </c>
      <c r="D961" s="22" t="s">
        <v>3909</v>
      </c>
      <c r="E961" s="24"/>
      <c r="F961" s="22"/>
      <c r="G961" s="24">
        <v>1</v>
      </c>
      <c r="H961" s="25" t="s">
        <v>551</v>
      </c>
      <c r="I961" s="26">
        <v>40756</v>
      </c>
      <c r="J961" s="26">
        <v>40756</v>
      </c>
      <c r="K961" s="36">
        <v>2150</v>
      </c>
      <c r="L961" s="28">
        <v>107.6</v>
      </c>
      <c r="M961" s="28">
        <v>1850</v>
      </c>
      <c r="N961" s="29">
        <v>0.23</v>
      </c>
      <c r="O961" s="28">
        <v>430</v>
      </c>
      <c r="P961" s="34"/>
      <c r="Q961" s="31" t="s">
        <v>488</v>
      </c>
    </row>
    <row r="962" ht="15.75" customHeight="1" spans="1:17">
      <c r="A962" s="18">
        <v>955</v>
      </c>
      <c r="B962" s="46"/>
      <c r="C962" s="22" t="s">
        <v>3910</v>
      </c>
      <c r="D962" s="22" t="s">
        <v>2362</v>
      </c>
      <c r="E962" s="24"/>
      <c r="F962" s="22"/>
      <c r="G962" s="24">
        <v>1</v>
      </c>
      <c r="H962" s="25" t="s">
        <v>551</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3911</v>
      </c>
      <c r="D963" s="22" t="s">
        <v>3280</v>
      </c>
      <c r="E963" s="24"/>
      <c r="F963" s="22"/>
      <c r="G963" s="24">
        <v>1</v>
      </c>
      <c r="H963" s="25" t="s">
        <v>551</v>
      </c>
      <c r="I963" s="26">
        <v>42036</v>
      </c>
      <c r="J963" s="26">
        <v>42036</v>
      </c>
      <c r="K963" s="27">
        <v>1800</v>
      </c>
      <c r="L963" s="28">
        <v>574.5</v>
      </c>
      <c r="M963" s="28">
        <v>1710</v>
      </c>
      <c r="N963" s="29">
        <v>0.65</v>
      </c>
      <c r="O963" s="28">
        <v>1110</v>
      </c>
      <c r="P963" s="34"/>
      <c r="Q963" s="31" t="s">
        <v>488</v>
      </c>
    </row>
    <row r="964" ht="15.75" customHeight="1" spans="1:17">
      <c r="A964" s="18">
        <v>957</v>
      </c>
      <c r="B964" s="46"/>
      <c r="C964" s="22" t="s">
        <v>3912</v>
      </c>
      <c r="D964" s="22" t="s">
        <v>3913</v>
      </c>
      <c r="E964" s="24"/>
      <c r="F964" s="22"/>
      <c r="G964" s="24">
        <v>1</v>
      </c>
      <c r="H964" s="25" t="s">
        <v>551</v>
      </c>
      <c r="I964" s="26">
        <v>42125</v>
      </c>
      <c r="J964" s="26">
        <v>42125</v>
      </c>
      <c r="K964" s="27">
        <v>1238</v>
      </c>
      <c r="L964" s="28">
        <v>454</v>
      </c>
      <c r="M964" s="28">
        <v>1140</v>
      </c>
      <c r="N964" s="29">
        <v>0.61</v>
      </c>
      <c r="O964" s="28">
        <v>700</v>
      </c>
      <c r="P964" s="34"/>
      <c r="Q964" s="31" t="s">
        <v>488</v>
      </c>
    </row>
    <row r="965" ht="15.75" customHeight="1" spans="1:17">
      <c r="A965" s="18">
        <v>958</v>
      </c>
      <c r="B965" s="46"/>
      <c r="C965" s="22" t="s">
        <v>3914</v>
      </c>
      <c r="D965" s="22" t="s">
        <v>2570</v>
      </c>
      <c r="E965" s="24"/>
      <c r="F965" s="22"/>
      <c r="G965" s="24">
        <v>1</v>
      </c>
      <c r="H965" s="25" t="s">
        <v>551</v>
      </c>
      <c r="I965" s="26">
        <v>42005</v>
      </c>
      <c r="J965" s="26">
        <v>42005</v>
      </c>
      <c r="K965" s="27">
        <v>4500</v>
      </c>
      <c r="L965" s="28">
        <v>1365</v>
      </c>
      <c r="M965" s="28">
        <v>4280</v>
      </c>
      <c r="N965" s="29">
        <v>0.65</v>
      </c>
      <c r="O965" s="28">
        <v>2780</v>
      </c>
      <c r="P965" s="34"/>
      <c r="Q965" s="31" t="s">
        <v>488</v>
      </c>
    </row>
    <row r="966" ht="15.75" customHeight="1" spans="1:17">
      <c r="A966" s="18">
        <v>959</v>
      </c>
      <c r="B966" s="46"/>
      <c r="C966" s="22" t="s">
        <v>3915</v>
      </c>
      <c r="D966" s="22" t="s">
        <v>3916</v>
      </c>
      <c r="E966" s="24"/>
      <c r="F966" s="22"/>
      <c r="G966" s="24">
        <v>1</v>
      </c>
      <c r="H966" s="25" t="s">
        <v>551</v>
      </c>
      <c r="I966" s="26">
        <v>42005</v>
      </c>
      <c r="J966" s="26">
        <v>42005</v>
      </c>
      <c r="K966" s="27">
        <v>550</v>
      </c>
      <c r="L966" s="28">
        <v>166.76</v>
      </c>
      <c r="M966" s="28">
        <v>510</v>
      </c>
      <c r="N966" s="29">
        <v>0.58</v>
      </c>
      <c r="O966" s="28">
        <v>300</v>
      </c>
      <c r="P966" s="34"/>
      <c r="Q966" s="31" t="s">
        <v>488</v>
      </c>
    </row>
    <row r="967" ht="15.75" customHeight="1" spans="1:17">
      <c r="A967" s="18">
        <v>960</v>
      </c>
      <c r="B967" s="46"/>
      <c r="C967" s="22" t="s">
        <v>3917</v>
      </c>
      <c r="D967" s="22" t="s">
        <v>2394</v>
      </c>
      <c r="E967" s="24"/>
      <c r="F967" s="22"/>
      <c r="G967" s="24">
        <v>1</v>
      </c>
      <c r="H967" s="25" t="s">
        <v>551</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3918</v>
      </c>
      <c r="D968" s="22" t="s">
        <v>2959</v>
      </c>
      <c r="E968" s="24"/>
      <c r="F968" s="22"/>
      <c r="G968" s="24">
        <v>1</v>
      </c>
      <c r="H968" s="25" t="s">
        <v>551</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3919</v>
      </c>
      <c r="D969" s="22" t="s">
        <v>2362</v>
      </c>
      <c r="E969" s="24"/>
      <c r="F969" s="22"/>
      <c r="G969" s="24">
        <v>1</v>
      </c>
      <c r="H969" s="25" t="s">
        <v>551</v>
      </c>
      <c r="I969" s="26">
        <v>42309</v>
      </c>
      <c r="J969" s="26">
        <v>42309</v>
      </c>
      <c r="K969" s="27">
        <v>1375</v>
      </c>
      <c r="L969" s="28">
        <v>634.82</v>
      </c>
      <c r="M969" s="28">
        <v>1250</v>
      </c>
      <c r="N969" s="29">
        <v>0.66</v>
      </c>
      <c r="O969" s="28">
        <v>830</v>
      </c>
      <c r="P969" s="34"/>
      <c r="Q969" s="31" t="s">
        <v>488</v>
      </c>
    </row>
    <row r="970" ht="15.75" customHeight="1" spans="1:17">
      <c r="A970" s="18">
        <v>963</v>
      </c>
      <c r="B970" s="46"/>
      <c r="C970" s="22" t="s">
        <v>3920</v>
      </c>
      <c r="D970" s="22" t="s">
        <v>3921</v>
      </c>
      <c r="E970" s="24"/>
      <c r="F970" s="22"/>
      <c r="G970" s="24">
        <v>1</v>
      </c>
      <c r="H970" s="25" t="s">
        <v>551</v>
      </c>
      <c r="I970" s="26">
        <v>42401</v>
      </c>
      <c r="J970" s="26">
        <v>42401</v>
      </c>
      <c r="K970" s="36">
        <v>843.6</v>
      </c>
      <c r="L970" s="28">
        <v>429.44</v>
      </c>
      <c r="M970" s="28">
        <v>800</v>
      </c>
      <c r="N970" s="29">
        <v>0.68</v>
      </c>
      <c r="O970" s="28">
        <v>540</v>
      </c>
      <c r="P970" s="34"/>
      <c r="Q970" s="31" t="s">
        <v>488</v>
      </c>
    </row>
    <row r="971" ht="15.75" customHeight="1" spans="1:17">
      <c r="A971" s="18">
        <v>964</v>
      </c>
      <c r="B971" s="46"/>
      <c r="C971" s="22" t="s">
        <v>3922</v>
      </c>
      <c r="D971" s="22" t="s">
        <v>2646</v>
      </c>
      <c r="E971" s="24"/>
      <c r="F971" s="22"/>
      <c r="G971" s="24">
        <v>1</v>
      </c>
      <c r="H971" s="25" t="s">
        <v>551</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3923</v>
      </c>
      <c r="D972" s="22" t="s">
        <v>2394</v>
      </c>
      <c r="E972" s="24"/>
      <c r="F972" s="22"/>
      <c r="G972" s="24">
        <v>1</v>
      </c>
      <c r="H972" s="25" t="s">
        <v>626</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3924</v>
      </c>
      <c r="D973" s="22" t="s">
        <v>3925</v>
      </c>
      <c r="E973" s="24"/>
      <c r="F973" s="22"/>
      <c r="G973" s="24">
        <v>1</v>
      </c>
      <c r="H973" s="25" t="s">
        <v>551</v>
      </c>
      <c r="I973" s="26">
        <v>42522</v>
      </c>
      <c r="J973" s="26">
        <v>42522</v>
      </c>
      <c r="K973" s="27">
        <v>1050</v>
      </c>
      <c r="L973" s="28">
        <v>600.99</v>
      </c>
      <c r="M973" s="28">
        <v>950</v>
      </c>
      <c r="N973" s="29">
        <v>0.65</v>
      </c>
      <c r="O973" s="28">
        <v>620</v>
      </c>
      <c r="P973" s="34"/>
      <c r="Q973" s="31" t="s">
        <v>488</v>
      </c>
    </row>
    <row r="974" ht="15.75" customHeight="1" spans="1:17">
      <c r="A974" s="18">
        <v>967</v>
      </c>
      <c r="B974" s="46"/>
      <c r="C974" s="22" t="s">
        <v>3926</v>
      </c>
      <c r="D974" s="22" t="s">
        <v>3927</v>
      </c>
      <c r="E974" s="24"/>
      <c r="F974" s="22"/>
      <c r="G974" s="24">
        <v>1</v>
      </c>
      <c r="H974" s="25" t="s">
        <v>551</v>
      </c>
      <c r="I974" s="26">
        <v>42522</v>
      </c>
      <c r="J974" s="26">
        <v>42522</v>
      </c>
      <c r="K974" s="27">
        <v>1215</v>
      </c>
      <c r="L974" s="28">
        <v>695.52</v>
      </c>
      <c r="M974" s="28">
        <v>1090</v>
      </c>
      <c r="N974" s="29">
        <v>0.65</v>
      </c>
      <c r="O974" s="28">
        <v>710</v>
      </c>
      <c r="P974" s="34"/>
      <c r="Q974" s="31" t="s">
        <v>488</v>
      </c>
    </row>
    <row r="975" ht="15.75" customHeight="1" spans="1:17">
      <c r="A975" s="18">
        <v>968</v>
      </c>
      <c r="B975" s="46"/>
      <c r="C975" s="22" t="s">
        <v>3928</v>
      </c>
      <c r="D975" s="22" t="s">
        <v>2390</v>
      </c>
      <c r="E975" s="24"/>
      <c r="F975" s="22"/>
      <c r="G975" s="24">
        <v>1</v>
      </c>
      <c r="H975" s="25" t="s">
        <v>551</v>
      </c>
      <c r="I975" s="26">
        <v>42522</v>
      </c>
      <c r="J975" s="26">
        <v>42522</v>
      </c>
      <c r="K975" s="27">
        <v>1300</v>
      </c>
      <c r="L975" s="28">
        <v>744.34</v>
      </c>
      <c r="M975" s="28">
        <v>1260</v>
      </c>
      <c r="N975" s="29">
        <v>0.77</v>
      </c>
      <c r="O975" s="28">
        <v>970</v>
      </c>
      <c r="P975" s="34"/>
      <c r="Q975" s="31" t="s">
        <v>488</v>
      </c>
    </row>
    <row r="976" ht="15.75" customHeight="1" spans="1:17">
      <c r="A976" s="18">
        <v>969</v>
      </c>
      <c r="B976" s="46"/>
      <c r="C976" s="22" t="s">
        <v>3929</v>
      </c>
      <c r="D976" s="22" t="s">
        <v>3930</v>
      </c>
      <c r="E976" s="24"/>
      <c r="F976" s="22"/>
      <c r="G976" s="24">
        <v>1</v>
      </c>
      <c r="H976" s="25" t="s">
        <v>551</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3931</v>
      </c>
      <c r="D977" s="22" t="s">
        <v>3932</v>
      </c>
      <c r="E977" s="24"/>
      <c r="F977" s="22"/>
      <c r="G977" s="24">
        <v>1</v>
      </c>
      <c r="H977" s="25" t="s">
        <v>551</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3933</v>
      </c>
      <c r="D978" s="22" t="s">
        <v>2365</v>
      </c>
      <c r="E978" s="24"/>
      <c r="F978" s="22" t="s">
        <v>2366</v>
      </c>
      <c r="G978" s="24">
        <v>2</v>
      </c>
      <c r="H978" s="25" t="s">
        <v>551</v>
      </c>
      <c r="I978" s="26">
        <v>42614</v>
      </c>
      <c r="J978" s="26">
        <v>42614</v>
      </c>
      <c r="K978" s="27">
        <v>5400</v>
      </c>
      <c r="L978" s="28">
        <v>3348</v>
      </c>
      <c r="M978" s="28">
        <v>4860</v>
      </c>
      <c r="N978" s="29">
        <v>0.68</v>
      </c>
      <c r="O978" s="28">
        <v>3300</v>
      </c>
      <c r="P978" s="34"/>
      <c r="Q978" s="31" t="s">
        <v>488</v>
      </c>
    </row>
    <row r="979" ht="15.75" customHeight="1" spans="1:17">
      <c r="A979" s="18">
        <v>972</v>
      </c>
      <c r="B979" s="46"/>
      <c r="C979" s="22" t="s">
        <v>3934</v>
      </c>
      <c r="D979" s="22" t="s">
        <v>3280</v>
      </c>
      <c r="E979" s="24" t="s">
        <v>2429</v>
      </c>
      <c r="F979" s="22"/>
      <c r="G979" s="24">
        <v>1</v>
      </c>
      <c r="H979" s="25" t="s">
        <v>551</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3935</v>
      </c>
      <c r="D980" s="22" t="s">
        <v>3936</v>
      </c>
      <c r="E980" s="24"/>
      <c r="F980" s="22"/>
      <c r="G980" s="24">
        <v>1</v>
      </c>
      <c r="H980" s="25" t="s">
        <v>551</v>
      </c>
      <c r="I980" s="26">
        <v>42826</v>
      </c>
      <c r="J980" s="26">
        <v>42826</v>
      </c>
      <c r="K980" s="27">
        <v>750</v>
      </c>
      <c r="L980" s="28">
        <v>581.7</v>
      </c>
      <c r="M980" s="28">
        <v>710</v>
      </c>
      <c r="N980" s="29">
        <v>0.75</v>
      </c>
      <c r="O980" s="28">
        <v>530</v>
      </c>
      <c r="P980" s="34"/>
      <c r="Q980" s="31" t="s">
        <v>488</v>
      </c>
    </row>
    <row r="981" ht="15.75" customHeight="1" spans="1:17">
      <c r="A981" s="18">
        <v>974</v>
      </c>
      <c r="B981" s="46"/>
      <c r="C981" s="22" t="s">
        <v>3937</v>
      </c>
      <c r="D981" s="22" t="s">
        <v>3736</v>
      </c>
      <c r="E981" s="24"/>
      <c r="F981" s="22"/>
      <c r="G981" s="24">
        <v>1</v>
      </c>
      <c r="H981" s="25" t="s">
        <v>551</v>
      </c>
      <c r="I981" s="26">
        <v>42826</v>
      </c>
      <c r="J981" s="26">
        <v>42826</v>
      </c>
      <c r="K981" s="27">
        <v>2100</v>
      </c>
      <c r="L981" s="28">
        <v>105</v>
      </c>
      <c r="M981" s="28">
        <v>2040</v>
      </c>
      <c r="N981" s="29">
        <v>0.83</v>
      </c>
      <c r="O981" s="28">
        <v>1690</v>
      </c>
      <c r="P981" s="34"/>
      <c r="Q981" s="31" t="s">
        <v>488</v>
      </c>
    </row>
    <row r="982" ht="15.75" customHeight="1" spans="1:17">
      <c r="A982" s="18">
        <v>975</v>
      </c>
      <c r="B982" s="46"/>
      <c r="C982" s="22" t="s">
        <v>3938</v>
      </c>
      <c r="D982" s="22" t="s">
        <v>2410</v>
      </c>
      <c r="E982" s="24"/>
      <c r="F982" s="22" t="s">
        <v>3939</v>
      </c>
      <c r="G982" s="24">
        <v>2</v>
      </c>
      <c r="H982" s="25" t="s">
        <v>551</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3940</v>
      </c>
      <c r="D983" s="22" t="s">
        <v>2713</v>
      </c>
      <c r="E983" s="24"/>
      <c r="F983" s="22"/>
      <c r="G983" s="24">
        <v>1</v>
      </c>
      <c r="H983" s="25" t="s">
        <v>551</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3941</v>
      </c>
      <c r="D984" s="22" t="s">
        <v>2421</v>
      </c>
      <c r="E984" s="24"/>
      <c r="F984" s="22"/>
      <c r="G984" s="24">
        <v>3</v>
      </c>
      <c r="H984" s="25" t="s">
        <v>551</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3942</v>
      </c>
      <c r="D985" s="22" t="s">
        <v>3943</v>
      </c>
      <c r="E985" s="24"/>
      <c r="F985" s="22"/>
      <c r="G985" s="24">
        <v>1</v>
      </c>
      <c r="H985" s="25" t="s">
        <v>2486</v>
      </c>
      <c r="I985" s="26">
        <v>43312</v>
      </c>
      <c r="J985" s="26">
        <v>43312</v>
      </c>
      <c r="K985" s="36">
        <v>8400</v>
      </c>
      <c r="L985" s="28">
        <v>8134</v>
      </c>
      <c r="M985" s="28">
        <v>8400</v>
      </c>
      <c r="N985" s="29">
        <v>0.91</v>
      </c>
      <c r="O985" s="28">
        <v>7640</v>
      </c>
      <c r="P985" s="34"/>
      <c r="Q985" s="31" t="s">
        <v>488</v>
      </c>
    </row>
    <row r="986" ht="15.75" customHeight="1" spans="1:17">
      <c r="A986" s="18">
        <v>979</v>
      </c>
      <c r="B986" s="46"/>
      <c r="C986" s="22" t="s">
        <v>3944</v>
      </c>
      <c r="D986" s="22" t="s">
        <v>3738</v>
      </c>
      <c r="E986" s="24"/>
      <c r="F986" s="22"/>
      <c r="G986" s="24">
        <v>1</v>
      </c>
      <c r="H986" s="25" t="s">
        <v>551</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3945</v>
      </c>
      <c r="D987" s="22" t="s">
        <v>3740</v>
      </c>
      <c r="E987" s="24"/>
      <c r="F987" s="22"/>
      <c r="G987" s="24">
        <v>1</v>
      </c>
      <c r="H987" s="25" t="s">
        <v>551</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3946</v>
      </c>
      <c r="D988" s="22" t="s">
        <v>3742</v>
      </c>
      <c r="E988" s="24" t="s">
        <v>3743</v>
      </c>
      <c r="F988" s="22" t="s">
        <v>3744</v>
      </c>
      <c r="G988" s="24">
        <v>1</v>
      </c>
      <c r="H988" s="25" t="s">
        <v>551</v>
      </c>
      <c r="I988" s="26">
        <v>42795</v>
      </c>
      <c r="J988" s="26">
        <v>42795</v>
      </c>
      <c r="K988" s="36">
        <v>9000</v>
      </c>
      <c r="L988" s="28">
        <v>6435</v>
      </c>
      <c r="M988" s="28">
        <v>8500</v>
      </c>
      <c r="N988" s="29">
        <v>0.83</v>
      </c>
      <c r="O988" s="28">
        <v>7060</v>
      </c>
      <c r="P988" s="34"/>
      <c r="Q988" s="31" t="s">
        <v>488</v>
      </c>
    </row>
    <row r="989" ht="15.75" customHeight="1" spans="1:17">
      <c r="A989" s="18">
        <v>982</v>
      </c>
      <c r="B989" s="46"/>
      <c r="C989" s="22" t="s">
        <v>3947</v>
      </c>
      <c r="D989" s="22" t="s">
        <v>3746</v>
      </c>
      <c r="E989" s="24"/>
      <c r="F989" s="22" t="s">
        <v>3747</v>
      </c>
      <c r="G989" s="24">
        <v>1</v>
      </c>
      <c r="H989" s="25" t="s">
        <v>551</v>
      </c>
      <c r="I989" s="26">
        <v>42795</v>
      </c>
      <c r="J989" s="26">
        <v>42795</v>
      </c>
      <c r="K989" s="43">
        <v>6000</v>
      </c>
      <c r="L989" s="28">
        <v>4290</v>
      </c>
      <c r="M989" s="28">
        <v>5820</v>
      </c>
      <c r="N989" s="29">
        <v>0.83</v>
      </c>
      <c r="O989" s="28">
        <v>4830</v>
      </c>
      <c r="P989" s="34"/>
      <c r="Q989" s="31" t="s">
        <v>488</v>
      </c>
    </row>
    <row r="990" ht="15.75" customHeight="1" spans="1:17">
      <c r="A990" s="18">
        <v>983</v>
      </c>
      <c r="B990" s="46"/>
      <c r="C990" s="22" t="s">
        <v>3948</v>
      </c>
      <c r="D990" s="22" t="s">
        <v>3749</v>
      </c>
      <c r="E990" s="24"/>
      <c r="F990" s="22" t="s">
        <v>3750</v>
      </c>
      <c r="G990" s="24">
        <v>1</v>
      </c>
      <c r="H990" s="25" t="s">
        <v>551</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3949</v>
      </c>
      <c r="D991" s="22" t="s">
        <v>2596</v>
      </c>
      <c r="E991" s="24"/>
      <c r="F991" s="22"/>
      <c r="G991" s="24">
        <v>1</v>
      </c>
      <c r="H991" s="25" t="s">
        <v>551</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3950</v>
      </c>
      <c r="D992" s="22" t="s">
        <v>3951</v>
      </c>
      <c r="E992" s="24"/>
      <c r="F992" s="22"/>
      <c r="G992" s="24">
        <v>1</v>
      </c>
      <c r="H992" s="25" t="s">
        <v>551</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3952</v>
      </c>
      <c r="D993" s="22" t="s">
        <v>3849</v>
      </c>
      <c r="E993" s="24"/>
      <c r="F993" s="22"/>
      <c r="G993" s="24">
        <v>1</v>
      </c>
      <c r="H993" s="25" t="s">
        <v>2498</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3953</v>
      </c>
      <c r="D994" s="22" t="s">
        <v>940</v>
      </c>
      <c r="E994" s="24"/>
      <c r="F994" s="22"/>
      <c r="G994" s="24">
        <v>1</v>
      </c>
      <c r="H994" s="25" t="s">
        <v>626</v>
      </c>
      <c r="I994" s="26">
        <v>41395</v>
      </c>
      <c r="J994" s="26">
        <v>41395</v>
      </c>
      <c r="K994" s="27">
        <v>2800</v>
      </c>
      <c r="L994" s="43">
        <v>140</v>
      </c>
      <c r="M994" s="28">
        <v>2460</v>
      </c>
      <c r="N994" s="29">
        <v>0.41</v>
      </c>
      <c r="O994" s="28">
        <v>1010</v>
      </c>
      <c r="P994" s="34"/>
      <c r="Q994" s="31" t="s">
        <v>488</v>
      </c>
    </row>
    <row r="995" ht="15.75" customHeight="1" spans="1:17">
      <c r="A995" s="18">
        <v>988</v>
      </c>
      <c r="B995" s="46"/>
      <c r="C995" s="22" t="s">
        <v>3954</v>
      </c>
      <c r="D995" s="22" t="s">
        <v>3542</v>
      </c>
      <c r="E995" s="24"/>
      <c r="F995" s="22"/>
      <c r="G995" s="24">
        <v>20</v>
      </c>
      <c r="H995" s="25" t="s">
        <v>626</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3955</v>
      </c>
      <c r="D996" s="22" t="s">
        <v>3542</v>
      </c>
      <c r="E996" s="24"/>
      <c r="F996" s="22"/>
      <c r="G996" s="24">
        <v>20</v>
      </c>
      <c r="H996" s="25" t="s">
        <v>626</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3956</v>
      </c>
      <c r="D997" s="22" t="s">
        <v>3542</v>
      </c>
      <c r="E997" s="24"/>
      <c r="F997" s="22"/>
      <c r="G997" s="24">
        <v>81</v>
      </c>
      <c r="H997" s="25" t="s">
        <v>626</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3957</v>
      </c>
      <c r="D998" s="23" t="s">
        <v>3958</v>
      </c>
      <c r="E998" s="24"/>
      <c r="F998" s="23"/>
      <c r="G998" s="24">
        <v>15</v>
      </c>
      <c r="H998" s="25" t="s">
        <v>2767</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3959</v>
      </c>
      <c r="D999" s="23" t="s">
        <v>3960</v>
      </c>
      <c r="E999" s="24"/>
      <c r="F999" s="23"/>
      <c r="G999" s="24">
        <v>100</v>
      </c>
      <c r="H999" s="25" t="s">
        <v>626</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3961</v>
      </c>
      <c r="D1000" s="23" t="s">
        <v>3962</v>
      </c>
      <c r="E1000" s="24"/>
      <c r="F1000" s="23"/>
      <c r="G1000" s="24">
        <v>100</v>
      </c>
      <c r="H1000" s="25" t="s">
        <v>626</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3963</v>
      </c>
      <c r="D1001" s="23" t="s">
        <v>3964</v>
      </c>
      <c r="E1001" s="24"/>
      <c r="F1001" s="23"/>
      <c r="G1001" s="24">
        <v>1</v>
      </c>
      <c r="H1001" s="25" t="s">
        <v>2486</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3965</v>
      </c>
      <c r="D1002" s="23" t="s">
        <v>3966</v>
      </c>
      <c r="E1002" s="24"/>
      <c r="F1002" s="23"/>
      <c r="G1002" s="24">
        <v>1</v>
      </c>
      <c r="H1002" s="25" t="s">
        <v>941</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3967</v>
      </c>
      <c r="D1003" s="23" t="s">
        <v>2749</v>
      </c>
      <c r="E1003" s="24"/>
      <c r="F1003" s="23"/>
      <c r="G1003" s="24">
        <v>85</v>
      </c>
      <c r="H1003" s="25" t="s">
        <v>626</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3968</v>
      </c>
      <c r="D1004" s="23" t="s">
        <v>3648</v>
      </c>
      <c r="E1004" s="24"/>
      <c r="F1004" s="23"/>
      <c r="G1004" s="24">
        <v>300</v>
      </c>
      <c r="H1004" s="25" t="s">
        <v>626</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3969</v>
      </c>
      <c r="D1005" s="23" t="s">
        <v>3970</v>
      </c>
      <c r="E1005" s="24"/>
      <c r="F1005" s="23"/>
      <c r="G1005" s="24">
        <v>1</v>
      </c>
      <c r="H1005" s="25" t="s">
        <v>551</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3971</v>
      </c>
      <c r="D1006" s="23" t="s">
        <v>3972</v>
      </c>
      <c r="E1006" s="24"/>
      <c r="F1006" s="23"/>
      <c r="G1006" s="24">
        <v>1</v>
      </c>
      <c r="H1006" s="25" t="s">
        <v>551</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2001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80" t="s">
        <v>3973</v>
      </c>
      <c r="C1008" s="22" t="s">
        <v>3974</v>
      </c>
      <c r="D1008" s="23" t="s">
        <v>2859</v>
      </c>
      <c r="E1008" s="24"/>
      <c r="F1008" s="23"/>
      <c r="G1008" s="24">
        <v>1</v>
      </c>
      <c r="H1008" s="25" t="s">
        <v>551</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3975</v>
      </c>
      <c r="D1009" s="23" t="s">
        <v>3976</v>
      </c>
      <c r="E1009" s="24" t="s">
        <v>2388</v>
      </c>
      <c r="F1009" s="23"/>
      <c r="G1009" s="24">
        <v>1</v>
      </c>
      <c r="H1009" s="25" t="s">
        <v>551</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3977</v>
      </c>
      <c r="D1010" s="23" t="s">
        <v>2355</v>
      </c>
      <c r="E1010" s="24"/>
      <c r="F1010" s="23"/>
      <c r="G1010" s="24">
        <v>2</v>
      </c>
      <c r="H1010" s="25" t="s">
        <v>551</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3978</v>
      </c>
      <c r="D1011" s="23" t="s">
        <v>2359</v>
      </c>
      <c r="E1011" s="24"/>
      <c r="F1011" s="23"/>
      <c r="G1011" s="24">
        <v>1</v>
      </c>
      <c r="H1011" s="25" t="s">
        <v>551</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3979</v>
      </c>
      <c r="D1012" s="23" t="s">
        <v>2362</v>
      </c>
      <c r="E1012" s="24" t="s">
        <v>3980</v>
      </c>
      <c r="F1012" s="23"/>
      <c r="G1012" s="24">
        <v>2</v>
      </c>
      <c r="H1012" s="25" t="s">
        <v>551</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3981</v>
      </c>
      <c r="D1013" s="23" t="s">
        <v>2489</v>
      </c>
      <c r="E1013" s="24"/>
      <c r="F1013" s="23"/>
      <c r="G1013" s="24">
        <v>1</v>
      </c>
      <c r="H1013" s="25" t="s">
        <v>2353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3982</v>
      </c>
      <c r="D1014" s="23" t="s">
        <v>2538</v>
      </c>
      <c r="E1014" s="24"/>
      <c r="F1014" s="22"/>
      <c r="G1014" s="24">
        <v>1</v>
      </c>
      <c r="H1014" s="25" t="s">
        <v>551</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3983</v>
      </c>
      <c r="D1015" s="23" t="s">
        <v>2449</v>
      </c>
      <c r="E1015" s="24"/>
      <c r="F1015" s="22"/>
      <c r="G1015" s="24">
        <v>1</v>
      </c>
      <c r="H1015" s="25" t="s">
        <v>551</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3984</v>
      </c>
      <c r="D1016" s="23" t="s">
        <v>3985</v>
      </c>
      <c r="E1016" s="24" t="s">
        <v>3262</v>
      </c>
      <c r="F1016" s="22"/>
      <c r="G1016" s="24">
        <v>1</v>
      </c>
      <c r="H1016" s="25" t="s">
        <v>2498</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3986</v>
      </c>
      <c r="D1017" s="23" t="s">
        <v>3987</v>
      </c>
      <c r="E1017" s="24"/>
      <c r="F1017" s="22"/>
      <c r="G1017" s="24">
        <v>1</v>
      </c>
      <c r="H1017" s="25" t="s">
        <v>551</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3988</v>
      </c>
      <c r="D1018" s="23" t="s">
        <v>3989</v>
      </c>
      <c r="E1018" s="24"/>
      <c r="F1018" s="22"/>
      <c r="G1018" s="24">
        <v>1</v>
      </c>
      <c r="H1018" s="25" t="s">
        <v>551</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3990</v>
      </c>
      <c r="D1019" s="23" t="s">
        <v>3991</v>
      </c>
      <c r="E1019" s="24"/>
      <c r="F1019" s="22"/>
      <c r="G1019" s="24">
        <v>1</v>
      </c>
      <c r="H1019" s="25" t="s">
        <v>551</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3992</v>
      </c>
      <c r="D1020" s="23" t="s">
        <v>3993</v>
      </c>
      <c r="E1020" s="24"/>
      <c r="F1020" s="22"/>
      <c r="G1020" s="24">
        <v>1</v>
      </c>
      <c r="H1020" s="25" t="s">
        <v>551</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3994</v>
      </c>
      <c r="D1021" s="23" t="s">
        <v>3995</v>
      </c>
      <c r="E1021" s="24"/>
      <c r="F1021" s="22"/>
      <c r="G1021" s="24">
        <v>1</v>
      </c>
      <c r="H1021" s="25" t="s">
        <v>551</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3996</v>
      </c>
      <c r="D1022" s="23" t="s">
        <v>3771</v>
      </c>
      <c r="E1022" s="24"/>
      <c r="F1022" s="22"/>
      <c r="G1022" s="24">
        <v>1</v>
      </c>
      <c r="H1022" s="25" t="s">
        <v>551</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3997</v>
      </c>
      <c r="D1023" s="23" t="s">
        <v>3998</v>
      </c>
      <c r="E1023" s="24"/>
      <c r="F1023" s="22"/>
      <c r="G1023" s="24">
        <v>1</v>
      </c>
      <c r="H1023" s="25" t="s">
        <v>551</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3999</v>
      </c>
      <c r="D1024" s="23" t="s">
        <v>4000</v>
      </c>
      <c r="E1024" s="24"/>
      <c r="F1024" s="22"/>
      <c r="G1024" s="24">
        <v>1</v>
      </c>
      <c r="H1024" s="25" t="s">
        <v>551</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4001</v>
      </c>
      <c r="D1025" s="23" t="s">
        <v>4000</v>
      </c>
      <c r="E1025" s="24"/>
      <c r="F1025" s="22"/>
      <c r="G1025" s="24">
        <v>1</v>
      </c>
      <c r="H1025" s="25" t="s">
        <v>551</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4002</v>
      </c>
      <c r="D1026" s="23" t="s">
        <v>4003</v>
      </c>
      <c r="E1026" s="24"/>
      <c r="F1026" s="22"/>
      <c r="G1026" s="24">
        <v>1</v>
      </c>
      <c r="H1026" s="25" t="s">
        <v>2353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4004</v>
      </c>
      <c r="D1027" s="23" t="s">
        <v>4003</v>
      </c>
      <c r="E1027" s="24"/>
      <c r="F1027" s="22"/>
      <c r="G1027" s="24">
        <v>1</v>
      </c>
      <c r="H1027" s="25" t="s">
        <v>2353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4005</v>
      </c>
      <c r="D1028" s="22" t="s">
        <v>4003</v>
      </c>
      <c r="E1028" s="24"/>
      <c r="F1028" s="22"/>
      <c r="G1028" s="24">
        <v>1</v>
      </c>
      <c r="H1028" s="25" t="s">
        <v>2353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4006</v>
      </c>
      <c r="D1029" s="23" t="s">
        <v>4003</v>
      </c>
      <c r="E1029" s="24"/>
      <c r="F1029" s="22"/>
      <c r="G1029" s="24">
        <v>1</v>
      </c>
      <c r="H1029" s="25" t="s">
        <v>2353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4007</v>
      </c>
      <c r="D1030" s="23" t="s">
        <v>4008</v>
      </c>
      <c r="E1030" s="24"/>
      <c r="F1030" s="22"/>
      <c r="G1030" s="24">
        <v>1</v>
      </c>
      <c r="H1030" s="25" t="s">
        <v>551</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4009</v>
      </c>
      <c r="D1031" s="23" t="s">
        <v>4010</v>
      </c>
      <c r="E1031" s="24"/>
      <c r="F1031" s="23"/>
      <c r="G1031" s="24">
        <v>1</v>
      </c>
      <c r="H1031" s="25" t="s">
        <v>551</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4011</v>
      </c>
      <c r="D1032" s="23" t="s">
        <v>4012</v>
      </c>
      <c r="E1032" s="24"/>
      <c r="F1032" s="22"/>
      <c r="G1032" s="24">
        <v>1</v>
      </c>
      <c r="H1032" s="25" t="s">
        <v>551</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4013</v>
      </c>
      <c r="D1033" s="23" t="s">
        <v>4012</v>
      </c>
      <c r="E1033" s="24"/>
      <c r="F1033" s="22"/>
      <c r="G1033" s="24">
        <v>1</v>
      </c>
      <c r="H1033" s="25" t="s">
        <v>551</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4014</v>
      </c>
      <c r="D1034" s="23" t="s">
        <v>4015</v>
      </c>
      <c r="E1034" s="24"/>
      <c r="F1034" s="22"/>
      <c r="G1034" s="24">
        <v>1</v>
      </c>
      <c r="H1034" s="25" t="s">
        <v>551</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4016</v>
      </c>
      <c r="D1035" s="22" t="s">
        <v>4017</v>
      </c>
      <c r="E1035" s="24"/>
      <c r="F1035" s="22"/>
      <c r="G1035" s="24">
        <v>1</v>
      </c>
      <c r="H1035" s="25" t="s">
        <v>551</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4018</v>
      </c>
      <c r="D1036" s="23" t="s">
        <v>4019</v>
      </c>
      <c r="E1036" s="24"/>
      <c r="F1036" s="22"/>
      <c r="G1036" s="24">
        <v>1</v>
      </c>
      <c r="H1036" s="25" t="s">
        <v>2486</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4020</v>
      </c>
      <c r="D1037" s="23" t="s">
        <v>2506</v>
      </c>
      <c r="E1037" s="24"/>
      <c r="F1037" s="22"/>
      <c r="G1037" s="24">
        <v>1</v>
      </c>
      <c r="H1037" s="25" t="s">
        <v>551</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4021</v>
      </c>
      <c r="D1038" s="22" t="s">
        <v>4022</v>
      </c>
      <c r="E1038" s="24"/>
      <c r="F1038" s="22"/>
      <c r="G1038" s="24">
        <v>1</v>
      </c>
      <c r="H1038" s="25" t="s">
        <v>2353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4023</v>
      </c>
      <c r="D1039" s="22" t="s">
        <v>4024</v>
      </c>
      <c r="E1039" s="24"/>
      <c r="F1039" s="22"/>
      <c r="G1039" s="24">
        <v>1</v>
      </c>
      <c r="H1039" s="25" t="s">
        <v>626</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4025</v>
      </c>
      <c r="D1040" s="22" t="s">
        <v>4024</v>
      </c>
      <c r="E1040" s="24"/>
      <c r="F1040" s="22"/>
      <c r="G1040" s="24">
        <v>1</v>
      </c>
      <c r="H1040" s="25" t="s">
        <v>626</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4026</v>
      </c>
      <c r="D1041" s="23" t="s">
        <v>2394</v>
      </c>
      <c r="E1041" s="24" t="s">
        <v>2388</v>
      </c>
      <c r="F1041" s="22"/>
      <c r="G1041" s="24">
        <v>1</v>
      </c>
      <c r="H1041" s="25" t="s">
        <v>551</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4027</v>
      </c>
      <c r="D1042" s="22" t="s">
        <v>2777</v>
      </c>
      <c r="E1042" s="22" t="s">
        <v>4028</v>
      </c>
      <c r="F1042" s="22"/>
      <c r="G1042" s="24">
        <v>1</v>
      </c>
      <c r="H1042" s="25" t="s">
        <v>551</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4029</v>
      </c>
      <c r="D1043" s="22" t="s">
        <v>2399</v>
      </c>
      <c r="E1043" s="24"/>
      <c r="F1043" s="22"/>
      <c r="G1043" s="24">
        <v>1</v>
      </c>
      <c r="H1043" s="25" t="s">
        <v>551</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4030</v>
      </c>
      <c r="D1044" s="22" t="s">
        <v>4031</v>
      </c>
      <c r="E1044" s="22"/>
      <c r="F1044" s="22"/>
      <c r="G1044" s="24">
        <v>1</v>
      </c>
      <c r="H1044" s="25" t="s">
        <v>551</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4032</v>
      </c>
      <c r="D1045" s="22" t="s">
        <v>3280</v>
      </c>
      <c r="E1045" s="22"/>
      <c r="F1045" s="22"/>
      <c r="G1045" s="24">
        <v>1</v>
      </c>
      <c r="H1045" s="25" t="s">
        <v>551</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4033</v>
      </c>
      <c r="D1046" s="22" t="s">
        <v>2421</v>
      </c>
      <c r="E1046" s="22"/>
      <c r="F1046" s="22" t="s">
        <v>4034</v>
      </c>
      <c r="G1046" s="24">
        <v>6</v>
      </c>
      <c r="H1046" s="25" t="s">
        <v>551</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4035</v>
      </c>
      <c r="D1047" s="22" t="s">
        <v>3527</v>
      </c>
      <c r="E1047" s="22"/>
      <c r="F1047" s="22" t="s">
        <v>4034</v>
      </c>
      <c r="G1047" s="24">
        <v>1</v>
      </c>
      <c r="H1047" s="25" t="s">
        <v>551</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4036</v>
      </c>
      <c r="D1048" s="22" t="s">
        <v>2677</v>
      </c>
      <c r="E1048" s="22" t="s">
        <v>2474</v>
      </c>
      <c r="F1048" s="22"/>
      <c r="G1048" s="24">
        <v>2</v>
      </c>
      <c r="H1048" s="25" t="s">
        <v>551</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4037</v>
      </c>
      <c r="D1049" s="22" t="s">
        <v>2596</v>
      </c>
      <c r="E1049" s="22"/>
      <c r="F1049" s="22"/>
      <c r="G1049" s="24">
        <v>3</v>
      </c>
      <c r="H1049" s="25" t="s">
        <v>551</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4038</v>
      </c>
      <c r="D1050" s="22" t="s">
        <v>2787</v>
      </c>
      <c r="E1050" s="22"/>
      <c r="F1050" s="22"/>
      <c r="G1050" s="24">
        <v>1</v>
      </c>
      <c r="H1050" s="25" t="s">
        <v>2498</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4039</v>
      </c>
      <c r="D1051" s="22" t="s">
        <v>3124</v>
      </c>
      <c r="E1051" s="22"/>
      <c r="F1051" s="22"/>
      <c r="G1051" s="24">
        <v>1</v>
      </c>
      <c r="H1051" s="25" t="s">
        <v>2498</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4040</v>
      </c>
      <c r="D1052" s="22" t="s">
        <v>4041</v>
      </c>
      <c r="E1052" s="22"/>
      <c r="F1052" s="22"/>
      <c r="G1052" s="24">
        <v>1</v>
      </c>
      <c r="H1052" s="25" t="s">
        <v>2498</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4042</v>
      </c>
      <c r="D1053" s="22" t="s">
        <v>2396</v>
      </c>
      <c r="E1053" s="22"/>
      <c r="F1053" s="22"/>
      <c r="G1053" s="24">
        <v>1</v>
      </c>
      <c r="H1053" s="25" t="s">
        <v>551</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4043</v>
      </c>
      <c r="D1054" s="22" t="s">
        <v>2426</v>
      </c>
      <c r="E1054" s="22"/>
      <c r="F1054" s="22"/>
      <c r="G1054" s="24">
        <v>2</v>
      </c>
      <c r="H1054" s="25" t="s">
        <v>551</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4044</v>
      </c>
      <c r="D1055" s="22" t="s">
        <v>4045</v>
      </c>
      <c r="E1055" s="22"/>
      <c r="F1055" s="22"/>
      <c r="G1055" s="24">
        <v>1</v>
      </c>
      <c r="H1055" s="25" t="s">
        <v>626</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4046</v>
      </c>
      <c r="D1056" s="22" t="s">
        <v>4047</v>
      </c>
      <c r="E1056" s="22"/>
      <c r="F1056" s="22"/>
      <c r="G1056" s="24">
        <v>1</v>
      </c>
      <c r="H1056" s="25" t="s">
        <v>551</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4048</v>
      </c>
      <c r="D1057" s="22" t="s">
        <v>3368</v>
      </c>
      <c r="E1057" s="22"/>
      <c r="F1057" s="22"/>
      <c r="G1057" s="24">
        <v>1</v>
      </c>
      <c r="H1057" s="25" t="s">
        <v>551</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4049</v>
      </c>
      <c r="D1058" s="22" t="s">
        <v>4050</v>
      </c>
      <c r="E1058" s="22"/>
      <c r="F1058" s="22"/>
      <c r="G1058" s="24">
        <v>1</v>
      </c>
      <c r="H1058" s="25" t="s">
        <v>551</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4051</v>
      </c>
      <c r="D1059" s="22" t="s">
        <v>4052</v>
      </c>
      <c r="E1059" s="22"/>
      <c r="F1059" s="23"/>
      <c r="G1059" s="24">
        <v>1</v>
      </c>
      <c r="H1059" s="25" t="s">
        <v>551</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4053</v>
      </c>
      <c r="D1060" s="22" t="s">
        <v>2416</v>
      </c>
      <c r="E1060" s="22"/>
      <c r="F1060" s="23"/>
      <c r="G1060" s="24">
        <v>1</v>
      </c>
      <c r="H1060" s="25" t="s">
        <v>551</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4054</v>
      </c>
      <c r="D1061" s="22" t="s">
        <v>2419</v>
      </c>
      <c r="E1061" s="22"/>
      <c r="F1061" s="23"/>
      <c r="G1061" s="24">
        <v>1</v>
      </c>
      <c r="H1061" s="25" t="s">
        <v>551</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4055</v>
      </c>
      <c r="D1062" s="22" t="s">
        <v>2610</v>
      </c>
      <c r="E1062" s="22"/>
      <c r="F1062" s="22"/>
      <c r="G1062" s="24">
        <v>1</v>
      </c>
      <c r="H1062" s="25" t="s">
        <v>2353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4056</v>
      </c>
      <c r="D1063" s="23" t="s">
        <v>3355</v>
      </c>
      <c r="E1063" s="22"/>
      <c r="F1063" s="22"/>
      <c r="G1063" s="24">
        <v>5</v>
      </c>
      <c r="H1063" s="25" t="s">
        <v>551</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4057</v>
      </c>
      <c r="D1064" s="23" t="s">
        <v>4058</v>
      </c>
      <c r="E1064" s="24"/>
      <c r="F1064" s="22"/>
      <c r="G1064" s="24">
        <v>1</v>
      </c>
      <c r="H1064" s="25" t="s">
        <v>2353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4059</v>
      </c>
      <c r="D1065" s="22" t="s">
        <v>2421</v>
      </c>
      <c r="E1065" s="24"/>
      <c r="F1065" s="22"/>
      <c r="G1065" s="24">
        <v>1</v>
      </c>
      <c r="H1065" s="25" t="s">
        <v>551</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4060</v>
      </c>
      <c r="D1066" s="22" t="s">
        <v>3691</v>
      </c>
      <c r="E1066" s="24"/>
      <c r="F1066" s="22"/>
      <c r="G1066" s="24">
        <v>1</v>
      </c>
      <c r="H1066" s="25" t="s">
        <v>551</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4061</v>
      </c>
      <c r="D1067" s="22" t="s">
        <v>2736</v>
      </c>
      <c r="E1067" s="24"/>
      <c r="F1067" s="22"/>
      <c r="G1067" s="24">
        <v>1</v>
      </c>
      <c r="H1067" s="25" t="s">
        <v>551</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4062</v>
      </c>
      <c r="D1068" s="22" t="s">
        <v>4063</v>
      </c>
      <c r="E1068" s="24"/>
      <c r="F1068" s="22"/>
      <c r="G1068" s="24">
        <v>1</v>
      </c>
      <c r="H1068" s="25" t="s">
        <v>626</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4064</v>
      </c>
      <c r="D1069" s="22" t="s">
        <v>3218</v>
      </c>
      <c r="E1069" s="24"/>
      <c r="F1069" s="22"/>
      <c r="G1069" s="24">
        <v>1</v>
      </c>
      <c r="H1069" s="25" t="s">
        <v>551</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4065</v>
      </c>
      <c r="D1070" s="22" t="s">
        <v>3218</v>
      </c>
      <c r="E1070" s="24"/>
      <c r="F1070" s="22"/>
      <c r="G1070" s="24">
        <v>1</v>
      </c>
      <c r="H1070" s="25" t="s">
        <v>551</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2076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4066</v>
      </c>
      <c r="C1072" s="22" t="s">
        <v>4067</v>
      </c>
      <c r="D1072" s="22" t="s">
        <v>4068</v>
      </c>
      <c r="E1072" s="24"/>
      <c r="F1072" s="22"/>
      <c r="G1072" s="24">
        <v>1</v>
      </c>
      <c r="H1072" s="25" t="s">
        <v>551</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4069</v>
      </c>
      <c r="D1073" s="22" t="s">
        <v>4070</v>
      </c>
      <c r="E1073" s="24"/>
      <c r="F1073" s="22"/>
      <c r="G1073" s="24">
        <v>1</v>
      </c>
      <c r="H1073" s="25" t="s">
        <v>551</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4071</v>
      </c>
      <c r="D1074" s="22" t="s">
        <v>2941</v>
      </c>
      <c r="E1074" s="24"/>
      <c r="F1074" s="22"/>
      <c r="G1074" s="24">
        <v>1</v>
      </c>
      <c r="H1074" s="25" t="s">
        <v>2353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4072</v>
      </c>
      <c r="D1075" s="22" t="s">
        <v>4073</v>
      </c>
      <c r="E1075" s="24"/>
      <c r="F1075" s="22"/>
      <c r="G1075" s="24">
        <v>1</v>
      </c>
      <c r="H1075" s="25" t="s">
        <v>2353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4074</v>
      </c>
      <c r="D1076" s="22" t="s">
        <v>2941</v>
      </c>
      <c r="E1076" s="24"/>
      <c r="F1076" s="22"/>
      <c r="G1076" s="24">
        <v>1</v>
      </c>
      <c r="H1076" s="25" t="s">
        <v>2353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4075</v>
      </c>
      <c r="D1077" s="23" t="s">
        <v>4076</v>
      </c>
      <c r="E1077" s="24"/>
      <c r="F1077" s="22"/>
      <c r="G1077" s="24">
        <v>1</v>
      </c>
      <c r="H1077" s="25" t="s">
        <v>551</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4077</v>
      </c>
      <c r="D1078" s="22" t="s">
        <v>3515</v>
      </c>
      <c r="E1078" s="24"/>
      <c r="F1078" s="22"/>
      <c r="G1078" s="24">
        <v>1</v>
      </c>
      <c r="H1078" s="25" t="s">
        <v>2353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4078</v>
      </c>
      <c r="D1079" s="22" t="s">
        <v>2941</v>
      </c>
      <c r="E1079" s="24"/>
      <c r="F1079" s="22"/>
      <c r="G1079" s="24">
        <v>1</v>
      </c>
      <c r="H1079" s="25" t="s">
        <v>2353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4079</v>
      </c>
      <c r="D1080" s="22" t="s">
        <v>4080</v>
      </c>
      <c r="E1080" s="24"/>
      <c r="F1080" s="22"/>
      <c r="G1080" s="24">
        <v>1</v>
      </c>
      <c r="H1080" s="25" t="s">
        <v>551</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4081</v>
      </c>
      <c r="D1081" s="22" t="s">
        <v>4082</v>
      </c>
      <c r="E1081" s="24"/>
      <c r="F1081" s="22"/>
      <c r="G1081" s="24">
        <v>1</v>
      </c>
      <c r="H1081" s="25" t="s">
        <v>551</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4083</v>
      </c>
      <c r="D1082" s="22" t="s">
        <v>2355</v>
      </c>
      <c r="E1082" s="24"/>
      <c r="F1082" s="22"/>
      <c r="G1082" s="24">
        <v>1</v>
      </c>
      <c r="H1082" s="25" t="s">
        <v>551</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4084</v>
      </c>
      <c r="D1083" s="22" t="s">
        <v>2359</v>
      </c>
      <c r="E1083" s="24"/>
      <c r="F1083" s="22"/>
      <c r="G1083" s="24">
        <v>1</v>
      </c>
      <c r="H1083" s="25" t="s">
        <v>551</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4085</v>
      </c>
      <c r="D1084" s="22" t="s">
        <v>2362</v>
      </c>
      <c r="E1084" s="24"/>
      <c r="F1084" s="22"/>
      <c r="G1084" s="24">
        <v>1</v>
      </c>
      <c r="H1084" s="25" t="s">
        <v>551</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4086</v>
      </c>
      <c r="D1085" s="22" t="s">
        <v>2362</v>
      </c>
      <c r="E1085" s="24"/>
      <c r="F1085" s="22"/>
      <c r="G1085" s="24">
        <v>1</v>
      </c>
      <c r="H1085" s="25" t="s">
        <v>551</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4087</v>
      </c>
      <c r="D1086" s="22" t="s">
        <v>2396</v>
      </c>
      <c r="E1086" s="24"/>
      <c r="F1086" s="22"/>
      <c r="G1086" s="24">
        <v>1</v>
      </c>
      <c r="H1086" s="25" t="s">
        <v>551</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4088</v>
      </c>
      <c r="D1087" s="22" t="s">
        <v>4089</v>
      </c>
      <c r="E1087" s="24"/>
      <c r="F1087" s="22"/>
      <c r="G1087" s="24">
        <v>1</v>
      </c>
      <c r="H1087" s="25" t="s">
        <v>551</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4090</v>
      </c>
      <c r="D1088" s="22" t="s">
        <v>4091</v>
      </c>
      <c r="E1088" s="24"/>
      <c r="F1088" s="22"/>
      <c r="G1088" s="24">
        <v>1</v>
      </c>
      <c r="H1088" s="25" t="s">
        <v>551</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4092</v>
      </c>
      <c r="D1089" s="22" t="s">
        <v>4093</v>
      </c>
      <c r="E1089" s="24"/>
      <c r="F1089" s="22"/>
      <c r="G1089" s="24">
        <v>1</v>
      </c>
      <c r="H1089" s="25" t="s">
        <v>2353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4094</v>
      </c>
      <c r="D1090" s="22" t="s">
        <v>4095</v>
      </c>
      <c r="E1090" s="24"/>
      <c r="F1090" s="22"/>
      <c r="G1090" s="24">
        <v>1</v>
      </c>
      <c r="H1090" s="25" t="s">
        <v>2353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4096</v>
      </c>
      <c r="D1091" s="22" t="s">
        <v>2419</v>
      </c>
      <c r="E1091" s="24"/>
      <c r="F1091" s="22"/>
      <c r="G1091" s="24">
        <v>2</v>
      </c>
      <c r="H1091" s="25" t="s">
        <v>551</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4097</v>
      </c>
      <c r="D1092" s="22" t="s">
        <v>2362</v>
      </c>
      <c r="E1092" s="24"/>
      <c r="F1092" s="22"/>
      <c r="G1092" s="24">
        <v>1</v>
      </c>
      <c r="H1092" s="25" t="s">
        <v>551</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4098</v>
      </c>
      <c r="D1093" s="22" t="s">
        <v>2394</v>
      </c>
      <c r="E1093" s="24"/>
      <c r="F1093" s="22"/>
      <c r="G1093" s="24">
        <v>2</v>
      </c>
      <c r="H1093" s="25" t="s">
        <v>626</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4099</v>
      </c>
      <c r="D1094" s="22" t="s">
        <v>2424</v>
      </c>
      <c r="E1094" s="24"/>
      <c r="F1094" s="22"/>
      <c r="G1094" s="24">
        <v>1</v>
      </c>
      <c r="H1094" s="25" t="s">
        <v>551</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4100</v>
      </c>
      <c r="D1095" s="22" t="s">
        <v>2424</v>
      </c>
      <c r="E1095" s="24"/>
      <c r="F1095" s="22"/>
      <c r="G1095" s="24">
        <v>1</v>
      </c>
      <c r="H1095" s="25" t="s">
        <v>551</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4101</v>
      </c>
      <c r="D1096" s="22" t="s">
        <v>2396</v>
      </c>
      <c r="E1096" s="24"/>
      <c r="F1096" s="22"/>
      <c r="G1096" s="24">
        <v>1</v>
      </c>
      <c r="H1096" s="25" t="s">
        <v>551</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4102</v>
      </c>
      <c r="D1097" s="22" t="s">
        <v>2359</v>
      </c>
      <c r="E1097" s="24"/>
      <c r="F1097" s="22"/>
      <c r="G1097" s="24">
        <v>1</v>
      </c>
      <c r="H1097" s="25" t="s">
        <v>551</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4103</v>
      </c>
      <c r="D1098" s="22" t="s">
        <v>4104</v>
      </c>
      <c r="E1098" s="24"/>
      <c r="F1098" s="22"/>
      <c r="G1098" s="24">
        <v>1</v>
      </c>
      <c r="H1098" s="25" t="s">
        <v>2353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4105</v>
      </c>
      <c r="D1099" s="22" t="s">
        <v>4106</v>
      </c>
      <c r="E1099" s="24"/>
      <c r="F1099" s="22"/>
      <c r="G1099" s="24">
        <v>1</v>
      </c>
      <c r="H1099" s="25" t="s">
        <v>2353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4107</v>
      </c>
      <c r="D1100" s="22" t="s">
        <v>4108</v>
      </c>
      <c r="E1100" s="24"/>
      <c r="F1100" s="22"/>
      <c r="G1100" s="24">
        <v>1</v>
      </c>
      <c r="H1100" s="25" t="s">
        <v>2353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4109</v>
      </c>
      <c r="D1101" s="22" t="s">
        <v>4110</v>
      </c>
      <c r="E1101" s="24"/>
      <c r="F1101" s="22"/>
      <c r="G1101" s="24">
        <v>1</v>
      </c>
      <c r="H1101" s="25" t="s">
        <v>2353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4111</v>
      </c>
      <c r="D1102" s="22" t="s">
        <v>4112</v>
      </c>
      <c r="E1102" s="24"/>
      <c r="F1102" s="22"/>
      <c r="G1102" s="24">
        <v>1</v>
      </c>
      <c r="H1102" s="25" t="s">
        <v>2353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4113</v>
      </c>
      <c r="D1103" s="22" t="s">
        <v>4114</v>
      </c>
      <c r="E1103" s="24"/>
      <c r="F1103" s="22"/>
      <c r="G1103" s="24">
        <v>1</v>
      </c>
      <c r="H1103" s="25" t="s">
        <v>2353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4115</v>
      </c>
      <c r="D1104" s="23" t="s">
        <v>2394</v>
      </c>
      <c r="E1104" s="24"/>
      <c r="F1104" s="23"/>
      <c r="G1104" s="24">
        <v>1</v>
      </c>
      <c r="H1104" s="25" t="s">
        <v>626</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4116</v>
      </c>
      <c r="D1105" s="23" t="s">
        <v>2362</v>
      </c>
      <c r="E1105" s="24"/>
      <c r="F1105" s="23"/>
      <c r="G1105" s="24">
        <v>1</v>
      </c>
      <c r="H1105" s="25" t="s">
        <v>551</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4117</v>
      </c>
      <c r="D1106" s="23" t="s">
        <v>3835</v>
      </c>
      <c r="E1106" s="24"/>
      <c r="F1106" s="23"/>
      <c r="G1106" s="24">
        <v>1</v>
      </c>
      <c r="H1106" s="25" t="s">
        <v>551</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4118</v>
      </c>
      <c r="D1107" s="23" t="s">
        <v>2506</v>
      </c>
      <c r="E1107" s="24"/>
      <c r="F1107" s="23"/>
      <c r="G1107" s="24">
        <v>1</v>
      </c>
      <c r="H1107" s="25" t="s">
        <v>551</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4119</v>
      </c>
      <c r="D1108" s="23" t="s">
        <v>3835</v>
      </c>
      <c r="E1108" s="24"/>
      <c r="F1108" s="23"/>
      <c r="G1108" s="24">
        <v>1</v>
      </c>
      <c r="H1108" s="25" t="s">
        <v>551</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4120</v>
      </c>
      <c r="D1109" s="23" t="s">
        <v>2677</v>
      </c>
      <c r="E1109" s="24" t="s">
        <v>2474</v>
      </c>
      <c r="F1109" s="23"/>
      <c r="G1109" s="24">
        <v>1</v>
      </c>
      <c r="H1109" s="25" t="s">
        <v>551</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4121</v>
      </c>
      <c r="D1110" s="23" t="s">
        <v>2374</v>
      </c>
      <c r="E1110" s="24"/>
      <c r="F1110" s="23"/>
      <c r="G1110" s="24">
        <v>1</v>
      </c>
      <c r="H1110" s="25" t="s">
        <v>551</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4122</v>
      </c>
      <c r="D1111" s="23" t="s">
        <v>2648</v>
      </c>
      <c r="E1111" s="24"/>
      <c r="F1111" s="23"/>
      <c r="G1111" s="24">
        <v>1</v>
      </c>
      <c r="H1111" s="25" t="s">
        <v>551</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4123</v>
      </c>
      <c r="D1112" s="23" t="s">
        <v>2648</v>
      </c>
      <c r="E1112" s="24"/>
      <c r="F1112" s="22"/>
      <c r="G1112" s="24">
        <v>1</v>
      </c>
      <c r="H1112" s="25" t="s">
        <v>551</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4124</v>
      </c>
      <c r="D1113" s="23" t="s">
        <v>4125</v>
      </c>
      <c r="E1113" s="24"/>
      <c r="F1113" s="23"/>
      <c r="G1113" s="24">
        <v>1</v>
      </c>
      <c r="H1113" s="25" t="s">
        <v>551</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4126</v>
      </c>
      <c r="D1114" s="23" t="s">
        <v>2506</v>
      </c>
      <c r="E1114" s="24"/>
      <c r="F1114" s="23"/>
      <c r="G1114" s="24">
        <v>1</v>
      </c>
      <c r="H1114" s="25" t="s">
        <v>551</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4127</v>
      </c>
      <c r="D1115" s="23" t="s">
        <v>4128</v>
      </c>
      <c r="E1115" s="24"/>
      <c r="F1115" s="23"/>
      <c r="G1115" s="24">
        <v>1</v>
      </c>
      <c r="H1115" s="25" t="s">
        <v>551</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4129</v>
      </c>
      <c r="D1116" s="23" t="s">
        <v>2416</v>
      </c>
      <c r="E1116" s="24"/>
      <c r="F1116" s="22"/>
      <c r="G1116" s="24">
        <v>1</v>
      </c>
      <c r="H1116" s="25" t="s">
        <v>551</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4130</v>
      </c>
      <c r="D1117" s="23" t="s">
        <v>2362</v>
      </c>
      <c r="E1117" s="24"/>
      <c r="F1117" s="22"/>
      <c r="G1117" s="24">
        <v>1</v>
      </c>
      <c r="H1117" s="25" t="s">
        <v>551</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4131</v>
      </c>
      <c r="D1118" s="23" t="s">
        <v>2399</v>
      </c>
      <c r="E1118" s="24"/>
      <c r="F1118" s="22"/>
      <c r="G1118" s="24">
        <v>1</v>
      </c>
      <c r="H1118" s="25" t="s">
        <v>551</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4132</v>
      </c>
      <c r="D1119" s="23" t="s">
        <v>4133</v>
      </c>
      <c r="E1119" s="24"/>
      <c r="F1119" s="22"/>
      <c r="G1119" s="24">
        <v>1</v>
      </c>
      <c r="H1119" s="25" t="s">
        <v>551</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4134</v>
      </c>
      <c r="D1120" s="23" t="s">
        <v>2596</v>
      </c>
      <c r="E1120" s="24"/>
      <c r="F1120" s="22"/>
      <c r="G1120" s="24">
        <v>1</v>
      </c>
      <c r="H1120" s="25" t="s">
        <v>551</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4135</v>
      </c>
      <c r="D1121" s="23" t="s">
        <v>2570</v>
      </c>
      <c r="E1121" s="24"/>
      <c r="F1121" s="22"/>
      <c r="G1121" s="24">
        <v>1</v>
      </c>
      <c r="H1121" s="25" t="s">
        <v>551</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4136</v>
      </c>
      <c r="D1122" s="23" t="s">
        <v>4137</v>
      </c>
      <c r="E1122" s="24"/>
      <c r="F1122" s="22"/>
      <c r="G1122" s="24">
        <v>1</v>
      </c>
      <c r="H1122" s="25" t="s">
        <v>551</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4138</v>
      </c>
      <c r="D1123" s="23" t="s">
        <v>4139</v>
      </c>
      <c r="E1123" s="24"/>
      <c r="F1123" s="22"/>
      <c r="G1123" s="24">
        <v>1</v>
      </c>
      <c r="H1123" s="25" t="s">
        <v>551</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4140</v>
      </c>
      <c r="D1124" s="23" t="s">
        <v>2394</v>
      </c>
      <c r="E1124" s="24"/>
      <c r="F1124" s="22"/>
      <c r="G1124" s="24">
        <v>1</v>
      </c>
      <c r="H1124" s="25" t="s">
        <v>626</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4141</v>
      </c>
      <c r="D1125" s="23" t="s">
        <v>4024</v>
      </c>
      <c r="E1125" s="24"/>
      <c r="F1125" s="22"/>
      <c r="G1125" s="24">
        <v>1</v>
      </c>
      <c r="H1125" s="25" t="s">
        <v>626</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4142</v>
      </c>
      <c r="D1126" s="23" t="s">
        <v>4137</v>
      </c>
      <c r="E1126" s="24"/>
      <c r="F1126" s="22"/>
      <c r="G1126" s="24">
        <v>1</v>
      </c>
      <c r="H1126" s="25" t="s">
        <v>551</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4143</v>
      </c>
      <c r="D1127" s="23" t="s">
        <v>2461</v>
      </c>
      <c r="E1127" s="24"/>
      <c r="F1127" s="22"/>
      <c r="G1127" s="24">
        <v>2</v>
      </c>
      <c r="H1127" s="25" t="s">
        <v>551</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4144</v>
      </c>
      <c r="D1128" s="23" t="s">
        <v>4145</v>
      </c>
      <c r="E1128" s="24"/>
      <c r="F1128" s="22"/>
      <c r="G1128" s="24">
        <v>1</v>
      </c>
      <c r="H1128" s="25" t="s">
        <v>551</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4146</v>
      </c>
      <c r="D1129" s="23" t="s">
        <v>2416</v>
      </c>
      <c r="E1129" s="24"/>
      <c r="F1129" s="22"/>
      <c r="G1129" s="24">
        <v>1</v>
      </c>
      <c r="H1129" s="25" t="s">
        <v>551</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4147</v>
      </c>
      <c r="D1130" s="22" t="s">
        <v>2777</v>
      </c>
      <c r="E1130" s="24" t="s">
        <v>4028</v>
      </c>
      <c r="F1130" s="22"/>
      <c r="G1130" s="24">
        <v>1</v>
      </c>
      <c r="H1130" s="25" t="s">
        <v>551</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4148</v>
      </c>
      <c r="D1131" s="23" t="s">
        <v>2715</v>
      </c>
      <c r="E1131" s="24"/>
      <c r="F1131" s="22"/>
      <c r="G1131" s="24">
        <v>1</v>
      </c>
      <c r="H1131" s="25" t="s">
        <v>551</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4149</v>
      </c>
      <c r="D1132" s="23" t="s">
        <v>4150</v>
      </c>
      <c r="E1132" s="24"/>
      <c r="F1132" s="22"/>
      <c r="G1132" s="24">
        <v>1</v>
      </c>
      <c r="H1132" s="25" t="s">
        <v>2486</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4151</v>
      </c>
      <c r="D1133" s="23" t="s">
        <v>2416</v>
      </c>
      <c r="E1133" s="24"/>
      <c r="F1133" s="22"/>
      <c r="G1133" s="24">
        <v>1</v>
      </c>
      <c r="H1133" s="25" t="s">
        <v>551</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4152</v>
      </c>
      <c r="D1134" s="23" t="s">
        <v>4153</v>
      </c>
      <c r="E1134" s="24"/>
      <c r="F1134" s="22"/>
      <c r="G1134" s="24">
        <v>1</v>
      </c>
      <c r="H1134" s="25" t="s">
        <v>551</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4154</v>
      </c>
      <c r="D1135" s="23" t="s">
        <v>4155</v>
      </c>
      <c r="E1135" s="24"/>
      <c r="F1135" s="22"/>
      <c r="G1135" s="24">
        <v>1</v>
      </c>
      <c r="H1135" s="25" t="s">
        <v>551</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4156</v>
      </c>
      <c r="D1136" s="23" t="s">
        <v>4155</v>
      </c>
      <c r="E1136" s="24"/>
      <c r="F1136" s="22"/>
      <c r="G1136" s="24">
        <v>2</v>
      </c>
      <c r="H1136" s="25" t="s">
        <v>551</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4157</v>
      </c>
      <c r="D1137" s="22" t="s">
        <v>4155</v>
      </c>
      <c r="E1137" s="24"/>
      <c r="F1137" s="22"/>
      <c r="G1137" s="24">
        <v>1</v>
      </c>
      <c r="H1137" s="25" t="s">
        <v>551</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4158</v>
      </c>
      <c r="D1138" s="23" t="s">
        <v>4159</v>
      </c>
      <c r="E1138" s="24"/>
      <c r="F1138" s="23" t="s">
        <v>3243</v>
      </c>
      <c r="G1138" s="24">
        <v>1</v>
      </c>
      <c r="H1138" s="25" t="s">
        <v>551</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4160</v>
      </c>
      <c r="D1139" s="23" t="s">
        <v>4161</v>
      </c>
      <c r="E1139" s="24"/>
      <c r="F1139" s="22" t="s">
        <v>3248</v>
      </c>
      <c r="G1139" s="24">
        <v>2</v>
      </c>
      <c r="H1139" s="25" t="s">
        <v>551</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4162</v>
      </c>
      <c r="D1140" s="22" t="s">
        <v>2698</v>
      </c>
      <c r="E1140" s="24"/>
      <c r="F1140" s="22" t="s">
        <v>4163</v>
      </c>
      <c r="G1140" s="24">
        <v>1</v>
      </c>
      <c r="H1140" s="25" t="s">
        <v>551</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4164</v>
      </c>
      <c r="D1141" s="22" t="s">
        <v>3527</v>
      </c>
      <c r="E1141" s="24"/>
      <c r="F1141" s="22" t="s">
        <v>2459</v>
      </c>
      <c r="G1141" s="24">
        <v>2</v>
      </c>
      <c r="H1141" s="25" t="s">
        <v>551</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4165</v>
      </c>
      <c r="D1142" s="22" t="s">
        <v>3527</v>
      </c>
      <c r="E1142" s="24"/>
      <c r="F1142" s="22" t="s">
        <v>2459</v>
      </c>
      <c r="G1142" s="24">
        <v>6</v>
      </c>
      <c r="H1142" s="25" t="s">
        <v>551</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4166</v>
      </c>
      <c r="D1143" s="23" t="s">
        <v>4167</v>
      </c>
      <c r="E1143" s="24"/>
      <c r="F1143" s="22"/>
      <c r="G1143" s="24">
        <v>1</v>
      </c>
      <c r="H1143" s="25" t="s">
        <v>551</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4168</v>
      </c>
      <c r="D1144" s="22" t="s">
        <v>2566</v>
      </c>
      <c r="E1144" s="22"/>
      <c r="F1144" s="22"/>
      <c r="G1144" s="24">
        <v>1</v>
      </c>
      <c r="H1144" s="25" t="s">
        <v>551</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4169</v>
      </c>
      <c r="D1145" s="22" t="s">
        <v>2596</v>
      </c>
      <c r="E1145" s="22"/>
      <c r="F1145" s="22"/>
      <c r="G1145" s="24">
        <v>2</v>
      </c>
      <c r="H1145" s="25" t="s">
        <v>551</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4170</v>
      </c>
      <c r="D1146" s="22" t="s">
        <v>2713</v>
      </c>
      <c r="E1146" s="22"/>
      <c r="F1146" s="22"/>
      <c r="G1146" s="24">
        <v>1</v>
      </c>
      <c r="H1146" s="25" t="s">
        <v>551</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4171</v>
      </c>
      <c r="D1147" s="22" t="s">
        <v>2402</v>
      </c>
      <c r="E1147" s="22"/>
      <c r="F1147" s="22"/>
      <c r="G1147" s="24">
        <v>1</v>
      </c>
      <c r="H1147" s="25" t="s">
        <v>551</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4172</v>
      </c>
      <c r="D1148" s="22" t="s">
        <v>4173</v>
      </c>
      <c r="E1148" s="22"/>
      <c r="F1148" s="22"/>
      <c r="G1148" s="24">
        <v>1</v>
      </c>
      <c r="H1148" s="25" t="s">
        <v>551</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4174</v>
      </c>
      <c r="D1149" s="22" t="s">
        <v>4175</v>
      </c>
      <c r="E1149" s="22"/>
      <c r="F1149" s="22"/>
      <c r="G1149" s="24">
        <v>1</v>
      </c>
      <c r="H1149" s="25" t="s">
        <v>551</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4176</v>
      </c>
      <c r="D1150" s="22" t="s">
        <v>4177</v>
      </c>
      <c r="E1150" s="22"/>
      <c r="F1150" s="22"/>
      <c r="G1150" s="24">
        <v>1</v>
      </c>
      <c r="H1150" s="25" t="s">
        <v>551</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4178</v>
      </c>
      <c r="D1151" s="22" t="s">
        <v>4179</v>
      </c>
      <c r="E1151" s="22"/>
      <c r="F1151" s="22"/>
      <c r="G1151" s="24">
        <v>1</v>
      </c>
      <c r="H1151" s="25" t="s">
        <v>551</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4180</v>
      </c>
      <c r="D1152" s="22" t="s">
        <v>4181</v>
      </c>
      <c r="E1152" s="22"/>
      <c r="F1152" s="22"/>
      <c r="G1152" s="24">
        <v>1</v>
      </c>
      <c r="H1152" s="25" t="s">
        <v>551</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4182</v>
      </c>
      <c r="D1153" s="22" t="s">
        <v>2713</v>
      </c>
      <c r="E1153" s="22"/>
      <c r="F1153" s="22"/>
      <c r="G1153" s="24">
        <v>1</v>
      </c>
      <c r="H1153" s="25" t="s">
        <v>551</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4183</v>
      </c>
      <c r="D1154" s="22" t="s">
        <v>4184</v>
      </c>
      <c r="E1154" s="22"/>
      <c r="F1154" s="22"/>
      <c r="G1154" s="24">
        <v>1</v>
      </c>
      <c r="H1154" s="25" t="s">
        <v>551</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4185</v>
      </c>
      <c r="D1155" s="22" t="s">
        <v>1983</v>
      </c>
      <c r="E1155" s="22"/>
      <c r="F1155" s="22"/>
      <c r="G1155" s="24">
        <v>1</v>
      </c>
      <c r="H1155" s="25" t="s">
        <v>626</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4186</v>
      </c>
      <c r="D1156" s="22" t="s">
        <v>4187</v>
      </c>
      <c r="E1156" s="22"/>
      <c r="F1156" s="22"/>
      <c r="G1156" s="24">
        <v>1</v>
      </c>
      <c r="H1156" s="25" t="s">
        <v>551</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4188</v>
      </c>
      <c r="D1157" s="22" t="s">
        <v>4189</v>
      </c>
      <c r="E1157" s="22"/>
      <c r="F1157" s="22"/>
      <c r="G1157" s="24">
        <v>1</v>
      </c>
      <c r="H1157" s="25" t="s">
        <v>551</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4190</v>
      </c>
      <c r="D1158" s="22" t="s">
        <v>4191</v>
      </c>
      <c r="E1158" s="22"/>
      <c r="F1158" s="22"/>
      <c r="G1158" s="24">
        <v>1</v>
      </c>
      <c r="H1158" s="25" t="s">
        <v>551</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4192</v>
      </c>
      <c r="D1159" s="22" t="s">
        <v>2566</v>
      </c>
      <c r="E1159" s="22" t="s">
        <v>2567</v>
      </c>
      <c r="F1159" s="22" t="s">
        <v>2568</v>
      </c>
      <c r="G1159" s="24">
        <v>1</v>
      </c>
      <c r="H1159" s="25" t="s">
        <v>551</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4193</v>
      </c>
      <c r="D1160" s="22" t="s">
        <v>2713</v>
      </c>
      <c r="E1160" s="22"/>
      <c r="F1160" s="22"/>
      <c r="G1160" s="24">
        <v>1</v>
      </c>
      <c r="H1160" s="25" t="s">
        <v>551</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4194</v>
      </c>
      <c r="D1161" s="22" t="s">
        <v>4195</v>
      </c>
      <c r="E1161" s="22"/>
      <c r="F1161" s="22"/>
      <c r="G1161" s="24">
        <v>1</v>
      </c>
      <c r="H1161" s="25" t="s">
        <v>2498</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4196</v>
      </c>
      <c r="D1162" s="22" t="s">
        <v>2517</v>
      </c>
      <c r="E1162" s="22"/>
      <c r="F1162" s="22"/>
      <c r="G1162" s="24">
        <v>1</v>
      </c>
      <c r="H1162" s="25" t="s">
        <v>2498</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4197</v>
      </c>
      <c r="D1163" s="22" t="s">
        <v>3302</v>
      </c>
      <c r="E1163" s="22"/>
      <c r="F1163" s="22"/>
      <c r="G1163" s="24">
        <v>1</v>
      </c>
      <c r="H1163" s="25" t="s">
        <v>2498</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4198</v>
      </c>
      <c r="D1164" s="22" t="s">
        <v>2517</v>
      </c>
      <c r="E1164" s="22"/>
      <c r="F1164" s="22"/>
      <c r="G1164" s="24">
        <v>1</v>
      </c>
      <c r="H1164" s="25" t="s">
        <v>2498</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4199</v>
      </c>
      <c r="D1165" s="23" t="s">
        <v>4200</v>
      </c>
      <c r="E1165" s="22"/>
      <c r="F1165" s="22"/>
      <c r="G1165" s="24">
        <v>1</v>
      </c>
      <c r="H1165" s="25" t="s">
        <v>626</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4201</v>
      </c>
      <c r="D1166" s="22" t="s">
        <v>2362</v>
      </c>
      <c r="E1166" s="22"/>
      <c r="F1166" s="22"/>
      <c r="G1166" s="24">
        <v>1</v>
      </c>
      <c r="H1166" s="25" t="s">
        <v>551</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4202</v>
      </c>
      <c r="D1167" s="22" t="s">
        <v>2939</v>
      </c>
      <c r="E1167" s="24"/>
      <c r="F1167" s="23"/>
      <c r="G1167" s="24">
        <v>1</v>
      </c>
      <c r="H1167" s="25" t="s">
        <v>2353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4203</v>
      </c>
      <c r="D1168" s="22" t="s">
        <v>2666</v>
      </c>
      <c r="E1168" s="24"/>
      <c r="F1168" s="22"/>
      <c r="G1168" s="24">
        <v>1</v>
      </c>
      <c r="H1168" s="25" t="s">
        <v>626</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4204</v>
      </c>
      <c r="D1169" s="22" t="s">
        <v>4205</v>
      </c>
      <c r="E1169" s="24"/>
      <c r="F1169" s="22"/>
      <c r="G1169" s="24">
        <v>1</v>
      </c>
      <c r="H1169" s="25" t="s">
        <v>2353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4206</v>
      </c>
      <c r="D1170" s="22" t="s">
        <v>2527</v>
      </c>
      <c r="E1170" s="24"/>
      <c r="F1170" s="22"/>
      <c r="G1170" s="24">
        <v>148</v>
      </c>
      <c r="H1170" s="25" t="s">
        <v>626</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4207</v>
      </c>
      <c r="D1171" s="22" t="s">
        <v>3542</v>
      </c>
      <c r="E1171" s="24"/>
      <c r="F1171" s="22"/>
      <c r="G1171" s="24">
        <v>1</v>
      </c>
      <c r="H1171" s="25" t="s">
        <v>2353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4208</v>
      </c>
      <c r="D1172" s="22" t="s">
        <v>4209</v>
      </c>
      <c r="E1172" s="24"/>
      <c r="F1172" s="22"/>
      <c r="G1172" s="24">
        <v>1</v>
      </c>
      <c r="H1172" s="25" t="s">
        <v>626</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4210</v>
      </c>
      <c r="D1173" s="22" t="s">
        <v>1983</v>
      </c>
      <c r="E1173" s="24"/>
      <c r="F1173" s="22"/>
      <c r="G1173" s="24">
        <v>1</v>
      </c>
      <c r="H1173" s="25" t="s">
        <v>626</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4211</v>
      </c>
      <c r="D1174" s="22" t="s">
        <v>2939</v>
      </c>
      <c r="E1174" s="24"/>
      <c r="F1174" s="22"/>
      <c r="G1174" s="24">
        <v>500</v>
      </c>
      <c r="H1174" s="25" t="s">
        <v>2981</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4212</v>
      </c>
      <c r="D1175" s="22" t="s">
        <v>2426</v>
      </c>
      <c r="E1175" s="24"/>
      <c r="F1175" s="22"/>
      <c r="G1175" s="24">
        <v>2</v>
      </c>
      <c r="H1175" s="25" t="s">
        <v>551</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4213</v>
      </c>
      <c r="D1176" s="22" t="s">
        <v>4214</v>
      </c>
      <c r="E1176" s="24" t="s">
        <v>2429</v>
      </c>
      <c r="F1176" s="22"/>
      <c r="G1176" s="24">
        <v>1</v>
      </c>
      <c r="H1176" s="25" t="s">
        <v>551</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4215</v>
      </c>
      <c r="D1177" s="22" t="s">
        <v>4216</v>
      </c>
      <c r="E1177" s="24"/>
      <c r="F1177" s="22"/>
      <c r="G1177" s="24">
        <v>1</v>
      </c>
      <c r="H1177" s="25" t="s">
        <v>626</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4217</v>
      </c>
      <c r="D1178" s="22" t="s">
        <v>4218</v>
      </c>
      <c r="E1178" s="24"/>
      <c r="F1178" s="22"/>
      <c r="G1178" s="24">
        <v>1</v>
      </c>
      <c r="H1178" s="25" t="s">
        <v>551</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4219</v>
      </c>
      <c r="D1179" s="22" t="s">
        <v>1392</v>
      </c>
      <c r="E1179" s="24"/>
      <c r="F1179" s="22"/>
      <c r="G1179" s="24">
        <v>1</v>
      </c>
      <c r="H1179" s="25" t="s">
        <v>551</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4220</v>
      </c>
      <c r="D1180" s="22" t="s">
        <v>3842</v>
      </c>
      <c r="E1180" s="24"/>
      <c r="F1180" s="22"/>
      <c r="G1180" s="24">
        <v>2</v>
      </c>
      <c r="H1180" s="25" t="s">
        <v>551</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4221</v>
      </c>
      <c r="D1181" s="22" t="s">
        <v>4222</v>
      </c>
      <c r="E1181" s="24"/>
      <c r="F1181" s="22"/>
      <c r="G1181" s="24">
        <v>200</v>
      </c>
      <c r="H1181" s="25" t="s">
        <v>626</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4223</v>
      </c>
      <c r="D1182" s="22" t="s">
        <v>2362</v>
      </c>
      <c r="E1182" s="24"/>
      <c r="F1182" s="22"/>
      <c r="G1182" s="24">
        <v>2</v>
      </c>
      <c r="H1182" s="25" t="s">
        <v>551</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4224</v>
      </c>
      <c r="D1183" s="22" t="s">
        <v>2461</v>
      </c>
      <c r="E1183" s="24"/>
      <c r="F1183" s="22"/>
      <c r="G1183" s="24">
        <v>2</v>
      </c>
      <c r="H1183" s="25" t="s">
        <v>551</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4225</v>
      </c>
      <c r="D1184" s="22" t="s">
        <v>2469</v>
      </c>
      <c r="E1184" s="24" t="s">
        <v>4226</v>
      </c>
      <c r="F1184" s="22"/>
      <c r="G1184" s="24">
        <v>9</v>
      </c>
      <c r="H1184" s="25" t="s">
        <v>551</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4227</v>
      </c>
      <c r="D1185" s="22" t="s">
        <v>4228</v>
      </c>
      <c r="E1185" s="24"/>
      <c r="F1185" s="22"/>
      <c r="G1185" s="24">
        <v>4</v>
      </c>
      <c r="H1185" s="25" t="s">
        <v>2767</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2207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80" t="s">
        <v>4229</v>
      </c>
      <c r="C1187" s="22" t="s">
        <v>4230</v>
      </c>
      <c r="D1187" s="22" t="s">
        <v>2859</v>
      </c>
      <c r="E1187" s="24"/>
      <c r="F1187" s="22"/>
      <c r="G1187" s="24">
        <v>1</v>
      </c>
      <c r="H1187" s="25" t="s">
        <v>626</v>
      </c>
      <c r="I1187" s="26">
        <v>42522</v>
      </c>
      <c r="J1187" s="26">
        <v>42522</v>
      </c>
      <c r="K1187" s="27">
        <v>27005</v>
      </c>
      <c r="L1187" s="28">
        <v>24118.97</v>
      </c>
      <c r="M1187" s="28">
        <v>25110</v>
      </c>
      <c r="N1187" s="29">
        <v>0.8</v>
      </c>
      <c r="O1187" s="28">
        <v>20090</v>
      </c>
      <c r="P1187" s="34"/>
      <c r="Q1187" s="31" t="s">
        <v>4231</v>
      </c>
    </row>
    <row r="1188" ht="15.75" customHeight="1" spans="1:17">
      <c r="A1188" s="18">
        <v>1181</v>
      </c>
      <c r="B1188" s="32"/>
      <c r="C1188" s="22" t="s">
        <v>4232</v>
      </c>
      <c r="D1188" s="22" t="s">
        <v>2371</v>
      </c>
      <c r="E1188" s="24"/>
      <c r="F1188" s="22"/>
      <c r="G1188" s="24">
        <v>1</v>
      </c>
      <c r="H1188" s="25" t="s">
        <v>551</v>
      </c>
      <c r="I1188" s="26">
        <v>40179</v>
      </c>
      <c r="J1188" s="26">
        <v>40179</v>
      </c>
      <c r="K1188" s="27">
        <v>30500</v>
      </c>
      <c r="L1188" s="28">
        <v>5388.16</v>
      </c>
      <c r="M1188" s="28">
        <v>25930</v>
      </c>
      <c r="N1188" s="29">
        <v>0.15</v>
      </c>
      <c r="O1188" s="28">
        <v>3890</v>
      </c>
      <c r="P1188" s="34"/>
      <c r="Q1188" s="31" t="s">
        <v>4231</v>
      </c>
    </row>
    <row r="1189" ht="15.75" customHeight="1" spans="1:17">
      <c r="A1189" s="18">
        <v>1182</v>
      </c>
      <c r="B1189" s="32"/>
      <c r="C1189" s="22" t="s">
        <v>4233</v>
      </c>
      <c r="D1189" s="22" t="s">
        <v>3674</v>
      </c>
      <c r="E1189" s="24"/>
      <c r="F1189" s="22"/>
      <c r="G1189" s="24">
        <v>1</v>
      </c>
      <c r="H1189" s="25" t="s">
        <v>551</v>
      </c>
      <c r="I1189" s="26">
        <v>40210</v>
      </c>
      <c r="J1189" s="26">
        <v>40210</v>
      </c>
      <c r="K1189" s="35">
        <v>5600</v>
      </c>
      <c r="L1189" s="28">
        <v>1034.01</v>
      </c>
      <c r="M1189" s="28">
        <v>4760</v>
      </c>
      <c r="N1189" s="29">
        <v>0.15</v>
      </c>
      <c r="O1189" s="28">
        <v>710</v>
      </c>
      <c r="P1189" s="34"/>
      <c r="Q1189" s="31" t="s">
        <v>4231</v>
      </c>
    </row>
    <row r="1190" ht="15.75" customHeight="1" spans="1:17">
      <c r="A1190" s="18">
        <v>1183</v>
      </c>
      <c r="B1190" s="32"/>
      <c r="C1190" s="22" t="s">
        <v>4234</v>
      </c>
      <c r="D1190" s="22" t="s">
        <v>2362</v>
      </c>
      <c r="E1190" s="24"/>
      <c r="F1190" s="22"/>
      <c r="G1190" s="24">
        <v>1</v>
      </c>
      <c r="H1190" s="25" t="s">
        <v>551</v>
      </c>
      <c r="I1190" s="26">
        <v>40210</v>
      </c>
      <c r="J1190" s="26">
        <v>40210</v>
      </c>
      <c r="K1190" s="27">
        <v>15290</v>
      </c>
      <c r="L1190" s="28">
        <v>2821.85</v>
      </c>
      <c r="M1190" s="28">
        <v>13000</v>
      </c>
      <c r="N1190" s="29">
        <v>0.15</v>
      </c>
      <c r="O1190" s="28">
        <v>1950</v>
      </c>
      <c r="P1190" s="34"/>
      <c r="Q1190" s="31" t="s">
        <v>4231</v>
      </c>
    </row>
    <row r="1191" ht="15.75" customHeight="1" spans="1:17">
      <c r="A1191" s="18">
        <v>1184</v>
      </c>
      <c r="B1191" s="32"/>
      <c r="C1191" s="22" t="s">
        <v>4235</v>
      </c>
      <c r="D1191" s="22" t="s">
        <v>2359</v>
      </c>
      <c r="E1191" s="24"/>
      <c r="F1191" s="22"/>
      <c r="G1191" s="24">
        <v>1</v>
      </c>
      <c r="H1191" s="25" t="s">
        <v>551</v>
      </c>
      <c r="I1191" s="26">
        <v>40299</v>
      </c>
      <c r="J1191" s="26">
        <v>40299</v>
      </c>
      <c r="K1191" s="27">
        <v>115000</v>
      </c>
      <c r="L1191" s="28">
        <v>23958</v>
      </c>
      <c r="M1191" s="28">
        <v>101200</v>
      </c>
      <c r="N1191" s="29">
        <v>0.44</v>
      </c>
      <c r="O1191" s="28">
        <v>44530</v>
      </c>
      <c r="P1191" s="34"/>
      <c r="Q1191" s="31" t="s">
        <v>4231</v>
      </c>
    </row>
    <row r="1192" ht="15.75" customHeight="1" spans="1:17">
      <c r="A1192" s="18">
        <v>1185</v>
      </c>
      <c r="B1192" s="32"/>
      <c r="C1192" s="22" t="s">
        <v>4236</v>
      </c>
      <c r="D1192" s="22" t="s">
        <v>2639</v>
      </c>
      <c r="E1192" s="24"/>
      <c r="F1192" s="22"/>
      <c r="G1192" s="24">
        <v>1</v>
      </c>
      <c r="H1192" s="25" t="s">
        <v>551</v>
      </c>
      <c r="I1192" s="26">
        <v>40330</v>
      </c>
      <c r="J1192" s="26">
        <v>40330</v>
      </c>
      <c r="K1192" s="27">
        <v>3200</v>
      </c>
      <c r="L1192" s="28">
        <v>692.33</v>
      </c>
      <c r="M1192" s="28">
        <v>2720</v>
      </c>
      <c r="N1192" s="29">
        <v>0.27</v>
      </c>
      <c r="O1192" s="28">
        <v>730</v>
      </c>
      <c r="P1192" s="34"/>
      <c r="Q1192" s="31" t="s">
        <v>4231</v>
      </c>
    </row>
    <row r="1193" ht="15.75" customHeight="1" spans="1:17">
      <c r="A1193" s="18">
        <v>1186</v>
      </c>
      <c r="B1193" s="32"/>
      <c r="C1193" s="22" t="s">
        <v>4237</v>
      </c>
      <c r="D1193" s="22" t="s">
        <v>2362</v>
      </c>
      <c r="E1193" s="24"/>
      <c r="F1193" s="22"/>
      <c r="G1193" s="24">
        <v>1</v>
      </c>
      <c r="H1193" s="25" t="s">
        <v>551</v>
      </c>
      <c r="I1193" s="26">
        <v>40817</v>
      </c>
      <c r="J1193" s="26">
        <v>40817</v>
      </c>
      <c r="K1193" s="27">
        <v>2800</v>
      </c>
      <c r="L1193" s="28">
        <v>959.89</v>
      </c>
      <c r="M1193" s="28">
        <v>2410</v>
      </c>
      <c r="N1193" s="29">
        <v>0.25</v>
      </c>
      <c r="O1193" s="28">
        <v>600</v>
      </c>
      <c r="P1193" s="34"/>
      <c r="Q1193" s="31" t="s">
        <v>4231</v>
      </c>
    </row>
    <row r="1194" ht="15.75" customHeight="1" spans="1:17">
      <c r="A1194" s="18">
        <v>1187</v>
      </c>
      <c r="B1194" s="32"/>
      <c r="C1194" s="22" t="s">
        <v>4238</v>
      </c>
      <c r="D1194" s="22" t="s">
        <v>2362</v>
      </c>
      <c r="E1194" s="24"/>
      <c r="F1194" s="22"/>
      <c r="G1194" s="24">
        <v>1</v>
      </c>
      <c r="H1194" s="25" t="s">
        <v>551</v>
      </c>
      <c r="I1194" s="26">
        <v>40878</v>
      </c>
      <c r="J1194" s="26">
        <v>40878</v>
      </c>
      <c r="K1194" s="27">
        <v>3000</v>
      </c>
      <c r="L1194" s="28">
        <v>1076.25</v>
      </c>
      <c r="M1194" s="28">
        <v>2580</v>
      </c>
      <c r="N1194" s="29">
        <v>0.27</v>
      </c>
      <c r="O1194" s="28">
        <v>700</v>
      </c>
      <c r="P1194" s="34"/>
      <c r="Q1194" s="31" t="s">
        <v>4231</v>
      </c>
    </row>
    <row r="1195" ht="15.75" customHeight="1" spans="1:17">
      <c r="A1195" s="18">
        <v>1188</v>
      </c>
      <c r="B1195" s="32"/>
      <c r="C1195" s="22" t="s">
        <v>4239</v>
      </c>
      <c r="D1195" s="22" t="s">
        <v>2362</v>
      </c>
      <c r="E1195" s="24"/>
      <c r="F1195" s="22"/>
      <c r="G1195" s="24">
        <v>1</v>
      </c>
      <c r="H1195" s="25" t="s">
        <v>551</v>
      </c>
      <c r="I1195" s="26">
        <v>40940</v>
      </c>
      <c r="J1195" s="26">
        <v>40940</v>
      </c>
      <c r="K1195" s="27">
        <v>3200</v>
      </c>
      <c r="L1195" s="28">
        <v>1198.93</v>
      </c>
      <c r="M1195" s="28">
        <v>2820</v>
      </c>
      <c r="N1195" s="29">
        <v>0.28</v>
      </c>
      <c r="O1195" s="28">
        <v>790</v>
      </c>
      <c r="P1195" s="34"/>
      <c r="Q1195" s="31" t="s">
        <v>4231</v>
      </c>
    </row>
    <row r="1196" ht="15.75" customHeight="1" spans="1:17">
      <c r="A1196" s="18">
        <v>1189</v>
      </c>
      <c r="B1196" s="32"/>
      <c r="C1196" s="22" t="s">
        <v>4240</v>
      </c>
      <c r="D1196" s="22" t="s">
        <v>2362</v>
      </c>
      <c r="E1196" s="24"/>
      <c r="F1196" s="22"/>
      <c r="G1196" s="24">
        <v>1</v>
      </c>
      <c r="H1196" s="25" t="s">
        <v>551</v>
      </c>
      <c r="I1196" s="26">
        <v>41061</v>
      </c>
      <c r="J1196" s="26">
        <v>41061</v>
      </c>
      <c r="K1196" s="27">
        <v>3600</v>
      </c>
      <c r="L1196" s="28">
        <v>1462.5</v>
      </c>
      <c r="M1196" s="28">
        <v>3170</v>
      </c>
      <c r="N1196" s="29">
        <v>0.32</v>
      </c>
      <c r="O1196" s="28">
        <v>1010</v>
      </c>
      <c r="P1196" s="34"/>
      <c r="Q1196" s="31" t="s">
        <v>4231</v>
      </c>
    </row>
    <row r="1197" ht="15.75" customHeight="1" spans="1:17">
      <c r="A1197" s="18">
        <v>1190</v>
      </c>
      <c r="B1197" s="32"/>
      <c r="C1197" s="22" t="s">
        <v>4241</v>
      </c>
      <c r="D1197" s="22" t="s">
        <v>4153</v>
      </c>
      <c r="E1197" s="24"/>
      <c r="F1197" s="22"/>
      <c r="G1197" s="24">
        <v>1</v>
      </c>
      <c r="H1197" s="25" t="s">
        <v>551</v>
      </c>
      <c r="I1197" s="26">
        <v>41061</v>
      </c>
      <c r="J1197" s="26">
        <v>41061</v>
      </c>
      <c r="K1197" s="27">
        <v>7300</v>
      </c>
      <c r="L1197" s="28">
        <v>2965.75</v>
      </c>
      <c r="M1197" s="28">
        <v>5840</v>
      </c>
      <c r="N1197" s="29">
        <v>0.32</v>
      </c>
      <c r="O1197" s="28">
        <v>1870</v>
      </c>
      <c r="P1197" s="34"/>
      <c r="Q1197" s="31" t="s">
        <v>4231</v>
      </c>
    </row>
    <row r="1198" ht="15.75" customHeight="1" spans="1:17">
      <c r="A1198" s="18">
        <v>1191</v>
      </c>
      <c r="B1198" s="32"/>
      <c r="C1198" s="22" t="s">
        <v>4242</v>
      </c>
      <c r="D1198" s="22" t="s">
        <v>2359</v>
      </c>
      <c r="E1198" s="24" t="s">
        <v>4243</v>
      </c>
      <c r="F1198" s="22"/>
      <c r="G1198" s="24">
        <v>1</v>
      </c>
      <c r="H1198" s="25" t="s">
        <v>551</v>
      </c>
      <c r="I1198" s="26">
        <v>42552</v>
      </c>
      <c r="J1198" s="26">
        <v>42552</v>
      </c>
      <c r="K1198" s="36">
        <v>268000</v>
      </c>
      <c r="L1198" s="28">
        <v>212836.58</v>
      </c>
      <c r="M1198" s="28">
        <v>258900</v>
      </c>
      <c r="N1198" s="29">
        <v>0.83</v>
      </c>
      <c r="O1198" s="28">
        <v>214890</v>
      </c>
      <c r="P1198" s="34"/>
      <c r="Q1198" s="31" t="s">
        <v>4231</v>
      </c>
    </row>
    <row r="1199" ht="15.75" customHeight="1" spans="1:17">
      <c r="A1199" s="18">
        <v>1192</v>
      </c>
      <c r="B1199" s="32"/>
      <c r="C1199" s="22" t="s">
        <v>4244</v>
      </c>
      <c r="D1199" s="22" t="s">
        <v>3042</v>
      </c>
      <c r="E1199" s="24"/>
      <c r="F1199" s="22"/>
      <c r="G1199" s="24">
        <v>1</v>
      </c>
      <c r="H1199" s="25" t="s">
        <v>551</v>
      </c>
      <c r="I1199" s="26">
        <v>42699</v>
      </c>
      <c r="J1199" s="26">
        <v>42699</v>
      </c>
      <c r="K1199" s="36">
        <v>20000</v>
      </c>
      <c r="L1199" s="28">
        <v>16516.74</v>
      </c>
      <c r="M1199" s="28">
        <v>19000</v>
      </c>
      <c r="N1199" s="29">
        <v>0.77</v>
      </c>
      <c r="O1199" s="28">
        <v>14630</v>
      </c>
      <c r="P1199" s="34"/>
      <c r="Q1199" s="31" t="s">
        <v>4231</v>
      </c>
    </row>
    <row r="1200" ht="15.75" customHeight="1" spans="1:17">
      <c r="A1200" s="18">
        <v>1193</v>
      </c>
      <c r="B1200" s="32"/>
      <c r="C1200" s="22" t="s">
        <v>4245</v>
      </c>
      <c r="D1200" s="22" t="s">
        <v>2469</v>
      </c>
      <c r="E1200" s="24"/>
      <c r="F1200" s="22"/>
      <c r="G1200" s="24">
        <v>2</v>
      </c>
      <c r="H1200" s="25" t="s">
        <v>551</v>
      </c>
      <c r="I1200" s="26">
        <v>43159</v>
      </c>
      <c r="J1200" s="26">
        <v>43159</v>
      </c>
      <c r="K1200" s="36">
        <v>14400</v>
      </c>
      <c r="L1200" s="28">
        <v>13602</v>
      </c>
      <c r="M1200" s="28">
        <v>14400</v>
      </c>
      <c r="N1200" s="29">
        <v>0.92</v>
      </c>
      <c r="O1200" s="28">
        <v>13250</v>
      </c>
      <c r="P1200" s="34"/>
      <c r="Q1200" s="31" t="s">
        <v>4231</v>
      </c>
    </row>
    <row r="1201" ht="15.75" customHeight="1" spans="1:17">
      <c r="A1201" s="18">
        <v>1194</v>
      </c>
      <c r="B1201" s="32"/>
      <c r="C1201" s="22" t="s">
        <v>4246</v>
      </c>
      <c r="D1201" s="22" t="s">
        <v>2424</v>
      </c>
      <c r="E1201" s="24"/>
      <c r="F1201" s="22"/>
      <c r="G1201" s="24">
        <v>1</v>
      </c>
      <c r="H1201" s="25" t="s">
        <v>551</v>
      </c>
      <c r="I1201" s="26">
        <v>43187</v>
      </c>
      <c r="J1201" s="26">
        <v>43187</v>
      </c>
      <c r="K1201" s="36">
        <v>9800</v>
      </c>
      <c r="L1201" s="28">
        <v>4446.92</v>
      </c>
      <c r="M1201" s="28">
        <v>9800</v>
      </c>
      <c r="N1201" s="29">
        <v>0.88</v>
      </c>
      <c r="O1201" s="28">
        <v>8620</v>
      </c>
      <c r="P1201" s="34"/>
      <c r="Q1201" s="31" t="s">
        <v>4231</v>
      </c>
    </row>
    <row r="1202" ht="15.75" customHeight="1" spans="1:17">
      <c r="A1202" s="18">
        <v>1195</v>
      </c>
      <c r="B1202" s="32"/>
      <c r="C1202" s="22" t="s">
        <v>4247</v>
      </c>
      <c r="D1202" s="22" t="s">
        <v>2416</v>
      </c>
      <c r="E1202" s="24"/>
      <c r="F1202" s="22"/>
      <c r="G1202" s="24">
        <v>1</v>
      </c>
      <c r="H1202" s="25" t="s">
        <v>551</v>
      </c>
      <c r="I1202" s="26">
        <v>43187</v>
      </c>
      <c r="J1202" s="26">
        <v>43187</v>
      </c>
      <c r="K1202" s="43">
        <v>1300</v>
      </c>
      <c r="L1202" s="28">
        <v>65</v>
      </c>
      <c r="M1202" s="28">
        <v>1300</v>
      </c>
      <c r="N1202" s="29">
        <v>0.88</v>
      </c>
      <c r="O1202" s="28">
        <v>1140</v>
      </c>
      <c r="P1202" s="34"/>
      <c r="Q1202" s="31" t="s">
        <v>4231</v>
      </c>
    </row>
    <row r="1203" ht="15.75" customHeight="1" spans="1:17">
      <c r="A1203" s="18">
        <v>1196</v>
      </c>
      <c r="B1203" s="32"/>
      <c r="C1203" s="22" t="s">
        <v>4248</v>
      </c>
      <c r="D1203" s="22" t="s">
        <v>2410</v>
      </c>
      <c r="E1203" s="24"/>
      <c r="F1203" s="22"/>
      <c r="G1203" s="24">
        <v>1</v>
      </c>
      <c r="H1203" s="25" t="s">
        <v>551</v>
      </c>
      <c r="I1203" s="26">
        <v>43187</v>
      </c>
      <c r="J1203" s="26">
        <v>43187</v>
      </c>
      <c r="K1203" s="27">
        <v>1195</v>
      </c>
      <c r="L1203" s="28">
        <v>59.75</v>
      </c>
      <c r="M1203" s="28">
        <v>1200</v>
      </c>
      <c r="N1203" s="29">
        <v>0.88</v>
      </c>
      <c r="O1203" s="28">
        <v>1060</v>
      </c>
      <c r="P1203" s="34"/>
      <c r="Q1203" s="31" t="s">
        <v>4231</v>
      </c>
    </row>
    <row r="1204" ht="15.75" customHeight="1" spans="1:17">
      <c r="A1204" s="18">
        <v>1197</v>
      </c>
      <c r="B1204" s="32"/>
      <c r="C1204" s="22" t="s">
        <v>4249</v>
      </c>
      <c r="D1204" s="22" t="s">
        <v>2410</v>
      </c>
      <c r="E1204" s="24"/>
      <c r="F1204" s="22"/>
      <c r="G1204" s="24">
        <v>1</v>
      </c>
      <c r="H1204" s="25" t="s">
        <v>551</v>
      </c>
      <c r="I1204" s="26">
        <v>43187</v>
      </c>
      <c r="J1204" s="26">
        <v>43187</v>
      </c>
      <c r="K1204" s="27">
        <v>2200</v>
      </c>
      <c r="L1204" s="28">
        <v>911.23</v>
      </c>
      <c r="M1204" s="28">
        <v>2200</v>
      </c>
      <c r="N1204" s="29">
        <v>0.88</v>
      </c>
      <c r="O1204" s="28">
        <v>1940</v>
      </c>
      <c r="P1204" s="34"/>
      <c r="Q1204" s="31" t="s">
        <v>4231</v>
      </c>
    </row>
    <row r="1205" ht="15.75" customHeight="1" spans="1:17">
      <c r="A1205" s="18">
        <v>1198</v>
      </c>
      <c r="B1205" s="32"/>
      <c r="C1205" s="22" t="s">
        <v>4250</v>
      </c>
      <c r="D1205" s="22" t="s">
        <v>2416</v>
      </c>
      <c r="E1205" s="24"/>
      <c r="F1205" s="22"/>
      <c r="G1205" s="24">
        <v>3</v>
      </c>
      <c r="H1205" s="25" t="s">
        <v>551</v>
      </c>
      <c r="I1205" s="26">
        <v>43219</v>
      </c>
      <c r="J1205" s="26">
        <v>43219</v>
      </c>
      <c r="K1205" s="27">
        <v>2325</v>
      </c>
      <c r="L1205" s="28">
        <v>1791.23</v>
      </c>
      <c r="M1205" s="28">
        <v>2330</v>
      </c>
      <c r="N1205" s="29">
        <v>0.89</v>
      </c>
      <c r="O1205" s="28">
        <v>2070</v>
      </c>
      <c r="P1205" s="34"/>
      <c r="Q1205" s="31" t="s">
        <v>4231</v>
      </c>
    </row>
    <row r="1206" ht="15.75" customHeight="1" spans="1:17">
      <c r="A1206" s="18">
        <v>1199</v>
      </c>
      <c r="B1206" s="32"/>
      <c r="C1206" s="22" t="s">
        <v>4251</v>
      </c>
      <c r="D1206" s="22" t="s">
        <v>2911</v>
      </c>
      <c r="E1206" s="24"/>
      <c r="F1206" s="22"/>
      <c r="G1206" s="24">
        <v>1</v>
      </c>
      <c r="H1206" s="25" t="s">
        <v>551</v>
      </c>
      <c r="I1206" s="26">
        <v>43219</v>
      </c>
      <c r="J1206" s="26">
        <v>43219</v>
      </c>
      <c r="K1206" s="27">
        <v>1680</v>
      </c>
      <c r="L1206" s="28">
        <v>84</v>
      </c>
      <c r="M1206" s="28">
        <v>1680</v>
      </c>
      <c r="N1206" s="29">
        <v>0.85</v>
      </c>
      <c r="O1206" s="28">
        <v>1430</v>
      </c>
      <c r="P1206" s="34"/>
      <c r="Q1206" s="31" t="s">
        <v>4231</v>
      </c>
    </row>
    <row r="1207" ht="15.75" customHeight="1" spans="1:17">
      <c r="A1207" s="18">
        <v>1200</v>
      </c>
      <c r="B1207" s="32"/>
      <c r="C1207" s="22" t="s">
        <v>4252</v>
      </c>
      <c r="D1207" s="22" t="s">
        <v>2355</v>
      </c>
      <c r="E1207" s="24" t="s">
        <v>4253</v>
      </c>
      <c r="F1207" s="22"/>
      <c r="G1207" s="24">
        <v>1</v>
      </c>
      <c r="H1207" s="25" t="s">
        <v>551</v>
      </c>
      <c r="I1207" s="26">
        <v>40848</v>
      </c>
      <c r="J1207" s="26">
        <v>40848</v>
      </c>
      <c r="K1207" s="27">
        <v>58915.8</v>
      </c>
      <c r="L1207" s="43">
        <v>20669.36</v>
      </c>
      <c r="M1207" s="28">
        <v>54200</v>
      </c>
      <c r="N1207" s="29">
        <v>0.54</v>
      </c>
      <c r="O1207" s="28">
        <v>29270</v>
      </c>
      <c r="P1207" s="34"/>
      <c r="Q1207" s="31" t="s">
        <v>4231</v>
      </c>
    </row>
    <row r="1208" ht="15.75" customHeight="1" spans="1:17">
      <c r="A1208" s="18">
        <v>1201</v>
      </c>
      <c r="B1208" s="32"/>
      <c r="C1208" s="22" t="s">
        <v>4254</v>
      </c>
      <c r="D1208" s="22" t="s">
        <v>3121</v>
      </c>
      <c r="E1208" s="24" t="s">
        <v>4255</v>
      </c>
      <c r="F1208" s="22"/>
      <c r="G1208" s="24">
        <v>1</v>
      </c>
      <c r="H1208" s="25" t="s">
        <v>551</v>
      </c>
      <c r="I1208" s="26">
        <v>42814</v>
      </c>
      <c r="J1208" s="26">
        <v>42814</v>
      </c>
      <c r="K1208" s="27">
        <v>98000</v>
      </c>
      <c r="L1208" s="43">
        <v>84035.06</v>
      </c>
      <c r="M1208" s="28">
        <v>94080</v>
      </c>
      <c r="N1208" s="29">
        <v>0.88</v>
      </c>
      <c r="O1208" s="28">
        <v>82790</v>
      </c>
      <c r="P1208" s="34"/>
      <c r="Q1208" s="31" t="s">
        <v>4231</v>
      </c>
    </row>
    <row r="1209" ht="15.75" customHeight="1" spans="1:17">
      <c r="A1209" s="18">
        <v>1202</v>
      </c>
      <c r="B1209" s="32"/>
      <c r="C1209" s="22" t="s">
        <v>4256</v>
      </c>
      <c r="D1209" s="22" t="s">
        <v>4257</v>
      </c>
      <c r="E1209" s="24" t="s">
        <v>3557</v>
      </c>
      <c r="F1209" s="22"/>
      <c r="G1209" s="24">
        <v>1</v>
      </c>
      <c r="H1209" s="25" t="s">
        <v>551</v>
      </c>
      <c r="I1209" s="26">
        <v>43343</v>
      </c>
      <c r="J1209" s="26">
        <v>43343</v>
      </c>
      <c r="K1209" s="27">
        <v>1550</v>
      </c>
      <c r="L1209" s="43">
        <v>1378.22</v>
      </c>
      <c r="M1209" s="28">
        <v>1550</v>
      </c>
      <c r="N1209" s="29">
        <v>0.94</v>
      </c>
      <c r="O1209" s="28">
        <v>1460</v>
      </c>
      <c r="P1209" s="34"/>
      <c r="Q1209" s="31" t="s">
        <v>4231</v>
      </c>
    </row>
    <row r="1210" ht="15.75" customHeight="1" spans="1:17">
      <c r="A1210" s="18">
        <v>1203</v>
      </c>
      <c r="B1210" s="32"/>
      <c r="C1210" s="22" t="s">
        <v>4258</v>
      </c>
      <c r="D1210" s="22" t="s">
        <v>3218</v>
      </c>
      <c r="E1210" s="24"/>
      <c r="F1210" s="22"/>
      <c r="G1210" s="24">
        <v>1</v>
      </c>
      <c r="H1210" s="25" t="s">
        <v>551</v>
      </c>
      <c r="I1210" s="26">
        <v>42814</v>
      </c>
      <c r="J1210" s="26">
        <v>42814</v>
      </c>
      <c r="K1210" s="27">
        <v>124425</v>
      </c>
      <c r="L1210" s="43">
        <v>106694.46</v>
      </c>
      <c r="M1210" s="28">
        <v>118200</v>
      </c>
      <c r="N1210" s="29">
        <v>0.8</v>
      </c>
      <c r="O1210" s="28">
        <v>94560</v>
      </c>
      <c r="P1210" s="34"/>
      <c r="Q1210" s="31" t="s">
        <v>4231</v>
      </c>
    </row>
    <row r="1211" ht="15.75" customHeight="1" spans="1:17">
      <c r="A1211" s="18">
        <v>1204</v>
      </c>
      <c r="B1211" s="32"/>
      <c r="C1211" s="22" t="s">
        <v>4259</v>
      </c>
      <c r="D1211" s="23" t="s">
        <v>2440</v>
      </c>
      <c r="E1211" s="24"/>
      <c r="F1211" s="23" t="s">
        <v>4260</v>
      </c>
      <c r="G1211" s="24">
        <v>1</v>
      </c>
      <c r="H1211" s="25" t="s">
        <v>551</v>
      </c>
      <c r="I1211" s="26">
        <v>40269</v>
      </c>
      <c r="J1211" s="26">
        <v>40269</v>
      </c>
      <c r="K1211" s="27">
        <v>3800</v>
      </c>
      <c r="L1211" s="28">
        <v>190</v>
      </c>
      <c r="M1211" s="28">
        <v>3720</v>
      </c>
      <c r="N1211" s="29">
        <v>0.25</v>
      </c>
      <c r="O1211" s="28">
        <v>930</v>
      </c>
      <c r="P1211" s="30"/>
      <c r="Q1211" s="31" t="s">
        <v>4231</v>
      </c>
    </row>
    <row r="1212" ht="15.75" customHeight="1" spans="1:17">
      <c r="A1212" s="18">
        <v>1205</v>
      </c>
      <c r="B1212" s="32"/>
      <c r="C1212" s="22" t="s">
        <v>4261</v>
      </c>
      <c r="D1212" s="23" t="s">
        <v>4262</v>
      </c>
      <c r="E121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Height="1" spans="1:17">
      <c r="A1213" s="18">
        <v>1206</v>
      </c>
      <c r="B1213" s="32"/>
      <c r="C1213" s="22" t="s">
        <v>4263</v>
      </c>
      <c r="D1213" s="23" t="s">
        <v>2566</v>
      </c>
      <c r="E1213" s="24"/>
      <c r="F1213" s="23" t="s">
        <v>4264</v>
      </c>
      <c r="G1213" s="24">
        <v>1</v>
      </c>
      <c r="H1213" s="25" t="s">
        <v>551</v>
      </c>
      <c r="I1213" s="26">
        <v>40269</v>
      </c>
      <c r="J1213" s="26">
        <v>40269</v>
      </c>
      <c r="K1213" s="27">
        <v>1900</v>
      </c>
      <c r="L1213" s="28">
        <v>95</v>
      </c>
      <c r="M1213" s="28">
        <v>1860</v>
      </c>
      <c r="N1213" s="29">
        <v>0.25</v>
      </c>
      <c r="O1213" s="28">
        <v>470</v>
      </c>
      <c r="P1213" s="30"/>
      <c r="Q1213" s="31" t="s">
        <v>4231</v>
      </c>
    </row>
    <row r="1214" ht="15.75" customHeight="1" spans="1:17">
      <c r="A1214" s="18">
        <v>1207</v>
      </c>
      <c r="B1214" s="32"/>
      <c r="C1214" s="22" t="s">
        <v>4265</v>
      </c>
      <c r="D1214" s="23" t="s">
        <v>4266</v>
      </c>
      <c r="E1214" s="24"/>
      <c r="F1214" s="23"/>
      <c r="G1214" s="24">
        <v>1</v>
      </c>
      <c r="H1214" s="25" t="s">
        <v>551</v>
      </c>
      <c r="I1214" s="26">
        <v>39142</v>
      </c>
      <c r="J1214" s="26">
        <v>39142</v>
      </c>
      <c r="K1214" s="27">
        <v>7660</v>
      </c>
      <c r="L1214" s="28">
        <v>383</v>
      </c>
      <c r="M1214" s="28">
        <v>5970</v>
      </c>
      <c r="N1214" s="29">
        <v>0.24</v>
      </c>
      <c r="O1214" s="28">
        <v>1430</v>
      </c>
      <c r="P1214" s="30"/>
      <c r="Q1214" s="31" t="s">
        <v>4231</v>
      </c>
    </row>
    <row r="1215" ht="15.75" customHeight="1" spans="1:17">
      <c r="A1215" s="18">
        <v>1208</v>
      </c>
      <c r="B1215" s="32"/>
      <c r="C1215" s="22" t="s">
        <v>4267</v>
      </c>
      <c r="D1215" s="23" t="s">
        <v>4268</v>
      </c>
      <c r="E1215" s="24"/>
      <c r="F1215" s="23"/>
      <c r="G1215" s="24">
        <v>1</v>
      </c>
      <c r="H1215" s="25" t="s">
        <v>551</v>
      </c>
      <c r="I1215" s="26">
        <v>40391</v>
      </c>
      <c r="J1215" s="26">
        <v>40391</v>
      </c>
      <c r="K1215" s="27">
        <v>2250</v>
      </c>
      <c r="L1215" s="28">
        <v>112.5</v>
      </c>
      <c r="M1215" s="28">
        <v>1760</v>
      </c>
      <c r="N1215" s="29">
        <v>0.15</v>
      </c>
      <c r="O1215" s="28">
        <v>260</v>
      </c>
      <c r="P1215" s="30"/>
      <c r="Q1215" s="31" t="s">
        <v>4231</v>
      </c>
    </row>
    <row r="1216" ht="15.75" customHeight="1" spans="1:17">
      <c r="A1216" s="18">
        <v>1209</v>
      </c>
      <c r="B1216" s="32"/>
      <c r="C1216" s="22" t="s">
        <v>4269</v>
      </c>
      <c r="D1216" s="23" t="s">
        <v>3297</v>
      </c>
      <c r="E1216" s="24"/>
      <c r="F1216" s="23"/>
      <c r="G1216" s="24">
        <v>1</v>
      </c>
      <c r="H1216" s="25" t="s">
        <v>551</v>
      </c>
      <c r="I1216" s="26">
        <v>40695</v>
      </c>
      <c r="J1216" s="26">
        <v>40695</v>
      </c>
      <c r="K1216" s="27">
        <v>1175</v>
      </c>
      <c r="L1216" s="28">
        <v>58.75</v>
      </c>
      <c r="M1216" s="28">
        <v>1080</v>
      </c>
      <c r="N1216" s="29">
        <v>0.51</v>
      </c>
      <c r="O1216" s="28">
        <v>550</v>
      </c>
      <c r="P1216" s="30"/>
      <c r="Q1216" s="31" t="s">
        <v>4231</v>
      </c>
    </row>
    <row r="1217" ht="15.75" customHeight="1" spans="1:18">
      <c r="A1217" s="18">
        <v>1210</v>
      </c>
      <c r="B1217" s="32"/>
      <c r="C1217" s="22" t="s">
        <v>4270</v>
      </c>
      <c r="D1217" s="23" t="s">
        <v>2997</v>
      </c>
      <c r="E1217" s="24"/>
      <c r="F1217" s="23"/>
      <c r="G1217" s="24">
        <v>1</v>
      </c>
      <c r="H1217" s="25" t="s">
        <v>551</v>
      </c>
      <c r="I1217" s="26">
        <v>41122</v>
      </c>
      <c r="J1217" s="26">
        <v>41122</v>
      </c>
      <c r="K1217" s="27">
        <v>13000</v>
      </c>
      <c r="L1217" s="28">
        <v>650</v>
      </c>
      <c r="M1217" s="28">
        <v>12740</v>
      </c>
      <c r="N1217" s="29">
        <v>0.44</v>
      </c>
      <c r="O1217" s="28">
        <v>5610</v>
      </c>
      <c r="P1217" s="30"/>
      <c r="Q1217" s="31" t="s">
        <v>4231</v>
      </c>
    </row>
    <row r="1218" ht="15.75" customHeight="1" spans="1:18">
      <c r="A1218" s="18">
        <v>1211</v>
      </c>
      <c r="B1218" s="32"/>
      <c r="C1218" s="22" t="s">
        <v>4271</v>
      </c>
      <c r="D1218" s="23" t="s">
        <v>4272</v>
      </c>
      <c r="E1218" s="24"/>
      <c r="F1218" s="23"/>
      <c r="G1218" s="24">
        <v>1</v>
      </c>
      <c r="H1218" s="25" t="s">
        <v>551</v>
      </c>
      <c r="I1218" s="26">
        <v>42005</v>
      </c>
      <c r="J1218" s="26">
        <v>42005</v>
      </c>
      <c r="K1218" s="27">
        <v>1800</v>
      </c>
      <c r="L1218" s="28">
        <v>546</v>
      </c>
      <c r="M1218" s="28">
        <v>1710</v>
      </c>
      <c r="N1218" s="29">
        <v>0.65</v>
      </c>
      <c r="O1218" s="28">
        <v>1110</v>
      </c>
      <c r="P1218" s="30"/>
      <c r="Q1218" s="31" t="s">
        <v>4231</v>
      </c>
    </row>
    <row r="1219" ht="15.75" customHeight="1" spans="1:18">
      <c r="A1219" s="18">
        <v>1212</v>
      </c>
      <c r="B1219" s="32"/>
      <c r="C1219" s="22" t="s">
        <v>4273</v>
      </c>
      <c r="D1219" s="23" t="s">
        <v>3280</v>
      </c>
      <c r="E1219" s="24"/>
      <c r="F1219" s="23"/>
      <c r="G1219" s="24">
        <v>1</v>
      </c>
      <c r="H1219" s="25" t="s">
        <v>551</v>
      </c>
      <c r="I1219" s="26">
        <v>42036</v>
      </c>
      <c r="J1219" s="26">
        <v>42036</v>
      </c>
      <c r="K1219" s="27">
        <v>1800</v>
      </c>
      <c r="L1219" s="28">
        <v>574.5</v>
      </c>
      <c r="M1219" s="28">
        <v>1710</v>
      </c>
      <c r="N1219" s="29">
        <v>0.65</v>
      </c>
      <c r="O1219" s="28">
        <v>1110</v>
      </c>
      <c r="P1219" s="30"/>
      <c r="Q1219" s="31" t="s">
        <v>4231</v>
      </c>
    </row>
    <row r="1220" ht="15.75" customHeight="1" spans="1:18">
      <c r="A1220" s="18">
        <v>1213</v>
      </c>
      <c r="B1220" s="32"/>
      <c r="C1220" s="22" t="s">
        <v>4274</v>
      </c>
      <c r="D1220" s="23" t="s">
        <v>4275</v>
      </c>
      <c r="E1220" s="24"/>
      <c r="F1220" s="23"/>
      <c r="G1220" s="24">
        <v>2</v>
      </c>
      <c r="H1220" s="25" t="s">
        <v>551</v>
      </c>
      <c r="I1220" s="26">
        <v>42156</v>
      </c>
      <c r="J1220" s="26">
        <v>42156</v>
      </c>
      <c r="K1220" s="27">
        <v>5000</v>
      </c>
      <c r="L1220" s="28">
        <v>1912.37</v>
      </c>
      <c r="M1220" s="28">
        <v>4250</v>
      </c>
      <c r="N1220" s="29">
        <v>0.53</v>
      </c>
      <c r="O1220" s="28">
        <v>2250</v>
      </c>
      <c r="P1220" s="30"/>
      <c r="Q1220" s="31" t="s">
        <v>4231</v>
      </c>
    </row>
    <row r="1221" ht="15.75" customHeight="1" spans="1:18">
      <c r="A1221" s="18">
        <v>1214</v>
      </c>
      <c r="B1221" s="32"/>
      <c r="C1221" s="22" t="s">
        <v>4276</v>
      </c>
      <c r="D1221" s="23" t="s">
        <v>2440</v>
      </c>
      <c r="E1221" s="24"/>
      <c r="F1221" s="23"/>
      <c r="G1221" s="24">
        <v>1</v>
      </c>
      <c r="H1221" s="25" t="s">
        <v>551</v>
      </c>
      <c r="I1221" s="26">
        <v>42309</v>
      </c>
      <c r="J1221" s="26">
        <v>42309</v>
      </c>
      <c r="K1221" s="27">
        <v>5000</v>
      </c>
      <c r="L1221" s="28">
        <v>2308.22</v>
      </c>
      <c r="M1221" s="28">
        <v>4750</v>
      </c>
      <c r="N1221" s="29">
        <v>0.72</v>
      </c>
      <c r="O1221" s="28">
        <v>3420</v>
      </c>
      <c r="P1221" s="30"/>
      <c r="Q1221" s="31" t="s">
        <v>4231</v>
      </c>
    </row>
    <row r="1222" ht="15.75" customHeight="1" spans="1:18">
      <c r="A1222" s="18">
        <v>1215</v>
      </c>
      <c r="B1222" s="32"/>
      <c r="C1222" s="22" t="s">
        <v>4277</v>
      </c>
      <c r="D1222" s="23" t="s">
        <v>1983</v>
      </c>
      <c r="E1222" s="24" t="s">
        <v>4278</v>
      </c>
      <c r="F1222" s="23"/>
      <c r="G1222" s="24">
        <v>1</v>
      </c>
      <c r="H1222" s="25" t="s">
        <v>551</v>
      </c>
      <c r="I1222" s="26">
        <v>42491</v>
      </c>
      <c r="J1222" s="26">
        <v>42491</v>
      </c>
      <c r="K1222" s="27">
        <v>9500</v>
      </c>
      <c r="L1222" s="28">
        <v>5288.24</v>
      </c>
      <c r="M1222" s="28">
        <v>8550</v>
      </c>
      <c r="N1222" s="29">
        <v>0.64</v>
      </c>
      <c r="O1222" s="28">
        <v>5470</v>
      </c>
      <c r="P1222" s="30"/>
      <c r="Q1222" s="31" t="s">
        <v>4231</v>
      </c>
    </row>
    <row r="1223" ht="15.75" customHeight="1" spans="1:18">
      <c r="A1223" s="18">
        <v>1216</v>
      </c>
      <c r="B1223" s="32"/>
      <c r="C1223" s="22" t="s">
        <v>4279</v>
      </c>
      <c r="D1223" s="23" t="s">
        <v>4280</v>
      </c>
      <c r="E1223" s="24"/>
      <c r="F1223" s="23"/>
      <c r="G1223" s="24">
        <v>1</v>
      </c>
      <c r="H1223" s="25" t="s">
        <v>551</v>
      </c>
      <c r="I1223" s="26">
        <v>42491</v>
      </c>
      <c r="J1223" s="26">
        <v>42491</v>
      </c>
      <c r="K1223" s="27">
        <v>4000</v>
      </c>
      <c r="L1223" s="28">
        <v>2226.76</v>
      </c>
      <c r="M1223" s="28">
        <v>3880</v>
      </c>
      <c r="N1223" s="29">
        <v>0.76</v>
      </c>
      <c r="O1223" s="28">
        <v>2950</v>
      </c>
      <c r="P1223" s="30"/>
      <c r="Q1223" s="31" t="s">
        <v>4231</v>
      </c>
    </row>
    <row r="1224" ht="15.75" customHeight="1" spans="1:18">
      <c r="A1224" s="18">
        <v>1217</v>
      </c>
      <c r="B1224" s="32"/>
      <c r="C1224" s="22" t="s">
        <v>4281</v>
      </c>
      <c r="D1224" s="23" t="s">
        <v>4282</v>
      </c>
      <c r="E1224" s="24"/>
      <c r="F1224" s="23"/>
      <c r="G1224" s="24">
        <v>1</v>
      </c>
      <c r="H1224" s="25" t="s">
        <v>626</v>
      </c>
      <c r="I1224" s="26">
        <v>42186</v>
      </c>
      <c r="J1224" s="26">
        <v>42186</v>
      </c>
      <c r="K1224" s="27">
        <v>1800</v>
      </c>
      <c r="L1224" s="28">
        <v>717</v>
      </c>
      <c r="M1224" s="28">
        <v>1480</v>
      </c>
      <c r="N1224" s="29">
        <v>0.62</v>
      </c>
      <c r="O1224" s="28">
        <v>920</v>
      </c>
      <c r="P1224" s="30"/>
      <c r="Q1224" s="31" t="s">
        <v>4231</v>
      </c>
    </row>
    <row r="1225" ht="15.75" customHeight="1" spans="1:18">
      <c r="A1225" s="18">
        <v>1218</v>
      </c>
      <c r="B1225" s="32"/>
      <c r="C1225" s="22" t="s">
        <v>4283</v>
      </c>
      <c r="D1225" s="23" t="s">
        <v>4284</v>
      </c>
      <c r="E1225" s="24"/>
      <c r="F1225" s="23"/>
      <c r="G1225" s="24">
        <v>1</v>
      </c>
      <c r="H1225" s="25" t="s">
        <v>551</v>
      </c>
      <c r="I1225" s="26">
        <v>42522</v>
      </c>
      <c r="J1225" s="26">
        <v>42522</v>
      </c>
      <c r="K1225" s="27">
        <v>1300</v>
      </c>
      <c r="L1225" s="28">
        <v>744.34</v>
      </c>
      <c r="M1225" s="28">
        <v>1260</v>
      </c>
      <c r="N1225" s="29">
        <v>0.77</v>
      </c>
      <c r="O1225" s="28">
        <v>970</v>
      </c>
      <c r="P1225" s="30"/>
      <c r="Q1225" s="31" t="s">
        <v>4231</v>
      </c>
    </row>
    <row r="1226" ht="15.75" customHeight="1" spans="1:18">
      <c r="A1226" s="18">
        <v>1219</v>
      </c>
      <c r="B1226" s="32"/>
      <c r="C1226" s="22" t="s">
        <v>4285</v>
      </c>
      <c r="D1226" s="23" t="s">
        <v>2419</v>
      </c>
      <c r="E1226" s="24"/>
      <c r="F1226" s="23"/>
      <c r="G1226" s="24">
        <v>3</v>
      </c>
      <c r="H1226" s="25" t="s">
        <v>551</v>
      </c>
      <c r="I1226" s="26">
        <v>42522</v>
      </c>
      <c r="J1226" s="26">
        <v>42522</v>
      </c>
      <c r="K1226" s="27">
        <v>3735</v>
      </c>
      <c r="L1226" s="28">
        <v>2138.22</v>
      </c>
      <c r="M1226" s="28">
        <v>3400</v>
      </c>
      <c r="N1226" s="29">
        <v>0.77</v>
      </c>
      <c r="O1226" s="28">
        <v>2620</v>
      </c>
      <c r="P1226" s="30"/>
      <c r="Q1226" s="31" t="s">
        <v>4231</v>
      </c>
    </row>
    <row r="1227" ht="15.75" customHeight="1" spans="1:18">
      <c r="A1227" s="18">
        <v>1220</v>
      </c>
      <c r="B1227" s="32"/>
      <c r="C1227" s="22" t="s">
        <v>4286</v>
      </c>
      <c r="D1227" s="23" t="s">
        <v>2416</v>
      </c>
      <c r="E1227" s="24"/>
      <c r="F1227" s="22"/>
      <c r="G1227" s="24">
        <v>2</v>
      </c>
      <c r="H1227" s="25" t="s">
        <v>551</v>
      </c>
      <c r="I1227" s="26">
        <v>42552</v>
      </c>
      <c r="J1227" s="26">
        <v>42552</v>
      </c>
      <c r="K1227" s="27">
        <v>3400</v>
      </c>
      <c r="L1227" s="28">
        <v>2000.42</v>
      </c>
      <c r="M1227" s="28">
        <v>3060</v>
      </c>
      <c r="N1227" s="29">
        <v>0.66</v>
      </c>
      <c r="O1227" s="28">
        <v>2020</v>
      </c>
      <c r="P1227" s="34"/>
      <c r="Q1227" s="31" t="s">
        <v>4231</v>
      </c>
    </row>
    <row r="1228" ht="15.75" customHeight="1" spans="1:18">
      <c r="A1228" s="18">
        <v>1221</v>
      </c>
      <c r="B1228" s="32"/>
      <c r="C1228" s="22" t="s">
        <v>4287</v>
      </c>
      <c r="D1228" s="23" t="s">
        <v>2399</v>
      </c>
      <c r="E1228" s="24"/>
      <c r="F1228" s="22"/>
      <c r="G1228" s="24">
        <v>1</v>
      </c>
      <c r="H1228" s="25" t="s">
        <v>551</v>
      </c>
      <c r="I1228" s="26">
        <v>42583</v>
      </c>
      <c r="J1228" s="26">
        <v>42583</v>
      </c>
      <c r="K1228" s="27">
        <v>18800</v>
      </c>
      <c r="L1228" s="28">
        <v>11358.25</v>
      </c>
      <c r="M1228" s="28">
        <v>18240</v>
      </c>
      <c r="N1228" s="29">
        <v>0.78</v>
      </c>
      <c r="O1228" s="28">
        <v>14230</v>
      </c>
      <c r="P1228" s="34"/>
      <c r="Q1228" s="31" t="s">
        <v>4231</v>
      </c>
      <c r="R1228" s="37"/>
    </row>
    <row r="1229" ht="15.75" customHeight="1" spans="1:18">
      <c r="A1229" s="18">
        <v>1222</v>
      </c>
      <c r="B1229" s="32"/>
      <c r="C1229" s="22" t="s">
        <v>4288</v>
      </c>
      <c r="D1229" s="23" t="s">
        <v>2396</v>
      </c>
      <c r="E1229" s="24" t="s">
        <v>4289</v>
      </c>
      <c r="F1229" s="22"/>
      <c r="G1229" s="24">
        <v>1</v>
      </c>
      <c r="H1229" s="25" t="s">
        <v>551</v>
      </c>
      <c r="I1229" s="26">
        <v>42614</v>
      </c>
      <c r="J1229" s="26">
        <v>42614</v>
      </c>
      <c r="K1229" s="27">
        <v>1500</v>
      </c>
      <c r="L1229" s="28">
        <v>930</v>
      </c>
      <c r="M1229" s="28">
        <v>1350</v>
      </c>
      <c r="N1229" s="29">
        <v>0.68</v>
      </c>
      <c r="O1229" s="28">
        <v>920</v>
      </c>
      <c r="P1229" s="34"/>
      <c r="Q1229" s="31" t="s">
        <v>4231</v>
      </c>
    </row>
    <row r="1230" ht="15.75" customHeight="1" spans="1:18">
      <c r="A1230" s="18">
        <v>1223</v>
      </c>
      <c r="B1230" s="32"/>
      <c r="C1230" s="22" t="s">
        <v>4290</v>
      </c>
      <c r="D1230" s="23" t="s">
        <v>2421</v>
      </c>
      <c r="E1230" s="24"/>
      <c r="F1230" s="22"/>
      <c r="G1230" s="24">
        <v>1</v>
      </c>
      <c r="H1230" s="25" t="s">
        <v>551</v>
      </c>
      <c r="I1230" s="26">
        <v>42614</v>
      </c>
      <c r="J1230" s="26">
        <v>42614</v>
      </c>
      <c r="K1230" s="27">
        <v>34800</v>
      </c>
      <c r="L1230" s="28">
        <v>21576</v>
      </c>
      <c r="M1230" s="28">
        <v>31320</v>
      </c>
      <c r="N1230" s="29">
        <v>0.68</v>
      </c>
      <c r="O1230" s="28">
        <v>21300</v>
      </c>
      <c r="P1230" s="34"/>
      <c r="Q1230" s="31" t="s">
        <v>4231</v>
      </c>
    </row>
    <row r="1231" ht="15.75" customHeight="1" spans="1:18">
      <c r="A1231" s="18">
        <v>1224</v>
      </c>
      <c r="B1231" s="32"/>
      <c r="C1231" s="22" t="s">
        <v>4291</v>
      </c>
      <c r="D1231" s="23" t="s">
        <v>4292</v>
      </c>
      <c r="E1231" s="24"/>
      <c r="F1231" s="22"/>
      <c r="G1231" s="24">
        <v>3</v>
      </c>
      <c r="H1231" s="25" t="s">
        <v>551</v>
      </c>
      <c r="I1231" s="26">
        <v>43003</v>
      </c>
      <c r="J1231" s="26">
        <v>43003</v>
      </c>
      <c r="K1231" s="27">
        <v>5970</v>
      </c>
      <c r="L1231" s="28">
        <v>4835.64</v>
      </c>
      <c r="M1231" s="28">
        <v>5670</v>
      </c>
      <c r="N1231" s="29">
        <v>0.81</v>
      </c>
      <c r="O1231" s="28">
        <v>4590</v>
      </c>
      <c r="P1231" s="34"/>
      <c r="Q1231" s="31" t="s">
        <v>4231</v>
      </c>
    </row>
    <row r="1232" ht="15.75" customHeight="1" spans="1:18">
      <c r="A1232" s="18">
        <v>1225</v>
      </c>
      <c r="B1232" s="32"/>
      <c r="C1232" s="22" t="s">
        <v>4293</v>
      </c>
      <c r="D1232" s="23" t="s">
        <v>4294</v>
      </c>
      <c r="E1232" s="24"/>
      <c r="F1232" s="22"/>
      <c r="G1232" s="24">
        <v>1</v>
      </c>
      <c r="H1232" s="25" t="s">
        <v>551</v>
      </c>
      <c r="I1232" s="26">
        <v>43028</v>
      </c>
      <c r="J1232" s="26">
        <v>43028</v>
      </c>
      <c r="K1232" s="27">
        <v>5000</v>
      </c>
      <c r="L1232" s="28">
        <v>4129.13</v>
      </c>
      <c r="M1232" s="28">
        <v>4850</v>
      </c>
      <c r="N1232" s="29">
        <v>0.88</v>
      </c>
      <c r="O1232" s="28">
        <v>4270</v>
      </c>
      <c r="P1232" s="34"/>
      <c r="Q1232" s="31" t="s">
        <v>4231</v>
      </c>
    </row>
    <row r="1233" ht="15.75" customHeight="1" spans="1:17">
      <c r="A1233" s="18">
        <v>1226</v>
      </c>
      <c r="B1233" s="32"/>
      <c r="C1233" s="22" t="s">
        <v>4295</v>
      </c>
      <c r="D1233" s="23" t="s">
        <v>2639</v>
      </c>
      <c r="E1233" s="24"/>
      <c r="F1233" s="22"/>
      <c r="G1233" s="24">
        <v>1</v>
      </c>
      <c r="H1233" s="25" t="s">
        <v>551</v>
      </c>
      <c r="I1233" s="26">
        <v>43187</v>
      </c>
      <c r="J1233" s="26">
        <v>43187</v>
      </c>
      <c r="K1233" s="27">
        <v>3100</v>
      </c>
      <c r="L1233" s="28">
        <v>155</v>
      </c>
      <c r="M1233" s="28">
        <v>3100</v>
      </c>
      <c r="N1233" s="29">
        <v>0.92</v>
      </c>
      <c r="O1233" s="28">
        <v>2850</v>
      </c>
      <c r="P1233" s="34"/>
      <c r="Q1233" s="31" t="s">
        <v>4231</v>
      </c>
    </row>
    <row r="1234" ht="15.75" customHeight="1" spans="1:17">
      <c r="A1234" s="18">
        <v>1227</v>
      </c>
      <c r="B1234" s="32"/>
      <c r="C1234" s="22" t="s">
        <v>4296</v>
      </c>
      <c r="D1234" s="23" t="s">
        <v>3288</v>
      </c>
      <c r="E1234" s="24"/>
      <c r="F1234" s="22"/>
      <c r="G1234" s="24">
        <v>1</v>
      </c>
      <c r="H1234" s="25" t="s">
        <v>551</v>
      </c>
      <c r="I1234" s="26">
        <v>43187</v>
      </c>
      <c r="J1234" s="26">
        <v>43187</v>
      </c>
      <c r="K1234" s="27">
        <v>4500</v>
      </c>
      <c r="L1234" s="28">
        <v>1222.5</v>
      </c>
      <c r="M1234" s="28">
        <v>4500</v>
      </c>
      <c r="N1234" s="29">
        <v>0.92</v>
      </c>
      <c r="O1234" s="28">
        <v>4140</v>
      </c>
      <c r="P1234" s="34"/>
      <c r="Q1234" s="31" t="s">
        <v>4231</v>
      </c>
    </row>
    <row r="1235" ht="15.75" customHeight="1" spans="1:17">
      <c r="A1235" s="18">
        <v>1228</v>
      </c>
      <c r="B1235" s="32"/>
      <c r="C1235" s="22" t="s">
        <v>4297</v>
      </c>
      <c r="D1235" s="23" t="s">
        <v>2924</v>
      </c>
      <c r="E1235" s="24"/>
      <c r="F1235" s="22"/>
      <c r="G1235" s="24">
        <v>1</v>
      </c>
      <c r="H1235" s="25" t="s">
        <v>551</v>
      </c>
      <c r="I1235" s="26">
        <v>43187</v>
      </c>
      <c r="J1235" s="26">
        <v>43187</v>
      </c>
      <c r="K1235" s="27">
        <v>13000</v>
      </c>
      <c r="L1235" s="28">
        <v>3531.76</v>
      </c>
      <c r="M1235" s="28">
        <v>13000</v>
      </c>
      <c r="N1235" s="29">
        <v>0.92</v>
      </c>
      <c r="O1235" s="28">
        <v>11960</v>
      </c>
      <c r="P1235" s="34"/>
      <c r="Q1235" s="31" t="s">
        <v>4231</v>
      </c>
    </row>
    <row r="1236" ht="15.75" customHeight="1" spans="1:17">
      <c r="A1236" s="18">
        <v>1229</v>
      </c>
      <c r="B1236" s="32"/>
      <c r="C1236" s="22" t="s">
        <v>4298</v>
      </c>
      <c r="D1236" s="23" t="s">
        <v>2566</v>
      </c>
      <c r="E1236" s="24"/>
      <c r="F1236" s="22"/>
      <c r="G1236" s="24">
        <v>1</v>
      </c>
      <c r="H1236" s="25" t="s">
        <v>551</v>
      </c>
      <c r="I1236" s="26">
        <v>43187</v>
      </c>
      <c r="J1236" s="26">
        <v>43187</v>
      </c>
      <c r="K1236" s="27">
        <v>2000</v>
      </c>
      <c r="L1236" s="28">
        <v>1271.59</v>
      </c>
      <c r="M1236" s="28">
        <v>2000</v>
      </c>
      <c r="N1236" s="29">
        <v>0.92</v>
      </c>
      <c r="O1236" s="28">
        <v>1840</v>
      </c>
      <c r="P1236" s="34"/>
      <c r="Q1236" s="31" t="s">
        <v>4231</v>
      </c>
    </row>
    <row r="1237" ht="15.75" customHeight="1" spans="1:17">
      <c r="A1237" s="18">
        <v>1230</v>
      </c>
      <c r="B1237" s="32"/>
      <c r="C1237" s="22" t="s">
        <v>4299</v>
      </c>
      <c r="D1237" s="23" t="s">
        <v>4300</v>
      </c>
      <c r="E1237" s="24"/>
      <c r="F1237" s="22"/>
      <c r="G1237" s="24">
        <v>1</v>
      </c>
      <c r="H1237" s="25" t="s">
        <v>551</v>
      </c>
      <c r="I1237" s="26">
        <v>43198</v>
      </c>
      <c r="J1237" s="26">
        <v>43198</v>
      </c>
      <c r="K1237" s="27">
        <v>1485</v>
      </c>
      <c r="L1237" s="28">
        <v>1367.45</v>
      </c>
      <c r="M1237" s="28">
        <v>1490</v>
      </c>
      <c r="N1237" s="29">
        <v>0.9</v>
      </c>
      <c r="O1237" s="28">
        <v>1340</v>
      </c>
      <c r="P1237" s="34"/>
      <c r="Q1237" s="31" t="s">
        <v>4231</v>
      </c>
    </row>
    <row r="1238" ht="15.75" customHeight="1" spans="1:17">
      <c r="A1238" s="18">
        <v>1231</v>
      </c>
      <c r="B1238" s="32"/>
      <c r="C1238" s="22" t="s">
        <v>4301</v>
      </c>
      <c r="D1238" s="23" t="s">
        <v>4302</v>
      </c>
      <c r="E1238" s="24"/>
      <c r="F1238" s="22" t="s">
        <v>3243</v>
      </c>
      <c r="G1238" s="24">
        <v>6</v>
      </c>
      <c r="H1238" s="25" t="s">
        <v>551</v>
      </c>
      <c r="I1238" s="26">
        <v>43299</v>
      </c>
      <c r="J1238" s="26">
        <v>43299</v>
      </c>
      <c r="K1238" s="27">
        <v>3360</v>
      </c>
      <c r="L1238" s="28">
        <v>3253.6</v>
      </c>
      <c r="M1238" s="28">
        <v>3360</v>
      </c>
      <c r="N1238" s="29">
        <v>0.93</v>
      </c>
      <c r="O1238" s="28">
        <v>3120</v>
      </c>
      <c r="P1238" s="34"/>
      <c r="Q1238" s="31" t="s">
        <v>4231</v>
      </c>
    </row>
    <row r="1239" ht="15.75" customHeight="1" spans="1:17">
      <c r="A1239" s="18">
        <v>1232</v>
      </c>
      <c r="B1239" s="32"/>
      <c r="C1239" s="22" t="s">
        <v>4303</v>
      </c>
      <c r="D1239" s="23" t="s">
        <v>3527</v>
      </c>
      <c r="E1239" s="24"/>
      <c r="F1239" s="22" t="s">
        <v>2459</v>
      </c>
      <c r="G1239" s="24">
        <v>2</v>
      </c>
      <c r="H1239" s="25" t="s">
        <v>551</v>
      </c>
      <c r="I1239" s="26">
        <v>43307</v>
      </c>
      <c r="J1239" s="26">
        <v>43307</v>
      </c>
      <c r="K1239" s="27">
        <v>3100</v>
      </c>
      <c r="L1239" s="28">
        <v>2707.36</v>
      </c>
      <c r="M1239" s="28">
        <v>3100</v>
      </c>
      <c r="N1239" s="29">
        <v>0.91</v>
      </c>
      <c r="O1239" s="28">
        <v>2820</v>
      </c>
      <c r="P1239" s="34"/>
      <c r="Q1239" s="31" t="s">
        <v>4231</v>
      </c>
    </row>
    <row r="1240" ht="15.75" customHeight="1" spans="1:17">
      <c r="A1240" s="18">
        <v>1233</v>
      </c>
      <c r="B1240" s="32"/>
      <c r="C1240" s="22" t="s">
        <v>4304</v>
      </c>
      <c r="D1240" s="23" t="s">
        <v>2723</v>
      </c>
      <c r="E1240" s="24"/>
      <c r="F1240" s="22"/>
      <c r="G1240" s="24">
        <v>1</v>
      </c>
      <c r="H1240" s="25" t="s">
        <v>551</v>
      </c>
      <c r="I1240" s="26">
        <v>43312</v>
      </c>
      <c r="J1240" s="26">
        <v>43312</v>
      </c>
      <c r="K1240" s="27">
        <v>11760</v>
      </c>
      <c r="L1240" s="28">
        <v>11387.6</v>
      </c>
      <c r="M1240" s="28">
        <v>11760</v>
      </c>
      <c r="N1240" s="29">
        <v>0.94</v>
      </c>
      <c r="O1240" s="28">
        <v>11050</v>
      </c>
      <c r="P1240" s="34"/>
      <c r="Q1240" s="31" t="s">
        <v>4231</v>
      </c>
    </row>
    <row r="1241" ht="15.75" customHeight="1" spans="1:17">
      <c r="A1241" s="18">
        <v>1234</v>
      </c>
      <c r="B1241" s="32"/>
      <c r="C1241" s="22" t="s">
        <v>4305</v>
      </c>
      <c r="D1241" s="22" t="s">
        <v>4306</v>
      </c>
      <c r="E1241" s="24"/>
      <c r="F1241" s="22"/>
      <c r="G1241" s="24">
        <v>1</v>
      </c>
      <c r="H1241" s="25" t="s">
        <v>551</v>
      </c>
      <c r="I1241" s="26">
        <v>43350</v>
      </c>
      <c r="J1241" s="26">
        <v>43350</v>
      </c>
      <c r="K1241" s="27">
        <v>4600</v>
      </c>
      <c r="L1241" s="28">
        <v>4600</v>
      </c>
      <c r="M1241" s="28">
        <v>4600</v>
      </c>
      <c r="N1241" s="29">
        <v>0.94</v>
      </c>
      <c r="O1241" s="28">
        <v>4320</v>
      </c>
      <c r="P1241" s="34"/>
      <c r="Q1241" s="31" t="s">
        <v>4231</v>
      </c>
    </row>
    <row r="1242" ht="15.75" customHeight="1" spans="1:17">
      <c r="A1242" s="18">
        <v>1235</v>
      </c>
      <c r="B1242" s="32"/>
      <c r="C1242" s="22" t="s">
        <v>4307</v>
      </c>
      <c r="D1242" s="23" t="s">
        <v>2596</v>
      </c>
      <c r="E1242" s="24"/>
      <c r="F1242" s="22"/>
      <c r="G1242" s="24">
        <v>2</v>
      </c>
      <c r="H1242" s="25" t="s">
        <v>551</v>
      </c>
      <c r="I1242" s="26">
        <v>43341</v>
      </c>
      <c r="J1242" s="26">
        <v>43341</v>
      </c>
      <c r="K1242" s="27">
        <v>5006</v>
      </c>
      <c r="L1242" s="28">
        <v>4926.74</v>
      </c>
      <c r="M1242" s="28">
        <v>5010</v>
      </c>
      <c r="N1242" s="29">
        <v>0.95</v>
      </c>
      <c r="O1242" s="28">
        <v>4760</v>
      </c>
      <c r="P1242" s="34"/>
      <c r="Q1242" s="31" t="s">
        <v>4231</v>
      </c>
    </row>
    <row r="1243" ht="15.75" customHeight="1" spans="1:17">
      <c r="A1243" s="18">
        <v>1236</v>
      </c>
      <c r="B1243" s="32"/>
      <c r="C1243" s="22" t="s">
        <v>4308</v>
      </c>
      <c r="D1243" s="23" t="s">
        <v>2506</v>
      </c>
      <c r="E1243" s="24"/>
      <c r="F1243" s="22"/>
      <c r="G1243" s="24">
        <v>1</v>
      </c>
      <c r="H1243" s="25" t="s">
        <v>551</v>
      </c>
      <c r="I1243" s="26">
        <v>43343</v>
      </c>
      <c r="J1243" s="26">
        <v>43343</v>
      </c>
      <c r="K1243" s="35">
        <v>1600</v>
      </c>
      <c r="L1243" s="28">
        <v>1194.72</v>
      </c>
      <c r="M1243" s="28">
        <v>1600</v>
      </c>
      <c r="N1243" s="29">
        <v>0.94</v>
      </c>
      <c r="O1243" s="28">
        <v>1500</v>
      </c>
      <c r="P1243" s="34"/>
      <c r="Q1243" s="31" t="s">
        <v>4231</v>
      </c>
    </row>
    <row r="1244" ht="15.75" customHeight="1" spans="1:17">
      <c r="A1244" s="18">
        <v>1237</v>
      </c>
      <c r="B1244" s="32"/>
      <c r="C1244" s="22" t="s">
        <v>4309</v>
      </c>
      <c r="D1244" s="23" t="s">
        <v>3614</v>
      </c>
      <c r="E1244" s="24" t="s">
        <v>4310</v>
      </c>
      <c r="F1244" s="23"/>
      <c r="G1244" s="24">
        <v>1</v>
      </c>
      <c r="H1244" s="25" t="s">
        <v>551</v>
      </c>
      <c r="I1244" s="26">
        <v>43343</v>
      </c>
      <c r="J1244" s="26">
        <v>43343</v>
      </c>
      <c r="K1244" s="27">
        <v>1100</v>
      </c>
      <c r="L1244" s="28">
        <v>873.54</v>
      </c>
      <c r="M1244" s="28">
        <v>1100</v>
      </c>
      <c r="N1244" s="29">
        <v>0.94</v>
      </c>
      <c r="O1244" s="28">
        <v>1030</v>
      </c>
      <c r="P1244" s="34"/>
      <c r="Q1244" s="31" t="s">
        <v>4231</v>
      </c>
    </row>
    <row r="1245" ht="15.75" customHeight="1" spans="1:17">
      <c r="A1245" s="18">
        <v>1238</v>
      </c>
      <c r="B1245" s="32"/>
      <c r="C1245" s="22" t="s">
        <v>4311</v>
      </c>
      <c r="D1245" s="23" t="s">
        <v>2399</v>
      </c>
      <c r="E1245" s="24"/>
      <c r="F1245" s="22"/>
      <c r="G1245" s="24">
        <v>1</v>
      </c>
      <c r="H1245" s="25" t="s">
        <v>551</v>
      </c>
      <c r="I1245" s="26">
        <v>43187</v>
      </c>
      <c r="J1245" s="26">
        <v>43187</v>
      </c>
      <c r="K1245" s="27">
        <v>18800</v>
      </c>
      <c r="L1245" s="28">
        <v>11953.59</v>
      </c>
      <c r="M1245" s="28">
        <v>18800</v>
      </c>
      <c r="N1245" s="29">
        <v>0.92</v>
      </c>
      <c r="O1245" s="28">
        <v>17300</v>
      </c>
      <c r="P1245" s="34"/>
      <c r="Q1245" s="31" t="s">
        <v>4231</v>
      </c>
    </row>
    <row r="1246" ht="15.75" customHeight="1" spans="1:17">
      <c r="A1246" s="18">
        <v>1239</v>
      </c>
      <c r="B1246" s="32"/>
      <c r="C1246" s="22" t="s">
        <v>4312</v>
      </c>
      <c r="D1246" s="23" t="s">
        <v>4313</v>
      </c>
      <c r="E1246" s="24"/>
      <c r="F1246" s="22" t="s">
        <v>4314</v>
      </c>
      <c r="G1246" s="24">
        <v>1</v>
      </c>
      <c r="H1246" s="25" t="s">
        <v>2498</v>
      </c>
      <c r="I1246" s="26">
        <v>41974</v>
      </c>
      <c r="J1246" s="26">
        <v>41974</v>
      </c>
      <c r="K1246" s="27">
        <v>24800</v>
      </c>
      <c r="L1246" s="28">
        <v>7129.85</v>
      </c>
      <c r="M1246" s="28">
        <v>21820</v>
      </c>
      <c r="N1246" s="29">
        <v>0.28</v>
      </c>
      <c r="O1246" s="28">
        <v>6110</v>
      </c>
      <c r="P1246" s="34"/>
      <c r="Q1246" s="31" t="s">
        <v>4231</v>
      </c>
    </row>
    <row r="1247" ht="15.75" customHeight="1" spans="1:17">
      <c r="A1247" s="18">
        <v>1240</v>
      </c>
      <c r="B1247" s="32"/>
      <c r="C1247" s="22" t="s">
        <v>4315</v>
      </c>
      <c r="D1247" s="23" t="s">
        <v>3124</v>
      </c>
      <c r="E1247" s="24"/>
      <c r="F1247" s="22"/>
      <c r="G1247" s="24">
        <v>1</v>
      </c>
      <c r="H1247" s="25" t="s">
        <v>2498</v>
      </c>
      <c r="I1247" s="26">
        <v>42064</v>
      </c>
      <c r="J1247" s="26">
        <v>42064</v>
      </c>
      <c r="K1247" s="36">
        <v>5600</v>
      </c>
      <c r="L1247" s="28">
        <v>1875.86</v>
      </c>
      <c r="M1247" s="28">
        <v>5040</v>
      </c>
      <c r="N1247" s="29">
        <v>0.32</v>
      </c>
      <c r="O1247" s="28">
        <v>1610</v>
      </c>
      <c r="P1247" s="34"/>
      <c r="Q1247" s="31" t="s">
        <v>4231</v>
      </c>
    </row>
    <row r="1248" ht="15.75" customHeight="1" spans="1:17">
      <c r="A1248" s="18">
        <v>1241</v>
      </c>
      <c r="B1248" s="32"/>
      <c r="C1248" s="22" t="s">
        <v>4316</v>
      </c>
      <c r="D1248" s="22" t="s">
        <v>4317</v>
      </c>
      <c r="E1248" s="24"/>
      <c r="F1248" s="22"/>
      <c r="G1248" s="24">
        <v>1</v>
      </c>
      <c r="H1248" s="25" t="s">
        <v>2498</v>
      </c>
      <c r="I1248" s="26">
        <v>42875</v>
      </c>
      <c r="J1248" s="26">
        <v>42875</v>
      </c>
      <c r="K1248" s="36">
        <v>46000</v>
      </c>
      <c r="L1248" s="28">
        <v>34346.72</v>
      </c>
      <c r="M1248" s="28">
        <v>43700</v>
      </c>
      <c r="N1248" s="29">
        <v>0.68</v>
      </c>
      <c r="O1248" s="28">
        <v>29720</v>
      </c>
      <c r="P1248" s="34"/>
      <c r="Q1248" s="31" t="s">
        <v>4231</v>
      </c>
    </row>
    <row r="1249" ht="15.75" customHeight="1" spans="1:17">
      <c r="A1249" s="18">
        <v>1242</v>
      </c>
      <c r="B1249" s="32"/>
      <c r="C1249" s="22" t="s">
        <v>4318</v>
      </c>
      <c r="D1249" s="23" t="s">
        <v>4319</v>
      </c>
      <c r="E1249" s="24"/>
      <c r="F1249" s="22"/>
      <c r="G1249" s="24">
        <v>1</v>
      </c>
      <c r="H1249" s="25" t="s">
        <v>2498</v>
      </c>
      <c r="I1249" s="26">
        <v>43059</v>
      </c>
      <c r="J1249" s="26">
        <v>43059</v>
      </c>
      <c r="K1249" s="36">
        <v>35000</v>
      </c>
      <c r="L1249" s="28">
        <v>29458.3</v>
      </c>
      <c r="M1249" s="28">
        <v>33250</v>
      </c>
      <c r="N1249" s="29">
        <v>0.77</v>
      </c>
      <c r="O1249" s="28">
        <v>25600</v>
      </c>
      <c r="P1249" s="34"/>
      <c r="Q1249" s="31" t="s">
        <v>4231</v>
      </c>
    </row>
    <row r="1250" ht="15.75" customHeight="1" spans="1:17">
      <c r="A1250" s="18">
        <v>1243</v>
      </c>
      <c r="B1250" s="32"/>
      <c r="C1250" s="22" t="s">
        <v>4320</v>
      </c>
      <c r="D1250" s="23" t="s">
        <v>3302</v>
      </c>
      <c r="E1250" s="24"/>
      <c r="F1250" s="22"/>
      <c r="G1250" s="24">
        <v>1</v>
      </c>
      <c r="H1250" s="25" t="s">
        <v>2498</v>
      </c>
      <c r="I1250" s="26">
        <v>43219</v>
      </c>
      <c r="J1250" s="26">
        <v>43219</v>
      </c>
      <c r="K1250" s="36">
        <v>2500</v>
      </c>
      <c r="L1250" s="28">
        <v>1114.65</v>
      </c>
      <c r="M1250" s="28">
        <v>2500</v>
      </c>
      <c r="N1250" s="29">
        <v>0.85</v>
      </c>
      <c r="O1250" s="28">
        <v>2130</v>
      </c>
      <c r="P1250" s="34"/>
      <c r="Q1250" s="31" t="s">
        <v>4231</v>
      </c>
    </row>
    <row r="1251" ht="15.75" customHeight="1" spans="1:17">
      <c r="A1251" s="18">
        <v>1244</v>
      </c>
      <c r="B1251" s="32"/>
      <c r="C1251" s="22" t="s">
        <v>4321</v>
      </c>
      <c r="D1251" s="22" t="s">
        <v>2517</v>
      </c>
      <c r="E1251" s="24"/>
      <c r="F1251" s="22"/>
      <c r="G1251" s="24">
        <v>1</v>
      </c>
      <c r="H1251" s="25" t="s">
        <v>2498</v>
      </c>
      <c r="I1251" s="26">
        <v>43333</v>
      </c>
      <c r="J1251" s="26">
        <v>43333</v>
      </c>
      <c r="K1251" s="36">
        <v>8500</v>
      </c>
      <c r="L1251" s="28">
        <v>8365.42</v>
      </c>
      <c r="M1251" s="28">
        <v>8500</v>
      </c>
      <c r="N1251" s="29">
        <v>0.9</v>
      </c>
      <c r="O1251" s="28">
        <v>7650</v>
      </c>
      <c r="P1251" s="34"/>
      <c r="Q1251" s="31" t="s">
        <v>4231</v>
      </c>
    </row>
    <row r="1252" ht="15.75" customHeight="1" spans="1:17">
      <c r="A1252" s="18">
        <v>1245</v>
      </c>
      <c r="B1252" s="32"/>
      <c r="C1252" s="22" t="s">
        <v>4322</v>
      </c>
      <c r="D1252" s="22" t="s">
        <v>3985</v>
      </c>
      <c r="E1252" s="24" t="s">
        <v>3262</v>
      </c>
      <c r="F1252" s="22"/>
      <c r="G1252" s="24">
        <v>1</v>
      </c>
      <c r="H1252" s="25" t="s">
        <v>2498</v>
      </c>
      <c r="I1252" s="26">
        <v>42639</v>
      </c>
      <c r="J1252" s="26">
        <v>42639</v>
      </c>
      <c r="K1252" s="27">
        <v>84000</v>
      </c>
      <c r="L1252" s="28">
        <v>52080</v>
      </c>
      <c r="M1252" s="28">
        <v>84000</v>
      </c>
      <c r="N1252" s="29">
        <v>0.79</v>
      </c>
      <c r="O1252" s="28">
        <v>66360</v>
      </c>
      <c r="P1252" s="34"/>
      <c r="Q1252" s="31" t="s">
        <v>4231</v>
      </c>
    </row>
    <row r="1253" ht="15.75" customHeight="1" spans="1:17">
      <c r="A1253" s="18">
        <v>1246</v>
      </c>
      <c r="B1253" s="32"/>
      <c r="C1253" s="22" t="s">
        <v>4323</v>
      </c>
      <c r="D1253" s="22" t="s">
        <v>2749</v>
      </c>
      <c r="E1253" s="24"/>
      <c r="F1253" s="22"/>
      <c r="G1253" s="24">
        <v>1</v>
      </c>
      <c r="H1253" s="25" t="s">
        <v>626</v>
      </c>
      <c r="I1253" s="26">
        <v>41974</v>
      </c>
      <c r="J1253" s="26">
        <v>41974</v>
      </c>
      <c r="K1253" s="27">
        <v>84000</v>
      </c>
      <c r="L1253" s="28">
        <v>24150</v>
      </c>
      <c r="M1253" s="28">
        <v>73920</v>
      </c>
      <c r="N1253" s="29">
        <v>0.57</v>
      </c>
      <c r="O1253" s="28">
        <v>42130</v>
      </c>
      <c r="P1253" s="34"/>
      <c r="Q1253" s="31" t="s">
        <v>4231</v>
      </c>
    </row>
    <row r="1254" ht="15.75" customHeight="1" spans="1:17">
      <c r="A1254" s="18">
        <v>1247</v>
      </c>
      <c r="B1254" s="32"/>
      <c r="C1254" s="22" t="s">
        <v>4324</v>
      </c>
      <c r="D1254" s="23" t="s">
        <v>2527</v>
      </c>
      <c r="E1254" s="24"/>
      <c r="F1254" s="22"/>
      <c r="G1254" s="24">
        <v>216</v>
      </c>
      <c r="H1254" s="25" t="s">
        <v>626</v>
      </c>
      <c r="I1254" s="26">
        <v>42370</v>
      </c>
      <c r="J1254" s="26">
        <v>42370</v>
      </c>
      <c r="K1254" s="27">
        <v>151200</v>
      </c>
      <c r="L1254" s="28">
        <v>74592</v>
      </c>
      <c r="M1254" s="28">
        <v>143640</v>
      </c>
      <c r="N1254" s="29">
        <v>0.68</v>
      </c>
      <c r="O1254" s="28">
        <v>97680</v>
      </c>
      <c r="P1254" s="34"/>
      <c r="Q1254" s="31" t="s">
        <v>4231</v>
      </c>
    </row>
    <row r="1255" ht="15.75" customHeight="1" spans="1:17">
      <c r="A1255" s="18">
        <v>1248</v>
      </c>
      <c r="B1255" s="32"/>
      <c r="C1255" s="22" t="s">
        <v>4325</v>
      </c>
      <c r="D1255" s="22" t="s">
        <v>2489</v>
      </c>
      <c r="E1255" s="22"/>
      <c r="F1255" s="22"/>
      <c r="G1255" s="24">
        <v>1</v>
      </c>
      <c r="H1255" s="25" t="s">
        <v>2353</v>
      </c>
      <c r="I1255" s="26">
        <v>42461</v>
      </c>
      <c r="J1255" s="26">
        <v>42461</v>
      </c>
      <c r="K1255" s="27">
        <v>5760</v>
      </c>
      <c r="L1255" s="28">
        <v>3115.2</v>
      </c>
      <c r="M1255" s="28">
        <v>5470</v>
      </c>
      <c r="N1255" s="29">
        <v>0.7</v>
      </c>
      <c r="O1255" s="28">
        <v>3830</v>
      </c>
      <c r="P1255" s="34"/>
      <c r="Q1255" s="31" t="s">
        <v>4231</v>
      </c>
    </row>
    <row r="1256" ht="15.75" customHeight="1" spans="1:17">
      <c r="A1256" s="18">
        <v>1249</v>
      </c>
      <c r="B1256" s="32"/>
      <c r="C1256" s="22" t="s">
        <v>4326</v>
      </c>
      <c r="D1256" s="22" t="s">
        <v>2939</v>
      </c>
      <c r="E1256" s="24"/>
      <c r="F1256" s="22"/>
      <c r="G1256" s="24">
        <v>1</v>
      </c>
      <c r="H1256" s="25" t="s">
        <v>2353</v>
      </c>
      <c r="I1256" s="26">
        <v>42491</v>
      </c>
      <c r="J1256" s="26">
        <v>42491</v>
      </c>
      <c r="K1256" s="27">
        <v>40590</v>
      </c>
      <c r="L1256" s="28">
        <v>22594.96</v>
      </c>
      <c r="M1256" s="28">
        <v>38560</v>
      </c>
      <c r="N1256" s="29">
        <v>0.79</v>
      </c>
      <c r="O1256" s="28">
        <v>30460</v>
      </c>
      <c r="P1256" s="34"/>
      <c r="Q1256" s="31" t="s">
        <v>4231</v>
      </c>
    </row>
    <row r="1257" ht="15.75" customHeight="1" spans="1:17">
      <c r="A1257" s="18">
        <v>1250</v>
      </c>
      <c r="B1257" s="32"/>
      <c r="C1257" s="22" t="s">
        <v>4327</v>
      </c>
      <c r="D1257" s="22" t="s">
        <v>3822</v>
      </c>
      <c r="E1257" s="22"/>
      <c r="F1257" s="22"/>
      <c r="G1257" s="24">
        <v>1</v>
      </c>
      <c r="H1257" s="25" t="s">
        <v>2767</v>
      </c>
      <c r="I1257" s="26">
        <v>42552</v>
      </c>
      <c r="J1257" s="26">
        <v>42552</v>
      </c>
      <c r="K1257" s="27">
        <v>23896</v>
      </c>
      <c r="L1257" s="28">
        <v>14058.9</v>
      </c>
      <c r="M1257" s="28">
        <v>21510</v>
      </c>
      <c r="N1257" s="29">
        <v>0.83</v>
      </c>
      <c r="O1257" s="28">
        <v>17850</v>
      </c>
      <c r="P1257" s="34"/>
      <c r="Q1257" s="31" t="s">
        <v>4231</v>
      </c>
    </row>
    <row r="1258" ht="15.75" customHeight="1" spans="1:17">
      <c r="A1258" s="18">
        <v>1251</v>
      </c>
      <c r="B1258" s="32"/>
      <c r="C1258" s="22" t="s">
        <v>4328</v>
      </c>
      <c r="D1258" s="22" t="s">
        <v>4329</v>
      </c>
      <c r="E1258" s="22"/>
      <c r="F1258" s="22"/>
      <c r="G1258" s="24">
        <v>1</v>
      </c>
      <c r="H1258" s="25" t="s">
        <v>2486</v>
      </c>
      <c r="I1258" s="26">
        <v>42644</v>
      </c>
      <c r="J1258" s="26">
        <v>42644</v>
      </c>
      <c r="K1258" s="27">
        <v>48248</v>
      </c>
      <c r="L1258" s="28">
        <v>30677.61</v>
      </c>
      <c r="M1258" s="28">
        <v>43420</v>
      </c>
      <c r="N1258" s="29">
        <v>0.82</v>
      </c>
      <c r="O1258" s="28">
        <v>35600</v>
      </c>
      <c r="P1258" s="34"/>
      <c r="Q1258" s="31" t="s">
        <v>4231</v>
      </c>
    </row>
    <row r="1259" ht="15.75" customHeight="1" spans="1:17">
      <c r="A1259" s="18">
        <v>1252</v>
      </c>
      <c r="B1259" s="32"/>
      <c r="C1259" s="22" t="s">
        <v>4330</v>
      </c>
      <c r="D1259" s="22" t="s">
        <v>2603</v>
      </c>
      <c r="E1259" s="22"/>
      <c r="F1259" s="22"/>
      <c r="G1259" s="24">
        <v>1</v>
      </c>
      <c r="H1259" s="25" t="s">
        <v>2353</v>
      </c>
      <c r="I1259" s="26">
        <v>42644</v>
      </c>
      <c r="J1259" s="26">
        <v>42644</v>
      </c>
      <c r="K1259" s="27">
        <v>51998.4</v>
      </c>
      <c r="L1259" s="28">
        <v>33062.27</v>
      </c>
      <c r="M1259" s="28">
        <v>49400</v>
      </c>
      <c r="N1259" s="29">
        <v>0.82</v>
      </c>
      <c r="O1259" s="28">
        <v>40510</v>
      </c>
      <c r="P1259" s="34"/>
      <c r="Q1259" s="31" t="s">
        <v>4231</v>
      </c>
    </row>
    <row r="1260" ht="15.75" customHeight="1" spans="1:17">
      <c r="A1260" s="18">
        <v>1253</v>
      </c>
      <c r="B1260" s="32"/>
      <c r="C1260" s="22" t="s">
        <v>4331</v>
      </c>
      <c r="D1260" s="22" t="s">
        <v>4332</v>
      </c>
      <c r="E1260" s="22"/>
      <c r="F1260" s="22"/>
      <c r="G1260" s="24">
        <v>1</v>
      </c>
      <c r="H1260" s="25" t="s">
        <v>2353</v>
      </c>
      <c r="I1260" s="26">
        <v>42644</v>
      </c>
      <c r="J1260" s="26">
        <v>42644</v>
      </c>
      <c r="K1260" s="27">
        <v>225150.31</v>
      </c>
      <c r="L1260" s="28">
        <v>143158.07</v>
      </c>
      <c r="M1260" s="28">
        <v>204890</v>
      </c>
      <c r="N1260" s="29">
        <v>0.79</v>
      </c>
      <c r="O1260" s="28">
        <v>161860</v>
      </c>
      <c r="P1260" s="34"/>
      <c r="Q1260" s="31" t="s">
        <v>4231</v>
      </c>
    </row>
    <row r="1261" ht="15.75" customHeight="1" spans="1:17">
      <c r="A1261" s="18">
        <v>1254</v>
      </c>
      <c r="B1261" s="32"/>
      <c r="C1261" s="22" t="s">
        <v>4333</v>
      </c>
      <c r="D1261" s="22" t="s">
        <v>2747</v>
      </c>
      <c r="E1261" s="22"/>
      <c r="F1261" s="22"/>
      <c r="G1261" s="24">
        <v>1</v>
      </c>
      <c r="H1261" s="25" t="s">
        <v>551</v>
      </c>
      <c r="I1261" s="26">
        <v>42705</v>
      </c>
      <c r="J1261" s="26">
        <v>42705</v>
      </c>
      <c r="K1261" s="27">
        <v>46980</v>
      </c>
      <c r="L1261" s="28">
        <v>31359.15</v>
      </c>
      <c r="M1261" s="28">
        <v>43220</v>
      </c>
      <c r="N1261" s="29">
        <v>0.77</v>
      </c>
      <c r="O1261" s="28">
        <v>33280</v>
      </c>
      <c r="P1261" s="34"/>
      <c r="Q1261" s="31" t="s">
        <v>4231</v>
      </c>
    </row>
    <row r="1262" ht="15.75" customHeight="1" spans="1:17">
      <c r="A1262" s="18">
        <v>1255</v>
      </c>
      <c r="B1262" s="32"/>
      <c r="C1262" s="22" t="s">
        <v>4334</v>
      </c>
      <c r="D1262" s="22" t="s">
        <v>4214</v>
      </c>
      <c r="E1262" s="22" t="s">
        <v>2429</v>
      </c>
      <c r="F1262" s="22"/>
      <c r="G1262" s="24">
        <v>1</v>
      </c>
      <c r="H1262" s="25" t="s">
        <v>551</v>
      </c>
      <c r="I1262" s="26">
        <v>42850</v>
      </c>
      <c r="J1262" s="26">
        <v>42850</v>
      </c>
      <c r="K1262" s="27">
        <v>2800</v>
      </c>
      <c r="L1262" s="28">
        <v>2046.39</v>
      </c>
      <c r="M1262" s="28">
        <v>2800</v>
      </c>
      <c r="N1262" s="29">
        <v>0.84</v>
      </c>
      <c r="O1262" s="28">
        <v>2350</v>
      </c>
      <c r="P1262" s="34"/>
      <c r="Q1262" s="31" t="s">
        <v>4231</v>
      </c>
    </row>
    <row r="1263" ht="15.75" customHeight="1" spans="1:17">
      <c r="A1263" s="18">
        <v>1256</v>
      </c>
      <c r="B1263" s="32"/>
      <c r="C1263" s="22" t="s">
        <v>4335</v>
      </c>
      <c r="D1263" s="22" t="s">
        <v>2410</v>
      </c>
      <c r="E1263" s="22"/>
      <c r="F1263" s="22"/>
      <c r="G1263" s="24">
        <v>1</v>
      </c>
      <c r="H1263" s="25" t="s">
        <v>551</v>
      </c>
      <c r="I1263" s="26">
        <v>42865</v>
      </c>
      <c r="J1263" s="26">
        <v>42865</v>
      </c>
      <c r="K1263" s="27">
        <v>2600</v>
      </c>
      <c r="L1263" s="28">
        <v>1941.28</v>
      </c>
      <c r="M1263" s="28">
        <v>2470</v>
      </c>
      <c r="N1263" s="29">
        <v>0.76</v>
      </c>
      <c r="O1263" s="28">
        <v>1880</v>
      </c>
      <c r="P1263" s="34"/>
      <c r="Q1263" s="31" t="s">
        <v>4231</v>
      </c>
    </row>
    <row r="1264" ht="15.75" customHeight="1" spans="1:17">
      <c r="A1264" s="18">
        <v>1257</v>
      </c>
      <c r="B1264" s="32"/>
      <c r="C1264" s="22" t="s">
        <v>4336</v>
      </c>
      <c r="D1264" s="22" t="s">
        <v>2421</v>
      </c>
      <c r="E1264" s="22"/>
      <c r="F1264" s="22"/>
      <c r="G1264" s="24">
        <v>1</v>
      </c>
      <c r="H1264" s="25" t="s">
        <v>551</v>
      </c>
      <c r="I1264" s="26">
        <v>42865</v>
      </c>
      <c r="J1264" s="26">
        <v>42865</v>
      </c>
      <c r="K1264" s="36">
        <v>4700</v>
      </c>
      <c r="L1264" s="28">
        <v>3509.28</v>
      </c>
      <c r="M1264" s="28">
        <v>4470</v>
      </c>
      <c r="N1264" s="29">
        <v>0.76</v>
      </c>
      <c r="O1264" s="28">
        <v>3400</v>
      </c>
      <c r="P1264" s="34"/>
      <c r="Q1264" s="31" t="s">
        <v>4231</v>
      </c>
    </row>
    <row r="1265" ht="15.75" customHeight="1" spans="1:17">
      <c r="A1265" s="18">
        <v>1258</v>
      </c>
      <c r="B1265" s="32"/>
      <c r="C1265" s="22" t="s">
        <v>4337</v>
      </c>
      <c r="D1265" s="22" t="s">
        <v>3231</v>
      </c>
      <c r="E1265" s="22" t="s">
        <v>2502</v>
      </c>
      <c r="F1265" s="22"/>
      <c r="G1265" s="24">
        <v>1</v>
      </c>
      <c r="H1265" s="25" t="s">
        <v>551</v>
      </c>
      <c r="I1265" s="26">
        <v>42865</v>
      </c>
      <c r="J1265" s="26">
        <v>42865</v>
      </c>
      <c r="K1265" s="36">
        <v>4500</v>
      </c>
      <c r="L1265" s="28">
        <v>3360</v>
      </c>
      <c r="M1265" s="28">
        <v>4280</v>
      </c>
      <c r="N1265" s="29">
        <v>0.81</v>
      </c>
      <c r="O1265" s="28">
        <v>3470</v>
      </c>
      <c r="P1265" s="34"/>
      <c r="Q1265" s="31" t="s">
        <v>4231</v>
      </c>
    </row>
    <row r="1266" ht="15.75" customHeight="1" spans="1:17">
      <c r="A1266" s="18">
        <v>1259</v>
      </c>
      <c r="B1266" s="32"/>
      <c r="C1266" s="22" t="s">
        <v>4338</v>
      </c>
      <c r="D1266" s="22" t="s">
        <v>2419</v>
      </c>
      <c r="E1266" s="22"/>
      <c r="F1266" s="22"/>
      <c r="G1266" s="24">
        <v>1</v>
      </c>
      <c r="H1266" s="25" t="s">
        <v>551</v>
      </c>
      <c r="I1266" s="26">
        <v>42888</v>
      </c>
      <c r="J1266" s="26">
        <v>42888</v>
      </c>
      <c r="K1266" s="36">
        <v>2160</v>
      </c>
      <c r="L1266" s="28">
        <v>1647</v>
      </c>
      <c r="M1266" s="28">
        <v>2050</v>
      </c>
      <c r="N1266" s="29">
        <v>0.85</v>
      </c>
      <c r="O1266" s="28">
        <v>1740</v>
      </c>
      <c r="P1266" s="34"/>
      <c r="Q1266" s="31" t="s">
        <v>4231</v>
      </c>
    </row>
    <row r="1267" ht="15.75" customHeight="1" spans="1:17">
      <c r="A1267" s="18">
        <v>1260</v>
      </c>
      <c r="B1267" s="32"/>
      <c r="C1267" s="22" t="s">
        <v>4339</v>
      </c>
      <c r="D1267" s="22" t="s">
        <v>4216</v>
      </c>
      <c r="E1267" s="22"/>
      <c r="F1267" s="22"/>
      <c r="G1267" s="24">
        <v>1</v>
      </c>
      <c r="H1267" s="25" t="s">
        <v>626</v>
      </c>
      <c r="I1267" s="26">
        <v>43059</v>
      </c>
      <c r="J1267" s="26">
        <v>43059</v>
      </c>
      <c r="K1267" s="36">
        <v>37781</v>
      </c>
      <c r="L1267" s="28">
        <v>31799</v>
      </c>
      <c r="M1267" s="28">
        <v>35890</v>
      </c>
      <c r="N1267" s="29">
        <v>0.91</v>
      </c>
      <c r="O1267" s="28">
        <v>32660</v>
      </c>
      <c r="P1267" s="34"/>
      <c r="Q1267" s="31" t="s">
        <v>4231</v>
      </c>
    </row>
    <row r="1268" ht="15.75" customHeight="1" spans="1:17">
      <c r="A1268" s="18">
        <v>1261</v>
      </c>
      <c r="B1268" s="32"/>
      <c r="C1268" s="22" t="s">
        <v>4340</v>
      </c>
      <c r="D1268" s="22" t="s">
        <v>3842</v>
      </c>
      <c r="E1268" s="22"/>
      <c r="F1268" s="22"/>
      <c r="G1268" s="24">
        <v>1</v>
      </c>
      <c r="H1268" s="25" t="s">
        <v>551</v>
      </c>
      <c r="I1268" s="26">
        <v>43089</v>
      </c>
      <c r="J1268" s="26">
        <v>43089</v>
      </c>
      <c r="K1268" s="36">
        <v>9200</v>
      </c>
      <c r="L1268" s="28">
        <v>7888.97</v>
      </c>
      <c r="M1268" s="28">
        <v>8740</v>
      </c>
      <c r="N1268" s="29">
        <v>0.89</v>
      </c>
      <c r="O1268" s="28">
        <v>7780</v>
      </c>
      <c r="P1268" s="34"/>
      <c r="Q1268" s="31" t="s">
        <v>4231</v>
      </c>
    </row>
    <row r="1269" ht="15.75" customHeight="1" spans="1:17">
      <c r="A1269" s="18">
        <v>1262</v>
      </c>
      <c r="B1269" s="32"/>
      <c r="C1269" s="22" t="s">
        <v>4341</v>
      </c>
      <c r="D1269" s="22" t="s">
        <v>4222</v>
      </c>
      <c r="E1269" s="22"/>
      <c r="F1269" s="22"/>
      <c r="G1269" s="24">
        <v>200</v>
      </c>
      <c r="H1269" s="25" t="s">
        <v>626</v>
      </c>
      <c r="I1269" s="26">
        <v>43089</v>
      </c>
      <c r="J1269" s="26">
        <v>43089</v>
      </c>
      <c r="K1269" s="27">
        <v>7399.93</v>
      </c>
      <c r="L1269" s="28">
        <v>6345.4</v>
      </c>
      <c r="M1269" s="28">
        <v>7200</v>
      </c>
      <c r="N1269" s="29">
        <v>0.87</v>
      </c>
      <c r="O1269" s="28">
        <v>6260</v>
      </c>
      <c r="P1269" s="34"/>
      <c r="Q1269" s="31" t="s">
        <v>4231</v>
      </c>
    </row>
    <row r="1270" ht="15.75" customHeight="1" spans="1:17">
      <c r="A1270" s="18">
        <v>1263</v>
      </c>
      <c r="B1270" s="32"/>
      <c r="C1270" s="22" t="s">
        <v>4342</v>
      </c>
      <c r="D1270" s="22" t="s">
        <v>2442</v>
      </c>
      <c r="E1270" s="22"/>
      <c r="F1270" s="22"/>
      <c r="G1270" s="24">
        <v>1</v>
      </c>
      <c r="H1270" s="25" t="s">
        <v>551</v>
      </c>
      <c r="I1270" s="26">
        <v>43089</v>
      </c>
      <c r="J1270" s="26">
        <v>43089</v>
      </c>
      <c r="K1270" s="27">
        <v>12300</v>
      </c>
      <c r="L1270" s="28">
        <v>10547.25</v>
      </c>
      <c r="M1270" s="28">
        <v>11930</v>
      </c>
      <c r="N1270" s="29">
        <v>0.89</v>
      </c>
      <c r="O1270" s="28">
        <v>10620</v>
      </c>
      <c r="P1270" s="34"/>
      <c r="Q1270" s="31" t="s">
        <v>4231</v>
      </c>
    </row>
    <row r="1271" ht="15.75" customHeight="1" spans="1:17">
      <c r="A1271" s="18">
        <v>1264</v>
      </c>
      <c r="B1271" s="32"/>
      <c r="C1271" s="22" t="s">
        <v>4343</v>
      </c>
      <c r="D1271" s="22" t="s">
        <v>3932</v>
      </c>
      <c r="E1271" s="22"/>
      <c r="F1271" s="22"/>
      <c r="G1271" s="24">
        <v>1</v>
      </c>
      <c r="H1271" s="25" t="s">
        <v>551</v>
      </c>
      <c r="I1271" s="26">
        <v>43089</v>
      </c>
      <c r="J1271" s="26">
        <v>43089</v>
      </c>
      <c r="K1271" s="27">
        <v>5000</v>
      </c>
      <c r="L1271" s="28">
        <v>4287.47</v>
      </c>
      <c r="M1271" s="28">
        <v>4850</v>
      </c>
      <c r="N1271" s="29">
        <v>0.89</v>
      </c>
      <c r="O1271" s="28">
        <v>4320</v>
      </c>
      <c r="P1271" s="34"/>
      <c r="Q1271" s="31" t="s">
        <v>4231</v>
      </c>
    </row>
    <row r="1272" ht="15.75" customHeight="1" spans="1:17">
      <c r="A1272" s="18">
        <v>1265</v>
      </c>
      <c r="B1272" s="32"/>
      <c r="C1272" s="22" t="s">
        <v>4344</v>
      </c>
      <c r="D1272" s="22" t="s">
        <v>2469</v>
      </c>
      <c r="E1272" s="22" t="s">
        <v>4226</v>
      </c>
      <c r="F1272" s="23"/>
      <c r="G1272" s="24">
        <v>10</v>
      </c>
      <c r="H1272" s="25" t="s">
        <v>551</v>
      </c>
      <c r="I1272" s="26">
        <v>43214</v>
      </c>
      <c r="J1272" s="26">
        <v>43214</v>
      </c>
      <c r="K1272" s="27">
        <v>92000</v>
      </c>
      <c r="L1272" s="28">
        <v>84716.65</v>
      </c>
      <c r="M1272" s="28">
        <v>92000</v>
      </c>
      <c r="N1272" s="29">
        <v>0.94</v>
      </c>
      <c r="O1272" s="28">
        <v>86480</v>
      </c>
      <c r="P1272" s="34"/>
      <c r="Q1272" s="31" t="s">
        <v>4231</v>
      </c>
    </row>
    <row r="1273" ht="15.75" customHeight="1" spans="1:17">
      <c r="A1273" s="18">
        <v>1266</v>
      </c>
      <c r="B1273" s="32"/>
      <c r="C1273" s="22" t="s">
        <v>4345</v>
      </c>
      <c r="D1273" s="22" t="s">
        <v>4346</v>
      </c>
      <c r="E1273" s="22" t="s">
        <v>4347</v>
      </c>
      <c r="F1273" s="23"/>
      <c r="G1273" s="24">
        <v>1</v>
      </c>
      <c r="H1273" s="25" t="s">
        <v>551</v>
      </c>
      <c r="I1273" s="26">
        <v>43299</v>
      </c>
      <c r="J1273" s="26">
        <v>43299</v>
      </c>
      <c r="K1273" s="27">
        <v>9300</v>
      </c>
      <c r="L1273" s="28">
        <v>9005.5</v>
      </c>
      <c r="M1273" s="28">
        <v>9300</v>
      </c>
      <c r="N1273" s="29">
        <v>0.95</v>
      </c>
      <c r="O1273" s="28">
        <v>8840</v>
      </c>
      <c r="P1273" s="34"/>
      <c r="Q1273" s="31" t="s">
        <v>4231</v>
      </c>
    </row>
    <row r="1274" ht="15.75" customHeight="1" spans="1:17">
      <c r="A1274" s="18">
        <v>1267</v>
      </c>
      <c r="B1274" s="38"/>
      <c r="C1274" s="22" t="s">
        <v>4348</v>
      </c>
      <c r="D1274" s="22" t="s">
        <v>4349</v>
      </c>
      <c r="E1274" s="22"/>
      <c r="F1274" s="23"/>
      <c r="G1274" s="24">
        <v>1</v>
      </c>
      <c r="H1274" s="25" t="s">
        <v>2353</v>
      </c>
      <c r="I1274" s="26">
        <v>42675</v>
      </c>
      <c r="J1274" s="26">
        <v>42675</v>
      </c>
      <c r="K1274" s="27">
        <v>31009</v>
      </c>
      <c r="L1274" s="28">
        <v>20207.44</v>
      </c>
      <c r="M1274" s="28">
        <v>29460</v>
      </c>
      <c r="N1274" s="29">
        <v>0.76</v>
      </c>
      <c r="O1274" s="28">
        <v>22390</v>
      </c>
      <c r="P1274" s="34"/>
      <c r="Q1274" s="31" t="s">
        <v>4231</v>
      </c>
    </row>
    <row r="1275" ht="15.75" customHeight="1" spans="1:17">
      <c r="A1275" s="18">
        <v>1268</v>
      </c>
      <c r="B1275" s="18"/>
      <c r="C1275" s="22"/>
      <c r="D1275" s="48" t="s">
        <v>4350</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4351</v>
      </c>
      <c r="D1276" s="54" t="s">
        <v>2639</v>
      </c>
      <c r="E1276" s="22"/>
      <c r="F1276" s="22"/>
      <c r="G1276" s="24">
        <v>1</v>
      </c>
      <c r="H1276" s="25" t="s">
        <v>551</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4352</v>
      </c>
      <c r="D1277" s="54" t="s">
        <v>4353</v>
      </c>
      <c r="E1277" s="22"/>
      <c r="F1277" s="22"/>
      <c r="G1277" s="24">
        <v>1</v>
      </c>
      <c r="H1277" s="25" t="s">
        <v>551</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4354</v>
      </c>
      <c r="D1278" s="54" t="s">
        <v>2648</v>
      </c>
      <c r="E1278" s="22"/>
      <c r="F1278" s="22"/>
      <c r="G1278" s="24">
        <v>1</v>
      </c>
      <c r="H1278" s="25" t="s">
        <v>551</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4355</v>
      </c>
      <c r="D1279" s="54" t="s">
        <v>2394</v>
      </c>
      <c r="E1279" s="22"/>
      <c r="F1279" s="22"/>
      <c r="G1279" s="24">
        <v>1</v>
      </c>
      <c r="H1279" s="25" t="s">
        <v>626</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4356</v>
      </c>
      <c r="D1280" s="54" t="s">
        <v>4357</v>
      </c>
      <c r="E1280" s="22"/>
      <c r="F1280" s="22"/>
      <c r="G1280" s="24">
        <v>1</v>
      </c>
      <c r="H1280" s="25" t="s">
        <v>626</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4358</v>
      </c>
      <c r="D1281" s="54" t="s">
        <v>3677</v>
      </c>
      <c r="E1281" s="22"/>
      <c r="F1281" s="22"/>
      <c r="G1281" s="24">
        <v>1</v>
      </c>
      <c r="H1281" s="25" t="s">
        <v>626</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4359</v>
      </c>
      <c r="D1282" s="54" t="s">
        <v>2648</v>
      </c>
      <c r="E1282" s="22"/>
      <c r="F1282" s="22"/>
      <c r="G1282" s="24">
        <v>1</v>
      </c>
      <c r="H1282" s="25" t="s">
        <v>551</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4360</v>
      </c>
      <c r="D1283" s="54" t="s">
        <v>4361</v>
      </c>
      <c r="E1283" s="22"/>
      <c r="F1283" s="22"/>
      <c r="G1283" s="24">
        <v>1</v>
      </c>
      <c r="H1283" s="25" t="s">
        <v>551</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4362</v>
      </c>
      <c r="D1284" s="54" t="s">
        <v>4363</v>
      </c>
      <c r="E1284" s="22"/>
      <c r="F1284" s="22"/>
      <c r="G1284" s="24">
        <v>1</v>
      </c>
      <c r="H1284" s="25" t="s">
        <v>551</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4364</v>
      </c>
      <c r="D1285" s="54" t="s">
        <v>4365</v>
      </c>
      <c r="E1285" s="22"/>
      <c r="F1285" s="22"/>
      <c r="G1285" s="24">
        <v>1</v>
      </c>
      <c r="H1285" s="25" t="s">
        <v>551</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4366</v>
      </c>
      <c r="D1286" s="54" t="s">
        <v>2863</v>
      </c>
      <c r="E1286" s="22"/>
      <c r="F1286" s="22"/>
      <c r="G1286" s="24">
        <v>1</v>
      </c>
      <c r="H1286" s="25" t="s">
        <v>551</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4367</v>
      </c>
      <c r="D1287" s="54" t="s">
        <v>4368</v>
      </c>
      <c r="E1287" s="22"/>
      <c r="F1287" s="22"/>
      <c r="G1287" s="24">
        <v>1</v>
      </c>
      <c r="H1287" s="25" t="s">
        <v>551</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4369</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A1" sqref="$A1:$XFD1048576"/>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4388</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4371</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4372</v>
      </c>
      <c r="B9" s="203" t="s">
        <v>4373</v>
      </c>
      <c r="C9" s="204">
        <v>0</v>
      </c>
      <c r="D9" s="204">
        <v>0</v>
      </c>
      <c r="E9" s="204">
        <v>0</v>
      </c>
      <c r="F9" s="204">
        <v>0</v>
      </c>
      <c r="G9" s="200">
        <v>0</v>
      </c>
      <c r="H9" s="200">
        <v>0</v>
      </c>
      <c r="I9" s="201">
        <v>0</v>
      </c>
      <c r="J9" s="202">
        <v>0</v>
      </c>
    </row>
    <row r="10" ht="15.75" customHeight="1" spans="1:10">
      <c r="A10" s="197" t="s">
        <v>4374</v>
      </c>
      <c r="B10" s="203" t="s">
        <v>4375</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4376</v>
      </c>
      <c r="B11" s="203" t="s">
        <v>4377</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4378</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4379</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4380</v>
      </c>
      <c r="B16" s="203" t="s">
        <v>4381</v>
      </c>
      <c r="C16" s="204">
        <v>0</v>
      </c>
      <c r="D16" s="204">
        <v>0</v>
      </c>
      <c r="E16" s="204">
        <v>0</v>
      </c>
      <c r="F16" s="204">
        <v>0</v>
      </c>
      <c r="G16" s="200">
        <v>0</v>
      </c>
      <c r="H16" s="200">
        <v>0</v>
      </c>
      <c r="I16" s="201">
        <v>0</v>
      </c>
      <c r="J16" s="202">
        <v>0</v>
      </c>
    </row>
    <row r="17" ht="15.75" customHeight="1" spans="1:10">
      <c r="A17" s="197" t="s">
        <v>4382</v>
      </c>
      <c r="B17" s="203" t="s">
        <v>4383</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4384</v>
      </c>
      <c r="B19" s="203" t="s">
        <v>4385</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832</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4386</v>
      </c>
      <c r="B5" s="104"/>
      <c r="C5" s="104"/>
      <c r="N5" s="105" t="s">
        <v>454</v>
      </c>
      <c r="O5" s="105"/>
      <c r="P5" s="105"/>
      <c r="Q5" s="105"/>
    </row>
    <row r="6" s="74" customFormat="1" ht="15.75" customHeight="1" spans="1:19">
      <c r="A6" s="106" t="s">
        <v>455</v>
      </c>
      <c r="B6" s="107" t="s">
        <v>456</v>
      </c>
      <c r="C6" s="108" t="s">
        <v>507</v>
      </c>
      <c r="D6" s="109" t="s">
        <v>834</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835</v>
      </c>
      <c r="C8" s="117" t="s">
        <v>836</v>
      </c>
      <c r="D8" s="118" t="s">
        <v>837</v>
      </c>
      <c r="E8" s="118" t="s">
        <v>838</v>
      </c>
      <c r="F8" s="118" t="s">
        <v>839</v>
      </c>
      <c r="G8" s="119">
        <v>41030</v>
      </c>
      <c r="H8" s="61" t="s">
        <v>840</v>
      </c>
      <c r="I8" s="120">
        <v>867</v>
      </c>
      <c r="J8" s="121">
        <v>22746451.7</v>
      </c>
      <c r="K8" s="121">
        <v>18607715.36</v>
      </c>
      <c r="L8" s="122">
        <v>542910</v>
      </c>
      <c r="M8" s="123">
        <v>0.73</v>
      </c>
      <c r="N8" s="122">
        <v>396320</v>
      </c>
      <c r="O8" s="124"/>
      <c r="P8" s="125">
        <f t="shared" ref="P8:P71" si="0">L8/I8</f>
        <v>626</v>
      </c>
      <c r="Q8" s="126" t="s">
        <v>841</v>
      </c>
    </row>
    <row r="9" s="2" customFormat="1" ht="15.75" customHeight="1" spans="1:19">
      <c r="A9" s="115" t="s">
        <v>303</v>
      </c>
      <c r="B9" s="127"/>
      <c r="C9" s="128"/>
      <c r="D9" s="118" t="s">
        <v>837</v>
      </c>
      <c r="E9" s="118" t="s">
        <v>842</v>
      </c>
      <c r="F9" s="118" t="s">
        <v>839</v>
      </c>
      <c r="G9" s="119">
        <v>41030</v>
      </c>
      <c r="H9" s="61" t="s">
        <v>840</v>
      </c>
      <c r="I9" s="120">
        <v>867</v>
      </c>
      <c r="J9" s="129"/>
      <c r="K9" s="129"/>
      <c r="L9" s="122">
        <v>542910</v>
      </c>
      <c r="M9" s="123">
        <v>0.73</v>
      </c>
      <c r="N9" s="122">
        <v>396320</v>
      </c>
      <c r="O9" s="124"/>
      <c r="P9" s="125">
        <f t="shared" si="0"/>
        <v>626</v>
      </c>
      <c r="Q9" s="126" t="s">
        <v>841</v>
      </c>
    </row>
    <row r="10" s="2" customFormat="1" ht="15.75" customHeight="1" spans="1:19">
      <c r="A10" s="115" t="s">
        <v>304</v>
      </c>
      <c r="B10" s="127"/>
      <c r="C10" s="128"/>
      <c r="D10" s="118" t="s">
        <v>837</v>
      </c>
      <c r="E10" s="118" t="s">
        <v>843</v>
      </c>
      <c r="F10" s="118" t="s">
        <v>839</v>
      </c>
      <c r="G10" s="119">
        <v>41030</v>
      </c>
      <c r="H10" s="61" t="s">
        <v>840</v>
      </c>
      <c r="I10" s="120">
        <v>867</v>
      </c>
      <c r="J10" s="129"/>
      <c r="K10" s="129"/>
      <c r="L10" s="122">
        <v>542910</v>
      </c>
      <c r="M10" s="123">
        <v>0.73</v>
      </c>
      <c r="N10" s="122">
        <v>396320</v>
      </c>
      <c r="O10" s="124"/>
      <c r="P10" s="125">
        <f t="shared" si="0"/>
        <v>626</v>
      </c>
      <c r="Q10" s="126" t="s">
        <v>841</v>
      </c>
    </row>
    <row r="11" s="2" customFormat="1" ht="15.75" customHeight="1" spans="1:19">
      <c r="A11" s="115" t="s">
        <v>305</v>
      </c>
      <c r="B11" s="127"/>
      <c r="C11" s="128"/>
      <c r="D11" s="118" t="s">
        <v>837</v>
      </c>
      <c r="E11" s="118" t="s">
        <v>844</v>
      </c>
      <c r="F11" s="118" t="s">
        <v>839</v>
      </c>
      <c r="G11" s="119">
        <v>41030</v>
      </c>
      <c r="H11" s="61" t="s">
        <v>840</v>
      </c>
      <c r="I11" s="120">
        <v>867</v>
      </c>
      <c r="J11" s="129"/>
      <c r="K11" s="129"/>
      <c r="L11" s="122">
        <v>542910</v>
      </c>
      <c r="M11" s="123">
        <v>0.73</v>
      </c>
      <c r="N11" s="122">
        <v>396320</v>
      </c>
      <c r="O11" s="124"/>
      <c r="P11" s="125">
        <f t="shared" si="0"/>
        <v>626</v>
      </c>
      <c r="Q11" s="126" t="s">
        <v>841</v>
      </c>
    </row>
    <row r="12" s="2" customFormat="1" ht="15.75" customHeight="1" spans="1:19">
      <c r="A12" s="115" t="s">
        <v>306</v>
      </c>
      <c r="B12" s="127"/>
      <c r="C12" s="128"/>
      <c r="D12" s="118" t="s">
        <v>837</v>
      </c>
      <c r="E12" s="118" t="s">
        <v>845</v>
      </c>
      <c r="F12" s="118" t="s">
        <v>839</v>
      </c>
      <c r="G12" s="119">
        <v>41030</v>
      </c>
      <c r="H12" s="61" t="s">
        <v>840</v>
      </c>
      <c r="I12" s="120">
        <v>867</v>
      </c>
      <c r="J12" s="129"/>
      <c r="K12" s="129"/>
      <c r="L12" s="122">
        <v>542910</v>
      </c>
      <c r="M12" s="123">
        <v>0.73</v>
      </c>
      <c r="N12" s="122">
        <v>396320</v>
      </c>
      <c r="O12" s="124"/>
      <c r="P12" s="125">
        <f t="shared" si="0"/>
        <v>626</v>
      </c>
      <c r="Q12" s="126" t="s">
        <v>841</v>
      </c>
    </row>
    <row r="13" s="2" customFormat="1" ht="15.75" customHeight="1" spans="1:19">
      <c r="A13" s="115" t="s">
        <v>307</v>
      </c>
      <c r="B13" s="127"/>
      <c r="C13" s="128"/>
      <c r="D13" s="118" t="s">
        <v>837</v>
      </c>
      <c r="E13" s="118" t="s">
        <v>846</v>
      </c>
      <c r="F13" s="118" t="s">
        <v>839</v>
      </c>
      <c r="G13" s="119">
        <v>41030</v>
      </c>
      <c r="H13" s="61" t="s">
        <v>840</v>
      </c>
      <c r="I13" s="120">
        <v>867</v>
      </c>
      <c r="J13" s="129"/>
      <c r="K13" s="129"/>
      <c r="L13" s="122">
        <v>542910</v>
      </c>
      <c r="M13" s="123">
        <v>0.73</v>
      </c>
      <c r="N13" s="122">
        <v>396320</v>
      </c>
      <c r="O13" s="124"/>
      <c r="P13" s="125">
        <f t="shared" si="0"/>
        <v>626</v>
      </c>
      <c r="Q13" s="126" t="s">
        <v>841</v>
      </c>
    </row>
    <row r="14" s="2" customFormat="1" ht="15.75" customHeight="1" spans="1:19">
      <c r="A14" s="115" t="s">
        <v>308</v>
      </c>
      <c r="B14" s="127"/>
      <c r="C14" s="128"/>
      <c r="D14" s="118" t="s">
        <v>847</v>
      </c>
      <c r="E14" s="118" t="s">
        <v>848</v>
      </c>
      <c r="F14" s="118" t="s">
        <v>839</v>
      </c>
      <c r="G14" s="119">
        <v>41030</v>
      </c>
      <c r="H14" s="61" t="s">
        <v>840</v>
      </c>
      <c r="I14" s="120">
        <v>550</v>
      </c>
      <c r="J14" s="129"/>
      <c r="K14" s="129"/>
      <c r="L14" s="122">
        <v>371100</v>
      </c>
      <c r="M14" s="123">
        <v>0.73</v>
      </c>
      <c r="N14" s="122">
        <v>270900</v>
      </c>
      <c r="O14" s="124"/>
      <c r="P14" s="125">
        <f t="shared" si="0"/>
        <v>675</v>
      </c>
      <c r="Q14" s="126" t="s">
        <v>841</v>
      </c>
    </row>
    <row r="15" s="2" customFormat="1" ht="15.75" customHeight="1" spans="1:19">
      <c r="A15" s="115" t="s">
        <v>309</v>
      </c>
      <c r="B15" s="127"/>
      <c r="C15" s="128"/>
      <c r="D15" s="118" t="s">
        <v>847</v>
      </c>
      <c r="E15" s="118" t="s">
        <v>849</v>
      </c>
      <c r="F15" s="118" t="s">
        <v>839</v>
      </c>
      <c r="G15" s="119">
        <v>41030</v>
      </c>
      <c r="H15" s="61" t="s">
        <v>840</v>
      </c>
      <c r="I15" s="120">
        <v>550</v>
      </c>
      <c r="J15" s="129"/>
      <c r="K15" s="129"/>
      <c r="L15" s="122">
        <v>371100</v>
      </c>
      <c r="M15" s="123">
        <v>0.73</v>
      </c>
      <c r="N15" s="122">
        <v>270900</v>
      </c>
      <c r="O15" s="124"/>
      <c r="P15" s="125">
        <f t="shared" si="0"/>
        <v>675</v>
      </c>
      <c r="Q15" s="126" t="s">
        <v>841</v>
      </c>
    </row>
    <row r="16" s="2" customFormat="1" ht="15.75" customHeight="1" spans="1:19">
      <c r="A16" s="115" t="s">
        <v>310</v>
      </c>
      <c r="B16" s="127"/>
      <c r="C16" s="128"/>
      <c r="D16" s="118" t="s">
        <v>847</v>
      </c>
      <c r="E16" s="118" t="s">
        <v>850</v>
      </c>
      <c r="F16" s="118" t="s">
        <v>839</v>
      </c>
      <c r="G16" s="119">
        <v>41030</v>
      </c>
      <c r="H16" s="61" t="s">
        <v>840</v>
      </c>
      <c r="I16" s="120">
        <v>550</v>
      </c>
      <c r="J16" s="129"/>
      <c r="K16" s="129"/>
      <c r="L16" s="122">
        <v>371100</v>
      </c>
      <c r="M16" s="123">
        <v>0.73</v>
      </c>
      <c r="N16" s="122">
        <v>270900</v>
      </c>
      <c r="O16" s="124"/>
      <c r="P16" s="125">
        <f t="shared" si="0"/>
        <v>675</v>
      </c>
      <c r="Q16" s="126" t="s">
        <v>841</v>
      </c>
    </row>
    <row r="17" s="2" customFormat="1" ht="15.75" customHeight="1" spans="1:17">
      <c r="A17" s="115" t="s">
        <v>311</v>
      </c>
      <c r="B17" s="127"/>
      <c r="C17" s="128"/>
      <c r="D17" s="118" t="s">
        <v>847</v>
      </c>
      <c r="E17" s="118" t="s">
        <v>851</v>
      </c>
      <c r="F17" s="118" t="s">
        <v>839</v>
      </c>
      <c r="G17" s="119">
        <v>41030</v>
      </c>
      <c r="H17" s="61" t="s">
        <v>840</v>
      </c>
      <c r="I17" s="120">
        <v>550</v>
      </c>
      <c r="J17" s="129"/>
      <c r="K17" s="129"/>
      <c r="L17" s="122">
        <v>371100</v>
      </c>
      <c r="M17" s="123">
        <v>0.73</v>
      </c>
      <c r="N17" s="122">
        <v>270900</v>
      </c>
      <c r="O17" s="124"/>
      <c r="P17" s="125">
        <f t="shared" si="0"/>
        <v>675</v>
      </c>
      <c r="Q17" s="126" t="s">
        <v>841</v>
      </c>
    </row>
    <row r="18" s="2" customFormat="1" ht="15.75" customHeight="1" spans="1:17">
      <c r="A18" s="115" t="s">
        <v>312</v>
      </c>
      <c r="B18" s="127"/>
      <c r="C18" s="128"/>
      <c r="D18" s="118" t="s">
        <v>847</v>
      </c>
      <c r="E18" s="118" t="s">
        <v>852</v>
      </c>
      <c r="F18" s="118" t="s">
        <v>839</v>
      </c>
      <c r="G18" s="119">
        <v>41030</v>
      </c>
      <c r="H18" s="61" t="s">
        <v>840</v>
      </c>
      <c r="I18" s="120">
        <v>550</v>
      </c>
      <c r="J18" s="129"/>
      <c r="K18" s="129"/>
      <c r="L18" s="122">
        <v>371100</v>
      </c>
      <c r="M18" s="123">
        <v>0.73</v>
      </c>
      <c r="N18" s="122">
        <v>270900</v>
      </c>
      <c r="O18" s="124"/>
      <c r="P18" s="125">
        <f t="shared" si="0"/>
        <v>675</v>
      </c>
      <c r="Q18" s="126" t="s">
        <v>841</v>
      </c>
    </row>
    <row r="19" s="2" customFormat="1" ht="15.75" customHeight="1" spans="1:17">
      <c r="A19" s="115" t="s">
        <v>313</v>
      </c>
      <c r="B19" s="127"/>
      <c r="C19" s="128"/>
      <c r="D19" s="118" t="s">
        <v>847</v>
      </c>
      <c r="E19" s="118" t="s">
        <v>853</v>
      </c>
      <c r="F19" s="118" t="s">
        <v>839</v>
      </c>
      <c r="G19" s="119">
        <v>41030</v>
      </c>
      <c r="H19" s="61" t="s">
        <v>840</v>
      </c>
      <c r="I19" s="120">
        <v>550</v>
      </c>
      <c r="J19" s="129"/>
      <c r="K19" s="129"/>
      <c r="L19" s="122">
        <v>371100</v>
      </c>
      <c r="M19" s="123">
        <v>0.73</v>
      </c>
      <c r="N19" s="122">
        <v>270900</v>
      </c>
      <c r="O19" s="124"/>
      <c r="P19" s="125">
        <f t="shared" si="0"/>
        <v>675</v>
      </c>
      <c r="Q19" s="126" t="s">
        <v>841</v>
      </c>
    </row>
    <row r="20" s="2" customFormat="1" ht="15.75" customHeight="1" spans="1:17">
      <c r="A20" s="115" t="s">
        <v>314</v>
      </c>
      <c r="B20" s="127"/>
      <c r="C20" s="128"/>
      <c r="D20" s="118" t="s">
        <v>847</v>
      </c>
      <c r="E20" s="118" t="s">
        <v>854</v>
      </c>
      <c r="F20" s="118" t="s">
        <v>839</v>
      </c>
      <c r="G20" s="119">
        <v>41030</v>
      </c>
      <c r="H20" s="61" t="s">
        <v>840</v>
      </c>
      <c r="I20" s="120">
        <v>550</v>
      </c>
      <c r="J20" s="129"/>
      <c r="K20" s="129"/>
      <c r="L20" s="122">
        <v>371100</v>
      </c>
      <c r="M20" s="123">
        <v>0.73</v>
      </c>
      <c r="N20" s="122">
        <v>270900</v>
      </c>
      <c r="O20" s="124"/>
      <c r="P20" s="125">
        <f t="shared" si="0"/>
        <v>675</v>
      </c>
      <c r="Q20" s="126" t="s">
        <v>841</v>
      </c>
    </row>
    <row r="21" s="75" customFormat="1" ht="15.75" customHeight="1" spans="1:17">
      <c r="A21" s="115" t="s">
        <v>315</v>
      </c>
      <c r="B21" s="127"/>
      <c r="C21" s="128"/>
      <c r="D21" s="118" t="s">
        <v>847</v>
      </c>
      <c r="E21" s="118" t="s">
        <v>855</v>
      </c>
      <c r="F21" s="118" t="s">
        <v>839</v>
      </c>
      <c r="G21" s="119">
        <v>41030</v>
      </c>
      <c r="H21" s="61" t="s">
        <v>840</v>
      </c>
      <c r="I21" s="120">
        <v>550</v>
      </c>
      <c r="J21" s="129"/>
      <c r="K21" s="129"/>
      <c r="L21" s="122">
        <v>371100</v>
      </c>
      <c r="M21" s="123">
        <v>0.73</v>
      </c>
      <c r="N21" s="122">
        <v>270900</v>
      </c>
      <c r="O21" s="124"/>
      <c r="P21" s="125">
        <f t="shared" si="0"/>
        <v>675</v>
      </c>
      <c r="Q21" s="126" t="s">
        <v>841</v>
      </c>
    </row>
    <row r="22" s="2" customFormat="1" ht="15.75" customHeight="1" spans="1:17">
      <c r="A22" s="115" t="s">
        <v>316</v>
      </c>
      <c r="B22" s="127"/>
      <c r="C22" s="128"/>
      <c r="D22" s="118" t="s">
        <v>847</v>
      </c>
      <c r="E22" s="118" t="s">
        <v>856</v>
      </c>
      <c r="F22" s="118" t="s">
        <v>839</v>
      </c>
      <c r="G22" s="119">
        <v>41030</v>
      </c>
      <c r="H22" s="61" t="s">
        <v>840</v>
      </c>
      <c r="I22" s="120">
        <v>550</v>
      </c>
      <c r="J22" s="129"/>
      <c r="K22" s="129"/>
      <c r="L22" s="122">
        <v>371100</v>
      </c>
      <c r="M22" s="123">
        <v>0.73</v>
      </c>
      <c r="N22" s="122">
        <v>270900</v>
      </c>
      <c r="O22" s="124"/>
      <c r="P22" s="125">
        <f t="shared" si="0"/>
        <v>675</v>
      </c>
      <c r="Q22" s="126" t="s">
        <v>841</v>
      </c>
    </row>
    <row r="23" s="2" customFormat="1" ht="15.75" customHeight="1" spans="1:17">
      <c r="A23" s="115" t="s">
        <v>317</v>
      </c>
      <c r="B23" s="127"/>
      <c r="C23" s="128"/>
      <c r="D23" s="118" t="s">
        <v>847</v>
      </c>
      <c r="E23" s="118" t="s">
        <v>857</v>
      </c>
      <c r="F23" s="118" t="s">
        <v>839</v>
      </c>
      <c r="G23" s="119">
        <v>41030</v>
      </c>
      <c r="H23" s="61" t="s">
        <v>840</v>
      </c>
      <c r="I23" s="120">
        <v>550</v>
      </c>
      <c r="J23" s="129"/>
      <c r="K23" s="129"/>
      <c r="L23" s="122">
        <v>371100</v>
      </c>
      <c r="M23" s="123">
        <v>0.73</v>
      </c>
      <c r="N23" s="122">
        <v>270900</v>
      </c>
      <c r="O23" s="124"/>
      <c r="P23" s="125">
        <f t="shared" si="0"/>
        <v>675</v>
      </c>
      <c r="Q23" s="126" t="s">
        <v>841</v>
      </c>
    </row>
    <row r="24" s="2" customFormat="1" ht="15.75" customHeight="1" spans="1:17">
      <c r="A24" s="115" t="s">
        <v>318</v>
      </c>
      <c r="B24" s="127"/>
      <c r="C24" s="128"/>
      <c r="D24" s="118" t="s">
        <v>847</v>
      </c>
      <c r="E24" s="118" t="s">
        <v>858</v>
      </c>
      <c r="F24" s="118" t="s">
        <v>839</v>
      </c>
      <c r="G24" s="119">
        <v>41030</v>
      </c>
      <c r="H24" s="61" t="s">
        <v>840</v>
      </c>
      <c r="I24" s="120">
        <v>550</v>
      </c>
      <c r="J24" s="129"/>
      <c r="K24" s="129"/>
      <c r="L24" s="122">
        <v>371100</v>
      </c>
      <c r="M24" s="123">
        <v>0.73</v>
      </c>
      <c r="N24" s="122">
        <v>270900</v>
      </c>
      <c r="O24" s="124"/>
      <c r="P24" s="125">
        <f t="shared" si="0"/>
        <v>675</v>
      </c>
      <c r="Q24" s="126" t="s">
        <v>841</v>
      </c>
    </row>
    <row r="25" s="2" customFormat="1" ht="15.75" customHeight="1" spans="1:17">
      <c r="A25" s="115" t="s">
        <v>319</v>
      </c>
      <c r="B25" s="127"/>
      <c r="C25" s="128"/>
      <c r="D25" s="118" t="s">
        <v>847</v>
      </c>
      <c r="E25" s="118" t="s">
        <v>859</v>
      </c>
      <c r="F25" s="118" t="s">
        <v>839</v>
      </c>
      <c r="G25" s="119">
        <v>41030</v>
      </c>
      <c r="H25" s="61" t="s">
        <v>840</v>
      </c>
      <c r="I25" s="120">
        <v>550</v>
      </c>
      <c r="J25" s="129"/>
      <c r="K25" s="129"/>
      <c r="L25" s="122">
        <v>371100</v>
      </c>
      <c r="M25" s="123">
        <v>0.73</v>
      </c>
      <c r="N25" s="122">
        <v>270900</v>
      </c>
      <c r="O25" s="124"/>
      <c r="P25" s="125">
        <f t="shared" si="0"/>
        <v>675</v>
      </c>
      <c r="Q25" s="126" t="s">
        <v>841</v>
      </c>
    </row>
    <row r="26" s="2" customFormat="1" ht="15.75" customHeight="1" spans="1:17">
      <c r="A26" s="115" t="s">
        <v>320</v>
      </c>
      <c r="B26" s="127"/>
      <c r="C26" s="128"/>
      <c r="D26" s="118" t="s">
        <v>837</v>
      </c>
      <c r="E26" s="130" t="s">
        <v>860</v>
      </c>
      <c r="F26" s="118" t="s">
        <v>839</v>
      </c>
      <c r="G26" s="131">
        <v>41030</v>
      </c>
      <c r="H26" s="61" t="s">
        <v>840</v>
      </c>
      <c r="I26" s="120">
        <v>867</v>
      </c>
      <c r="J26" s="129"/>
      <c r="K26" s="129"/>
      <c r="L26" s="122">
        <v>542910</v>
      </c>
      <c r="M26" s="123">
        <v>0.73</v>
      </c>
      <c r="N26" s="122">
        <v>396320</v>
      </c>
      <c r="O26" s="124"/>
      <c r="P26" s="125">
        <f t="shared" si="0"/>
        <v>626</v>
      </c>
      <c r="Q26" s="126" t="s">
        <v>841</v>
      </c>
    </row>
    <row r="27" s="2" customFormat="1" ht="15.75" customHeight="1" spans="1:17">
      <c r="A27" s="115" t="s">
        <v>335</v>
      </c>
      <c r="B27" s="127"/>
      <c r="C27" s="128"/>
      <c r="D27" s="118" t="s">
        <v>837</v>
      </c>
      <c r="E27" s="130" t="s">
        <v>861</v>
      </c>
      <c r="F27" s="118" t="s">
        <v>839</v>
      </c>
      <c r="G27" s="131">
        <v>41030</v>
      </c>
      <c r="H27" s="61" t="s">
        <v>840</v>
      </c>
      <c r="I27" s="120">
        <v>867</v>
      </c>
      <c r="J27" s="129"/>
      <c r="K27" s="129"/>
      <c r="L27" s="122">
        <v>542910</v>
      </c>
      <c r="M27" s="123">
        <v>0.73</v>
      </c>
      <c r="N27" s="122">
        <v>396320</v>
      </c>
      <c r="O27" s="124"/>
      <c r="P27" s="125">
        <f t="shared" si="0"/>
        <v>626</v>
      </c>
      <c r="Q27" s="126" t="s">
        <v>841</v>
      </c>
    </row>
    <row r="28" s="2" customFormat="1" ht="15.75" customHeight="1" spans="1:17">
      <c r="A28" s="115" t="s">
        <v>336</v>
      </c>
      <c r="B28" s="127"/>
      <c r="C28" s="128"/>
      <c r="D28" s="118" t="s">
        <v>837</v>
      </c>
      <c r="E28" s="130" t="s">
        <v>862</v>
      </c>
      <c r="F28" s="118" t="s">
        <v>839</v>
      </c>
      <c r="G28" s="131">
        <v>41030</v>
      </c>
      <c r="H28" s="61" t="s">
        <v>840</v>
      </c>
      <c r="I28" s="120">
        <v>867</v>
      </c>
      <c r="J28" s="129"/>
      <c r="K28" s="129"/>
      <c r="L28" s="122">
        <v>542910</v>
      </c>
      <c r="M28" s="123">
        <v>0.73</v>
      </c>
      <c r="N28" s="122">
        <v>396320</v>
      </c>
      <c r="O28" s="124"/>
      <c r="P28" s="125">
        <f t="shared" si="0"/>
        <v>626</v>
      </c>
      <c r="Q28" s="126" t="s">
        <v>841</v>
      </c>
    </row>
    <row r="29" s="2" customFormat="1" ht="15.75" customHeight="1" spans="1:17">
      <c r="A29" s="115" t="s">
        <v>337</v>
      </c>
      <c r="B29" s="127"/>
      <c r="C29" s="128"/>
      <c r="D29" s="118" t="s">
        <v>837</v>
      </c>
      <c r="E29" s="130" t="s">
        <v>863</v>
      </c>
      <c r="F29" s="118" t="s">
        <v>839</v>
      </c>
      <c r="G29" s="131">
        <v>41030</v>
      </c>
      <c r="H29" s="61" t="s">
        <v>840</v>
      </c>
      <c r="I29" s="120">
        <v>867</v>
      </c>
      <c r="J29" s="129"/>
      <c r="K29" s="129"/>
      <c r="L29" s="122">
        <v>542910</v>
      </c>
      <c r="M29" s="123">
        <v>0.73</v>
      </c>
      <c r="N29" s="122">
        <v>396320</v>
      </c>
      <c r="O29" s="124"/>
      <c r="P29" s="125">
        <f t="shared" si="0"/>
        <v>626</v>
      </c>
      <c r="Q29" s="126" t="s">
        <v>841</v>
      </c>
    </row>
    <row r="30" s="2" customFormat="1" ht="15.75" customHeight="1" spans="1:17">
      <c r="A30" s="115" t="s">
        <v>864</v>
      </c>
      <c r="B30" s="127"/>
      <c r="C30" s="128"/>
      <c r="D30" s="118" t="s">
        <v>837</v>
      </c>
      <c r="E30" s="130" t="s">
        <v>865</v>
      </c>
      <c r="F30" s="118" t="s">
        <v>839</v>
      </c>
      <c r="G30" s="131">
        <v>41030</v>
      </c>
      <c r="H30" s="61" t="s">
        <v>840</v>
      </c>
      <c r="I30" s="120">
        <v>867</v>
      </c>
      <c r="J30" s="129"/>
      <c r="K30" s="129"/>
      <c r="L30" s="122">
        <v>542910</v>
      </c>
      <c r="M30" s="123">
        <v>0.73</v>
      </c>
      <c r="N30" s="122">
        <v>396320</v>
      </c>
      <c r="O30" s="124"/>
      <c r="P30" s="125">
        <f t="shared" si="0"/>
        <v>626</v>
      </c>
      <c r="Q30" s="126" t="s">
        <v>841</v>
      </c>
    </row>
    <row r="31" s="2" customFormat="1" ht="15.75" customHeight="1" spans="1:17">
      <c r="A31" s="115" t="s">
        <v>866</v>
      </c>
      <c r="B31" s="127"/>
      <c r="C31" s="128"/>
      <c r="D31" s="118" t="s">
        <v>837</v>
      </c>
      <c r="E31" s="130" t="s">
        <v>867</v>
      </c>
      <c r="F31" s="118" t="s">
        <v>839</v>
      </c>
      <c r="G31" s="131">
        <v>41030</v>
      </c>
      <c r="H31" s="61" t="s">
        <v>840</v>
      </c>
      <c r="I31" s="120">
        <v>867</v>
      </c>
      <c r="J31" s="129"/>
      <c r="K31" s="129"/>
      <c r="L31" s="122">
        <v>542910</v>
      </c>
      <c r="M31" s="123">
        <v>0.73</v>
      </c>
      <c r="N31" s="122">
        <v>396320</v>
      </c>
      <c r="O31" s="124"/>
      <c r="P31" s="125">
        <f t="shared" si="0"/>
        <v>626</v>
      </c>
      <c r="Q31" s="126" t="s">
        <v>841</v>
      </c>
    </row>
    <row r="32" s="2" customFormat="1" ht="15.75" customHeight="1" spans="1:17">
      <c r="A32" s="115" t="s">
        <v>868</v>
      </c>
      <c r="B32" s="127"/>
      <c r="C32" s="128"/>
      <c r="D32" s="118" t="s">
        <v>837</v>
      </c>
      <c r="E32" s="130" t="s">
        <v>869</v>
      </c>
      <c r="F32" s="118" t="s">
        <v>839</v>
      </c>
      <c r="G32" s="131">
        <v>41030</v>
      </c>
      <c r="H32" s="61" t="s">
        <v>840</v>
      </c>
      <c r="I32" s="120">
        <v>867</v>
      </c>
      <c r="J32" s="129"/>
      <c r="K32" s="129"/>
      <c r="L32" s="122">
        <v>542910</v>
      </c>
      <c r="M32" s="123">
        <v>0.73</v>
      </c>
      <c r="N32" s="122">
        <v>396320</v>
      </c>
      <c r="O32" s="124"/>
      <c r="P32" s="125">
        <f t="shared" si="0"/>
        <v>626</v>
      </c>
      <c r="Q32" s="126" t="s">
        <v>841</v>
      </c>
    </row>
    <row r="33" s="2" customFormat="1" ht="15.75" customHeight="1" spans="1:17">
      <c r="A33" s="115" t="s">
        <v>870</v>
      </c>
      <c r="B33" s="127"/>
      <c r="C33" s="128"/>
      <c r="D33" s="130" t="s">
        <v>847</v>
      </c>
      <c r="E33" s="130" t="s">
        <v>871</v>
      </c>
      <c r="F33" s="118" t="s">
        <v>839</v>
      </c>
      <c r="G33" s="131">
        <v>41030</v>
      </c>
      <c r="H33" s="61" t="s">
        <v>840</v>
      </c>
      <c r="I33" s="120">
        <v>550</v>
      </c>
      <c r="J33" s="129"/>
      <c r="K33" s="129"/>
      <c r="L33" s="122">
        <v>371100</v>
      </c>
      <c r="M33" s="123">
        <v>0.73</v>
      </c>
      <c r="N33" s="122">
        <v>270900</v>
      </c>
      <c r="O33" s="124"/>
      <c r="P33" s="125">
        <f t="shared" si="0"/>
        <v>675</v>
      </c>
      <c r="Q33" s="126" t="s">
        <v>841</v>
      </c>
    </row>
    <row r="34" s="2" customFormat="1" ht="15.75" customHeight="1" spans="1:17">
      <c r="A34" s="115" t="s">
        <v>872</v>
      </c>
      <c r="B34" s="127"/>
      <c r="C34" s="128"/>
      <c r="D34" s="130" t="s">
        <v>847</v>
      </c>
      <c r="E34" s="130" t="s">
        <v>873</v>
      </c>
      <c r="F34" s="118" t="s">
        <v>839</v>
      </c>
      <c r="G34" s="131">
        <v>41030</v>
      </c>
      <c r="H34" s="61" t="s">
        <v>840</v>
      </c>
      <c r="I34" s="120">
        <v>550</v>
      </c>
      <c r="J34" s="129"/>
      <c r="K34" s="129"/>
      <c r="L34" s="122">
        <v>371100</v>
      </c>
      <c r="M34" s="123">
        <v>0.73</v>
      </c>
      <c r="N34" s="122">
        <v>270900</v>
      </c>
      <c r="O34" s="124"/>
      <c r="P34" s="125">
        <f t="shared" si="0"/>
        <v>675</v>
      </c>
      <c r="Q34" s="126" t="s">
        <v>841</v>
      </c>
    </row>
    <row r="35" s="2" customFormat="1" ht="15.75" customHeight="1" spans="1:17">
      <c r="A35" s="115" t="s">
        <v>874</v>
      </c>
      <c r="B35" s="127"/>
      <c r="C35" s="128"/>
      <c r="D35" s="130" t="s">
        <v>847</v>
      </c>
      <c r="E35" s="130" t="s">
        <v>875</v>
      </c>
      <c r="F35" s="118" t="s">
        <v>839</v>
      </c>
      <c r="G35" s="131">
        <v>41030</v>
      </c>
      <c r="H35" s="61" t="s">
        <v>840</v>
      </c>
      <c r="I35" s="120">
        <v>550</v>
      </c>
      <c r="J35" s="129"/>
      <c r="K35" s="129"/>
      <c r="L35" s="122">
        <v>371100</v>
      </c>
      <c r="M35" s="123">
        <v>0.73</v>
      </c>
      <c r="N35" s="122">
        <v>270900</v>
      </c>
      <c r="O35" s="124"/>
      <c r="P35" s="125">
        <f t="shared" si="0"/>
        <v>675</v>
      </c>
      <c r="Q35" s="126" t="s">
        <v>841</v>
      </c>
    </row>
    <row r="36" s="75" customFormat="1" ht="15.75" customHeight="1" spans="1:17">
      <c r="A36" s="115" t="s">
        <v>876</v>
      </c>
      <c r="B36" s="127"/>
      <c r="C36" s="128"/>
      <c r="D36" s="130" t="s">
        <v>847</v>
      </c>
      <c r="E36" s="130" t="s">
        <v>877</v>
      </c>
      <c r="F36" s="118" t="s">
        <v>839</v>
      </c>
      <c r="G36" s="131">
        <v>41030</v>
      </c>
      <c r="H36" s="61" t="s">
        <v>840</v>
      </c>
      <c r="I36" s="120">
        <v>550</v>
      </c>
      <c r="J36" s="129"/>
      <c r="K36" s="129"/>
      <c r="L36" s="122">
        <v>371100</v>
      </c>
      <c r="M36" s="123">
        <v>0.73</v>
      </c>
      <c r="N36" s="122">
        <v>270900</v>
      </c>
      <c r="O36" s="124"/>
      <c r="P36" s="125">
        <f t="shared" si="0"/>
        <v>675</v>
      </c>
      <c r="Q36" s="126" t="s">
        <v>841</v>
      </c>
    </row>
    <row r="37" s="2" customFormat="1" ht="15.75" customHeight="1" spans="1:17">
      <c r="A37" s="115" t="s">
        <v>878</v>
      </c>
      <c r="B37" s="127"/>
      <c r="C37" s="128"/>
      <c r="D37" s="130" t="s">
        <v>847</v>
      </c>
      <c r="E37" s="130" t="s">
        <v>879</v>
      </c>
      <c r="F37" s="118" t="s">
        <v>839</v>
      </c>
      <c r="G37" s="131">
        <v>41030</v>
      </c>
      <c r="H37" s="61" t="s">
        <v>840</v>
      </c>
      <c r="I37" s="120">
        <v>550</v>
      </c>
      <c r="J37" s="129"/>
      <c r="K37" s="129"/>
      <c r="L37" s="122">
        <v>371100</v>
      </c>
      <c r="M37" s="123">
        <v>0.73</v>
      </c>
      <c r="N37" s="122">
        <v>270900</v>
      </c>
      <c r="O37" s="124"/>
      <c r="P37" s="125">
        <f t="shared" si="0"/>
        <v>675</v>
      </c>
      <c r="Q37" s="126" t="s">
        <v>841</v>
      </c>
    </row>
    <row r="38" s="2" customFormat="1" ht="15.75" customHeight="1" spans="1:17">
      <c r="A38" s="115" t="s">
        <v>880</v>
      </c>
      <c r="B38" s="127"/>
      <c r="C38" s="128"/>
      <c r="D38" s="130" t="s">
        <v>847</v>
      </c>
      <c r="E38" s="130" t="s">
        <v>881</v>
      </c>
      <c r="F38" s="118" t="s">
        <v>839</v>
      </c>
      <c r="G38" s="131">
        <v>41030</v>
      </c>
      <c r="H38" s="61" t="s">
        <v>840</v>
      </c>
      <c r="I38" s="120">
        <v>550</v>
      </c>
      <c r="J38" s="129"/>
      <c r="K38" s="129"/>
      <c r="L38" s="122">
        <v>371100</v>
      </c>
      <c r="M38" s="123">
        <v>0.73</v>
      </c>
      <c r="N38" s="122">
        <v>270900</v>
      </c>
      <c r="O38" s="124"/>
      <c r="P38" s="125">
        <f t="shared" si="0"/>
        <v>675</v>
      </c>
      <c r="Q38" s="126" t="s">
        <v>841</v>
      </c>
    </row>
    <row r="39" s="2" customFormat="1" ht="15.75" customHeight="1" spans="1:17">
      <c r="A39" s="115" t="s">
        <v>882</v>
      </c>
      <c r="B39" s="127"/>
      <c r="C39" s="128"/>
      <c r="D39" s="130" t="s">
        <v>847</v>
      </c>
      <c r="E39" s="130" t="s">
        <v>883</v>
      </c>
      <c r="F39" s="118" t="s">
        <v>839</v>
      </c>
      <c r="G39" s="131">
        <v>41030</v>
      </c>
      <c r="H39" s="61" t="s">
        <v>840</v>
      </c>
      <c r="I39" s="120">
        <v>550</v>
      </c>
      <c r="J39" s="129"/>
      <c r="K39" s="129"/>
      <c r="L39" s="122">
        <v>371100</v>
      </c>
      <c r="M39" s="123">
        <v>0.73</v>
      </c>
      <c r="N39" s="122">
        <v>270900</v>
      </c>
      <c r="O39" s="124"/>
      <c r="P39" s="125">
        <f t="shared" si="0"/>
        <v>675</v>
      </c>
      <c r="Q39" s="126" t="s">
        <v>841</v>
      </c>
    </row>
    <row r="40" s="2" customFormat="1" ht="15.75" customHeight="1" spans="1:17">
      <c r="A40" s="115" t="s">
        <v>884</v>
      </c>
      <c r="B40" s="127"/>
      <c r="C40" s="128"/>
      <c r="D40" s="130" t="s">
        <v>847</v>
      </c>
      <c r="E40" s="130" t="s">
        <v>885</v>
      </c>
      <c r="F40" s="118" t="s">
        <v>839</v>
      </c>
      <c r="G40" s="131">
        <v>41030</v>
      </c>
      <c r="H40" s="61" t="s">
        <v>840</v>
      </c>
      <c r="I40" s="120">
        <v>550</v>
      </c>
      <c r="J40" s="129"/>
      <c r="K40" s="129"/>
      <c r="L40" s="122">
        <v>371100</v>
      </c>
      <c r="M40" s="123">
        <v>0.73</v>
      </c>
      <c r="N40" s="122">
        <v>270900</v>
      </c>
      <c r="O40" s="124"/>
      <c r="P40" s="125">
        <f t="shared" si="0"/>
        <v>675</v>
      </c>
      <c r="Q40" s="126" t="s">
        <v>841</v>
      </c>
    </row>
    <row r="41" s="2" customFormat="1" ht="15.75" customHeight="1" spans="1:17">
      <c r="A41" s="115" t="s">
        <v>886</v>
      </c>
      <c r="B41" s="127"/>
      <c r="C41" s="128"/>
      <c r="D41" s="130" t="s">
        <v>847</v>
      </c>
      <c r="E41" s="130" t="s">
        <v>887</v>
      </c>
      <c r="F41" s="118" t="s">
        <v>839</v>
      </c>
      <c r="G41" s="131">
        <v>41030</v>
      </c>
      <c r="H41" s="61" t="s">
        <v>840</v>
      </c>
      <c r="I41" s="120">
        <v>550</v>
      </c>
      <c r="J41" s="129"/>
      <c r="K41" s="129"/>
      <c r="L41" s="122">
        <v>371100</v>
      </c>
      <c r="M41" s="123">
        <v>0.73</v>
      </c>
      <c r="N41" s="122">
        <v>270900</v>
      </c>
      <c r="O41" s="124"/>
      <c r="P41" s="125">
        <f t="shared" si="0"/>
        <v>675</v>
      </c>
      <c r="Q41" s="126" t="s">
        <v>841</v>
      </c>
    </row>
    <row r="42" s="2" customFormat="1" ht="15.75" customHeight="1" spans="1:17">
      <c r="A42" s="115" t="s">
        <v>888</v>
      </c>
      <c r="B42" s="127"/>
      <c r="C42" s="128"/>
      <c r="D42" s="130" t="s">
        <v>847</v>
      </c>
      <c r="E42" s="130" t="s">
        <v>889</v>
      </c>
      <c r="F42" s="118" t="s">
        <v>839</v>
      </c>
      <c r="G42" s="131">
        <v>41030</v>
      </c>
      <c r="H42" s="61" t="s">
        <v>840</v>
      </c>
      <c r="I42" s="120">
        <v>550</v>
      </c>
      <c r="J42" s="129"/>
      <c r="K42" s="129"/>
      <c r="L42" s="122">
        <v>371100</v>
      </c>
      <c r="M42" s="123">
        <v>0.73</v>
      </c>
      <c r="N42" s="122">
        <v>270900</v>
      </c>
      <c r="O42" s="124"/>
      <c r="P42" s="125">
        <f t="shared" si="0"/>
        <v>675</v>
      </c>
      <c r="Q42" s="126" t="s">
        <v>841</v>
      </c>
    </row>
    <row r="43" s="2" customFormat="1" ht="15.75" customHeight="1" spans="1:17">
      <c r="A43" s="115" t="s">
        <v>890</v>
      </c>
      <c r="B43" s="127"/>
      <c r="C43" s="128"/>
      <c r="D43" s="118" t="s">
        <v>837</v>
      </c>
      <c r="E43" s="130" t="s">
        <v>891</v>
      </c>
      <c r="F43" s="118" t="s">
        <v>839</v>
      </c>
      <c r="G43" s="131">
        <v>42644</v>
      </c>
      <c r="H43" s="61" t="s">
        <v>840</v>
      </c>
      <c r="I43" s="120">
        <v>867</v>
      </c>
      <c r="J43" s="129"/>
      <c r="K43" s="129"/>
      <c r="L43" s="122">
        <v>542910</v>
      </c>
      <c r="M43" s="123">
        <v>0.86</v>
      </c>
      <c r="N43" s="122">
        <v>466900</v>
      </c>
      <c r="O43" s="124"/>
      <c r="P43" s="125">
        <f t="shared" si="0"/>
        <v>626</v>
      </c>
      <c r="Q43" s="126" t="s">
        <v>841</v>
      </c>
    </row>
    <row r="44" s="2" customFormat="1" ht="15.75" customHeight="1" spans="1:17">
      <c r="A44" s="115" t="s">
        <v>892</v>
      </c>
      <c r="B44" s="127"/>
      <c r="C44" s="128"/>
      <c r="D44" s="118" t="s">
        <v>837</v>
      </c>
      <c r="E44" s="130" t="s">
        <v>893</v>
      </c>
      <c r="F44" s="118" t="s">
        <v>839</v>
      </c>
      <c r="G44" s="131">
        <v>42644</v>
      </c>
      <c r="H44" s="61" t="s">
        <v>840</v>
      </c>
      <c r="I44" s="120">
        <v>867</v>
      </c>
      <c r="J44" s="129"/>
      <c r="K44" s="129"/>
      <c r="L44" s="122">
        <v>542910</v>
      </c>
      <c r="M44" s="123">
        <v>0.86</v>
      </c>
      <c r="N44" s="122">
        <v>466900</v>
      </c>
      <c r="O44" s="124"/>
      <c r="P44" s="125">
        <f t="shared" si="0"/>
        <v>626</v>
      </c>
      <c r="Q44" s="126" t="s">
        <v>841</v>
      </c>
    </row>
    <row r="45" s="3" customFormat="1" ht="15.75" customHeight="1" spans="1:17">
      <c r="A45" s="115" t="s">
        <v>894</v>
      </c>
      <c r="B45" s="127"/>
      <c r="C45" s="128"/>
      <c r="D45" s="118" t="s">
        <v>837</v>
      </c>
      <c r="E45" s="130" t="s">
        <v>895</v>
      </c>
      <c r="F45" s="118" t="s">
        <v>839</v>
      </c>
      <c r="G45" s="131">
        <v>42644</v>
      </c>
      <c r="H45" s="61" t="s">
        <v>840</v>
      </c>
      <c r="I45" s="120">
        <v>867</v>
      </c>
      <c r="J45" s="129"/>
      <c r="K45" s="129"/>
      <c r="L45" s="122">
        <v>542910</v>
      </c>
      <c r="M45" s="123">
        <v>0.86</v>
      </c>
      <c r="N45" s="122">
        <v>466900</v>
      </c>
      <c r="O45" s="124"/>
      <c r="P45" s="125">
        <f t="shared" si="0"/>
        <v>626</v>
      </c>
      <c r="Q45" s="126" t="s">
        <v>841</v>
      </c>
    </row>
    <row r="46" s="3" customFormat="1" ht="15.75" customHeight="1" spans="1:17">
      <c r="A46" s="115" t="s">
        <v>896</v>
      </c>
      <c r="B46" s="127"/>
      <c r="C46" s="128"/>
      <c r="D46" s="118" t="s">
        <v>837</v>
      </c>
      <c r="E46" s="130" t="s">
        <v>897</v>
      </c>
      <c r="F46" s="118" t="s">
        <v>839</v>
      </c>
      <c r="G46" s="131">
        <v>42644</v>
      </c>
      <c r="H46" s="61" t="s">
        <v>840</v>
      </c>
      <c r="I46" s="120">
        <v>867</v>
      </c>
      <c r="J46" s="129"/>
      <c r="K46" s="129"/>
      <c r="L46" s="122">
        <v>542910</v>
      </c>
      <c r="M46" s="123">
        <v>0.86</v>
      </c>
      <c r="N46" s="122">
        <v>466900</v>
      </c>
      <c r="O46" s="124"/>
      <c r="P46" s="125">
        <f t="shared" si="0"/>
        <v>626</v>
      </c>
      <c r="Q46" s="126" t="s">
        <v>841</v>
      </c>
    </row>
    <row r="47" s="3" customFormat="1" ht="15.75" customHeight="1" spans="1:17">
      <c r="A47" s="115" t="s">
        <v>898</v>
      </c>
      <c r="B47" s="127"/>
      <c r="C47" s="128"/>
      <c r="D47" s="118" t="s">
        <v>837</v>
      </c>
      <c r="E47" s="130" t="s">
        <v>899</v>
      </c>
      <c r="F47" s="118" t="s">
        <v>839</v>
      </c>
      <c r="G47" s="131">
        <v>42644</v>
      </c>
      <c r="H47" s="61" t="s">
        <v>840</v>
      </c>
      <c r="I47" s="120">
        <v>867</v>
      </c>
      <c r="J47" s="129"/>
      <c r="K47" s="129"/>
      <c r="L47" s="122">
        <v>542910</v>
      </c>
      <c r="M47" s="123">
        <v>0.86</v>
      </c>
      <c r="N47" s="122">
        <v>466900</v>
      </c>
      <c r="O47" s="124"/>
      <c r="P47" s="125">
        <f t="shared" si="0"/>
        <v>626</v>
      </c>
      <c r="Q47" s="126" t="s">
        <v>841</v>
      </c>
    </row>
    <row r="48" s="3" customFormat="1" ht="15.75" customHeight="1" spans="1:17">
      <c r="A48" s="115" t="s">
        <v>900</v>
      </c>
      <c r="B48" s="127"/>
      <c r="C48" s="128"/>
      <c r="D48" s="118" t="s">
        <v>837</v>
      </c>
      <c r="E48" s="130" t="s">
        <v>901</v>
      </c>
      <c r="F48" s="118" t="s">
        <v>839</v>
      </c>
      <c r="G48" s="131">
        <v>42644</v>
      </c>
      <c r="H48" s="61" t="s">
        <v>840</v>
      </c>
      <c r="I48" s="120">
        <v>867</v>
      </c>
      <c r="J48" s="129"/>
      <c r="K48" s="129"/>
      <c r="L48" s="122">
        <v>542910</v>
      </c>
      <c r="M48" s="123">
        <v>0.86</v>
      </c>
      <c r="N48" s="122">
        <v>466900</v>
      </c>
      <c r="O48" s="124"/>
      <c r="P48" s="125">
        <f t="shared" si="0"/>
        <v>626</v>
      </c>
      <c r="Q48" s="126" t="s">
        <v>841</v>
      </c>
    </row>
    <row r="49" s="3" customFormat="1" ht="15.75" customHeight="1" spans="1:17">
      <c r="A49" s="115" t="s">
        <v>902</v>
      </c>
      <c r="B49" s="127"/>
      <c r="C49" s="128"/>
      <c r="D49" s="118" t="s">
        <v>837</v>
      </c>
      <c r="E49" s="130" t="s">
        <v>903</v>
      </c>
      <c r="F49" s="118" t="s">
        <v>839</v>
      </c>
      <c r="G49" s="131">
        <v>42644</v>
      </c>
      <c r="H49" s="61" t="s">
        <v>840</v>
      </c>
      <c r="I49" s="120">
        <v>867</v>
      </c>
      <c r="J49" s="129"/>
      <c r="K49" s="129"/>
      <c r="L49" s="122">
        <v>542910</v>
      </c>
      <c r="M49" s="123">
        <v>0.86</v>
      </c>
      <c r="N49" s="122">
        <v>466900</v>
      </c>
      <c r="O49" s="124"/>
      <c r="P49" s="125">
        <f t="shared" si="0"/>
        <v>626</v>
      </c>
      <c r="Q49" s="126" t="s">
        <v>841</v>
      </c>
    </row>
    <row r="50" s="3" customFormat="1" ht="15.75" customHeight="1" spans="1:17">
      <c r="A50" s="115" t="s">
        <v>904</v>
      </c>
      <c r="B50" s="127"/>
      <c r="C50" s="128"/>
      <c r="D50" s="118" t="s">
        <v>847</v>
      </c>
      <c r="E50" s="130">
        <v>301</v>
      </c>
      <c r="F50" s="118" t="s">
        <v>839</v>
      </c>
      <c r="G50" s="131">
        <v>42644</v>
      </c>
      <c r="H50" s="61" t="s">
        <v>840</v>
      </c>
      <c r="I50" s="120">
        <v>550</v>
      </c>
      <c r="J50" s="129"/>
      <c r="K50" s="129"/>
      <c r="L50" s="122">
        <v>371100</v>
      </c>
      <c r="M50" s="123">
        <v>0.86</v>
      </c>
      <c r="N50" s="122">
        <v>319150</v>
      </c>
      <c r="O50" s="124"/>
      <c r="P50" s="125">
        <f t="shared" si="0"/>
        <v>675</v>
      </c>
      <c r="Q50" s="126" t="s">
        <v>841</v>
      </c>
    </row>
    <row r="51" s="2" customFormat="1" ht="15.75" customHeight="1" spans="1:17">
      <c r="A51" s="115" t="s">
        <v>905</v>
      </c>
      <c r="B51" s="127"/>
      <c r="C51" s="128"/>
      <c r="D51" s="118" t="s">
        <v>847</v>
      </c>
      <c r="E51" s="130">
        <v>302</v>
      </c>
      <c r="F51" s="118" t="s">
        <v>839</v>
      </c>
      <c r="G51" s="131">
        <v>42644</v>
      </c>
      <c r="H51" s="61" t="s">
        <v>840</v>
      </c>
      <c r="I51" s="120">
        <v>550</v>
      </c>
      <c r="J51" s="129"/>
      <c r="K51" s="129"/>
      <c r="L51" s="122">
        <v>371100</v>
      </c>
      <c r="M51" s="123">
        <v>0.86</v>
      </c>
      <c r="N51" s="122">
        <v>319150</v>
      </c>
      <c r="O51" s="124"/>
      <c r="P51" s="125">
        <f t="shared" si="0"/>
        <v>675</v>
      </c>
      <c r="Q51" s="126" t="s">
        <v>841</v>
      </c>
    </row>
    <row r="52" s="2" customFormat="1" ht="15.75" customHeight="1" spans="1:17">
      <c r="A52" s="115" t="s">
        <v>906</v>
      </c>
      <c r="B52" s="127"/>
      <c r="C52" s="128"/>
      <c r="D52" s="118" t="s">
        <v>847</v>
      </c>
      <c r="E52" s="130">
        <v>303</v>
      </c>
      <c r="F52" s="118" t="s">
        <v>839</v>
      </c>
      <c r="G52" s="131">
        <v>42644</v>
      </c>
      <c r="H52" s="61" t="s">
        <v>840</v>
      </c>
      <c r="I52" s="120">
        <v>550</v>
      </c>
      <c r="J52" s="129"/>
      <c r="K52" s="129"/>
      <c r="L52" s="122">
        <v>371100</v>
      </c>
      <c r="M52" s="123">
        <v>0.86</v>
      </c>
      <c r="N52" s="122">
        <v>319150</v>
      </c>
      <c r="O52" s="124"/>
      <c r="P52" s="125">
        <f t="shared" si="0"/>
        <v>675</v>
      </c>
      <c r="Q52" s="126" t="s">
        <v>841</v>
      </c>
    </row>
    <row r="53" s="2" customFormat="1" ht="15.75" customHeight="1" spans="1:17">
      <c r="A53" s="115" t="s">
        <v>907</v>
      </c>
      <c r="B53" s="127"/>
      <c r="C53" s="128"/>
      <c r="D53" s="118" t="s">
        <v>847</v>
      </c>
      <c r="E53" s="130">
        <v>304</v>
      </c>
      <c r="F53" s="118" t="s">
        <v>839</v>
      </c>
      <c r="G53" s="131">
        <v>42644</v>
      </c>
      <c r="H53" s="61" t="s">
        <v>840</v>
      </c>
      <c r="I53" s="120">
        <v>550</v>
      </c>
      <c r="J53" s="129"/>
      <c r="K53" s="129"/>
      <c r="L53" s="122">
        <v>371100</v>
      </c>
      <c r="M53" s="123">
        <v>0.86</v>
      </c>
      <c r="N53" s="122">
        <v>319150</v>
      </c>
      <c r="O53" s="124"/>
      <c r="P53" s="125">
        <f t="shared" si="0"/>
        <v>675</v>
      </c>
      <c r="Q53" s="126" t="s">
        <v>841</v>
      </c>
    </row>
    <row r="54" s="2" customFormat="1" ht="15.75" customHeight="1" spans="1:17">
      <c r="A54" s="115" t="s">
        <v>908</v>
      </c>
      <c r="B54" s="127"/>
      <c r="C54" s="128"/>
      <c r="D54" s="118" t="s">
        <v>847</v>
      </c>
      <c r="E54" s="130">
        <v>305</v>
      </c>
      <c r="F54" s="118" t="s">
        <v>839</v>
      </c>
      <c r="G54" s="131">
        <v>42644</v>
      </c>
      <c r="H54" s="61" t="s">
        <v>840</v>
      </c>
      <c r="I54" s="120">
        <v>550</v>
      </c>
      <c r="J54" s="129"/>
      <c r="K54" s="129"/>
      <c r="L54" s="122">
        <v>371100</v>
      </c>
      <c r="M54" s="123">
        <v>0.86</v>
      </c>
      <c r="N54" s="122">
        <v>319150</v>
      </c>
      <c r="O54" s="124"/>
      <c r="P54" s="125">
        <f t="shared" si="0"/>
        <v>675</v>
      </c>
      <c r="Q54" s="126" t="s">
        <v>841</v>
      </c>
    </row>
    <row r="55" s="2" customFormat="1" ht="15.75" customHeight="1" spans="1:17">
      <c r="A55" s="115" t="s">
        <v>909</v>
      </c>
      <c r="B55" s="127"/>
      <c r="C55" s="128"/>
      <c r="D55" s="118" t="s">
        <v>847</v>
      </c>
      <c r="E55" s="130">
        <v>306</v>
      </c>
      <c r="F55" s="118" t="s">
        <v>839</v>
      </c>
      <c r="G55" s="131">
        <v>42644</v>
      </c>
      <c r="H55" s="61" t="s">
        <v>840</v>
      </c>
      <c r="I55" s="120">
        <v>550</v>
      </c>
      <c r="J55" s="129"/>
      <c r="K55" s="129"/>
      <c r="L55" s="122">
        <v>371100</v>
      </c>
      <c r="M55" s="123">
        <v>0.86</v>
      </c>
      <c r="N55" s="122">
        <v>319150</v>
      </c>
      <c r="O55" s="124"/>
      <c r="P55" s="125">
        <f t="shared" si="0"/>
        <v>675</v>
      </c>
      <c r="Q55" s="126" t="s">
        <v>841</v>
      </c>
    </row>
    <row r="56" s="2" customFormat="1" ht="15.75" customHeight="1" spans="1:17">
      <c r="A56" s="115" t="s">
        <v>910</v>
      </c>
      <c r="B56" s="127"/>
      <c r="C56" s="128"/>
      <c r="D56" s="118" t="s">
        <v>847</v>
      </c>
      <c r="E56" s="130">
        <v>307</v>
      </c>
      <c r="F56" s="118" t="s">
        <v>839</v>
      </c>
      <c r="G56" s="131">
        <v>42644</v>
      </c>
      <c r="H56" s="61" t="s">
        <v>840</v>
      </c>
      <c r="I56" s="120">
        <v>550</v>
      </c>
      <c r="J56" s="129"/>
      <c r="K56" s="129"/>
      <c r="L56" s="122">
        <v>371100</v>
      </c>
      <c r="M56" s="123">
        <v>0.86</v>
      </c>
      <c r="N56" s="122">
        <v>319150</v>
      </c>
      <c r="O56" s="124"/>
      <c r="P56" s="125">
        <f t="shared" si="0"/>
        <v>675</v>
      </c>
      <c r="Q56" s="126" t="s">
        <v>841</v>
      </c>
    </row>
    <row r="57" s="2" customFormat="1" ht="15.75" customHeight="1" spans="1:17">
      <c r="A57" s="115" t="s">
        <v>911</v>
      </c>
      <c r="B57" s="127"/>
      <c r="C57" s="128"/>
      <c r="D57" s="118" t="s">
        <v>837</v>
      </c>
      <c r="E57" s="130" t="s">
        <v>912</v>
      </c>
      <c r="F57" s="118" t="s">
        <v>839</v>
      </c>
      <c r="G57" s="131">
        <v>42644</v>
      </c>
      <c r="H57" s="61" t="s">
        <v>840</v>
      </c>
      <c r="I57" s="120">
        <v>867</v>
      </c>
      <c r="J57" s="129"/>
      <c r="K57" s="129"/>
      <c r="L57" s="122">
        <v>542910</v>
      </c>
      <c r="M57" s="123">
        <v>0.86</v>
      </c>
      <c r="N57" s="122">
        <v>466900</v>
      </c>
      <c r="O57" s="124"/>
      <c r="P57" s="125">
        <f t="shared" si="0"/>
        <v>626</v>
      </c>
      <c r="Q57" s="126" t="s">
        <v>841</v>
      </c>
    </row>
    <row r="58" s="2" customFormat="1" ht="15.75" customHeight="1" spans="1:17">
      <c r="A58" s="115" t="s">
        <v>913</v>
      </c>
      <c r="B58" s="127"/>
      <c r="C58" s="128"/>
      <c r="D58" s="118" t="s">
        <v>837</v>
      </c>
      <c r="E58" s="130" t="s">
        <v>914</v>
      </c>
      <c r="F58" s="118" t="s">
        <v>839</v>
      </c>
      <c r="G58" s="131">
        <v>42644</v>
      </c>
      <c r="H58" s="61" t="s">
        <v>840</v>
      </c>
      <c r="I58" s="120">
        <v>867</v>
      </c>
      <c r="J58" s="129"/>
      <c r="K58" s="129"/>
      <c r="L58" s="122">
        <v>542910</v>
      </c>
      <c r="M58" s="123">
        <v>0.86</v>
      </c>
      <c r="N58" s="122">
        <v>466900</v>
      </c>
      <c r="O58" s="124"/>
      <c r="P58" s="125">
        <f t="shared" si="0"/>
        <v>626</v>
      </c>
      <c r="Q58" s="126" t="s">
        <v>841</v>
      </c>
    </row>
    <row r="59" s="2" customFormat="1" ht="15.75" customHeight="1" spans="1:17">
      <c r="A59" s="115" t="s">
        <v>915</v>
      </c>
      <c r="B59" s="127"/>
      <c r="C59" s="128"/>
      <c r="D59" s="118" t="s">
        <v>837</v>
      </c>
      <c r="E59" s="130" t="s">
        <v>916</v>
      </c>
      <c r="F59" s="118" t="s">
        <v>839</v>
      </c>
      <c r="G59" s="131">
        <v>42644</v>
      </c>
      <c r="H59" s="61" t="s">
        <v>840</v>
      </c>
      <c r="I59" s="120">
        <v>867</v>
      </c>
      <c r="J59" s="129"/>
      <c r="K59" s="129"/>
      <c r="L59" s="122">
        <v>542910</v>
      </c>
      <c r="M59" s="123">
        <v>0.86</v>
      </c>
      <c r="N59" s="122">
        <v>466900</v>
      </c>
      <c r="O59" s="124"/>
      <c r="P59" s="125">
        <f t="shared" si="0"/>
        <v>626</v>
      </c>
      <c r="Q59" s="126" t="s">
        <v>841</v>
      </c>
    </row>
    <row r="60" s="2" customFormat="1" ht="15.75" customHeight="1" spans="1:17">
      <c r="A60" s="115" t="s">
        <v>917</v>
      </c>
      <c r="B60" s="127"/>
      <c r="C60" s="128"/>
      <c r="D60" s="118" t="s">
        <v>837</v>
      </c>
      <c r="E60" s="130" t="s">
        <v>918</v>
      </c>
      <c r="F60" s="118" t="s">
        <v>839</v>
      </c>
      <c r="G60" s="131">
        <v>42644</v>
      </c>
      <c r="H60" s="61" t="s">
        <v>840</v>
      </c>
      <c r="I60" s="120">
        <v>867</v>
      </c>
      <c r="J60" s="129"/>
      <c r="K60" s="129"/>
      <c r="L60" s="122">
        <v>542910</v>
      </c>
      <c r="M60" s="123">
        <v>0.86</v>
      </c>
      <c r="N60" s="122">
        <v>466900</v>
      </c>
      <c r="O60" s="124"/>
      <c r="P60" s="125">
        <f t="shared" si="0"/>
        <v>626</v>
      </c>
      <c r="Q60" s="126" t="s">
        <v>841</v>
      </c>
    </row>
    <row r="61" s="2" customFormat="1" ht="15.75" customHeight="1" spans="1:17">
      <c r="A61" s="115" t="s">
        <v>919</v>
      </c>
      <c r="B61" s="127"/>
      <c r="C61" s="128"/>
      <c r="D61" s="118" t="s">
        <v>837</v>
      </c>
      <c r="E61" s="130" t="s">
        <v>920</v>
      </c>
      <c r="F61" s="118" t="s">
        <v>839</v>
      </c>
      <c r="G61" s="131">
        <v>42644</v>
      </c>
      <c r="H61" s="61" t="s">
        <v>840</v>
      </c>
      <c r="I61" s="120">
        <v>867</v>
      </c>
      <c r="J61" s="129"/>
      <c r="K61" s="129"/>
      <c r="L61" s="122">
        <v>542910</v>
      </c>
      <c r="M61" s="123">
        <v>0.86</v>
      </c>
      <c r="N61" s="122">
        <v>466900</v>
      </c>
      <c r="O61" s="124"/>
      <c r="P61" s="125">
        <f t="shared" si="0"/>
        <v>626</v>
      </c>
      <c r="Q61" s="126" t="s">
        <v>841</v>
      </c>
    </row>
    <row r="62" s="2" customFormat="1" ht="15.75" customHeight="1" spans="1:17">
      <c r="A62" s="115" t="s">
        <v>921</v>
      </c>
      <c r="B62" s="127"/>
      <c r="C62" s="128"/>
      <c r="D62" s="118" t="s">
        <v>847</v>
      </c>
      <c r="E62" s="130">
        <v>401</v>
      </c>
      <c r="F62" s="118" t="s">
        <v>839</v>
      </c>
      <c r="G62" s="131">
        <v>42644</v>
      </c>
      <c r="H62" s="61" t="s">
        <v>840</v>
      </c>
      <c r="I62" s="120">
        <v>550</v>
      </c>
      <c r="J62" s="129"/>
      <c r="K62" s="129"/>
      <c r="L62" s="122">
        <v>371100</v>
      </c>
      <c r="M62" s="123">
        <v>0.86</v>
      </c>
      <c r="N62" s="122">
        <v>319150</v>
      </c>
      <c r="O62" s="124"/>
      <c r="P62" s="125">
        <f t="shared" si="0"/>
        <v>675</v>
      </c>
      <c r="Q62" s="126" t="s">
        <v>841</v>
      </c>
    </row>
    <row r="63" s="75" customFormat="1" ht="15.75" customHeight="1" spans="1:17">
      <c r="A63" s="115" t="s">
        <v>922</v>
      </c>
      <c r="B63" s="127"/>
      <c r="C63" s="128"/>
      <c r="D63" s="118" t="s">
        <v>847</v>
      </c>
      <c r="E63" s="130">
        <v>402</v>
      </c>
      <c r="F63" s="118" t="s">
        <v>839</v>
      </c>
      <c r="G63" s="131">
        <v>42644</v>
      </c>
      <c r="H63" s="61" t="s">
        <v>840</v>
      </c>
      <c r="I63" s="120">
        <v>550</v>
      </c>
      <c r="J63" s="129"/>
      <c r="K63" s="129"/>
      <c r="L63" s="122">
        <v>371100</v>
      </c>
      <c r="M63" s="123">
        <v>0.86</v>
      </c>
      <c r="N63" s="122">
        <v>319150</v>
      </c>
      <c r="O63" s="124"/>
      <c r="P63" s="125">
        <f t="shared" si="0"/>
        <v>675</v>
      </c>
      <c r="Q63" s="126" t="s">
        <v>841</v>
      </c>
    </row>
    <row r="64" s="2" customFormat="1" ht="15.75" customHeight="1" spans="1:17">
      <c r="A64" s="115" t="s">
        <v>923</v>
      </c>
      <c r="B64" s="127"/>
      <c r="C64" s="128"/>
      <c r="D64" s="118" t="s">
        <v>847</v>
      </c>
      <c r="E64" s="130">
        <v>403</v>
      </c>
      <c r="F64" s="118" t="s">
        <v>839</v>
      </c>
      <c r="G64" s="131">
        <v>42644</v>
      </c>
      <c r="H64" s="61" t="s">
        <v>840</v>
      </c>
      <c r="I64" s="120">
        <v>550</v>
      </c>
      <c r="J64" s="129"/>
      <c r="K64" s="129"/>
      <c r="L64" s="122">
        <v>371100</v>
      </c>
      <c r="M64" s="123">
        <v>0.86</v>
      </c>
      <c r="N64" s="122">
        <v>319150</v>
      </c>
      <c r="O64" s="124"/>
      <c r="P64" s="125">
        <f t="shared" si="0"/>
        <v>675</v>
      </c>
      <c r="Q64" s="126" t="s">
        <v>841</v>
      </c>
    </row>
    <row r="65" s="2" customFormat="1" ht="15.75" customHeight="1" spans="1:17">
      <c r="A65" s="115" t="s">
        <v>924</v>
      </c>
      <c r="B65" s="127"/>
      <c r="C65" s="128"/>
      <c r="D65" s="118" t="s">
        <v>847</v>
      </c>
      <c r="E65" s="130">
        <v>404</v>
      </c>
      <c r="F65" s="118" t="s">
        <v>839</v>
      </c>
      <c r="G65" s="131">
        <v>42644</v>
      </c>
      <c r="H65" s="61" t="s">
        <v>840</v>
      </c>
      <c r="I65" s="120">
        <v>550</v>
      </c>
      <c r="J65" s="129"/>
      <c r="K65" s="129"/>
      <c r="L65" s="122">
        <v>371100</v>
      </c>
      <c r="M65" s="123">
        <v>0.86</v>
      </c>
      <c r="N65" s="122">
        <v>319150</v>
      </c>
      <c r="O65" s="124"/>
      <c r="P65" s="125">
        <f t="shared" si="0"/>
        <v>675</v>
      </c>
      <c r="Q65" s="126" t="s">
        <v>841</v>
      </c>
    </row>
    <row r="66" s="2" customFormat="1" ht="15.75" customHeight="1" spans="1:17">
      <c r="A66" s="115" t="s">
        <v>925</v>
      </c>
      <c r="B66" s="127"/>
      <c r="C66" s="128"/>
      <c r="D66" s="118" t="s">
        <v>847</v>
      </c>
      <c r="E66" s="130">
        <v>405</v>
      </c>
      <c r="F66" s="118" t="s">
        <v>839</v>
      </c>
      <c r="G66" s="131">
        <v>42644</v>
      </c>
      <c r="H66" s="61" t="s">
        <v>840</v>
      </c>
      <c r="I66" s="120">
        <v>550</v>
      </c>
      <c r="J66" s="129"/>
      <c r="K66" s="129"/>
      <c r="L66" s="122">
        <v>371100</v>
      </c>
      <c r="M66" s="123">
        <v>0.86</v>
      </c>
      <c r="N66" s="122">
        <v>319150</v>
      </c>
      <c r="O66" s="124"/>
      <c r="P66" s="125">
        <f t="shared" si="0"/>
        <v>675</v>
      </c>
      <c r="Q66" s="126" t="s">
        <v>841</v>
      </c>
    </row>
    <row r="67" s="2" customFormat="1" ht="15.75" customHeight="1" spans="1:17">
      <c r="A67" s="115" t="s">
        <v>926</v>
      </c>
      <c r="B67" s="127"/>
      <c r="C67" s="128"/>
      <c r="D67" s="118" t="s">
        <v>847</v>
      </c>
      <c r="E67" s="130">
        <v>406</v>
      </c>
      <c r="F67" s="118" t="s">
        <v>839</v>
      </c>
      <c r="G67" s="131">
        <v>42644</v>
      </c>
      <c r="H67" s="61" t="s">
        <v>840</v>
      </c>
      <c r="I67" s="120">
        <v>550</v>
      </c>
      <c r="J67" s="129"/>
      <c r="K67" s="129"/>
      <c r="L67" s="122">
        <v>371100</v>
      </c>
      <c r="M67" s="123">
        <v>0.86</v>
      </c>
      <c r="N67" s="122">
        <v>319150</v>
      </c>
      <c r="O67" s="124"/>
      <c r="P67" s="125">
        <f t="shared" si="0"/>
        <v>675</v>
      </c>
      <c r="Q67" s="126" t="s">
        <v>841</v>
      </c>
    </row>
    <row r="68" s="2" customFormat="1" ht="15.75" customHeight="1" spans="1:17">
      <c r="A68" s="115" t="s">
        <v>927</v>
      </c>
      <c r="B68" s="127"/>
      <c r="C68" s="128"/>
      <c r="D68" s="118" t="s">
        <v>847</v>
      </c>
      <c r="E68" s="130">
        <v>407</v>
      </c>
      <c r="F68" s="118" t="s">
        <v>839</v>
      </c>
      <c r="G68" s="131">
        <v>42644</v>
      </c>
      <c r="H68" s="61" t="s">
        <v>840</v>
      </c>
      <c r="I68" s="120">
        <v>550</v>
      </c>
      <c r="J68" s="129"/>
      <c r="K68" s="129"/>
      <c r="L68" s="122">
        <v>371100</v>
      </c>
      <c r="M68" s="123">
        <v>0.86</v>
      </c>
      <c r="N68" s="122">
        <v>319150</v>
      </c>
      <c r="O68" s="124"/>
      <c r="P68" s="125">
        <f t="shared" si="0"/>
        <v>675</v>
      </c>
      <c r="Q68" s="126" t="s">
        <v>841</v>
      </c>
    </row>
    <row r="69" s="2" customFormat="1" ht="15.75" customHeight="1" spans="1:17">
      <c r="A69" s="115" t="s">
        <v>928</v>
      </c>
      <c r="B69" s="127"/>
      <c r="C69" s="128"/>
      <c r="D69" s="130" t="s">
        <v>929</v>
      </c>
      <c r="E69" s="130" t="s">
        <v>930</v>
      </c>
      <c r="F69" s="130" t="s">
        <v>931</v>
      </c>
      <c r="G69" s="119">
        <v>42005</v>
      </c>
      <c r="H69" s="61" t="s">
        <v>840</v>
      </c>
      <c r="I69" s="120">
        <v>260</v>
      </c>
      <c r="J69" s="129"/>
      <c r="K69" s="129"/>
      <c r="L69" s="122">
        <v>210270</v>
      </c>
      <c r="M69" s="123">
        <v>0.86</v>
      </c>
      <c r="N69" s="122">
        <v>180830</v>
      </c>
      <c r="O69" s="124"/>
      <c r="P69" s="125">
        <f t="shared" si="0"/>
        <v>809</v>
      </c>
      <c r="Q69" s="126" t="s">
        <v>841</v>
      </c>
    </row>
    <row r="70" s="2" customFormat="1" ht="15.75" customHeight="1" spans="1:17">
      <c r="A70" s="115" t="s">
        <v>932</v>
      </c>
      <c r="B70" s="127"/>
      <c r="C70" s="128"/>
      <c r="D70" s="130" t="s">
        <v>929</v>
      </c>
      <c r="E70" s="130" t="s">
        <v>930</v>
      </c>
      <c r="F70" s="130" t="s">
        <v>931</v>
      </c>
      <c r="G70" s="119">
        <v>42005</v>
      </c>
      <c r="H70" s="61" t="s">
        <v>840</v>
      </c>
      <c r="I70" s="120">
        <v>260</v>
      </c>
      <c r="J70" s="129"/>
      <c r="K70" s="129"/>
      <c r="L70" s="122">
        <v>210270</v>
      </c>
      <c r="M70" s="123">
        <v>0.86</v>
      </c>
      <c r="N70" s="122">
        <v>180830</v>
      </c>
      <c r="O70" s="124"/>
      <c r="P70" s="125">
        <f t="shared" si="0"/>
        <v>809</v>
      </c>
      <c r="Q70" s="126" t="s">
        <v>841</v>
      </c>
    </row>
    <row r="71" s="2" customFormat="1" ht="15.75" customHeight="1" spans="1:17">
      <c r="A71" s="115" t="s">
        <v>933</v>
      </c>
      <c r="B71" s="127"/>
      <c r="C71" s="128"/>
      <c r="D71" s="130" t="s">
        <v>929</v>
      </c>
      <c r="E71" s="130" t="s">
        <v>930</v>
      </c>
      <c r="F71" s="130" t="s">
        <v>931</v>
      </c>
      <c r="G71" s="119">
        <v>42005</v>
      </c>
      <c r="H71" s="61" t="s">
        <v>840</v>
      </c>
      <c r="I71" s="120">
        <v>260</v>
      </c>
      <c r="J71" s="129"/>
      <c r="K71" s="129"/>
      <c r="L71" s="122">
        <v>210270</v>
      </c>
      <c r="M71" s="123">
        <v>0.86</v>
      </c>
      <c r="N71" s="122">
        <v>180830</v>
      </c>
      <c r="O71" s="124"/>
      <c r="P71" s="125">
        <f t="shared" si="0"/>
        <v>809</v>
      </c>
      <c r="Q71" s="126" t="s">
        <v>841</v>
      </c>
    </row>
    <row r="72" s="2" customFormat="1" ht="15.75" customHeight="1" spans="1:17">
      <c r="A72" s="115" t="s">
        <v>934</v>
      </c>
      <c r="B72" s="127"/>
      <c r="C72" s="128"/>
      <c r="D72" s="130" t="s">
        <v>935</v>
      </c>
      <c r="E72" s="130" t="s">
        <v>930</v>
      </c>
      <c r="F72" s="130" t="s">
        <v>931</v>
      </c>
      <c r="G72" s="119">
        <v>43344</v>
      </c>
      <c r="H72" s="61" t="s">
        <v>840</v>
      </c>
      <c r="I72" s="120">
        <v>150</v>
      </c>
      <c r="J72" s="129"/>
      <c r="K72" s="129"/>
      <c r="L72" s="122">
        <v>103980</v>
      </c>
      <c r="M72" s="123">
        <v>0.92</v>
      </c>
      <c r="N72" s="122">
        <v>95660</v>
      </c>
      <c r="O72" s="124"/>
      <c r="P72" s="125">
        <f t="shared" ref="P72:P73" si="1">L72/I72</f>
        <v>693</v>
      </c>
      <c r="Q72" s="126" t="s">
        <v>841</v>
      </c>
    </row>
    <row r="73" s="75" customFormat="1" ht="15.75" customHeight="1" spans="1:17">
      <c r="A73" s="115" t="s">
        <v>936</v>
      </c>
      <c r="B73" s="127"/>
      <c r="C73" s="128"/>
      <c r="D73" s="130" t="s">
        <v>937</v>
      </c>
      <c r="E73" s="130" t="s">
        <v>930</v>
      </c>
      <c r="F73" s="130" t="s">
        <v>938</v>
      </c>
      <c r="G73" s="119">
        <v>42887</v>
      </c>
      <c r="H73" s="61" t="s">
        <v>840</v>
      </c>
      <c r="I73" s="120">
        <v>1500</v>
      </c>
      <c r="J73" s="129"/>
      <c r="K73" s="129"/>
      <c r="L73" s="122">
        <v>1005150</v>
      </c>
      <c r="M73" s="123">
        <v>0.88</v>
      </c>
      <c r="N73" s="122">
        <v>884530</v>
      </c>
      <c r="O73" s="124"/>
      <c r="P73" s="125">
        <f t="shared" si="1"/>
        <v>670</v>
      </c>
      <c r="Q73" s="126" t="s">
        <v>841</v>
      </c>
    </row>
    <row r="74" s="76" customFormat="1" ht="15.75" customHeight="1" spans="1:17">
      <c r="A74" s="115" t="s">
        <v>939</v>
      </c>
      <c r="B74" s="127"/>
      <c r="C74" s="128"/>
      <c r="D74" s="108" t="s">
        <v>940</v>
      </c>
      <c r="E74" s="108"/>
      <c r="F74" s="132"/>
      <c r="G74" s="119">
        <v>41852</v>
      </c>
      <c r="H74" s="133" t="s">
        <v>941</v>
      </c>
      <c r="I74" s="134">
        <v>1</v>
      </c>
      <c r="J74" s="135">
        <f>316800+79200</f>
        <v>396000</v>
      </c>
      <c r="K74" s="136">
        <f>255354+63838.5</f>
        <v>319192.5</v>
      </c>
      <c r="L74" s="137">
        <f>515470+103090</f>
        <v>618560</v>
      </c>
      <c r="M74" s="138">
        <v>0.85</v>
      </c>
      <c r="N74" s="139">
        <f>438150+87630</f>
        <v>525780</v>
      </c>
      <c r="O74" s="140"/>
      <c r="P74" s="141"/>
      <c r="Q74" s="142" t="s">
        <v>841</v>
      </c>
    </row>
    <row r="75" ht="15.75" customHeight="1" spans="1:17">
      <c r="A75" s="115" t="s">
        <v>942</v>
      </c>
      <c r="B75" s="127"/>
      <c r="C75" s="128"/>
      <c r="D75" s="108" t="s">
        <v>943</v>
      </c>
      <c r="E75" s="108"/>
      <c r="F75" s="132"/>
      <c r="G75" s="119">
        <v>42064</v>
      </c>
      <c r="H75" s="133" t="s">
        <v>941</v>
      </c>
      <c r="I75" s="134">
        <v>1</v>
      </c>
      <c r="J75" s="135">
        <v>96085</v>
      </c>
      <c r="K75" s="136">
        <v>80110.72</v>
      </c>
      <c r="L75" s="137">
        <v>118550</v>
      </c>
      <c r="M75" s="138">
        <v>0.8</v>
      </c>
      <c r="N75" s="139">
        <v>94840</v>
      </c>
      <c r="O75" s="140"/>
      <c r="P75" s="141"/>
      <c r="Q75" s="142" t="s">
        <v>841</v>
      </c>
    </row>
    <row r="76" ht="15.75" customHeight="1" spans="1:17">
      <c r="A76" s="115" t="s">
        <v>944</v>
      </c>
      <c r="B76" s="127"/>
      <c r="C76" s="128"/>
      <c r="D76" s="108" t="s">
        <v>945</v>
      </c>
      <c r="E76" s="108"/>
      <c r="F76" s="132"/>
      <c r="G76" s="119">
        <v>41974</v>
      </c>
      <c r="H76" s="133" t="s">
        <v>941</v>
      </c>
      <c r="I76" s="134">
        <v>1</v>
      </c>
      <c r="J76" s="135">
        <v>131986</v>
      </c>
      <c r="K76" s="136">
        <v>108476.2</v>
      </c>
      <c r="L76" s="137">
        <v>171800</v>
      </c>
      <c r="M76" s="138">
        <v>0.79</v>
      </c>
      <c r="N76" s="139">
        <v>135720</v>
      </c>
      <c r="O76" s="140"/>
      <c r="P76" s="141"/>
      <c r="Q76" s="142" t="s">
        <v>841</v>
      </c>
    </row>
    <row r="77" ht="15.75" customHeight="1" spans="1:17">
      <c r="A77" s="115" t="s">
        <v>946</v>
      </c>
      <c r="B77" s="127"/>
      <c r="C77" s="128"/>
      <c r="D77" s="108" t="s">
        <v>947</v>
      </c>
      <c r="E77" s="108"/>
      <c r="F77" s="132"/>
      <c r="G77" s="119">
        <v>41974</v>
      </c>
      <c r="H77" s="133" t="s">
        <v>941</v>
      </c>
      <c r="I77" s="134">
        <v>1</v>
      </c>
      <c r="J77" s="135">
        <v>144232</v>
      </c>
      <c r="K77" s="136">
        <v>118540.6</v>
      </c>
      <c r="L77" s="137">
        <v>187750</v>
      </c>
      <c r="M77" s="138">
        <v>0.79</v>
      </c>
      <c r="N77" s="139">
        <v>148320</v>
      </c>
      <c r="O77" s="140"/>
      <c r="P77" s="141"/>
      <c r="Q77" s="142" t="s">
        <v>841</v>
      </c>
    </row>
    <row r="78" ht="15.75" customHeight="1" spans="1:17">
      <c r="A78" s="115" t="s">
        <v>948</v>
      </c>
      <c r="B78" s="127"/>
      <c r="C78" s="128"/>
      <c r="D78" s="108" t="s">
        <v>949</v>
      </c>
      <c r="E78" s="108"/>
      <c r="F78" s="132"/>
      <c r="G78" s="119">
        <v>42705</v>
      </c>
      <c r="H78" s="133" t="s">
        <v>941</v>
      </c>
      <c r="I78" s="134">
        <v>1</v>
      </c>
      <c r="J78" s="135">
        <v>42334.41</v>
      </c>
      <c r="K78" s="136">
        <v>38815.44</v>
      </c>
      <c r="L78" s="137">
        <v>52230</v>
      </c>
      <c r="M78" s="138">
        <v>0.89</v>
      </c>
      <c r="N78" s="139">
        <v>46480</v>
      </c>
      <c r="O78" s="140"/>
      <c r="P78" s="141"/>
      <c r="Q78" s="142" t="s">
        <v>841</v>
      </c>
    </row>
    <row r="79" ht="15.75" customHeight="1" spans="1:17">
      <c r="A79" s="115" t="s">
        <v>950</v>
      </c>
      <c r="B79" s="127"/>
      <c r="C79" s="128"/>
      <c r="D79" s="108" t="s">
        <v>951</v>
      </c>
      <c r="E79" s="108"/>
      <c r="F79" s="132"/>
      <c r="G79" s="119">
        <v>42579</v>
      </c>
      <c r="H79" s="133" t="s">
        <v>941</v>
      </c>
      <c r="I79" s="134">
        <v>1</v>
      </c>
      <c r="J79" s="135">
        <v>20500</v>
      </c>
      <c r="K79" s="136">
        <v>18390.1</v>
      </c>
      <c r="L79" s="137">
        <v>25290</v>
      </c>
      <c r="M79" s="138">
        <v>0.87</v>
      </c>
      <c r="N79" s="139">
        <v>22000</v>
      </c>
      <c r="O79" s="140"/>
      <c r="P79" s="141"/>
      <c r="Q79" s="142" t="s">
        <v>841</v>
      </c>
    </row>
    <row r="80" ht="15.75" customHeight="1" spans="1:17">
      <c r="A80" s="115" t="s">
        <v>952</v>
      </c>
      <c r="B80" s="127"/>
      <c r="C80" s="128"/>
      <c r="D80" s="108" t="s">
        <v>953</v>
      </c>
      <c r="E80" s="108"/>
      <c r="F80" s="132"/>
      <c r="G80" s="119">
        <v>42644</v>
      </c>
      <c r="H80" s="133" t="s">
        <v>941</v>
      </c>
      <c r="I80" s="134">
        <v>1</v>
      </c>
      <c r="J80" s="135">
        <v>109717</v>
      </c>
      <c r="K80" s="136">
        <v>99728.1</v>
      </c>
      <c r="L80" s="137">
        <v>135370</v>
      </c>
      <c r="M80" s="138">
        <v>0.88</v>
      </c>
      <c r="N80" s="139">
        <v>119130</v>
      </c>
      <c r="O80" s="140"/>
      <c r="P80" s="141"/>
      <c r="Q80" s="142" t="s">
        <v>841</v>
      </c>
    </row>
    <row r="81" ht="15.75" customHeight="1" spans="1:17">
      <c r="A81" s="115" t="s">
        <v>954</v>
      </c>
      <c r="B81" s="127"/>
      <c r="C81" s="128"/>
      <c r="D81" s="109" t="s">
        <v>955</v>
      </c>
      <c r="E81" s="108"/>
      <c r="F81" s="132"/>
      <c r="G81" s="119">
        <v>42751</v>
      </c>
      <c r="H81" s="133" t="s">
        <v>941</v>
      </c>
      <c r="I81" s="134">
        <v>1</v>
      </c>
      <c r="J81" s="135">
        <v>73045.05</v>
      </c>
      <c r="K81" s="136">
        <v>67262.25</v>
      </c>
      <c r="L81" s="137">
        <v>87640</v>
      </c>
      <c r="M81" s="138">
        <v>0.89</v>
      </c>
      <c r="N81" s="139">
        <v>78000</v>
      </c>
      <c r="O81" s="140"/>
      <c r="P81" s="141"/>
      <c r="Q81" s="142" t="s">
        <v>841</v>
      </c>
    </row>
    <row r="82" ht="15.75" customHeight="1" spans="1:17">
      <c r="A82" s="115" t="s">
        <v>956</v>
      </c>
      <c r="B82" s="127"/>
      <c r="C82" s="128"/>
      <c r="D82" s="108" t="s">
        <v>957</v>
      </c>
      <c r="E82" s="108"/>
      <c r="F82" s="132"/>
      <c r="G82" s="119">
        <v>43339</v>
      </c>
      <c r="H82" s="133" t="s">
        <v>941</v>
      </c>
      <c r="I82" s="134">
        <v>2</v>
      </c>
      <c r="J82" s="135">
        <v>115040</v>
      </c>
      <c r="K82" s="136">
        <v>114584.63</v>
      </c>
      <c r="L82" s="137">
        <v>136730</v>
      </c>
      <c r="M82" s="138">
        <v>0.97</v>
      </c>
      <c r="N82" s="139">
        <v>132630</v>
      </c>
      <c r="O82" s="140"/>
      <c r="P82" s="141"/>
      <c r="Q82" s="143" t="s">
        <v>841</v>
      </c>
    </row>
    <row r="83" ht="15.75" customHeight="1" spans="1:17">
      <c r="A83" s="115" t="s">
        <v>958</v>
      </c>
      <c r="B83" s="127"/>
      <c r="C83" s="128"/>
      <c r="D83" s="108" t="s">
        <v>959</v>
      </c>
      <c r="E83" s="108"/>
      <c r="F83" s="132"/>
      <c r="G83" s="119">
        <v>43305</v>
      </c>
      <c r="H83" s="133" t="s">
        <v>941</v>
      </c>
      <c r="I83" s="134">
        <v>2</v>
      </c>
      <c r="J83" s="135">
        <v>9780</v>
      </c>
      <c r="K83" s="136">
        <v>9470.3</v>
      </c>
      <c r="L83" s="137">
        <v>11620</v>
      </c>
      <c r="M83" s="138">
        <v>0.96</v>
      </c>
      <c r="N83" s="139">
        <v>11160</v>
      </c>
      <c r="O83" s="140"/>
      <c r="P83" s="141"/>
      <c r="Q83" s="142" t="s">
        <v>960</v>
      </c>
    </row>
    <row r="84" ht="15.75" customHeight="1" spans="1:17">
      <c r="A84" s="115" t="s">
        <v>961</v>
      </c>
      <c r="B84" s="127"/>
      <c r="C84" s="128"/>
      <c r="D84" s="108" t="s">
        <v>962</v>
      </c>
      <c r="E84" s="108"/>
      <c r="F84" s="132"/>
      <c r="G84" s="119">
        <v>42278</v>
      </c>
      <c r="H84" s="133" t="s">
        <v>941</v>
      </c>
      <c r="I84" s="134">
        <v>1</v>
      </c>
      <c r="J84" s="135">
        <v>1409325.32</v>
      </c>
      <c r="K84" s="136">
        <v>1214075.02</v>
      </c>
      <c r="L84" s="137">
        <v>1738790</v>
      </c>
      <c r="M84" s="138">
        <v>0.83</v>
      </c>
      <c r="N84" s="139">
        <v>1443200</v>
      </c>
      <c r="O84" s="140"/>
      <c r="P84" s="141"/>
      <c r="Q84" s="142" t="s">
        <v>963</v>
      </c>
    </row>
    <row r="85" ht="15.75" customHeight="1" spans="1:17">
      <c r="A85" s="115" t="s">
        <v>964</v>
      </c>
      <c r="B85" s="127"/>
      <c r="C85" s="128"/>
      <c r="D85" s="108" t="s">
        <v>965</v>
      </c>
      <c r="E85" s="108"/>
      <c r="F85" s="132"/>
      <c r="G85" s="119">
        <v>42339</v>
      </c>
      <c r="H85" s="133" t="s">
        <v>941</v>
      </c>
      <c r="I85" s="134">
        <v>1</v>
      </c>
      <c r="J85" s="135">
        <v>126020.5</v>
      </c>
      <c r="K85" s="136">
        <v>109559.11</v>
      </c>
      <c r="L85" s="137">
        <v>155480</v>
      </c>
      <c r="M85" s="138">
        <v>0.84</v>
      </c>
      <c r="N85" s="139">
        <v>130600</v>
      </c>
      <c r="O85" s="140"/>
      <c r="P85" s="141"/>
      <c r="Q85" s="142" t="s">
        <v>963</v>
      </c>
    </row>
    <row r="86" ht="15.75" customHeight="1" spans="1:17">
      <c r="A86" s="115" t="s">
        <v>966</v>
      </c>
      <c r="B86" s="127"/>
      <c r="C86" s="144"/>
      <c r="D86" s="108" t="s">
        <v>967</v>
      </c>
      <c r="E86" s="108"/>
      <c r="F86" s="132"/>
      <c r="G86" s="119">
        <v>42428</v>
      </c>
      <c r="H86" s="133" t="s">
        <v>941</v>
      </c>
      <c r="I86" s="134">
        <v>1</v>
      </c>
      <c r="J86" s="135">
        <v>51707.6</v>
      </c>
      <c r="K86" s="136">
        <v>45362.52</v>
      </c>
      <c r="L86" s="137">
        <v>63800</v>
      </c>
      <c r="M86" s="138">
        <v>0.79</v>
      </c>
      <c r="N86" s="139">
        <v>50400</v>
      </c>
      <c r="O86" s="140"/>
      <c r="P86" s="141"/>
      <c r="Q86" s="142" t="s">
        <v>963</v>
      </c>
    </row>
    <row r="87" s="77" customFormat="1" ht="15.75" customHeight="1" spans="1:17">
      <c r="A87" s="115" t="s">
        <v>968</v>
      </c>
      <c r="B87" s="145"/>
      <c r="C87" s="145"/>
      <c r="D87" s="146" t="s">
        <v>969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970</v>
      </c>
      <c r="B88" s="17" t="s">
        <v>971</v>
      </c>
      <c r="C88" s="155" t="s">
        <v>972</v>
      </c>
      <c r="D88" s="18" t="s">
        <v>973</v>
      </c>
      <c r="E88" s="18">
        <v>1</v>
      </c>
      <c r="F88" s="14" t="s">
        <v>839</v>
      </c>
      <c r="G88" s="119">
        <v>40179</v>
      </c>
      <c r="H88" s="61" t="s">
        <v>840</v>
      </c>
      <c r="I88" s="120">
        <v>1331.1</v>
      </c>
      <c r="J88" s="121">
        <v>24082922.01</v>
      </c>
      <c r="K88" s="121">
        <v>20526992.36</v>
      </c>
      <c r="L88" s="122">
        <v>887360</v>
      </c>
      <c r="M88" s="123">
        <v>0.65</v>
      </c>
      <c r="N88" s="122">
        <v>576780</v>
      </c>
      <c r="O88" s="124"/>
      <c r="P88" s="125">
        <f t="shared" ref="P88:P116" si="2">L88/I88</f>
        <v>667</v>
      </c>
      <c r="Q88" s="126" t="s">
        <v>974</v>
      </c>
    </row>
    <row r="89" s="2" customFormat="1" ht="15.75" customHeight="1" spans="1:17">
      <c r="A89" s="115" t="s">
        <v>975</v>
      </c>
      <c r="B89" s="17"/>
      <c r="C89" s="156"/>
      <c r="D89" s="18" t="s">
        <v>976</v>
      </c>
      <c r="E89" s="18">
        <v>2</v>
      </c>
      <c r="F89" s="14" t="s">
        <v>839</v>
      </c>
      <c r="G89" s="119">
        <v>40179</v>
      </c>
      <c r="H89" s="61" t="s">
        <v>840</v>
      </c>
      <c r="I89" s="120">
        <v>1331.1</v>
      </c>
      <c r="J89" s="157"/>
      <c r="K89" s="157"/>
      <c r="L89" s="122">
        <v>887360</v>
      </c>
      <c r="M89" s="123">
        <v>0.65</v>
      </c>
      <c r="N89" s="122">
        <v>576780</v>
      </c>
      <c r="O89" s="124"/>
      <c r="P89" s="125">
        <f t="shared" si="2"/>
        <v>667</v>
      </c>
      <c r="Q89" s="126" t="s">
        <v>974</v>
      </c>
    </row>
    <row r="90" s="2" customFormat="1" ht="15.75" customHeight="1" spans="1:17">
      <c r="A90" s="115" t="s">
        <v>977</v>
      </c>
      <c r="B90" s="17"/>
      <c r="C90" s="156"/>
      <c r="D90" s="18" t="s">
        <v>978</v>
      </c>
      <c r="E90" s="18">
        <v>3</v>
      </c>
      <c r="F90" s="14" t="s">
        <v>839</v>
      </c>
      <c r="G90" s="119">
        <v>40179</v>
      </c>
      <c r="H90" s="61" t="s">
        <v>840</v>
      </c>
      <c r="I90" s="120">
        <v>647.28</v>
      </c>
      <c r="J90" s="157"/>
      <c r="K90" s="157"/>
      <c r="L90" s="122">
        <v>431500</v>
      </c>
      <c r="M90" s="123">
        <v>0.65</v>
      </c>
      <c r="N90" s="122">
        <v>280480</v>
      </c>
      <c r="O90" s="124"/>
      <c r="P90" s="125">
        <f t="shared" si="2"/>
        <v>667</v>
      </c>
      <c r="Q90" s="126" t="s">
        <v>974</v>
      </c>
    </row>
    <row r="91" s="2" customFormat="1" ht="15.75" customHeight="1" spans="1:17">
      <c r="A91" s="115" t="s">
        <v>979</v>
      </c>
      <c r="B91" s="17"/>
      <c r="C91" s="156"/>
      <c r="D91" s="18" t="s">
        <v>980</v>
      </c>
      <c r="E91" s="18">
        <v>4</v>
      </c>
      <c r="F91" s="14" t="s">
        <v>839</v>
      </c>
      <c r="G91" s="119">
        <v>40179</v>
      </c>
      <c r="H91" s="61" t="s">
        <v>840</v>
      </c>
      <c r="I91" s="120">
        <v>2041.02</v>
      </c>
      <c r="J91" s="157"/>
      <c r="K91" s="157"/>
      <c r="L91" s="122">
        <v>1360620</v>
      </c>
      <c r="M91" s="123">
        <v>0.65</v>
      </c>
      <c r="N91" s="122">
        <v>884400</v>
      </c>
      <c r="O91" s="124"/>
      <c r="P91" s="125">
        <f t="shared" si="2"/>
        <v>667</v>
      </c>
      <c r="Q91" s="126" t="s">
        <v>974</v>
      </c>
    </row>
    <row r="92" s="2" customFormat="1" ht="15.75" customHeight="1" spans="1:17">
      <c r="A92" s="115" t="s">
        <v>981</v>
      </c>
      <c r="B92" s="17"/>
      <c r="C92" s="156"/>
      <c r="D92" s="18" t="s">
        <v>982</v>
      </c>
      <c r="E92" s="18">
        <v>5</v>
      </c>
      <c r="F92" s="14" t="s">
        <v>839</v>
      </c>
      <c r="G92" s="119">
        <v>40179</v>
      </c>
      <c r="H92" s="61" t="s">
        <v>840</v>
      </c>
      <c r="I92" s="120">
        <v>647.28</v>
      </c>
      <c r="J92" s="157"/>
      <c r="K92" s="157"/>
      <c r="L92" s="122">
        <v>431500</v>
      </c>
      <c r="M92" s="123">
        <v>0.65</v>
      </c>
      <c r="N92" s="122">
        <v>280480</v>
      </c>
      <c r="O92" s="124"/>
      <c r="P92" s="125">
        <f t="shared" si="2"/>
        <v>667</v>
      </c>
      <c r="Q92" s="126" t="s">
        <v>974</v>
      </c>
    </row>
    <row r="93" s="2" customFormat="1" ht="15.75" customHeight="1" spans="1:17">
      <c r="A93" s="115" t="s">
        <v>983</v>
      </c>
      <c r="B93" s="17"/>
      <c r="C93" s="156"/>
      <c r="D93" s="18" t="s">
        <v>984</v>
      </c>
      <c r="E93" s="18">
        <v>6</v>
      </c>
      <c r="F93" s="14" t="s">
        <v>839</v>
      </c>
      <c r="G93" s="119">
        <v>40179</v>
      </c>
      <c r="H93" s="61" t="s">
        <v>840</v>
      </c>
      <c r="I93" s="120">
        <v>436.41</v>
      </c>
      <c r="J93" s="157"/>
      <c r="K93" s="157"/>
      <c r="L93" s="122">
        <v>290930</v>
      </c>
      <c r="M93" s="123">
        <v>0.65</v>
      </c>
      <c r="N93" s="122">
        <v>189100</v>
      </c>
      <c r="O93" s="124"/>
      <c r="P93" s="125">
        <f t="shared" si="2"/>
        <v>667</v>
      </c>
      <c r="Q93" s="126" t="s">
        <v>974</v>
      </c>
    </row>
    <row r="94" s="2" customFormat="1" ht="15.75" customHeight="1" spans="1:17">
      <c r="A94" s="115" t="s">
        <v>985</v>
      </c>
      <c r="B94" s="17"/>
      <c r="C94" s="156"/>
      <c r="D94" s="18" t="s">
        <v>986</v>
      </c>
      <c r="E94" s="18">
        <v>7</v>
      </c>
      <c r="F94" s="14" t="s">
        <v>839</v>
      </c>
      <c r="G94" s="119">
        <v>40179</v>
      </c>
      <c r="H94" s="61" t="s">
        <v>840</v>
      </c>
      <c r="I94" s="120">
        <v>1252.8</v>
      </c>
      <c r="J94" s="157"/>
      <c r="K94" s="157"/>
      <c r="L94" s="122">
        <v>835160</v>
      </c>
      <c r="M94" s="123">
        <v>0.65</v>
      </c>
      <c r="N94" s="122">
        <v>542850</v>
      </c>
      <c r="O94" s="124"/>
      <c r="P94" s="125">
        <f t="shared" si="2"/>
        <v>667</v>
      </c>
      <c r="Q94" s="126" t="s">
        <v>974</v>
      </c>
    </row>
    <row r="95" s="3" customFormat="1" ht="15.75" customHeight="1" spans="1:17">
      <c r="A95" s="115" t="s">
        <v>987</v>
      </c>
      <c r="B95" s="17"/>
      <c r="C95" s="156"/>
      <c r="D95" s="18" t="s">
        <v>988</v>
      </c>
      <c r="E95" s="18">
        <v>8</v>
      </c>
      <c r="F95" s="14" t="s">
        <v>839</v>
      </c>
      <c r="G95" s="119">
        <v>40179</v>
      </c>
      <c r="H95" s="61" t="s">
        <v>840</v>
      </c>
      <c r="I95" s="120">
        <v>1320.66</v>
      </c>
      <c r="J95" s="157"/>
      <c r="K95" s="157"/>
      <c r="L95" s="122">
        <v>880400</v>
      </c>
      <c r="M95" s="123">
        <v>0.65</v>
      </c>
      <c r="N95" s="122">
        <v>572260</v>
      </c>
      <c r="O95" s="124"/>
      <c r="P95" s="125">
        <f t="shared" si="2"/>
        <v>667</v>
      </c>
      <c r="Q95" s="126" t="s">
        <v>974</v>
      </c>
    </row>
    <row r="96" s="3" customFormat="1" ht="15.75" customHeight="1" spans="1:17">
      <c r="A96" s="115" t="s">
        <v>989</v>
      </c>
      <c r="B96" s="17"/>
      <c r="C96" s="156"/>
      <c r="D96" s="18" t="s">
        <v>990</v>
      </c>
      <c r="E96" s="18">
        <v>9</v>
      </c>
      <c r="F96" s="14" t="s">
        <v>839</v>
      </c>
      <c r="G96" s="119">
        <v>40179</v>
      </c>
      <c r="H96" s="61" t="s">
        <v>840</v>
      </c>
      <c r="I96" s="120">
        <v>1320.66</v>
      </c>
      <c r="J96" s="157"/>
      <c r="K96" s="157"/>
      <c r="L96" s="122">
        <v>880400</v>
      </c>
      <c r="M96" s="123">
        <v>0.65</v>
      </c>
      <c r="N96" s="122">
        <v>572260</v>
      </c>
      <c r="O96" s="124"/>
      <c r="P96" s="125">
        <f t="shared" si="2"/>
        <v>667</v>
      </c>
      <c r="Q96" s="126" t="s">
        <v>974</v>
      </c>
    </row>
    <row r="97" s="3" customFormat="1" ht="15.75" customHeight="1" spans="1:20">
      <c r="A97" s="115" t="s">
        <v>991</v>
      </c>
      <c r="B97" s="17"/>
      <c r="C97" s="156"/>
      <c r="D97" s="18" t="s">
        <v>992</v>
      </c>
      <c r="E97" s="18">
        <v>10</v>
      </c>
      <c r="F97" s="14" t="s">
        <v>839</v>
      </c>
      <c r="G97" s="119">
        <v>40179</v>
      </c>
      <c r="H97" s="61" t="s">
        <v>840</v>
      </c>
      <c r="I97" s="120">
        <v>1320.66</v>
      </c>
      <c r="J97" s="157"/>
      <c r="K97" s="157"/>
      <c r="L97" s="122">
        <v>880400</v>
      </c>
      <c r="M97" s="123">
        <v>0.65</v>
      </c>
      <c r="N97" s="122">
        <v>572260</v>
      </c>
      <c r="O97" s="124"/>
      <c r="P97" s="125">
        <f t="shared" si="2"/>
        <v>667</v>
      </c>
      <c r="Q97" s="126" t="s">
        <v>974</v>
      </c>
    </row>
    <row r="98" s="3" customFormat="1" ht="15.75" customHeight="1" spans="1:20">
      <c r="A98" s="115" t="s">
        <v>993</v>
      </c>
      <c r="B98" s="17"/>
      <c r="C98" s="156"/>
      <c r="D98" s="18" t="s">
        <v>994</v>
      </c>
      <c r="E98" s="18">
        <v>1</v>
      </c>
      <c r="F98" s="14" t="s">
        <v>839</v>
      </c>
      <c r="G98" s="119">
        <v>40179</v>
      </c>
      <c r="H98" s="61" t="s">
        <v>840</v>
      </c>
      <c r="I98" s="120">
        <v>662.94</v>
      </c>
      <c r="J98" s="157"/>
      <c r="K98" s="157"/>
      <c r="L98" s="122">
        <v>441940</v>
      </c>
      <c r="M98" s="123">
        <v>0.65</v>
      </c>
      <c r="N98" s="122">
        <v>287260</v>
      </c>
      <c r="O98" s="124"/>
      <c r="P98" s="125">
        <f t="shared" si="2"/>
        <v>667</v>
      </c>
      <c r="Q98" s="126" t="s">
        <v>974</v>
      </c>
    </row>
    <row r="99" s="3" customFormat="1" ht="15.75" customHeight="1" spans="1:20">
      <c r="A99" s="115" t="s">
        <v>995</v>
      </c>
      <c r="B99" s="17"/>
      <c r="C99" s="156"/>
      <c r="D99" s="18" t="s">
        <v>996</v>
      </c>
      <c r="E99" s="18">
        <v>2</v>
      </c>
      <c r="F99" s="14" t="s">
        <v>839</v>
      </c>
      <c r="G99" s="119">
        <v>40179</v>
      </c>
      <c r="H99" s="61" t="s">
        <v>840</v>
      </c>
      <c r="I99" s="120">
        <v>662.94</v>
      </c>
      <c r="J99" s="157"/>
      <c r="K99" s="157"/>
      <c r="L99" s="122">
        <v>441940</v>
      </c>
      <c r="M99" s="123">
        <v>0.65</v>
      </c>
      <c r="N99" s="122">
        <v>287260</v>
      </c>
      <c r="O99" s="124"/>
      <c r="P99" s="125">
        <f t="shared" si="2"/>
        <v>667</v>
      </c>
      <c r="Q99" s="126" t="s">
        <v>974</v>
      </c>
    </row>
    <row r="100" s="3" customFormat="1" ht="15.75" customHeight="1" spans="1:20">
      <c r="A100" s="115" t="s">
        <v>997</v>
      </c>
      <c r="B100" s="17"/>
      <c r="C100" s="156"/>
      <c r="D100" s="18" t="s">
        <v>998</v>
      </c>
      <c r="E100" s="18">
        <v>3</v>
      </c>
      <c r="F100" s="14" t="s">
        <v>839</v>
      </c>
      <c r="G100" s="119">
        <v>40179</v>
      </c>
      <c r="H100" s="61" t="s">
        <v>840</v>
      </c>
      <c r="I100" s="120">
        <v>662.94</v>
      </c>
      <c r="J100" s="157"/>
      <c r="K100" s="157"/>
      <c r="L100" s="122">
        <v>441940</v>
      </c>
      <c r="M100" s="123">
        <v>0.65</v>
      </c>
      <c r="N100" s="122">
        <v>287260</v>
      </c>
      <c r="O100" s="124"/>
      <c r="P100" s="125">
        <f t="shared" si="2"/>
        <v>667</v>
      </c>
      <c r="Q100" s="126" t="s">
        <v>974</v>
      </c>
    </row>
    <row r="101" s="78" customFormat="1" ht="15.75" customHeight="1" spans="1:20">
      <c r="A101" s="115" t="s">
        <v>999</v>
      </c>
      <c r="B101" s="17"/>
      <c r="C101" s="156"/>
      <c r="D101" s="18" t="s">
        <v>1000</v>
      </c>
      <c r="E101" s="18">
        <v>4</v>
      </c>
      <c r="F101" s="14" t="s">
        <v>839</v>
      </c>
      <c r="G101" s="119">
        <v>40179</v>
      </c>
      <c r="H101" s="61" t="s">
        <v>840</v>
      </c>
      <c r="I101" s="120">
        <v>662.94</v>
      </c>
      <c r="J101" s="157"/>
      <c r="K101" s="157"/>
      <c r="L101" s="122">
        <v>441940</v>
      </c>
      <c r="M101" s="123">
        <v>0.65</v>
      </c>
      <c r="N101" s="122">
        <v>287260</v>
      </c>
      <c r="O101" s="124"/>
      <c r="P101" s="125">
        <f t="shared" si="2"/>
        <v>667</v>
      </c>
      <c r="Q101" s="126" t="s">
        <v>974</v>
      </c>
    </row>
    <row r="102" s="3" customFormat="1" ht="15.75" customHeight="1" spans="1:20">
      <c r="A102" s="115" t="s">
        <v>1001</v>
      </c>
      <c r="B102" s="17"/>
      <c r="C102" s="156"/>
      <c r="D102" s="18" t="s">
        <v>1002</v>
      </c>
      <c r="E102" s="18">
        <v>5</v>
      </c>
      <c r="F102" s="14" t="s">
        <v>839</v>
      </c>
      <c r="G102" s="119">
        <v>40179</v>
      </c>
      <c r="H102" s="61" t="s">
        <v>840</v>
      </c>
      <c r="I102" s="120">
        <v>662.94</v>
      </c>
      <c r="J102" s="157"/>
      <c r="K102" s="157"/>
      <c r="L102" s="122">
        <v>441940</v>
      </c>
      <c r="M102" s="123">
        <v>0.65</v>
      </c>
      <c r="N102" s="122">
        <v>287260</v>
      </c>
      <c r="O102" s="124"/>
      <c r="P102" s="125">
        <f t="shared" si="2"/>
        <v>667</v>
      </c>
      <c r="Q102" s="126" t="s">
        <v>974</v>
      </c>
    </row>
    <row r="103" s="2" customFormat="1" ht="15.75" customHeight="1" spans="1:20">
      <c r="A103" s="115" t="s">
        <v>1003</v>
      </c>
      <c r="B103" s="17"/>
      <c r="C103" s="156"/>
      <c r="D103" s="18" t="s">
        <v>1004</v>
      </c>
      <c r="E103" s="18">
        <v>6</v>
      </c>
      <c r="F103" s="14" t="s">
        <v>839</v>
      </c>
      <c r="G103" s="119">
        <v>40179</v>
      </c>
      <c r="H103" s="61" t="s">
        <v>840</v>
      </c>
      <c r="I103" s="120">
        <v>662.94</v>
      </c>
      <c r="J103" s="157"/>
      <c r="K103" s="157"/>
      <c r="L103" s="122">
        <v>441940</v>
      </c>
      <c r="M103" s="123">
        <v>0.65</v>
      </c>
      <c r="N103" s="122">
        <v>287260</v>
      </c>
      <c r="O103" s="124"/>
      <c r="P103" s="125">
        <f t="shared" si="2"/>
        <v>667</v>
      </c>
      <c r="Q103" s="126" t="s">
        <v>974</v>
      </c>
    </row>
    <row r="104" s="2" customFormat="1" ht="15.75" customHeight="1" spans="1:20">
      <c r="A104" s="115" t="s">
        <v>1005</v>
      </c>
      <c r="B104" s="17"/>
      <c r="C104" s="156"/>
      <c r="D104" s="18" t="s">
        <v>1006</v>
      </c>
      <c r="E104" s="18">
        <v>7</v>
      </c>
      <c r="F104" s="14" t="s">
        <v>839</v>
      </c>
      <c r="G104" s="119">
        <v>40179</v>
      </c>
      <c r="H104" s="61" t="s">
        <v>840</v>
      </c>
      <c r="I104" s="120">
        <v>662.94</v>
      </c>
      <c r="J104" s="157"/>
      <c r="K104" s="157"/>
      <c r="L104" s="122">
        <v>441940</v>
      </c>
      <c r="M104" s="123">
        <v>0.65</v>
      </c>
      <c r="N104" s="122">
        <v>287260</v>
      </c>
      <c r="O104" s="124"/>
      <c r="P104" s="125">
        <f t="shared" si="2"/>
        <v>667</v>
      </c>
      <c r="Q104" s="126" t="s">
        <v>974</v>
      </c>
      <c r="T104" s="158"/>
    </row>
    <row r="105" s="2" customFormat="1" ht="15.75" customHeight="1" spans="1:20">
      <c r="A105" s="115" t="s">
        <v>1007</v>
      </c>
      <c r="B105" s="17"/>
      <c r="C105" s="156"/>
      <c r="D105" s="18" t="s">
        <v>1008</v>
      </c>
      <c r="E105" s="18">
        <v>8</v>
      </c>
      <c r="F105" s="14" t="s">
        <v>839</v>
      </c>
      <c r="G105" s="119">
        <v>40179</v>
      </c>
      <c r="H105" s="61" t="s">
        <v>840</v>
      </c>
      <c r="I105" s="120">
        <v>662.94</v>
      </c>
      <c r="J105" s="157"/>
      <c r="K105" s="157"/>
      <c r="L105" s="122">
        <v>441940</v>
      </c>
      <c r="M105" s="123">
        <v>0.65</v>
      </c>
      <c r="N105" s="122">
        <v>287260</v>
      </c>
      <c r="O105" s="124"/>
      <c r="P105" s="125">
        <f t="shared" si="2"/>
        <v>667</v>
      </c>
      <c r="Q105" s="126" t="s">
        <v>974</v>
      </c>
      <c r="T105" s="158"/>
    </row>
    <row r="106" s="2" customFormat="1" ht="15.75" customHeight="1" spans="1:20">
      <c r="A106" s="115" t="s">
        <v>1009</v>
      </c>
      <c r="B106" s="17"/>
      <c r="C106" s="156"/>
      <c r="D106" s="18" t="s">
        <v>1010</v>
      </c>
      <c r="E106" s="18">
        <v>9</v>
      </c>
      <c r="F106" s="14" t="s">
        <v>839</v>
      </c>
      <c r="G106" s="119">
        <v>40179</v>
      </c>
      <c r="H106" s="61" t="s">
        <v>840</v>
      </c>
      <c r="I106" s="120">
        <v>662.94</v>
      </c>
      <c r="J106" s="157"/>
      <c r="K106" s="157"/>
      <c r="L106" s="122">
        <v>441940</v>
      </c>
      <c r="M106" s="123">
        <v>0.65</v>
      </c>
      <c r="N106" s="122">
        <v>287260</v>
      </c>
      <c r="O106" s="124"/>
      <c r="P106" s="125">
        <f t="shared" si="2"/>
        <v>667</v>
      </c>
      <c r="Q106" s="126" t="s">
        <v>974</v>
      </c>
    </row>
    <row r="107" s="2" customFormat="1" ht="15.75" customHeight="1" spans="1:20">
      <c r="A107" s="115" t="s">
        <v>1011</v>
      </c>
      <c r="B107" s="17"/>
      <c r="C107" s="156"/>
      <c r="D107" s="18" t="s">
        <v>1012</v>
      </c>
      <c r="E107" s="18">
        <v>10</v>
      </c>
      <c r="F107" s="14" t="s">
        <v>839</v>
      </c>
      <c r="G107" s="119">
        <v>40179</v>
      </c>
      <c r="H107" s="61" t="s">
        <v>840</v>
      </c>
      <c r="I107" s="120">
        <v>662.94</v>
      </c>
      <c r="J107" s="157"/>
      <c r="K107" s="157"/>
      <c r="L107" s="122">
        <v>441940</v>
      </c>
      <c r="M107" s="123">
        <v>0.65</v>
      </c>
      <c r="N107" s="122">
        <v>287260</v>
      </c>
      <c r="O107" s="124"/>
      <c r="P107" s="125">
        <f t="shared" si="2"/>
        <v>667</v>
      </c>
      <c r="Q107" s="126" t="s">
        <v>974</v>
      </c>
    </row>
    <row r="108" s="2" customFormat="1" ht="15.75" customHeight="1" spans="1:20">
      <c r="A108" s="115" t="s">
        <v>1013</v>
      </c>
      <c r="B108" s="17"/>
      <c r="C108" s="156"/>
      <c r="D108" s="18" t="s">
        <v>1014</v>
      </c>
      <c r="E108" s="18">
        <v>11</v>
      </c>
      <c r="F108" s="14" t="s">
        <v>839</v>
      </c>
      <c r="G108" s="119">
        <v>40179</v>
      </c>
      <c r="H108" s="61" t="s">
        <v>840</v>
      </c>
      <c r="I108" s="120">
        <v>662.94</v>
      </c>
      <c r="J108" s="157"/>
      <c r="K108" s="157"/>
      <c r="L108" s="122">
        <v>441940</v>
      </c>
      <c r="M108" s="123">
        <v>0.65</v>
      </c>
      <c r="N108" s="122">
        <v>287260</v>
      </c>
      <c r="O108" s="124"/>
      <c r="P108" s="125">
        <f t="shared" si="2"/>
        <v>667</v>
      </c>
      <c r="Q108" s="126" t="s">
        <v>974</v>
      </c>
    </row>
    <row r="109" s="2" customFormat="1" ht="15.75" customHeight="1" spans="1:20">
      <c r="A109" s="115" t="s">
        <v>1015</v>
      </c>
      <c r="B109" s="17"/>
      <c r="C109" s="156"/>
      <c r="D109" s="18" t="s">
        <v>1016</v>
      </c>
      <c r="E109" s="18">
        <v>12</v>
      </c>
      <c r="F109" s="14" t="s">
        <v>839</v>
      </c>
      <c r="G109" s="119">
        <v>40179</v>
      </c>
      <c r="H109" s="61" t="s">
        <v>840</v>
      </c>
      <c r="I109" s="120">
        <v>662.94</v>
      </c>
      <c r="J109" s="157"/>
      <c r="K109" s="157"/>
      <c r="L109" s="122">
        <v>441940</v>
      </c>
      <c r="M109" s="123">
        <v>0.65</v>
      </c>
      <c r="N109" s="122">
        <v>287260</v>
      </c>
      <c r="O109" s="124"/>
      <c r="P109" s="125">
        <f t="shared" si="2"/>
        <v>667</v>
      </c>
      <c r="Q109" s="126" t="s">
        <v>974</v>
      </c>
    </row>
    <row r="110" s="2" customFormat="1" ht="15.75" customHeight="1" spans="1:20">
      <c r="A110" s="115" t="s">
        <v>1017</v>
      </c>
      <c r="B110" s="17"/>
      <c r="C110" s="156"/>
      <c r="D110" s="18" t="s">
        <v>1018</v>
      </c>
      <c r="E110" s="18">
        <v>13</v>
      </c>
      <c r="F110" s="14" t="s">
        <v>839</v>
      </c>
      <c r="G110" s="119">
        <v>40179</v>
      </c>
      <c r="H110" s="61" t="s">
        <v>840</v>
      </c>
      <c r="I110" s="120">
        <v>662.94</v>
      </c>
      <c r="J110" s="157"/>
      <c r="K110" s="157"/>
      <c r="L110" s="122">
        <v>441940</v>
      </c>
      <c r="M110" s="123">
        <v>0.65</v>
      </c>
      <c r="N110" s="122">
        <v>287260</v>
      </c>
      <c r="O110" s="124"/>
      <c r="P110" s="125">
        <f t="shared" si="2"/>
        <v>667</v>
      </c>
      <c r="Q110" s="126" t="s">
        <v>974</v>
      </c>
    </row>
    <row r="111" s="2" customFormat="1" ht="15.75" customHeight="1" spans="1:20">
      <c r="A111" s="115" t="s">
        <v>1019</v>
      </c>
      <c r="B111" s="17"/>
      <c r="C111" s="156"/>
      <c r="D111" s="18" t="s">
        <v>1020</v>
      </c>
      <c r="E111" s="18">
        <v>14</v>
      </c>
      <c r="F111" s="14" t="s">
        <v>839</v>
      </c>
      <c r="G111" s="119">
        <v>40179</v>
      </c>
      <c r="H111" s="61" t="s">
        <v>840</v>
      </c>
      <c r="I111" s="120">
        <v>662.94</v>
      </c>
      <c r="J111" s="157"/>
      <c r="K111" s="157"/>
      <c r="L111" s="122">
        <v>441940</v>
      </c>
      <c r="M111" s="123">
        <v>0.65</v>
      </c>
      <c r="N111" s="122">
        <v>287260</v>
      </c>
      <c r="O111" s="124"/>
      <c r="P111" s="125">
        <f t="shared" si="2"/>
        <v>667</v>
      </c>
      <c r="Q111" s="126" t="s">
        <v>974</v>
      </c>
    </row>
    <row r="112" s="2" customFormat="1" ht="15.75" customHeight="1" spans="1:20">
      <c r="A112" s="115" t="s">
        <v>1021</v>
      </c>
      <c r="B112" s="17"/>
      <c r="C112" s="156"/>
      <c r="D112" s="18" t="s">
        <v>1022</v>
      </c>
      <c r="E112" s="18">
        <v>15</v>
      </c>
      <c r="F112" s="14" t="s">
        <v>839</v>
      </c>
      <c r="G112" s="119">
        <v>40179</v>
      </c>
      <c r="H112" s="61" t="s">
        <v>840</v>
      </c>
      <c r="I112" s="120">
        <v>662.94</v>
      </c>
      <c r="J112" s="157"/>
      <c r="K112" s="157"/>
      <c r="L112" s="122">
        <v>441940</v>
      </c>
      <c r="M112" s="123">
        <v>0.65</v>
      </c>
      <c r="N112" s="122">
        <v>287260</v>
      </c>
      <c r="O112" s="124"/>
      <c r="P112" s="125">
        <f t="shared" si="2"/>
        <v>667</v>
      </c>
      <c r="Q112" s="126" t="s">
        <v>974</v>
      </c>
    </row>
    <row r="113" s="2" customFormat="1" ht="15.75" customHeight="1" spans="1:17">
      <c r="A113" s="115" t="s">
        <v>1023</v>
      </c>
      <c r="B113" s="17"/>
      <c r="C113" s="156"/>
      <c r="D113" s="18" t="s">
        <v>1024</v>
      </c>
      <c r="E113" s="18">
        <v>16</v>
      </c>
      <c r="F113" s="14" t="s">
        <v>839</v>
      </c>
      <c r="G113" s="119">
        <v>40179</v>
      </c>
      <c r="H113" s="61" t="s">
        <v>840</v>
      </c>
      <c r="I113" s="120">
        <v>662.94</v>
      </c>
      <c r="J113" s="157"/>
      <c r="K113" s="157"/>
      <c r="L113" s="122">
        <v>441940</v>
      </c>
      <c r="M113" s="123">
        <v>0.65</v>
      </c>
      <c r="N113" s="122">
        <v>287260</v>
      </c>
      <c r="O113" s="124"/>
      <c r="P113" s="125">
        <f t="shared" si="2"/>
        <v>667</v>
      </c>
      <c r="Q113" s="126" t="s">
        <v>974</v>
      </c>
    </row>
    <row r="114" s="2" customFormat="1" ht="15.75" customHeight="1" spans="1:17">
      <c r="A114" s="115" t="s">
        <v>1025</v>
      </c>
      <c r="B114" s="17"/>
      <c r="C114" s="156"/>
      <c r="D114" s="18" t="s">
        <v>1026</v>
      </c>
      <c r="E114" s="18">
        <v>17</v>
      </c>
      <c r="F114" s="14" t="s">
        <v>839</v>
      </c>
      <c r="G114" s="119">
        <v>40179</v>
      </c>
      <c r="H114" s="61" t="s">
        <v>840</v>
      </c>
      <c r="I114" s="120">
        <v>662.94</v>
      </c>
      <c r="J114" s="157"/>
      <c r="K114" s="157"/>
      <c r="L114" s="122">
        <v>441940</v>
      </c>
      <c r="M114" s="123">
        <v>0.65</v>
      </c>
      <c r="N114" s="122">
        <v>287260</v>
      </c>
      <c r="O114" s="124"/>
      <c r="P114" s="125">
        <f t="shared" si="2"/>
        <v>667</v>
      </c>
      <c r="Q114" s="126" t="s">
        <v>974</v>
      </c>
    </row>
    <row r="115" s="2" customFormat="1" ht="15.75" customHeight="1" spans="1:17">
      <c r="A115" s="115" t="s">
        <v>1027</v>
      </c>
      <c r="B115" s="17"/>
      <c r="C115" s="156"/>
      <c r="D115" s="18" t="s">
        <v>1028</v>
      </c>
      <c r="E115" s="18">
        <v>1</v>
      </c>
      <c r="F115" s="18" t="s">
        <v>931</v>
      </c>
      <c r="G115" s="119">
        <v>40179</v>
      </c>
      <c r="H115" s="61" t="s">
        <v>840</v>
      </c>
      <c r="I115" s="120">
        <v>252</v>
      </c>
      <c r="J115" s="157"/>
      <c r="K115" s="157"/>
      <c r="L115" s="122">
        <v>203800</v>
      </c>
      <c r="M115" s="123">
        <v>0.77</v>
      </c>
      <c r="N115" s="122">
        <v>156930</v>
      </c>
      <c r="O115" s="124"/>
      <c r="P115" s="125">
        <f t="shared" si="2"/>
        <v>809</v>
      </c>
      <c r="Q115" s="126" t="s">
        <v>974</v>
      </c>
    </row>
    <row r="116" s="2" customFormat="1" ht="15.75" customHeight="1" spans="1:17">
      <c r="A116" s="115" t="s">
        <v>1029</v>
      </c>
      <c r="B116" s="17"/>
      <c r="C116" s="156"/>
      <c r="D116" s="18" t="s">
        <v>1030</v>
      </c>
      <c r="E116" s="18">
        <v>1</v>
      </c>
      <c r="F116" s="18" t="s">
        <v>1031</v>
      </c>
      <c r="G116" s="119">
        <v>43009</v>
      </c>
      <c r="H116" s="61" t="s">
        <v>840</v>
      </c>
      <c r="I116" s="120">
        <v>720</v>
      </c>
      <c r="J116" s="157"/>
      <c r="K116" s="157"/>
      <c r="L116" s="122">
        <v>707070</v>
      </c>
      <c r="M116" s="123">
        <v>0.91</v>
      </c>
      <c r="N116" s="122">
        <v>643430</v>
      </c>
      <c r="O116" s="124"/>
      <c r="P116" s="125">
        <f t="shared" si="2"/>
        <v>982</v>
      </c>
      <c r="Q116" s="126" t="s">
        <v>974</v>
      </c>
    </row>
    <row r="117" ht="15.75" customHeight="1" spans="1:17">
      <c r="A117" s="115" t="s">
        <v>1032</v>
      </c>
      <c r="B117" s="112"/>
      <c r="C117" s="156"/>
      <c r="D117" s="108" t="s">
        <v>1033</v>
      </c>
      <c r="E117" s="108"/>
      <c r="F117" s="132"/>
      <c r="G117" s="119">
        <v>41030</v>
      </c>
      <c r="H117" s="133" t="s">
        <v>941</v>
      </c>
      <c r="I117" s="134">
        <v>1</v>
      </c>
      <c r="J117" s="135">
        <v>90000</v>
      </c>
      <c r="K117" s="136">
        <v>62925</v>
      </c>
      <c r="L117" s="137">
        <v>125300</v>
      </c>
      <c r="M117" s="138">
        <v>0.77</v>
      </c>
      <c r="N117" s="139">
        <v>96480</v>
      </c>
      <c r="O117" s="140"/>
      <c r="P117" s="141"/>
      <c r="Q117" s="142" t="s">
        <v>974</v>
      </c>
    </row>
    <row r="118" ht="15.75" customHeight="1" spans="1:17">
      <c r="A118" s="115" t="s">
        <v>1034</v>
      </c>
      <c r="B118" s="112"/>
      <c r="C118" s="156"/>
      <c r="D118" s="108" t="s">
        <v>1035</v>
      </c>
      <c r="E118" s="108"/>
      <c r="F118" s="132"/>
      <c r="G118" s="119">
        <v>41030</v>
      </c>
      <c r="H118" s="133" t="s">
        <v>941</v>
      </c>
      <c r="I118" s="134">
        <v>3</v>
      </c>
      <c r="J118" s="135">
        <v>64200</v>
      </c>
      <c r="K118" s="136">
        <v>44886.12</v>
      </c>
      <c r="L118" s="137">
        <v>89380</v>
      </c>
      <c r="M118" s="138">
        <v>0.66</v>
      </c>
      <c r="N118" s="139">
        <v>58990</v>
      </c>
      <c r="O118" s="140"/>
      <c r="P118" s="141"/>
      <c r="Q118" s="142" t="s">
        <v>974</v>
      </c>
    </row>
    <row r="119" ht="15.75" customHeight="1" spans="1:17">
      <c r="A119" s="115" t="s">
        <v>1036</v>
      </c>
      <c r="B119" s="112"/>
      <c r="C119" s="156"/>
      <c r="D119" s="108" t="s">
        <v>1035</v>
      </c>
      <c r="E119" s="108"/>
      <c r="F119" s="132"/>
      <c r="G119" s="119">
        <v>41030</v>
      </c>
      <c r="H119" s="133" t="s">
        <v>941</v>
      </c>
      <c r="I119" s="134">
        <v>2</v>
      </c>
      <c r="J119" s="135">
        <v>104070</v>
      </c>
      <c r="K119" s="136">
        <v>72762.56</v>
      </c>
      <c r="L119" s="137">
        <v>144890</v>
      </c>
      <c r="M119" s="138">
        <v>0.66</v>
      </c>
      <c r="N119" s="139">
        <v>95630</v>
      </c>
      <c r="O119" s="140"/>
      <c r="P119" s="141"/>
      <c r="Q119" s="142" t="s">
        <v>974</v>
      </c>
    </row>
    <row r="120" ht="15.75" customHeight="1" spans="1:17">
      <c r="A120" s="115" t="s">
        <v>1037</v>
      </c>
      <c r="B120" s="112"/>
      <c r="C120" s="156"/>
      <c r="D120" s="108" t="s">
        <v>1038</v>
      </c>
      <c r="E120" s="108"/>
      <c r="F120" s="132"/>
      <c r="G120" s="119">
        <v>41030</v>
      </c>
      <c r="H120" s="133" t="s">
        <v>941</v>
      </c>
      <c r="I120" s="134">
        <v>1</v>
      </c>
      <c r="J120" s="135">
        <v>19979</v>
      </c>
      <c r="K120" s="136">
        <v>13968.92</v>
      </c>
      <c r="L120" s="137">
        <v>27820</v>
      </c>
      <c r="M120" s="138">
        <v>0.54</v>
      </c>
      <c r="N120" s="139">
        <v>15020</v>
      </c>
      <c r="O120" s="140"/>
      <c r="P120" s="141"/>
      <c r="Q120" s="142" t="s">
        <v>974</v>
      </c>
    </row>
    <row r="121" ht="15.75" customHeight="1" spans="1:17">
      <c r="A121" s="115" t="s">
        <v>1039</v>
      </c>
      <c r="B121" s="112"/>
      <c r="C121" s="156"/>
      <c r="D121" s="108" t="s">
        <v>1040</v>
      </c>
      <c r="E121" s="108"/>
      <c r="F121" s="132"/>
      <c r="G121" s="119">
        <v>41030</v>
      </c>
      <c r="H121" s="133" t="s">
        <v>941</v>
      </c>
      <c r="I121" s="134">
        <v>1</v>
      </c>
      <c r="J121" s="135">
        <v>195195</v>
      </c>
      <c r="K121" s="136">
        <v>136473.6</v>
      </c>
      <c r="L121" s="137">
        <v>271760</v>
      </c>
      <c r="M121" s="138">
        <v>0.86</v>
      </c>
      <c r="N121" s="139">
        <v>233710</v>
      </c>
      <c r="O121" s="140"/>
      <c r="P121" s="141"/>
      <c r="Q121" s="142" t="s">
        <v>974</v>
      </c>
    </row>
    <row r="122" ht="15.75" customHeight="1" spans="1:17">
      <c r="A122" s="115" t="s">
        <v>1041</v>
      </c>
      <c r="B122" s="112"/>
      <c r="C122" s="156"/>
      <c r="D122" s="108" t="s">
        <v>1035</v>
      </c>
      <c r="E122" s="108"/>
      <c r="F122" s="132"/>
      <c r="G122" s="119">
        <v>41030</v>
      </c>
      <c r="H122" s="133" t="s">
        <v>941</v>
      </c>
      <c r="I122" s="134">
        <v>1</v>
      </c>
      <c r="J122" s="135">
        <v>48150</v>
      </c>
      <c r="K122" s="136">
        <v>33665.16</v>
      </c>
      <c r="L122" s="137">
        <v>67040</v>
      </c>
      <c r="M122" s="138">
        <v>0.66</v>
      </c>
      <c r="N122" s="139">
        <v>44250</v>
      </c>
      <c r="O122" s="140"/>
      <c r="P122" s="141"/>
      <c r="Q122" s="142" t="s">
        <v>974</v>
      </c>
    </row>
    <row r="123" ht="15.75" customHeight="1" spans="1:17">
      <c r="A123" s="115" t="s">
        <v>1042</v>
      </c>
      <c r="B123" s="112"/>
      <c r="C123" s="156"/>
      <c r="D123" s="108" t="s">
        <v>1043</v>
      </c>
      <c r="E123" s="108"/>
      <c r="F123" s="132"/>
      <c r="G123" s="119">
        <v>41030</v>
      </c>
      <c r="H123" s="133" t="s">
        <v>941</v>
      </c>
      <c r="I123" s="134">
        <v>1</v>
      </c>
      <c r="J123" s="135">
        <v>284458</v>
      </c>
      <c r="K123" s="136">
        <v>198883.52</v>
      </c>
      <c r="L123" s="137">
        <v>396030</v>
      </c>
      <c r="M123" s="138">
        <v>0.77</v>
      </c>
      <c r="N123" s="139">
        <v>304940</v>
      </c>
      <c r="O123" s="140"/>
      <c r="P123" s="141"/>
      <c r="Q123" s="142" t="s">
        <v>974</v>
      </c>
    </row>
    <row r="124" s="77" customFormat="1" ht="15.75" customHeight="1" spans="1:17">
      <c r="A124" s="115" t="s">
        <v>1044</v>
      </c>
      <c r="B124" s="112"/>
      <c r="C124" s="156"/>
      <c r="D124" s="108" t="s">
        <v>1045</v>
      </c>
      <c r="E124" s="108"/>
      <c r="F124" s="132"/>
      <c r="G124" s="119">
        <v>41030</v>
      </c>
      <c r="H124" s="133" t="s">
        <v>941</v>
      </c>
      <c r="I124" s="134">
        <v>1</v>
      </c>
      <c r="J124" s="135">
        <v>191383.49</v>
      </c>
      <c r="K124" s="136">
        <v>133808.93</v>
      </c>
      <c r="L124" s="137">
        <v>266450</v>
      </c>
      <c r="M124" s="138">
        <v>0.54</v>
      </c>
      <c r="N124" s="139">
        <v>143880</v>
      </c>
      <c r="O124" s="140"/>
      <c r="P124" s="141"/>
      <c r="Q124" s="142" t="s">
        <v>974</v>
      </c>
    </row>
    <row r="125" ht="15.75" customHeight="1" spans="1:17">
      <c r="A125" s="115" t="s">
        <v>1046</v>
      </c>
      <c r="B125" s="112"/>
      <c r="C125" s="156"/>
      <c r="D125" s="108" t="s">
        <v>1047</v>
      </c>
      <c r="E125" s="108"/>
      <c r="F125" s="132"/>
      <c r="G125" s="119">
        <v>41518</v>
      </c>
      <c r="H125" s="133" t="s">
        <v>941</v>
      </c>
      <c r="I125" s="134">
        <v>1</v>
      </c>
      <c r="J125" s="135">
        <v>38713.06</v>
      </c>
      <c r="K125" s="136">
        <v>29518.66</v>
      </c>
      <c r="L125" s="137">
        <v>52580</v>
      </c>
      <c r="M125" s="138">
        <v>0.73</v>
      </c>
      <c r="N125" s="139">
        <v>38380</v>
      </c>
      <c r="O125" s="140"/>
      <c r="P125" s="141"/>
      <c r="Q125" s="142" t="s">
        <v>974</v>
      </c>
    </row>
    <row r="126" ht="15.75" customHeight="1" spans="1:17">
      <c r="A126" s="115" t="s">
        <v>1048</v>
      </c>
      <c r="B126" s="112"/>
      <c r="C126" s="156"/>
      <c r="D126" s="108" t="s">
        <v>1049</v>
      </c>
      <c r="E126" s="108"/>
      <c r="F126" s="132"/>
      <c r="G126" s="119">
        <v>41579</v>
      </c>
      <c r="H126" s="133" t="s">
        <v>941</v>
      </c>
      <c r="I126" s="134">
        <v>1</v>
      </c>
      <c r="J126" s="135">
        <v>1035.79</v>
      </c>
      <c r="K126" s="136">
        <v>797.99</v>
      </c>
      <c r="L126" s="137">
        <v>1410</v>
      </c>
      <c r="M126" s="138">
        <v>0.73</v>
      </c>
      <c r="N126" s="139">
        <v>1030</v>
      </c>
      <c r="O126" s="140"/>
      <c r="P126" s="141"/>
      <c r="Q126" s="142" t="s">
        <v>974</v>
      </c>
    </row>
    <row r="127" ht="15.75" customHeight="1" spans="1:17">
      <c r="A127" s="115" t="s">
        <v>1050</v>
      </c>
      <c r="B127" s="112"/>
      <c r="C127" s="156"/>
      <c r="D127" s="108" t="s">
        <v>1051</v>
      </c>
      <c r="E127" s="108"/>
      <c r="F127" s="132"/>
      <c r="G127" s="119">
        <v>41699</v>
      </c>
      <c r="H127" s="133" t="s">
        <v>941</v>
      </c>
      <c r="I127" s="134">
        <v>1</v>
      </c>
      <c r="J127" s="135">
        <v>250000</v>
      </c>
      <c r="K127" s="136">
        <v>196562.68</v>
      </c>
      <c r="L127" s="137">
        <v>325420</v>
      </c>
      <c r="M127" s="138">
        <v>0.83</v>
      </c>
      <c r="N127" s="139">
        <v>270100</v>
      </c>
      <c r="O127" s="140"/>
      <c r="P127" s="141"/>
      <c r="Q127" s="142" t="s">
        <v>974</v>
      </c>
    </row>
    <row r="128" ht="15.75" customHeight="1" spans="1:17">
      <c r="A128" s="115" t="s">
        <v>1052</v>
      </c>
      <c r="B128" s="112"/>
      <c r="C128" s="156"/>
      <c r="D128" s="108" t="s">
        <v>1053</v>
      </c>
      <c r="E128" s="108"/>
      <c r="F128" s="132"/>
      <c r="G128" s="119">
        <v>41760</v>
      </c>
      <c r="H128" s="133" t="s">
        <v>941</v>
      </c>
      <c r="I128" s="134">
        <v>1</v>
      </c>
      <c r="J128" s="135">
        <v>85000</v>
      </c>
      <c r="K128" s="136">
        <v>67504.08</v>
      </c>
      <c r="L128" s="137">
        <v>110640</v>
      </c>
      <c r="M128" s="138">
        <v>0.84</v>
      </c>
      <c r="N128" s="139">
        <v>92940</v>
      </c>
      <c r="O128" s="140"/>
      <c r="P128" s="141"/>
      <c r="Q128" s="143" t="s">
        <v>974</v>
      </c>
    </row>
    <row r="129" ht="15.75" customHeight="1" spans="1:17">
      <c r="A129" s="115" t="s">
        <v>1054</v>
      </c>
      <c r="B129" s="112"/>
      <c r="C129" s="156"/>
      <c r="D129" s="108" t="s">
        <v>1055</v>
      </c>
      <c r="E129" s="108"/>
      <c r="F129" s="132"/>
      <c r="G129" s="119">
        <v>41852</v>
      </c>
      <c r="H129" s="133" t="s">
        <v>941</v>
      </c>
      <c r="I129" s="134">
        <v>1</v>
      </c>
      <c r="J129" s="135">
        <v>72744.02</v>
      </c>
      <c r="K129" s="136">
        <v>58634.47</v>
      </c>
      <c r="L129" s="137">
        <v>94690</v>
      </c>
      <c r="M129" s="138">
        <v>0.69</v>
      </c>
      <c r="N129" s="139">
        <v>65340</v>
      </c>
      <c r="O129" s="140"/>
      <c r="P129" s="141"/>
      <c r="Q129" s="142" t="s">
        <v>974</v>
      </c>
    </row>
    <row r="130" ht="15.75" customHeight="1" spans="1:17">
      <c r="A130" s="115" t="s">
        <v>1056</v>
      </c>
      <c r="B130" s="112"/>
      <c r="C130" s="156"/>
      <c r="D130" s="108" t="s">
        <v>1057</v>
      </c>
      <c r="E130" s="108"/>
      <c r="F130" s="132"/>
      <c r="G130" s="119">
        <v>41883</v>
      </c>
      <c r="H130" s="133" t="s">
        <v>941</v>
      </c>
      <c r="I130" s="134">
        <v>1</v>
      </c>
      <c r="J130" s="135">
        <v>288542.3</v>
      </c>
      <c r="K130" s="136">
        <v>233719.1</v>
      </c>
      <c r="L130" s="137">
        <v>375590</v>
      </c>
      <c r="M130" s="138">
        <v>0.78</v>
      </c>
      <c r="N130" s="139">
        <v>292960</v>
      </c>
      <c r="O130" s="140"/>
      <c r="P130" s="141"/>
      <c r="Q130" s="142" t="s">
        <v>974</v>
      </c>
    </row>
    <row r="131" ht="15.75" customHeight="1" spans="1:17">
      <c r="A131" s="115" t="s">
        <v>1058</v>
      </c>
      <c r="B131" s="112"/>
      <c r="C131" s="156"/>
      <c r="D131" s="108" t="s">
        <v>1059</v>
      </c>
      <c r="E131" s="108"/>
      <c r="F131" s="132"/>
      <c r="G131" s="119">
        <v>41699</v>
      </c>
      <c r="H131" s="133" t="s">
        <v>941</v>
      </c>
      <c r="I131" s="134">
        <v>1</v>
      </c>
      <c r="J131" s="135">
        <v>1346774.94</v>
      </c>
      <c r="K131" s="136">
        <v>1058902.02</v>
      </c>
      <c r="L131" s="137">
        <v>1753080</v>
      </c>
      <c r="M131" s="138">
        <v>0.75</v>
      </c>
      <c r="N131" s="139">
        <v>1314810</v>
      </c>
      <c r="O131" s="140"/>
      <c r="P131" s="141"/>
      <c r="Q131" s="142" t="s">
        <v>974</v>
      </c>
    </row>
    <row r="132" ht="15.75" customHeight="1" spans="1:17">
      <c r="A132" s="115" t="s">
        <v>1060</v>
      </c>
      <c r="B132" s="112"/>
      <c r="C132" s="156"/>
      <c r="D132" s="108" t="s">
        <v>1059</v>
      </c>
      <c r="E132" s="108"/>
      <c r="F132" s="132"/>
      <c r="G132" s="119">
        <v>41760</v>
      </c>
      <c r="H132" s="133" t="s">
        <v>941</v>
      </c>
      <c r="I132" s="134">
        <v>1</v>
      </c>
      <c r="J132" s="135">
        <v>23750</v>
      </c>
      <c r="K132" s="136">
        <v>18861.48</v>
      </c>
      <c r="L132" s="137">
        <v>30920</v>
      </c>
      <c r="M132" s="138">
        <v>0.76</v>
      </c>
      <c r="N132" s="139">
        <v>23500</v>
      </c>
      <c r="O132" s="140"/>
      <c r="P132" s="141"/>
      <c r="Q132" s="142" t="s">
        <v>974</v>
      </c>
    </row>
    <row r="133" ht="15.75" customHeight="1" spans="1:17">
      <c r="A133" s="115" t="s">
        <v>1061</v>
      </c>
      <c r="B133" s="112"/>
      <c r="C133" s="156"/>
      <c r="D133" s="108" t="s">
        <v>1062</v>
      </c>
      <c r="E133" s="108"/>
      <c r="F133" s="132"/>
      <c r="G133" s="119">
        <v>42219</v>
      </c>
      <c r="H133" s="133" t="s">
        <v>941</v>
      </c>
      <c r="I133" s="134">
        <v>1</v>
      </c>
      <c r="J133" s="135">
        <v>19095</v>
      </c>
      <c r="K133" s="136">
        <v>16298.54</v>
      </c>
      <c r="L133" s="137">
        <v>23560</v>
      </c>
      <c r="M133" s="138">
        <v>0.82</v>
      </c>
      <c r="N133" s="139">
        <v>19320</v>
      </c>
      <c r="O133" s="140"/>
      <c r="P133" s="141"/>
      <c r="Q133" s="142" t="s">
        <v>974</v>
      </c>
    </row>
    <row r="134" ht="15.75" customHeight="1" spans="1:17">
      <c r="A134" s="115" t="s">
        <v>1063</v>
      </c>
      <c r="B134" s="112"/>
      <c r="C134" s="156"/>
      <c r="D134" s="108" t="s">
        <v>943</v>
      </c>
      <c r="E134" s="108"/>
      <c r="F134" s="132"/>
      <c r="G134" s="119">
        <v>42795</v>
      </c>
      <c r="H134" s="133" t="s">
        <v>941</v>
      </c>
      <c r="I134" s="134">
        <v>1</v>
      </c>
      <c r="J134" s="135">
        <v>90000</v>
      </c>
      <c r="K134" s="136">
        <v>83587.5</v>
      </c>
      <c r="L134" s="137">
        <v>107980</v>
      </c>
      <c r="M134" s="138">
        <v>0.9</v>
      </c>
      <c r="N134" s="139">
        <v>97180</v>
      </c>
      <c r="O134" s="140"/>
      <c r="P134" s="141"/>
      <c r="Q134" s="142" t="s">
        <v>974</v>
      </c>
    </row>
    <row r="135" ht="15.75" customHeight="1" spans="1:17">
      <c r="A135" s="115" t="s">
        <v>1064</v>
      </c>
      <c r="B135" s="112"/>
      <c r="C135" s="156"/>
      <c r="D135" s="108" t="s">
        <v>1065</v>
      </c>
      <c r="E135" s="108"/>
      <c r="F135" s="132"/>
      <c r="G135" s="119">
        <v>43284</v>
      </c>
      <c r="H135" s="133" t="s">
        <v>941</v>
      </c>
      <c r="I135" s="134">
        <v>1</v>
      </c>
      <c r="J135" s="135">
        <v>90000</v>
      </c>
      <c r="K135" s="136">
        <v>87150</v>
      </c>
      <c r="L135" s="137">
        <v>106970</v>
      </c>
      <c r="M135" s="138">
        <v>0.97</v>
      </c>
      <c r="N135" s="139">
        <v>103760</v>
      </c>
      <c r="O135" s="140"/>
      <c r="P135" s="141"/>
      <c r="Q135" s="142" t="s">
        <v>974</v>
      </c>
    </row>
    <row r="136" ht="15.75" customHeight="1" spans="1:17">
      <c r="A136" s="115" t="s">
        <v>1066</v>
      </c>
      <c r="B136" s="112"/>
      <c r="C136" s="156"/>
      <c r="D136" s="108" t="s">
        <v>1067</v>
      </c>
      <c r="E136" s="108"/>
      <c r="F136" s="132"/>
      <c r="G136" s="119">
        <v>41030</v>
      </c>
      <c r="H136" s="133" t="s">
        <v>941</v>
      </c>
      <c r="I136" s="134">
        <v>1</v>
      </c>
      <c r="J136" s="135">
        <v>2100000</v>
      </c>
      <c r="K136" s="136">
        <v>1468250</v>
      </c>
      <c r="L136" s="137">
        <v>2923700</v>
      </c>
      <c r="M136" s="138">
        <v>0.66</v>
      </c>
      <c r="N136" s="139">
        <v>1929640</v>
      </c>
      <c r="O136" s="140"/>
      <c r="P136" s="141"/>
      <c r="Q136" s="142" t="s">
        <v>1068</v>
      </c>
    </row>
    <row r="137" ht="15.75" customHeight="1" spans="1:17">
      <c r="A137" s="115" t="s">
        <v>1069</v>
      </c>
      <c r="B137" s="112"/>
      <c r="C137" s="156"/>
      <c r="D137" s="108" t="s">
        <v>1070</v>
      </c>
      <c r="E137" s="108"/>
      <c r="F137" s="132"/>
      <c r="G137" s="119">
        <v>41275</v>
      </c>
      <c r="H137" s="133" t="s">
        <v>941</v>
      </c>
      <c r="I137" s="134">
        <v>1</v>
      </c>
      <c r="J137" s="135">
        <v>81652.8</v>
      </c>
      <c r="K137" s="136">
        <v>59674.52</v>
      </c>
      <c r="L137" s="137">
        <v>110910</v>
      </c>
      <c r="M137" s="138">
        <v>0.59</v>
      </c>
      <c r="N137" s="139">
        <v>65440</v>
      </c>
      <c r="O137" s="140"/>
      <c r="P137" s="141"/>
      <c r="Q137" s="142" t="s">
        <v>1068</v>
      </c>
    </row>
    <row r="138" ht="15.75" customHeight="1" spans="1:17">
      <c r="A138" s="115" t="s">
        <v>1071</v>
      </c>
      <c r="B138" s="112"/>
      <c r="C138" s="156"/>
      <c r="D138" s="108" t="s">
        <v>1072</v>
      </c>
      <c r="E138" s="108"/>
      <c r="F138" s="132"/>
      <c r="G138" s="119">
        <v>41275</v>
      </c>
      <c r="H138" s="133" t="s">
        <v>941</v>
      </c>
      <c r="I138" s="134">
        <v>1</v>
      </c>
      <c r="J138" s="135">
        <v>99263.45</v>
      </c>
      <c r="K138" s="136">
        <v>72544.89</v>
      </c>
      <c r="L138" s="137">
        <v>134830</v>
      </c>
      <c r="M138" s="138">
        <v>0.69</v>
      </c>
      <c r="N138" s="139">
        <v>93030</v>
      </c>
      <c r="O138" s="140"/>
      <c r="P138" s="141"/>
      <c r="Q138" s="142" t="s">
        <v>1068</v>
      </c>
    </row>
    <row r="139" ht="15.75" customHeight="1" spans="1:17">
      <c r="A139" s="115" t="s">
        <v>1073</v>
      </c>
      <c r="B139" s="112"/>
      <c r="C139" s="156"/>
      <c r="D139" s="108" t="s">
        <v>1074</v>
      </c>
      <c r="E139" s="108"/>
      <c r="F139" s="132"/>
      <c r="G139" s="119">
        <v>41409</v>
      </c>
      <c r="H139" s="133" t="s">
        <v>941</v>
      </c>
      <c r="I139" s="134">
        <v>1</v>
      </c>
      <c r="J139" s="135">
        <v>11057.39</v>
      </c>
      <c r="K139" s="136">
        <v>8256.11</v>
      </c>
      <c r="L139" s="137">
        <v>15020</v>
      </c>
      <c r="M139" s="138">
        <v>0.71</v>
      </c>
      <c r="N139" s="139">
        <v>10660</v>
      </c>
      <c r="O139" s="140"/>
      <c r="P139" s="141"/>
      <c r="Q139" s="142" t="s">
        <v>1068</v>
      </c>
    </row>
    <row r="140" ht="15.75" customHeight="1" spans="1:17">
      <c r="A140" s="115" t="s">
        <v>1075</v>
      </c>
      <c r="B140" s="112"/>
      <c r="C140" s="156"/>
      <c r="D140" s="108" t="s">
        <v>1076</v>
      </c>
      <c r="E140" s="108"/>
      <c r="F140" s="132"/>
      <c r="G140" s="119">
        <v>41518</v>
      </c>
      <c r="H140" s="133" t="s">
        <v>941</v>
      </c>
      <c r="I140" s="134">
        <v>1</v>
      </c>
      <c r="J140" s="135">
        <v>173400</v>
      </c>
      <c r="K140" s="136">
        <v>132217.2</v>
      </c>
      <c r="L140" s="137">
        <v>235530</v>
      </c>
      <c r="M140" s="138">
        <v>0.73</v>
      </c>
      <c r="N140" s="139">
        <v>171940</v>
      </c>
      <c r="O140" s="140"/>
      <c r="P140" s="141"/>
      <c r="Q140" s="142" t="s">
        <v>1068</v>
      </c>
    </row>
    <row r="141" ht="15.75" customHeight="1" spans="1:17">
      <c r="A141" s="115" t="s">
        <v>1077</v>
      </c>
      <c r="B141" s="112"/>
      <c r="C141" s="156"/>
      <c r="D141" s="108" t="s">
        <v>1078</v>
      </c>
      <c r="E141" s="108"/>
      <c r="F141" s="132"/>
      <c r="G141" s="119">
        <v>41548</v>
      </c>
      <c r="H141" s="133" t="s">
        <v>941</v>
      </c>
      <c r="I141" s="134">
        <v>1</v>
      </c>
      <c r="J141" s="135">
        <v>142210.81</v>
      </c>
      <c r="K141" s="136">
        <v>108998.53</v>
      </c>
      <c r="L141" s="137">
        <v>193160</v>
      </c>
      <c r="M141" s="138">
        <v>0.73</v>
      </c>
      <c r="N141" s="139">
        <v>141010</v>
      </c>
      <c r="O141" s="140"/>
      <c r="P141" s="141"/>
      <c r="Q141" s="142" t="s">
        <v>1068</v>
      </c>
    </row>
    <row r="142" ht="15.75" customHeight="1" spans="1:17">
      <c r="A142" s="115" t="s">
        <v>1079</v>
      </c>
      <c r="B142" s="112"/>
      <c r="C142" s="156"/>
      <c r="D142" s="108" t="s">
        <v>962</v>
      </c>
      <c r="E142" s="108"/>
      <c r="F142" s="132"/>
      <c r="G142" s="119">
        <v>41609</v>
      </c>
      <c r="H142" s="133" t="s">
        <v>941</v>
      </c>
      <c r="I142" s="134">
        <v>1</v>
      </c>
      <c r="J142" s="135">
        <v>57873.18</v>
      </c>
      <c r="K142" s="136">
        <v>44815.62</v>
      </c>
      <c r="L142" s="137">
        <v>78610</v>
      </c>
      <c r="M142" s="138">
        <v>0.74</v>
      </c>
      <c r="N142" s="139">
        <v>58170</v>
      </c>
      <c r="O142" s="140"/>
      <c r="P142" s="141"/>
      <c r="Q142" s="142" t="s">
        <v>1068</v>
      </c>
    </row>
    <row r="143" ht="15.75" customHeight="1" spans="1:17">
      <c r="A143" s="115" t="s">
        <v>1080</v>
      </c>
      <c r="B143" s="112"/>
      <c r="C143" s="156"/>
      <c r="D143" s="108" t="s">
        <v>1081</v>
      </c>
      <c r="E143" s="108"/>
      <c r="F143" s="132"/>
      <c r="G143" s="119">
        <v>41671</v>
      </c>
      <c r="H143" s="133" t="s">
        <v>941</v>
      </c>
      <c r="I143" s="134">
        <v>1</v>
      </c>
      <c r="J143" s="135">
        <v>24250</v>
      </c>
      <c r="K143" s="136">
        <v>18970.55</v>
      </c>
      <c r="L143" s="137">
        <v>31570</v>
      </c>
      <c r="M143" s="138">
        <v>0.83</v>
      </c>
      <c r="N143" s="139">
        <v>26200</v>
      </c>
      <c r="O143" s="140"/>
      <c r="P143" s="141"/>
      <c r="Q143" s="142" t="s">
        <v>1068</v>
      </c>
    </row>
    <row r="144" ht="15.75" customHeight="1" spans="1:17">
      <c r="A144" s="115" t="s">
        <v>1082</v>
      </c>
      <c r="B144" s="112"/>
      <c r="C144" s="156"/>
      <c r="D144" s="108" t="s">
        <v>1083</v>
      </c>
      <c r="E144" s="108"/>
      <c r="F144" s="132"/>
      <c r="G144" s="119">
        <v>41671</v>
      </c>
      <c r="H144" s="133" t="s">
        <v>941</v>
      </c>
      <c r="I144" s="134">
        <v>1</v>
      </c>
      <c r="J144" s="135">
        <v>112809.19</v>
      </c>
      <c r="K144" s="136">
        <v>88249.49</v>
      </c>
      <c r="L144" s="137">
        <v>146840</v>
      </c>
      <c r="M144" s="138">
        <v>0.75</v>
      </c>
      <c r="N144" s="139">
        <v>110130</v>
      </c>
      <c r="O144" s="140"/>
      <c r="P144" s="141"/>
      <c r="Q144" s="142" t="s">
        <v>1068</v>
      </c>
    </row>
    <row r="145" ht="15.75" customHeight="1" spans="1:20">
      <c r="A145" s="115" t="s">
        <v>1084</v>
      </c>
      <c r="B145" s="112"/>
      <c r="C145" s="156"/>
      <c r="D145" s="108" t="s">
        <v>1085</v>
      </c>
      <c r="E145" s="108"/>
      <c r="F145" s="132"/>
      <c r="G145" s="119">
        <v>41852</v>
      </c>
      <c r="H145" s="133" t="s">
        <v>941</v>
      </c>
      <c r="I145" s="134">
        <v>1</v>
      </c>
      <c r="J145" s="135">
        <v>6030</v>
      </c>
      <c r="K145" s="136">
        <v>4860.37</v>
      </c>
      <c r="L145" s="137">
        <v>7850</v>
      </c>
      <c r="M145" s="138">
        <v>0.77</v>
      </c>
      <c r="N145" s="139">
        <v>6040</v>
      </c>
      <c r="O145" s="140"/>
      <c r="P145" s="141"/>
      <c r="Q145" s="143" t="s">
        <v>1068</v>
      </c>
    </row>
    <row r="146" ht="15.75" customHeight="1" spans="1:20">
      <c r="A146" s="115" t="s">
        <v>1086</v>
      </c>
      <c r="B146" s="112"/>
      <c r="C146" s="156"/>
      <c r="D146" s="108" t="s">
        <v>1087</v>
      </c>
      <c r="E146" s="108"/>
      <c r="F146" s="132"/>
      <c r="G146" s="119">
        <v>41852</v>
      </c>
      <c r="H146" s="133" t="s">
        <v>941</v>
      </c>
      <c r="I146" s="134">
        <v>2</v>
      </c>
      <c r="J146" s="135">
        <v>111000</v>
      </c>
      <c r="K146" s="136">
        <v>89470.38</v>
      </c>
      <c r="L146" s="137">
        <v>144490</v>
      </c>
      <c r="M146" s="138">
        <v>0.77</v>
      </c>
      <c r="N146" s="139">
        <v>111260</v>
      </c>
      <c r="O146" s="140"/>
      <c r="P146" s="141"/>
      <c r="Q146" s="142" t="s">
        <v>1068</v>
      </c>
    </row>
    <row r="147" ht="15.75" customHeight="1" spans="1:20">
      <c r="A147" s="115" t="s">
        <v>1088</v>
      </c>
      <c r="B147" s="112"/>
      <c r="C147" s="156"/>
      <c r="D147" s="109" t="s">
        <v>1089</v>
      </c>
      <c r="E147" s="108"/>
      <c r="F147" s="132"/>
      <c r="G147" s="119">
        <v>42410</v>
      </c>
      <c r="H147" s="133" t="s">
        <v>941</v>
      </c>
      <c r="I147" s="134">
        <v>2</v>
      </c>
      <c r="J147" s="135">
        <v>20022.25</v>
      </c>
      <c r="K147" s="136">
        <v>17565.5</v>
      </c>
      <c r="L147" s="137">
        <v>24700</v>
      </c>
      <c r="M147" s="138">
        <v>0.79</v>
      </c>
      <c r="N147" s="139">
        <v>19510</v>
      </c>
      <c r="O147" s="140"/>
      <c r="P147" s="141"/>
      <c r="Q147" s="142" t="s">
        <v>1068</v>
      </c>
    </row>
    <row r="148" ht="15.75" customHeight="1" spans="1:20">
      <c r="A148" s="115" t="s">
        <v>1090</v>
      </c>
      <c r="B148" s="112"/>
      <c r="C148" s="159"/>
      <c r="D148" s="108" t="s">
        <v>962</v>
      </c>
      <c r="E148" s="108"/>
      <c r="F148" s="132"/>
      <c r="G148" s="119">
        <v>41609</v>
      </c>
      <c r="H148" s="133" t="s">
        <v>941</v>
      </c>
      <c r="I148" s="134">
        <v>1</v>
      </c>
      <c r="J148" s="135">
        <v>4528.75</v>
      </c>
      <c r="K148" s="136">
        <v>441.28</v>
      </c>
      <c r="L148" s="137">
        <v>6150</v>
      </c>
      <c r="M148" s="138">
        <v>0.74</v>
      </c>
      <c r="N148" s="139">
        <v>4550</v>
      </c>
      <c r="O148" s="140"/>
      <c r="P148" s="141"/>
      <c r="Q148" s="142" t="s">
        <v>1068</v>
      </c>
    </row>
    <row r="149" s="77" customFormat="1" ht="15.75" customHeight="1" spans="1:20">
      <c r="A149" s="115" t="s">
        <v>1091</v>
      </c>
      <c r="B149" s="160"/>
      <c r="C149" s="160"/>
      <c r="D149" s="146" t="s">
        <v>1092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1093</v>
      </c>
      <c r="B150" s="116" t="s">
        <v>1094</v>
      </c>
      <c r="C150" s="117" t="s">
        <v>1095</v>
      </c>
      <c r="D150" s="118" t="s">
        <v>837</v>
      </c>
      <c r="E150" s="118">
        <v>101</v>
      </c>
      <c r="F150" s="118" t="s">
        <v>839</v>
      </c>
      <c r="G150" s="131">
        <v>42826</v>
      </c>
      <c r="H150" s="61" t="s">
        <v>840</v>
      </c>
      <c r="I150" s="120">
        <v>360</v>
      </c>
      <c r="J150" s="121">
        <v>56771331.95</v>
      </c>
      <c r="K150" s="161">
        <v>37052865.53</v>
      </c>
      <c r="L150" s="122">
        <v>235000</v>
      </c>
      <c r="M150" s="123">
        <v>0.88</v>
      </c>
      <c r="N150" s="122">
        <v>206800</v>
      </c>
      <c r="O150" s="124"/>
      <c r="P150" s="125">
        <f t="shared" ref="P150:P213" si="3">L150/I150</f>
        <v>653</v>
      </c>
      <c r="Q150" s="126" t="s">
        <v>1096</v>
      </c>
    </row>
    <row r="151" s="2" customFormat="1" ht="15.75" customHeight="1" spans="1:20">
      <c r="A151" s="115" t="s">
        <v>1097</v>
      </c>
      <c r="B151" s="116"/>
      <c r="C151" s="156"/>
      <c r="D151" s="118" t="s">
        <v>837</v>
      </c>
      <c r="E151" s="118">
        <v>102</v>
      </c>
      <c r="F151" s="118" t="s">
        <v>839</v>
      </c>
      <c r="G151" s="131">
        <v>42826</v>
      </c>
      <c r="H151" s="61" t="s">
        <v>840</v>
      </c>
      <c r="I151" s="120">
        <v>360</v>
      </c>
      <c r="J151" s="129"/>
      <c r="K151" s="129"/>
      <c r="L151" s="122">
        <v>235000</v>
      </c>
      <c r="M151" s="123">
        <v>0.88</v>
      </c>
      <c r="N151" s="122">
        <v>206800</v>
      </c>
      <c r="O151" s="124"/>
      <c r="P151" s="125">
        <f t="shared" si="3"/>
        <v>653</v>
      </c>
      <c r="Q151" s="126" t="s">
        <v>1096</v>
      </c>
    </row>
    <row r="152" s="2" customFormat="1" ht="15.75" customHeight="1" spans="1:20">
      <c r="A152" s="115" t="s">
        <v>1098</v>
      </c>
      <c r="B152" s="116"/>
      <c r="C152" s="156"/>
      <c r="D152" s="118" t="s">
        <v>837</v>
      </c>
      <c r="E152" s="118">
        <v>103</v>
      </c>
      <c r="F152" s="118" t="s">
        <v>839</v>
      </c>
      <c r="G152" s="131">
        <v>42826</v>
      </c>
      <c r="H152" s="61" t="s">
        <v>840</v>
      </c>
      <c r="I152" s="120">
        <v>360</v>
      </c>
      <c r="J152" s="129"/>
      <c r="K152" s="129"/>
      <c r="L152" s="122">
        <v>235000</v>
      </c>
      <c r="M152" s="123">
        <v>0.88</v>
      </c>
      <c r="N152" s="122">
        <v>206800</v>
      </c>
      <c r="O152" s="124"/>
      <c r="P152" s="125">
        <f t="shared" si="3"/>
        <v>653</v>
      </c>
      <c r="Q152" s="126" t="s">
        <v>1096</v>
      </c>
      <c r="T152" s="162"/>
    </row>
    <row r="153" s="2" customFormat="1" ht="15.75" customHeight="1" spans="1:20">
      <c r="A153" s="115" t="s">
        <v>1099</v>
      </c>
      <c r="B153" s="116"/>
      <c r="C153" s="156"/>
      <c r="D153" s="118" t="s">
        <v>837</v>
      </c>
      <c r="E153" s="118">
        <v>104</v>
      </c>
      <c r="F153" s="118" t="s">
        <v>839</v>
      </c>
      <c r="G153" s="131">
        <v>42826</v>
      </c>
      <c r="H153" s="61" t="s">
        <v>840</v>
      </c>
      <c r="I153" s="120">
        <v>360</v>
      </c>
      <c r="J153" s="129"/>
      <c r="K153" s="129"/>
      <c r="L153" s="122">
        <v>235000</v>
      </c>
      <c r="M153" s="123">
        <v>0.88</v>
      </c>
      <c r="N153" s="122">
        <v>206800</v>
      </c>
      <c r="O153" s="124"/>
      <c r="P153" s="125">
        <f t="shared" si="3"/>
        <v>653</v>
      </c>
      <c r="Q153" s="126" t="s">
        <v>1096</v>
      </c>
      <c r="T153" s="162"/>
    </row>
    <row r="154" s="2" customFormat="1" ht="15.75" customHeight="1" spans="1:20">
      <c r="A154" s="115" t="s">
        <v>1100</v>
      </c>
      <c r="B154" s="116"/>
      <c r="C154" s="156"/>
      <c r="D154" s="118" t="s">
        <v>837</v>
      </c>
      <c r="E154" s="118">
        <v>105</v>
      </c>
      <c r="F154" s="118" t="s">
        <v>839</v>
      </c>
      <c r="G154" s="131">
        <v>42826</v>
      </c>
      <c r="H154" s="61" t="s">
        <v>840</v>
      </c>
      <c r="I154" s="120">
        <v>360</v>
      </c>
      <c r="J154" s="129"/>
      <c r="K154" s="129"/>
      <c r="L154" s="122">
        <v>235000</v>
      </c>
      <c r="M154" s="123">
        <v>0.88</v>
      </c>
      <c r="N154" s="122">
        <v>206800</v>
      </c>
      <c r="O154" s="124"/>
      <c r="P154" s="125">
        <f t="shared" si="3"/>
        <v>653</v>
      </c>
      <c r="Q154" s="126" t="s">
        <v>1096</v>
      </c>
      <c r="T154" s="162"/>
    </row>
    <row r="155" s="2" customFormat="1" ht="15.75" customHeight="1" spans="1:20">
      <c r="A155" s="115" t="s">
        <v>1101</v>
      </c>
      <c r="B155" s="116"/>
      <c r="C155" s="156"/>
      <c r="D155" s="118" t="s">
        <v>837</v>
      </c>
      <c r="E155" s="118">
        <v>106</v>
      </c>
      <c r="F155" s="118" t="s">
        <v>839</v>
      </c>
      <c r="G155" s="131">
        <v>42826</v>
      </c>
      <c r="H155" s="61" t="s">
        <v>840</v>
      </c>
      <c r="I155" s="120">
        <v>360</v>
      </c>
      <c r="J155" s="129"/>
      <c r="K155" s="129"/>
      <c r="L155" s="122">
        <v>235000</v>
      </c>
      <c r="M155" s="123">
        <v>0.88</v>
      </c>
      <c r="N155" s="122">
        <v>206800</v>
      </c>
      <c r="O155" s="124"/>
      <c r="P155" s="125">
        <f t="shared" si="3"/>
        <v>653</v>
      </c>
      <c r="Q155" s="126" t="s">
        <v>1096</v>
      </c>
      <c r="T155" s="162"/>
    </row>
    <row r="156" s="2" customFormat="1" ht="15.75" customHeight="1" spans="1:20">
      <c r="A156" s="115" t="s">
        <v>1102</v>
      </c>
      <c r="B156" s="116"/>
      <c r="C156" s="156"/>
      <c r="D156" s="118" t="s">
        <v>837</v>
      </c>
      <c r="E156" s="118">
        <v>107</v>
      </c>
      <c r="F156" s="118" t="s">
        <v>839</v>
      </c>
      <c r="G156" s="131">
        <v>42826</v>
      </c>
      <c r="H156" s="61" t="s">
        <v>840</v>
      </c>
      <c r="I156" s="120">
        <v>360</v>
      </c>
      <c r="J156" s="129"/>
      <c r="K156" s="129"/>
      <c r="L156" s="122">
        <v>235000</v>
      </c>
      <c r="M156" s="123">
        <v>0.88</v>
      </c>
      <c r="N156" s="122">
        <v>206800</v>
      </c>
      <c r="O156" s="124"/>
      <c r="P156" s="125">
        <f t="shared" si="3"/>
        <v>653</v>
      </c>
      <c r="Q156" s="126" t="s">
        <v>1096</v>
      </c>
      <c r="T156" s="162"/>
    </row>
    <row r="157" s="2" customFormat="1" ht="15.75" customHeight="1" spans="1:20">
      <c r="A157" s="115" t="s">
        <v>1103</v>
      </c>
      <c r="B157" s="116"/>
      <c r="C157" s="156"/>
      <c r="D157" s="118" t="s">
        <v>837</v>
      </c>
      <c r="E157" s="118">
        <v>108</v>
      </c>
      <c r="F157" s="118" t="s">
        <v>839</v>
      </c>
      <c r="G157" s="131">
        <v>42826</v>
      </c>
      <c r="H157" s="61" t="s">
        <v>840</v>
      </c>
      <c r="I157" s="120">
        <v>360</v>
      </c>
      <c r="J157" s="129"/>
      <c r="K157" s="129"/>
      <c r="L157" s="122">
        <v>235000</v>
      </c>
      <c r="M157" s="123">
        <v>0.88</v>
      </c>
      <c r="N157" s="122">
        <v>206800</v>
      </c>
      <c r="O157" s="124"/>
      <c r="P157" s="125">
        <f t="shared" si="3"/>
        <v>653</v>
      </c>
      <c r="Q157" s="126" t="s">
        <v>1096</v>
      </c>
      <c r="T157" s="162"/>
    </row>
    <row r="158" s="75" customFormat="1" ht="15.75" customHeight="1" spans="1:20">
      <c r="A158" s="115" t="s">
        <v>1104</v>
      </c>
      <c r="B158" s="116"/>
      <c r="C158" s="156"/>
      <c r="D158" s="118" t="s">
        <v>837</v>
      </c>
      <c r="E158" s="118">
        <v>109</v>
      </c>
      <c r="F158" s="118" t="s">
        <v>839</v>
      </c>
      <c r="G158" s="131">
        <v>42826</v>
      </c>
      <c r="H158" s="61" t="s">
        <v>840</v>
      </c>
      <c r="I158" s="120">
        <v>360</v>
      </c>
      <c r="J158" s="129"/>
      <c r="K158" s="129"/>
      <c r="L158" s="122">
        <v>235000</v>
      </c>
      <c r="M158" s="123">
        <v>0.88</v>
      </c>
      <c r="N158" s="122">
        <v>206800</v>
      </c>
      <c r="O158" s="124"/>
      <c r="P158" s="125">
        <f t="shared" si="3"/>
        <v>653</v>
      </c>
      <c r="Q158" s="126" t="s">
        <v>1096</v>
      </c>
      <c r="T158" s="162"/>
    </row>
    <row r="159" s="2" customFormat="1" ht="15.75" customHeight="1" spans="1:20">
      <c r="A159" s="115" t="s">
        <v>1105</v>
      </c>
      <c r="B159" s="116"/>
      <c r="C159" s="156"/>
      <c r="D159" s="118" t="s">
        <v>837</v>
      </c>
      <c r="E159" s="118">
        <v>110</v>
      </c>
      <c r="F159" s="118" t="s">
        <v>839</v>
      </c>
      <c r="G159" s="131">
        <v>42826</v>
      </c>
      <c r="H159" s="61" t="s">
        <v>840</v>
      </c>
      <c r="I159" s="120">
        <v>360</v>
      </c>
      <c r="J159" s="129"/>
      <c r="K159" s="129"/>
      <c r="L159" s="122">
        <v>235000</v>
      </c>
      <c r="M159" s="123">
        <v>0.88</v>
      </c>
      <c r="N159" s="122">
        <v>206800</v>
      </c>
      <c r="O159" s="124"/>
      <c r="P159" s="125">
        <f t="shared" si="3"/>
        <v>653</v>
      </c>
      <c r="Q159" s="126" t="s">
        <v>1096</v>
      </c>
      <c r="T159" s="162"/>
    </row>
    <row r="160" s="2" customFormat="1" ht="15.75" customHeight="1" spans="1:20">
      <c r="A160" s="115" t="s">
        <v>1106</v>
      </c>
      <c r="B160" s="116"/>
      <c r="C160" s="156"/>
      <c r="D160" s="118" t="s">
        <v>837</v>
      </c>
      <c r="E160" s="118">
        <v>111</v>
      </c>
      <c r="F160" s="118" t="s">
        <v>839</v>
      </c>
      <c r="G160" s="131">
        <v>42826</v>
      </c>
      <c r="H160" s="61" t="s">
        <v>840</v>
      </c>
      <c r="I160" s="120">
        <v>360</v>
      </c>
      <c r="J160" s="129"/>
      <c r="K160" s="129"/>
      <c r="L160" s="122">
        <v>235000</v>
      </c>
      <c r="M160" s="123">
        <v>0.88</v>
      </c>
      <c r="N160" s="122">
        <v>206800</v>
      </c>
      <c r="O160" s="124"/>
      <c r="P160" s="125">
        <f t="shared" si="3"/>
        <v>653</v>
      </c>
      <c r="Q160" s="126" t="s">
        <v>1096</v>
      </c>
      <c r="T160" s="162"/>
    </row>
    <row r="161" s="2" customFormat="1" ht="15.75" customHeight="1" spans="1:20">
      <c r="A161" s="115" t="s">
        <v>1107</v>
      </c>
      <c r="B161" s="116"/>
      <c r="C161" s="156"/>
      <c r="D161" s="118" t="s">
        <v>837</v>
      </c>
      <c r="E161" s="118">
        <v>112</v>
      </c>
      <c r="F161" s="118" t="s">
        <v>839</v>
      </c>
      <c r="G161" s="131">
        <v>42826</v>
      </c>
      <c r="H161" s="61" t="s">
        <v>840</v>
      </c>
      <c r="I161" s="120">
        <v>360</v>
      </c>
      <c r="J161" s="129"/>
      <c r="K161" s="129"/>
      <c r="L161" s="122">
        <v>235000</v>
      </c>
      <c r="M161" s="123">
        <v>0.88</v>
      </c>
      <c r="N161" s="122">
        <v>206800</v>
      </c>
      <c r="O161" s="124"/>
      <c r="P161" s="125">
        <f t="shared" si="3"/>
        <v>653</v>
      </c>
      <c r="Q161" s="126" t="s">
        <v>1096</v>
      </c>
      <c r="T161" s="162"/>
    </row>
    <row r="162" s="2" customFormat="1" ht="15.75" customHeight="1" spans="1:20">
      <c r="A162" s="115" t="s">
        <v>1108</v>
      </c>
      <c r="B162" s="116"/>
      <c r="C162" s="156"/>
      <c r="D162" s="118" t="s">
        <v>837</v>
      </c>
      <c r="E162" s="118">
        <v>113</v>
      </c>
      <c r="F162" s="118" t="s">
        <v>839</v>
      </c>
      <c r="G162" s="131">
        <v>42826</v>
      </c>
      <c r="H162" s="61" t="s">
        <v>840</v>
      </c>
      <c r="I162" s="120">
        <v>360</v>
      </c>
      <c r="J162" s="129"/>
      <c r="K162" s="129"/>
      <c r="L162" s="122">
        <v>235000</v>
      </c>
      <c r="M162" s="123">
        <v>0.88</v>
      </c>
      <c r="N162" s="122">
        <v>206800</v>
      </c>
      <c r="O162" s="124"/>
      <c r="P162" s="125">
        <f t="shared" si="3"/>
        <v>653</v>
      </c>
      <c r="Q162" s="126" t="s">
        <v>1096</v>
      </c>
      <c r="T162" s="162"/>
    </row>
    <row r="163" s="2" customFormat="1" ht="15.75" customHeight="1" spans="1:20">
      <c r="A163" s="115" t="s">
        <v>1109</v>
      </c>
      <c r="B163" s="116"/>
      <c r="C163" s="156"/>
      <c r="D163" s="118" t="s">
        <v>837</v>
      </c>
      <c r="E163" s="118">
        <v>114</v>
      </c>
      <c r="F163" s="118" t="s">
        <v>839</v>
      </c>
      <c r="G163" s="131">
        <v>42826</v>
      </c>
      <c r="H163" s="61" t="s">
        <v>840</v>
      </c>
      <c r="I163" s="120">
        <v>360</v>
      </c>
      <c r="J163" s="129"/>
      <c r="K163" s="129"/>
      <c r="L163" s="122">
        <v>235000</v>
      </c>
      <c r="M163" s="123">
        <v>0.88</v>
      </c>
      <c r="N163" s="122">
        <v>206800</v>
      </c>
      <c r="O163" s="124"/>
      <c r="P163" s="125">
        <f t="shared" si="3"/>
        <v>653</v>
      </c>
      <c r="Q163" s="126" t="s">
        <v>1096</v>
      </c>
      <c r="T163" s="162"/>
    </row>
    <row r="164" s="2" customFormat="1" ht="15.75" customHeight="1" spans="1:20">
      <c r="A164" s="115" t="s">
        <v>1110</v>
      </c>
      <c r="B164" s="116"/>
      <c r="C164" s="156"/>
      <c r="D164" s="118" t="s">
        <v>837</v>
      </c>
      <c r="E164" s="118">
        <v>115</v>
      </c>
      <c r="F164" s="118" t="s">
        <v>839</v>
      </c>
      <c r="G164" s="131">
        <v>42826</v>
      </c>
      <c r="H164" s="61" t="s">
        <v>840</v>
      </c>
      <c r="I164" s="120">
        <v>360</v>
      </c>
      <c r="J164" s="129"/>
      <c r="K164" s="129"/>
      <c r="L164" s="122">
        <v>235000</v>
      </c>
      <c r="M164" s="123">
        <v>0.88</v>
      </c>
      <c r="N164" s="122">
        <v>206800</v>
      </c>
      <c r="O164" s="124"/>
      <c r="P164" s="125">
        <f t="shared" si="3"/>
        <v>653</v>
      </c>
      <c r="Q164" s="126" t="s">
        <v>1096</v>
      </c>
    </row>
    <row r="165" s="2" customFormat="1" ht="15.75" customHeight="1" spans="1:20">
      <c r="A165" s="115" t="s">
        <v>1111</v>
      </c>
      <c r="B165" s="116"/>
      <c r="C165" s="156"/>
      <c r="D165" s="118" t="s">
        <v>837</v>
      </c>
      <c r="E165" s="118">
        <v>116</v>
      </c>
      <c r="F165" s="118" t="s">
        <v>839</v>
      </c>
      <c r="G165" s="131">
        <v>42826</v>
      </c>
      <c r="H165" s="61" t="s">
        <v>840</v>
      </c>
      <c r="I165" s="120">
        <v>360</v>
      </c>
      <c r="J165" s="129"/>
      <c r="K165" s="129"/>
      <c r="L165" s="122">
        <v>235000</v>
      </c>
      <c r="M165" s="123">
        <v>0.88</v>
      </c>
      <c r="N165" s="122">
        <v>206800</v>
      </c>
      <c r="O165" s="124"/>
      <c r="P165" s="125">
        <f t="shared" si="3"/>
        <v>653</v>
      </c>
      <c r="Q165" s="126" t="s">
        <v>1096</v>
      </c>
    </row>
    <row r="166" s="2" customFormat="1" ht="15.75" customHeight="1" spans="1:20">
      <c r="A166" s="115" t="s">
        <v>1112</v>
      </c>
      <c r="B166" s="116"/>
      <c r="C166" s="156"/>
      <c r="D166" s="118" t="s">
        <v>837</v>
      </c>
      <c r="E166" s="118">
        <v>117</v>
      </c>
      <c r="F166" s="118" t="s">
        <v>839</v>
      </c>
      <c r="G166" s="131">
        <v>42826</v>
      </c>
      <c r="H166" s="61" t="s">
        <v>840</v>
      </c>
      <c r="I166" s="120">
        <v>360</v>
      </c>
      <c r="J166" s="129"/>
      <c r="K166" s="129"/>
      <c r="L166" s="122">
        <v>235000</v>
      </c>
      <c r="M166" s="123">
        <v>0.88</v>
      </c>
      <c r="N166" s="122">
        <v>206800</v>
      </c>
      <c r="O166" s="124"/>
      <c r="P166" s="125">
        <f t="shared" si="3"/>
        <v>653</v>
      </c>
      <c r="Q166" s="126" t="s">
        <v>1096</v>
      </c>
    </row>
    <row r="167" s="3" customFormat="1" ht="15.75" customHeight="1" spans="1:20">
      <c r="A167" s="115" t="s">
        <v>1113</v>
      </c>
      <c r="B167" s="116"/>
      <c r="C167" s="156"/>
      <c r="D167" s="118" t="s">
        <v>837</v>
      </c>
      <c r="E167" s="118">
        <v>118</v>
      </c>
      <c r="F167" s="118" t="s">
        <v>839</v>
      </c>
      <c r="G167" s="131">
        <v>42826</v>
      </c>
      <c r="H167" s="61" t="s">
        <v>840</v>
      </c>
      <c r="I167" s="120">
        <v>360</v>
      </c>
      <c r="J167" s="129"/>
      <c r="K167" s="129"/>
      <c r="L167" s="122">
        <v>235000</v>
      </c>
      <c r="M167" s="123">
        <v>0.88</v>
      </c>
      <c r="N167" s="122">
        <v>206800</v>
      </c>
      <c r="O167" s="124"/>
      <c r="P167" s="125">
        <f t="shared" si="3"/>
        <v>653</v>
      </c>
      <c r="Q167" s="126" t="s">
        <v>1096</v>
      </c>
    </row>
    <row r="168" s="3" customFormat="1" ht="15.75" customHeight="1" spans="1:20">
      <c r="A168" s="115" t="s">
        <v>1114</v>
      </c>
      <c r="B168" s="116"/>
      <c r="C168" s="156"/>
      <c r="D168" s="118" t="s">
        <v>837</v>
      </c>
      <c r="E168" s="118">
        <v>119</v>
      </c>
      <c r="F168" s="118" t="s">
        <v>839</v>
      </c>
      <c r="G168" s="131">
        <v>42826</v>
      </c>
      <c r="H168" s="61" t="s">
        <v>840</v>
      </c>
      <c r="I168" s="120">
        <v>360</v>
      </c>
      <c r="J168" s="129"/>
      <c r="K168" s="129"/>
      <c r="L168" s="122">
        <v>235000</v>
      </c>
      <c r="M168" s="123">
        <v>0.88</v>
      </c>
      <c r="N168" s="122">
        <v>206800</v>
      </c>
      <c r="O168" s="124"/>
      <c r="P168" s="125">
        <f t="shared" si="3"/>
        <v>653</v>
      </c>
      <c r="Q168" s="126" t="s">
        <v>1096</v>
      </c>
    </row>
    <row r="169" s="3" customFormat="1" ht="15.75" customHeight="1" spans="1:20">
      <c r="A169" s="115" t="s">
        <v>1115</v>
      </c>
      <c r="B169" s="116"/>
      <c r="C169" s="156"/>
      <c r="D169" s="118" t="s">
        <v>847</v>
      </c>
      <c r="E169" s="118">
        <v>121</v>
      </c>
      <c r="F169" s="118" t="s">
        <v>839</v>
      </c>
      <c r="G169" s="131">
        <v>42826</v>
      </c>
      <c r="H169" s="61" t="s">
        <v>840</v>
      </c>
      <c r="I169" s="120">
        <v>550</v>
      </c>
      <c r="J169" s="129"/>
      <c r="K169" s="129"/>
      <c r="L169" s="122">
        <v>359020</v>
      </c>
      <c r="M169" s="123">
        <v>0.88</v>
      </c>
      <c r="N169" s="122">
        <v>315940</v>
      </c>
      <c r="O169" s="124"/>
      <c r="P169" s="125">
        <f t="shared" si="3"/>
        <v>653</v>
      </c>
      <c r="Q169" s="126" t="s">
        <v>1096</v>
      </c>
    </row>
    <row r="170" s="3" customFormat="1" ht="15.75" customHeight="1" spans="1:20">
      <c r="A170" s="115" t="s">
        <v>1116</v>
      </c>
      <c r="B170" s="116"/>
      <c r="C170" s="156"/>
      <c r="D170" s="118" t="s">
        <v>847</v>
      </c>
      <c r="E170" s="118">
        <v>122</v>
      </c>
      <c r="F170" s="118" t="s">
        <v>839</v>
      </c>
      <c r="G170" s="131">
        <v>42826</v>
      </c>
      <c r="H170" s="61" t="s">
        <v>840</v>
      </c>
      <c r="I170" s="120">
        <v>550</v>
      </c>
      <c r="J170" s="129"/>
      <c r="K170" s="129"/>
      <c r="L170" s="122">
        <v>359020</v>
      </c>
      <c r="M170" s="123">
        <v>0.88</v>
      </c>
      <c r="N170" s="122">
        <v>315940</v>
      </c>
      <c r="O170" s="124"/>
      <c r="P170" s="125">
        <f t="shared" si="3"/>
        <v>653</v>
      </c>
      <c r="Q170" s="126" t="s">
        <v>1096</v>
      </c>
    </row>
    <row r="171" s="3" customFormat="1" ht="15.75" customHeight="1" spans="1:20">
      <c r="A171" s="115" t="s">
        <v>1117</v>
      </c>
      <c r="B171" s="116"/>
      <c r="C171" s="156"/>
      <c r="D171" s="118" t="s">
        <v>847</v>
      </c>
      <c r="E171" s="118">
        <v>123</v>
      </c>
      <c r="F171" s="118" t="s">
        <v>839</v>
      </c>
      <c r="G171" s="131">
        <v>42826</v>
      </c>
      <c r="H171" s="61" t="s">
        <v>840</v>
      </c>
      <c r="I171" s="120">
        <v>550</v>
      </c>
      <c r="J171" s="129"/>
      <c r="K171" s="129"/>
      <c r="L171" s="122">
        <v>359020</v>
      </c>
      <c r="M171" s="123">
        <v>0.88</v>
      </c>
      <c r="N171" s="122">
        <v>315940</v>
      </c>
      <c r="O171" s="124"/>
      <c r="P171" s="125">
        <f t="shared" si="3"/>
        <v>653</v>
      </c>
      <c r="Q171" s="126" t="s">
        <v>1096</v>
      </c>
    </row>
    <row r="172" s="3" customFormat="1" ht="15.75" customHeight="1" spans="1:20">
      <c r="A172" s="115" t="s">
        <v>1118</v>
      </c>
      <c r="B172" s="116"/>
      <c r="C172" s="156"/>
      <c r="D172" s="118" t="s">
        <v>847</v>
      </c>
      <c r="E172" s="118">
        <v>124</v>
      </c>
      <c r="F172" s="118" t="s">
        <v>839</v>
      </c>
      <c r="G172" s="131">
        <v>42826</v>
      </c>
      <c r="H172" s="61" t="s">
        <v>840</v>
      </c>
      <c r="I172" s="120">
        <v>550</v>
      </c>
      <c r="J172" s="129"/>
      <c r="K172" s="129"/>
      <c r="L172" s="122">
        <v>359020</v>
      </c>
      <c r="M172" s="123">
        <v>0.88</v>
      </c>
      <c r="N172" s="122">
        <v>315940</v>
      </c>
      <c r="O172" s="124"/>
      <c r="P172" s="125">
        <f t="shared" si="3"/>
        <v>653</v>
      </c>
      <c r="Q172" s="126" t="s">
        <v>1096</v>
      </c>
    </row>
    <row r="173" s="2" customFormat="1" ht="15.75" customHeight="1" spans="1:20">
      <c r="A173" s="115" t="s">
        <v>1119</v>
      </c>
      <c r="B173" s="116"/>
      <c r="C173" s="156"/>
      <c r="D173" s="118" t="s">
        <v>847</v>
      </c>
      <c r="E173" s="118">
        <v>125</v>
      </c>
      <c r="F173" s="118" t="s">
        <v>839</v>
      </c>
      <c r="G173" s="131">
        <v>42826</v>
      </c>
      <c r="H173" s="61" t="s">
        <v>840</v>
      </c>
      <c r="I173" s="120">
        <v>550</v>
      </c>
      <c r="J173" s="129"/>
      <c r="K173" s="129"/>
      <c r="L173" s="122">
        <v>359020</v>
      </c>
      <c r="M173" s="123">
        <v>0.88</v>
      </c>
      <c r="N173" s="122">
        <v>315940</v>
      </c>
      <c r="O173" s="124"/>
      <c r="P173" s="125">
        <f t="shared" si="3"/>
        <v>653</v>
      </c>
      <c r="Q173" s="126" t="s">
        <v>1096</v>
      </c>
    </row>
    <row r="174" s="2" customFormat="1" ht="15.75" customHeight="1" spans="1:20">
      <c r="A174" s="115" t="s">
        <v>1120</v>
      </c>
      <c r="B174" s="116"/>
      <c r="C174" s="156"/>
      <c r="D174" s="118" t="s">
        <v>847</v>
      </c>
      <c r="E174" s="118">
        <v>126</v>
      </c>
      <c r="F174" s="118" t="s">
        <v>839</v>
      </c>
      <c r="G174" s="131">
        <v>42826</v>
      </c>
      <c r="H174" s="61" t="s">
        <v>840</v>
      </c>
      <c r="I174" s="120">
        <v>550</v>
      </c>
      <c r="J174" s="129"/>
      <c r="K174" s="129"/>
      <c r="L174" s="122">
        <v>359020</v>
      </c>
      <c r="M174" s="123">
        <v>0.88</v>
      </c>
      <c r="N174" s="122">
        <v>315940</v>
      </c>
      <c r="O174" s="124"/>
      <c r="P174" s="125">
        <f t="shared" si="3"/>
        <v>653</v>
      </c>
      <c r="Q174" s="126" t="s">
        <v>1096</v>
      </c>
    </row>
    <row r="175" s="2" customFormat="1" ht="15.75" customHeight="1" spans="1:20">
      <c r="A175" s="115" t="s">
        <v>1121</v>
      </c>
      <c r="B175" s="116"/>
      <c r="C175" s="156"/>
      <c r="D175" s="118" t="s">
        <v>847</v>
      </c>
      <c r="E175" s="118">
        <v>127</v>
      </c>
      <c r="F175" s="118" t="s">
        <v>839</v>
      </c>
      <c r="G175" s="131">
        <v>42826</v>
      </c>
      <c r="H175" s="61" t="s">
        <v>840</v>
      </c>
      <c r="I175" s="120">
        <v>550</v>
      </c>
      <c r="J175" s="129"/>
      <c r="K175" s="129"/>
      <c r="L175" s="122">
        <v>359020</v>
      </c>
      <c r="M175" s="123">
        <v>0.88</v>
      </c>
      <c r="N175" s="122">
        <v>315940</v>
      </c>
      <c r="O175" s="124"/>
      <c r="P175" s="125">
        <f t="shared" si="3"/>
        <v>653</v>
      </c>
      <c r="Q175" s="126" t="s">
        <v>1096</v>
      </c>
    </row>
    <row r="176" s="2" customFormat="1" ht="15.75" customHeight="1" spans="1:20">
      <c r="A176" s="115" t="s">
        <v>1122</v>
      </c>
      <c r="B176" s="116"/>
      <c r="C176" s="156"/>
      <c r="D176" s="118" t="s">
        <v>847</v>
      </c>
      <c r="E176" s="118">
        <v>128</v>
      </c>
      <c r="F176" s="118" t="s">
        <v>839</v>
      </c>
      <c r="G176" s="131">
        <v>42826</v>
      </c>
      <c r="H176" s="61" t="s">
        <v>840</v>
      </c>
      <c r="I176" s="120">
        <v>550</v>
      </c>
      <c r="J176" s="129"/>
      <c r="K176" s="129"/>
      <c r="L176" s="122">
        <v>359020</v>
      </c>
      <c r="M176" s="123">
        <v>0.88</v>
      </c>
      <c r="N176" s="122">
        <v>315940</v>
      </c>
      <c r="O176" s="124"/>
      <c r="P176" s="125">
        <f t="shared" si="3"/>
        <v>653</v>
      </c>
      <c r="Q176" s="126" t="s">
        <v>1096</v>
      </c>
    </row>
    <row r="177" s="2" customFormat="1" ht="15.75" customHeight="1" spans="1:17">
      <c r="A177" s="115" t="s">
        <v>1123</v>
      </c>
      <c r="B177" s="116"/>
      <c r="C177" s="156"/>
      <c r="D177" s="118" t="s">
        <v>847</v>
      </c>
      <c r="E177" s="118">
        <v>129</v>
      </c>
      <c r="F177" s="118" t="s">
        <v>839</v>
      </c>
      <c r="G177" s="131">
        <v>42826</v>
      </c>
      <c r="H177" s="61" t="s">
        <v>840</v>
      </c>
      <c r="I177" s="120">
        <v>550</v>
      </c>
      <c r="J177" s="129"/>
      <c r="K177" s="129"/>
      <c r="L177" s="122">
        <v>359020</v>
      </c>
      <c r="M177" s="123">
        <v>0.88</v>
      </c>
      <c r="N177" s="122">
        <v>315940</v>
      </c>
      <c r="O177" s="124"/>
      <c r="P177" s="125">
        <f t="shared" si="3"/>
        <v>653</v>
      </c>
      <c r="Q177" s="126" t="s">
        <v>1096</v>
      </c>
    </row>
    <row r="178" s="2" customFormat="1" ht="15.75" customHeight="1" spans="1:17">
      <c r="A178" s="115" t="s">
        <v>1124</v>
      </c>
      <c r="B178" s="116"/>
      <c r="C178" s="156"/>
      <c r="D178" s="118" t="s">
        <v>847</v>
      </c>
      <c r="E178" s="118">
        <v>130</v>
      </c>
      <c r="F178" s="118" t="s">
        <v>839</v>
      </c>
      <c r="G178" s="131">
        <v>42826</v>
      </c>
      <c r="H178" s="61" t="s">
        <v>840</v>
      </c>
      <c r="I178" s="120">
        <v>550</v>
      </c>
      <c r="J178" s="129"/>
      <c r="K178" s="129"/>
      <c r="L178" s="122">
        <v>359020</v>
      </c>
      <c r="M178" s="123">
        <v>0.88</v>
      </c>
      <c r="N178" s="122">
        <v>315940</v>
      </c>
      <c r="O178" s="124"/>
      <c r="P178" s="125">
        <f t="shared" si="3"/>
        <v>653</v>
      </c>
      <c r="Q178" s="126" t="s">
        <v>1096</v>
      </c>
    </row>
    <row r="179" s="2" customFormat="1" ht="15.75" customHeight="1" spans="1:17">
      <c r="A179" s="115" t="s">
        <v>1125</v>
      </c>
      <c r="B179" s="116"/>
      <c r="C179" s="156"/>
      <c r="D179" s="118" t="s">
        <v>847</v>
      </c>
      <c r="E179" s="118">
        <v>131</v>
      </c>
      <c r="F179" s="118" t="s">
        <v>839</v>
      </c>
      <c r="G179" s="131">
        <v>42826</v>
      </c>
      <c r="H179" s="61" t="s">
        <v>840</v>
      </c>
      <c r="I179" s="120">
        <v>550</v>
      </c>
      <c r="J179" s="129"/>
      <c r="K179" s="129"/>
      <c r="L179" s="122">
        <v>359020</v>
      </c>
      <c r="M179" s="123">
        <v>0.88</v>
      </c>
      <c r="N179" s="122">
        <v>315940</v>
      </c>
      <c r="O179" s="124"/>
      <c r="P179" s="125">
        <f t="shared" si="3"/>
        <v>653</v>
      </c>
      <c r="Q179" s="126" t="s">
        <v>1096</v>
      </c>
    </row>
    <row r="180" s="2" customFormat="1" ht="15.75" customHeight="1" spans="1:17">
      <c r="A180" s="115" t="s">
        <v>1126</v>
      </c>
      <c r="B180" s="116"/>
      <c r="C180" s="156"/>
      <c r="D180" s="118" t="s">
        <v>847</v>
      </c>
      <c r="E180" s="118">
        <v>132</v>
      </c>
      <c r="F180" s="118" t="s">
        <v>839</v>
      </c>
      <c r="G180" s="131">
        <v>42826</v>
      </c>
      <c r="H180" s="61" t="s">
        <v>840</v>
      </c>
      <c r="I180" s="120">
        <v>550</v>
      </c>
      <c r="J180" s="129"/>
      <c r="K180" s="129"/>
      <c r="L180" s="122">
        <v>359020</v>
      </c>
      <c r="M180" s="123">
        <v>0.88</v>
      </c>
      <c r="N180" s="122">
        <v>315940</v>
      </c>
      <c r="O180" s="124"/>
      <c r="P180" s="125">
        <f t="shared" si="3"/>
        <v>653</v>
      </c>
      <c r="Q180" s="126" t="s">
        <v>1096</v>
      </c>
    </row>
    <row r="181" s="2" customFormat="1" ht="15.75" customHeight="1" spans="1:17">
      <c r="A181" s="115" t="s">
        <v>1127</v>
      </c>
      <c r="B181" s="116"/>
      <c r="C181" s="156"/>
      <c r="D181" s="118" t="s">
        <v>847</v>
      </c>
      <c r="E181" s="118">
        <v>133</v>
      </c>
      <c r="F181" s="118" t="s">
        <v>839</v>
      </c>
      <c r="G181" s="131">
        <v>42826</v>
      </c>
      <c r="H181" s="61" t="s">
        <v>840</v>
      </c>
      <c r="I181" s="120">
        <v>550</v>
      </c>
      <c r="J181" s="129"/>
      <c r="K181" s="129"/>
      <c r="L181" s="122">
        <v>359020</v>
      </c>
      <c r="M181" s="123">
        <v>0.88</v>
      </c>
      <c r="N181" s="122">
        <v>315940</v>
      </c>
      <c r="O181" s="124"/>
      <c r="P181" s="125">
        <f t="shared" si="3"/>
        <v>653</v>
      </c>
      <c r="Q181" s="126" t="s">
        <v>1096</v>
      </c>
    </row>
    <row r="182" s="2" customFormat="1" ht="15.75" customHeight="1" spans="1:17">
      <c r="A182" s="115" t="s">
        <v>1128</v>
      </c>
      <c r="B182" s="116"/>
      <c r="C182" s="156"/>
      <c r="D182" s="118" t="s">
        <v>847</v>
      </c>
      <c r="E182" s="118">
        <v>134</v>
      </c>
      <c r="F182" s="118" t="s">
        <v>839</v>
      </c>
      <c r="G182" s="131">
        <v>42826</v>
      </c>
      <c r="H182" s="61" t="s">
        <v>840</v>
      </c>
      <c r="I182" s="120">
        <v>550</v>
      </c>
      <c r="J182" s="129"/>
      <c r="K182" s="129"/>
      <c r="L182" s="122">
        <v>359020</v>
      </c>
      <c r="M182" s="123">
        <v>0.88</v>
      </c>
      <c r="N182" s="122">
        <v>315940</v>
      </c>
      <c r="O182" s="124"/>
      <c r="P182" s="125">
        <f t="shared" si="3"/>
        <v>653</v>
      </c>
      <c r="Q182" s="126" t="s">
        <v>1096</v>
      </c>
    </row>
    <row r="183" s="2" customFormat="1" ht="15.75" customHeight="1" spans="1:17">
      <c r="A183" s="115" t="s">
        <v>1129</v>
      </c>
      <c r="B183" s="116"/>
      <c r="C183" s="156"/>
      <c r="D183" s="118" t="s">
        <v>847</v>
      </c>
      <c r="E183" s="118">
        <v>135</v>
      </c>
      <c r="F183" s="118" t="s">
        <v>839</v>
      </c>
      <c r="G183" s="131">
        <v>42826</v>
      </c>
      <c r="H183" s="61" t="s">
        <v>840</v>
      </c>
      <c r="I183" s="120">
        <v>550</v>
      </c>
      <c r="J183" s="129"/>
      <c r="K183" s="129"/>
      <c r="L183" s="122">
        <v>359020</v>
      </c>
      <c r="M183" s="123">
        <v>0.88</v>
      </c>
      <c r="N183" s="122">
        <v>315940</v>
      </c>
      <c r="O183" s="124"/>
      <c r="P183" s="125">
        <f t="shared" si="3"/>
        <v>653</v>
      </c>
      <c r="Q183" s="126" t="s">
        <v>1096</v>
      </c>
    </row>
    <row r="184" s="2" customFormat="1" ht="15.75" customHeight="1" spans="1:17">
      <c r="A184" s="115" t="s">
        <v>1130</v>
      </c>
      <c r="B184" s="116"/>
      <c r="C184" s="156"/>
      <c r="D184" s="118" t="s">
        <v>847</v>
      </c>
      <c r="E184" s="118">
        <v>136</v>
      </c>
      <c r="F184" s="118" t="s">
        <v>839</v>
      </c>
      <c r="G184" s="131">
        <v>42826</v>
      </c>
      <c r="H184" s="61" t="s">
        <v>840</v>
      </c>
      <c r="I184" s="120">
        <v>550</v>
      </c>
      <c r="J184" s="129"/>
      <c r="K184" s="129"/>
      <c r="L184" s="122">
        <v>359020</v>
      </c>
      <c r="M184" s="123">
        <v>0.88</v>
      </c>
      <c r="N184" s="122">
        <v>315940</v>
      </c>
      <c r="O184" s="124"/>
      <c r="P184" s="125">
        <f t="shared" si="3"/>
        <v>653</v>
      </c>
      <c r="Q184" s="126" t="s">
        <v>1096</v>
      </c>
    </row>
    <row r="185" s="75" customFormat="1" ht="15.75" customHeight="1" spans="1:17">
      <c r="A185" s="115" t="s">
        <v>1131</v>
      </c>
      <c r="B185" s="116"/>
      <c r="C185" s="156"/>
      <c r="D185" s="118" t="s">
        <v>847</v>
      </c>
      <c r="E185" s="118">
        <v>137</v>
      </c>
      <c r="F185" s="118" t="s">
        <v>839</v>
      </c>
      <c r="G185" s="131">
        <v>42826</v>
      </c>
      <c r="H185" s="61" t="s">
        <v>840</v>
      </c>
      <c r="I185" s="120">
        <v>550</v>
      </c>
      <c r="J185" s="129"/>
      <c r="K185" s="129"/>
      <c r="L185" s="122">
        <v>359020</v>
      </c>
      <c r="M185" s="123">
        <v>0.88</v>
      </c>
      <c r="N185" s="122">
        <v>315940</v>
      </c>
      <c r="O185" s="124"/>
      <c r="P185" s="125">
        <f t="shared" si="3"/>
        <v>653</v>
      </c>
      <c r="Q185" s="126" t="s">
        <v>1096</v>
      </c>
    </row>
    <row r="186" s="2" customFormat="1" ht="15.75" customHeight="1" spans="1:17">
      <c r="A186" s="115" t="s">
        <v>1132</v>
      </c>
      <c r="B186" s="116"/>
      <c r="C186" s="156"/>
      <c r="D186" s="118" t="s">
        <v>847</v>
      </c>
      <c r="E186" s="118">
        <v>138</v>
      </c>
      <c r="F186" s="118" t="s">
        <v>839</v>
      </c>
      <c r="G186" s="131">
        <v>42826</v>
      </c>
      <c r="H186" s="61" t="s">
        <v>840</v>
      </c>
      <c r="I186" s="120">
        <v>550</v>
      </c>
      <c r="J186" s="129"/>
      <c r="K186" s="129"/>
      <c r="L186" s="122">
        <v>359020</v>
      </c>
      <c r="M186" s="123">
        <v>0.88</v>
      </c>
      <c r="N186" s="122">
        <v>315940</v>
      </c>
      <c r="O186" s="124"/>
      <c r="P186" s="125">
        <f t="shared" si="3"/>
        <v>653</v>
      </c>
      <c r="Q186" s="126" t="s">
        <v>1096</v>
      </c>
    </row>
    <row r="187" s="2" customFormat="1" ht="15.75" customHeight="1" spans="1:17">
      <c r="A187" s="115" t="s">
        <v>1133</v>
      </c>
      <c r="B187" s="116"/>
      <c r="C187" s="156"/>
      <c r="D187" s="118" t="s">
        <v>837</v>
      </c>
      <c r="E187" s="130">
        <v>201</v>
      </c>
      <c r="F187" s="118" t="s">
        <v>839</v>
      </c>
      <c r="G187" s="131">
        <v>43374</v>
      </c>
      <c r="H187" s="61" t="s">
        <v>840</v>
      </c>
      <c r="I187" s="120">
        <v>300</v>
      </c>
      <c r="J187" s="129"/>
      <c r="K187" s="129"/>
      <c r="L187" s="122">
        <v>195830</v>
      </c>
      <c r="M187" s="123">
        <v>0.92</v>
      </c>
      <c r="N187" s="122">
        <v>180160</v>
      </c>
      <c r="O187" s="124"/>
      <c r="P187" s="125">
        <f t="shared" si="3"/>
        <v>653</v>
      </c>
      <c r="Q187" s="126" t="s">
        <v>1096</v>
      </c>
    </row>
    <row r="188" s="2" customFormat="1" ht="15.75" customHeight="1" spans="1:17">
      <c r="A188" s="115" t="s">
        <v>1134</v>
      </c>
      <c r="B188" s="116"/>
      <c r="C188" s="156"/>
      <c r="D188" s="118" t="s">
        <v>837</v>
      </c>
      <c r="E188" s="130">
        <v>202</v>
      </c>
      <c r="F188" s="118" t="s">
        <v>839</v>
      </c>
      <c r="G188" s="131">
        <v>43374</v>
      </c>
      <c r="H188" s="61" t="s">
        <v>840</v>
      </c>
      <c r="I188" s="120">
        <v>300</v>
      </c>
      <c r="J188" s="129"/>
      <c r="K188" s="129"/>
      <c r="L188" s="122">
        <v>195830</v>
      </c>
      <c r="M188" s="123">
        <v>0.92</v>
      </c>
      <c r="N188" s="122">
        <v>180160</v>
      </c>
      <c r="O188" s="124"/>
      <c r="P188" s="125">
        <f t="shared" si="3"/>
        <v>653</v>
      </c>
      <c r="Q188" s="126" t="s">
        <v>1096</v>
      </c>
    </row>
    <row r="189" s="2" customFormat="1" ht="15.75" customHeight="1" spans="1:17">
      <c r="A189" s="115" t="s">
        <v>1135</v>
      </c>
      <c r="B189" s="116"/>
      <c r="C189" s="156"/>
      <c r="D189" s="118" t="s">
        <v>837</v>
      </c>
      <c r="E189" s="130">
        <v>203</v>
      </c>
      <c r="F189" s="118" t="s">
        <v>839</v>
      </c>
      <c r="G189" s="131">
        <v>43374</v>
      </c>
      <c r="H189" s="61" t="s">
        <v>840</v>
      </c>
      <c r="I189" s="120">
        <v>300</v>
      </c>
      <c r="J189" s="129"/>
      <c r="K189" s="129"/>
      <c r="L189" s="122">
        <v>195830</v>
      </c>
      <c r="M189" s="123">
        <v>0.92</v>
      </c>
      <c r="N189" s="122">
        <v>180160</v>
      </c>
      <c r="O189" s="124"/>
      <c r="P189" s="125">
        <f t="shared" si="3"/>
        <v>653</v>
      </c>
      <c r="Q189" s="126" t="s">
        <v>1096</v>
      </c>
    </row>
    <row r="190" s="2" customFormat="1" ht="15.75" customHeight="1" spans="1:17">
      <c r="A190" s="115" t="s">
        <v>1136</v>
      </c>
      <c r="B190" s="116"/>
      <c r="C190" s="156"/>
      <c r="D190" s="118" t="s">
        <v>837</v>
      </c>
      <c r="E190" s="130">
        <v>204</v>
      </c>
      <c r="F190" s="118" t="s">
        <v>839</v>
      </c>
      <c r="G190" s="131">
        <v>43374</v>
      </c>
      <c r="H190" s="61" t="s">
        <v>840</v>
      </c>
      <c r="I190" s="120">
        <v>260</v>
      </c>
      <c r="J190" s="129"/>
      <c r="K190" s="129"/>
      <c r="L190" s="122">
        <v>169720</v>
      </c>
      <c r="M190" s="123">
        <v>0.92</v>
      </c>
      <c r="N190" s="122">
        <v>156140</v>
      </c>
      <c r="O190" s="124"/>
      <c r="P190" s="125">
        <f t="shared" si="3"/>
        <v>653</v>
      </c>
      <c r="Q190" s="126" t="s">
        <v>1096</v>
      </c>
    </row>
    <row r="191" s="2" customFormat="1" ht="15.75" customHeight="1" spans="1:17">
      <c r="A191" s="115" t="s">
        <v>1137</v>
      </c>
      <c r="B191" s="116"/>
      <c r="C191" s="156"/>
      <c r="D191" s="118" t="s">
        <v>837</v>
      </c>
      <c r="E191" s="130">
        <v>205</v>
      </c>
      <c r="F191" s="118" t="s">
        <v>839</v>
      </c>
      <c r="G191" s="131">
        <v>43374</v>
      </c>
      <c r="H191" s="61" t="s">
        <v>840</v>
      </c>
      <c r="I191" s="120">
        <v>260</v>
      </c>
      <c r="J191" s="129"/>
      <c r="K191" s="129"/>
      <c r="L191" s="122">
        <v>169720</v>
      </c>
      <c r="M191" s="123">
        <v>0.92</v>
      </c>
      <c r="N191" s="122">
        <v>156140</v>
      </c>
      <c r="O191" s="124"/>
      <c r="P191" s="125">
        <f t="shared" si="3"/>
        <v>653</v>
      </c>
      <c r="Q191" s="126" t="s">
        <v>1096</v>
      </c>
    </row>
    <row r="192" s="2" customFormat="1" ht="15.75" customHeight="1" spans="1:17">
      <c r="A192" s="115" t="s">
        <v>1138</v>
      </c>
      <c r="B192" s="116"/>
      <c r="C192" s="156"/>
      <c r="D192" s="118" t="s">
        <v>837</v>
      </c>
      <c r="E192" s="130">
        <v>206</v>
      </c>
      <c r="F192" s="118" t="s">
        <v>839</v>
      </c>
      <c r="G192" s="131">
        <v>43374</v>
      </c>
      <c r="H192" s="61" t="s">
        <v>840</v>
      </c>
      <c r="I192" s="120">
        <v>260</v>
      </c>
      <c r="J192" s="129"/>
      <c r="K192" s="129"/>
      <c r="L192" s="122">
        <v>169720</v>
      </c>
      <c r="M192" s="123">
        <v>0.92</v>
      </c>
      <c r="N192" s="122">
        <v>156140</v>
      </c>
      <c r="O192" s="124"/>
      <c r="P192" s="125">
        <f t="shared" si="3"/>
        <v>653</v>
      </c>
      <c r="Q192" s="126" t="s">
        <v>1096</v>
      </c>
    </row>
    <row r="193" s="2" customFormat="1" ht="15.75" customHeight="1" spans="1:17">
      <c r="A193" s="115" t="s">
        <v>1139</v>
      </c>
      <c r="B193" s="116"/>
      <c r="C193" s="156"/>
      <c r="D193" s="118" t="s">
        <v>837</v>
      </c>
      <c r="E193" s="130">
        <v>207</v>
      </c>
      <c r="F193" s="118" t="s">
        <v>839</v>
      </c>
      <c r="G193" s="131">
        <v>43374</v>
      </c>
      <c r="H193" s="61" t="s">
        <v>840</v>
      </c>
      <c r="I193" s="120">
        <v>260</v>
      </c>
      <c r="J193" s="129"/>
      <c r="K193" s="129"/>
      <c r="L193" s="122">
        <v>169720</v>
      </c>
      <c r="M193" s="123">
        <v>0.92</v>
      </c>
      <c r="N193" s="122">
        <v>156140</v>
      </c>
      <c r="O193" s="124"/>
      <c r="P193" s="125">
        <f t="shared" si="3"/>
        <v>653</v>
      </c>
      <c r="Q193" s="126" t="s">
        <v>1096</v>
      </c>
    </row>
    <row r="194" s="2" customFormat="1" ht="15.75" customHeight="1" spans="1:17">
      <c r="A194" s="115" t="s">
        <v>1140</v>
      </c>
      <c r="B194" s="116"/>
      <c r="C194" s="156"/>
      <c r="D194" s="118" t="s">
        <v>837</v>
      </c>
      <c r="E194" s="130">
        <v>208</v>
      </c>
      <c r="F194" s="118" t="s">
        <v>839</v>
      </c>
      <c r="G194" s="131">
        <v>43374</v>
      </c>
      <c r="H194" s="61" t="s">
        <v>840</v>
      </c>
      <c r="I194" s="120">
        <v>260</v>
      </c>
      <c r="J194" s="129"/>
      <c r="K194" s="129"/>
      <c r="L194" s="122">
        <v>169720</v>
      </c>
      <c r="M194" s="123">
        <v>0.92</v>
      </c>
      <c r="N194" s="122">
        <v>156140</v>
      </c>
      <c r="O194" s="124"/>
      <c r="P194" s="125">
        <f t="shared" si="3"/>
        <v>653</v>
      </c>
      <c r="Q194" s="126" t="s">
        <v>1096</v>
      </c>
    </row>
    <row r="195" s="2" customFormat="1" ht="15.75" customHeight="1" spans="1:17">
      <c r="A195" s="115" t="s">
        <v>1141</v>
      </c>
      <c r="B195" s="116"/>
      <c r="C195" s="156"/>
      <c r="D195" s="118" t="s">
        <v>837</v>
      </c>
      <c r="E195" s="130">
        <v>109</v>
      </c>
      <c r="F195" s="118" t="s">
        <v>839</v>
      </c>
      <c r="G195" s="131">
        <v>43374</v>
      </c>
      <c r="H195" s="61" t="s">
        <v>840</v>
      </c>
      <c r="I195" s="120">
        <v>260</v>
      </c>
      <c r="J195" s="129"/>
      <c r="K195" s="129"/>
      <c r="L195" s="122">
        <v>169720</v>
      </c>
      <c r="M195" s="123">
        <v>0.92</v>
      </c>
      <c r="N195" s="122">
        <v>156140</v>
      </c>
      <c r="O195" s="124"/>
      <c r="P195" s="125">
        <f t="shared" si="3"/>
        <v>653</v>
      </c>
      <c r="Q195" s="126" t="s">
        <v>1096</v>
      </c>
    </row>
    <row r="196" s="2" customFormat="1" ht="15.75" customHeight="1" spans="1:17">
      <c r="A196" s="115" t="s">
        <v>1142</v>
      </c>
      <c r="B196" s="116"/>
      <c r="C196" s="156"/>
      <c r="D196" s="130" t="s">
        <v>847</v>
      </c>
      <c r="E196" s="130">
        <v>209</v>
      </c>
      <c r="F196" s="118" t="s">
        <v>839</v>
      </c>
      <c r="G196" s="131">
        <v>43374</v>
      </c>
      <c r="H196" s="61" t="s">
        <v>840</v>
      </c>
      <c r="I196" s="120">
        <v>240</v>
      </c>
      <c r="J196" s="129"/>
      <c r="K196" s="129"/>
      <c r="L196" s="122">
        <v>156670</v>
      </c>
      <c r="M196" s="123">
        <v>0.92</v>
      </c>
      <c r="N196" s="122">
        <v>144140</v>
      </c>
      <c r="O196" s="124"/>
      <c r="P196" s="125">
        <f t="shared" si="3"/>
        <v>653</v>
      </c>
      <c r="Q196" s="126" t="s">
        <v>1096</v>
      </c>
    </row>
    <row r="197" s="2" customFormat="1" ht="15.75" customHeight="1" spans="1:17">
      <c r="A197" s="115" t="s">
        <v>1143</v>
      </c>
      <c r="B197" s="116"/>
      <c r="C197" s="156"/>
      <c r="D197" s="130" t="s">
        <v>847</v>
      </c>
      <c r="E197" s="130">
        <v>210</v>
      </c>
      <c r="F197" s="118" t="s">
        <v>839</v>
      </c>
      <c r="G197" s="131">
        <v>43374</v>
      </c>
      <c r="H197" s="61" t="s">
        <v>840</v>
      </c>
      <c r="I197" s="120">
        <v>240</v>
      </c>
      <c r="J197" s="129"/>
      <c r="K197" s="129"/>
      <c r="L197" s="122">
        <v>156670</v>
      </c>
      <c r="M197" s="123">
        <v>0.92</v>
      </c>
      <c r="N197" s="122">
        <v>144140</v>
      </c>
      <c r="O197" s="124"/>
      <c r="P197" s="125">
        <f t="shared" si="3"/>
        <v>653</v>
      </c>
      <c r="Q197" s="126" t="s">
        <v>1096</v>
      </c>
    </row>
    <row r="198" s="2" customFormat="1" ht="15.75" customHeight="1" spans="1:17">
      <c r="A198" s="115" t="s">
        <v>1144</v>
      </c>
      <c r="B198" s="116"/>
      <c r="C198" s="156"/>
      <c r="D198" s="130" t="s">
        <v>847</v>
      </c>
      <c r="E198" s="130">
        <v>211</v>
      </c>
      <c r="F198" s="118" t="s">
        <v>839</v>
      </c>
      <c r="G198" s="131">
        <v>43374</v>
      </c>
      <c r="H198" s="61" t="s">
        <v>840</v>
      </c>
      <c r="I198" s="120">
        <v>240</v>
      </c>
      <c r="J198" s="129"/>
      <c r="K198" s="129"/>
      <c r="L198" s="122">
        <v>156670</v>
      </c>
      <c r="M198" s="123">
        <v>0.92</v>
      </c>
      <c r="N198" s="122">
        <v>144140</v>
      </c>
      <c r="O198" s="124"/>
      <c r="P198" s="125">
        <f t="shared" si="3"/>
        <v>653</v>
      </c>
      <c r="Q198" s="126" t="s">
        <v>1096</v>
      </c>
    </row>
    <row r="199" s="2" customFormat="1" ht="15.75" customHeight="1" spans="1:17">
      <c r="A199" s="115" t="s">
        <v>1145</v>
      </c>
      <c r="B199" s="116"/>
      <c r="C199" s="156"/>
      <c r="D199" s="130" t="s">
        <v>847</v>
      </c>
      <c r="E199" s="130">
        <v>212</v>
      </c>
      <c r="F199" s="118" t="s">
        <v>839</v>
      </c>
      <c r="G199" s="131">
        <v>43374</v>
      </c>
      <c r="H199" s="61" t="s">
        <v>840</v>
      </c>
      <c r="I199" s="120">
        <v>240</v>
      </c>
      <c r="J199" s="129"/>
      <c r="K199" s="129"/>
      <c r="L199" s="122">
        <v>156670</v>
      </c>
      <c r="M199" s="123">
        <v>0.92</v>
      </c>
      <c r="N199" s="122">
        <v>144140</v>
      </c>
      <c r="O199" s="124"/>
      <c r="P199" s="125">
        <f t="shared" si="3"/>
        <v>653</v>
      </c>
      <c r="Q199" s="126" t="s">
        <v>1096</v>
      </c>
    </row>
    <row r="200" s="75" customFormat="1" ht="15.75" customHeight="1" spans="1:17">
      <c r="A200" s="115" t="s">
        <v>1146</v>
      </c>
      <c r="B200" s="116"/>
      <c r="C200" s="156"/>
      <c r="D200" s="130" t="s">
        <v>847</v>
      </c>
      <c r="E200" s="130">
        <v>213</v>
      </c>
      <c r="F200" s="118" t="s">
        <v>839</v>
      </c>
      <c r="G200" s="131">
        <v>43374</v>
      </c>
      <c r="H200" s="61" t="s">
        <v>840</v>
      </c>
      <c r="I200" s="120">
        <v>240</v>
      </c>
      <c r="J200" s="129"/>
      <c r="K200" s="129"/>
      <c r="L200" s="122">
        <v>156670</v>
      </c>
      <c r="M200" s="123">
        <v>0.92</v>
      </c>
      <c r="N200" s="122">
        <v>144140</v>
      </c>
      <c r="O200" s="124"/>
      <c r="P200" s="125">
        <f t="shared" si="3"/>
        <v>653</v>
      </c>
      <c r="Q200" s="126" t="s">
        <v>1096</v>
      </c>
    </row>
    <row r="201" s="2" customFormat="1" ht="15.75" customHeight="1" spans="1:17">
      <c r="A201" s="115" t="s">
        <v>1147</v>
      </c>
      <c r="B201" s="116"/>
      <c r="C201" s="156"/>
      <c r="D201" s="130" t="s">
        <v>847</v>
      </c>
      <c r="E201" s="130">
        <v>214</v>
      </c>
      <c r="F201" s="118" t="s">
        <v>839</v>
      </c>
      <c r="G201" s="131">
        <v>43374</v>
      </c>
      <c r="H201" s="61" t="s">
        <v>840</v>
      </c>
      <c r="I201" s="120">
        <v>240</v>
      </c>
      <c r="J201" s="129"/>
      <c r="K201" s="129"/>
      <c r="L201" s="122">
        <v>156670</v>
      </c>
      <c r="M201" s="123">
        <v>0.92</v>
      </c>
      <c r="N201" s="122">
        <v>144140</v>
      </c>
      <c r="O201" s="124"/>
      <c r="P201" s="125">
        <f t="shared" si="3"/>
        <v>653</v>
      </c>
      <c r="Q201" s="126" t="s">
        <v>1096</v>
      </c>
    </row>
    <row r="202" s="2" customFormat="1" ht="15.75" customHeight="1" spans="1:17">
      <c r="A202" s="115" t="s">
        <v>1148</v>
      </c>
      <c r="B202" s="116"/>
      <c r="C202" s="156"/>
      <c r="D202" s="130" t="s">
        <v>847</v>
      </c>
      <c r="E202" s="130">
        <v>215</v>
      </c>
      <c r="F202" s="118" t="s">
        <v>839</v>
      </c>
      <c r="G202" s="131">
        <v>43374</v>
      </c>
      <c r="H202" s="61" t="s">
        <v>840</v>
      </c>
      <c r="I202" s="120">
        <v>240</v>
      </c>
      <c r="J202" s="129"/>
      <c r="K202" s="129"/>
      <c r="L202" s="122">
        <v>156670</v>
      </c>
      <c r="M202" s="123">
        <v>0.92</v>
      </c>
      <c r="N202" s="122">
        <v>144140</v>
      </c>
      <c r="O202" s="124"/>
      <c r="P202" s="125">
        <f t="shared" si="3"/>
        <v>653</v>
      </c>
      <c r="Q202" s="126" t="s">
        <v>1096</v>
      </c>
    </row>
    <row r="203" s="2" customFormat="1" ht="15.75" customHeight="1" spans="1:17">
      <c r="A203" s="115" t="s">
        <v>1149</v>
      </c>
      <c r="B203" s="116"/>
      <c r="C203" s="156"/>
      <c r="D203" s="130" t="s">
        <v>847</v>
      </c>
      <c r="E203" s="130">
        <v>216</v>
      </c>
      <c r="F203" s="118" t="s">
        <v>839</v>
      </c>
      <c r="G203" s="131">
        <v>43374</v>
      </c>
      <c r="H203" s="61" t="s">
        <v>840</v>
      </c>
      <c r="I203" s="120">
        <v>240</v>
      </c>
      <c r="J203" s="129"/>
      <c r="K203" s="129"/>
      <c r="L203" s="122">
        <v>156670</v>
      </c>
      <c r="M203" s="123">
        <v>0.92</v>
      </c>
      <c r="N203" s="122">
        <v>144140</v>
      </c>
      <c r="O203" s="124"/>
      <c r="P203" s="125">
        <f t="shared" si="3"/>
        <v>653</v>
      </c>
      <c r="Q203" s="126" t="s">
        <v>1096</v>
      </c>
    </row>
    <row r="204" s="2" customFormat="1" ht="15.75" customHeight="1" spans="1:17">
      <c r="A204" s="115" t="s">
        <v>1150</v>
      </c>
      <c r="B204" s="116"/>
      <c r="C204" s="156"/>
      <c r="D204" s="130" t="s">
        <v>847</v>
      </c>
      <c r="E204" s="130">
        <v>217</v>
      </c>
      <c r="F204" s="118" t="s">
        <v>839</v>
      </c>
      <c r="G204" s="131">
        <v>43374</v>
      </c>
      <c r="H204" s="61" t="s">
        <v>840</v>
      </c>
      <c r="I204" s="120">
        <v>240</v>
      </c>
      <c r="J204" s="129"/>
      <c r="K204" s="129"/>
      <c r="L204" s="122">
        <v>156670</v>
      </c>
      <c r="M204" s="123">
        <v>0.92</v>
      </c>
      <c r="N204" s="122">
        <v>144140</v>
      </c>
      <c r="O204" s="124"/>
      <c r="P204" s="125">
        <f t="shared" si="3"/>
        <v>653</v>
      </c>
      <c r="Q204" s="126" t="s">
        <v>1096</v>
      </c>
    </row>
    <row r="205" s="2" customFormat="1" ht="15.75" customHeight="1" spans="1:17">
      <c r="A205" s="115" t="s">
        <v>1151</v>
      </c>
      <c r="B205" s="116"/>
      <c r="C205" s="156"/>
      <c r="D205" s="130" t="s">
        <v>847</v>
      </c>
      <c r="E205" s="130">
        <v>218</v>
      </c>
      <c r="F205" s="118" t="s">
        <v>839</v>
      </c>
      <c r="G205" s="131">
        <v>43374</v>
      </c>
      <c r="H205" s="61" t="s">
        <v>840</v>
      </c>
      <c r="I205" s="120">
        <v>240</v>
      </c>
      <c r="J205" s="129"/>
      <c r="K205" s="129"/>
      <c r="L205" s="122">
        <v>156670</v>
      </c>
      <c r="M205" s="123">
        <v>0.92</v>
      </c>
      <c r="N205" s="122">
        <v>144140</v>
      </c>
      <c r="O205" s="124"/>
      <c r="P205" s="125">
        <f t="shared" si="3"/>
        <v>653</v>
      </c>
      <c r="Q205" s="126" t="s">
        <v>1096</v>
      </c>
    </row>
    <row r="206" s="2" customFormat="1" ht="15.75" customHeight="1" spans="1:17">
      <c r="A206" s="115" t="s">
        <v>1152</v>
      </c>
      <c r="B206" s="116"/>
      <c r="C206" s="156"/>
      <c r="D206" s="130" t="s">
        <v>847</v>
      </c>
      <c r="E206" s="130">
        <v>219</v>
      </c>
      <c r="F206" s="118" t="s">
        <v>839</v>
      </c>
      <c r="G206" s="131">
        <v>43374</v>
      </c>
      <c r="H206" s="61" t="s">
        <v>840</v>
      </c>
      <c r="I206" s="120">
        <v>240</v>
      </c>
      <c r="J206" s="129"/>
      <c r="K206" s="129"/>
      <c r="L206" s="122">
        <v>156670</v>
      </c>
      <c r="M206" s="123">
        <v>0.92</v>
      </c>
      <c r="N206" s="122">
        <v>144140</v>
      </c>
      <c r="O206" s="124"/>
      <c r="P206" s="125">
        <f t="shared" si="3"/>
        <v>653</v>
      </c>
      <c r="Q206" s="126" t="s">
        <v>1096</v>
      </c>
    </row>
    <row r="207" s="2" customFormat="1" ht="15.75" customHeight="1" spans="1:17">
      <c r="A207" s="115" t="s">
        <v>1153</v>
      </c>
      <c r="B207" s="116"/>
      <c r="C207" s="156"/>
      <c r="D207" s="130" t="s">
        <v>847</v>
      </c>
      <c r="E207" s="130">
        <v>220</v>
      </c>
      <c r="F207" s="118" t="s">
        <v>839</v>
      </c>
      <c r="G207" s="131">
        <v>43374</v>
      </c>
      <c r="H207" s="61" t="s">
        <v>840</v>
      </c>
      <c r="I207" s="120">
        <v>240</v>
      </c>
      <c r="J207" s="129"/>
      <c r="K207" s="129"/>
      <c r="L207" s="122">
        <v>156670</v>
      </c>
      <c r="M207" s="123">
        <v>0.92</v>
      </c>
      <c r="N207" s="122">
        <v>144140</v>
      </c>
      <c r="O207" s="124"/>
      <c r="P207" s="125">
        <f t="shared" si="3"/>
        <v>653</v>
      </c>
      <c r="Q207" s="126" t="s">
        <v>1096</v>
      </c>
    </row>
    <row r="208" s="2" customFormat="1" ht="15.75" customHeight="1" spans="1:17">
      <c r="A208" s="115" t="s">
        <v>1154</v>
      </c>
      <c r="B208" s="116"/>
      <c r="C208" s="156"/>
      <c r="D208" s="118" t="s">
        <v>837</v>
      </c>
      <c r="E208" s="130">
        <v>301</v>
      </c>
      <c r="F208" s="118" t="s">
        <v>839</v>
      </c>
      <c r="G208" s="131">
        <v>43040</v>
      </c>
      <c r="H208" s="61" t="s">
        <v>840</v>
      </c>
      <c r="I208" s="120">
        <v>320</v>
      </c>
      <c r="J208" s="129"/>
      <c r="K208" s="129"/>
      <c r="L208" s="122">
        <v>208890</v>
      </c>
      <c r="M208" s="123">
        <v>0.9</v>
      </c>
      <c r="N208" s="122">
        <v>188000</v>
      </c>
      <c r="O208" s="124"/>
      <c r="P208" s="125">
        <f t="shared" si="3"/>
        <v>653</v>
      </c>
      <c r="Q208" s="126" t="s">
        <v>1096</v>
      </c>
    </row>
    <row r="209" s="3" customFormat="1" ht="15.75" customHeight="1" spans="1:17">
      <c r="A209" s="115" t="s">
        <v>1155</v>
      </c>
      <c r="B209" s="116"/>
      <c r="C209" s="156"/>
      <c r="D209" s="118" t="s">
        <v>837</v>
      </c>
      <c r="E209" s="130">
        <v>302</v>
      </c>
      <c r="F209" s="118" t="s">
        <v>839</v>
      </c>
      <c r="G209" s="131">
        <v>43040</v>
      </c>
      <c r="H209" s="61" t="s">
        <v>840</v>
      </c>
      <c r="I209" s="120">
        <v>320</v>
      </c>
      <c r="J209" s="129"/>
      <c r="K209" s="129"/>
      <c r="L209" s="122">
        <v>208890</v>
      </c>
      <c r="M209" s="123">
        <v>0.9</v>
      </c>
      <c r="N209" s="122">
        <v>188000</v>
      </c>
      <c r="O209" s="124"/>
      <c r="P209" s="125">
        <f t="shared" si="3"/>
        <v>653</v>
      </c>
      <c r="Q209" s="126" t="s">
        <v>1096</v>
      </c>
    </row>
    <row r="210" s="3" customFormat="1" ht="15.75" customHeight="1" spans="1:17">
      <c r="A210" s="115" t="s">
        <v>1156</v>
      </c>
      <c r="B210" s="116"/>
      <c r="C210" s="156"/>
      <c r="D210" s="118" t="s">
        <v>837</v>
      </c>
      <c r="E210" s="130">
        <v>303</v>
      </c>
      <c r="F210" s="118" t="s">
        <v>839</v>
      </c>
      <c r="G210" s="131">
        <v>43040</v>
      </c>
      <c r="H210" s="61" t="s">
        <v>840</v>
      </c>
      <c r="I210" s="120">
        <v>320</v>
      </c>
      <c r="J210" s="129"/>
      <c r="K210" s="129"/>
      <c r="L210" s="122">
        <v>208890</v>
      </c>
      <c r="M210" s="123">
        <v>0.9</v>
      </c>
      <c r="N210" s="122">
        <v>188000</v>
      </c>
      <c r="O210" s="124"/>
      <c r="P210" s="125">
        <f t="shared" si="3"/>
        <v>653</v>
      </c>
      <c r="Q210" s="126" t="s">
        <v>1096</v>
      </c>
    </row>
    <row r="211" s="3" customFormat="1" ht="15.75" customHeight="1" spans="1:17">
      <c r="A211" s="115" t="s">
        <v>1157</v>
      </c>
      <c r="B211" s="116"/>
      <c r="C211" s="156"/>
      <c r="D211" s="118" t="s">
        <v>837</v>
      </c>
      <c r="E211" s="130">
        <v>304</v>
      </c>
      <c r="F211" s="118" t="s">
        <v>839</v>
      </c>
      <c r="G211" s="131">
        <v>43040</v>
      </c>
      <c r="H211" s="61" t="s">
        <v>840</v>
      </c>
      <c r="I211" s="120">
        <v>320</v>
      </c>
      <c r="J211" s="129"/>
      <c r="K211" s="129"/>
      <c r="L211" s="122">
        <v>208890</v>
      </c>
      <c r="M211" s="123">
        <v>0.9</v>
      </c>
      <c r="N211" s="122">
        <v>188000</v>
      </c>
      <c r="O211" s="124"/>
      <c r="P211" s="125">
        <f t="shared" si="3"/>
        <v>653</v>
      </c>
      <c r="Q211" s="126" t="s">
        <v>1096</v>
      </c>
    </row>
    <row r="212" s="3" customFormat="1" ht="15.75" customHeight="1" spans="1:17">
      <c r="A212" s="115" t="s">
        <v>1158</v>
      </c>
      <c r="B212" s="116"/>
      <c r="C212" s="156"/>
      <c r="D212" s="118" t="s">
        <v>837</v>
      </c>
      <c r="E212" s="130">
        <v>305</v>
      </c>
      <c r="F212" s="118" t="s">
        <v>839</v>
      </c>
      <c r="G212" s="131">
        <v>43040</v>
      </c>
      <c r="H212" s="61" t="s">
        <v>840</v>
      </c>
      <c r="I212" s="120">
        <v>320</v>
      </c>
      <c r="J212" s="129"/>
      <c r="K212" s="129"/>
      <c r="L212" s="122">
        <v>208890</v>
      </c>
      <c r="M212" s="123">
        <v>0.9</v>
      </c>
      <c r="N212" s="122">
        <v>188000</v>
      </c>
      <c r="O212" s="124"/>
      <c r="P212" s="125">
        <f t="shared" si="3"/>
        <v>653</v>
      </c>
      <c r="Q212" s="126" t="s">
        <v>1096</v>
      </c>
    </row>
    <row r="213" s="3" customFormat="1" ht="15.75" customHeight="1" spans="1:17">
      <c r="A213" s="115" t="s">
        <v>1159</v>
      </c>
      <c r="B213" s="116"/>
      <c r="C213" s="156"/>
      <c r="D213" s="118" t="s">
        <v>837</v>
      </c>
      <c r="E213" s="130">
        <v>306</v>
      </c>
      <c r="F213" s="118" t="s">
        <v>839</v>
      </c>
      <c r="G213" s="131">
        <v>43040</v>
      </c>
      <c r="H213" s="61" t="s">
        <v>840</v>
      </c>
      <c r="I213" s="120">
        <v>320</v>
      </c>
      <c r="J213" s="129"/>
      <c r="K213" s="129"/>
      <c r="L213" s="122">
        <v>208890</v>
      </c>
      <c r="M213" s="123">
        <v>0.9</v>
      </c>
      <c r="N213" s="122">
        <v>188000</v>
      </c>
      <c r="O213" s="124"/>
      <c r="P213" s="125">
        <f t="shared" si="3"/>
        <v>653</v>
      </c>
      <c r="Q213" s="126" t="s">
        <v>1096</v>
      </c>
    </row>
    <row r="214" s="3" customFormat="1" ht="15.75" customHeight="1" spans="1:17">
      <c r="A214" s="115" t="s">
        <v>1160</v>
      </c>
      <c r="B214" s="116"/>
      <c r="C214" s="156"/>
      <c r="D214" s="118" t="s">
        <v>837</v>
      </c>
      <c r="E214" s="130">
        <v>307</v>
      </c>
      <c r="F214" s="118" t="s">
        <v>839</v>
      </c>
      <c r="G214" s="131">
        <v>43040</v>
      </c>
      <c r="H214" s="61" t="s">
        <v>840</v>
      </c>
      <c r="I214" s="120">
        <v>320</v>
      </c>
      <c r="J214" s="129"/>
      <c r="K214" s="129"/>
      <c r="L214" s="122">
        <v>208890</v>
      </c>
      <c r="M214" s="123">
        <v>0.9</v>
      </c>
      <c r="N214" s="122">
        <v>188000</v>
      </c>
      <c r="O214" s="124"/>
      <c r="P214" s="125">
        <f t="shared" ref="P214:P277" si="4">L214/I214</f>
        <v>653</v>
      </c>
      <c r="Q214" s="126" t="s">
        <v>1096</v>
      </c>
    </row>
    <row r="215" s="78" customFormat="1" ht="15.75" customHeight="1" spans="1:17">
      <c r="A215" s="115" t="s">
        <v>1161</v>
      </c>
      <c r="B215" s="116"/>
      <c r="C215" s="156"/>
      <c r="D215" s="118" t="s">
        <v>837</v>
      </c>
      <c r="E215" s="130">
        <v>308</v>
      </c>
      <c r="F215" s="118" t="s">
        <v>839</v>
      </c>
      <c r="G215" s="131">
        <v>43040</v>
      </c>
      <c r="H215" s="61" t="s">
        <v>840</v>
      </c>
      <c r="I215" s="120">
        <v>320</v>
      </c>
      <c r="J215" s="129"/>
      <c r="K215" s="129"/>
      <c r="L215" s="122">
        <v>208890</v>
      </c>
      <c r="M215" s="123">
        <v>0.9</v>
      </c>
      <c r="N215" s="122">
        <v>188000</v>
      </c>
      <c r="O215" s="124"/>
      <c r="P215" s="125">
        <f t="shared" si="4"/>
        <v>653</v>
      </c>
      <c r="Q215" s="126" t="s">
        <v>1096</v>
      </c>
    </row>
    <row r="216" s="3" customFormat="1" ht="15.75" customHeight="1" spans="1:17">
      <c r="A216" s="115" t="s">
        <v>1162</v>
      </c>
      <c r="B216" s="116"/>
      <c r="C216" s="156"/>
      <c r="D216" s="118" t="s">
        <v>837</v>
      </c>
      <c r="E216" s="130">
        <v>309</v>
      </c>
      <c r="F216" s="118" t="s">
        <v>839</v>
      </c>
      <c r="G216" s="131">
        <v>43040</v>
      </c>
      <c r="H216" s="61" t="s">
        <v>840</v>
      </c>
      <c r="I216" s="120">
        <v>320</v>
      </c>
      <c r="J216" s="129"/>
      <c r="K216" s="129"/>
      <c r="L216" s="122">
        <v>208890</v>
      </c>
      <c r="M216" s="123">
        <v>0.9</v>
      </c>
      <c r="N216" s="122">
        <v>188000</v>
      </c>
      <c r="O216" s="124"/>
      <c r="P216" s="125">
        <f t="shared" si="4"/>
        <v>653</v>
      </c>
      <c r="Q216" s="126" t="s">
        <v>1096</v>
      </c>
    </row>
    <row r="217" s="2" customFormat="1" ht="15.75" customHeight="1" spans="1:17">
      <c r="A217" s="115" t="s">
        <v>1163</v>
      </c>
      <c r="B217" s="116"/>
      <c r="C217" s="156"/>
      <c r="D217" s="118" t="s">
        <v>837</v>
      </c>
      <c r="E217" s="130">
        <v>310</v>
      </c>
      <c r="F217" s="118" t="s">
        <v>839</v>
      </c>
      <c r="G217" s="131">
        <v>43040</v>
      </c>
      <c r="H217" s="61" t="s">
        <v>840</v>
      </c>
      <c r="I217" s="120">
        <v>320</v>
      </c>
      <c r="J217" s="129"/>
      <c r="K217" s="129"/>
      <c r="L217" s="122">
        <v>208890</v>
      </c>
      <c r="M217" s="123">
        <v>0.9</v>
      </c>
      <c r="N217" s="122">
        <v>188000</v>
      </c>
      <c r="O217" s="124"/>
      <c r="P217" s="125">
        <f t="shared" si="4"/>
        <v>653</v>
      </c>
      <c r="Q217" s="126" t="s">
        <v>1096</v>
      </c>
    </row>
    <row r="218" s="2" customFormat="1" ht="15.75" customHeight="1" spans="1:17">
      <c r="A218" s="115" t="s">
        <v>1164</v>
      </c>
      <c r="B218" s="116"/>
      <c r="C218" s="156"/>
      <c r="D218" s="118" t="s">
        <v>837</v>
      </c>
      <c r="E218" s="130">
        <v>311</v>
      </c>
      <c r="F218" s="118" t="s">
        <v>839</v>
      </c>
      <c r="G218" s="131">
        <v>43040</v>
      </c>
      <c r="H218" s="61" t="s">
        <v>840</v>
      </c>
      <c r="I218" s="120">
        <v>320</v>
      </c>
      <c r="J218" s="129"/>
      <c r="K218" s="129"/>
      <c r="L218" s="122">
        <v>208890</v>
      </c>
      <c r="M218" s="123">
        <v>0.9</v>
      </c>
      <c r="N218" s="122">
        <v>188000</v>
      </c>
      <c r="O218" s="124"/>
      <c r="P218" s="125">
        <f t="shared" si="4"/>
        <v>653</v>
      </c>
      <c r="Q218" s="126" t="s">
        <v>1096</v>
      </c>
    </row>
    <row r="219" s="2" customFormat="1" ht="15.75" customHeight="1" spans="1:17">
      <c r="A219" s="115" t="s">
        <v>1165</v>
      </c>
      <c r="B219" s="116"/>
      <c r="C219" s="156"/>
      <c r="D219" s="118" t="s">
        <v>837</v>
      </c>
      <c r="E219" s="130">
        <v>312</v>
      </c>
      <c r="F219" s="118" t="s">
        <v>839</v>
      </c>
      <c r="G219" s="131">
        <v>43040</v>
      </c>
      <c r="H219" s="61" t="s">
        <v>840</v>
      </c>
      <c r="I219" s="120">
        <v>320</v>
      </c>
      <c r="J219" s="129"/>
      <c r="K219" s="129"/>
      <c r="L219" s="122">
        <v>208890</v>
      </c>
      <c r="M219" s="123">
        <v>0.9</v>
      </c>
      <c r="N219" s="122">
        <v>188000</v>
      </c>
      <c r="O219" s="124"/>
      <c r="P219" s="125">
        <f t="shared" si="4"/>
        <v>653</v>
      </c>
      <c r="Q219" s="126" t="s">
        <v>1096</v>
      </c>
    </row>
    <row r="220" s="2" customFormat="1" ht="15.75" customHeight="1" spans="1:17">
      <c r="A220" s="115" t="s">
        <v>1166</v>
      </c>
      <c r="B220" s="116"/>
      <c r="C220" s="156"/>
      <c r="D220" s="118" t="s">
        <v>837</v>
      </c>
      <c r="E220" s="130">
        <v>313</v>
      </c>
      <c r="F220" s="118" t="s">
        <v>839</v>
      </c>
      <c r="G220" s="131">
        <v>43040</v>
      </c>
      <c r="H220" s="61" t="s">
        <v>840</v>
      </c>
      <c r="I220" s="120">
        <v>320</v>
      </c>
      <c r="J220" s="129"/>
      <c r="K220" s="129"/>
      <c r="L220" s="122">
        <v>208890</v>
      </c>
      <c r="M220" s="123">
        <v>0.9</v>
      </c>
      <c r="N220" s="122">
        <v>188000</v>
      </c>
      <c r="O220" s="124"/>
      <c r="P220" s="125">
        <f t="shared" si="4"/>
        <v>653</v>
      </c>
      <c r="Q220" s="126" t="s">
        <v>1096</v>
      </c>
    </row>
    <row r="221" s="2" customFormat="1" ht="15.75" customHeight="1" spans="1:17">
      <c r="A221" s="115" t="s">
        <v>1167</v>
      </c>
      <c r="B221" s="116"/>
      <c r="C221" s="156"/>
      <c r="D221" s="118" t="s">
        <v>837</v>
      </c>
      <c r="E221" s="130">
        <v>314</v>
      </c>
      <c r="F221" s="118" t="s">
        <v>839</v>
      </c>
      <c r="G221" s="131">
        <v>43040</v>
      </c>
      <c r="H221" s="61" t="s">
        <v>840</v>
      </c>
      <c r="I221" s="120">
        <v>320</v>
      </c>
      <c r="J221" s="129"/>
      <c r="K221" s="129"/>
      <c r="L221" s="122">
        <v>208890</v>
      </c>
      <c r="M221" s="123">
        <v>0.9</v>
      </c>
      <c r="N221" s="122">
        <v>188000</v>
      </c>
      <c r="O221" s="124"/>
      <c r="P221" s="125">
        <f t="shared" si="4"/>
        <v>653</v>
      </c>
      <c r="Q221" s="126" t="s">
        <v>1096</v>
      </c>
    </row>
    <row r="222" s="2" customFormat="1" ht="15.75" customHeight="1" spans="1:17">
      <c r="A222" s="115" t="s">
        <v>1168</v>
      </c>
      <c r="B222" s="116"/>
      <c r="C222" s="156"/>
      <c r="D222" s="118" t="s">
        <v>837</v>
      </c>
      <c r="E222" s="130">
        <v>315</v>
      </c>
      <c r="F222" s="118" t="s">
        <v>839</v>
      </c>
      <c r="G222" s="131">
        <v>43040</v>
      </c>
      <c r="H222" s="61" t="s">
        <v>840</v>
      </c>
      <c r="I222" s="120">
        <v>320</v>
      </c>
      <c r="J222" s="129"/>
      <c r="K222" s="129"/>
      <c r="L222" s="122">
        <v>208890</v>
      </c>
      <c r="M222" s="123">
        <v>0.9</v>
      </c>
      <c r="N222" s="122">
        <v>188000</v>
      </c>
      <c r="O222" s="124"/>
      <c r="P222" s="125">
        <f t="shared" si="4"/>
        <v>653</v>
      </c>
      <c r="Q222" s="126" t="s">
        <v>1096</v>
      </c>
    </row>
    <row r="223" s="2" customFormat="1" ht="15.75" customHeight="1" spans="1:17">
      <c r="A223" s="115" t="s">
        <v>1169</v>
      </c>
      <c r="B223" s="116"/>
      <c r="C223" s="156"/>
      <c r="D223" s="118" t="s">
        <v>837</v>
      </c>
      <c r="E223" s="130">
        <v>316</v>
      </c>
      <c r="F223" s="118" t="s">
        <v>839</v>
      </c>
      <c r="G223" s="131">
        <v>43040</v>
      </c>
      <c r="H223" s="61" t="s">
        <v>840</v>
      </c>
      <c r="I223" s="120">
        <v>320</v>
      </c>
      <c r="J223" s="129"/>
      <c r="K223" s="129"/>
      <c r="L223" s="122">
        <v>208890</v>
      </c>
      <c r="M223" s="123">
        <v>0.9</v>
      </c>
      <c r="N223" s="122">
        <v>188000</v>
      </c>
      <c r="O223" s="124"/>
      <c r="P223" s="125">
        <f t="shared" si="4"/>
        <v>653</v>
      </c>
      <c r="Q223" s="126" t="s">
        <v>1096</v>
      </c>
    </row>
    <row r="224" s="2" customFormat="1" ht="15.75" customHeight="1" spans="1:17">
      <c r="A224" s="115" t="s">
        <v>1170</v>
      </c>
      <c r="B224" s="116"/>
      <c r="C224" s="156"/>
      <c r="D224" s="118" t="s">
        <v>847</v>
      </c>
      <c r="E224" s="130">
        <v>317</v>
      </c>
      <c r="F224" s="118" t="s">
        <v>839</v>
      </c>
      <c r="G224" s="131">
        <v>43040</v>
      </c>
      <c r="H224" s="61" t="s">
        <v>840</v>
      </c>
      <c r="I224" s="120">
        <v>260</v>
      </c>
      <c r="J224" s="129"/>
      <c r="K224" s="129"/>
      <c r="L224" s="122">
        <v>169720</v>
      </c>
      <c r="M224" s="123">
        <v>0.9</v>
      </c>
      <c r="N224" s="122">
        <v>152750</v>
      </c>
      <c r="O224" s="124"/>
      <c r="P224" s="125">
        <f t="shared" si="4"/>
        <v>653</v>
      </c>
      <c r="Q224" s="126" t="s">
        <v>1096</v>
      </c>
    </row>
    <row r="225" s="2" customFormat="1" ht="15.75" customHeight="1" spans="1:17">
      <c r="A225" s="115" t="s">
        <v>1171</v>
      </c>
      <c r="B225" s="116"/>
      <c r="C225" s="156"/>
      <c r="D225" s="118" t="s">
        <v>847</v>
      </c>
      <c r="E225" s="130">
        <v>318</v>
      </c>
      <c r="F225" s="118" t="s">
        <v>839</v>
      </c>
      <c r="G225" s="131">
        <v>43040</v>
      </c>
      <c r="H225" s="61" t="s">
        <v>840</v>
      </c>
      <c r="I225" s="120">
        <v>260</v>
      </c>
      <c r="J225" s="129"/>
      <c r="K225" s="129"/>
      <c r="L225" s="122">
        <v>169720</v>
      </c>
      <c r="M225" s="123">
        <v>0.9</v>
      </c>
      <c r="N225" s="122">
        <v>152750</v>
      </c>
      <c r="O225" s="124"/>
      <c r="P225" s="125">
        <f t="shared" si="4"/>
        <v>653</v>
      </c>
      <c r="Q225" s="126" t="s">
        <v>1096</v>
      </c>
    </row>
    <row r="226" s="2" customFormat="1" ht="15.75" customHeight="1" spans="1:17">
      <c r="A226" s="115" t="s">
        <v>1172</v>
      </c>
      <c r="B226" s="116"/>
      <c r="C226" s="156"/>
      <c r="D226" s="118" t="s">
        <v>847</v>
      </c>
      <c r="E226" s="130">
        <v>319</v>
      </c>
      <c r="F226" s="118" t="s">
        <v>839</v>
      </c>
      <c r="G226" s="131">
        <v>43040</v>
      </c>
      <c r="H226" s="61" t="s">
        <v>840</v>
      </c>
      <c r="I226" s="120">
        <v>260</v>
      </c>
      <c r="J226" s="129"/>
      <c r="K226" s="129"/>
      <c r="L226" s="122">
        <v>169720</v>
      </c>
      <c r="M226" s="123">
        <v>0.9</v>
      </c>
      <c r="N226" s="122">
        <v>152750</v>
      </c>
      <c r="O226" s="124"/>
      <c r="P226" s="125">
        <f t="shared" si="4"/>
        <v>653</v>
      </c>
      <c r="Q226" s="126" t="s">
        <v>1096</v>
      </c>
    </row>
    <row r="227" s="2" customFormat="1" ht="15.75" customHeight="1" spans="1:17">
      <c r="A227" s="115" t="s">
        <v>1173</v>
      </c>
      <c r="B227" s="116"/>
      <c r="C227" s="156"/>
      <c r="D227" s="118" t="s">
        <v>847</v>
      </c>
      <c r="E227" s="130">
        <v>320</v>
      </c>
      <c r="F227" s="118" t="s">
        <v>839</v>
      </c>
      <c r="G227" s="131">
        <v>43040</v>
      </c>
      <c r="H227" s="61" t="s">
        <v>840</v>
      </c>
      <c r="I227" s="120">
        <v>260</v>
      </c>
      <c r="J227" s="129"/>
      <c r="K227" s="129"/>
      <c r="L227" s="122">
        <v>169720</v>
      </c>
      <c r="M227" s="123">
        <v>0.9</v>
      </c>
      <c r="N227" s="122">
        <v>152750</v>
      </c>
      <c r="O227" s="124"/>
      <c r="P227" s="125">
        <f t="shared" si="4"/>
        <v>653</v>
      </c>
      <c r="Q227" s="126" t="s">
        <v>1096</v>
      </c>
    </row>
    <row r="228" s="2" customFormat="1" ht="15.75" customHeight="1" spans="1:17">
      <c r="A228" s="115" t="s">
        <v>1174</v>
      </c>
      <c r="B228" s="116"/>
      <c r="C228" s="156"/>
      <c r="D228" s="118" t="s">
        <v>847</v>
      </c>
      <c r="E228" s="130">
        <v>321</v>
      </c>
      <c r="F228" s="118" t="s">
        <v>839</v>
      </c>
      <c r="G228" s="131">
        <v>43040</v>
      </c>
      <c r="H228" s="61" t="s">
        <v>840</v>
      </c>
      <c r="I228" s="120">
        <v>260</v>
      </c>
      <c r="J228" s="129"/>
      <c r="K228" s="129"/>
      <c r="L228" s="122">
        <v>169720</v>
      </c>
      <c r="M228" s="123">
        <v>0.9</v>
      </c>
      <c r="N228" s="122">
        <v>152750</v>
      </c>
      <c r="O228" s="124"/>
      <c r="P228" s="125">
        <f t="shared" si="4"/>
        <v>653</v>
      </c>
      <c r="Q228" s="126" t="s">
        <v>1096</v>
      </c>
    </row>
    <row r="229" s="75" customFormat="1" ht="15.75" customHeight="1" spans="1:17">
      <c r="A229" s="115" t="s">
        <v>1175</v>
      </c>
      <c r="B229" s="116"/>
      <c r="C229" s="156"/>
      <c r="D229" s="118" t="s">
        <v>847</v>
      </c>
      <c r="E229" s="130">
        <v>322</v>
      </c>
      <c r="F229" s="118" t="s">
        <v>839</v>
      </c>
      <c r="G229" s="131">
        <v>43040</v>
      </c>
      <c r="H229" s="61" t="s">
        <v>840</v>
      </c>
      <c r="I229" s="120">
        <v>260</v>
      </c>
      <c r="J229" s="129"/>
      <c r="K229" s="129"/>
      <c r="L229" s="122">
        <v>169720</v>
      </c>
      <c r="M229" s="123">
        <v>0.9</v>
      </c>
      <c r="N229" s="122">
        <v>152750</v>
      </c>
      <c r="O229" s="124"/>
      <c r="P229" s="125">
        <f t="shared" si="4"/>
        <v>653</v>
      </c>
      <c r="Q229" s="126" t="s">
        <v>1096</v>
      </c>
    </row>
    <row r="230" s="2" customFormat="1" ht="15.75" customHeight="1" spans="1:17">
      <c r="A230" s="115" t="s">
        <v>1176</v>
      </c>
      <c r="B230" s="116"/>
      <c r="C230" s="156"/>
      <c r="D230" s="118" t="s">
        <v>847</v>
      </c>
      <c r="E230" s="130">
        <v>323</v>
      </c>
      <c r="F230" s="118" t="s">
        <v>839</v>
      </c>
      <c r="G230" s="131">
        <v>43040</v>
      </c>
      <c r="H230" s="61" t="s">
        <v>840</v>
      </c>
      <c r="I230" s="120">
        <v>260</v>
      </c>
      <c r="J230" s="129"/>
      <c r="K230" s="129"/>
      <c r="L230" s="122">
        <v>169720</v>
      </c>
      <c r="M230" s="123">
        <v>0.9</v>
      </c>
      <c r="N230" s="122">
        <v>152750</v>
      </c>
      <c r="O230" s="124"/>
      <c r="P230" s="125">
        <f t="shared" si="4"/>
        <v>653</v>
      </c>
      <c r="Q230" s="126" t="s">
        <v>1096</v>
      </c>
    </row>
    <row r="231" s="2" customFormat="1" ht="15.75" customHeight="1" spans="1:17">
      <c r="A231" s="115" t="s">
        <v>1177</v>
      </c>
      <c r="B231" s="116"/>
      <c r="C231" s="156"/>
      <c r="D231" s="118" t="s">
        <v>847</v>
      </c>
      <c r="E231" s="130">
        <v>324</v>
      </c>
      <c r="F231" s="118" t="s">
        <v>839</v>
      </c>
      <c r="G231" s="131">
        <v>43040</v>
      </c>
      <c r="H231" s="61" t="s">
        <v>840</v>
      </c>
      <c r="I231" s="120">
        <v>260</v>
      </c>
      <c r="J231" s="129"/>
      <c r="K231" s="129"/>
      <c r="L231" s="122">
        <v>169720</v>
      </c>
      <c r="M231" s="123">
        <v>0.9</v>
      </c>
      <c r="N231" s="122">
        <v>152750</v>
      </c>
      <c r="O231" s="124"/>
      <c r="P231" s="125">
        <f t="shared" si="4"/>
        <v>653</v>
      </c>
      <c r="Q231" s="126" t="s">
        <v>1096</v>
      </c>
    </row>
    <row r="232" s="2" customFormat="1" ht="15.75" customHeight="1" spans="1:17">
      <c r="A232" s="115" t="s">
        <v>1178</v>
      </c>
      <c r="B232" s="116"/>
      <c r="C232" s="156"/>
      <c r="D232" s="118" t="s">
        <v>847</v>
      </c>
      <c r="E232" s="130">
        <v>325</v>
      </c>
      <c r="F232" s="118" t="s">
        <v>839</v>
      </c>
      <c r="G232" s="131">
        <v>43040</v>
      </c>
      <c r="H232" s="61" t="s">
        <v>840</v>
      </c>
      <c r="I232" s="120">
        <v>260</v>
      </c>
      <c r="J232" s="129"/>
      <c r="K232" s="129"/>
      <c r="L232" s="122">
        <v>169720</v>
      </c>
      <c r="M232" s="123">
        <v>0.9</v>
      </c>
      <c r="N232" s="122">
        <v>152750</v>
      </c>
      <c r="O232" s="124"/>
      <c r="P232" s="125">
        <f t="shared" si="4"/>
        <v>653</v>
      </c>
      <c r="Q232" s="126" t="s">
        <v>1096</v>
      </c>
    </row>
    <row r="233" s="2" customFormat="1" ht="15.75" customHeight="1" spans="1:17">
      <c r="A233" s="115" t="s">
        <v>1179</v>
      </c>
      <c r="B233" s="116"/>
      <c r="C233" s="156"/>
      <c r="D233" s="118" t="s">
        <v>847</v>
      </c>
      <c r="E233" s="130">
        <v>326</v>
      </c>
      <c r="F233" s="118" t="s">
        <v>839</v>
      </c>
      <c r="G233" s="131">
        <v>43040</v>
      </c>
      <c r="H233" s="61" t="s">
        <v>840</v>
      </c>
      <c r="I233" s="120">
        <v>260</v>
      </c>
      <c r="J233" s="129"/>
      <c r="K233" s="129"/>
      <c r="L233" s="122">
        <v>169720</v>
      </c>
      <c r="M233" s="123">
        <v>0.9</v>
      </c>
      <c r="N233" s="122">
        <v>152750</v>
      </c>
      <c r="O233" s="124"/>
      <c r="P233" s="125">
        <f t="shared" si="4"/>
        <v>653</v>
      </c>
      <c r="Q233" s="126" t="s">
        <v>1096</v>
      </c>
    </row>
    <row r="234" s="2" customFormat="1" ht="15.75" customHeight="1" spans="1:17">
      <c r="A234" s="115" t="s">
        <v>1180</v>
      </c>
      <c r="B234" s="116"/>
      <c r="C234" s="156"/>
      <c r="D234" s="118" t="s">
        <v>847</v>
      </c>
      <c r="E234" s="130">
        <v>327</v>
      </c>
      <c r="F234" s="118" t="s">
        <v>839</v>
      </c>
      <c r="G234" s="131">
        <v>43040</v>
      </c>
      <c r="H234" s="61" t="s">
        <v>840</v>
      </c>
      <c r="I234" s="120">
        <v>260</v>
      </c>
      <c r="J234" s="129"/>
      <c r="K234" s="129"/>
      <c r="L234" s="122">
        <v>169720</v>
      </c>
      <c r="M234" s="123">
        <v>0.9</v>
      </c>
      <c r="N234" s="122">
        <v>152750</v>
      </c>
      <c r="O234" s="124"/>
      <c r="P234" s="125">
        <f t="shared" si="4"/>
        <v>653</v>
      </c>
      <c r="Q234" s="126" t="s">
        <v>1096</v>
      </c>
    </row>
    <row r="235" s="2" customFormat="1" ht="15.75" customHeight="1" spans="1:17">
      <c r="A235" s="115" t="s">
        <v>1181</v>
      </c>
      <c r="B235" s="116"/>
      <c r="C235" s="156"/>
      <c r="D235" s="118" t="s">
        <v>847</v>
      </c>
      <c r="E235" s="130">
        <v>328</v>
      </c>
      <c r="F235" s="118" t="s">
        <v>839</v>
      </c>
      <c r="G235" s="131">
        <v>43040</v>
      </c>
      <c r="H235" s="61" t="s">
        <v>840</v>
      </c>
      <c r="I235" s="120">
        <v>260</v>
      </c>
      <c r="J235" s="129"/>
      <c r="K235" s="129"/>
      <c r="L235" s="122">
        <v>169720</v>
      </c>
      <c r="M235" s="123">
        <v>0.9</v>
      </c>
      <c r="N235" s="122">
        <v>152750</v>
      </c>
      <c r="O235" s="124"/>
      <c r="P235" s="125">
        <f t="shared" si="4"/>
        <v>653</v>
      </c>
      <c r="Q235" s="126" t="s">
        <v>1096</v>
      </c>
    </row>
    <row r="236" s="2" customFormat="1" ht="15.75" customHeight="1" spans="1:17">
      <c r="A236" s="115" t="s">
        <v>1182</v>
      </c>
      <c r="B236" s="116"/>
      <c r="C236" s="156"/>
      <c r="D236" s="118" t="s">
        <v>847</v>
      </c>
      <c r="E236" s="130">
        <v>329</v>
      </c>
      <c r="F236" s="118" t="s">
        <v>839</v>
      </c>
      <c r="G236" s="131">
        <v>43040</v>
      </c>
      <c r="H236" s="61" t="s">
        <v>840</v>
      </c>
      <c r="I236" s="120">
        <v>260</v>
      </c>
      <c r="J236" s="129"/>
      <c r="K236" s="129"/>
      <c r="L236" s="122">
        <v>169720</v>
      </c>
      <c r="M236" s="123">
        <v>0.9</v>
      </c>
      <c r="N236" s="122">
        <v>152750</v>
      </c>
      <c r="O236" s="124"/>
      <c r="P236" s="125">
        <f t="shared" si="4"/>
        <v>653</v>
      </c>
      <c r="Q236" s="126" t="s">
        <v>1096</v>
      </c>
    </row>
    <row r="237" s="2" customFormat="1" ht="15.75" customHeight="1" spans="1:17">
      <c r="A237" s="115" t="s">
        <v>1183</v>
      </c>
      <c r="B237" s="116"/>
      <c r="C237" s="156"/>
      <c r="D237" s="118" t="s">
        <v>847</v>
      </c>
      <c r="E237" s="130">
        <v>330</v>
      </c>
      <c r="F237" s="118" t="s">
        <v>839</v>
      </c>
      <c r="G237" s="131">
        <v>43040</v>
      </c>
      <c r="H237" s="61" t="s">
        <v>840</v>
      </c>
      <c r="I237" s="120">
        <v>260</v>
      </c>
      <c r="J237" s="129"/>
      <c r="K237" s="129"/>
      <c r="L237" s="122">
        <v>169720</v>
      </c>
      <c r="M237" s="123">
        <v>0.9</v>
      </c>
      <c r="N237" s="122">
        <v>152750</v>
      </c>
      <c r="O237" s="124"/>
      <c r="P237" s="125">
        <f t="shared" si="4"/>
        <v>653</v>
      </c>
      <c r="Q237" s="126" t="s">
        <v>1096</v>
      </c>
    </row>
    <row r="238" s="2" customFormat="1" ht="15.75" customHeight="1" spans="1:17">
      <c r="A238" s="115" t="s">
        <v>1184</v>
      </c>
      <c r="B238" s="116"/>
      <c r="C238" s="156"/>
      <c r="D238" s="118" t="s">
        <v>847</v>
      </c>
      <c r="E238" s="130">
        <v>331</v>
      </c>
      <c r="F238" s="118" t="s">
        <v>839</v>
      </c>
      <c r="G238" s="131">
        <v>43040</v>
      </c>
      <c r="H238" s="61" t="s">
        <v>840</v>
      </c>
      <c r="I238" s="120">
        <v>260</v>
      </c>
      <c r="J238" s="129"/>
      <c r="K238" s="129"/>
      <c r="L238" s="122">
        <v>169720</v>
      </c>
      <c r="M238" s="123">
        <v>0.9</v>
      </c>
      <c r="N238" s="122">
        <v>152750</v>
      </c>
      <c r="O238" s="124"/>
      <c r="P238" s="125">
        <f t="shared" si="4"/>
        <v>653</v>
      </c>
      <c r="Q238" s="126" t="s">
        <v>1096</v>
      </c>
    </row>
    <row r="239" s="2" customFormat="1" ht="15.75" customHeight="1" spans="1:17">
      <c r="A239" s="115" t="s">
        <v>1185</v>
      </c>
      <c r="B239" s="116"/>
      <c r="C239" s="156"/>
      <c r="D239" s="118" t="s">
        <v>847</v>
      </c>
      <c r="E239" s="130">
        <v>332</v>
      </c>
      <c r="F239" s="118" t="s">
        <v>839</v>
      </c>
      <c r="G239" s="131">
        <v>43040</v>
      </c>
      <c r="H239" s="61" t="s">
        <v>840</v>
      </c>
      <c r="I239" s="120">
        <v>260</v>
      </c>
      <c r="J239" s="129"/>
      <c r="K239" s="129"/>
      <c r="L239" s="122">
        <v>169720</v>
      </c>
      <c r="M239" s="123">
        <v>0.9</v>
      </c>
      <c r="N239" s="122">
        <v>152750</v>
      </c>
      <c r="O239" s="124"/>
      <c r="P239" s="125">
        <f t="shared" si="4"/>
        <v>653</v>
      </c>
      <c r="Q239" s="126" t="s">
        <v>1096</v>
      </c>
    </row>
    <row r="240" s="2" customFormat="1" ht="15.75" customHeight="1" spans="1:17">
      <c r="A240" s="115" t="s">
        <v>1186</v>
      </c>
      <c r="B240" s="116"/>
      <c r="C240" s="156"/>
      <c r="D240" s="118" t="s">
        <v>847</v>
      </c>
      <c r="E240" s="130">
        <v>333</v>
      </c>
      <c r="F240" s="118" t="s">
        <v>839</v>
      </c>
      <c r="G240" s="131">
        <v>43040</v>
      </c>
      <c r="H240" s="61" t="s">
        <v>840</v>
      </c>
      <c r="I240" s="120">
        <v>260</v>
      </c>
      <c r="J240" s="129"/>
      <c r="K240" s="129"/>
      <c r="L240" s="122">
        <v>169720</v>
      </c>
      <c r="M240" s="123">
        <v>0.9</v>
      </c>
      <c r="N240" s="122">
        <v>152750</v>
      </c>
      <c r="O240" s="124"/>
      <c r="P240" s="125">
        <f t="shared" si="4"/>
        <v>653</v>
      </c>
      <c r="Q240" s="126" t="s">
        <v>1096</v>
      </c>
    </row>
    <row r="241" s="2" customFormat="1" ht="15.75" customHeight="1" spans="1:17">
      <c r="A241" s="115" t="s">
        <v>1187</v>
      </c>
      <c r="B241" s="116"/>
      <c r="C241" s="156"/>
      <c r="D241" s="118" t="s">
        <v>837</v>
      </c>
      <c r="E241" s="130">
        <v>406</v>
      </c>
      <c r="F241" s="118" t="s">
        <v>839</v>
      </c>
      <c r="G241" s="131">
        <v>42826</v>
      </c>
      <c r="H241" s="61" t="s">
        <v>840</v>
      </c>
      <c r="I241" s="120">
        <v>180</v>
      </c>
      <c r="J241" s="129"/>
      <c r="K241" s="129"/>
      <c r="L241" s="122">
        <v>117500</v>
      </c>
      <c r="M241" s="123">
        <v>0.88</v>
      </c>
      <c r="N241" s="122">
        <v>103400</v>
      </c>
      <c r="O241" s="124"/>
      <c r="P241" s="125">
        <f t="shared" si="4"/>
        <v>653</v>
      </c>
      <c r="Q241" s="126" t="s">
        <v>1096</v>
      </c>
    </row>
    <row r="242" s="2" customFormat="1" ht="15.75" customHeight="1" spans="1:17">
      <c r="A242" s="115" t="s">
        <v>1188</v>
      </c>
      <c r="B242" s="116"/>
      <c r="C242" s="156"/>
      <c r="D242" s="118" t="s">
        <v>837</v>
      </c>
      <c r="E242" s="130">
        <v>407</v>
      </c>
      <c r="F242" s="118" t="s">
        <v>839</v>
      </c>
      <c r="G242" s="131">
        <v>42826</v>
      </c>
      <c r="H242" s="61" t="s">
        <v>840</v>
      </c>
      <c r="I242" s="120">
        <v>180</v>
      </c>
      <c r="J242" s="129"/>
      <c r="K242" s="129"/>
      <c r="L242" s="122">
        <v>117500</v>
      </c>
      <c r="M242" s="123">
        <v>0.88</v>
      </c>
      <c r="N242" s="122">
        <v>103400</v>
      </c>
      <c r="O242" s="124"/>
      <c r="P242" s="125">
        <f t="shared" si="4"/>
        <v>653</v>
      </c>
      <c r="Q242" s="126" t="s">
        <v>1096</v>
      </c>
    </row>
    <row r="243" s="2" customFormat="1" ht="15.75" customHeight="1" spans="1:17">
      <c r="A243" s="115" t="s">
        <v>1189</v>
      </c>
      <c r="B243" s="116"/>
      <c r="C243" s="156"/>
      <c r="D243" s="118" t="s">
        <v>837</v>
      </c>
      <c r="E243" s="130">
        <v>408</v>
      </c>
      <c r="F243" s="118" t="s">
        <v>839</v>
      </c>
      <c r="G243" s="131">
        <v>42826</v>
      </c>
      <c r="H243" s="61" t="s">
        <v>840</v>
      </c>
      <c r="I243" s="120">
        <v>320</v>
      </c>
      <c r="J243" s="129"/>
      <c r="K243" s="129"/>
      <c r="L243" s="122">
        <v>208890</v>
      </c>
      <c r="M243" s="123">
        <v>0.88</v>
      </c>
      <c r="N243" s="122">
        <v>183820</v>
      </c>
      <c r="O243" s="124"/>
      <c r="P243" s="125">
        <f t="shared" si="4"/>
        <v>653</v>
      </c>
      <c r="Q243" s="126" t="s">
        <v>1096</v>
      </c>
    </row>
    <row r="244" s="75" customFormat="1" ht="15.75" customHeight="1" spans="1:17">
      <c r="A244" s="115" t="s">
        <v>1190</v>
      </c>
      <c r="B244" s="116"/>
      <c r="C244" s="156"/>
      <c r="D244" s="118" t="s">
        <v>837</v>
      </c>
      <c r="E244" s="130">
        <v>409</v>
      </c>
      <c r="F244" s="118" t="s">
        <v>839</v>
      </c>
      <c r="G244" s="131">
        <v>42826</v>
      </c>
      <c r="H244" s="61" t="s">
        <v>840</v>
      </c>
      <c r="I244" s="120">
        <v>320</v>
      </c>
      <c r="J244" s="129"/>
      <c r="K244" s="129"/>
      <c r="L244" s="122">
        <v>208890</v>
      </c>
      <c r="M244" s="123">
        <v>0.88</v>
      </c>
      <c r="N244" s="122">
        <v>183820</v>
      </c>
      <c r="O244" s="124"/>
      <c r="P244" s="125">
        <f t="shared" si="4"/>
        <v>653</v>
      </c>
      <c r="Q244" s="126" t="s">
        <v>1096</v>
      </c>
    </row>
    <row r="245" s="2" customFormat="1" ht="15.75" customHeight="1" spans="1:17">
      <c r="A245" s="115" t="s">
        <v>1191</v>
      </c>
      <c r="B245" s="116"/>
      <c r="C245" s="156"/>
      <c r="D245" s="118" t="s">
        <v>837</v>
      </c>
      <c r="E245" s="130">
        <v>410</v>
      </c>
      <c r="F245" s="118" t="s">
        <v>839</v>
      </c>
      <c r="G245" s="131">
        <v>42826</v>
      </c>
      <c r="H245" s="61" t="s">
        <v>840</v>
      </c>
      <c r="I245" s="120">
        <v>320</v>
      </c>
      <c r="J245" s="129"/>
      <c r="K245" s="129"/>
      <c r="L245" s="122">
        <v>208890</v>
      </c>
      <c r="M245" s="123">
        <v>0.88</v>
      </c>
      <c r="N245" s="122">
        <v>183820</v>
      </c>
      <c r="O245" s="124"/>
      <c r="P245" s="125">
        <f t="shared" si="4"/>
        <v>653</v>
      </c>
      <c r="Q245" s="126" t="s">
        <v>1096</v>
      </c>
    </row>
    <row r="246" s="2" customFormat="1" ht="15.75" customHeight="1" spans="1:17">
      <c r="A246" s="115" t="s">
        <v>1192</v>
      </c>
      <c r="B246" s="116"/>
      <c r="C246" s="156"/>
      <c r="D246" s="118" t="s">
        <v>837</v>
      </c>
      <c r="E246" s="130">
        <v>411</v>
      </c>
      <c r="F246" s="118" t="s">
        <v>839</v>
      </c>
      <c r="G246" s="131">
        <v>42826</v>
      </c>
      <c r="H246" s="61" t="s">
        <v>840</v>
      </c>
      <c r="I246" s="120">
        <v>320</v>
      </c>
      <c r="J246" s="129"/>
      <c r="K246" s="129"/>
      <c r="L246" s="122">
        <v>208890</v>
      </c>
      <c r="M246" s="123">
        <v>0.88</v>
      </c>
      <c r="N246" s="122">
        <v>183820</v>
      </c>
      <c r="O246" s="124"/>
      <c r="P246" s="125">
        <f t="shared" si="4"/>
        <v>653</v>
      </c>
      <c r="Q246" s="126" t="s">
        <v>1096</v>
      </c>
    </row>
    <row r="247" s="2" customFormat="1" ht="15.75" customHeight="1" spans="1:17">
      <c r="A247" s="115" t="s">
        <v>1193</v>
      </c>
      <c r="B247" s="116"/>
      <c r="C247" s="156"/>
      <c r="D247" s="118" t="s">
        <v>837</v>
      </c>
      <c r="E247" s="130">
        <v>412</v>
      </c>
      <c r="F247" s="118" t="s">
        <v>839</v>
      </c>
      <c r="G247" s="131">
        <v>42826</v>
      </c>
      <c r="H247" s="61" t="s">
        <v>840</v>
      </c>
      <c r="I247" s="120">
        <v>320</v>
      </c>
      <c r="J247" s="129"/>
      <c r="K247" s="129"/>
      <c r="L247" s="122">
        <v>208890</v>
      </c>
      <c r="M247" s="123">
        <v>0.88</v>
      </c>
      <c r="N247" s="122">
        <v>183820</v>
      </c>
      <c r="O247" s="124"/>
      <c r="P247" s="125">
        <f t="shared" si="4"/>
        <v>653</v>
      </c>
      <c r="Q247" s="126" t="s">
        <v>1096</v>
      </c>
    </row>
    <row r="248" s="2" customFormat="1" ht="15.75" customHeight="1" spans="1:17">
      <c r="A248" s="115" t="s">
        <v>1194</v>
      </c>
      <c r="B248" s="116"/>
      <c r="C248" s="156"/>
      <c r="D248" s="118" t="s">
        <v>837</v>
      </c>
      <c r="E248" s="130">
        <v>413</v>
      </c>
      <c r="F248" s="118" t="s">
        <v>839</v>
      </c>
      <c r="G248" s="131">
        <v>42826</v>
      </c>
      <c r="H248" s="61" t="s">
        <v>840</v>
      </c>
      <c r="I248" s="120">
        <v>320</v>
      </c>
      <c r="J248" s="129"/>
      <c r="K248" s="129"/>
      <c r="L248" s="122">
        <v>208890</v>
      </c>
      <c r="M248" s="123">
        <v>0.88</v>
      </c>
      <c r="N248" s="122">
        <v>183820</v>
      </c>
      <c r="O248" s="124"/>
      <c r="P248" s="125">
        <f t="shared" si="4"/>
        <v>653</v>
      </c>
      <c r="Q248" s="126" t="s">
        <v>1096</v>
      </c>
    </row>
    <row r="249" s="2" customFormat="1" ht="15.75" customHeight="1" spans="1:17">
      <c r="A249" s="115" t="s">
        <v>1195</v>
      </c>
      <c r="B249" s="116"/>
      <c r="C249" s="156"/>
      <c r="D249" s="118" t="s">
        <v>847</v>
      </c>
      <c r="E249" s="130">
        <v>401</v>
      </c>
      <c r="F249" s="118" t="s">
        <v>839</v>
      </c>
      <c r="G249" s="131">
        <v>42826</v>
      </c>
      <c r="H249" s="61" t="s">
        <v>840</v>
      </c>
      <c r="I249" s="120">
        <v>260</v>
      </c>
      <c r="J249" s="129"/>
      <c r="K249" s="129"/>
      <c r="L249" s="122">
        <v>169720</v>
      </c>
      <c r="M249" s="123">
        <v>0.88</v>
      </c>
      <c r="N249" s="122">
        <v>149350</v>
      </c>
      <c r="O249" s="124"/>
      <c r="P249" s="125">
        <f t="shared" si="4"/>
        <v>653</v>
      </c>
      <c r="Q249" s="126" t="s">
        <v>1096</v>
      </c>
    </row>
    <row r="250" s="2" customFormat="1" ht="15.75" customHeight="1" spans="1:17">
      <c r="A250" s="115" t="s">
        <v>1196</v>
      </c>
      <c r="B250" s="116"/>
      <c r="C250" s="156"/>
      <c r="D250" s="118" t="s">
        <v>847</v>
      </c>
      <c r="E250" s="130">
        <v>402</v>
      </c>
      <c r="F250" s="118" t="s">
        <v>839</v>
      </c>
      <c r="G250" s="131">
        <v>42826</v>
      </c>
      <c r="H250" s="61" t="s">
        <v>840</v>
      </c>
      <c r="I250" s="120">
        <v>260</v>
      </c>
      <c r="J250" s="129"/>
      <c r="K250" s="129"/>
      <c r="L250" s="122">
        <v>169720</v>
      </c>
      <c r="M250" s="123">
        <v>0.88</v>
      </c>
      <c r="N250" s="122">
        <v>149350</v>
      </c>
      <c r="O250" s="124"/>
      <c r="P250" s="125">
        <f t="shared" si="4"/>
        <v>653</v>
      </c>
      <c r="Q250" s="126" t="s">
        <v>1096</v>
      </c>
    </row>
    <row r="251" s="2" customFormat="1" ht="15.75" customHeight="1" spans="1:17">
      <c r="A251" s="115" t="s">
        <v>1197</v>
      </c>
      <c r="B251" s="116"/>
      <c r="C251" s="156"/>
      <c r="D251" s="118" t="s">
        <v>847</v>
      </c>
      <c r="E251" s="130">
        <v>403</v>
      </c>
      <c r="F251" s="118" t="s">
        <v>839</v>
      </c>
      <c r="G251" s="131">
        <v>42826</v>
      </c>
      <c r="H251" s="61" t="s">
        <v>840</v>
      </c>
      <c r="I251" s="120">
        <v>260</v>
      </c>
      <c r="J251" s="129"/>
      <c r="K251" s="129"/>
      <c r="L251" s="122">
        <v>169720</v>
      </c>
      <c r="M251" s="123">
        <v>0.88</v>
      </c>
      <c r="N251" s="122">
        <v>149350</v>
      </c>
      <c r="O251" s="124"/>
      <c r="P251" s="125">
        <f t="shared" si="4"/>
        <v>653</v>
      </c>
      <c r="Q251" s="126" t="s">
        <v>1096</v>
      </c>
    </row>
    <row r="252" s="2" customFormat="1" ht="15.75" customHeight="1" spans="1:17">
      <c r="A252" s="115" t="s">
        <v>1198</v>
      </c>
      <c r="B252" s="116"/>
      <c r="C252" s="156"/>
      <c r="D252" s="118" t="s">
        <v>847</v>
      </c>
      <c r="E252" s="130">
        <v>404</v>
      </c>
      <c r="F252" s="118" t="s">
        <v>839</v>
      </c>
      <c r="G252" s="131">
        <v>42826</v>
      </c>
      <c r="H252" s="61" t="s">
        <v>840</v>
      </c>
      <c r="I252" s="120">
        <v>260</v>
      </c>
      <c r="J252" s="129"/>
      <c r="K252" s="129"/>
      <c r="L252" s="122">
        <v>169720</v>
      </c>
      <c r="M252" s="123">
        <v>0.88</v>
      </c>
      <c r="N252" s="122">
        <v>149350</v>
      </c>
      <c r="O252" s="124"/>
      <c r="P252" s="125">
        <f t="shared" si="4"/>
        <v>653</v>
      </c>
      <c r="Q252" s="126" t="s">
        <v>1096</v>
      </c>
    </row>
    <row r="253" s="3" customFormat="1" ht="15.75" customHeight="1" spans="1:17">
      <c r="A253" s="115" t="s">
        <v>1199</v>
      </c>
      <c r="B253" s="116"/>
      <c r="C253" s="156"/>
      <c r="D253" s="118" t="s">
        <v>847</v>
      </c>
      <c r="E253" s="130">
        <v>405</v>
      </c>
      <c r="F253" s="118" t="s">
        <v>839</v>
      </c>
      <c r="G253" s="131">
        <v>42826</v>
      </c>
      <c r="H253" s="61" t="s">
        <v>840</v>
      </c>
      <c r="I253" s="120">
        <v>260</v>
      </c>
      <c r="J253" s="129"/>
      <c r="K253" s="129"/>
      <c r="L253" s="122">
        <v>169720</v>
      </c>
      <c r="M253" s="123">
        <v>0.88</v>
      </c>
      <c r="N253" s="122">
        <v>149350</v>
      </c>
      <c r="O253" s="124"/>
      <c r="P253" s="125">
        <f t="shared" si="4"/>
        <v>653</v>
      </c>
      <c r="Q253" s="126" t="s">
        <v>1096</v>
      </c>
    </row>
    <row r="254" s="3" customFormat="1" ht="15.75" customHeight="1" spans="1:17">
      <c r="A254" s="115" t="s">
        <v>1200</v>
      </c>
      <c r="B254" s="116"/>
      <c r="C254" s="156"/>
      <c r="D254" s="118" t="s">
        <v>847</v>
      </c>
      <c r="E254" s="130">
        <v>414</v>
      </c>
      <c r="F254" s="118" t="s">
        <v>839</v>
      </c>
      <c r="G254" s="131">
        <v>42826</v>
      </c>
      <c r="H254" s="61" t="s">
        <v>840</v>
      </c>
      <c r="I254" s="120">
        <v>260</v>
      </c>
      <c r="J254" s="129"/>
      <c r="K254" s="129"/>
      <c r="L254" s="122">
        <v>169720</v>
      </c>
      <c r="M254" s="123">
        <v>0.88</v>
      </c>
      <c r="N254" s="122">
        <v>149350</v>
      </c>
      <c r="O254" s="124"/>
      <c r="P254" s="125">
        <f t="shared" si="4"/>
        <v>653</v>
      </c>
      <c r="Q254" s="126" t="s">
        <v>1096</v>
      </c>
    </row>
    <row r="255" s="3" customFormat="1" ht="15.75" customHeight="1" spans="1:17">
      <c r="A255" s="115" t="s">
        <v>1201</v>
      </c>
      <c r="B255" s="116"/>
      <c r="C255" s="156"/>
      <c r="D255" s="118" t="s">
        <v>847</v>
      </c>
      <c r="E255" s="130">
        <v>415</v>
      </c>
      <c r="F255" s="118" t="s">
        <v>839</v>
      </c>
      <c r="G255" s="131">
        <v>42826</v>
      </c>
      <c r="H255" s="61" t="s">
        <v>840</v>
      </c>
      <c r="I255" s="120">
        <v>260</v>
      </c>
      <c r="J255" s="129"/>
      <c r="K255" s="129"/>
      <c r="L255" s="122">
        <v>169720</v>
      </c>
      <c r="M255" s="123">
        <v>0.88</v>
      </c>
      <c r="N255" s="122">
        <v>149350</v>
      </c>
      <c r="O255" s="124"/>
      <c r="P255" s="125">
        <f t="shared" si="4"/>
        <v>653</v>
      </c>
      <c r="Q255" s="126" t="s">
        <v>1096</v>
      </c>
    </row>
    <row r="256" s="3" customFormat="1" ht="15.75" customHeight="1" spans="1:17">
      <c r="A256" s="115" t="s">
        <v>1202</v>
      </c>
      <c r="B256" s="116"/>
      <c r="C256" s="156"/>
      <c r="D256" s="118" t="s">
        <v>847</v>
      </c>
      <c r="E256" s="130">
        <v>416</v>
      </c>
      <c r="F256" s="118" t="s">
        <v>839</v>
      </c>
      <c r="G256" s="131">
        <v>42826</v>
      </c>
      <c r="H256" s="61" t="s">
        <v>840</v>
      </c>
      <c r="I256" s="120">
        <v>260</v>
      </c>
      <c r="J256" s="129"/>
      <c r="K256" s="129"/>
      <c r="L256" s="122">
        <v>169720</v>
      </c>
      <c r="M256" s="123">
        <v>0.88</v>
      </c>
      <c r="N256" s="122">
        <v>149350</v>
      </c>
      <c r="O256" s="124"/>
      <c r="P256" s="125">
        <f t="shared" si="4"/>
        <v>653</v>
      </c>
      <c r="Q256" s="126" t="s">
        <v>1096</v>
      </c>
    </row>
    <row r="257" s="3" customFormat="1" ht="15.75" customHeight="1" spans="1:17">
      <c r="A257" s="115" t="s">
        <v>1203</v>
      </c>
      <c r="B257" s="116"/>
      <c r="C257" s="156"/>
      <c r="D257" s="118" t="s">
        <v>847</v>
      </c>
      <c r="E257" s="130">
        <v>417</v>
      </c>
      <c r="F257" s="118" t="s">
        <v>839</v>
      </c>
      <c r="G257" s="131">
        <v>42826</v>
      </c>
      <c r="H257" s="61" t="s">
        <v>840</v>
      </c>
      <c r="I257" s="120">
        <v>260</v>
      </c>
      <c r="J257" s="129"/>
      <c r="K257" s="129"/>
      <c r="L257" s="122">
        <v>169720</v>
      </c>
      <c r="M257" s="123">
        <v>0.88</v>
      </c>
      <c r="N257" s="122">
        <v>149350</v>
      </c>
      <c r="O257" s="124"/>
      <c r="P257" s="125">
        <f t="shared" si="4"/>
        <v>653</v>
      </c>
      <c r="Q257" s="126" t="s">
        <v>1096</v>
      </c>
    </row>
    <row r="258" s="3" customFormat="1" ht="15.75" customHeight="1" spans="1:17">
      <c r="A258" s="115" t="s">
        <v>1204</v>
      </c>
      <c r="B258" s="116"/>
      <c r="C258" s="156"/>
      <c r="D258" s="118" t="s">
        <v>847</v>
      </c>
      <c r="E258" s="130">
        <v>418</v>
      </c>
      <c r="F258" s="118" t="s">
        <v>839</v>
      </c>
      <c r="G258" s="131">
        <v>42826</v>
      </c>
      <c r="H258" s="61" t="s">
        <v>840</v>
      </c>
      <c r="I258" s="120">
        <v>260</v>
      </c>
      <c r="J258" s="129"/>
      <c r="K258" s="129"/>
      <c r="L258" s="122">
        <v>169720</v>
      </c>
      <c r="M258" s="123">
        <v>0.88</v>
      </c>
      <c r="N258" s="122">
        <v>149350</v>
      </c>
      <c r="O258" s="124"/>
      <c r="P258" s="125">
        <f t="shared" si="4"/>
        <v>653</v>
      </c>
      <c r="Q258" s="126" t="s">
        <v>1096</v>
      </c>
    </row>
    <row r="259" s="2" customFormat="1" ht="15.75" customHeight="1" spans="1:17">
      <c r="A259" s="115" t="s">
        <v>1205</v>
      </c>
      <c r="B259" s="116"/>
      <c r="C259" s="156"/>
      <c r="D259" s="118" t="s">
        <v>837</v>
      </c>
      <c r="E259" s="130">
        <v>501</v>
      </c>
      <c r="F259" s="118" t="s">
        <v>839</v>
      </c>
      <c r="G259" s="131">
        <v>42826</v>
      </c>
      <c r="H259" s="61" t="s">
        <v>840</v>
      </c>
      <c r="I259" s="120">
        <v>210</v>
      </c>
      <c r="J259" s="129"/>
      <c r="K259" s="129"/>
      <c r="L259" s="122">
        <v>137080</v>
      </c>
      <c r="M259" s="123">
        <v>0.88</v>
      </c>
      <c r="N259" s="122">
        <v>120630</v>
      </c>
      <c r="O259" s="124"/>
      <c r="P259" s="125">
        <f t="shared" si="4"/>
        <v>653</v>
      </c>
      <c r="Q259" s="126" t="s">
        <v>1096</v>
      </c>
    </row>
    <row r="260" s="2" customFormat="1" ht="15.75" customHeight="1" spans="1:17">
      <c r="A260" s="115" t="s">
        <v>1206</v>
      </c>
      <c r="B260" s="116"/>
      <c r="C260" s="156"/>
      <c r="D260" s="118" t="s">
        <v>837</v>
      </c>
      <c r="E260" s="130">
        <v>502</v>
      </c>
      <c r="F260" s="118" t="s">
        <v>839</v>
      </c>
      <c r="G260" s="131">
        <v>42826</v>
      </c>
      <c r="H260" s="61" t="s">
        <v>840</v>
      </c>
      <c r="I260" s="120">
        <v>210</v>
      </c>
      <c r="J260" s="129"/>
      <c r="K260" s="129"/>
      <c r="L260" s="122">
        <v>137080</v>
      </c>
      <c r="M260" s="123">
        <v>0.88</v>
      </c>
      <c r="N260" s="122">
        <v>120630</v>
      </c>
      <c r="O260" s="124"/>
      <c r="P260" s="125">
        <f t="shared" si="4"/>
        <v>653</v>
      </c>
      <c r="Q260" s="126" t="s">
        <v>1096</v>
      </c>
    </row>
    <row r="261" s="2" customFormat="1" ht="15.75" customHeight="1" spans="1:17">
      <c r="A261" s="115" t="s">
        <v>1207</v>
      </c>
      <c r="B261" s="116"/>
      <c r="C261" s="156"/>
      <c r="D261" s="118" t="s">
        <v>837</v>
      </c>
      <c r="E261" s="130">
        <v>503</v>
      </c>
      <c r="F261" s="118" t="s">
        <v>839</v>
      </c>
      <c r="G261" s="131">
        <v>42826</v>
      </c>
      <c r="H261" s="61" t="s">
        <v>840</v>
      </c>
      <c r="I261" s="120">
        <v>210</v>
      </c>
      <c r="J261" s="129"/>
      <c r="K261" s="129"/>
      <c r="L261" s="122">
        <v>137080</v>
      </c>
      <c r="M261" s="123">
        <v>0.88</v>
      </c>
      <c r="N261" s="122">
        <v>120630</v>
      </c>
      <c r="O261" s="124"/>
      <c r="P261" s="125">
        <f t="shared" si="4"/>
        <v>653</v>
      </c>
      <c r="Q261" s="126" t="s">
        <v>1096</v>
      </c>
    </row>
    <row r="262" s="2" customFormat="1" ht="15.75" customHeight="1" spans="1:17">
      <c r="A262" s="115" t="s">
        <v>1208</v>
      </c>
      <c r="B262" s="116"/>
      <c r="C262" s="156"/>
      <c r="D262" s="118" t="s">
        <v>837</v>
      </c>
      <c r="E262" s="130">
        <v>504</v>
      </c>
      <c r="F262" s="118" t="s">
        <v>839</v>
      </c>
      <c r="G262" s="131">
        <v>42826</v>
      </c>
      <c r="H262" s="61" t="s">
        <v>840</v>
      </c>
      <c r="I262" s="120">
        <v>210</v>
      </c>
      <c r="J262" s="129"/>
      <c r="K262" s="129"/>
      <c r="L262" s="122">
        <v>137080</v>
      </c>
      <c r="M262" s="123">
        <v>0.88</v>
      </c>
      <c r="N262" s="122">
        <v>120630</v>
      </c>
      <c r="O262" s="124"/>
      <c r="P262" s="125">
        <f t="shared" si="4"/>
        <v>653</v>
      </c>
      <c r="Q262" s="126" t="s">
        <v>1096</v>
      </c>
    </row>
    <row r="263" s="2" customFormat="1" ht="15.75" customHeight="1" spans="1:17">
      <c r="A263" s="115" t="s">
        <v>1209</v>
      </c>
      <c r="B263" s="116"/>
      <c r="C263" s="156"/>
      <c r="D263" s="118" t="s">
        <v>837</v>
      </c>
      <c r="E263" s="130">
        <v>505</v>
      </c>
      <c r="F263" s="118" t="s">
        <v>839</v>
      </c>
      <c r="G263" s="131">
        <v>42826</v>
      </c>
      <c r="H263" s="61" t="s">
        <v>840</v>
      </c>
      <c r="I263" s="120">
        <v>210</v>
      </c>
      <c r="J263" s="129"/>
      <c r="K263" s="129"/>
      <c r="L263" s="122">
        <v>137080</v>
      </c>
      <c r="M263" s="123">
        <v>0.88</v>
      </c>
      <c r="N263" s="122">
        <v>120630</v>
      </c>
      <c r="O263" s="124"/>
      <c r="P263" s="125">
        <f t="shared" si="4"/>
        <v>653</v>
      </c>
      <c r="Q263" s="126" t="s">
        <v>1096</v>
      </c>
    </row>
    <row r="264" s="2" customFormat="1" ht="15.75" customHeight="1" spans="1:17">
      <c r="A264" s="115" t="s">
        <v>1210</v>
      </c>
      <c r="B264" s="116"/>
      <c r="C264" s="156"/>
      <c r="D264" s="118" t="s">
        <v>837</v>
      </c>
      <c r="E264" s="130">
        <v>506</v>
      </c>
      <c r="F264" s="118" t="s">
        <v>839</v>
      </c>
      <c r="G264" s="131">
        <v>42826</v>
      </c>
      <c r="H264" s="61" t="s">
        <v>840</v>
      </c>
      <c r="I264" s="120">
        <v>210</v>
      </c>
      <c r="J264" s="129"/>
      <c r="K264" s="129"/>
      <c r="L264" s="122">
        <v>137080</v>
      </c>
      <c r="M264" s="123">
        <v>0.88</v>
      </c>
      <c r="N264" s="122">
        <v>120630</v>
      </c>
      <c r="O264" s="124"/>
      <c r="P264" s="125">
        <f t="shared" si="4"/>
        <v>653</v>
      </c>
      <c r="Q264" s="126" t="s">
        <v>1096</v>
      </c>
    </row>
    <row r="265" s="2" customFormat="1" ht="15.75" customHeight="1" spans="1:17">
      <c r="A265" s="115" t="s">
        <v>1211</v>
      </c>
      <c r="B265" s="116"/>
      <c r="C265" s="156"/>
      <c r="D265" s="118" t="s">
        <v>837</v>
      </c>
      <c r="E265" s="130">
        <v>507</v>
      </c>
      <c r="F265" s="118" t="s">
        <v>839</v>
      </c>
      <c r="G265" s="131">
        <v>42826</v>
      </c>
      <c r="H265" s="61" t="s">
        <v>840</v>
      </c>
      <c r="I265" s="120">
        <v>210</v>
      </c>
      <c r="J265" s="129"/>
      <c r="K265" s="129"/>
      <c r="L265" s="122">
        <v>137080</v>
      </c>
      <c r="M265" s="123">
        <v>0.88</v>
      </c>
      <c r="N265" s="122">
        <v>120630</v>
      </c>
      <c r="O265" s="124"/>
      <c r="P265" s="125">
        <f t="shared" si="4"/>
        <v>653</v>
      </c>
      <c r="Q265" s="126" t="s">
        <v>1096</v>
      </c>
    </row>
    <row r="266" s="2" customFormat="1" ht="15.75" customHeight="1" spans="1:17">
      <c r="A266" s="115" t="s">
        <v>1212</v>
      </c>
      <c r="B266" s="116"/>
      <c r="C266" s="156"/>
      <c r="D266" s="118" t="s">
        <v>837</v>
      </c>
      <c r="E266" s="130">
        <v>508</v>
      </c>
      <c r="F266" s="118" t="s">
        <v>839</v>
      </c>
      <c r="G266" s="131">
        <v>42826</v>
      </c>
      <c r="H266" s="61" t="s">
        <v>840</v>
      </c>
      <c r="I266" s="120">
        <v>210</v>
      </c>
      <c r="J266" s="129"/>
      <c r="K266" s="129"/>
      <c r="L266" s="122">
        <v>137080</v>
      </c>
      <c r="M266" s="123">
        <v>0.88</v>
      </c>
      <c r="N266" s="122">
        <v>120630</v>
      </c>
      <c r="O266" s="124"/>
      <c r="P266" s="125">
        <f t="shared" si="4"/>
        <v>653</v>
      </c>
      <c r="Q266" s="126" t="s">
        <v>1096</v>
      </c>
    </row>
    <row r="267" s="2" customFormat="1" ht="15.75" customHeight="1" spans="1:17">
      <c r="A267" s="115" t="s">
        <v>1213</v>
      </c>
      <c r="B267" s="116"/>
      <c r="C267" s="156"/>
      <c r="D267" s="118" t="s">
        <v>837</v>
      </c>
      <c r="E267" s="130">
        <v>509</v>
      </c>
      <c r="F267" s="118" t="s">
        <v>839</v>
      </c>
      <c r="G267" s="131">
        <v>42826</v>
      </c>
      <c r="H267" s="61" t="s">
        <v>840</v>
      </c>
      <c r="I267" s="120">
        <v>180</v>
      </c>
      <c r="J267" s="129"/>
      <c r="K267" s="129"/>
      <c r="L267" s="122">
        <v>117500</v>
      </c>
      <c r="M267" s="123">
        <v>0.88</v>
      </c>
      <c r="N267" s="122">
        <v>103400</v>
      </c>
      <c r="O267" s="124"/>
      <c r="P267" s="125">
        <f t="shared" si="4"/>
        <v>653</v>
      </c>
      <c r="Q267" s="126" t="s">
        <v>1096</v>
      </c>
    </row>
    <row r="268" s="2" customFormat="1" ht="15.75" customHeight="1" spans="1:17">
      <c r="A268" s="115" t="s">
        <v>1214</v>
      </c>
      <c r="B268" s="116"/>
      <c r="C268" s="156"/>
      <c r="D268" s="118" t="s">
        <v>837</v>
      </c>
      <c r="E268" s="130">
        <v>510</v>
      </c>
      <c r="F268" s="118" t="s">
        <v>839</v>
      </c>
      <c r="G268" s="131">
        <v>42826</v>
      </c>
      <c r="H268" s="61" t="s">
        <v>840</v>
      </c>
      <c r="I268" s="120">
        <v>180</v>
      </c>
      <c r="J268" s="129"/>
      <c r="K268" s="129"/>
      <c r="L268" s="122">
        <v>117500</v>
      </c>
      <c r="M268" s="123">
        <v>0.88</v>
      </c>
      <c r="N268" s="122">
        <v>103400</v>
      </c>
      <c r="O268" s="124"/>
      <c r="P268" s="125">
        <f t="shared" si="4"/>
        <v>653</v>
      </c>
      <c r="Q268" s="126" t="s">
        <v>1096</v>
      </c>
    </row>
    <row r="269" s="2" customFormat="1" ht="15.75" customHeight="1" spans="1:17">
      <c r="A269" s="115" t="s">
        <v>1215</v>
      </c>
      <c r="B269" s="116"/>
      <c r="C269" s="156"/>
      <c r="D269" s="118" t="s">
        <v>837</v>
      </c>
      <c r="E269" s="130">
        <v>511</v>
      </c>
      <c r="F269" s="118" t="s">
        <v>839</v>
      </c>
      <c r="G269" s="131">
        <v>42826</v>
      </c>
      <c r="H269" s="61" t="s">
        <v>840</v>
      </c>
      <c r="I269" s="120">
        <v>180</v>
      </c>
      <c r="J269" s="129"/>
      <c r="K269" s="129"/>
      <c r="L269" s="122">
        <v>117500</v>
      </c>
      <c r="M269" s="123">
        <v>0.88</v>
      </c>
      <c r="N269" s="122">
        <v>103400</v>
      </c>
      <c r="O269" s="124"/>
      <c r="P269" s="125">
        <f t="shared" si="4"/>
        <v>653</v>
      </c>
      <c r="Q269" s="126" t="s">
        <v>1096</v>
      </c>
    </row>
    <row r="270" s="2" customFormat="1" ht="15.75" customHeight="1" spans="1:17">
      <c r="A270" s="115" t="s">
        <v>1216</v>
      </c>
      <c r="B270" s="116"/>
      <c r="C270" s="156"/>
      <c r="D270" s="118" t="s">
        <v>837</v>
      </c>
      <c r="E270" s="130">
        <v>512</v>
      </c>
      <c r="F270" s="118" t="s">
        <v>839</v>
      </c>
      <c r="G270" s="131">
        <v>42826</v>
      </c>
      <c r="H270" s="61" t="s">
        <v>840</v>
      </c>
      <c r="I270" s="120">
        <v>180</v>
      </c>
      <c r="J270" s="129"/>
      <c r="K270" s="129"/>
      <c r="L270" s="122">
        <v>117500</v>
      </c>
      <c r="M270" s="123">
        <v>0.88</v>
      </c>
      <c r="N270" s="122">
        <v>103400</v>
      </c>
      <c r="O270" s="124"/>
      <c r="P270" s="125">
        <f t="shared" si="4"/>
        <v>653</v>
      </c>
      <c r="Q270" s="126" t="s">
        <v>1096</v>
      </c>
    </row>
    <row r="271" s="75" customFormat="1" ht="15.75" customHeight="1" spans="1:17">
      <c r="A271" s="115" t="s">
        <v>1217</v>
      </c>
      <c r="B271" s="116"/>
      <c r="C271" s="156"/>
      <c r="D271" s="118" t="s">
        <v>847</v>
      </c>
      <c r="E271" s="130">
        <v>513</v>
      </c>
      <c r="F271" s="118" t="s">
        <v>839</v>
      </c>
      <c r="G271" s="131">
        <v>42826</v>
      </c>
      <c r="H271" s="61" t="s">
        <v>840</v>
      </c>
      <c r="I271" s="120">
        <v>200</v>
      </c>
      <c r="J271" s="129"/>
      <c r="K271" s="129"/>
      <c r="L271" s="122">
        <v>130550</v>
      </c>
      <c r="M271" s="123">
        <v>0.88</v>
      </c>
      <c r="N271" s="122">
        <v>114880</v>
      </c>
      <c r="O271" s="124"/>
      <c r="P271" s="125">
        <f t="shared" si="4"/>
        <v>653</v>
      </c>
      <c r="Q271" s="126" t="s">
        <v>1096</v>
      </c>
    </row>
    <row r="272" s="2" customFormat="1" ht="15.75" customHeight="1" spans="1:17">
      <c r="A272" s="115" t="s">
        <v>1218</v>
      </c>
      <c r="B272" s="116"/>
      <c r="C272" s="156"/>
      <c r="D272" s="118" t="s">
        <v>847</v>
      </c>
      <c r="E272" s="130">
        <v>514</v>
      </c>
      <c r="F272" s="118" t="s">
        <v>839</v>
      </c>
      <c r="G272" s="131">
        <v>42826</v>
      </c>
      <c r="H272" s="61" t="s">
        <v>840</v>
      </c>
      <c r="I272" s="120">
        <v>200</v>
      </c>
      <c r="J272" s="129"/>
      <c r="K272" s="129"/>
      <c r="L272" s="122">
        <v>130550</v>
      </c>
      <c r="M272" s="123">
        <v>0.88</v>
      </c>
      <c r="N272" s="122">
        <v>114880</v>
      </c>
      <c r="O272" s="124"/>
      <c r="P272" s="125">
        <f t="shared" si="4"/>
        <v>653</v>
      </c>
      <c r="Q272" s="126" t="s">
        <v>1096</v>
      </c>
    </row>
    <row r="273" s="2" customFormat="1" ht="15.75" customHeight="1" spans="1:17">
      <c r="A273" s="115" t="s">
        <v>1219</v>
      </c>
      <c r="B273" s="116"/>
      <c r="C273" s="156"/>
      <c r="D273" s="118" t="s">
        <v>847</v>
      </c>
      <c r="E273" s="130">
        <v>515</v>
      </c>
      <c r="F273" s="118" t="s">
        <v>839</v>
      </c>
      <c r="G273" s="131">
        <v>42826</v>
      </c>
      <c r="H273" s="61" t="s">
        <v>840</v>
      </c>
      <c r="I273" s="120">
        <v>180</v>
      </c>
      <c r="J273" s="129"/>
      <c r="K273" s="129"/>
      <c r="L273" s="122">
        <v>117500</v>
      </c>
      <c r="M273" s="123">
        <v>0.88</v>
      </c>
      <c r="N273" s="122">
        <v>103400</v>
      </c>
      <c r="O273" s="124"/>
      <c r="P273" s="125">
        <f t="shared" si="4"/>
        <v>653</v>
      </c>
      <c r="Q273" s="126" t="s">
        <v>1096</v>
      </c>
    </row>
    <row r="274" s="2" customFormat="1" ht="15.75" customHeight="1" spans="1:17">
      <c r="A274" s="115" t="s">
        <v>1220</v>
      </c>
      <c r="B274" s="116"/>
      <c r="C274" s="156"/>
      <c r="D274" s="118" t="s">
        <v>847</v>
      </c>
      <c r="E274" s="130">
        <v>516</v>
      </c>
      <c r="F274" s="118" t="s">
        <v>839</v>
      </c>
      <c r="G274" s="131">
        <v>42826</v>
      </c>
      <c r="H274" s="61" t="s">
        <v>840</v>
      </c>
      <c r="I274" s="120">
        <v>180</v>
      </c>
      <c r="J274" s="129"/>
      <c r="K274" s="129"/>
      <c r="L274" s="122">
        <v>117500</v>
      </c>
      <c r="M274" s="123">
        <v>0.88</v>
      </c>
      <c r="N274" s="122">
        <v>103400</v>
      </c>
      <c r="O274" s="124"/>
      <c r="P274" s="125">
        <f t="shared" si="4"/>
        <v>653</v>
      </c>
      <c r="Q274" s="126" t="s">
        <v>1096</v>
      </c>
    </row>
    <row r="275" s="2" customFormat="1" ht="15.75" customHeight="1" spans="1:17">
      <c r="A275" s="115" t="s">
        <v>1221</v>
      </c>
      <c r="B275" s="116"/>
      <c r="C275" s="156"/>
      <c r="D275" s="118" t="s">
        <v>847</v>
      </c>
      <c r="E275" s="130">
        <v>517</v>
      </c>
      <c r="F275" s="118" t="s">
        <v>839</v>
      </c>
      <c r="G275" s="131">
        <v>42826</v>
      </c>
      <c r="H275" s="61" t="s">
        <v>840</v>
      </c>
      <c r="I275" s="120">
        <v>160</v>
      </c>
      <c r="J275" s="129"/>
      <c r="K275" s="129"/>
      <c r="L275" s="122">
        <v>104440</v>
      </c>
      <c r="M275" s="123">
        <v>0.88</v>
      </c>
      <c r="N275" s="122">
        <v>91910</v>
      </c>
      <c r="O275" s="124"/>
      <c r="P275" s="125">
        <f t="shared" si="4"/>
        <v>653</v>
      </c>
      <c r="Q275" s="126" t="s">
        <v>1096</v>
      </c>
    </row>
    <row r="276" s="2" customFormat="1" ht="15.75" customHeight="1" spans="1:17">
      <c r="A276" s="115" t="s">
        <v>1222</v>
      </c>
      <c r="B276" s="116"/>
      <c r="C276" s="156"/>
      <c r="D276" s="118" t="s">
        <v>847</v>
      </c>
      <c r="E276" s="130">
        <v>518</v>
      </c>
      <c r="F276" s="118" t="s">
        <v>839</v>
      </c>
      <c r="G276" s="131">
        <v>42826</v>
      </c>
      <c r="H276" s="61" t="s">
        <v>840</v>
      </c>
      <c r="I276" s="120">
        <v>240</v>
      </c>
      <c r="J276" s="129"/>
      <c r="K276" s="129"/>
      <c r="L276" s="122">
        <v>156670</v>
      </c>
      <c r="M276" s="123">
        <v>0.88</v>
      </c>
      <c r="N276" s="122">
        <v>137870</v>
      </c>
      <c r="O276" s="124"/>
      <c r="P276" s="125">
        <f t="shared" si="4"/>
        <v>653</v>
      </c>
      <c r="Q276" s="126" t="s">
        <v>1096</v>
      </c>
    </row>
    <row r="277" s="2" customFormat="1" ht="15.75" customHeight="1" spans="1:17">
      <c r="A277" s="115" t="s">
        <v>1223</v>
      </c>
      <c r="B277" s="116"/>
      <c r="C277" s="156"/>
      <c r="D277" s="118" t="s">
        <v>847</v>
      </c>
      <c r="E277" s="130">
        <v>519</v>
      </c>
      <c r="F277" s="118" t="s">
        <v>839</v>
      </c>
      <c r="G277" s="131">
        <v>42826</v>
      </c>
      <c r="H277" s="61" t="s">
        <v>840</v>
      </c>
      <c r="I277" s="120">
        <v>240</v>
      </c>
      <c r="J277" s="129"/>
      <c r="K277" s="129"/>
      <c r="L277" s="122">
        <v>156670</v>
      </c>
      <c r="M277" s="123">
        <v>0.88</v>
      </c>
      <c r="N277" s="122">
        <v>137870</v>
      </c>
      <c r="O277" s="124"/>
      <c r="P277" s="125">
        <f t="shared" si="4"/>
        <v>653</v>
      </c>
      <c r="Q277" s="126" t="s">
        <v>1096</v>
      </c>
    </row>
    <row r="278" s="2" customFormat="1" ht="15.75" customHeight="1" spans="1:17">
      <c r="A278" s="115" t="s">
        <v>1224</v>
      </c>
      <c r="B278" s="116"/>
      <c r="C278" s="156"/>
      <c r="D278" s="118" t="s">
        <v>847</v>
      </c>
      <c r="E278" s="130">
        <v>520</v>
      </c>
      <c r="F278" s="118" t="s">
        <v>839</v>
      </c>
      <c r="G278" s="131">
        <v>42826</v>
      </c>
      <c r="H278" s="61" t="s">
        <v>840</v>
      </c>
      <c r="I278" s="120">
        <v>240</v>
      </c>
      <c r="J278" s="129"/>
      <c r="K278" s="129"/>
      <c r="L278" s="122">
        <v>156670</v>
      </c>
      <c r="M278" s="123">
        <v>0.88</v>
      </c>
      <c r="N278" s="122">
        <v>137870</v>
      </c>
      <c r="O278" s="124"/>
      <c r="P278" s="125">
        <f t="shared" ref="P278:P299" si="5">L278/I278</f>
        <v>653</v>
      </c>
      <c r="Q278" s="126" t="s">
        <v>1096</v>
      </c>
    </row>
    <row r="279" s="2" customFormat="1" ht="15.75" customHeight="1" spans="1:17">
      <c r="A279" s="115" t="s">
        <v>1225</v>
      </c>
      <c r="B279" s="116"/>
      <c r="C279" s="156"/>
      <c r="D279" s="118" t="s">
        <v>847</v>
      </c>
      <c r="E279" s="130">
        <v>521</v>
      </c>
      <c r="F279" s="118" t="s">
        <v>839</v>
      </c>
      <c r="G279" s="131">
        <v>42826</v>
      </c>
      <c r="H279" s="61" t="s">
        <v>840</v>
      </c>
      <c r="I279" s="120">
        <v>240</v>
      </c>
      <c r="J279" s="129"/>
      <c r="K279" s="129"/>
      <c r="L279" s="122">
        <v>156670</v>
      </c>
      <c r="M279" s="123">
        <v>0.88</v>
      </c>
      <c r="N279" s="122">
        <v>137870</v>
      </c>
      <c r="O279" s="124"/>
      <c r="P279" s="125">
        <f t="shared" si="5"/>
        <v>653</v>
      </c>
      <c r="Q279" s="126" t="s">
        <v>1096</v>
      </c>
    </row>
    <row r="280" s="2" customFormat="1" ht="15.75" customHeight="1" spans="1:17">
      <c r="A280" s="115" t="s">
        <v>1226</v>
      </c>
      <c r="B280" s="116"/>
      <c r="C280" s="156"/>
      <c r="D280" s="118" t="s">
        <v>847</v>
      </c>
      <c r="E280" s="130">
        <v>522</v>
      </c>
      <c r="F280" s="118" t="s">
        <v>839</v>
      </c>
      <c r="G280" s="131">
        <v>42826</v>
      </c>
      <c r="H280" s="61" t="s">
        <v>840</v>
      </c>
      <c r="I280" s="120">
        <v>240</v>
      </c>
      <c r="J280" s="129"/>
      <c r="K280" s="129"/>
      <c r="L280" s="122">
        <v>156670</v>
      </c>
      <c r="M280" s="123">
        <v>0.88</v>
      </c>
      <c r="N280" s="122">
        <v>137870</v>
      </c>
      <c r="O280" s="124"/>
      <c r="P280" s="125">
        <f t="shared" si="5"/>
        <v>653</v>
      </c>
      <c r="Q280" s="126" t="s">
        <v>1096</v>
      </c>
    </row>
    <row r="281" s="2" customFormat="1" ht="15.75" customHeight="1" spans="1:17">
      <c r="A281" s="115" t="s">
        <v>1227</v>
      </c>
      <c r="B281" s="116"/>
      <c r="C281" s="156"/>
      <c r="D281" s="118" t="s">
        <v>847</v>
      </c>
      <c r="E281" s="130">
        <v>523</v>
      </c>
      <c r="F281" s="118" t="s">
        <v>839</v>
      </c>
      <c r="G281" s="131">
        <v>42826</v>
      </c>
      <c r="H281" s="61" t="s">
        <v>840</v>
      </c>
      <c r="I281" s="120">
        <v>250</v>
      </c>
      <c r="J281" s="129"/>
      <c r="K281" s="129"/>
      <c r="L281" s="122">
        <v>163190</v>
      </c>
      <c r="M281" s="123">
        <v>0.88</v>
      </c>
      <c r="N281" s="122">
        <v>143610</v>
      </c>
      <c r="O281" s="124"/>
      <c r="P281" s="125">
        <f t="shared" si="5"/>
        <v>653</v>
      </c>
      <c r="Q281" s="126" t="s">
        <v>1096</v>
      </c>
    </row>
    <row r="282" s="2" customFormat="1" ht="15.75" customHeight="1" spans="1:17">
      <c r="A282" s="115" t="s">
        <v>1228</v>
      </c>
      <c r="B282" s="116"/>
      <c r="C282" s="156"/>
      <c r="D282" s="118" t="s">
        <v>1229</v>
      </c>
      <c r="E282" s="130" t="s">
        <v>1230</v>
      </c>
      <c r="F282" s="118" t="s">
        <v>839</v>
      </c>
      <c r="G282" s="131">
        <v>42736</v>
      </c>
      <c r="H282" s="61" t="s">
        <v>840</v>
      </c>
      <c r="I282" s="120">
        <v>300</v>
      </c>
      <c r="J282" s="129"/>
      <c r="K282" s="129"/>
      <c r="L282" s="122">
        <v>195830</v>
      </c>
      <c r="M282" s="123">
        <v>0.87</v>
      </c>
      <c r="N282" s="122">
        <v>170370</v>
      </c>
      <c r="O282" s="124"/>
      <c r="P282" s="125">
        <f t="shared" si="5"/>
        <v>653</v>
      </c>
      <c r="Q282" s="126" t="s">
        <v>1096</v>
      </c>
    </row>
    <row r="283" s="2" customFormat="1" ht="15.75" customHeight="1" spans="1:17">
      <c r="A283" s="115" t="s">
        <v>1231</v>
      </c>
      <c r="B283" s="116"/>
      <c r="C283" s="156"/>
      <c r="D283" s="118" t="s">
        <v>1229</v>
      </c>
      <c r="E283" s="130" t="s">
        <v>1232</v>
      </c>
      <c r="F283" s="118" t="s">
        <v>839</v>
      </c>
      <c r="G283" s="131">
        <v>42736</v>
      </c>
      <c r="H283" s="61" t="s">
        <v>840</v>
      </c>
      <c r="I283" s="120">
        <v>300</v>
      </c>
      <c r="J283" s="129"/>
      <c r="K283" s="129"/>
      <c r="L283" s="122">
        <v>195830</v>
      </c>
      <c r="M283" s="123">
        <v>0.87</v>
      </c>
      <c r="N283" s="122">
        <v>170370</v>
      </c>
      <c r="O283" s="124"/>
      <c r="P283" s="125">
        <f t="shared" si="5"/>
        <v>653</v>
      </c>
      <c r="Q283" s="126" t="s">
        <v>1096</v>
      </c>
    </row>
    <row r="284" s="2" customFormat="1" ht="15.75" customHeight="1" spans="1:17">
      <c r="A284" s="115" t="s">
        <v>1233</v>
      </c>
      <c r="B284" s="116"/>
      <c r="C284" s="156"/>
      <c r="D284" s="118" t="s">
        <v>1234</v>
      </c>
      <c r="E284" s="130" t="s">
        <v>1235</v>
      </c>
      <c r="F284" s="118" t="s">
        <v>839</v>
      </c>
      <c r="G284" s="131">
        <v>42736</v>
      </c>
      <c r="H284" s="61" t="s">
        <v>840</v>
      </c>
      <c r="I284" s="120">
        <v>400</v>
      </c>
      <c r="J284" s="129"/>
      <c r="K284" s="129"/>
      <c r="L284" s="122">
        <v>261110</v>
      </c>
      <c r="M284" s="123">
        <v>0.87</v>
      </c>
      <c r="N284" s="122">
        <v>227170</v>
      </c>
      <c r="O284" s="124"/>
      <c r="P284" s="125">
        <f t="shared" si="5"/>
        <v>653</v>
      </c>
      <c r="Q284" s="126" t="s">
        <v>1096</v>
      </c>
    </row>
    <row r="285" s="2" customFormat="1" ht="15.75" customHeight="1" spans="1:17">
      <c r="A285" s="115" t="s">
        <v>1236</v>
      </c>
      <c r="B285" s="116"/>
      <c r="C285" s="156"/>
      <c r="D285" s="118" t="s">
        <v>1234</v>
      </c>
      <c r="E285" s="130"/>
      <c r="F285" s="118" t="s">
        <v>839</v>
      </c>
      <c r="G285" s="131">
        <v>42736</v>
      </c>
      <c r="H285" s="61" t="s">
        <v>840</v>
      </c>
      <c r="I285" s="120">
        <v>400</v>
      </c>
      <c r="J285" s="129"/>
      <c r="K285" s="129"/>
      <c r="L285" s="122">
        <v>261110</v>
      </c>
      <c r="M285" s="123">
        <v>0.87</v>
      </c>
      <c r="N285" s="122">
        <v>227170</v>
      </c>
      <c r="O285" s="124"/>
      <c r="P285" s="125">
        <f t="shared" si="5"/>
        <v>653</v>
      </c>
      <c r="Q285" s="126" t="s">
        <v>1096</v>
      </c>
    </row>
    <row r="286" s="75" customFormat="1" ht="15.75" customHeight="1" spans="1:17">
      <c r="A286" s="115" t="s">
        <v>1237</v>
      </c>
      <c r="B286" s="116"/>
      <c r="C286" s="156"/>
      <c r="D286" s="118" t="s">
        <v>1238</v>
      </c>
      <c r="E286" s="130" t="s">
        <v>1239</v>
      </c>
      <c r="F286" s="118" t="s">
        <v>839</v>
      </c>
      <c r="G286" s="131">
        <v>42736</v>
      </c>
      <c r="H286" s="61" t="s">
        <v>840</v>
      </c>
      <c r="I286" s="120">
        <v>500</v>
      </c>
      <c r="J286" s="129"/>
      <c r="K286" s="129"/>
      <c r="L286" s="122">
        <v>326390</v>
      </c>
      <c r="M286" s="123">
        <v>0.87</v>
      </c>
      <c r="N286" s="122">
        <v>283960</v>
      </c>
      <c r="O286" s="124"/>
      <c r="P286" s="125">
        <f t="shared" si="5"/>
        <v>653</v>
      </c>
      <c r="Q286" s="126" t="s">
        <v>1096</v>
      </c>
    </row>
    <row r="287" s="2" customFormat="1" ht="15.75" customHeight="1" spans="1:17">
      <c r="A287" s="115" t="s">
        <v>1240</v>
      </c>
      <c r="B287" s="116"/>
      <c r="C287" s="156"/>
      <c r="D287" s="118" t="s">
        <v>1238</v>
      </c>
      <c r="E287" s="130" t="s">
        <v>1241</v>
      </c>
      <c r="F287" s="118" t="s">
        <v>839</v>
      </c>
      <c r="G287" s="131">
        <v>42736</v>
      </c>
      <c r="H287" s="61" t="s">
        <v>840</v>
      </c>
      <c r="I287" s="120">
        <v>500</v>
      </c>
      <c r="J287" s="129"/>
      <c r="K287" s="129"/>
      <c r="L287" s="122">
        <v>326390</v>
      </c>
      <c r="M287" s="123">
        <v>0.87</v>
      </c>
      <c r="N287" s="122">
        <v>283960</v>
      </c>
      <c r="O287" s="124"/>
      <c r="P287" s="125">
        <f t="shared" si="5"/>
        <v>653</v>
      </c>
      <c r="Q287" s="126" t="s">
        <v>1096</v>
      </c>
    </row>
    <row r="288" s="2" customFormat="1" ht="15.75" customHeight="1" spans="1:17">
      <c r="A288" s="115" t="s">
        <v>1242</v>
      </c>
      <c r="B288" s="116"/>
      <c r="C288" s="156"/>
      <c r="D288" s="118" t="s">
        <v>1238</v>
      </c>
      <c r="E288" s="130" t="s">
        <v>1243</v>
      </c>
      <c r="F288" s="118" t="s">
        <v>839</v>
      </c>
      <c r="G288" s="131">
        <v>42736</v>
      </c>
      <c r="H288" s="61" t="s">
        <v>840</v>
      </c>
      <c r="I288" s="120">
        <v>500</v>
      </c>
      <c r="J288" s="129"/>
      <c r="K288" s="129"/>
      <c r="L288" s="122">
        <v>326390</v>
      </c>
      <c r="M288" s="123">
        <v>0.87</v>
      </c>
      <c r="N288" s="122">
        <v>283960</v>
      </c>
      <c r="O288" s="124"/>
      <c r="P288" s="125">
        <f t="shared" si="5"/>
        <v>653</v>
      </c>
      <c r="Q288" s="126" t="s">
        <v>1096</v>
      </c>
    </row>
    <row r="289" s="2" customFormat="1" ht="15.75" customHeight="1" spans="1:17">
      <c r="A289" s="115" t="s">
        <v>1244</v>
      </c>
      <c r="B289" s="116"/>
      <c r="C289" s="156"/>
      <c r="D289" s="118" t="s">
        <v>1238</v>
      </c>
      <c r="E289" s="130" t="s">
        <v>1245</v>
      </c>
      <c r="F289" s="118" t="s">
        <v>839</v>
      </c>
      <c r="G289" s="131">
        <v>42736</v>
      </c>
      <c r="H289" s="61" t="s">
        <v>840</v>
      </c>
      <c r="I289" s="120">
        <v>500</v>
      </c>
      <c r="J289" s="129"/>
      <c r="K289" s="129"/>
      <c r="L289" s="122">
        <v>326390</v>
      </c>
      <c r="M289" s="123">
        <v>0.87</v>
      </c>
      <c r="N289" s="122">
        <v>283960</v>
      </c>
      <c r="O289" s="124"/>
      <c r="P289" s="125">
        <f t="shared" si="5"/>
        <v>653</v>
      </c>
      <c r="Q289" s="126" t="s">
        <v>1096</v>
      </c>
    </row>
    <row r="290" s="2" customFormat="1" ht="15.75" customHeight="1" spans="1:17">
      <c r="A290" s="115" t="s">
        <v>1246</v>
      </c>
      <c r="B290" s="116"/>
      <c r="C290" s="156"/>
      <c r="D290" s="118" t="s">
        <v>1238</v>
      </c>
      <c r="E290" s="130" t="s">
        <v>1247</v>
      </c>
      <c r="F290" s="118" t="s">
        <v>839</v>
      </c>
      <c r="G290" s="131">
        <v>42736</v>
      </c>
      <c r="H290" s="61" t="s">
        <v>840</v>
      </c>
      <c r="I290" s="120">
        <v>500</v>
      </c>
      <c r="J290" s="129"/>
      <c r="K290" s="129"/>
      <c r="L290" s="122">
        <v>326390</v>
      </c>
      <c r="M290" s="123">
        <v>0.87</v>
      </c>
      <c r="N290" s="122">
        <v>283960</v>
      </c>
      <c r="O290" s="124"/>
      <c r="P290" s="125">
        <f t="shared" si="5"/>
        <v>653</v>
      </c>
      <c r="Q290" s="126" t="s">
        <v>1096</v>
      </c>
    </row>
    <row r="291" s="2" customFormat="1" ht="15.75" customHeight="1" spans="1:17">
      <c r="A291" s="115" t="s">
        <v>1248</v>
      </c>
      <c r="B291" s="116"/>
      <c r="C291" s="156"/>
      <c r="D291" s="118" t="s">
        <v>1238</v>
      </c>
      <c r="E291" s="130" t="s">
        <v>1249</v>
      </c>
      <c r="F291" s="118" t="s">
        <v>839</v>
      </c>
      <c r="G291" s="131">
        <v>42736</v>
      </c>
      <c r="H291" s="61" t="s">
        <v>840</v>
      </c>
      <c r="I291" s="120">
        <v>500</v>
      </c>
      <c r="J291" s="129"/>
      <c r="K291" s="129"/>
      <c r="L291" s="122">
        <v>326390</v>
      </c>
      <c r="M291" s="123">
        <v>0.87</v>
      </c>
      <c r="N291" s="122">
        <v>283960</v>
      </c>
      <c r="O291" s="124"/>
      <c r="P291" s="125">
        <f t="shared" si="5"/>
        <v>653</v>
      </c>
      <c r="Q291" s="126" t="s">
        <v>1096</v>
      </c>
    </row>
    <row r="292" s="3" customFormat="1" ht="15.75" customHeight="1" spans="1:17">
      <c r="A292" s="115" t="s">
        <v>1250</v>
      </c>
      <c r="B292" s="116"/>
      <c r="C292" s="156"/>
      <c r="D292" s="130" t="s">
        <v>1251</v>
      </c>
      <c r="E292" s="130" t="s">
        <v>1252</v>
      </c>
      <c r="F292" s="130" t="s">
        <v>931</v>
      </c>
      <c r="G292" s="119">
        <v>42005</v>
      </c>
      <c r="H292" s="61" t="s">
        <v>840</v>
      </c>
      <c r="I292" s="120">
        <v>170</v>
      </c>
      <c r="J292" s="129"/>
      <c r="K292" s="129"/>
      <c r="L292" s="122">
        <v>137490</v>
      </c>
      <c r="M292" s="123">
        <v>0.86</v>
      </c>
      <c r="N292" s="122">
        <v>118240</v>
      </c>
      <c r="O292" s="124"/>
      <c r="P292" s="125">
        <f t="shared" si="5"/>
        <v>809</v>
      </c>
      <c r="Q292" s="126" t="s">
        <v>1096</v>
      </c>
    </row>
    <row r="293" s="2" customFormat="1" ht="15.75" customHeight="1" spans="1:17">
      <c r="A293" s="115" t="s">
        <v>1253</v>
      </c>
      <c r="B293" s="116"/>
      <c r="C293" s="156"/>
      <c r="D293" s="130" t="s">
        <v>1254</v>
      </c>
      <c r="E293" s="130" t="s">
        <v>1255</v>
      </c>
      <c r="F293" s="130" t="s">
        <v>931</v>
      </c>
      <c r="G293" s="119">
        <v>42005</v>
      </c>
      <c r="H293" s="61" t="s">
        <v>840</v>
      </c>
      <c r="I293" s="120">
        <v>170</v>
      </c>
      <c r="J293" s="129"/>
      <c r="K293" s="129"/>
      <c r="L293" s="122">
        <v>137490</v>
      </c>
      <c r="M293" s="123">
        <v>0.86</v>
      </c>
      <c r="N293" s="122">
        <v>118240</v>
      </c>
      <c r="O293" s="124"/>
      <c r="P293" s="125">
        <f t="shared" si="5"/>
        <v>809</v>
      </c>
      <c r="Q293" s="126" t="s">
        <v>1096</v>
      </c>
    </row>
    <row r="294" s="2" customFormat="1" ht="15.75" customHeight="1" spans="1:17">
      <c r="A294" s="115" t="s">
        <v>1256</v>
      </c>
      <c r="B294" s="116"/>
      <c r="C294" s="156"/>
      <c r="D294" s="130" t="s">
        <v>1257</v>
      </c>
      <c r="E294" s="130" t="s">
        <v>1258</v>
      </c>
      <c r="F294" s="130" t="s">
        <v>931</v>
      </c>
      <c r="G294" s="119">
        <v>42005</v>
      </c>
      <c r="H294" s="61" t="s">
        <v>840</v>
      </c>
      <c r="I294" s="120">
        <v>170</v>
      </c>
      <c r="J294" s="129"/>
      <c r="K294" s="129"/>
      <c r="L294" s="122">
        <v>137490</v>
      </c>
      <c r="M294" s="123">
        <v>0.86</v>
      </c>
      <c r="N294" s="122">
        <v>118240</v>
      </c>
      <c r="O294" s="124"/>
      <c r="P294" s="125">
        <f t="shared" si="5"/>
        <v>809</v>
      </c>
      <c r="Q294" s="126" t="s">
        <v>1096</v>
      </c>
    </row>
    <row r="295" s="2" customFormat="1" ht="15.75" customHeight="1" spans="1:17">
      <c r="A295" s="115" t="s">
        <v>1259</v>
      </c>
      <c r="B295" s="116"/>
      <c r="C295" s="156"/>
      <c r="D295" s="130" t="s">
        <v>1260</v>
      </c>
      <c r="E295" s="130" t="s">
        <v>930</v>
      </c>
      <c r="F295" s="130" t="s">
        <v>931</v>
      </c>
      <c r="G295" s="119">
        <v>42736</v>
      </c>
      <c r="H295" s="61" t="s">
        <v>840</v>
      </c>
      <c r="I295" s="120">
        <v>350</v>
      </c>
      <c r="J295" s="129"/>
      <c r="K295" s="129"/>
      <c r="L295" s="122">
        <v>242620</v>
      </c>
      <c r="M295" s="123">
        <v>0.9</v>
      </c>
      <c r="N295" s="122">
        <v>218360</v>
      </c>
      <c r="O295" s="124"/>
      <c r="P295" s="125">
        <f t="shared" si="5"/>
        <v>693</v>
      </c>
      <c r="Q295" s="126" t="s">
        <v>1096</v>
      </c>
    </row>
    <row r="296" s="2" customFormat="1" ht="15.75" customHeight="1" spans="1:17">
      <c r="A296" s="115" t="s">
        <v>1261</v>
      </c>
      <c r="B296" s="116"/>
      <c r="C296" s="156"/>
      <c r="D296" s="130" t="s">
        <v>1262</v>
      </c>
      <c r="E296" s="130" t="s">
        <v>1252</v>
      </c>
      <c r="F296" s="130" t="s">
        <v>931</v>
      </c>
      <c r="G296" s="119">
        <v>42736</v>
      </c>
      <c r="H296" s="61" t="s">
        <v>840</v>
      </c>
      <c r="I296" s="120">
        <v>700</v>
      </c>
      <c r="J296" s="129"/>
      <c r="K296" s="129"/>
      <c r="L296" s="122">
        <v>485250</v>
      </c>
      <c r="M296" s="123">
        <v>0.9</v>
      </c>
      <c r="N296" s="122">
        <v>436730</v>
      </c>
      <c r="O296" s="124"/>
      <c r="P296" s="125">
        <f t="shared" si="5"/>
        <v>693</v>
      </c>
      <c r="Q296" s="126" t="s">
        <v>1096</v>
      </c>
    </row>
    <row r="297" s="2" customFormat="1" ht="15.75" customHeight="1" spans="1:17">
      <c r="A297" s="115" t="s">
        <v>1263</v>
      </c>
      <c r="B297" s="116"/>
      <c r="C297" s="156"/>
      <c r="D297" s="130" t="s">
        <v>1262</v>
      </c>
      <c r="E297" s="130" t="s">
        <v>1255</v>
      </c>
      <c r="F297" s="130" t="s">
        <v>931</v>
      </c>
      <c r="G297" s="119">
        <v>42736</v>
      </c>
      <c r="H297" s="61" t="s">
        <v>840</v>
      </c>
      <c r="I297" s="120">
        <v>700</v>
      </c>
      <c r="J297" s="129"/>
      <c r="K297" s="129"/>
      <c r="L297" s="122">
        <v>485250</v>
      </c>
      <c r="M297" s="123">
        <v>0.9</v>
      </c>
      <c r="N297" s="122">
        <v>436730</v>
      </c>
      <c r="O297" s="124"/>
      <c r="P297" s="125">
        <f t="shared" si="5"/>
        <v>693</v>
      </c>
      <c r="Q297" s="126" t="s">
        <v>1096</v>
      </c>
    </row>
    <row r="298" s="2" customFormat="1" ht="15.75" customHeight="1" spans="1:17">
      <c r="A298" s="115" t="s">
        <v>1264</v>
      </c>
      <c r="B298" s="116"/>
      <c r="C298" s="156"/>
      <c r="D298" s="130" t="s">
        <v>937</v>
      </c>
      <c r="E298" s="130" t="s">
        <v>1252</v>
      </c>
      <c r="F298" s="130" t="s">
        <v>938</v>
      </c>
      <c r="G298" s="119">
        <v>42005</v>
      </c>
      <c r="H298" s="61" t="s">
        <v>840</v>
      </c>
      <c r="I298" s="120">
        <v>3000</v>
      </c>
      <c r="J298" s="129"/>
      <c r="K298" s="129"/>
      <c r="L298" s="122">
        <v>2010300</v>
      </c>
      <c r="M298" s="123">
        <v>0.81</v>
      </c>
      <c r="N298" s="122">
        <v>1628340</v>
      </c>
      <c r="O298" s="124"/>
      <c r="P298" s="125">
        <f t="shared" si="5"/>
        <v>670</v>
      </c>
      <c r="Q298" s="126" t="s">
        <v>1096</v>
      </c>
    </row>
    <row r="299" s="2" customFormat="1" ht="15.75" customHeight="1" spans="1:17">
      <c r="A299" s="115" t="s">
        <v>1265</v>
      </c>
      <c r="B299" s="116"/>
      <c r="C299" s="156"/>
      <c r="D299" s="130" t="s">
        <v>937</v>
      </c>
      <c r="E299" s="130" t="s">
        <v>1255</v>
      </c>
      <c r="F299" s="130" t="s">
        <v>938</v>
      </c>
      <c r="G299" s="119">
        <v>42005</v>
      </c>
      <c r="H299" s="61" t="s">
        <v>840</v>
      </c>
      <c r="I299" s="120">
        <v>3000</v>
      </c>
      <c r="J299" s="129"/>
      <c r="K299" s="129"/>
      <c r="L299" s="122">
        <v>2010300</v>
      </c>
      <c r="M299" s="123">
        <v>0.81</v>
      </c>
      <c r="N299" s="122">
        <v>1628340</v>
      </c>
      <c r="O299" s="124"/>
      <c r="P299" s="125">
        <f t="shared" si="5"/>
        <v>670</v>
      </c>
      <c r="Q299" s="126" t="s">
        <v>1096</v>
      </c>
    </row>
    <row r="300" ht="15.75" customHeight="1" spans="1:17">
      <c r="A300" s="115" t="s">
        <v>1266</v>
      </c>
      <c r="B300" s="112"/>
      <c r="C300" s="156"/>
      <c r="D300" s="108" t="s">
        <v>1267</v>
      </c>
      <c r="E300" s="108"/>
      <c r="F300" s="132"/>
      <c r="G300" s="119">
        <v>40664</v>
      </c>
      <c r="H300" s="133" t="s">
        <v>941</v>
      </c>
      <c r="I300" s="134">
        <v>1</v>
      </c>
      <c r="J300" s="135">
        <v>78040</v>
      </c>
      <c r="K300" s="136">
        <v>50855.92</v>
      </c>
      <c r="L300" s="137">
        <v>113950</v>
      </c>
      <c r="M300" s="138">
        <v>0.61</v>
      </c>
      <c r="N300" s="139">
        <v>69510</v>
      </c>
      <c r="O300" s="140"/>
      <c r="P300" s="141"/>
      <c r="Q300" s="142" t="s">
        <v>1096</v>
      </c>
    </row>
    <row r="301" ht="15.75" customHeight="1" spans="1:17">
      <c r="A301" s="115" t="s">
        <v>1268</v>
      </c>
      <c r="B301" s="112"/>
      <c r="C301" s="156"/>
      <c r="D301" s="108" t="s">
        <v>1267</v>
      </c>
      <c r="E301" s="108"/>
      <c r="F301" s="132"/>
      <c r="G301" s="119">
        <v>41153</v>
      </c>
      <c r="H301" s="133" t="s">
        <v>941</v>
      </c>
      <c r="I301" s="134">
        <v>1</v>
      </c>
      <c r="J301" s="135">
        <v>98935</v>
      </c>
      <c r="K301" s="136">
        <v>70738.36</v>
      </c>
      <c r="L301" s="137">
        <v>137740</v>
      </c>
      <c r="M301" s="138">
        <v>0.68</v>
      </c>
      <c r="N301" s="139">
        <v>93660</v>
      </c>
      <c r="O301" s="140"/>
      <c r="P301" s="141"/>
      <c r="Q301" s="142" t="s">
        <v>1096</v>
      </c>
    </row>
    <row r="302" ht="15.75" customHeight="1" spans="1:17">
      <c r="A302" s="115" t="s">
        <v>1269</v>
      </c>
      <c r="B302" s="112"/>
      <c r="C302" s="156"/>
      <c r="D302" s="108" t="s">
        <v>1270</v>
      </c>
      <c r="E302" s="108"/>
      <c r="F302" s="132"/>
      <c r="G302" s="119">
        <v>41153</v>
      </c>
      <c r="H302" s="133" t="s">
        <v>941</v>
      </c>
      <c r="I302" s="134">
        <v>1</v>
      </c>
      <c r="J302" s="135">
        <v>31297.39</v>
      </c>
      <c r="K302" s="136">
        <v>22377.31</v>
      </c>
      <c r="L302" s="137">
        <v>43570</v>
      </c>
      <c r="M302" s="138">
        <v>0.68</v>
      </c>
      <c r="N302" s="139">
        <v>29630</v>
      </c>
      <c r="O302" s="140"/>
      <c r="P302" s="141"/>
      <c r="Q302" s="142" t="s">
        <v>1096</v>
      </c>
    </row>
    <row r="303" ht="15.75" customHeight="1" spans="1:17">
      <c r="A303" s="115" t="s">
        <v>1271</v>
      </c>
      <c r="B303" s="112"/>
      <c r="C303" s="156"/>
      <c r="D303" s="108" t="s">
        <v>1272</v>
      </c>
      <c r="E303" s="108"/>
      <c r="F303" s="132"/>
      <c r="G303" s="119">
        <v>40179</v>
      </c>
      <c r="H303" s="133" t="s">
        <v>941</v>
      </c>
      <c r="I303" s="134">
        <v>1</v>
      </c>
      <c r="J303" s="135">
        <v>98000</v>
      </c>
      <c r="K303" s="136">
        <v>57656.32</v>
      </c>
      <c r="L303" s="137">
        <v>100000</v>
      </c>
      <c r="M303" s="138"/>
      <c r="N303" s="139">
        <v>100000</v>
      </c>
      <c r="O303" s="140"/>
      <c r="P303" s="141"/>
      <c r="Q303" s="142" t="s">
        <v>1096</v>
      </c>
    </row>
    <row r="304" ht="15.75" customHeight="1" spans="1:17">
      <c r="A304" s="115" t="s">
        <v>1273</v>
      </c>
      <c r="B304" s="112"/>
      <c r="C304" s="156"/>
      <c r="D304" s="109" t="s">
        <v>1274</v>
      </c>
      <c r="E304" s="108"/>
      <c r="F304" s="132"/>
      <c r="G304" s="119">
        <v>40330</v>
      </c>
      <c r="H304" s="133" t="s">
        <v>941</v>
      </c>
      <c r="I304" s="134">
        <v>1</v>
      </c>
      <c r="J304" s="135">
        <v>10244</v>
      </c>
      <c r="K304" s="136">
        <v>6229.55</v>
      </c>
      <c r="L304" s="137">
        <v>15310</v>
      </c>
      <c r="M304" s="138">
        <v>0.42</v>
      </c>
      <c r="N304" s="139">
        <v>6430</v>
      </c>
      <c r="O304" s="140"/>
      <c r="P304" s="141"/>
      <c r="Q304" s="142" t="s">
        <v>1096</v>
      </c>
    </row>
    <row r="305" ht="15.75" customHeight="1" spans="1:17">
      <c r="A305" s="115" t="s">
        <v>1275</v>
      </c>
      <c r="B305" s="112"/>
      <c r="C305" s="156"/>
      <c r="D305" s="108" t="s">
        <v>1276</v>
      </c>
      <c r="E305" s="108"/>
      <c r="F305" s="132"/>
      <c r="G305" s="119">
        <v>40391</v>
      </c>
      <c r="H305" s="133" t="s">
        <v>941</v>
      </c>
      <c r="I305" s="134">
        <v>1</v>
      </c>
      <c r="J305" s="135">
        <v>42487</v>
      </c>
      <c r="K305" s="136">
        <v>26173.54</v>
      </c>
      <c r="L305" s="137">
        <v>63480</v>
      </c>
      <c r="M305" s="138">
        <v>0.71</v>
      </c>
      <c r="N305" s="139">
        <v>45070</v>
      </c>
      <c r="O305" s="140"/>
      <c r="P305" s="141"/>
      <c r="Q305" s="142" t="s">
        <v>1096</v>
      </c>
    </row>
    <row r="306" ht="15.75" customHeight="1" spans="1:17">
      <c r="A306" s="115" t="s">
        <v>1277</v>
      </c>
      <c r="B306" s="112"/>
      <c r="C306" s="156"/>
      <c r="D306" s="108" t="s">
        <v>1278</v>
      </c>
      <c r="E306" s="108"/>
      <c r="F306" s="132"/>
      <c r="G306" s="119">
        <v>40483</v>
      </c>
      <c r="H306" s="133" t="s">
        <v>941</v>
      </c>
      <c r="I306" s="134">
        <v>1</v>
      </c>
      <c r="J306" s="135">
        <v>146074</v>
      </c>
      <c r="K306" s="136">
        <v>91722.26</v>
      </c>
      <c r="L306" s="137">
        <v>218250</v>
      </c>
      <c r="M306" s="138">
        <v>0.58</v>
      </c>
      <c r="N306" s="139">
        <v>126590</v>
      </c>
      <c r="O306" s="140"/>
      <c r="P306" s="141"/>
      <c r="Q306" s="142" t="s">
        <v>1096</v>
      </c>
    </row>
    <row r="307" ht="15.75" customHeight="1" spans="1:17">
      <c r="A307" s="115" t="s">
        <v>1279</v>
      </c>
      <c r="B307" s="112"/>
      <c r="C307" s="156"/>
      <c r="D307" s="108" t="s">
        <v>1280</v>
      </c>
      <c r="E307" s="108"/>
      <c r="F307" s="132"/>
      <c r="G307" s="119">
        <v>40544</v>
      </c>
      <c r="H307" s="133" t="s">
        <v>941</v>
      </c>
      <c r="I307" s="134">
        <v>1</v>
      </c>
      <c r="J307" s="135">
        <v>95000</v>
      </c>
      <c r="K307" s="136">
        <v>60404.32</v>
      </c>
      <c r="L307" s="137">
        <v>138710</v>
      </c>
      <c r="M307" s="138">
        <v>0.59</v>
      </c>
      <c r="N307" s="139">
        <v>81840</v>
      </c>
      <c r="O307" s="140"/>
      <c r="P307" s="141"/>
      <c r="Q307" s="142" t="s">
        <v>1096</v>
      </c>
    </row>
    <row r="308" ht="15.75" customHeight="1" spans="1:17">
      <c r="A308" s="115" t="s">
        <v>1281</v>
      </c>
      <c r="B308" s="112"/>
      <c r="C308" s="156"/>
      <c r="D308" s="108" t="s">
        <v>1282</v>
      </c>
      <c r="E308" s="108"/>
      <c r="F308" s="132"/>
      <c r="G308" s="119">
        <v>41183</v>
      </c>
      <c r="H308" s="133" t="s">
        <v>941</v>
      </c>
      <c r="I308" s="134">
        <v>1</v>
      </c>
      <c r="J308" s="135">
        <v>24000</v>
      </c>
      <c r="K308" s="136">
        <v>17255</v>
      </c>
      <c r="L308" s="137">
        <v>33410</v>
      </c>
      <c r="M308" s="138">
        <v>0.57</v>
      </c>
      <c r="N308" s="139">
        <v>19040</v>
      </c>
      <c r="O308" s="140"/>
      <c r="P308" s="141"/>
      <c r="Q308" s="142" t="s">
        <v>1096</v>
      </c>
    </row>
    <row r="309" ht="15.75" customHeight="1" spans="1:17">
      <c r="A309" s="115" t="s">
        <v>1283</v>
      </c>
      <c r="B309" s="112"/>
      <c r="C309" s="156"/>
      <c r="D309" s="108" t="s">
        <v>962</v>
      </c>
      <c r="E309" s="108"/>
      <c r="F309" s="132"/>
      <c r="G309" s="119">
        <v>41183</v>
      </c>
      <c r="H309" s="133" t="s">
        <v>941</v>
      </c>
      <c r="I309" s="134">
        <v>1</v>
      </c>
      <c r="J309" s="135">
        <v>128381</v>
      </c>
      <c r="K309" s="136">
        <v>92300.93</v>
      </c>
      <c r="L309" s="137">
        <v>178740</v>
      </c>
      <c r="M309" s="138">
        <v>0.68</v>
      </c>
      <c r="N309" s="139">
        <v>121540</v>
      </c>
      <c r="O309" s="140"/>
      <c r="P309" s="141"/>
      <c r="Q309" s="142" t="s">
        <v>1096</v>
      </c>
    </row>
    <row r="310" ht="15.75" customHeight="1" spans="1:17">
      <c r="A310" s="115" t="s">
        <v>1284</v>
      </c>
      <c r="B310" s="112"/>
      <c r="C310" s="156"/>
      <c r="D310" s="108" t="s">
        <v>1285</v>
      </c>
      <c r="E310" s="108"/>
      <c r="F310" s="132"/>
      <c r="G310" s="119">
        <v>41244</v>
      </c>
      <c r="H310" s="133" t="s">
        <v>941</v>
      </c>
      <c r="I310" s="134">
        <v>1</v>
      </c>
      <c r="J310" s="135">
        <v>47170</v>
      </c>
      <c r="K310" s="136">
        <v>34287.01</v>
      </c>
      <c r="L310" s="137">
        <v>65670</v>
      </c>
      <c r="M310" s="138">
        <v>0.69</v>
      </c>
      <c r="N310" s="139">
        <v>45310</v>
      </c>
      <c r="O310" s="140"/>
      <c r="P310" s="141"/>
      <c r="Q310" s="142" t="s">
        <v>1096</v>
      </c>
    </row>
    <row r="311" ht="15.75" customHeight="1" spans="1:17">
      <c r="A311" s="115" t="s">
        <v>1286</v>
      </c>
      <c r="B311" s="112"/>
      <c r="C311" s="156"/>
      <c r="D311" s="108" t="s">
        <v>1287</v>
      </c>
      <c r="E311" s="108"/>
      <c r="F311" s="132"/>
      <c r="G311" s="119">
        <v>41367</v>
      </c>
      <c r="H311" s="133" t="s">
        <v>941</v>
      </c>
      <c r="I311" s="134">
        <v>1</v>
      </c>
      <c r="J311" s="135">
        <v>68942</v>
      </c>
      <c r="K311" s="136">
        <v>51203.5</v>
      </c>
      <c r="L311" s="137">
        <v>93640</v>
      </c>
      <c r="M311" s="138">
        <v>0.61</v>
      </c>
      <c r="N311" s="139">
        <v>57120</v>
      </c>
      <c r="O311" s="140"/>
      <c r="P311" s="141"/>
      <c r="Q311" s="142" t="s">
        <v>1096</v>
      </c>
    </row>
    <row r="312" ht="15.75" customHeight="1" spans="1:17">
      <c r="A312" s="115" t="s">
        <v>1288</v>
      </c>
      <c r="B312" s="112"/>
      <c r="C312" s="156"/>
      <c r="D312" s="108" t="s">
        <v>1289</v>
      </c>
      <c r="E312" s="108"/>
      <c r="F312" s="132"/>
      <c r="G312" s="119">
        <v>41548</v>
      </c>
      <c r="H312" s="133" t="s">
        <v>941</v>
      </c>
      <c r="I312" s="134">
        <v>1</v>
      </c>
      <c r="J312" s="135">
        <v>113457.91</v>
      </c>
      <c r="K312" s="136">
        <v>86961.01</v>
      </c>
      <c r="L312" s="137">
        <v>154110</v>
      </c>
      <c r="M312" s="138">
        <v>0.73</v>
      </c>
      <c r="N312" s="139">
        <v>112500</v>
      </c>
      <c r="O312" s="140"/>
      <c r="P312" s="141"/>
      <c r="Q312" s="143" t="s">
        <v>1096</v>
      </c>
    </row>
    <row r="313" ht="15.75" customHeight="1" spans="1:17">
      <c r="A313" s="115" t="s">
        <v>1290</v>
      </c>
      <c r="B313" s="112"/>
      <c r="C313" s="156"/>
      <c r="D313" s="108" t="s">
        <v>1291</v>
      </c>
      <c r="E313" s="108"/>
      <c r="F313" s="132"/>
      <c r="G313" s="119">
        <v>41699</v>
      </c>
      <c r="H313" s="133" t="s">
        <v>941</v>
      </c>
      <c r="I313" s="134">
        <v>1</v>
      </c>
      <c r="J313" s="135">
        <v>47190</v>
      </c>
      <c r="K313" s="136">
        <v>37103.34</v>
      </c>
      <c r="L313" s="137">
        <v>50000</v>
      </c>
      <c r="M313" s="138"/>
      <c r="N313" s="139">
        <v>50000</v>
      </c>
      <c r="O313" s="140"/>
      <c r="P313" s="141"/>
      <c r="Q313" s="142" t="s">
        <v>1096</v>
      </c>
    </row>
    <row r="314" ht="15.75" customHeight="1" spans="1:17">
      <c r="A314" s="115" t="s">
        <v>1292</v>
      </c>
      <c r="B314" s="112"/>
      <c r="C314" s="156"/>
      <c r="D314" s="108" t="s">
        <v>1293</v>
      </c>
      <c r="E314" s="108"/>
      <c r="F314" s="132"/>
      <c r="G314" s="119">
        <v>41760</v>
      </c>
      <c r="H314" s="133" t="s">
        <v>941</v>
      </c>
      <c r="I314" s="134">
        <v>1</v>
      </c>
      <c r="J314" s="135">
        <v>8420</v>
      </c>
      <c r="K314" s="136">
        <v>6686.84</v>
      </c>
      <c r="L314" s="137">
        <v>10960</v>
      </c>
      <c r="M314" s="138">
        <v>0.76</v>
      </c>
      <c r="N314" s="139">
        <v>8330</v>
      </c>
      <c r="O314" s="140"/>
      <c r="P314" s="141"/>
      <c r="Q314" s="142" t="s">
        <v>1096</v>
      </c>
    </row>
    <row r="315" ht="15.75" customHeight="1" spans="1:17">
      <c r="A315" s="115" t="s">
        <v>1294</v>
      </c>
      <c r="B315" s="112"/>
      <c r="C315" s="156"/>
      <c r="D315" s="108" t="s">
        <v>1295</v>
      </c>
      <c r="E315" s="108"/>
      <c r="F315" s="132"/>
      <c r="G315" s="119">
        <v>41791</v>
      </c>
      <c r="H315" s="133" t="s">
        <v>941</v>
      </c>
      <c r="I315" s="134">
        <v>1</v>
      </c>
      <c r="J315" s="135">
        <v>20000</v>
      </c>
      <c r="K315" s="136">
        <v>15962.33</v>
      </c>
      <c r="L315" s="137">
        <v>26030</v>
      </c>
      <c r="M315" s="138">
        <v>0.68</v>
      </c>
      <c r="N315" s="139">
        <v>17700</v>
      </c>
      <c r="O315" s="140"/>
      <c r="P315" s="141"/>
      <c r="Q315" s="142" t="s">
        <v>1096</v>
      </c>
    </row>
    <row r="316" ht="15.75" customHeight="1" spans="1:17">
      <c r="A316" s="115" t="s">
        <v>1296</v>
      </c>
      <c r="B316" s="112"/>
      <c r="C316" s="156"/>
      <c r="D316" s="108" t="s">
        <v>949</v>
      </c>
      <c r="E316" s="108"/>
      <c r="F316" s="132"/>
      <c r="G316" s="119">
        <v>41913</v>
      </c>
      <c r="H316" s="133" t="s">
        <v>941</v>
      </c>
      <c r="I316" s="134">
        <v>1</v>
      </c>
      <c r="J316" s="135">
        <v>28500</v>
      </c>
      <c r="K316" s="136">
        <v>23197.93</v>
      </c>
      <c r="L316" s="137">
        <v>37100</v>
      </c>
      <c r="M316" s="138">
        <v>0.78</v>
      </c>
      <c r="N316" s="139">
        <v>28940</v>
      </c>
      <c r="O316" s="140"/>
      <c r="P316" s="141"/>
      <c r="Q316" s="142" t="s">
        <v>1096</v>
      </c>
    </row>
    <row r="317" ht="15.75" customHeight="1" spans="1:17">
      <c r="A317" s="115" t="s">
        <v>1297</v>
      </c>
      <c r="B317" s="112"/>
      <c r="C317" s="156"/>
      <c r="D317" s="108" t="s">
        <v>949</v>
      </c>
      <c r="E317" s="108"/>
      <c r="F317" s="132"/>
      <c r="G317" s="119">
        <v>42036</v>
      </c>
      <c r="H317" s="133" t="s">
        <v>941</v>
      </c>
      <c r="I317" s="134">
        <v>1</v>
      </c>
      <c r="J317" s="135">
        <v>57000</v>
      </c>
      <c r="K317" s="136">
        <v>47297.91</v>
      </c>
      <c r="L317" s="137">
        <v>70330</v>
      </c>
      <c r="M317" s="138">
        <v>0.8</v>
      </c>
      <c r="N317" s="139">
        <v>56260</v>
      </c>
      <c r="O317" s="140"/>
      <c r="P317" s="141"/>
      <c r="Q317" s="142" t="s">
        <v>1096</v>
      </c>
    </row>
    <row r="318" ht="15.75" customHeight="1" spans="1:17">
      <c r="A318" s="115" t="s">
        <v>1298</v>
      </c>
      <c r="B318" s="112"/>
      <c r="C318" s="156"/>
      <c r="D318" s="108" t="s">
        <v>1299</v>
      </c>
      <c r="E318" s="108"/>
      <c r="F318" s="132"/>
      <c r="G318" s="119">
        <v>42125</v>
      </c>
      <c r="H318" s="133" t="s">
        <v>941</v>
      </c>
      <c r="I318" s="134">
        <v>1</v>
      </c>
      <c r="J318" s="135">
        <v>38000</v>
      </c>
      <c r="K318" s="136">
        <v>31983.2</v>
      </c>
      <c r="L318" s="137">
        <v>46880</v>
      </c>
      <c r="M318" s="138">
        <v>0.81</v>
      </c>
      <c r="N318" s="139">
        <v>37970</v>
      </c>
      <c r="O318" s="140"/>
      <c r="P318" s="141"/>
      <c r="Q318" s="142" t="s">
        <v>1096</v>
      </c>
    </row>
    <row r="319" ht="15.75" customHeight="1" spans="1:17">
      <c r="A319" s="115" t="s">
        <v>1300</v>
      </c>
      <c r="B319" s="112"/>
      <c r="C319" s="156"/>
      <c r="D319" s="108" t="s">
        <v>1301</v>
      </c>
      <c r="E319" s="108"/>
      <c r="F319" s="132"/>
      <c r="G319" s="119">
        <v>42339</v>
      </c>
      <c r="H319" s="133" t="s">
        <v>941</v>
      </c>
      <c r="I319" s="134">
        <v>1</v>
      </c>
      <c r="J319" s="135">
        <v>28122.06</v>
      </c>
      <c r="K319" s="136">
        <v>24448.5</v>
      </c>
      <c r="L319" s="137">
        <v>34700</v>
      </c>
      <c r="M319" s="138">
        <v>0.78</v>
      </c>
      <c r="N319" s="139">
        <v>27070</v>
      </c>
      <c r="O319" s="140"/>
      <c r="P319" s="141"/>
      <c r="Q319" s="142" t="s">
        <v>1096</v>
      </c>
    </row>
    <row r="320" ht="15.75" customHeight="1" spans="1:17">
      <c r="A320" s="115" t="s">
        <v>1302</v>
      </c>
      <c r="B320" s="112"/>
      <c r="C320" s="156"/>
      <c r="D320" s="108" t="s">
        <v>1303</v>
      </c>
      <c r="E320" s="108"/>
      <c r="F320" s="132"/>
      <c r="G320" s="119">
        <v>42461</v>
      </c>
      <c r="H320" s="133" t="s">
        <v>941</v>
      </c>
      <c r="I320" s="134">
        <v>1</v>
      </c>
      <c r="J320" s="135">
        <v>18065.64</v>
      </c>
      <c r="K320" s="136">
        <v>15991.85</v>
      </c>
      <c r="L320" s="137">
        <v>22290</v>
      </c>
      <c r="M320" s="138">
        <v>0.85</v>
      </c>
      <c r="N320" s="139">
        <v>18950</v>
      </c>
      <c r="O320" s="140"/>
      <c r="P320" s="141"/>
      <c r="Q320" s="142" t="s">
        <v>1096</v>
      </c>
    </row>
    <row r="321" ht="15.75" customHeight="1" spans="1:17">
      <c r="A321" s="115" t="s">
        <v>1304</v>
      </c>
      <c r="B321" s="112"/>
      <c r="C321" s="156"/>
      <c r="D321" s="108" t="s">
        <v>1305</v>
      </c>
      <c r="E321" s="108"/>
      <c r="F321" s="132"/>
      <c r="G321" s="119">
        <v>42491</v>
      </c>
      <c r="H321" s="133" t="s">
        <v>941</v>
      </c>
      <c r="I321" s="134">
        <v>1</v>
      </c>
      <c r="J321" s="135">
        <v>18876.86</v>
      </c>
      <c r="K321" s="136">
        <v>16784.7</v>
      </c>
      <c r="L321" s="137">
        <v>23290</v>
      </c>
      <c r="M321" s="138">
        <v>0.86</v>
      </c>
      <c r="N321" s="139">
        <v>20030</v>
      </c>
      <c r="O321" s="140"/>
      <c r="P321" s="141"/>
      <c r="Q321" s="142" t="s">
        <v>1096</v>
      </c>
    </row>
    <row r="322" ht="15.75" customHeight="1" spans="1:17">
      <c r="A322" s="115" t="s">
        <v>1306</v>
      </c>
      <c r="B322" s="112"/>
      <c r="C322" s="156"/>
      <c r="D322" s="108" t="s">
        <v>1307</v>
      </c>
      <c r="E322" s="108"/>
      <c r="F322" s="132"/>
      <c r="G322" s="119">
        <v>42522</v>
      </c>
      <c r="H322" s="133" t="s">
        <v>941</v>
      </c>
      <c r="I322" s="134">
        <v>1</v>
      </c>
      <c r="J322" s="135">
        <v>32823</v>
      </c>
      <c r="K322" s="136">
        <v>29315.09</v>
      </c>
      <c r="L322" s="137">
        <v>40500</v>
      </c>
      <c r="M322" s="138">
        <v>0.86</v>
      </c>
      <c r="N322" s="139">
        <v>34830</v>
      </c>
      <c r="O322" s="140"/>
      <c r="P322" s="141"/>
      <c r="Q322" s="142" t="s">
        <v>1096</v>
      </c>
    </row>
    <row r="323" ht="15.75" customHeight="1" spans="1:17">
      <c r="A323" s="115" t="s">
        <v>1308</v>
      </c>
      <c r="B323" s="112"/>
      <c r="C323" s="156"/>
      <c r="D323" s="108" t="s">
        <v>1309</v>
      </c>
      <c r="E323" s="108"/>
      <c r="F323" s="132"/>
      <c r="G323" s="119">
        <v>42675</v>
      </c>
      <c r="H323" s="133" t="s">
        <v>941</v>
      </c>
      <c r="I323" s="134">
        <v>1</v>
      </c>
      <c r="J323" s="135">
        <v>38000</v>
      </c>
      <c r="K323" s="136">
        <v>34690.76</v>
      </c>
      <c r="L323" s="137">
        <v>46880</v>
      </c>
      <c r="M323" s="138">
        <v>0.88</v>
      </c>
      <c r="N323" s="139">
        <v>41250</v>
      </c>
      <c r="O323" s="140"/>
      <c r="P323" s="141"/>
      <c r="Q323" s="142" t="s">
        <v>1096</v>
      </c>
    </row>
    <row r="324" ht="15.75" customHeight="1" spans="1:17">
      <c r="A324" s="115" t="s">
        <v>1310</v>
      </c>
      <c r="B324" s="112"/>
      <c r="C324" s="156"/>
      <c r="D324" s="108" t="s">
        <v>1311</v>
      </c>
      <c r="E324" s="108"/>
      <c r="F324" s="132"/>
      <c r="G324" s="119">
        <v>42705</v>
      </c>
      <c r="H324" s="133" t="s">
        <v>941</v>
      </c>
      <c r="I324" s="134">
        <v>1</v>
      </c>
      <c r="J324" s="135">
        <v>45000</v>
      </c>
      <c r="K324" s="136">
        <v>41259.27</v>
      </c>
      <c r="L324" s="137">
        <v>55520</v>
      </c>
      <c r="M324" s="138">
        <v>0.93</v>
      </c>
      <c r="N324" s="139">
        <v>51630</v>
      </c>
      <c r="O324" s="140"/>
      <c r="P324" s="141"/>
      <c r="Q324" s="142" t="s">
        <v>1096</v>
      </c>
    </row>
    <row r="325" ht="15.75" customHeight="1" spans="1:17">
      <c r="A325" s="115" t="s">
        <v>1312</v>
      </c>
      <c r="B325" s="112"/>
      <c r="C325" s="156"/>
      <c r="D325" s="108" t="s">
        <v>1313</v>
      </c>
      <c r="E325" s="108"/>
      <c r="F325" s="132"/>
      <c r="G325" s="119">
        <v>42736</v>
      </c>
      <c r="H325" s="133" t="s">
        <v>941</v>
      </c>
      <c r="I325" s="134">
        <v>1</v>
      </c>
      <c r="J325" s="135">
        <v>30240.88</v>
      </c>
      <c r="K325" s="136">
        <v>27846.88</v>
      </c>
      <c r="L325" s="137">
        <v>36280</v>
      </c>
      <c r="M325" s="138">
        <v>0.86</v>
      </c>
      <c r="N325" s="139">
        <v>31200</v>
      </c>
      <c r="O325" s="140"/>
      <c r="P325" s="141"/>
      <c r="Q325" s="142" t="s">
        <v>1096</v>
      </c>
    </row>
    <row r="326" ht="15.75" customHeight="1" spans="1:17">
      <c r="A326" s="115" t="s">
        <v>1314</v>
      </c>
      <c r="B326" s="112"/>
      <c r="C326" s="156"/>
      <c r="D326" s="108" t="s">
        <v>1315</v>
      </c>
      <c r="E326" s="108"/>
      <c r="F326" s="132"/>
      <c r="G326" s="119">
        <v>42736</v>
      </c>
      <c r="H326" s="133" t="s">
        <v>941</v>
      </c>
      <c r="I326" s="134">
        <v>1</v>
      </c>
      <c r="J326" s="135">
        <v>6148</v>
      </c>
      <c r="K326" s="136">
        <v>5661.2</v>
      </c>
      <c r="L326" s="137"/>
      <c r="M326" s="138"/>
      <c r="N326" s="139"/>
      <c r="O326" s="140"/>
      <c r="P326" s="141"/>
      <c r="Q326" s="142" t="s">
        <v>1096</v>
      </c>
    </row>
    <row r="327" ht="15.75" customHeight="1" spans="1:17">
      <c r="A327" s="115" t="s">
        <v>1316</v>
      </c>
      <c r="B327" s="112"/>
      <c r="C327" s="156"/>
      <c r="D327" s="108" t="s">
        <v>1317</v>
      </c>
      <c r="E327" s="108"/>
      <c r="F327" s="132"/>
      <c r="G327" s="119">
        <v>42736</v>
      </c>
      <c r="H327" s="133" t="s">
        <v>941</v>
      </c>
      <c r="I327" s="134">
        <v>1</v>
      </c>
      <c r="J327" s="135">
        <v>183220.34</v>
      </c>
      <c r="K327" s="136">
        <v>168715.34</v>
      </c>
      <c r="L327" s="137">
        <v>219830</v>
      </c>
      <c r="M327" s="138">
        <v>0.89</v>
      </c>
      <c r="N327" s="139">
        <v>195650</v>
      </c>
      <c r="O327" s="140"/>
      <c r="P327" s="141"/>
      <c r="Q327" s="142" t="s">
        <v>1096</v>
      </c>
    </row>
    <row r="328" ht="15.75" customHeight="1" spans="1:17">
      <c r="A328" s="115" t="s">
        <v>1318</v>
      </c>
      <c r="B328" s="112"/>
      <c r="C328" s="156"/>
      <c r="D328" s="108" t="s">
        <v>1319</v>
      </c>
      <c r="E328" s="108"/>
      <c r="F328" s="132"/>
      <c r="G328" s="119">
        <v>43169</v>
      </c>
      <c r="H328" s="133" t="s">
        <v>941</v>
      </c>
      <c r="I328" s="134">
        <v>1</v>
      </c>
      <c r="J328" s="135">
        <v>130000</v>
      </c>
      <c r="K328" s="136">
        <v>126912.52</v>
      </c>
      <c r="L328" s="137">
        <v>154500</v>
      </c>
      <c r="M328" s="138">
        <v>0.95</v>
      </c>
      <c r="N328" s="139">
        <v>146780</v>
      </c>
      <c r="O328" s="140"/>
      <c r="P328" s="141"/>
      <c r="Q328" s="142" t="s">
        <v>1096</v>
      </c>
    </row>
    <row r="329" ht="15.75" customHeight="1" spans="1:17">
      <c r="A329" s="115" t="s">
        <v>1320</v>
      </c>
      <c r="B329" s="112"/>
      <c r="C329" s="156"/>
      <c r="D329" s="108" t="s">
        <v>1321</v>
      </c>
      <c r="E329" s="108"/>
      <c r="F329" s="132"/>
      <c r="G329" s="119">
        <v>41183</v>
      </c>
      <c r="H329" s="133" t="s">
        <v>941</v>
      </c>
      <c r="I329" s="134">
        <v>1</v>
      </c>
      <c r="J329" s="135">
        <v>15070</v>
      </c>
      <c r="K329" s="136">
        <v>10834.85</v>
      </c>
      <c r="L329" s="137">
        <v>20980</v>
      </c>
      <c r="M329" s="138">
        <v>0.68</v>
      </c>
      <c r="N329" s="139">
        <v>14270</v>
      </c>
      <c r="O329" s="140"/>
      <c r="P329" s="141"/>
      <c r="Q329" s="143" t="s">
        <v>1322</v>
      </c>
    </row>
    <row r="330" ht="15.75" customHeight="1" spans="1:17">
      <c r="A330" s="115" t="s">
        <v>1323</v>
      </c>
      <c r="B330" s="112"/>
      <c r="C330" s="159"/>
      <c r="D330" s="108" t="s">
        <v>1324</v>
      </c>
      <c r="E330" s="108"/>
      <c r="F330" s="132"/>
      <c r="G330" s="119">
        <v>43262</v>
      </c>
      <c r="H330" s="133" t="s">
        <v>941</v>
      </c>
      <c r="I330" s="134">
        <v>1</v>
      </c>
      <c r="J330" s="135">
        <v>1416588.76</v>
      </c>
      <c r="K330" s="136">
        <v>1399766.77</v>
      </c>
      <c r="L330" s="137">
        <v>1683610</v>
      </c>
      <c r="M330" s="138">
        <v>0.96</v>
      </c>
      <c r="N330" s="139">
        <v>1616270</v>
      </c>
      <c r="O330" s="140"/>
      <c r="P330" s="141"/>
      <c r="Q330" s="142" t="s">
        <v>1322</v>
      </c>
    </row>
    <row r="331" s="77" customFormat="1" ht="15.75" customHeight="1" spans="1:17">
      <c r="A331" s="115" t="s">
        <v>1325</v>
      </c>
      <c r="B331" s="163"/>
      <c r="C331" s="163"/>
      <c r="D331" s="146" t="s">
        <v>1326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1327</v>
      </c>
      <c r="B332" s="115"/>
      <c r="C332" s="164" t="s">
        <v>1328</v>
      </c>
      <c r="D332" s="118" t="s">
        <v>1329</v>
      </c>
      <c r="E332" s="118">
        <v>101</v>
      </c>
      <c r="F332" s="118" t="s">
        <v>839</v>
      </c>
      <c r="G332" s="131">
        <v>39417</v>
      </c>
      <c r="H332" s="61" t="s">
        <v>840</v>
      </c>
      <c r="I332" s="120">
        <v>336</v>
      </c>
      <c r="J332" s="121">
        <v>20555743.64</v>
      </c>
      <c r="K332" s="161">
        <v>12220668.82</v>
      </c>
      <c r="L332" s="122">
        <v>219330</v>
      </c>
      <c r="M332" s="123">
        <v>0.6</v>
      </c>
      <c r="N332" s="122">
        <v>131600</v>
      </c>
      <c r="O332" s="124"/>
      <c r="P332" s="125">
        <f t="shared" ref="P332:P383" si="6">L332/I332</f>
        <v>653</v>
      </c>
      <c r="Q332" s="126" t="s">
        <v>1330</v>
      </c>
    </row>
    <row r="333" s="2" customFormat="1" ht="15.75" customHeight="1" spans="1:17">
      <c r="A333" s="115" t="s">
        <v>1331</v>
      </c>
      <c r="B333" s="115"/>
      <c r="C333" s="156"/>
      <c r="D333" s="118" t="s">
        <v>1329</v>
      </c>
      <c r="E333" s="118">
        <v>102</v>
      </c>
      <c r="F333" s="118" t="s">
        <v>839</v>
      </c>
      <c r="G333" s="131">
        <v>39417</v>
      </c>
      <c r="H333" s="61" t="s">
        <v>840</v>
      </c>
      <c r="I333" s="120">
        <v>336</v>
      </c>
      <c r="J333" s="129"/>
      <c r="K333" s="129"/>
      <c r="L333" s="122">
        <v>219330</v>
      </c>
      <c r="M333" s="123">
        <v>0.6</v>
      </c>
      <c r="N333" s="122">
        <v>131600</v>
      </c>
      <c r="O333" s="124"/>
      <c r="P333" s="125">
        <f t="shared" si="6"/>
        <v>653</v>
      </c>
      <c r="Q333" s="126" t="s">
        <v>1330</v>
      </c>
    </row>
    <row r="334" s="2" customFormat="1" ht="15.75" customHeight="1" spans="1:17">
      <c r="A334" s="115" t="s">
        <v>1332</v>
      </c>
      <c r="B334" s="115"/>
      <c r="C334" s="156"/>
      <c r="D334" s="118" t="s">
        <v>1329</v>
      </c>
      <c r="E334" s="118">
        <v>103</v>
      </c>
      <c r="F334" s="118" t="s">
        <v>839</v>
      </c>
      <c r="G334" s="131">
        <v>39417</v>
      </c>
      <c r="H334" s="61" t="s">
        <v>840</v>
      </c>
      <c r="I334" s="120">
        <v>336</v>
      </c>
      <c r="J334" s="129"/>
      <c r="K334" s="129"/>
      <c r="L334" s="122">
        <v>219330</v>
      </c>
      <c r="M334" s="123">
        <v>0.6</v>
      </c>
      <c r="N334" s="122">
        <v>131600</v>
      </c>
      <c r="O334" s="124"/>
      <c r="P334" s="125">
        <f t="shared" si="6"/>
        <v>653</v>
      </c>
      <c r="Q334" s="126" t="s">
        <v>1330</v>
      </c>
    </row>
    <row r="335" s="2" customFormat="1" ht="15.75" customHeight="1" spans="1:17">
      <c r="A335" s="115" t="s">
        <v>1333</v>
      </c>
      <c r="B335" s="115"/>
      <c r="C335" s="156"/>
      <c r="D335" s="118" t="s">
        <v>1329</v>
      </c>
      <c r="E335" s="118">
        <v>104</v>
      </c>
      <c r="F335" s="118" t="s">
        <v>839</v>
      </c>
      <c r="G335" s="131">
        <v>39417</v>
      </c>
      <c r="H335" s="61" t="s">
        <v>840</v>
      </c>
      <c r="I335" s="120">
        <v>336</v>
      </c>
      <c r="J335" s="129"/>
      <c r="K335" s="129"/>
      <c r="L335" s="122">
        <v>219330</v>
      </c>
      <c r="M335" s="123">
        <v>0.6</v>
      </c>
      <c r="N335" s="122">
        <v>131600</v>
      </c>
      <c r="O335" s="124"/>
      <c r="P335" s="125">
        <f t="shared" si="6"/>
        <v>653</v>
      </c>
      <c r="Q335" s="126" t="s">
        <v>1330</v>
      </c>
    </row>
    <row r="336" s="75" customFormat="1" ht="15.75" customHeight="1" spans="1:17">
      <c r="A336" s="115" t="s">
        <v>1334</v>
      </c>
      <c r="B336" s="115"/>
      <c r="C336" s="156"/>
      <c r="D336" s="118" t="s">
        <v>1335</v>
      </c>
      <c r="E336" s="118">
        <v>105</v>
      </c>
      <c r="F336" s="118" t="s">
        <v>839</v>
      </c>
      <c r="G336" s="131">
        <v>39417</v>
      </c>
      <c r="H336" s="61" t="s">
        <v>840</v>
      </c>
      <c r="I336" s="120">
        <v>413</v>
      </c>
      <c r="J336" s="129"/>
      <c r="K336" s="129"/>
      <c r="L336" s="122">
        <v>269590</v>
      </c>
      <c r="M336" s="123">
        <v>0.6</v>
      </c>
      <c r="N336" s="122">
        <v>161750</v>
      </c>
      <c r="O336" s="124"/>
      <c r="P336" s="125">
        <f t="shared" si="6"/>
        <v>653</v>
      </c>
      <c r="Q336" s="126" t="s">
        <v>1330</v>
      </c>
    </row>
    <row r="337" s="2" customFormat="1" ht="15.75" customHeight="1" spans="1:17">
      <c r="A337" s="115" t="s">
        <v>1336</v>
      </c>
      <c r="B337" s="115"/>
      <c r="C337" s="156"/>
      <c r="D337" s="118" t="s">
        <v>1335</v>
      </c>
      <c r="E337" s="118">
        <v>106</v>
      </c>
      <c r="F337" s="118" t="s">
        <v>839</v>
      </c>
      <c r="G337" s="131">
        <v>39417</v>
      </c>
      <c r="H337" s="61" t="s">
        <v>840</v>
      </c>
      <c r="I337" s="120">
        <v>413</v>
      </c>
      <c r="J337" s="129"/>
      <c r="K337" s="129"/>
      <c r="L337" s="122">
        <v>269590</v>
      </c>
      <c r="M337" s="123">
        <v>0.6</v>
      </c>
      <c r="N337" s="122">
        <v>161750</v>
      </c>
      <c r="O337" s="124"/>
      <c r="P337" s="125">
        <f t="shared" si="6"/>
        <v>653</v>
      </c>
      <c r="Q337" s="126" t="s">
        <v>1330</v>
      </c>
    </row>
    <row r="338" s="2" customFormat="1" ht="15.75" customHeight="1" spans="1:17">
      <c r="A338" s="115" t="s">
        <v>1337</v>
      </c>
      <c r="B338" s="115"/>
      <c r="C338" s="156"/>
      <c r="D338" s="118" t="s">
        <v>1335</v>
      </c>
      <c r="E338" s="118">
        <v>107</v>
      </c>
      <c r="F338" s="118" t="s">
        <v>839</v>
      </c>
      <c r="G338" s="131">
        <v>39417</v>
      </c>
      <c r="H338" s="61" t="s">
        <v>840</v>
      </c>
      <c r="I338" s="120">
        <v>413</v>
      </c>
      <c r="J338" s="129"/>
      <c r="K338" s="129"/>
      <c r="L338" s="122">
        <v>269590</v>
      </c>
      <c r="M338" s="123">
        <v>0.6</v>
      </c>
      <c r="N338" s="122">
        <v>161750</v>
      </c>
      <c r="O338" s="124"/>
      <c r="P338" s="125">
        <f t="shared" si="6"/>
        <v>653</v>
      </c>
      <c r="Q338" s="126" t="s">
        <v>1330</v>
      </c>
    </row>
    <row r="339" s="2" customFormat="1" ht="15.75" customHeight="1" spans="1:17">
      <c r="A339" s="115" t="s">
        <v>1338</v>
      </c>
      <c r="B339" s="115"/>
      <c r="C339" s="156"/>
      <c r="D339" s="118" t="s">
        <v>1238</v>
      </c>
      <c r="E339" s="118">
        <v>108</v>
      </c>
      <c r="F339" s="118" t="s">
        <v>839</v>
      </c>
      <c r="G339" s="131">
        <v>39417</v>
      </c>
      <c r="H339" s="61" t="s">
        <v>840</v>
      </c>
      <c r="I339" s="120">
        <v>413</v>
      </c>
      <c r="J339" s="129"/>
      <c r="K339" s="129"/>
      <c r="L339" s="122">
        <v>269590</v>
      </c>
      <c r="M339" s="123">
        <v>0.6</v>
      </c>
      <c r="N339" s="122">
        <v>161750</v>
      </c>
      <c r="O339" s="124"/>
      <c r="P339" s="125">
        <f t="shared" si="6"/>
        <v>653</v>
      </c>
      <c r="Q339" s="126" t="s">
        <v>1330</v>
      </c>
    </row>
    <row r="340" s="2" customFormat="1" ht="15.75" customHeight="1" spans="1:17">
      <c r="A340" s="115" t="s">
        <v>1339</v>
      </c>
      <c r="B340" s="115"/>
      <c r="C340" s="156"/>
      <c r="D340" s="118" t="s">
        <v>1238</v>
      </c>
      <c r="E340" s="118">
        <v>109</v>
      </c>
      <c r="F340" s="118" t="s">
        <v>839</v>
      </c>
      <c r="G340" s="131">
        <v>39417</v>
      </c>
      <c r="H340" s="61" t="s">
        <v>840</v>
      </c>
      <c r="I340" s="120">
        <v>413</v>
      </c>
      <c r="J340" s="129"/>
      <c r="K340" s="129"/>
      <c r="L340" s="122">
        <v>269590</v>
      </c>
      <c r="M340" s="123">
        <v>0.6</v>
      </c>
      <c r="N340" s="122">
        <v>161750</v>
      </c>
      <c r="O340" s="124"/>
      <c r="P340" s="125">
        <f t="shared" si="6"/>
        <v>653</v>
      </c>
      <c r="Q340" s="126" t="s">
        <v>1330</v>
      </c>
    </row>
    <row r="341" s="2" customFormat="1" ht="15.75" customHeight="1" spans="1:17">
      <c r="A341" s="115" t="s">
        <v>1340</v>
      </c>
      <c r="B341" s="115"/>
      <c r="C341" s="156"/>
      <c r="D341" s="118" t="s">
        <v>1238</v>
      </c>
      <c r="E341" s="118">
        <v>110</v>
      </c>
      <c r="F341" s="118" t="s">
        <v>839</v>
      </c>
      <c r="G341" s="131">
        <v>39417</v>
      </c>
      <c r="H341" s="61" t="s">
        <v>840</v>
      </c>
      <c r="I341" s="120">
        <v>200</v>
      </c>
      <c r="J341" s="129"/>
      <c r="K341" s="129"/>
      <c r="L341" s="122">
        <v>130550</v>
      </c>
      <c r="M341" s="123">
        <v>0.6</v>
      </c>
      <c r="N341" s="122">
        <v>78330</v>
      </c>
      <c r="O341" s="124"/>
      <c r="P341" s="125">
        <f t="shared" si="6"/>
        <v>653</v>
      </c>
      <c r="Q341" s="126" t="s">
        <v>1330</v>
      </c>
    </row>
    <row r="342" s="2" customFormat="1" ht="15.75" customHeight="1" spans="1:17">
      <c r="A342" s="115" t="s">
        <v>1341</v>
      </c>
      <c r="B342" s="115"/>
      <c r="C342" s="156"/>
      <c r="D342" s="118" t="s">
        <v>847</v>
      </c>
      <c r="E342" s="118">
        <v>202</v>
      </c>
      <c r="F342" s="118" t="s">
        <v>839</v>
      </c>
      <c r="G342" s="131">
        <v>42491</v>
      </c>
      <c r="H342" s="61" t="s">
        <v>840</v>
      </c>
      <c r="I342" s="120">
        <v>544</v>
      </c>
      <c r="J342" s="129"/>
      <c r="K342" s="129"/>
      <c r="L342" s="122">
        <v>355110</v>
      </c>
      <c r="M342" s="123">
        <v>0.85</v>
      </c>
      <c r="N342" s="122">
        <v>301840</v>
      </c>
      <c r="O342" s="124"/>
      <c r="P342" s="125">
        <f t="shared" si="6"/>
        <v>653</v>
      </c>
      <c r="Q342" s="126" t="s">
        <v>1330</v>
      </c>
    </row>
    <row r="343" s="2" customFormat="1" ht="15.75" customHeight="1" spans="1:17">
      <c r="A343" s="115" t="s">
        <v>1342</v>
      </c>
      <c r="B343" s="115"/>
      <c r="C343" s="156"/>
      <c r="D343" s="118" t="s">
        <v>847</v>
      </c>
      <c r="E343" s="118">
        <v>203</v>
      </c>
      <c r="F343" s="118" t="s">
        <v>839</v>
      </c>
      <c r="G343" s="131">
        <v>39417</v>
      </c>
      <c r="H343" s="61" t="s">
        <v>840</v>
      </c>
      <c r="I343" s="120">
        <v>544</v>
      </c>
      <c r="J343" s="129"/>
      <c r="K343" s="129"/>
      <c r="L343" s="122">
        <v>355110</v>
      </c>
      <c r="M343" s="123">
        <v>0.6</v>
      </c>
      <c r="N343" s="122">
        <v>213070</v>
      </c>
      <c r="O343" s="124"/>
      <c r="P343" s="125">
        <f t="shared" si="6"/>
        <v>653</v>
      </c>
      <c r="Q343" s="126" t="s">
        <v>1330</v>
      </c>
    </row>
    <row r="344" s="2" customFormat="1" ht="15.75" customHeight="1" spans="1:17">
      <c r="A344" s="115" t="s">
        <v>1343</v>
      </c>
      <c r="B344" s="115"/>
      <c r="C344" s="156"/>
      <c r="D344" s="118" t="s">
        <v>847</v>
      </c>
      <c r="E344" s="118">
        <v>204</v>
      </c>
      <c r="F344" s="118" t="s">
        <v>839</v>
      </c>
      <c r="G344" s="131">
        <v>39417</v>
      </c>
      <c r="H344" s="61" t="s">
        <v>840</v>
      </c>
      <c r="I344" s="120">
        <v>544</v>
      </c>
      <c r="J344" s="129"/>
      <c r="K344" s="129"/>
      <c r="L344" s="122">
        <v>355110</v>
      </c>
      <c r="M344" s="123">
        <v>0.6</v>
      </c>
      <c r="N344" s="122">
        <v>213070</v>
      </c>
      <c r="O344" s="124"/>
      <c r="P344" s="125">
        <f t="shared" si="6"/>
        <v>653</v>
      </c>
      <c r="Q344" s="126" t="s">
        <v>1330</v>
      </c>
    </row>
    <row r="345" s="2" customFormat="1" ht="15.75" customHeight="1" spans="1:17">
      <c r="A345" s="115" t="s">
        <v>1344</v>
      </c>
      <c r="B345" s="115"/>
      <c r="C345" s="156"/>
      <c r="D345" s="118" t="s">
        <v>847</v>
      </c>
      <c r="E345" s="118">
        <v>205</v>
      </c>
      <c r="F345" s="118" t="s">
        <v>839</v>
      </c>
      <c r="G345" s="131">
        <v>39417</v>
      </c>
      <c r="H345" s="61" t="s">
        <v>840</v>
      </c>
      <c r="I345" s="120">
        <v>544</v>
      </c>
      <c r="J345" s="129"/>
      <c r="K345" s="129"/>
      <c r="L345" s="122">
        <v>355110</v>
      </c>
      <c r="M345" s="123">
        <v>0.6</v>
      </c>
      <c r="N345" s="122">
        <v>213070</v>
      </c>
      <c r="O345" s="124"/>
      <c r="P345" s="125">
        <f t="shared" si="6"/>
        <v>653</v>
      </c>
      <c r="Q345" s="126" t="s">
        <v>1330</v>
      </c>
    </row>
    <row r="346" s="2" customFormat="1" ht="15.75" customHeight="1" spans="1:17">
      <c r="A346" s="115" t="s">
        <v>1345</v>
      </c>
      <c r="B346" s="115"/>
      <c r="C346" s="156"/>
      <c r="D346" s="118" t="s">
        <v>847</v>
      </c>
      <c r="E346" s="118">
        <v>206</v>
      </c>
      <c r="F346" s="118" t="s">
        <v>839</v>
      </c>
      <c r="G346" s="131">
        <v>39417</v>
      </c>
      <c r="H346" s="61" t="s">
        <v>840</v>
      </c>
      <c r="I346" s="120">
        <v>544</v>
      </c>
      <c r="J346" s="129"/>
      <c r="K346" s="129"/>
      <c r="L346" s="122">
        <v>355110</v>
      </c>
      <c r="M346" s="123">
        <v>0.6</v>
      </c>
      <c r="N346" s="122">
        <v>213070</v>
      </c>
      <c r="O346" s="124"/>
      <c r="P346" s="125">
        <f t="shared" si="6"/>
        <v>653</v>
      </c>
      <c r="Q346" s="126" t="s">
        <v>1330</v>
      </c>
    </row>
    <row r="347" s="2" customFormat="1" ht="15.75" customHeight="1" spans="1:17">
      <c r="A347" s="115" t="s">
        <v>1346</v>
      </c>
      <c r="B347" s="115"/>
      <c r="C347" s="156"/>
      <c r="D347" s="118" t="s">
        <v>837</v>
      </c>
      <c r="E347" s="118">
        <v>207</v>
      </c>
      <c r="F347" s="118" t="s">
        <v>839</v>
      </c>
      <c r="G347" s="131">
        <v>39417</v>
      </c>
      <c r="H347" s="61" t="s">
        <v>840</v>
      </c>
      <c r="I347" s="120">
        <v>516</v>
      </c>
      <c r="J347" s="129"/>
      <c r="K347" s="129"/>
      <c r="L347" s="122">
        <v>336830</v>
      </c>
      <c r="M347" s="123">
        <v>0.6</v>
      </c>
      <c r="N347" s="122">
        <v>202100</v>
      </c>
      <c r="O347" s="124"/>
      <c r="P347" s="125">
        <f t="shared" si="6"/>
        <v>653</v>
      </c>
      <c r="Q347" s="126" t="s">
        <v>1330</v>
      </c>
    </row>
    <row r="348" s="2" customFormat="1" ht="15.75" customHeight="1" spans="1:17">
      <c r="A348" s="115" t="s">
        <v>1347</v>
      </c>
      <c r="B348" s="115"/>
      <c r="C348" s="156"/>
      <c r="D348" s="118" t="s">
        <v>837</v>
      </c>
      <c r="E348" s="118">
        <v>208</v>
      </c>
      <c r="F348" s="118" t="s">
        <v>839</v>
      </c>
      <c r="G348" s="131">
        <v>39417</v>
      </c>
      <c r="H348" s="61" t="s">
        <v>840</v>
      </c>
      <c r="I348" s="120">
        <v>516</v>
      </c>
      <c r="J348" s="129"/>
      <c r="K348" s="129"/>
      <c r="L348" s="122">
        <v>336830</v>
      </c>
      <c r="M348" s="123">
        <v>0.6</v>
      </c>
      <c r="N348" s="122">
        <v>202100</v>
      </c>
      <c r="O348" s="124"/>
      <c r="P348" s="125">
        <f t="shared" si="6"/>
        <v>653</v>
      </c>
      <c r="Q348" s="126" t="s">
        <v>1330</v>
      </c>
    </row>
    <row r="349" s="2" customFormat="1" ht="15.75" customHeight="1" spans="1:17">
      <c r="A349" s="115" t="s">
        <v>1348</v>
      </c>
      <c r="B349" s="115"/>
      <c r="C349" s="156"/>
      <c r="D349" s="118" t="s">
        <v>837</v>
      </c>
      <c r="E349" s="118">
        <v>209</v>
      </c>
      <c r="F349" s="118" t="s">
        <v>839</v>
      </c>
      <c r="G349" s="131">
        <v>39417</v>
      </c>
      <c r="H349" s="61" t="s">
        <v>840</v>
      </c>
      <c r="I349" s="120">
        <v>516</v>
      </c>
      <c r="J349" s="129"/>
      <c r="K349" s="129"/>
      <c r="L349" s="122">
        <v>336830</v>
      </c>
      <c r="M349" s="123">
        <v>0.6</v>
      </c>
      <c r="N349" s="122">
        <v>202100</v>
      </c>
      <c r="O349" s="124"/>
      <c r="P349" s="125">
        <f t="shared" si="6"/>
        <v>653</v>
      </c>
      <c r="Q349" s="126" t="s">
        <v>1330</v>
      </c>
    </row>
    <row r="350" s="2" customFormat="1" ht="15.75" customHeight="1" spans="1:17">
      <c r="A350" s="115" t="s">
        <v>1349</v>
      </c>
      <c r="B350" s="115"/>
      <c r="C350" s="156"/>
      <c r="D350" s="118" t="s">
        <v>837</v>
      </c>
      <c r="E350" s="118">
        <v>210</v>
      </c>
      <c r="F350" s="118" t="s">
        <v>839</v>
      </c>
      <c r="G350" s="131">
        <v>39417</v>
      </c>
      <c r="H350" s="61" t="s">
        <v>840</v>
      </c>
      <c r="I350" s="120">
        <v>516</v>
      </c>
      <c r="J350" s="129"/>
      <c r="K350" s="129"/>
      <c r="L350" s="122">
        <v>336830</v>
      </c>
      <c r="M350" s="123">
        <v>0.6</v>
      </c>
      <c r="N350" s="122">
        <v>202100</v>
      </c>
      <c r="O350" s="124"/>
      <c r="P350" s="125">
        <f t="shared" si="6"/>
        <v>653</v>
      </c>
      <c r="Q350" s="126" t="s">
        <v>1330</v>
      </c>
    </row>
    <row r="351" s="75" customFormat="1" ht="15.75" customHeight="1" spans="1:17">
      <c r="A351" s="115" t="s">
        <v>1350</v>
      </c>
      <c r="B351" s="115"/>
      <c r="C351" s="156"/>
      <c r="D351" s="118" t="s">
        <v>837</v>
      </c>
      <c r="E351" s="118">
        <v>211</v>
      </c>
      <c r="F351" s="118" t="s">
        <v>839</v>
      </c>
      <c r="G351" s="131">
        <v>39417</v>
      </c>
      <c r="H351" s="61" t="s">
        <v>840</v>
      </c>
      <c r="I351" s="120">
        <v>516</v>
      </c>
      <c r="J351" s="129"/>
      <c r="K351" s="129"/>
      <c r="L351" s="122">
        <v>336830</v>
      </c>
      <c r="M351" s="123">
        <v>0.6</v>
      </c>
      <c r="N351" s="122">
        <v>202100</v>
      </c>
      <c r="O351" s="124"/>
      <c r="P351" s="125">
        <f t="shared" si="6"/>
        <v>653</v>
      </c>
      <c r="Q351" s="126" t="s">
        <v>1330</v>
      </c>
    </row>
    <row r="352" s="2" customFormat="1" ht="15.75" customHeight="1" spans="1:17">
      <c r="A352" s="115" t="s">
        <v>1351</v>
      </c>
      <c r="B352" s="115"/>
      <c r="C352" s="156"/>
      <c r="D352" s="118" t="s">
        <v>837</v>
      </c>
      <c r="E352" s="118">
        <v>212</v>
      </c>
      <c r="F352" s="118" t="s">
        <v>839</v>
      </c>
      <c r="G352" s="131">
        <v>39417</v>
      </c>
      <c r="H352" s="61" t="s">
        <v>840</v>
      </c>
      <c r="I352" s="120">
        <v>516</v>
      </c>
      <c r="J352" s="129"/>
      <c r="K352" s="129"/>
      <c r="L352" s="122">
        <v>336830</v>
      </c>
      <c r="M352" s="123">
        <v>0.6</v>
      </c>
      <c r="N352" s="122">
        <v>202100</v>
      </c>
      <c r="O352" s="124"/>
      <c r="P352" s="125">
        <f t="shared" si="6"/>
        <v>653</v>
      </c>
      <c r="Q352" s="126" t="s">
        <v>1330</v>
      </c>
    </row>
    <row r="353" s="2" customFormat="1" ht="15.75" customHeight="1" spans="1:17">
      <c r="A353" s="115" t="s">
        <v>1352</v>
      </c>
      <c r="B353" s="115"/>
      <c r="C353" s="156"/>
      <c r="D353" s="118" t="s">
        <v>837</v>
      </c>
      <c r="E353" s="130">
        <v>301</v>
      </c>
      <c r="F353" s="118" t="s">
        <v>839</v>
      </c>
      <c r="G353" s="131">
        <v>39417</v>
      </c>
      <c r="H353" s="61" t="s">
        <v>840</v>
      </c>
      <c r="I353" s="120">
        <v>516</v>
      </c>
      <c r="J353" s="129"/>
      <c r="K353" s="129"/>
      <c r="L353" s="122">
        <v>336830</v>
      </c>
      <c r="M353" s="123">
        <v>0.6</v>
      </c>
      <c r="N353" s="122">
        <v>202100</v>
      </c>
      <c r="O353" s="124"/>
      <c r="P353" s="125">
        <f t="shared" si="6"/>
        <v>653</v>
      </c>
      <c r="Q353" s="126" t="s">
        <v>1330</v>
      </c>
    </row>
    <row r="354" s="2" customFormat="1" ht="15.75" customHeight="1" spans="1:17">
      <c r="A354" s="115" t="s">
        <v>1353</v>
      </c>
      <c r="B354" s="115"/>
      <c r="C354" s="156"/>
      <c r="D354" s="118" t="s">
        <v>837</v>
      </c>
      <c r="E354" s="130">
        <v>302</v>
      </c>
      <c r="F354" s="118" t="s">
        <v>839</v>
      </c>
      <c r="G354" s="131">
        <v>39417</v>
      </c>
      <c r="H354" s="61" t="s">
        <v>840</v>
      </c>
      <c r="I354" s="120">
        <v>516</v>
      </c>
      <c r="J354" s="129"/>
      <c r="K354" s="129"/>
      <c r="L354" s="122">
        <v>336830</v>
      </c>
      <c r="M354" s="123">
        <v>0.6</v>
      </c>
      <c r="N354" s="122">
        <v>202100</v>
      </c>
      <c r="O354" s="124"/>
      <c r="P354" s="125">
        <f t="shared" si="6"/>
        <v>653</v>
      </c>
      <c r="Q354" s="126" t="s">
        <v>1330</v>
      </c>
    </row>
    <row r="355" s="2" customFormat="1" ht="15.75" customHeight="1" spans="1:17">
      <c r="A355" s="115" t="s">
        <v>1354</v>
      </c>
      <c r="B355" s="115"/>
      <c r="C355" s="156"/>
      <c r="D355" s="118" t="s">
        <v>837</v>
      </c>
      <c r="E355" s="130">
        <v>303</v>
      </c>
      <c r="F355" s="118" t="s">
        <v>839</v>
      </c>
      <c r="G355" s="131">
        <v>39417</v>
      </c>
      <c r="H355" s="61" t="s">
        <v>840</v>
      </c>
      <c r="I355" s="120">
        <v>516</v>
      </c>
      <c r="J355" s="129"/>
      <c r="K355" s="129"/>
      <c r="L355" s="122">
        <v>336830</v>
      </c>
      <c r="M355" s="123">
        <v>0.6</v>
      </c>
      <c r="N355" s="122">
        <v>202100</v>
      </c>
      <c r="O355" s="124"/>
      <c r="P355" s="125">
        <f t="shared" si="6"/>
        <v>653</v>
      </c>
      <c r="Q355" s="126" t="s">
        <v>1330</v>
      </c>
    </row>
    <row r="356" s="2" customFormat="1" ht="15.75" customHeight="1" spans="1:17">
      <c r="A356" s="115" t="s">
        <v>1355</v>
      </c>
      <c r="B356" s="115"/>
      <c r="C356" s="156"/>
      <c r="D356" s="118" t="s">
        <v>837</v>
      </c>
      <c r="E356" s="130">
        <v>304</v>
      </c>
      <c r="F356" s="118" t="s">
        <v>839</v>
      </c>
      <c r="G356" s="131">
        <v>39417</v>
      </c>
      <c r="H356" s="61" t="s">
        <v>840</v>
      </c>
      <c r="I356" s="120">
        <v>516</v>
      </c>
      <c r="J356" s="129"/>
      <c r="K356" s="129"/>
      <c r="L356" s="122">
        <v>336830</v>
      </c>
      <c r="M356" s="123">
        <v>0.6</v>
      </c>
      <c r="N356" s="122">
        <v>202100</v>
      </c>
      <c r="O356" s="124"/>
      <c r="P356" s="125">
        <f t="shared" si="6"/>
        <v>653</v>
      </c>
      <c r="Q356" s="126" t="s">
        <v>1330</v>
      </c>
    </row>
    <row r="357" s="2" customFormat="1" ht="15.75" customHeight="1" spans="1:17">
      <c r="A357" s="115" t="s">
        <v>1356</v>
      </c>
      <c r="B357" s="115"/>
      <c r="C357" s="156"/>
      <c r="D357" s="118" t="s">
        <v>837</v>
      </c>
      <c r="E357" s="130">
        <v>305</v>
      </c>
      <c r="F357" s="118" t="s">
        <v>839</v>
      </c>
      <c r="G357" s="131">
        <v>39417</v>
      </c>
      <c r="H357" s="61" t="s">
        <v>840</v>
      </c>
      <c r="I357" s="120">
        <v>516</v>
      </c>
      <c r="J357" s="129"/>
      <c r="K357" s="129"/>
      <c r="L357" s="122">
        <v>336830</v>
      </c>
      <c r="M357" s="123">
        <v>0.6</v>
      </c>
      <c r="N357" s="122">
        <v>202100</v>
      </c>
      <c r="O357" s="124"/>
      <c r="P357" s="125">
        <f t="shared" si="6"/>
        <v>653</v>
      </c>
      <c r="Q357" s="126" t="s">
        <v>1330</v>
      </c>
    </row>
    <row r="358" s="2" customFormat="1" ht="15.75" customHeight="1" spans="1:17">
      <c r="A358" s="115" t="s">
        <v>1357</v>
      </c>
      <c r="B358" s="115"/>
      <c r="C358" s="156"/>
      <c r="D358" s="118" t="s">
        <v>837</v>
      </c>
      <c r="E358" s="130">
        <v>306</v>
      </c>
      <c r="F358" s="118" t="s">
        <v>839</v>
      </c>
      <c r="G358" s="131">
        <v>39417</v>
      </c>
      <c r="H358" s="61" t="s">
        <v>840</v>
      </c>
      <c r="I358" s="120">
        <v>516</v>
      </c>
      <c r="J358" s="129"/>
      <c r="K358" s="129"/>
      <c r="L358" s="122">
        <v>336830</v>
      </c>
      <c r="M358" s="123">
        <v>0.6</v>
      </c>
      <c r="N358" s="122">
        <v>202100</v>
      </c>
      <c r="O358" s="124"/>
      <c r="P358" s="125">
        <f t="shared" si="6"/>
        <v>653</v>
      </c>
      <c r="Q358" s="126" t="s">
        <v>1330</v>
      </c>
    </row>
    <row r="359" s="2" customFormat="1" ht="15.75" customHeight="1" spans="1:17">
      <c r="A359" s="115" t="s">
        <v>1358</v>
      </c>
      <c r="B359" s="115"/>
      <c r="C359" s="156"/>
      <c r="D359" s="118" t="s">
        <v>1359</v>
      </c>
      <c r="E359" s="130">
        <v>311</v>
      </c>
      <c r="F359" s="118" t="s">
        <v>839</v>
      </c>
      <c r="G359" s="131">
        <v>39417</v>
      </c>
      <c r="H359" s="61" t="s">
        <v>840</v>
      </c>
      <c r="I359" s="120">
        <v>516</v>
      </c>
      <c r="J359" s="129"/>
      <c r="K359" s="129"/>
      <c r="L359" s="122">
        <v>336830</v>
      </c>
      <c r="M359" s="123">
        <v>0.6</v>
      </c>
      <c r="N359" s="122">
        <v>202100</v>
      </c>
      <c r="O359" s="124"/>
      <c r="P359" s="125">
        <f t="shared" si="6"/>
        <v>653</v>
      </c>
      <c r="Q359" s="126" t="s">
        <v>1330</v>
      </c>
    </row>
    <row r="360" s="3" customFormat="1" ht="15.75" customHeight="1" spans="1:17">
      <c r="A360" s="115" t="s">
        <v>1360</v>
      </c>
      <c r="B360" s="115"/>
      <c r="C360" s="156"/>
      <c r="D360" s="118" t="s">
        <v>1359</v>
      </c>
      <c r="E360" s="130">
        <v>312</v>
      </c>
      <c r="F360" s="118" t="s">
        <v>839</v>
      </c>
      <c r="G360" s="131">
        <v>39417</v>
      </c>
      <c r="H360" s="61" t="s">
        <v>840</v>
      </c>
      <c r="I360" s="120">
        <v>516</v>
      </c>
      <c r="J360" s="129"/>
      <c r="K360" s="129"/>
      <c r="L360" s="122">
        <v>336830</v>
      </c>
      <c r="M360" s="123">
        <v>0.6</v>
      </c>
      <c r="N360" s="122">
        <v>202100</v>
      </c>
      <c r="O360" s="124"/>
      <c r="P360" s="125">
        <f t="shared" si="6"/>
        <v>653</v>
      </c>
      <c r="Q360" s="126" t="s">
        <v>1330</v>
      </c>
    </row>
    <row r="361" s="3" customFormat="1" ht="15.75" customHeight="1" spans="1:17">
      <c r="A361" s="115" t="s">
        <v>1361</v>
      </c>
      <c r="B361" s="115"/>
      <c r="C361" s="156"/>
      <c r="D361" s="118" t="s">
        <v>1359</v>
      </c>
      <c r="E361" s="130">
        <v>313</v>
      </c>
      <c r="F361" s="118" t="s">
        <v>839</v>
      </c>
      <c r="G361" s="131">
        <v>39417</v>
      </c>
      <c r="H361" s="61" t="s">
        <v>840</v>
      </c>
      <c r="I361" s="120">
        <v>516</v>
      </c>
      <c r="J361" s="129"/>
      <c r="K361" s="129"/>
      <c r="L361" s="122">
        <v>336830</v>
      </c>
      <c r="M361" s="123">
        <v>0.6</v>
      </c>
      <c r="N361" s="122">
        <v>202100</v>
      </c>
      <c r="O361" s="124"/>
      <c r="P361" s="125">
        <f t="shared" si="6"/>
        <v>653</v>
      </c>
      <c r="Q361" s="126" t="s">
        <v>1330</v>
      </c>
    </row>
    <row r="362" s="3" customFormat="1" ht="15.75" customHeight="1" spans="1:17">
      <c r="A362" s="115" t="s">
        <v>1362</v>
      </c>
      <c r="B362" s="115"/>
      <c r="C362" s="156"/>
      <c r="D362" s="130" t="s">
        <v>847</v>
      </c>
      <c r="E362" s="130">
        <v>314</v>
      </c>
      <c r="F362" s="118" t="s">
        <v>839</v>
      </c>
      <c r="G362" s="131">
        <v>39417</v>
      </c>
      <c r="H362" s="61" t="s">
        <v>840</v>
      </c>
      <c r="I362" s="120">
        <v>544</v>
      </c>
      <c r="J362" s="129"/>
      <c r="K362" s="129"/>
      <c r="L362" s="122">
        <v>355110</v>
      </c>
      <c r="M362" s="123">
        <v>0.6</v>
      </c>
      <c r="N362" s="122">
        <v>213070</v>
      </c>
      <c r="O362" s="124"/>
      <c r="P362" s="125">
        <f t="shared" si="6"/>
        <v>653</v>
      </c>
      <c r="Q362" s="126" t="s">
        <v>1330</v>
      </c>
    </row>
    <row r="363" s="3" customFormat="1" ht="15.75" customHeight="1" spans="1:17">
      <c r="A363" s="115" t="s">
        <v>1363</v>
      </c>
      <c r="B363" s="115"/>
      <c r="C363" s="156"/>
      <c r="D363" s="130" t="s">
        <v>847</v>
      </c>
      <c r="E363" s="130">
        <v>201</v>
      </c>
      <c r="F363" s="118" t="s">
        <v>839</v>
      </c>
      <c r="G363" s="131">
        <v>39417</v>
      </c>
      <c r="H363" s="61" t="s">
        <v>840</v>
      </c>
      <c r="I363" s="120">
        <v>544</v>
      </c>
      <c r="J363" s="129"/>
      <c r="K363" s="129"/>
      <c r="L363" s="122">
        <v>355110</v>
      </c>
      <c r="M363" s="123">
        <v>0.6</v>
      </c>
      <c r="N363" s="122">
        <v>213070</v>
      </c>
      <c r="O363" s="124"/>
      <c r="P363" s="125">
        <f t="shared" si="6"/>
        <v>653</v>
      </c>
      <c r="Q363" s="126" t="s">
        <v>1330</v>
      </c>
    </row>
    <row r="364" s="3" customFormat="1" ht="15.75" customHeight="1" spans="1:17">
      <c r="A364" s="115" t="s">
        <v>1364</v>
      </c>
      <c r="B364" s="115"/>
      <c r="C364" s="156"/>
      <c r="D364" s="130" t="s">
        <v>847</v>
      </c>
      <c r="E364" s="130">
        <v>307</v>
      </c>
      <c r="F364" s="118" t="s">
        <v>839</v>
      </c>
      <c r="G364" s="131">
        <v>39417</v>
      </c>
      <c r="H364" s="61" t="s">
        <v>840</v>
      </c>
      <c r="I364" s="120">
        <v>544</v>
      </c>
      <c r="J364" s="129"/>
      <c r="K364" s="129"/>
      <c r="L364" s="122">
        <v>355110</v>
      </c>
      <c r="M364" s="123">
        <v>0.6</v>
      </c>
      <c r="N364" s="122">
        <v>213070</v>
      </c>
      <c r="O364" s="124"/>
      <c r="P364" s="125">
        <f t="shared" si="6"/>
        <v>653</v>
      </c>
      <c r="Q364" s="126" t="s">
        <v>1330</v>
      </c>
    </row>
    <row r="365" s="3" customFormat="1" ht="15.75" customHeight="1" spans="1:17">
      <c r="A365" s="115" t="s">
        <v>1365</v>
      </c>
      <c r="B365" s="115"/>
      <c r="C365" s="156"/>
      <c r="D365" s="130" t="s">
        <v>847</v>
      </c>
      <c r="E365" s="130">
        <v>308</v>
      </c>
      <c r="F365" s="118" t="s">
        <v>839</v>
      </c>
      <c r="G365" s="131">
        <v>39417</v>
      </c>
      <c r="H365" s="61" t="s">
        <v>840</v>
      </c>
      <c r="I365" s="120">
        <v>544</v>
      </c>
      <c r="J365" s="129"/>
      <c r="K365" s="129"/>
      <c r="L365" s="122">
        <v>355110</v>
      </c>
      <c r="M365" s="123">
        <v>0.6</v>
      </c>
      <c r="N365" s="122">
        <v>213070</v>
      </c>
      <c r="O365" s="124"/>
      <c r="P365" s="125">
        <f t="shared" si="6"/>
        <v>653</v>
      </c>
      <c r="Q365" s="126" t="s">
        <v>1330</v>
      </c>
    </row>
    <row r="366" s="2" customFormat="1" ht="15.75" customHeight="1" spans="1:17">
      <c r="A366" s="115" t="s">
        <v>1366</v>
      </c>
      <c r="B366" s="115"/>
      <c r="C366" s="156"/>
      <c r="D366" s="130" t="s">
        <v>847</v>
      </c>
      <c r="E366" s="130">
        <v>309</v>
      </c>
      <c r="F366" s="118" t="s">
        <v>839</v>
      </c>
      <c r="G366" s="131">
        <v>39417</v>
      </c>
      <c r="H366" s="61" t="s">
        <v>840</v>
      </c>
      <c r="I366" s="120">
        <v>544</v>
      </c>
      <c r="J366" s="129"/>
      <c r="K366" s="129"/>
      <c r="L366" s="122">
        <v>355110</v>
      </c>
      <c r="M366" s="123">
        <v>0.6</v>
      </c>
      <c r="N366" s="122">
        <v>213070</v>
      </c>
      <c r="O366" s="124"/>
      <c r="P366" s="125">
        <f t="shared" si="6"/>
        <v>653</v>
      </c>
      <c r="Q366" s="126" t="s">
        <v>1330</v>
      </c>
    </row>
    <row r="367" s="2" customFormat="1" ht="15.75" customHeight="1" spans="1:17">
      <c r="A367" s="115" t="s">
        <v>1367</v>
      </c>
      <c r="B367" s="115"/>
      <c r="C367" s="156"/>
      <c r="D367" s="130" t="s">
        <v>847</v>
      </c>
      <c r="E367" s="130">
        <v>310</v>
      </c>
      <c r="F367" s="118" t="s">
        <v>839</v>
      </c>
      <c r="G367" s="131">
        <v>39417</v>
      </c>
      <c r="H367" s="61" t="s">
        <v>840</v>
      </c>
      <c r="I367" s="120">
        <v>544</v>
      </c>
      <c r="J367" s="129"/>
      <c r="K367" s="129"/>
      <c r="L367" s="122">
        <v>355110</v>
      </c>
      <c r="M367" s="123">
        <v>0.6</v>
      </c>
      <c r="N367" s="122">
        <v>213070</v>
      </c>
      <c r="O367" s="124"/>
      <c r="P367" s="125">
        <f t="shared" si="6"/>
        <v>653</v>
      </c>
      <c r="Q367" s="126" t="s">
        <v>1330</v>
      </c>
    </row>
    <row r="368" s="2" customFormat="1" ht="15.75" customHeight="1" spans="1:17">
      <c r="A368" s="115" t="s">
        <v>1368</v>
      </c>
      <c r="B368" s="115"/>
      <c r="C368" s="156"/>
      <c r="D368" s="118" t="s">
        <v>1229</v>
      </c>
      <c r="E368" s="130">
        <v>401</v>
      </c>
      <c r="F368" s="118" t="s">
        <v>839</v>
      </c>
      <c r="G368" s="131">
        <v>39417</v>
      </c>
      <c r="H368" s="61" t="s">
        <v>840</v>
      </c>
      <c r="I368" s="120">
        <v>848</v>
      </c>
      <c r="J368" s="129"/>
      <c r="K368" s="129"/>
      <c r="L368" s="122">
        <v>553550</v>
      </c>
      <c r="M368" s="123">
        <v>0.6</v>
      </c>
      <c r="N368" s="122">
        <v>332130</v>
      </c>
      <c r="O368" s="124"/>
      <c r="P368" s="125">
        <f t="shared" si="6"/>
        <v>653</v>
      </c>
      <c r="Q368" s="126" t="s">
        <v>1330</v>
      </c>
    </row>
    <row r="369" s="2" customFormat="1" ht="15.75" customHeight="1" spans="1:17">
      <c r="A369" s="115" t="s">
        <v>1369</v>
      </c>
      <c r="B369" s="115"/>
      <c r="C369" s="156"/>
      <c r="D369" s="118" t="s">
        <v>1229</v>
      </c>
      <c r="E369" s="130">
        <v>402</v>
      </c>
      <c r="F369" s="118" t="s">
        <v>839</v>
      </c>
      <c r="G369" s="131">
        <v>39417</v>
      </c>
      <c r="H369" s="61" t="s">
        <v>840</v>
      </c>
      <c r="I369" s="120">
        <v>848</v>
      </c>
      <c r="J369" s="129"/>
      <c r="K369" s="129"/>
      <c r="L369" s="122">
        <v>553550</v>
      </c>
      <c r="M369" s="123">
        <v>0.6</v>
      </c>
      <c r="N369" s="122">
        <v>332130</v>
      </c>
      <c r="O369" s="124"/>
      <c r="P369" s="125">
        <f t="shared" si="6"/>
        <v>653</v>
      </c>
      <c r="Q369" s="126" t="s">
        <v>1330</v>
      </c>
    </row>
    <row r="370" s="2" customFormat="1" ht="15.75" customHeight="1" spans="1:17">
      <c r="A370" s="115" t="s">
        <v>1370</v>
      </c>
      <c r="B370" s="115"/>
      <c r="C370" s="156"/>
      <c r="D370" s="118" t="s">
        <v>1229</v>
      </c>
      <c r="E370" s="130">
        <v>403</v>
      </c>
      <c r="F370" s="118" t="s">
        <v>839</v>
      </c>
      <c r="G370" s="131">
        <v>39417</v>
      </c>
      <c r="H370" s="61" t="s">
        <v>840</v>
      </c>
      <c r="I370" s="120">
        <v>848</v>
      </c>
      <c r="J370" s="129"/>
      <c r="K370" s="129"/>
      <c r="L370" s="122">
        <v>553550</v>
      </c>
      <c r="M370" s="123">
        <v>0.6</v>
      </c>
      <c r="N370" s="122">
        <v>332130</v>
      </c>
      <c r="O370" s="124"/>
      <c r="P370" s="125">
        <f t="shared" si="6"/>
        <v>653</v>
      </c>
      <c r="Q370" s="126" t="s">
        <v>1330</v>
      </c>
    </row>
    <row r="371" s="2" customFormat="1" ht="15.75" customHeight="1" spans="1:17">
      <c r="A371" s="115" t="s">
        <v>1371</v>
      </c>
      <c r="B371" s="115"/>
      <c r="C371" s="156"/>
      <c r="D371" s="118" t="s">
        <v>1229</v>
      </c>
      <c r="E371" s="130">
        <v>404</v>
      </c>
      <c r="F371" s="118" t="s">
        <v>839</v>
      </c>
      <c r="G371" s="131">
        <v>39417</v>
      </c>
      <c r="H371" s="61" t="s">
        <v>840</v>
      </c>
      <c r="I371" s="120">
        <v>848</v>
      </c>
      <c r="J371" s="129"/>
      <c r="K371" s="129"/>
      <c r="L371" s="122">
        <v>553550</v>
      </c>
      <c r="M371" s="123">
        <v>0.6</v>
      </c>
      <c r="N371" s="122">
        <v>332130</v>
      </c>
      <c r="O371" s="124"/>
      <c r="P371" s="125">
        <f t="shared" si="6"/>
        <v>653</v>
      </c>
      <c r="Q371" s="126" t="s">
        <v>1330</v>
      </c>
    </row>
    <row r="372" s="2" customFormat="1" ht="15.75" customHeight="1" spans="1:17">
      <c r="A372" s="115" t="s">
        <v>1372</v>
      </c>
      <c r="B372" s="115"/>
      <c r="C372" s="156"/>
      <c r="D372" s="118" t="s">
        <v>1229</v>
      </c>
      <c r="E372" s="130">
        <v>405</v>
      </c>
      <c r="F372" s="118" t="s">
        <v>839</v>
      </c>
      <c r="G372" s="131">
        <v>39417</v>
      </c>
      <c r="H372" s="61" t="s">
        <v>840</v>
      </c>
      <c r="I372" s="120">
        <v>848</v>
      </c>
      <c r="J372" s="129"/>
      <c r="K372" s="129"/>
      <c r="L372" s="122">
        <v>553550</v>
      </c>
      <c r="M372" s="123">
        <v>0.6</v>
      </c>
      <c r="N372" s="122">
        <v>332130</v>
      </c>
      <c r="O372" s="124"/>
      <c r="P372" s="125">
        <f t="shared" si="6"/>
        <v>653</v>
      </c>
      <c r="Q372" s="126" t="s">
        <v>1330</v>
      </c>
    </row>
    <row r="373" s="2" customFormat="1" ht="15.75" customHeight="1" spans="1:17">
      <c r="A373" s="115" t="s">
        <v>1373</v>
      </c>
      <c r="B373" s="115"/>
      <c r="C373" s="156"/>
      <c r="D373" s="118" t="s">
        <v>1229</v>
      </c>
      <c r="E373" s="130">
        <v>407</v>
      </c>
      <c r="F373" s="118" t="s">
        <v>839</v>
      </c>
      <c r="G373" s="131">
        <v>39417</v>
      </c>
      <c r="H373" s="61" t="s">
        <v>840</v>
      </c>
      <c r="I373" s="120">
        <v>848</v>
      </c>
      <c r="J373" s="129"/>
      <c r="K373" s="129"/>
      <c r="L373" s="122">
        <v>553550</v>
      </c>
      <c r="M373" s="123">
        <v>0.6</v>
      </c>
      <c r="N373" s="122">
        <v>332130</v>
      </c>
      <c r="O373" s="124"/>
      <c r="P373" s="125">
        <f t="shared" si="6"/>
        <v>653</v>
      </c>
      <c r="Q373" s="126" t="s">
        <v>1330</v>
      </c>
    </row>
    <row r="374" s="2" customFormat="1" ht="15.75" customHeight="1" spans="1:17">
      <c r="A374" s="115" t="s">
        <v>1374</v>
      </c>
      <c r="B374" s="115"/>
      <c r="C374" s="156"/>
      <c r="D374" s="118" t="s">
        <v>1375</v>
      </c>
      <c r="E374" s="130">
        <v>408</v>
      </c>
      <c r="F374" s="118" t="s">
        <v>839</v>
      </c>
      <c r="G374" s="131">
        <v>39417</v>
      </c>
      <c r="H374" s="61" t="s">
        <v>840</v>
      </c>
      <c r="I374" s="120">
        <v>516</v>
      </c>
      <c r="J374" s="129"/>
      <c r="K374" s="129"/>
      <c r="L374" s="122">
        <v>336830</v>
      </c>
      <c r="M374" s="123">
        <v>0.6</v>
      </c>
      <c r="N374" s="122">
        <v>202100</v>
      </c>
      <c r="O374" s="124"/>
      <c r="P374" s="125">
        <f t="shared" si="6"/>
        <v>653</v>
      </c>
      <c r="Q374" s="126" t="s">
        <v>1330</v>
      </c>
    </row>
    <row r="375" s="2" customFormat="1" ht="15.75" customHeight="1" spans="1:17">
      <c r="A375" s="115" t="s">
        <v>1376</v>
      </c>
      <c r="B375" s="115"/>
      <c r="C375" s="156"/>
      <c r="D375" s="118" t="s">
        <v>1375</v>
      </c>
      <c r="E375" s="130">
        <v>409</v>
      </c>
      <c r="F375" s="118" t="s">
        <v>839</v>
      </c>
      <c r="G375" s="131">
        <v>39417</v>
      </c>
      <c r="H375" s="61" t="s">
        <v>840</v>
      </c>
      <c r="I375" s="120">
        <v>336</v>
      </c>
      <c r="J375" s="129"/>
      <c r="K375" s="129"/>
      <c r="L375" s="122">
        <v>219330</v>
      </c>
      <c r="M375" s="123">
        <v>0.6</v>
      </c>
      <c r="N375" s="122">
        <v>131600</v>
      </c>
      <c r="O375" s="124"/>
      <c r="P375" s="125">
        <f t="shared" si="6"/>
        <v>653</v>
      </c>
      <c r="Q375" s="126" t="s">
        <v>1330</v>
      </c>
    </row>
    <row r="376" s="2" customFormat="1" ht="15.75" customHeight="1" spans="1:17">
      <c r="A376" s="115" t="s">
        <v>1377</v>
      </c>
      <c r="B376" s="115"/>
      <c r="C376" s="156"/>
      <c r="D376" s="118" t="s">
        <v>1375</v>
      </c>
      <c r="E376" s="130">
        <v>410</v>
      </c>
      <c r="F376" s="118" t="s">
        <v>839</v>
      </c>
      <c r="G376" s="131">
        <v>39417</v>
      </c>
      <c r="H376" s="61" t="s">
        <v>840</v>
      </c>
      <c r="I376" s="120">
        <v>516</v>
      </c>
      <c r="J376" s="129"/>
      <c r="K376" s="129"/>
      <c r="L376" s="122">
        <v>336830</v>
      </c>
      <c r="M376" s="123">
        <v>0.6</v>
      </c>
      <c r="N376" s="122">
        <v>202100</v>
      </c>
      <c r="O376" s="124"/>
      <c r="P376" s="125">
        <f t="shared" si="6"/>
        <v>653</v>
      </c>
      <c r="Q376" s="126" t="s">
        <v>1330</v>
      </c>
    </row>
    <row r="377" s="2" customFormat="1" ht="15.75" customHeight="1" spans="1:17">
      <c r="A377" s="115" t="s">
        <v>1378</v>
      </c>
      <c r="B377" s="115"/>
      <c r="C377" s="156"/>
      <c r="D377" s="118" t="s">
        <v>1375</v>
      </c>
      <c r="E377" s="130">
        <v>411</v>
      </c>
      <c r="F377" s="118" t="s">
        <v>839</v>
      </c>
      <c r="G377" s="131">
        <v>39417</v>
      </c>
      <c r="H377" s="61" t="s">
        <v>840</v>
      </c>
      <c r="I377" s="120">
        <v>516</v>
      </c>
      <c r="J377" s="129"/>
      <c r="K377" s="129"/>
      <c r="L377" s="122">
        <v>336830</v>
      </c>
      <c r="M377" s="123">
        <v>0.6</v>
      </c>
      <c r="N377" s="122">
        <v>202100</v>
      </c>
      <c r="O377" s="124"/>
      <c r="P377" s="125">
        <f t="shared" si="6"/>
        <v>653</v>
      </c>
      <c r="Q377" s="126" t="s">
        <v>1330</v>
      </c>
    </row>
    <row r="378" s="75" customFormat="1" ht="15.75" customHeight="1" spans="1:17">
      <c r="A378" s="115" t="s">
        <v>1379</v>
      </c>
      <c r="B378" s="115"/>
      <c r="C378" s="156"/>
      <c r="D378" s="118" t="s">
        <v>1380</v>
      </c>
      <c r="E378" s="165"/>
      <c r="F378" s="118" t="s">
        <v>839</v>
      </c>
      <c r="G378" s="131">
        <v>39417</v>
      </c>
      <c r="H378" s="61" t="s">
        <v>840</v>
      </c>
      <c r="I378" s="120">
        <v>400</v>
      </c>
      <c r="J378" s="129"/>
      <c r="K378" s="129"/>
      <c r="L378" s="122">
        <v>269890</v>
      </c>
      <c r="M378" s="123">
        <v>0.6</v>
      </c>
      <c r="N378" s="122">
        <v>161930</v>
      </c>
      <c r="O378" s="124"/>
      <c r="P378" s="125">
        <f t="shared" si="6"/>
        <v>675</v>
      </c>
      <c r="Q378" s="126" t="s">
        <v>1330</v>
      </c>
    </row>
    <row r="379" s="2" customFormat="1" ht="15.75" customHeight="1" spans="1:17">
      <c r="A379" s="115" t="s">
        <v>1381</v>
      </c>
      <c r="B379" s="115"/>
      <c r="C379" s="156"/>
      <c r="D379" s="130" t="s">
        <v>929</v>
      </c>
      <c r="E379" s="130">
        <v>1</v>
      </c>
      <c r="F379" s="130" t="s">
        <v>931</v>
      </c>
      <c r="G379" s="119">
        <v>39417</v>
      </c>
      <c r="H379" s="61" t="s">
        <v>840</v>
      </c>
      <c r="I379" s="166">
        <v>20</v>
      </c>
      <c r="J379" s="129"/>
      <c r="K379" s="129"/>
      <c r="L379" s="122">
        <v>16180</v>
      </c>
      <c r="M379" s="123">
        <v>0.73</v>
      </c>
      <c r="N379" s="122">
        <v>11810</v>
      </c>
      <c r="O379" s="124"/>
      <c r="P379" s="125">
        <f t="shared" si="6"/>
        <v>809</v>
      </c>
      <c r="Q379" s="126" t="s">
        <v>1330</v>
      </c>
    </row>
    <row r="380" s="2" customFormat="1" ht="15.75" customHeight="1" spans="1:17">
      <c r="A380" s="115" t="s">
        <v>1382</v>
      </c>
      <c r="B380" s="115"/>
      <c r="C380" s="156"/>
      <c r="D380" s="130" t="s">
        <v>929</v>
      </c>
      <c r="E380" s="130">
        <v>2</v>
      </c>
      <c r="F380" s="130" t="s">
        <v>931</v>
      </c>
      <c r="G380" s="119">
        <v>39417</v>
      </c>
      <c r="H380" s="61" t="s">
        <v>840</v>
      </c>
      <c r="I380" s="166">
        <v>20</v>
      </c>
      <c r="J380" s="129"/>
      <c r="K380" s="129"/>
      <c r="L380" s="122">
        <v>16180</v>
      </c>
      <c r="M380" s="123">
        <v>0.73</v>
      </c>
      <c r="N380" s="122">
        <v>11810</v>
      </c>
      <c r="O380" s="124"/>
      <c r="P380" s="125">
        <f t="shared" si="6"/>
        <v>809</v>
      </c>
      <c r="Q380" s="126" t="s">
        <v>1330</v>
      </c>
    </row>
    <row r="381" s="2" customFormat="1" ht="15.75" customHeight="1" spans="1:17">
      <c r="A381" s="115" t="s">
        <v>1383</v>
      </c>
      <c r="B381" s="115"/>
      <c r="C381" s="156"/>
      <c r="D381" s="130" t="s">
        <v>929</v>
      </c>
      <c r="E381" s="130">
        <v>3</v>
      </c>
      <c r="F381" s="130" t="s">
        <v>931</v>
      </c>
      <c r="G381" s="119">
        <v>39417</v>
      </c>
      <c r="H381" s="61" t="s">
        <v>840</v>
      </c>
      <c r="I381" s="166">
        <v>20</v>
      </c>
      <c r="J381" s="129"/>
      <c r="K381" s="129"/>
      <c r="L381" s="122">
        <v>16180</v>
      </c>
      <c r="M381" s="123">
        <v>0.73</v>
      </c>
      <c r="N381" s="122">
        <v>11810</v>
      </c>
      <c r="O381" s="124"/>
      <c r="P381" s="125">
        <f t="shared" si="6"/>
        <v>809</v>
      </c>
      <c r="Q381" s="126" t="s">
        <v>1330</v>
      </c>
    </row>
    <row r="382" s="2" customFormat="1" ht="15.75" customHeight="1" spans="1:17">
      <c r="A382" s="115" t="s">
        <v>1384</v>
      </c>
      <c r="B382" s="115"/>
      <c r="C382" s="156"/>
      <c r="D382" s="130" t="s">
        <v>937</v>
      </c>
      <c r="E382" s="130">
        <v>1</v>
      </c>
      <c r="F382" s="130" t="s">
        <v>938</v>
      </c>
      <c r="G382" s="119">
        <v>43252</v>
      </c>
      <c r="H382" s="61" t="s">
        <v>840</v>
      </c>
      <c r="I382" s="166">
        <v>540</v>
      </c>
      <c r="J382" s="129"/>
      <c r="K382" s="129"/>
      <c r="L382" s="122">
        <v>361860</v>
      </c>
      <c r="M382" s="123">
        <v>0.91</v>
      </c>
      <c r="N382" s="122">
        <v>329290</v>
      </c>
      <c r="O382" s="124"/>
      <c r="P382" s="125">
        <f t="shared" si="6"/>
        <v>670</v>
      </c>
      <c r="Q382" s="126" t="s">
        <v>1330</v>
      </c>
    </row>
    <row r="383" s="2" customFormat="1" ht="15.75" customHeight="1" spans="1:17">
      <c r="A383" s="115" t="s">
        <v>1385</v>
      </c>
      <c r="B383" s="115"/>
      <c r="C383" s="156"/>
      <c r="D383" s="130" t="s">
        <v>937</v>
      </c>
      <c r="E383" s="130">
        <v>2</v>
      </c>
      <c r="F383" s="130" t="s">
        <v>938</v>
      </c>
      <c r="G383" s="119">
        <v>43252</v>
      </c>
      <c r="H383" s="61" t="s">
        <v>840</v>
      </c>
      <c r="I383" s="166">
        <v>540</v>
      </c>
      <c r="J383" s="129"/>
      <c r="K383" s="129"/>
      <c r="L383" s="122">
        <v>361860</v>
      </c>
      <c r="M383" s="123">
        <v>0.91</v>
      </c>
      <c r="N383" s="122">
        <v>329290</v>
      </c>
      <c r="O383" s="124"/>
      <c r="P383" s="125">
        <f t="shared" si="6"/>
        <v>670</v>
      </c>
      <c r="Q383" s="126" t="s">
        <v>1330</v>
      </c>
    </row>
    <row r="384" ht="15.75" customHeight="1" spans="1:17">
      <c r="A384" s="115" t="s">
        <v>1386</v>
      </c>
      <c r="B384" s="112"/>
      <c r="C384" s="156"/>
      <c r="D384" s="108" t="s">
        <v>1387</v>
      </c>
      <c r="E384" s="108"/>
      <c r="F384" s="132"/>
      <c r="G384" s="119">
        <v>40452</v>
      </c>
      <c r="H384" s="133" t="s">
        <v>941</v>
      </c>
      <c r="I384" s="134">
        <v>1</v>
      </c>
      <c r="J384" s="135">
        <v>12600</v>
      </c>
      <c r="K384" s="136">
        <v>7860.69</v>
      </c>
      <c r="L384" s="137">
        <v>18830</v>
      </c>
      <c r="M384" s="138">
        <v>0.44</v>
      </c>
      <c r="N384" s="139">
        <v>8290</v>
      </c>
      <c r="O384" s="140"/>
      <c r="P384" s="141"/>
      <c r="Q384" s="142" t="s">
        <v>1330</v>
      </c>
    </row>
    <row r="385" ht="15.75" customHeight="1" spans="1:17">
      <c r="A385" s="115" t="s">
        <v>1388</v>
      </c>
      <c r="B385" s="112"/>
      <c r="C385" s="156"/>
      <c r="D385" s="108" t="s">
        <v>1389</v>
      </c>
      <c r="E385" s="108"/>
      <c r="F385" s="132"/>
      <c r="G385" s="119">
        <v>40513</v>
      </c>
      <c r="H385" s="133" t="s">
        <v>941</v>
      </c>
      <c r="I385" s="134">
        <v>1</v>
      </c>
      <c r="J385" s="135">
        <v>13127.76</v>
      </c>
      <c r="K385" s="136">
        <v>8294.77</v>
      </c>
      <c r="L385" s="137">
        <v>19620</v>
      </c>
      <c r="M385" s="138">
        <v>0.59</v>
      </c>
      <c r="N385" s="139">
        <v>11580</v>
      </c>
      <c r="O385" s="140"/>
      <c r="P385" s="141"/>
      <c r="Q385" s="142" t="s">
        <v>1330</v>
      </c>
    </row>
    <row r="386" ht="15.75" customHeight="1" spans="1:17">
      <c r="A386" s="115" t="s">
        <v>1390</v>
      </c>
      <c r="B386" s="112"/>
      <c r="C386" s="156"/>
      <c r="D386" s="108" t="s">
        <v>945</v>
      </c>
      <c r="E386" s="108"/>
      <c r="F386" s="132"/>
      <c r="G386" s="119">
        <v>39784</v>
      </c>
      <c r="H386" s="133" t="s">
        <v>941</v>
      </c>
      <c r="I386" s="134">
        <v>1</v>
      </c>
      <c r="J386" s="135">
        <v>20520</v>
      </c>
      <c r="K386" s="136">
        <v>11015.38</v>
      </c>
      <c r="L386" s="137">
        <v>35070</v>
      </c>
      <c r="M386" s="138">
        <v>0.49</v>
      </c>
      <c r="N386" s="139">
        <v>17180</v>
      </c>
      <c r="O386" s="140"/>
      <c r="P386" s="141"/>
      <c r="Q386" s="142" t="s">
        <v>1330</v>
      </c>
    </row>
    <row r="387" ht="15.75" customHeight="1" spans="1:17">
      <c r="A387" s="115" t="s">
        <v>1391</v>
      </c>
      <c r="B387" s="112"/>
      <c r="C387" s="156"/>
      <c r="D387" s="108" t="s">
        <v>1392</v>
      </c>
      <c r="E387" s="108"/>
      <c r="F387" s="132"/>
      <c r="G387" s="119">
        <v>40756</v>
      </c>
      <c r="H387" s="133" t="s">
        <v>941</v>
      </c>
      <c r="I387" s="134">
        <v>1</v>
      </c>
      <c r="J387" s="135">
        <v>54916</v>
      </c>
      <c r="K387" s="136">
        <v>36437.99</v>
      </c>
      <c r="L387" s="137">
        <v>80190</v>
      </c>
      <c r="M387" s="138">
        <v>0.62</v>
      </c>
      <c r="N387" s="139">
        <v>49720</v>
      </c>
      <c r="O387" s="140"/>
      <c r="P387" s="141"/>
      <c r="Q387" s="142" t="s">
        <v>1330</v>
      </c>
    </row>
    <row r="388" ht="15.75" customHeight="1" spans="1:17">
      <c r="A388" s="115" t="s">
        <v>1393</v>
      </c>
      <c r="B388" s="112"/>
      <c r="C388" s="156"/>
      <c r="D388" s="108" t="s">
        <v>1394</v>
      </c>
      <c r="E388" s="108"/>
      <c r="F388" s="132"/>
      <c r="G388" s="119">
        <v>40817</v>
      </c>
      <c r="H388" s="133" t="s">
        <v>941</v>
      </c>
      <c r="I388" s="134">
        <v>1</v>
      </c>
      <c r="J388" s="135">
        <v>9800</v>
      </c>
      <c r="K388" s="136">
        <v>6579.72</v>
      </c>
      <c r="L388" s="137">
        <v>14310</v>
      </c>
      <c r="M388" s="138">
        <v>0.63</v>
      </c>
      <c r="N388" s="139">
        <v>9020</v>
      </c>
      <c r="O388" s="140"/>
      <c r="P388" s="141"/>
      <c r="Q388" s="142" t="s">
        <v>1330</v>
      </c>
    </row>
    <row r="389" ht="15.75" customHeight="1" spans="1:17">
      <c r="A389" s="115" t="s">
        <v>1395</v>
      </c>
      <c r="B389" s="112"/>
      <c r="C389" s="156"/>
      <c r="D389" s="108" t="s">
        <v>1396</v>
      </c>
      <c r="E389" s="108"/>
      <c r="F389" s="132"/>
      <c r="G389" s="119">
        <v>41091</v>
      </c>
      <c r="H389" s="133" t="s">
        <v>941</v>
      </c>
      <c r="I389" s="134">
        <v>1</v>
      </c>
      <c r="J389" s="135">
        <v>94244</v>
      </c>
      <c r="K389" s="136">
        <v>66637.59</v>
      </c>
      <c r="L389" s="137">
        <v>131210</v>
      </c>
      <c r="M389" s="138">
        <v>0.67</v>
      </c>
      <c r="N389" s="139">
        <v>87910</v>
      </c>
      <c r="O389" s="140"/>
      <c r="P389" s="141"/>
      <c r="Q389" s="142" t="s">
        <v>1330</v>
      </c>
    </row>
    <row r="390" ht="15.75" customHeight="1" spans="1:17">
      <c r="A390" s="115" t="s">
        <v>1397</v>
      </c>
      <c r="B390" s="112"/>
      <c r="C390" s="156"/>
      <c r="D390" s="108" t="s">
        <v>1398</v>
      </c>
      <c r="E390" s="108"/>
      <c r="F390" s="132"/>
      <c r="G390" s="119">
        <v>41091</v>
      </c>
      <c r="H390" s="133" t="s">
        <v>941</v>
      </c>
      <c r="I390" s="134">
        <v>1</v>
      </c>
      <c r="J390" s="135">
        <v>2830000</v>
      </c>
      <c r="K390" s="136">
        <v>2001045.37</v>
      </c>
      <c r="L390" s="137">
        <v>3940030</v>
      </c>
      <c r="M390" s="138">
        <v>0.67</v>
      </c>
      <c r="N390" s="139">
        <v>2639820</v>
      </c>
      <c r="O390" s="140"/>
      <c r="P390" s="141"/>
      <c r="Q390" s="142" t="s">
        <v>1330</v>
      </c>
    </row>
    <row r="391" ht="15.75" customHeight="1" spans="1:17">
      <c r="A391" s="115" t="s">
        <v>1399</v>
      </c>
      <c r="B391" s="112"/>
      <c r="C391" s="156"/>
      <c r="D391" s="108" t="s">
        <v>1270</v>
      </c>
      <c r="E391" s="108"/>
      <c r="F391" s="132"/>
      <c r="G391" s="119">
        <v>41183</v>
      </c>
      <c r="H391" s="133" t="s">
        <v>941</v>
      </c>
      <c r="I391" s="134">
        <v>1</v>
      </c>
      <c r="J391" s="135">
        <v>64258</v>
      </c>
      <c r="K391" s="136">
        <v>46197.82</v>
      </c>
      <c r="L391" s="137">
        <v>89460</v>
      </c>
      <c r="M391" s="138">
        <v>0.68</v>
      </c>
      <c r="N391" s="139">
        <v>60830</v>
      </c>
      <c r="O391" s="140"/>
      <c r="P391" s="141"/>
      <c r="Q391" s="142" t="s">
        <v>1330</v>
      </c>
    </row>
    <row r="392" ht="15.75" customHeight="1" spans="1:17">
      <c r="A392" s="115" t="s">
        <v>1400</v>
      </c>
      <c r="B392" s="112"/>
      <c r="C392" s="156"/>
      <c r="D392" s="108" t="s">
        <v>1401</v>
      </c>
      <c r="E392" s="108"/>
      <c r="F392" s="132"/>
      <c r="G392" s="119">
        <v>41275</v>
      </c>
      <c r="H392" s="133" t="s">
        <v>941</v>
      </c>
      <c r="I392" s="134">
        <v>1</v>
      </c>
      <c r="J392" s="135">
        <v>26454</v>
      </c>
      <c r="K392" s="136">
        <v>19333.01</v>
      </c>
      <c r="L392" s="137">
        <v>35930</v>
      </c>
      <c r="M392" s="138">
        <v>0.59</v>
      </c>
      <c r="N392" s="139">
        <v>21200</v>
      </c>
      <c r="O392" s="140"/>
      <c r="P392" s="141"/>
      <c r="Q392" s="142" t="s">
        <v>1330</v>
      </c>
    </row>
    <row r="393" ht="15.75" customHeight="1" spans="1:17">
      <c r="A393" s="115" t="s">
        <v>1402</v>
      </c>
      <c r="B393" s="112"/>
      <c r="C393" s="156"/>
      <c r="D393" s="108" t="s">
        <v>1403</v>
      </c>
      <c r="E393" s="108"/>
      <c r="F393" s="132"/>
      <c r="G393" s="119">
        <v>41365</v>
      </c>
      <c r="H393" s="133" t="s">
        <v>941</v>
      </c>
      <c r="I393" s="134">
        <v>1</v>
      </c>
      <c r="J393" s="135">
        <v>340000</v>
      </c>
      <c r="K393" s="136">
        <v>252520.34</v>
      </c>
      <c r="L393" s="137">
        <v>461820</v>
      </c>
      <c r="M393" s="138">
        <v>0.7</v>
      </c>
      <c r="N393" s="139">
        <v>323270</v>
      </c>
      <c r="O393" s="140"/>
      <c r="P393" s="141"/>
      <c r="Q393" s="142" t="s">
        <v>1330</v>
      </c>
    </row>
    <row r="394" ht="15.75" customHeight="1" spans="1:17">
      <c r="A394" s="115" t="s">
        <v>1404</v>
      </c>
      <c r="B394" s="112"/>
      <c r="C394" s="156"/>
      <c r="D394" s="108" t="s">
        <v>1405</v>
      </c>
      <c r="E394" s="108"/>
      <c r="F394" s="132"/>
      <c r="G394" s="119">
        <v>41760</v>
      </c>
      <c r="H394" s="133" t="s">
        <v>941</v>
      </c>
      <c r="I394" s="134">
        <v>1</v>
      </c>
      <c r="J394" s="135">
        <v>67618</v>
      </c>
      <c r="K394" s="136">
        <v>53699.06</v>
      </c>
      <c r="L394" s="137">
        <v>88020</v>
      </c>
      <c r="M394" s="138">
        <v>0.76</v>
      </c>
      <c r="N394" s="139">
        <v>66900</v>
      </c>
      <c r="O394" s="140"/>
      <c r="P394" s="141"/>
      <c r="Q394" s="142" t="s">
        <v>1330</v>
      </c>
    </row>
    <row r="395" ht="15.75" customHeight="1" spans="1:17">
      <c r="A395" s="115" t="s">
        <v>1406</v>
      </c>
      <c r="B395" s="112"/>
      <c r="C395" s="156"/>
      <c r="D395" s="108" t="s">
        <v>1278</v>
      </c>
      <c r="E395" s="108"/>
      <c r="F395" s="132"/>
      <c r="G395" s="119">
        <v>41913</v>
      </c>
      <c r="H395" s="133" t="s">
        <v>941</v>
      </c>
      <c r="I395" s="134">
        <v>1</v>
      </c>
      <c r="J395" s="135">
        <v>545941</v>
      </c>
      <c r="K395" s="136">
        <v>444372.35</v>
      </c>
      <c r="L395" s="137">
        <v>710640</v>
      </c>
      <c r="M395" s="138">
        <v>0.78</v>
      </c>
      <c r="N395" s="139">
        <v>554300</v>
      </c>
      <c r="O395" s="140"/>
      <c r="P395" s="141"/>
      <c r="Q395" s="142" t="s">
        <v>1330</v>
      </c>
    </row>
    <row r="396" ht="15.75" customHeight="1" spans="1:17">
      <c r="A396" s="115" t="s">
        <v>1407</v>
      </c>
      <c r="B396" s="112"/>
      <c r="C396" s="156"/>
      <c r="D396" s="108" t="s">
        <v>1408</v>
      </c>
      <c r="E396" s="108"/>
      <c r="F396" s="132"/>
      <c r="G396" s="119">
        <v>41944</v>
      </c>
      <c r="H396" s="133" t="s">
        <v>941</v>
      </c>
      <c r="I396" s="134">
        <v>1</v>
      </c>
      <c r="J396" s="135">
        <v>165139</v>
      </c>
      <c r="K396" s="136">
        <v>135069.01</v>
      </c>
      <c r="L396" s="137">
        <v>214960</v>
      </c>
      <c r="M396" s="138">
        <v>0.78</v>
      </c>
      <c r="N396" s="139">
        <v>167670</v>
      </c>
      <c r="O396" s="140"/>
      <c r="P396" s="141"/>
      <c r="Q396" s="142" t="s">
        <v>1330</v>
      </c>
    </row>
    <row r="397" ht="15.75" customHeight="1" spans="1:17">
      <c r="A397" s="115" t="s">
        <v>1409</v>
      </c>
      <c r="B397" s="112"/>
      <c r="C397" s="156"/>
      <c r="D397" s="108" t="s">
        <v>1410</v>
      </c>
      <c r="E397" s="108"/>
      <c r="F397" s="132"/>
      <c r="G397" s="119">
        <v>42036</v>
      </c>
      <c r="H397" s="133" t="s">
        <v>941</v>
      </c>
      <c r="I397" s="134">
        <v>3</v>
      </c>
      <c r="J397" s="135">
        <v>52421.12</v>
      </c>
      <c r="K397" s="136">
        <v>43497.91</v>
      </c>
      <c r="L397" s="137">
        <v>64680</v>
      </c>
      <c r="M397" s="138">
        <v>0.8</v>
      </c>
      <c r="N397" s="139">
        <v>51740</v>
      </c>
      <c r="O397" s="140"/>
      <c r="P397" s="141"/>
      <c r="Q397" s="143" t="s">
        <v>1330</v>
      </c>
    </row>
    <row r="398" ht="15.75" customHeight="1" spans="1:17">
      <c r="A398" s="115" t="s">
        <v>1411</v>
      </c>
      <c r="B398" s="112"/>
      <c r="C398" s="156"/>
      <c r="D398" s="108" t="s">
        <v>1412</v>
      </c>
      <c r="E398" s="108"/>
      <c r="F398" s="132"/>
      <c r="G398" s="119">
        <v>42339</v>
      </c>
      <c r="H398" s="133" t="s">
        <v>941</v>
      </c>
      <c r="I398" s="134">
        <v>1</v>
      </c>
      <c r="J398" s="135">
        <v>439612.16</v>
      </c>
      <c r="K398" s="136">
        <v>382187.16</v>
      </c>
      <c r="L398" s="137">
        <v>542380</v>
      </c>
      <c r="M398" s="138">
        <v>0.84</v>
      </c>
      <c r="N398" s="139">
        <v>455600</v>
      </c>
      <c r="O398" s="140"/>
      <c r="P398" s="141"/>
      <c r="Q398" s="142" t="s">
        <v>1330</v>
      </c>
    </row>
    <row r="399" ht="15.75" customHeight="1" spans="1:17">
      <c r="A399" s="115" t="s">
        <v>1413</v>
      </c>
      <c r="B399" s="112"/>
      <c r="C399" s="156"/>
      <c r="D399" s="167" t="s">
        <v>1040</v>
      </c>
      <c r="E399" s="167"/>
      <c r="F399" s="18"/>
      <c r="G399" s="168">
        <v>42491</v>
      </c>
      <c r="H399" s="133" t="s">
        <v>941</v>
      </c>
      <c r="I399" s="134">
        <v>1</v>
      </c>
      <c r="J399" s="135">
        <v>10851022</v>
      </c>
      <c r="K399" s="136">
        <v>9648366.95</v>
      </c>
      <c r="L399" s="137">
        <v>13387680</v>
      </c>
      <c r="M399" s="138">
        <v>0.94</v>
      </c>
      <c r="N399" s="139">
        <v>12584420</v>
      </c>
      <c r="O399" s="140"/>
      <c r="P399" s="141"/>
      <c r="Q399" s="142" t="s">
        <v>1330</v>
      </c>
    </row>
    <row r="400" ht="15.75" customHeight="1" spans="1:17">
      <c r="A400" s="115" t="s">
        <v>1414</v>
      </c>
      <c r="B400" s="112"/>
      <c r="C400" s="156"/>
      <c r="D400" s="167" t="s">
        <v>1415</v>
      </c>
      <c r="E400" s="167"/>
      <c r="F400" s="14"/>
      <c r="G400" s="168">
        <v>42583</v>
      </c>
      <c r="H400" s="133" t="s">
        <v>941</v>
      </c>
      <c r="I400" s="134">
        <v>1</v>
      </c>
      <c r="J400" s="135">
        <v>297800</v>
      </c>
      <c r="K400" s="136">
        <v>268330.25</v>
      </c>
      <c r="L400" s="137">
        <v>367420</v>
      </c>
      <c r="M400" s="138">
        <v>0.87</v>
      </c>
      <c r="N400" s="139">
        <v>319660</v>
      </c>
      <c r="O400" s="140"/>
      <c r="P400" s="141"/>
      <c r="Q400" s="142" t="s">
        <v>1330</v>
      </c>
    </row>
    <row r="401" ht="15.75" customHeight="1" spans="1:20">
      <c r="A401" s="115" t="s">
        <v>1416</v>
      </c>
      <c r="B401" s="112"/>
      <c r="C401" s="159"/>
      <c r="D401" s="108" t="s">
        <v>962</v>
      </c>
      <c r="E401" s="108"/>
      <c r="F401" s="132"/>
      <c r="G401" s="119">
        <v>42491</v>
      </c>
      <c r="H401" s="133" t="s">
        <v>941</v>
      </c>
      <c r="I401" s="134">
        <v>1</v>
      </c>
      <c r="J401" s="135">
        <v>225941.59</v>
      </c>
      <c r="K401" s="136">
        <v>200899.79</v>
      </c>
      <c r="L401" s="137">
        <v>278760</v>
      </c>
      <c r="M401" s="138">
        <v>0.86</v>
      </c>
      <c r="N401" s="139">
        <v>239730</v>
      </c>
      <c r="O401" s="140"/>
      <c r="P401" s="141"/>
      <c r="Q401" s="142" t="s">
        <v>1330</v>
      </c>
    </row>
    <row r="402" s="77" customFormat="1" ht="15.75" customHeight="1" spans="1:20">
      <c r="A402" s="115" t="s">
        <v>1417</v>
      </c>
      <c r="B402" s="163"/>
      <c r="C402" s="163"/>
      <c r="D402" s="146" t="s">
        <v>1418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1419</v>
      </c>
      <c r="B403" s="116" t="s">
        <v>1420</v>
      </c>
      <c r="C403" s="117" t="s">
        <v>1421</v>
      </c>
      <c r="D403" s="118" t="s">
        <v>1238</v>
      </c>
      <c r="E403" s="17" t="s">
        <v>1252</v>
      </c>
      <c r="F403" s="14" t="s">
        <v>839</v>
      </c>
      <c r="G403" s="119">
        <v>42095</v>
      </c>
      <c r="H403" s="61" t="s">
        <v>840</v>
      </c>
      <c r="I403" s="18">
        <v>385</v>
      </c>
      <c r="J403" s="121">
        <v>40790483.23</v>
      </c>
      <c r="K403" s="161">
        <v>34337643.29</v>
      </c>
      <c r="L403" s="122">
        <v>251320</v>
      </c>
      <c r="M403" s="123">
        <v>0.82</v>
      </c>
      <c r="N403" s="122">
        <v>206080</v>
      </c>
      <c r="O403" s="124"/>
      <c r="P403" s="125">
        <f t="shared" ref="P403:P424" si="7">L403/I403</f>
        <v>653</v>
      </c>
      <c r="Q403" s="126" t="s">
        <v>1422</v>
      </c>
    </row>
    <row r="404" s="2" customFormat="1" ht="15.75" customHeight="1" spans="1:20">
      <c r="A404" s="115" t="s">
        <v>1423</v>
      </c>
      <c r="B404" s="127"/>
      <c r="C404" s="128"/>
      <c r="D404" s="118" t="s">
        <v>1238</v>
      </c>
      <c r="E404" s="17" t="s">
        <v>1255</v>
      </c>
      <c r="F404" s="14" t="s">
        <v>839</v>
      </c>
      <c r="G404" s="119">
        <v>42095</v>
      </c>
      <c r="H404" s="61" t="s">
        <v>840</v>
      </c>
      <c r="I404" s="18">
        <v>385</v>
      </c>
      <c r="J404" s="129"/>
      <c r="K404" s="129"/>
      <c r="L404" s="122">
        <v>251320</v>
      </c>
      <c r="M404" s="123">
        <v>0.82</v>
      </c>
      <c r="N404" s="122">
        <v>206080</v>
      </c>
      <c r="O404" s="124"/>
      <c r="P404" s="125">
        <f t="shared" si="7"/>
        <v>653</v>
      </c>
      <c r="Q404" s="126" t="s">
        <v>1422</v>
      </c>
    </row>
    <row r="405" s="2" customFormat="1" ht="15.75" customHeight="1" spans="1:20">
      <c r="A405" s="115" t="s">
        <v>1424</v>
      </c>
      <c r="B405" s="127"/>
      <c r="C405" s="128"/>
      <c r="D405" s="118" t="s">
        <v>847</v>
      </c>
      <c r="E405" s="17" t="s">
        <v>1252</v>
      </c>
      <c r="F405" s="14" t="s">
        <v>839</v>
      </c>
      <c r="G405" s="119">
        <v>42095</v>
      </c>
      <c r="H405" s="61" t="s">
        <v>840</v>
      </c>
      <c r="I405" s="18">
        <v>1237</v>
      </c>
      <c r="J405" s="129"/>
      <c r="K405" s="129"/>
      <c r="L405" s="122">
        <v>807480</v>
      </c>
      <c r="M405" s="123">
        <v>0.82</v>
      </c>
      <c r="N405" s="122">
        <v>662130</v>
      </c>
      <c r="O405" s="124"/>
      <c r="P405" s="125">
        <f t="shared" si="7"/>
        <v>653</v>
      </c>
      <c r="Q405" s="126" t="s">
        <v>1422</v>
      </c>
    </row>
    <row r="406" s="75" customFormat="1" ht="15.75" customHeight="1" spans="1:20">
      <c r="A406" s="115" t="s">
        <v>1425</v>
      </c>
      <c r="B406" s="127"/>
      <c r="C406" s="128"/>
      <c r="D406" s="118" t="s">
        <v>847</v>
      </c>
      <c r="E406" s="17" t="s">
        <v>1255</v>
      </c>
      <c r="F406" s="14" t="s">
        <v>839</v>
      </c>
      <c r="G406" s="119">
        <v>42095</v>
      </c>
      <c r="H406" s="61" t="s">
        <v>840</v>
      </c>
      <c r="I406" s="18">
        <v>1237</v>
      </c>
      <c r="J406" s="129"/>
      <c r="K406" s="129"/>
      <c r="L406" s="122">
        <v>807480</v>
      </c>
      <c r="M406" s="123">
        <v>0.82</v>
      </c>
      <c r="N406" s="122">
        <v>662130</v>
      </c>
      <c r="O406" s="124"/>
      <c r="P406" s="125">
        <f t="shared" si="7"/>
        <v>653</v>
      </c>
      <c r="Q406" s="126" t="s">
        <v>1422</v>
      </c>
    </row>
    <row r="407" s="2" customFormat="1" ht="15.75" customHeight="1" spans="1:20">
      <c r="A407" s="115" t="s">
        <v>1426</v>
      </c>
      <c r="B407" s="127"/>
      <c r="C407" s="128"/>
      <c r="D407" s="118" t="s">
        <v>837</v>
      </c>
      <c r="E407" s="17" t="s">
        <v>1252</v>
      </c>
      <c r="F407" s="18" t="s">
        <v>839</v>
      </c>
      <c r="G407" s="119">
        <v>42095</v>
      </c>
      <c r="H407" s="61" t="s">
        <v>840</v>
      </c>
      <c r="I407" s="18">
        <v>1425</v>
      </c>
      <c r="J407" s="129"/>
      <c r="K407" s="129"/>
      <c r="L407" s="122">
        <v>930200</v>
      </c>
      <c r="M407" s="123">
        <v>0.82</v>
      </c>
      <c r="N407" s="122">
        <v>762760</v>
      </c>
      <c r="O407" s="124"/>
      <c r="P407" s="125">
        <f t="shared" si="7"/>
        <v>653</v>
      </c>
      <c r="Q407" s="126" t="s">
        <v>1422</v>
      </c>
    </row>
    <row r="408" s="2" customFormat="1" ht="15.75" customHeight="1" spans="1:20">
      <c r="A408" s="115" t="s">
        <v>1427</v>
      </c>
      <c r="B408" s="127"/>
      <c r="C408" s="128"/>
      <c r="D408" s="118" t="s">
        <v>837</v>
      </c>
      <c r="E408" s="17" t="s">
        <v>1255</v>
      </c>
      <c r="F408" s="14" t="s">
        <v>839</v>
      </c>
      <c r="G408" s="119">
        <v>42095</v>
      </c>
      <c r="H408" s="61" t="s">
        <v>840</v>
      </c>
      <c r="I408" s="18">
        <v>1425</v>
      </c>
      <c r="J408" s="129"/>
      <c r="K408" s="129"/>
      <c r="L408" s="122">
        <v>930200</v>
      </c>
      <c r="M408" s="123">
        <v>0.82</v>
      </c>
      <c r="N408" s="122">
        <v>762760</v>
      </c>
      <c r="O408" s="124"/>
      <c r="P408" s="125">
        <f t="shared" si="7"/>
        <v>653</v>
      </c>
      <c r="Q408" s="126" t="s">
        <v>1422</v>
      </c>
    </row>
    <row r="409" s="2" customFormat="1" ht="15.75" customHeight="1" spans="1:20">
      <c r="A409" s="115" t="s">
        <v>1428</v>
      </c>
      <c r="B409" s="127"/>
      <c r="C409" s="128"/>
      <c r="D409" s="118" t="s">
        <v>837</v>
      </c>
      <c r="E409" s="17" t="s">
        <v>1252</v>
      </c>
      <c r="F409" s="14" t="s">
        <v>839</v>
      </c>
      <c r="G409" s="119">
        <v>42095</v>
      </c>
      <c r="H409" s="61" t="s">
        <v>840</v>
      </c>
      <c r="I409" s="18">
        <v>1425</v>
      </c>
      <c r="J409" s="129"/>
      <c r="K409" s="129"/>
      <c r="L409" s="122">
        <v>930200</v>
      </c>
      <c r="M409" s="123">
        <v>0.82</v>
      </c>
      <c r="N409" s="122">
        <v>762760</v>
      </c>
      <c r="O409" s="124"/>
      <c r="P409" s="125">
        <f t="shared" si="7"/>
        <v>653</v>
      </c>
      <c r="Q409" s="126" t="s">
        <v>1422</v>
      </c>
    </row>
    <row r="410" s="2" customFormat="1" ht="15.75" customHeight="1" spans="1:20">
      <c r="A410" s="115" t="s">
        <v>1429</v>
      </c>
      <c r="B410" s="127"/>
      <c r="C410" s="128"/>
      <c r="D410" s="118" t="s">
        <v>837</v>
      </c>
      <c r="E410" s="17" t="s">
        <v>1255</v>
      </c>
      <c r="F410" s="14" t="s">
        <v>839</v>
      </c>
      <c r="G410" s="119">
        <v>42095</v>
      </c>
      <c r="H410" s="61" t="s">
        <v>840</v>
      </c>
      <c r="I410" s="18">
        <v>1425</v>
      </c>
      <c r="J410" s="129"/>
      <c r="K410" s="129"/>
      <c r="L410" s="122">
        <v>930200</v>
      </c>
      <c r="M410" s="123">
        <v>0.82</v>
      </c>
      <c r="N410" s="122">
        <v>762760</v>
      </c>
      <c r="O410" s="124"/>
      <c r="P410" s="125">
        <f t="shared" si="7"/>
        <v>653</v>
      </c>
      <c r="Q410" s="126" t="s">
        <v>1422</v>
      </c>
    </row>
    <row r="411" s="2" customFormat="1" ht="15.75" customHeight="1" spans="1:20">
      <c r="A411" s="115" t="s">
        <v>1430</v>
      </c>
      <c r="B411" s="127"/>
      <c r="C411" s="128"/>
      <c r="D411" s="118" t="s">
        <v>837</v>
      </c>
      <c r="E411" s="17" t="s">
        <v>1258</v>
      </c>
      <c r="F411" s="14" t="s">
        <v>839</v>
      </c>
      <c r="G411" s="119">
        <v>42095</v>
      </c>
      <c r="H411" s="61" t="s">
        <v>840</v>
      </c>
      <c r="I411" s="18">
        <v>1425</v>
      </c>
      <c r="J411" s="129"/>
      <c r="K411" s="129"/>
      <c r="L411" s="122">
        <v>930200</v>
      </c>
      <c r="M411" s="123">
        <v>0.82</v>
      </c>
      <c r="N411" s="122">
        <v>762760</v>
      </c>
      <c r="O411" s="124"/>
      <c r="P411" s="125">
        <f t="shared" si="7"/>
        <v>653</v>
      </c>
      <c r="Q411" s="126" t="s">
        <v>1422</v>
      </c>
    </row>
    <row r="412" s="2" customFormat="1" ht="15.75" customHeight="1" spans="1:20">
      <c r="A412" s="115" t="s">
        <v>1431</v>
      </c>
      <c r="B412" s="127"/>
      <c r="C412" s="128"/>
      <c r="D412" s="118" t="s">
        <v>837</v>
      </c>
      <c r="E412" s="17" t="s">
        <v>1432</v>
      </c>
      <c r="F412" s="14" t="s">
        <v>839</v>
      </c>
      <c r="G412" s="119">
        <v>42095</v>
      </c>
      <c r="H412" s="61" t="s">
        <v>840</v>
      </c>
      <c r="I412" s="18">
        <v>1425</v>
      </c>
      <c r="J412" s="129"/>
      <c r="K412" s="129"/>
      <c r="L412" s="122">
        <v>930200</v>
      </c>
      <c r="M412" s="123">
        <v>0.82</v>
      </c>
      <c r="N412" s="122">
        <v>762760</v>
      </c>
      <c r="O412" s="124"/>
      <c r="P412" s="125">
        <f t="shared" si="7"/>
        <v>653</v>
      </c>
      <c r="Q412" s="126" t="s">
        <v>1422</v>
      </c>
    </row>
    <row r="413" s="2" customFormat="1" ht="15.75" customHeight="1" spans="1:20">
      <c r="A413" s="115" t="s">
        <v>1433</v>
      </c>
      <c r="B413" s="127"/>
      <c r="C413" s="128"/>
      <c r="D413" s="130" t="s">
        <v>847</v>
      </c>
      <c r="E413" s="17" t="s">
        <v>1252</v>
      </c>
      <c r="F413" s="18" t="s">
        <v>839</v>
      </c>
      <c r="G413" s="119">
        <v>42095</v>
      </c>
      <c r="H413" s="61" t="s">
        <v>840</v>
      </c>
      <c r="I413" s="18">
        <v>1237</v>
      </c>
      <c r="J413" s="129"/>
      <c r="K413" s="129"/>
      <c r="L413" s="122">
        <v>807480</v>
      </c>
      <c r="M413" s="123">
        <v>0.82</v>
      </c>
      <c r="N413" s="122">
        <v>662130</v>
      </c>
      <c r="O413" s="124"/>
      <c r="P413" s="125">
        <f t="shared" si="7"/>
        <v>653</v>
      </c>
      <c r="Q413" s="126" t="s">
        <v>1422</v>
      </c>
    </row>
    <row r="414" s="2" customFormat="1" ht="15.75" customHeight="1" spans="1:20">
      <c r="A414" s="115" t="s">
        <v>1434</v>
      </c>
      <c r="B414" s="127"/>
      <c r="C414" s="128"/>
      <c r="D414" s="130" t="s">
        <v>847</v>
      </c>
      <c r="E414" s="17" t="s">
        <v>1255</v>
      </c>
      <c r="F414" s="18" t="s">
        <v>839</v>
      </c>
      <c r="G414" s="119">
        <v>42095</v>
      </c>
      <c r="H414" s="61" t="s">
        <v>840</v>
      </c>
      <c r="I414" s="18">
        <v>1237</v>
      </c>
      <c r="J414" s="129"/>
      <c r="K414" s="129"/>
      <c r="L414" s="122">
        <v>807480</v>
      </c>
      <c r="M414" s="123">
        <v>0.82</v>
      </c>
      <c r="N414" s="122">
        <v>662130</v>
      </c>
      <c r="O414" s="124"/>
      <c r="P414" s="125">
        <f t="shared" si="7"/>
        <v>653</v>
      </c>
      <c r="Q414" s="126" t="s">
        <v>1422</v>
      </c>
    </row>
    <row r="415" s="3" customFormat="1" ht="15.75" customHeight="1" spans="1:20">
      <c r="A415" s="115" t="s">
        <v>1435</v>
      </c>
      <c r="B415" s="127"/>
      <c r="C415" s="128"/>
      <c r="D415" s="130" t="s">
        <v>847</v>
      </c>
      <c r="E415" s="17" t="s">
        <v>1258</v>
      </c>
      <c r="F415" s="18" t="s">
        <v>839</v>
      </c>
      <c r="G415" s="119">
        <v>42095</v>
      </c>
      <c r="H415" s="61" t="s">
        <v>840</v>
      </c>
      <c r="I415" s="18">
        <v>1237</v>
      </c>
      <c r="J415" s="129"/>
      <c r="K415" s="129"/>
      <c r="L415" s="122">
        <v>807480</v>
      </c>
      <c r="M415" s="123">
        <v>0.82</v>
      </c>
      <c r="N415" s="122">
        <v>662130</v>
      </c>
      <c r="O415" s="124"/>
      <c r="P415" s="125">
        <f t="shared" si="7"/>
        <v>653</v>
      </c>
      <c r="Q415" s="126" t="s">
        <v>1422</v>
      </c>
    </row>
    <row r="416" s="3" customFormat="1" ht="15.75" customHeight="1" spans="1:20">
      <c r="A416" s="115" t="s">
        <v>1436</v>
      </c>
      <c r="B416" s="127"/>
      <c r="C416" s="128"/>
      <c r="D416" s="130" t="s">
        <v>847</v>
      </c>
      <c r="E416" s="17" t="s">
        <v>1432</v>
      </c>
      <c r="F416" s="18" t="s">
        <v>839</v>
      </c>
      <c r="G416" s="119">
        <v>42095</v>
      </c>
      <c r="H416" s="61" t="s">
        <v>840</v>
      </c>
      <c r="I416" s="18">
        <v>1237</v>
      </c>
      <c r="J416" s="129"/>
      <c r="K416" s="129"/>
      <c r="L416" s="122">
        <v>807480</v>
      </c>
      <c r="M416" s="123">
        <v>0.82</v>
      </c>
      <c r="N416" s="122">
        <v>662130</v>
      </c>
      <c r="O416" s="124"/>
      <c r="P416" s="125">
        <f t="shared" si="7"/>
        <v>653</v>
      </c>
      <c r="Q416" s="126" t="s">
        <v>1422</v>
      </c>
      <c r="T416" s="162"/>
    </row>
    <row r="417" s="3" customFormat="1" ht="15.75" customHeight="1" spans="1:20">
      <c r="A417" s="115" t="s">
        <v>1437</v>
      </c>
      <c r="B417" s="127"/>
      <c r="C417" s="128"/>
      <c r="D417" s="118" t="s">
        <v>1375</v>
      </c>
      <c r="E417" s="17" t="s">
        <v>1252</v>
      </c>
      <c r="F417" s="18" t="s">
        <v>839</v>
      </c>
      <c r="G417" s="119">
        <v>42095</v>
      </c>
      <c r="H417" s="61" t="s">
        <v>840</v>
      </c>
      <c r="I417" s="18">
        <v>300</v>
      </c>
      <c r="J417" s="129"/>
      <c r="K417" s="129"/>
      <c r="L417" s="122">
        <v>195830</v>
      </c>
      <c r="M417" s="123">
        <v>0.82</v>
      </c>
      <c r="N417" s="122">
        <v>160580</v>
      </c>
      <c r="O417" s="124"/>
      <c r="P417" s="125">
        <f t="shared" si="7"/>
        <v>653</v>
      </c>
      <c r="Q417" s="126" t="s">
        <v>1422</v>
      </c>
      <c r="T417" s="162"/>
    </row>
    <row r="418" s="3" customFormat="1" ht="15.75" customHeight="1" spans="1:20">
      <c r="A418" s="115" t="s">
        <v>1438</v>
      </c>
      <c r="B418" s="127"/>
      <c r="C418" s="128"/>
      <c r="D418" s="118" t="s">
        <v>1375</v>
      </c>
      <c r="E418" s="17" t="s">
        <v>1255</v>
      </c>
      <c r="F418" s="18" t="s">
        <v>839</v>
      </c>
      <c r="G418" s="119">
        <v>42095</v>
      </c>
      <c r="H418" s="61" t="s">
        <v>840</v>
      </c>
      <c r="I418" s="18">
        <v>380</v>
      </c>
      <c r="J418" s="129"/>
      <c r="K418" s="129"/>
      <c r="L418" s="122">
        <v>248050</v>
      </c>
      <c r="M418" s="123">
        <v>0.82</v>
      </c>
      <c r="N418" s="122">
        <v>203400</v>
      </c>
      <c r="O418" s="124"/>
      <c r="P418" s="125">
        <f t="shared" si="7"/>
        <v>653</v>
      </c>
      <c r="Q418" s="126" t="s">
        <v>1422</v>
      </c>
      <c r="T418" s="162"/>
    </row>
    <row r="419" s="3" customFormat="1" ht="15.75" customHeight="1" spans="1:20">
      <c r="A419" s="115" t="s">
        <v>1439</v>
      </c>
      <c r="B419" s="127"/>
      <c r="C419" s="128"/>
      <c r="D419" s="118" t="s">
        <v>1380</v>
      </c>
      <c r="E419" s="18" t="s">
        <v>1252</v>
      </c>
      <c r="F419" s="18" t="s">
        <v>839</v>
      </c>
      <c r="G419" s="119">
        <v>42095</v>
      </c>
      <c r="H419" s="61" t="s">
        <v>840</v>
      </c>
      <c r="I419" s="18">
        <v>300</v>
      </c>
      <c r="J419" s="129"/>
      <c r="K419" s="129"/>
      <c r="L419" s="122">
        <v>195830</v>
      </c>
      <c r="M419" s="123">
        <v>0.82</v>
      </c>
      <c r="N419" s="122">
        <v>160580</v>
      </c>
      <c r="O419" s="124"/>
      <c r="P419" s="125">
        <f t="shared" si="7"/>
        <v>653</v>
      </c>
      <c r="Q419" s="126" t="s">
        <v>1422</v>
      </c>
      <c r="T419" s="162"/>
    </row>
    <row r="420" s="2" customFormat="1" ht="15.75" customHeight="1" spans="1:20">
      <c r="A420" s="115" t="s">
        <v>1440</v>
      </c>
      <c r="B420" s="127"/>
      <c r="C420" s="128"/>
      <c r="D420" s="130" t="s">
        <v>929</v>
      </c>
      <c r="E420" s="18" t="s">
        <v>1252</v>
      </c>
      <c r="F420" s="18" t="s">
        <v>931</v>
      </c>
      <c r="G420" s="119">
        <v>42095</v>
      </c>
      <c r="H420" s="61" t="s">
        <v>840</v>
      </c>
      <c r="I420" s="18">
        <v>100</v>
      </c>
      <c r="J420" s="129"/>
      <c r="K420" s="129"/>
      <c r="L420" s="122">
        <v>80870</v>
      </c>
      <c r="M420" s="123">
        <v>0.86</v>
      </c>
      <c r="N420" s="122">
        <v>69550</v>
      </c>
      <c r="O420" s="124"/>
      <c r="P420" s="125">
        <f t="shared" si="7"/>
        <v>809</v>
      </c>
      <c r="Q420" s="126" t="s">
        <v>1422</v>
      </c>
    </row>
    <row r="421" s="2" customFormat="1" ht="15.75" customHeight="1" spans="1:20">
      <c r="A421" s="115" t="s">
        <v>1441</v>
      </c>
      <c r="B421" s="127"/>
      <c r="C421" s="128"/>
      <c r="D421" s="130" t="s">
        <v>929</v>
      </c>
      <c r="E421" s="18" t="s">
        <v>1255</v>
      </c>
      <c r="F421" s="18" t="s">
        <v>931</v>
      </c>
      <c r="G421" s="119">
        <v>42095</v>
      </c>
      <c r="H421" s="61" t="s">
        <v>840</v>
      </c>
      <c r="I421" s="18">
        <v>100</v>
      </c>
      <c r="J421" s="129"/>
      <c r="K421" s="129"/>
      <c r="L421" s="122">
        <v>80870</v>
      </c>
      <c r="M421" s="123">
        <v>0.86</v>
      </c>
      <c r="N421" s="122">
        <v>69550</v>
      </c>
      <c r="O421" s="124"/>
      <c r="P421" s="125">
        <f t="shared" si="7"/>
        <v>809</v>
      </c>
      <c r="Q421" s="126" t="s">
        <v>1422</v>
      </c>
    </row>
    <row r="422" s="2" customFormat="1" ht="15.75" customHeight="1" spans="1:20">
      <c r="A422" s="115" t="s">
        <v>1442</v>
      </c>
      <c r="B422" s="127"/>
      <c r="C422" s="128"/>
      <c r="D422" s="130" t="s">
        <v>929</v>
      </c>
      <c r="E422" s="18" t="s">
        <v>1258</v>
      </c>
      <c r="F422" s="18" t="s">
        <v>931</v>
      </c>
      <c r="G422" s="119">
        <v>42095</v>
      </c>
      <c r="H422" s="61" t="s">
        <v>840</v>
      </c>
      <c r="I422" s="18">
        <v>100</v>
      </c>
      <c r="J422" s="129"/>
      <c r="K422" s="129"/>
      <c r="L422" s="122">
        <v>80870</v>
      </c>
      <c r="M422" s="123">
        <v>0.86</v>
      </c>
      <c r="N422" s="122">
        <v>69550</v>
      </c>
      <c r="O422" s="124"/>
      <c r="P422" s="125">
        <f t="shared" si="7"/>
        <v>809</v>
      </c>
      <c r="Q422" s="126" t="s">
        <v>1422</v>
      </c>
    </row>
    <row r="423" s="2" customFormat="1" ht="15.75" customHeight="1" spans="1:20">
      <c r="A423" s="115" t="s">
        <v>1443</v>
      </c>
      <c r="B423" s="127"/>
      <c r="C423" s="128"/>
      <c r="D423" s="130" t="s">
        <v>937</v>
      </c>
      <c r="E423" s="18" t="s">
        <v>1252</v>
      </c>
      <c r="F423" s="18" t="s">
        <v>938</v>
      </c>
      <c r="G423" s="119">
        <v>42095</v>
      </c>
      <c r="H423" s="61" t="s">
        <v>840</v>
      </c>
      <c r="I423" s="18">
        <v>2400</v>
      </c>
      <c r="J423" s="129"/>
      <c r="K423" s="129"/>
      <c r="L423" s="122">
        <v>1608240</v>
      </c>
      <c r="M423" s="123">
        <v>0.82</v>
      </c>
      <c r="N423" s="122">
        <v>1318760</v>
      </c>
      <c r="O423" s="124"/>
      <c r="P423" s="125">
        <f t="shared" si="7"/>
        <v>670</v>
      </c>
      <c r="Q423" s="126" t="s">
        <v>1422</v>
      </c>
    </row>
    <row r="424" s="2" customFormat="1" ht="15.75" customHeight="1" spans="1:20">
      <c r="A424" s="115" t="s">
        <v>1444</v>
      </c>
      <c r="B424" s="127"/>
      <c r="C424" s="128"/>
      <c r="D424" s="130" t="s">
        <v>937</v>
      </c>
      <c r="E424" s="18" t="s">
        <v>1255</v>
      </c>
      <c r="F424" s="18" t="s">
        <v>938</v>
      </c>
      <c r="G424" s="119">
        <v>42095</v>
      </c>
      <c r="H424" s="61" t="s">
        <v>840</v>
      </c>
      <c r="I424" s="18">
        <v>2400</v>
      </c>
      <c r="J424" s="129"/>
      <c r="K424" s="129"/>
      <c r="L424" s="122">
        <v>1608240</v>
      </c>
      <c r="M424" s="123">
        <v>0.82</v>
      </c>
      <c r="N424" s="122">
        <v>1318760</v>
      </c>
      <c r="O424" s="124"/>
      <c r="P424" s="125">
        <f t="shared" si="7"/>
        <v>670</v>
      </c>
      <c r="Q424" s="126" t="s">
        <v>1422</v>
      </c>
    </row>
    <row r="425" ht="15.75" customHeight="1" spans="1:20">
      <c r="A425" s="115" t="s">
        <v>1445</v>
      </c>
      <c r="B425" s="127"/>
      <c r="C425" s="128"/>
      <c r="D425" s="108" t="s">
        <v>945</v>
      </c>
      <c r="E425" s="108"/>
      <c r="F425" s="132"/>
      <c r="G425" s="119">
        <v>42077</v>
      </c>
      <c r="H425" s="133" t="s">
        <v>941</v>
      </c>
      <c r="I425" s="134">
        <v>1</v>
      </c>
      <c r="J425" s="135">
        <v>85946</v>
      </c>
      <c r="K425" s="136">
        <v>71657.5</v>
      </c>
      <c r="L425" s="137">
        <v>106040</v>
      </c>
      <c r="M425" s="138">
        <v>0.8</v>
      </c>
      <c r="N425" s="139">
        <v>84830</v>
      </c>
      <c r="O425" s="140"/>
      <c r="P425" s="141"/>
      <c r="Q425" s="142" t="s">
        <v>1422</v>
      </c>
    </row>
    <row r="426" ht="15.75" customHeight="1" spans="1:20">
      <c r="A426" s="115" t="s">
        <v>1446</v>
      </c>
      <c r="B426" s="127"/>
      <c r="C426" s="128"/>
      <c r="D426" s="109" t="s">
        <v>962</v>
      </c>
      <c r="E426" s="108"/>
      <c r="F426" s="132"/>
      <c r="G426" s="119">
        <v>42230</v>
      </c>
      <c r="H426" s="133" t="s">
        <v>941</v>
      </c>
      <c r="I426" s="134">
        <v>1</v>
      </c>
      <c r="J426" s="135">
        <v>11832889</v>
      </c>
      <c r="K426" s="136">
        <v>10099864.16</v>
      </c>
      <c r="L426" s="137">
        <v>14599080</v>
      </c>
      <c r="M426" s="138">
        <v>0.82</v>
      </c>
      <c r="N426" s="139">
        <v>11971250</v>
      </c>
      <c r="O426" s="140"/>
      <c r="P426" s="141"/>
      <c r="Q426" s="142" t="s">
        <v>1422</v>
      </c>
    </row>
    <row r="427" ht="15.75" customHeight="1" spans="1:20">
      <c r="A427" s="115" t="s">
        <v>1447</v>
      </c>
      <c r="B427" s="127"/>
      <c r="C427" s="128"/>
      <c r="D427" s="109" t="s">
        <v>962</v>
      </c>
      <c r="E427" s="108"/>
      <c r="F427" s="132"/>
      <c r="G427" s="119">
        <v>42352</v>
      </c>
      <c r="H427" s="133" t="s">
        <v>941</v>
      </c>
      <c r="I427" s="134">
        <v>1</v>
      </c>
      <c r="J427" s="135">
        <v>553290.66</v>
      </c>
      <c r="K427" s="136">
        <v>481017.06</v>
      </c>
      <c r="L427" s="137">
        <v>682630</v>
      </c>
      <c r="M427" s="138">
        <v>0.84</v>
      </c>
      <c r="N427" s="139">
        <v>573410</v>
      </c>
      <c r="O427" s="140"/>
      <c r="P427" s="141"/>
      <c r="Q427" s="142" t="s">
        <v>1422</v>
      </c>
    </row>
    <row r="428" ht="15.75" customHeight="1" spans="1:20">
      <c r="A428" s="115" t="s">
        <v>1448</v>
      </c>
      <c r="B428" s="127"/>
      <c r="C428" s="128"/>
      <c r="D428" s="108" t="s">
        <v>1449</v>
      </c>
      <c r="E428" s="108"/>
      <c r="F428" s="132"/>
      <c r="G428" s="119">
        <v>42414</v>
      </c>
      <c r="H428" s="133" t="s">
        <v>941</v>
      </c>
      <c r="I428" s="134">
        <v>1</v>
      </c>
      <c r="J428" s="135">
        <v>28054</v>
      </c>
      <c r="K428" s="136">
        <v>24611.51</v>
      </c>
      <c r="L428" s="137">
        <v>34610</v>
      </c>
      <c r="M428" s="138">
        <v>0.79</v>
      </c>
      <c r="N428" s="139">
        <v>27340</v>
      </c>
      <c r="O428" s="140"/>
      <c r="P428" s="141"/>
      <c r="Q428" s="142" t="s">
        <v>1422</v>
      </c>
    </row>
    <row r="429" ht="15.75" customHeight="1" spans="1:20">
      <c r="A429" s="115" t="s">
        <v>1450</v>
      </c>
      <c r="B429" s="127"/>
      <c r="C429" s="128"/>
      <c r="D429" s="109" t="s">
        <v>1040</v>
      </c>
      <c r="E429" s="109"/>
      <c r="F429" s="132"/>
      <c r="G429" s="119">
        <v>42504</v>
      </c>
      <c r="H429" s="133" t="s">
        <v>941</v>
      </c>
      <c r="I429" s="134">
        <v>1</v>
      </c>
      <c r="J429" s="135">
        <v>10163543</v>
      </c>
      <c r="K429" s="136">
        <v>9037083.99</v>
      </c>
      <c r="L429" s="137">
        <v>12539480</v>
      </c>
      <c r="M429" s="138">
        <v>0.94</v>
      </c>
      <c r="N429" s="139">
        <v>11787110</v>
      </c>
      <c r="O429" s="140"/>
      <c r="P429" s="141"/>
      <c r="Q429" s="142" t="s">
        <v>1422</v>
      </c>
    </row>
    <row r="430" ht="15.75" customHeight="1" spans="1:20">
      <c r="A430" s="115" t="s">
        <v>1451</v>
      </c>
      <c r="B430" s="127"/>
      <c r="C430" s="128"/>
      <c r="D430" s="108" t="s">
        <v>1452</v>
      </c>
      <c r="E430" s="108"/>
      <c r="F430" s="132"/>
      <c r="G430" s="119">
        <v>42565</v>
      </c>
      <c r="H430" s="133" t="s">
        <v>941</v>
      </c>
      <c r="I430" s="134">
        <v>1</v>
      </c>
      <c r="J430" s="135">
        <v>70260</v>
      </c>
      <c r="K430" s="136">
        <v>63029.1</v>
      </c>
      <c r="L430" s="137">
        <v>86680</v>
      </c>
      <c r="M430" s="138">
        <v>0.87</v>
      </c>
      <c r="N430" s="139">
        <v>75410</v>
      </c>
      <c r="O430" s="140"/>
      <c r="P430" s="141"/>
      <c r="Q430" s="142" t="s">
        <v>1422</v>
      </c>
    </row>
    <row r="431" ht="15.75" customHeight="1" spans="1:20">
      <c r="A431" s="115" t="s">
        <v>1453</v>
      </c>
      <c r="B431" s="127"/>
      <c r="C431" s="128"/>
      <c r="D431" s="108" t="s">
        <v>943</v>
      </c>
      <c r="E431" s="108"/>
      <c r="F431" s="132"/>
      <c r="G431" s="119">
        <v>42627</v>
      </c>
      <c r="H431" s="133" t="s">
        <v>941</v>
      </c>
      <c r="I431" s="134">
        <v>1</v>
      </c>
      <c r="J431" s="135">
        <v>50000</v>
      </c>
      <c r="K431" s="136">
        <v>45249.97</v>
      </c>
      <c r="L431" s="137">
        <v>61690</v>
      </c>
      <c r="M431" s="138">
        <v>0.88</v>
      </c>
      <c r="N431" s="139">
        <v>54290</v>
      </c>
      <c r="O431" s="140"/>
      <c r="P431" s="141"/>
      <c r="Q431" s="142" t="s">
        <v>1422</v>
      </c>
    </row>
    <row r="432" ht="15.75" customHeight="1" spans="1:20">
      <c r="A432" s="115" t="s">
        <v>1454</v>
      </c>
      <c r="B432" s="127"/>
      <c r="C432" s="128"/>
      <c r="D432" s="108" t="s">
        <v>1455</v>
      </c>
      <c r="E432" s="108"/>
      <c r="F432" s="132"/>
      <c r="G432" s="119">
        <v>42688</v>
      </c>
      <c r="H432" s="133" t="s">
        <v>941</v>
      </c>
      <c r="I432" s="134">
        <v>1</v>
      </c>
      <c r="J432" s="135">
        <v>17110</v>
      </c>
      <c r="K432" s="136">
        <v>15619.98</v>
      </c>
      <c r="L432" s="137">
        <v>21110</v>
      </c>
      <c r="M432" s="138">
        <v>0.88</v>
      </c>
      <c r="N432" s="139">
        <v>18580</v>
      </c>
      <c r="O432" s="140"/>
      <c r="P432" s="141"/>
      <c r="Q432" s="142" t="s">
        <v>1422</v>
      </c>
    </row>
    <row r="433" ht="15.75" customHeight="1" spans="1:17">
      <c r="A433" s="115" t="s">
        <v>1456</v>
      </c>
      <c r="B433" s="127"/>
      <c r="C433" s="128"/>
      <c r="D433" s="108" t="s">
        <v>1457</v>
      </c>
      <c r="E433" s="108"/>
      <c r="F433" s="132"/>
      <c r="G433" s="119">
        <v>42688</v>
      </c>
      <c r="H433" s="133" t="s">
        <v>941</v>
      </c>
      <c r="I433" s="134">
        <v>1</v>
      </c>
      <c r="J433" s="135">
        <v>14580</v>
      </c>
      <c r="K433" s="136">
        <v>13310.35</v>
      </c>
      <c r="L433" s="137">
        <v>17990</v>
      </c>
      <c r="M433" s="138">
        <v>0.88</v>
      </c>
      <c r="N433" s="139">
        <v>15830</v>
      </c>
      <c r="O433" s="140"/>
      <c r="P433" s="141"/>
      <c r="Q433" s="142" t="s">
        <v>1422</v>
      </c>
    </row>
    <row r="434" ht="15.75" customHeight="1" spans="1:17">
      <c r="A434" s="115" t="s">
        <v>1458</v>
      </c>
      <c r="B434" s="127"/>
      <c r="C434" s="128"/>
      <c r="D434" s="108" t="s">
        <v>1459</v>
      </c>
      <c r="E434" s="108"/>
      <c r="F434" s="132"/>
      <c r="G434" s="119">
        <v>42718</v>
      </c>
      <c r="H434" s="133" t="s">
        <v>941</v>
      </c>
      <c r="I434" s="134">
        <v>1</v>
      </c>
      <c r="J434" s="135">
        <v>44775.7</v>
      </c>
      <c r="K434" s="136">
        <v>41053.69</v>
      </c>
      <c r="L434" s="137">
        <v>55240</v>
      </c>
      <c r="M434" s="138">
        <v>0.85</v>
      </c>
      <c r="N434" s="139">
        <v>46950</v>
      </c>
      <c r="O434" s="140"/>
      <c r="P434" s="141"/>
      <c r="Q434" s="142" t="s">
        <v>1422</v>
      </c>
    </row>
    <row r="435" ht="15.75" customHeight="1" spans="1:17">
      <c r="A435" s="115" t="s">
        <v>1460</v>
      </c>
      <c r="B435" s="127"/>
      <c r="C435" s="128"/>
      <c r="D435" s="108" t="s">
        <v>1461</v>
      </c>
      <c r="E435" s="108"/>
      <c r="F435" s="132"/>
      <c r="G435" s="119">
        <v>42839</v>
      </c>
      <c r="H435" s="133" t="s">
        <v>941</v>
      </c>
      <c r="I435" s="134">
        <v>1</v>
      </c>
      <c r="J435" s="135">
        <v>55677.46</v>
      </c>
      <c r="K435" s="136">
        <v>51930.83</v>
      </c>
      <c r="L435" s="137">
        <v>66800</v>
      </c>
      <c r="M435" s="138">
        <v>0.9</v>
      </c>
      <c r="N435" s="139">
        <v>60120</v>
      </c>
      <c r="O435" s="140"/>
      <c r="P435" s="141"/>
      <c r="Q435" s="142" t="s">
        <v>1422</v>
      </c>
    </row>
    <row r="436" ht="15.75" customHeight="1" spans="1:17">
      <c r="A436" s="115" t="s">
        <v>1462</v>
      </c>
      <c r="B436" s="127"/>
      <c r="C436" s="128"/>
      <c r="D436" s="108" t="s">
        <v>1463</v>
      </c>
      <c r="E436" s="108"/>
      <c r="F436" s="132"/>
      <c r="G436" s="119">
        <v>42832</v>
      </c>
      <c r="H436" s="133" t="s">
        <v>941</v>
      </c>
      <c r="I436" s="134">
        <v>2</v>
      </c>
      <c r="J436" s="135">
        <v>184522.55</v>
      </c>
      <c r="K436" s="136">
        <v>172105.74</v>
      </c>
      <c r="L436" s="137">
        <v>221390</v>
      </c>
      <c r="M436" s="138">
        <v>0.9</v>
      </c>
      <c r="N436" s="139">
        <v>199250</v>
      </c>
      <c r="O436" s="140"/>
      <c r="P436" s="141"/>
      <c r="Q436" s="142" t="s">
        <v>1422</v>
      </c>
    </row>
    <row r="437" ht="15.75" customHeight="1" spans="1:17">
      <c r="A437" s="115" t="s">
        <v>1464</v>
      </c>
      <c r="B437" s="127"/>
      <c r="C437" s="128"/>
      <c r="D437" s="108" t="s">
        <v>1465</v>
      </c>
      <c r="E437" s="108"/>
      <c r="F437" s="132"/>
      <c r="G437" s="119">
        <v>43122</v>
      </c>
      <c r="H437" s="133" t="s">
        <v>941</v>
      </c>
      <c r="I437" s="134">
        <v>1</v>
      </c>
      <c r="J437" s="135">
        <v>30172</v>
      </c>
      <c r="K437" s="136">
        <v>29216.56</v>
      </c>
      <c r="L437" s="137">
        <v>35860</v>
      </c>
      <c r="M437" s="138">
        <v>0.92</v>
      </c>
      <c r="N437" s="139">
        <v>32990</v>
      </c>
      <c r="O437" s="140"/>
      <c r="P437" s="141"/>
      <c r="Q437" s="142" t="s">
        <v>1422</v>
      </c>
    </row>
    <row r="438" ht="15.75" customHeight="1" spans="1:17">
      <c r="A438" s="115" t="s">
        <v>1466</v>
      </c>
      <c r="B438" s="127"/>
      <c r="C438" s="128"/>
      <c r="D438" s="108" t="s">
        <v>1467</v>
      </c>
      <c r="E438" s="108"/>
      <c r="F438" s="132"/>
      <c r="G438" s="119">
        <v>43159</v>
      </c>
      <c r="H438" s="133" t="s">
        <v>941</v>
      </c>
      <c r="I438" s="134">
        <v>1</v>
      </c>
      <c r="J438" s="135">
        <v>648086.75</v>
      </c>
      <c r="K438" s="136">
        <v>630129.37</v>
      </c>
      <c r="L438" s="137">
        <v>770250</v>
      </c>
      <c r="M438" s="138">
        <v>0.95</v>
      </c>
      <c r="N438" s="139">
        <v>731740</v>
      </c>
      <c r="O438" s="140"/>
      <c r="P438" s="141"/>
      <c r="Q438" s="142" t="s">
        <v>1422</v>
      </c>
    </row>
    <row r="439" ht="15.75" customHeight="1" spans="1:17">
      <c r="A439" s="115" t="s">
        <v>1468</v>
      </c>
      <c r="B439" s="127"/>
      <c r="C439" s="128"/>
      <c r="D439" s="108" t="s">
        <v>1469</v>
      </c>
      <c r="E439" s="108"/>
      <c r="F439" s="132"/>
      <c r="G439" s="119">
        <v>43194</v>
      </c>
      <c r="H439" s="133" t="s">
        <v>941</v>
      </c>
      <c r="I439" s="134">
        <v>1</v>
      </c>
      <c r="J439" s="135">
        <v>15848.17</v>
      </c>
      <c r="K439" s="136">
        <v>15534.52</v>
      </c>
      <c r="L439" s="137">
        <v>18840</v>
      </c>
      <c r="M439" s="138">
        <v>0.95</v>
      </c>
      <c r="N439" s="139">
        <v>17900</v>
      </c>
      <c r="O439" s="140"/>
      <c r="P439" s="141"/>
      <c r="Q439" s="142" t="s">
        <v>1422</v>
      </c>
    </row>
    <row r="440" ht="15.75" customHeight="1" spans="1:17">
      <c r="A440" s="115" t="s">
        <v>1470</v>
      </c>
      <c r="B440" s="127"/>
      <c r="C440" s="128"/>
      <c r="D440" s="108" t="s">
        <v>1471</v>
      </c>
      <c r="E440" s="108"/>
      <c r="F440" s="132"/>
      <c r="G440" s="119">
        <v>43315</v>
      </c>
      <c r="H440" s="133" t="s">
        <v>941</v>
      </c>
      <c r="I440" s="134">
        <v>1</v>
      </c>
      <c r="J440" s="135">
        <v>98000</v>
      </c>
      <c r="K440" s="136">
        <v>97612.08</v>
      </c>
      <c r="L440" s="137">
        <v>116470</v>
      </c>
      <c r="M440" s="138">
        <v>0.97</v>
      </c>
      <c r="N440" s="139">
        <v>112980</v>
      </c>
      <c r="O440" s="140"/>
      <c r="P440" s="141"/>
      <c r="Q440" s="143" t="s">
        <v>1422</v>
      </c>
    </row>
    <row r="441" ht="15.75" customHeight="1" spans="1:17">
      <c r="A441" s="115" t="s">
        <v>1472</v>
      </c>
      <c r="B441" s="127"/>
      <c r="C441" s="128"/>
      <c r="D441" s="108" t="s">
        <v>1473</v>
      </c>
      <c r="E441" s="108"/>
      <c r="F441" s="132"/>
      <c r="G441" s="119">
        <v>43337</v>
      </c>
      <c r="H441" s="133" t="s">
        <v>941</v>
      </c>
      <c r="I441" s="134">
        <v>1</v>
      </c>
      <c r="J441" s="135">
        <v>83295</v>
      </c>
      <c r="K441" s="136">
        <v>82965.29</v>
      </c>
      <c r="L441" s="137">
        <v>99000</v>
      </c>
      <c r="M441" s="138">
        <v>0.96</v>
      </c>
      <c r="N441" s="139">
        <v>95040</v>
      </c>
      <c r="O441" s="140"/>
      <c r="P441" s="141"/>
      <c r="Q441" s="142" t="s">
        <v>1422</v>
      </c>
    </row>
    <row r="442" ht="15.75" customHeight="1" spans="1:17">
      <c r="A442" s="115" t="s">
        <v>1474</v>
      </c>
      <c r="B442" s="127"/>
      <c r="C442" s="128"/>
      <c r="D442" s="109" t="s">
        <v>1475</v>
      </c>
      <c r="E442" s="108"/>
      <c r="F442" s="132"/>
      <c r="G442" s="119">
        <v>43362</v>
      </c>
      <c r="H442" s="133" t="s">
        <v>941</v>
      </c>
      <c r="I442" s="134">
        <v>1</v>
      </c>
      <c r="J442" s="135">
        <v>21206</v>
      </c>
      <c r="K442" s="136">
        <v>21206</v>
      </c>
      <c r="L442" s="137">
        <v>25200</v>
      </c>
      <c r="M442" s="138">
        <v>0.97</v>
      </c>
      <c r="N442" s="139">
        <v>24440</v>
      </c>
      <c r="O442" s="140"/>
      <c r="P442" s="141"/>
      <c r="Q442" s="142" t="s">
        <v>1422</v>
      </c>
    </row>
    <row r="443" ht="15.75" customHeight="1" spans="1:17">
      <c r="A443" s="115" t="s">
        <v>1476</v>
      </c>
      <c r="B443" s="127"/>
      <c r="C443" s="128"/>
      <c r="D443" s="108" t="s">
        <v>1477</v>
      </c>
      <c r="E443" s="108"/>
      <c r="F443" s="132"/>
      <c r="G443" s="119">
        <v>42718</v>
      </c>
      <c r="H443" s="133" t="s">
        <v>941</v>
      </c>
      <c r="I443" s="134">
        <v>1</v>
      </c>
      <c r="J443" s="135">
        <v>898000</v>
      </c>
      <c r="K443" s="136">
        <v>823353.78</v>
      </c>
      <c r="L443" s="137">
        <v>1107930</v>
      </c>
      <c r="M443" s="138">
        <v>0.89</v>
      </c>
      <c r="N443" s="139">
        <v>986060</v>
      </c>
      <c r="O443" s="140"/>
      <c r="P443" s="141"/>
      <c r="Q443" s="142" t="s">
        <v>1478</v>
      </c>
    </row>
    <row r="444" ht="15.75" customHeight="1" spans="1:17">
      <c r="A444" s="115" t="s">
        <v>1479</v>
      </c>
      <c r="B444" s="127"/>
      <c r="C444" s="128"/>
      <c r="D444" s="108" t="s">
        <v>955</v>
      </c>
      <c r="E444" s="108"/>
      <c r="F444" s="132"/>
      <c r="G444" s="119">
        <v>42748</v>
      </c>
      <c r="H444" s="133" t="s">
        <v>941</v>
      </c>
      <c r="I444" s="134">
        <v>1</v>
      </c>
      <c r="J444" s="135">
        <v>550000</v>
      </c>
      <c r="K444" s="136">
        <v>506458.36</v>
      </c>
      <c r="L444" s="137">
        <v>659900</v>
      </c>
      <c r="M444" s="138">
        <v>0.89</v>
      </c>
      <c r="N444" s="139">
        <v>587310</v>
      </c>
      <c r="O444" s="140"/>
      <c r="P444" s="141"/>
      <c r="Q444" s="142" t="s">
        <v>1478</v>
      </c>
    </row>
    <row r="445" ht="15.75" customHeight="1" spans="1:17">
      <c r="A445" s="115" t="s">
        <v>1480</v>
      </c>
      <c r="B445" s="127"/>
      <c r="C445" s="128"/>
      <c r="D445" s="108" t="s">
        <v>1481</v>
      </c>
      <c r="E445" s="108"/>
      <c r="F445" s="132"/>
      <c r="G445" s="168">
        <v>42931</v>
      </c>
      <c r="H445" s="133" t="s">
        <v>941</v>
      </c>
      <c r="I445" s="134">
        <v>1</v>
      </c>
      <c r="J445" s="135">
        <v>817682.02</v>
      </c>
      <c r="K445" s="136">
        <v>772368.79</v>
      </c>
      <c r="L445" s="137">
        <v>981070</v>
      </c>
      <c r="M445" s="138">
        <v>0.94</v>
      </c>
      <c r="N445" s="139">
        <v>922210</v>
      </c>
      <c r="O445" s="140"/>
      <c r="P445" s="141"/>
      <c r="Q445" s="142" t="s">
        <v>1478</v>
      </c>
    </row>
    <row r="446" ht="15.75" customHeight="1" spans="1:17">
      <c r="A446" s="115" t="s">
        <v>1482</v>
      </c>
      <c r="B446" s="127"/>
      <c r="C446" s="144"/>
      <c r="D446" s="108" t="s">
        <v>1483</v>
      </c>
      <c r="E446" s="108"/>
      <c r="F446" s="132"/>
      <c r="G446" s="119">
        <v>43159</v>
      </c>
      <c r="H446" s="133" t="s">
        <v>941</v>
      </c>
      <c r="I446" s="134">
        <v>1</v>
      </c>
      <c r="J446" s="135">
        <v>121351.69</v>
      </c>
      <c r="K446" s="136">
        <v>117989.24</v>
      </c>
      <c r="L446" s="137">
        <v>144230</v>
      </c>
      <c r="M446" s="138">
        <v>0.95</v>
      </c>
      <c r="N446" s="139">
        <v>137020</v>
      </c>
      <c r="O446" s="140"/>
      <c r="P446" s="141"/>
      <c r="Q446" s="142" t="s">
        <v>1478</v>
      </c>
    </row>
    <row r="447" s="77" customFormat="1" ht="15.75" customHeight="1" spans="1:17">
      <c r="A447" s="115" t="s">
        <v>1484</v>
      </c>
      <c r="B447" s="169"/>
      <c r="C447" s="169"/>
      <c r="D447" s="146" t="s">
        <v>1485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1486</v>
      </c>
      <c r="B448" s="115" t="s">
        <v>1487</v>
      </c>
      <c r="C448" s="164" t="s">
        <v>1488</v>
      </c>
      <c r="D448" s="18" t="s">
        <v>847</v>
      </c>
      <c r="E448" s="18" t="s">
        <v>930</v>
      </c>
      <c r="F448" s="14" t="s">
        <v>839</v>
      </c>
      <c r="G448" s="119">
        <v>41426</v>
      </c>
      <c r="H448" s="61" t="s">
        <v>840</v>
      </c>
      <c r="I448" s="120">
        <v>1125</v>
      </c>
      <c r="J448" s="121">
        <v>101702889.02</v>
      </c>
      <c r="K448" s="121">
        <v>85752702.99</v>
      </c>
      <c r="L448" s="122">
        <v>879940</v>
      </c>
      <c r="M448" s="123">
        <v>0.76</v>
      </c>
      <c r="N448" s="122">
        <v>668750</v>
      </c>
      <c r="O448" s="124"/>
      <c r="P448" s="125">
        <f t="shared" ref="P448:P476" si="8">L448/I448</f>
        <v>782</v>
      </c>
      <c r="Q448" s="126" t="s">
        <v>1489</v>
      </c>
    </row>
    <row r="449" s="2" customFormat="1" ht="15.75" customHeight="1" spans="1:20">
      <c r="A449" s="115" t="s">
        <v>1490</v>
      </c>
      <c r="B449" s="115"/>
      <c r="C449" s="156"/>
      <c r="D449" s="18" t="s">
        <v>847</v>
      </c>
      <c r="E449" s="18" t="s">
        <v>1491</v>
      </c>
      <c r="F449" s="14" t="s">
        <v>839</v>
      </c>
      <c r="G449" s="119">
        <v>41426</v>
      </c>
      <c r="H449" s="61" t="s">
        <v>840</v>
      </c>
      <c r="I449" s="120">
        <v>1125</v>
      </c>
      <c r="J449" s="129"/>
      <c r="K449" s="129"/>
      <c r="L449" s="122">
        <v>879940</v>
      </c>
      <c r="M449" s="123">
        <v>0.76</v>
      </c>
      <c r="N449" s="122">
        <v>668750</v>
      </c>
      <c r="O449" s="124"/>
      <c r="P449" s="125">
        <f t="shared" si="8"/>
        <v>782</v>
      </c>
      <c r="Q449" s="126" t="s">
        <v>1489</v>
      </c>
    </row>
    <row r="450" s="75" customFormat="1" ht="15.75" customHeight="1" spans="1:20">
      <c r="A450" s="115" t="s">
        <v>1492</v>
      </c>
      <c r="B450" s="115"/>
      <c r="C450" s="156"/>
      <c r="D450" s="18" t="s">
        <v>847</v>
      </c>
      <c r="E450" s="17" t="s">
        <v>1493</v>
      </c>
      <c r="F450" s="14" t="s">
        <v>839</v>
      </c>
      <c r="G450" s="119">
        <v>41426</v>
      </c>
      <c r="H450" s="61" t="s">
        <v>840</v>
      </c>
      <c r="I450" s="120">
        <v>1125</v>
      </c>
      <c r="J450" s="129"/>
      <c r="K450" s="129"/>
      <c r="L450" s="122">
        <v>879940</v>
      </c>
      <c r="M450" s="123">
        <v>0.76</v>
      </c>
      <c r="N450" s="122">
        <v>668750</v>
      </c>
      <c r="O450" s="124"/>
      <c r="P450" s="125">
        <f t="shared" si="8"/>
        <v>782</v>
      </c>
      <c r="Q450" s="126" t="s">
        <v>1489</v>
      </c>
    </row>
    <row r="451" s="2" customFormat="1" ht="15.75" customHeight="1" spans="1:20">
      <c r="A451" s="115" t="s">
        <v>1494</v>
      </c>
      <c r="B451" s="115"/>
      <c r="C451" s="156"/>
      <c r="D451" s="18" t="s">
        <v>847</v>
      </c>
      <c r="E451" s="17" t="s">
        <v>1495</v>
      </c>
      <c r="F451" s="14" t="s">
        <v>839</v>
      </c>
      <c r="G451" s="119">
        <v>41426</v>
      </c>
      <c r="H451" s="61" t="s">
        <v>840</v>
      </c>
      <c r="I451" s="120">
        <v>1125</v>
      </c>
      <c r="J451" s="129"/>
      <c r="K451" s="129"/>
      <c r="L451" s="122">
        <v>879940</v>
      </c>
      <c r="M451" s="123">
        <v>0.76</v>
      </c>
      <c r="N451" s="122">
        <v>668750</v>
      </c>
      <c r="O451" s="124"/>
      <c r="P451" s="125">
        <f t="shared" si="8"/>
        <v>782</v>
      </c>
      <c r="Q451" s="126" t="s">
        <v>1489</v>
      </c>
    </row>
    <row r="452" s="2" customFormat="1" ht="15.75" customHeight="1" spans="1:20">
      <c r="A452" s="115" t="s">
        <v>1496</v>
      </c>
      <c r="B452" s="115"/>
      <c r="C452" s="156"/>
      <c r="D452" s="170" t="s">
        <v>837</v>
      </c>
      <c r="E452" s="17" t="s">
        <v>930</v>
      </c>
      <c r="F452" s="14" t="s">
        <v>839</v>
      </c>
      <c r="G452" s="119">
        <v>41426</v>
      </c>
      <c r="H452" s="61" t="s">
        <v>840</v>
      </c>
      <c r="I452" s="120">
        <v>1728</v>
      </c>
      <c r="J452" s="129"/>
      <c r="K452" s="129"/>
      <c r="L452" s="122">
        <v>1351590</v>
      </c>
      <c r="M452" s="123">
        <v>0.76</v>
      </c>
      <c r="N452" s="122">
        <v>1027210</v>
      </c>
      <c r="O452" s="124"/>
      <c r="P452" s="125">
        <f t="shared" si="8"/>
        <v>782</v>
      </c>
      <c r="Q452" s="126" t="s">
        <v>1489</v>
      </c>
      <c r="T452" s="162"/>
    </row>
    <row r="453" s="2" customFormat="1" ht="15.75" customHeight="1" spans="1:20">
      <c r="A453" s="115" t="s">
        <v>1497</v>
      </c>
      <c r="B453" s="115"/>
      <c r="C453" s="156"/>
      <c r="D453" s="170" t="s">
        <v>837</v>
      </c>
      <c r="E453" s="18" t="s">
        <v>1491</v>
      </c>
      <c r="F453" s="18" t="s">
        <v>839</v>
      </c>
      <c r="G453" s="119">
        <v>41426</v>
      </c>
      <c r="H453" s="61" t="s">
        <v>840</v>
      </c>
      <c r="I453" s="120">
        <v>1008</v>
      </c>
      <c r="J453" s="129"/>
      <c r="K453" s="129"/>
      <c r="L453" s="122">
        <v>788430</v>
      </c>
      <c r="M453" s="123">
        <v>0.76</v>
      </c>
      <c r="N453" s="122">
        <v>599210</v>
      </c>
      <c r="O453" s="124"/>
      <c r="P453" s="125">
        <f t="shared" si="8"/>
        <v>782</v>
      </c>
      <c r="Q453" s="126" t="s">
        <v>1489</v>
      </c>
      <c r="T453" s="162"/>
    </row>
    <row r="454" s="2" customFormat="1" ht="15.75" customHeight="1" spans="1:20">
      <c r="A454" s="115" t="s">
        <v>1498</v>
      </c>
      <c r="B454" s="115"/>
      <c r="C454" s="156"/>
      <c r="D454" s="170" t="s">
        <v>837</v>
      </c>
      <c r="E454" s="17" t="s">
        <v>1493</v>
      </c>
      <c r="F454" s="14" t="s">
        <v>839</v>
      </c>
      <c r="G454" s="119">
        <v>41426</v>
      </c>
      <c r="H454" s="61" t="s">
        <v>840</v>
      </c>
      <c r="I454" s="166">
        <v>1728</v>
      </c>
      <c r="J454" s="129"/>
      <c r="K454" s="129"/>
      <c r="L454" s="122">
        <v>1351590</v>
      </c>
      <c r="M454" s="123">
        <v>0.76</v>
      </c>
      <c r="N454" s="122">
        <v>1027210</v>
      </c>
      <c r="O454" s="124"/>
      <c r="P454" s="125">
        <f t="shared" si="8"/>
        <v>782</v>
      </c>
      <c r="Q454" s="126" t="s">
        <v>1489</v>
      </c>
    </row>
    <row r="455" s="2" customFormat="1" ht="15.75" customHeight="1" spans="1:20">
      <c r="A455" s="115" t="s">
        <v>1499</v>
      </c>
      <c r="B455" s="115"/>
      <c r="C455" s="156"/>
      <c r="D455" s="170" t="s">
        <v>837</v>
      </c>
      <c r="E455" s="17" t="s">
        <v>1495</v>
      </c>
      <c r="F455" s="14" t="s">
        <v>839</v>
      </c>
      <c r="G455" s="119">
        <v>41426</v>
      </c>
      <c r="H455" s="61" t="s">
        <v>840</v>
      </c>
      <c r="I455" s="166">
        <v>1008</v>
      </c>
      <c r="J455" s="129"/>
      <c r="K455" s="129"/>
      <c r="L455" s="122">
        <v>788430</v>
      </c>
      <c r="M455" s="123">
        <v>0.76</v>
      </c>
      <c r="N455" s="122">
        <v>599210</v>
      </c>
      <c r="O455" s="124"/>
      <c r="P455" s="125">
        <f t="shared" si="8"/>
        <v>782</v>
      </c>
      <c r="Q455" s="126" t="s">
        <v>1489</v>
      </c>
    </row>
    <row r="456" s="2" customFormat="1" ht="15.75" customHeight="1" spans="1:20">
      <c r="A456" s="115" t="s">
        <v>1500</v>
      </c>
      <c r="B456" s="115"/>
      <c r="C456" s="156"/>
      <c r="D456" s="170" t="s">
        <v>1238</v>
      </c>
      <c r="E456" s="17" t="s">
        <v>930</v>
      </c>
      <c r="F456" s="14" t="s">
        <v>839</v>
      </c>
      <c r="G456" s="119">
        <v>41426</v>
      </c>
      <c r="H456" s="61" t="s">
        <v>840</v>
      </c>
      <c r="I456" s="166">
        <v>1005</v>
      </c>
      <c r="J456" s="129"/>
      <c r="K456" s="129"/>
      <c r="L456" s="122">
        <v>786080</v>
      </c>
      <c r="M456" s="123">
        <v>0.76</v>
      </c>
      <c r="N456" s="122">
        <v>597420</v>
      </c>
      <c r="O456" s="124"/>
      <c r="P456" s="125">
        <f t="shared" si="8"/>
        <v>782</v>
      </c>
      <c r="Q456" s="126" t="s">
        <v>1489</v>
      </c>
    </row>
    <row r="457" s="2" customFormat="1" ht="15.75" customHeight="1" spans="1:20">
      <c r="A457" s="115" t="s">
        <v>1501</v>
      </c>
      <c r="B457" s="115"/>
      <c r="C457" s="156"/>
      <c r="D457" s="170" t="s">
        <v>1380</v>
      </c>
      <c r="E457" s="17" t="s">
        <v>930</v>
      </c>
      <c r="F457" s="14" t="s">
        <v>839</v>
      </c>
      <c r="G457" s="119">
        <v>41426</v>
      </c>
      <c r="H457" s="61" t="s">
        <v>840</v>
      </c>
      <c r="I457" s="166">
        <v>728</v>
      </c>
      <c r="J457" s="129"/>
      <c r="K457" s="129"/>
      <c r="L457" s="122">
        <v>569420</v>
      </c>
      <c r="M457" s="123">
        <v>0.76</v>
      </c>
      <c r="N457" s="122">
        <v>432760</v>
      </c>
      <c r="O457" s="124"/>
      <c r="P457" s="125">
        <f t="shared" si="8"/>
        <v>782</v>
      </c>
      <c r="Q457" s="126" t="s">
        <v>1489</v>
      </c>
    </row>
    <row r="458" s="2" customFormat="1" ht="15.75" customHeight="1" spans="1:20">
      <c r="A458" s="115" t="s">
        <v>1502</v>
      </c>
      <c r="B458" s="115"/>
      <c r="C458" s="156"/>
      <c r="D458" s="170" t="s">
        <v>929</v>
      </c>
      <c r="E458" s="17" t="s">
        <v>930</v>
      </c>
      <c r="F458" s="14" t="s">
        <v>931</v>
      </c>
      <c r="G458" s="119">
        <v>41426</v>
      </c>
      <c r="H458" s="61" t="s">
        <v>840</v>
      </c>
      <c r="I458" s="120">
        <v>30</v>
      </c>
      <c r="J458" s="129"/>
      <c r="K458" s="129"/>
      <c r="L458" s="122">
        <v>24260</v>
      </c>
      <c r="M458" s="123">
        <v>0.83</v>
      </c>
      <c r="N458" s="122">
        <v>20140</v>
      </c>
      <c r="O458" s="124"/>
      <c r="P458" s="125">
        <f t="shared" si="8"/>
        <v>809</v>
      </c>
      <c r="Q458" s="126" t="s">
        <v>1489</v>
      </c>
    </row>
    <row r="459" s="2" customFormat="1" ht="15.75" customHeight="1" spans="1:20">
      <c r="A459" s="115" t="s">
        <v>1503</v>
      </c>
      <c r="B459" s="115"/>
      <c r="C459" s="156"/>
      <c r="D459" s="170" t="s">
        <v>1229</v>
      </c>
      <c r="E459" s="17">
        <v>1</v>
      </c>
      <c r="F459" s="14" t="s">
        <v>839</v>
      </c>
      <c r="G459" s="119">
        <v>41852</v>
      </c>
      <c r="H459" s="61" t="s">
        <v>840</v>
      </c>
      <c r="I459" s="120">
        <v>1933</v>
      </c>
      <c r="J459" s="129"/>
      <c r="K459" s="129"/>
      <c r="L459" s="122">
        <v>1536500</v>
      </c>
      <c r="M459" s="123">
        <v>0.8</v>
      </c>
      <c r="N459" s="122">
        <v>1229200</v>
      </c>
      <c r="O459" s="124"/>
      <c r="P459" s="125">
        <f t="shared" si="8"/>
        <v>795</v>
      </c>
      <c r="Q459" s="126" t="s">
        <v>1504</v>
      </c>
    </row>
    <row r="460" s="2" customFormat="1" ht="15.75" customHeight="1" spans="1:20">
      <c r="A460" s="115" t="s">
        <v>1505</v>
      </c>
      <c r="B460" s="115"/>
      <c r="C460" s="156"/>
      <c r="D460" s="170" t="s">
        <v>1229</v>
      </c>
      <c r="E460" s="17">
        <v>2</v>
      </c>
      <c r="F460" s="14" t="s">
        <v>839</v>
      </c>
      <c r="G460" s="119">
        <v>41852</v>
      </c>
      <c r="H460" s="61" t="s">
        <v>840</v>
      </c>
      <c r="I460" s="120">
        <v>1933</v>
      </c>
      <c r="J460" s="129"/>
      <c r="K460" s="129"/>
      <c r="L460" s="122">
        <v>1536500</v>
      </c>
      <c r="M460" s="123">
        <v>0.8</v>
      </c>
      <c r="N460" s="122">
        <v>1229200</v>
      </c>
      <c r="O460" s="124"/>
      <c r="P460" s="125">
        <f t="shared" si="8"/>
        <v>795</v>
      </c>
      <c r="Q460" s="126" t="s">
        <v>1504</v>
      </c>
    </row>
    <row r="461" s="2" customFormat="1" ht="15.75" customHeight="1" spans="1:20">
      <c r="A461" s="115" t="s">
        <v>1506</v>
      </c>
      <c r="B461" s="115"/>
      <c r="C461" s="156"/>
      <c r="D461" s="170" t="s">
        <v>1507</v>
      </c>
      <c r="E461" s="17">
        <v>1</v>
      </c>
      <c r="F461" s="14" t="s">
        <v>839</v>
      </c>
      <c r="G461" s="119">
        <v>41852</v>
      </c>
      <c r="H461" s="61" t="s">
        <v>840</v>
      </c>
      <c r="I461" s="120">
        <v>1000</v>
      </c>
      <c r="J461" s="129"/>
      <c r="K461" s="129"/>
      <c r="L461" s="122">
        <v>741730</v>
      </c>
      <c r="M461" s="123">
        <v>0.8</v>
      </c>
      <c r="N461" s="122">
        <v>593380</v>
      </c>
      <c r="O461" s="124"/>
      <c r="P461" s="125">
        <f t="shared" si="8"/>
        <v>742</v>
      </c>
      <c r="Q461" s="126" t="s">
        <v>1504</v>
      </c>
    </row>
    <row r="462" s="75" customFormat="1" ht="15.75" customHeight="1" spans="1:20">
      <c r="A462" s="115" t="s">
        <v>1508</v>
      </c>
      <c r="B462" s="115"/>
      <c r="C462" s="156"/>
      <c r="D462" s="170" t="s">
        <v>1507</v>
      </c>
      <c r="E462" s="17">
        <v>2</v>
      </c>
      <c r="F462" s="14" t="s">
        <v>839</v>
      </c>
      <c r="G462" s="119">
        <v>41852</v>
      </c>
      <c r="H462" s="61" t="s">
        <v>840</v>
      </c>
      <c r="I462" s="120">
        <v>1000</v>
      </c>
      <c r="J462" s="129"/>
      <c r="K462" s="129"/>
      <c r="L462" s="122">
        <v>741730</v>
      </c>
      <c r="M462" s="123">
        <v>0.8</v>
      </c>
      <c r="N462" s="122">
        <v>593380</v>
      </c>
      <c r="O462" s="124"/>
      <c r="P462" s="125">
        <f t="shared" si="8"/>
        <v>742</v>
      </c>
      <c r="Q462" s="126" t="s">
        <v>1504</v>
      </c>
    </row>
    <row r="463" s="2" customFormat="1" ht="15.75" customHeight="1" spans="1:20">
      <c r="A463" s="115" t="s">
        <v>1509</v>
      </c>
      <c r="B463" s="115"/>
      <c r="C463" s="156"/>
      <c r="D463" s="170" t="s">
        <v>1507</v>
      </c>
      <c r="E463" s="17">
        <v>3</v>
      </c>
      <c r="F463" s="14" t="s">
        <v>839</v>
      </c>
      <c r="G463" s="119">
        <v>41852</v>
      </c>
      <c r="H463" s="61" t="s">
        <v>840</v>
      </c>
      <c r="I463" s="120">
        <v>1000</v>
      </c>
      <c r="J463" s="129"/>
      <c r="K463" s="129"/>
      <c r="L463" s="122">
        <v>741730</v>
      </c>
      <c r="M463" s="123">
        <v>0.8</v>
      </c>
      <c r="N463" s="122">
        <v>593380</v>
      </c>
      <c r="O463" s="124"/>
      <c r="P463" s="125">
        <f t="shared" si="8"/>
        <v>742</v>
      </c>
      <c r="Q463" s="126" t="s">
        <v>1504</v>
      </c>
    </row>
    <row r="464" s="2" customFormat="1" ht="15.75" customHeight="1" spans="1:20">
      <c r="A464" s="115" t="s">
        <v>1510</v>
      </c>
      <c r="B464" s="115"/>
      <c r="C464" s="156"/>
      <c r="D464" s="170" t="s">
        <v>1507</v>
      </c>
      <c r="E464" s="17">
        <v>4</v>
      </c>
      <c r="F464" s="14" t="s">
        <v>839</v>
      </c>
      <c r="G464" s="119">
        <v>41852</v>
      </c>
      <c r="H464" s="61" t="s">
        <v>840</v>
      </c>
      <c r="I464" s="120">
        <v>1000</v>
      </c>
      <c r="J464" s="129"/>
      <c r="K464" s="129"/>
      <c r="L464" s="122">
        <v>741730</v>
      </c>
      <c r="M464" s="123">
        <v>0.8</v>
      </c>
      <c r="N464" s="122">
        <v>593380</v>
      </c>
      <c r="O464" s="124"/>
      <c r="P464" s="125">
        <f t="shared" si="8"/>
        <v>742</v>
      </c>
      <c r="Q464" s="126" t="s">
        <v>1504</v>
      </c>
    </row>
    <row r="465" s="2" customFormat="1" ht="15.75" customHeight="1" spans="1:17">
      <c r="A465" s="115" t="s">
        <v>1511</v>
      </c>
      <c r="B465" s="115"/>
      <c r="C465" s="156"/>
      <c r="D465" s="170" t="s">
        <v>1507</v>
      </c>
      <c r="E465" s="17">
        <v>5</v>
      </c>
      <c r="F465" s="14" t="s">
        <v>839</v>
      </c>
      <c r="G465" s="119">
        <v>41852</v>
      </c>
      <c r="H465" s="61" t="s">
        <v>840</v>
      </c>
      <c r="I465" s="120">
        <v>1000</v>
      </c>
      <c r="J465" s="129"/>
      <c r="K465" s="129"/>
      <c r="L465" s="122">
        <v>741730</v>
      </c>
      <c r="M465" s="123">
        <v>0.8</v>
      </c>
      <c r="N465" s="122">
        <v>593380</v>
      </c>
      <c r="O465" s="124"/>
      <c r="P465" s="125">
        <f t="shared" si="8"/>
        <v>742</v>
      </c>
      <c r="Q465" s="126" t="s">
        <v>1504</v>
      </c>
    </row>
    <row r="466" s="2" customFormat="1" ht="15.75" customHeight="1" spans="1:17">
      <c r="A466" s="115" t="s">
        <v>1512</v>
      </c>
      <c r="B466" s="115"/>
      <c r="C466" s="156"/>
      <c r="D466" s="170" t="s">
        <v>1507</v>
      </c>
      <c r="E466" s="17">
        <v>6</v>
      </c>
      <c r="F466" s="14" t="s">
        <v>839</v>
      </c>
      <c r="G466" s="119">
        <v>41852</v>
      </c>
      <c r="H466" s="61" t="s">
        <v>840</v>
      </c>
      <c r="I466" s="120">
        <v>1000</v>
      </c>
      <c r="J466" s="129"/>
      <c r="K466" s="129"/>
      <c r="L466" s="122">
        <v>741730</v>
      </c>
      <c r="M466" s="123">
        <v>0.8</v>
      </c>
      <c r="N466" s="122">
        <v>593380</v>
      </c>
      <c r="O466" s="124"/>
      <c r="P466" s="125">
        <f t="shared" si="8"/>
        <v>742</v>
      </c>
      <c r="Q466" s="126" t="s">
        <v>1504</v>
      </c>
    </row>
    <row r="467" s="2" customFormat="1" ht="15.75" customHeight="1" spans="1:17">
      <c r="A467" s="115" t="s">
        <v>1513</v>
      </c>
      <c r="B467" s="115"/>
      <c r="C467" s="156"/>
      <c r="D467" s="170" t="s">
        <v>1507</v>
      </c>
      <c r="E467" s="17">
        <v>7</v>
      </c>
      <c r="F467" s="14" t="s">
        <v>839</v>
      </c>
      <c r="G467" s="119">
        <v>41852</v>
      </c>
      <c r="H467" s="61" t="s">
        <v>840</v>
      </c>
      <c r="I467" s="120">
        <v>1000</v>
      </c>
      <c r="J467" s="129"/>
      <c r="K467" s="129"/>
      <c r="L467" s="122">
        <v>741730</v>
      </c>
      <c r="M467" s="123">
        <v>0.8</v>
      </c>
      <c r="N467" s="122">
        <v>593380</v>
      </c>
      <c r="O467" s="124"/>
      <c r="P467" s="125">
        <f t="shared" si="8"/>
        <v>742</v>
      </c>
      <c r="Q467" s="126" t="s">
        <v>1504</v>
      </c>
    </row>
    <row r="468" s="2" customFormat="1" ht="15.75" customHeight="1" spans="1:17">
      <c r="A468" s="115" t="s">
        <v>1514</v>
      </c>
      <c r="B468" s="115"/>
      <c r="C468" s="156"/>
      <c r="D468" s="170" t="s">
        <v>1507</v>
      </c>
      <c r="E468" s="17">
        <v>8</v>
      </c>
      <c r="F468" s="14" t="s">
        <v>839</v>
      </c>
      <c r="G468" s="119">
        <v>41852</v>
      </c>
      <c r="H468" s="61" t="s">
        <v>840</v>
      </c>
      <c r="I468" s="120">
        <v>1000</v>
      </c>
      <c r="J468" s="129"/>
      <c r="K468" s="129"/>
      <c r="L468" s="122">
        <v>741730</v>
      </c>
      <c r="M468" s="123">
        <v>0.8</v>
      </c>
      <c r="N468" s="122">
        <v>593380</v>
      </c>
      <c r="O468" s="124"/>
      <c r="P468" s="125">
        <f t="shared" si="8"/>
        <v>742</v>
      </c>
      <c r="Q468" s="126" t="s">
        <v>1504</v>
      </c>
    </row>
    <row r="469" s="2" customFormat="1" ht="15.75" customHeight="1" spans="1:17">
      <c r="A469" s="115" t="s">
        <v>1515</v>
      </c>
      <c r="B469" s="115"/>
      <c r="C469" s="156"/>
      <c r="D469" s="170" t="s">
        <v>1507</v>
      </c>
      <c r="E469" s="17">
        <v>9</v>
      </c>
      <c r="F469" s="14" t="s">
        <v>839</v>
      </c>
      <c r="G469" s="119">
        <v>41852</v>
      </c>
      <c r="H469" s="61" t="s">
        <v>840</v>
      </c>
      <c r="I469" s="120">
        <v>1000</v>
      </c>
      <c r="J469" s="129"/>
      <c r="K469" s="129"/>
      <c r="L469" s="122">
        <v>741730</v>
      </c>
      <c r="M469" s="123">
        <v>0.8</v>
      </c>
      <c r="N469" s="122">
        <v>593380</v>
      </c>
      <c r="O469" s="124"/>
      <c r="P469" s="125">
        <f t="shared" si="8"/>
        <v>742</v>
      </c>
      <c r="Q469" s="126" t="s">
        <v>1504</v>
      </c>
    </row>
    <row r="470" s="2" customFormat="1" ht="15.75" customHeight="1" spans="1:17">
      <c r="A470" s="115" t="s">
        <v>1516</v>
      </c>
      <c r="B470" s="115"/>
      <c r="C470" s="156"/>
      <c r="D470" s="170" t="s">
        <v>1507</v>
      </c>
      <c r="E470" s="17">
        <v>10</v>
      </c>
      <c r="F470" s="14" t="s">
        <v>839</v>
      </c>
      <c r="G470" s="119">
        <v>41852</v>
      </c>
      <c r="H470" s="61" t="s">
        <v>840</v>
      </c>
      <c r="I470" s="120">
        <v>1000</v>
      </c>
      <c r="J470" s="129"/>
      <c r="K470" s="129"/>
      <c r="L470" s="122">
        <v>741730</v>
      </c>
      <c r="M470" s="123">
        <v>0.8</v>
      </c>
      <c r="N470" s="122">
        <v>593380</v>
      </c>
      <c r="O470" s="124"/>
      <c r="P470" s="125">
        <f t="shared" si="8"/>
        <v>742</v>
      </c>
      <c r="Q470" s="126" t="s">
        <v>1504</v>
      </c>
    </row>
    <row r="471" s="3" customFormat="1" ht="15.75" customHeight="1" spans="1:17">
      <c r="A471" s="115" t="s">
        <v>1517</v>
      </c>
      <c r="B471" s="115"/>
      <c r="C471" s="156"/>
      <c r="D471" s="170" t="s">
        <v>1507</v>
      </c>
      <c r="E471" s="17">
        <v>11</v>
      </c>
      <c r="F471" s="14" t="s">
        <v>839</v>
      </c>
      <c r="G471" s="119">
        <v>41852</v>
      </c>
      <c r="H471" s="61" t="s">
        <v>840</v>
      </c>
      <c r="I471" s="120">
        <v>1000</v>
      </c>
      <c r="J471" s="129"/>
      <c r="K471" s="129"/>
      <c r="L471" s="122">
        <v>741730</v>
      </c>
      <c r="M471" s="123">
        <v>0.8</v>
      </c>
      <c r="N471" s="122">
        <v>593380</v>
      </c>
      <c r="O471" s="124"/>
      <c r="P471" s="125">
        <f t="shared" si="8"/>
        <v>742</v>
      </c>
      <c r="Q471" s="126" t="s">
        <v>1504</v>
      </c>
    </row>
    <row r="472" s="3" customFormat="1" ht="15.75" customHeight="1" spans="1:17">
      <c r="A472" s="115" t="s">
        <v>1518</v>
      </c>
      <c r="B472" s="115"/>
      <c r="C472" s="156"/>
      <c r="D472" s="170" t="s">
        <v>1507</v>
      </c>
      <c r="E472" s="17">
        <v>12</v>
      </c>
      <c r="F472" s="14" t="s">
        <v>839</v>
      </c>
      <c r="G472" s="119">
        <v>41852</v>
      </c>
      <c r="H472" s="61" t="s">
        <v>840</v>
      </c>
      <c r="I472" s="120">
        <v>1000</v>
      </c>
      <c r="J472" s="129"/>
      <c r="K472" s="129"/>
      <c r="L472" s="122">
        <v>741730</v>
      </c>
      <c r="M472" s="123">
        <v>0.8</v>
      </c>
      <c r="N472" s="122">
        <v>593380</v>
      </c>
      <c r="O472" s="124"/>
      <c r="P472" s="125">
        <f t="shared" si="8"/>
        <v>742</v>
      </c>
      <c r="Q472" s="126" t="s">
        <v>1504</v>
      </c>
    </row>
    <row r="473" s="3" customFormat="1" ht="15.75" customHeight="1" spans="1:17">
      <c r="A473" s="115" t="s">
        <v>1519</v>
      </c>
      <c r="B473" s="115"/>
      <c r="C473" s="156"/>
      <c r="D473" s="170" t="s">
        <v>1507</v>
      </c>
      <c r="E473" s="17">
        <v>13</v>
      </c>
      <c r="F473" s="14" t="s">
        <v>839</v>
      </c>
      <c r="G473" s="119">
        <v>41852</v>
      </c>
      <c r="H473" s="61" t="s">
        <v>840</v>
      </c>
      <c r="I473" s="120">
        <v>1000</v>
      </c>
      <c r="J473" s="129"/>
      <c r="K473" s="129"/>
      <c r="L473" s="122">
        <v>741730</v>
      </c>
      <c r="M473" s="123">
        <v>0.8</v>
      </c>
      <c r="N473" s="122">
        <v>593380</v>
      </c>
      <c r="O473" s="124"/>
      <c r="P473" s="125">
        <f t="shared" si="8"/>
        <v>742</v>
      </c>
      <c r="Q473" s="126" t="s">
        <v>1504</v>
      </c>
    </row>
    <row r="474" s="3" customFormat="1" ht="15.75" customHeight="1" spans="1:17">
      <c r="A474" s="115" t="s">
        <v>1520</v>
      </c>
      <c r="B474" s="115"/>
      <c r="C474" s="156"/>
      <c r="D474" s="170" t="s">
        <v>1507</v>
      </c>
      <c r="E474" s="17">
        <v>14</v>
      </c>
      <c r="F474" s="14" t="s">
        <v>839</v>
      </c>
      <c r="G474" s="119">
        <v>41852</v>
      </c>
      <c r="H474" s="61" t="s">
        <v>840</v>
      </c>
      <c r="I474" s="120">
        <v>1000</v>
      </c>
      <c r="J474" s="129"/>
      <c r="K474" s="129"/>
      <c r="L474" s="122">
        <v>741730</v>
      </c>
      <c r="M474" s="123">
        <v>0.8</v>
      </c>
      <c r="N474" s="122">
        <v>593380</v>
      </c>
      <c r="O474" s="124"/>
      <c r="P474" s="125">
        <f t="shared" si="8"/>
        <v>742</v>
      </c>
      <c r="Q474" s="126" t="s">
        <v>1504</v>
      </c>
    </row>
    <row r="475" s="2" customFormat="1" ht="15.75" customHeight="1" spans="1:17">
      <c r="A475" s="115" t="s">
        <v>1521</v>
      </c>
      <c r="B475" s="115"/>
      <c r="C475" s="156"/>
      <c r="D475" s="170" t="s">
        <v>1522</v>
      </c>
      <c r="E475" s="17"/>
      <c r="F475" s="14" t="s">
        <v>931</v>
      </c>
      <c r="G475" s="119">
        <v>41852</v>
      </c>
      <c r="H475" s="61" t="s">
        <v>840</v>
      </c>
      <c r="I475" s="120">
        <v>200</v>
      </c>
      <c r="J475" s="129"/>
      <c r="K475" s="129"/>
      <c r="L475" s="122">
        <v>184860</v>
      </c>
      <c r="M475" s="123">
        <v>0.85</v>
      </c>
      <c r="N475" s="122">
        <v>157130</v>
      </c>
      <c r="O475" s="124"/>
      <c r="P475" s="125">
        <f t="shared" si="8"/>
        <v>924</v>
      </c>
      <c r="Q475" s="126" t="s">
        <v>1504</v>
      </c>
    </row>
    <row r="476" s="2" customFormat="1" ht="15.75" customHeight="1" spans="1:17">
      <c r="A476" s="115" t="s">
        <v>1523</v>
      </c>
      <c r="B476" s="115"/>
      <c r="C476" s="156"/>
      <c r="D476" s="170" t="s">
        <v>1524</v>
      </c>
      <c r="E476" s="17"/>
      <c r="F476" s="14" t="s">
        <v>931</v>
      </c>
      <c r="G476" s="119">
        <v>41852</v>
      </c>
      <c r="H476" s="61" t="s">
        <v>840</v>
      </c>
      <c r="I476" s="120">
        <v>200</v>
      </c>
      <c r="J476" s="129"/>
      <c r="K476" s="129"/>
      <c r="L476" s="122">
        <v>161750</v>
      </c>
      <c r="M476" s="123">
        <v>0.85</v>
      </c>
      <c r="N476" s="122">
        <v>137490</v>
      </c>
      <c r="O476" s="124"/>
      <c r="P476" s="125">
        <f t="shared" si="8"/>
        <v>809</v>
      </c>
      <c r="Q476" s="126" t="s">
        <v>1504</v>
      </c>
    </row>
    <row r="477" ht="15.75" customHeight="1" spans="1:17">
      <c r="A477" s="115" t="s">
        <v>1525</v>
      </c>
      <c r="B477" s="112"/>
      <c r="C477" s="156"/>
      <c r="D477" s="108" t="s">
        <v>945</v>
      </c>
      <c r="E477" s="108"/>
      <c r="F477" s="132"/>
      <c r="G477" s="119">
        <v>42278</v>
      </c>
      <c r="H477" s="133" t="s">
        <v>941</v>
      </c>
      <c r="I477" s="134">
        <v>1</v>
      </c>
      <c r="J477" s="135">
        <v>356000</v>
      </c>
      <c r="K477" s="136">
        <v>306679.05</v>
      </c>
      <c r="L477" s="137">
        <v>439220</v>
      </c>
      <c r="M477" s="138">
        <v>0.83</v>
      </c>
      <c r="N477" s="139">
        <v>364550</v>
      </c>
      <c r="O477" s="140"/>
      <c r="P477" s="141"/>
      <c r="Q477" s="142" t="s">
        <v>1526</v>
      </c>
    </row>
    <row r="478" ht="15.75" customHeight="1" spans="1:17">
      <c r="A478" s="115" t="s">
        <v>1527</v>
      </c>
      <c r="B478" s="112"/>
      <c r="C478" s="156"/>
      <c r="D478" s="108" t="s">
        <v>1528</v>
      </c>
      <c r="E478" s="108"/>
      <c r="F478" s="132"/>
      <c r="G478" s="119">
        <v>42278</v>
      </c>
      <c r="H478" s="133" t="s">
        <v>941</v>
      </c>
      <c r="I478" s="134">
        <v>1</v>
      </c>
      <c r="J478" s="135">
        <v>1112600</v>
      </c>
      <c r="K478" s="136">
        <v>958458.6</v>
      </c>
      <c r="L478" s="137">
        <v>1372690</v>
      </c>
      <c r="M478" s="138">
        <v>0.83</v>
      </c>
      <c r="N478" s="139">
        <v>1139330</v>
      </c>
      <c r="O478" s="140"/>
      <c r="P478" s="141"/>
      <c r="Q478" s="142" t="s">
        <v>1526</v>
      </c>
    </row>
    <row r="479" ht="15.75" customHeight="1" spans="1:17">
      <c r="A479" s="115" t="s">
        <v>1529</v>
      </c>
      <c r="B479" s="112"/>
      <c r="C479" s="156"/>
      <c r="D479" s="108" t="s">
        <v>1530</v>
      </c>
      <c r="E479" s="108"/>
      <c r="F479" s="132"/>
      <c r="G479" s="119">
        <v>42583</v>
      </c>
      <c r="H479" s="133" t="s">
        <v>941</v>
      </c>
      <c r="I479" s="134">
        <v>1</v>
      </c>
      <c r="J479" s="135">
        <v>98000</v>
      </c>
      <c r="K479" s="136">
        <v>88302</v>
      </c>
      <c r="L479" s="137">
        <v>120910</v>
      </c>
      <c r="M479" s="138">
        <v>0.87</v>
      </c>
      <c r="N479" s="139">
        <v>105190</v>
      </c>
      <c r="O479" s="140"/>
      <c r="P479" s="141"/>
      <c r="Q479" s="142" t="s">
        <v>1526</v>
      </c>
    </row>
    <row r="480" ht="15.75" customHeight="1" spans="1:17">
      <c r="A480" s="115" t="s">
        <v>1531</v>
      </c>
      <c r="B480" s="112"/>
      <c r="C480" s="156"/>
      <c r="D480" s="108" t="s">
        <v>1532</v>
      </c>
      <c r="E480" s="108"/>
      <c r="F480" s="132"/>
      <c r="G480" s="119">
        <v>42614</v>
      </c>
      <c r="H480" s="133" t="s">
        <v>941</v>
      </c>
      <c r="I480" s="134">
        <v>1</v>
      </c>
      <c r="J480" s="135">
        <v>12000</v>
      </c>
      <c r="K480" s="136">
        <v>10860</v>
      </c>
      <c r="L480" s="137">
        <v>14810</v>
      </c>
      <c r="M480" s="138">
        <v>0.83</v>
      </c>
      <c r="N480" s="139">
        <v>12290</v>
      </c>
      <c r="O480" s="140"/>
      <c r="P480" s="141"/>
      <c r="Q480" s="142" t="s">
        <v>1526</v>
      </c>
    </row>
    <row r="481" ht="15.75" customHeight="1" spans="1:17">
      <c r="A481" s="115" t="s">
        <v>1533</v>
      </c>
      <c r="B481" s="112"/>
      <c r="C481" s="156"/>
      <c r="D481" s="108" t="s">
        <v>1534</v>
      </c>
      <c r="E481" s="108"/>
      <c r="F481" s="132"/>
      <c r="G481" s="119">
        <v>42675</v>
      </c>
      <c r="H481" s="133" t="s">
        <v>941</v>
      </c>
      <c r="I481" s="134">
        <v>1</v>
      </c>
      <c r="J481" s="135">
        <v>38000</v>
      </c>
      <c r="K481" s="136">
        <v>34690.76</v>
      </c>
      <c r="L481" s="137">
        <v>46880</v>
      </c>
      <c r="M481" s="138">
        <v>0.88</v>
      </c>
      <c r="N481" s="139">
        <v>41250</v>
      </c>
      <c r="O481" s="140"/>
      <c r="P481" s="141"/>
      <c r="Q481" s="142" t="s">
        <v>1526</v>
      </c>
    </row>
    <row r="482" ht="15.75" customHeight="1" spans="1:17">
      <c r="A482" s="115" t="s">
        <v>1535</v>
      </c>
      <c r="B482" s="112"/>
      <c r="C482" s="156"/>
      <c r="D482" s="108" t="s">
        <v>1536</v>
      </c>
      <c r="E482" s="108"/>
      <c r="F482" s="132"/>
      <c r="G482" s="119">
        <v>42675</v>
      </c>
      <c r="H482" s="133" t="s">
        <v>941</v>
      </c>
      <c r="I482" s="134">
        <v>1</v>
      </c>
      <c r="J482" s="135">
        <v>50000</v>
      </c>
      <c r="K482" s="136">
        <v>45645.76</v>
      </c>
      <c r="L482" s="137">
        <v>61690</v>
      </c>
      <c r="M482" s="138">
        <v>0.84</v>
      </c>
      <c r="N482" s="139">
        <v>51820</v>
      </c>
      <c r="O482" s="140"/>
      <c r="P482" s="141"/>
      <c r="Q482" s="142" t="s">
        <v>1526</v>
      </c>
    </row>
    <row r="483" ht="15.75" customHeight="1" spans="1:17">
      <c r="A483" s="115" t="s">
        <v>1537</v>
      </c>
      <c r="B483" s="112"/>
      <c r="C483" s="156"/>
      <c r="D483" s="108" t="s">
        <v>1538</v>
      </c>
      <c r="E483" s="108"/>
      <c r="F483" s="132"/>
      <c r="G483" s="119">
        <v>42644</v>
      </c>
      <c r="H483" s="133" t="s">
        <v>941</v>
      </c>
      <c r="I483" s="134">
        <v>1</v>
      </c>
      <c r="J483" s="135">
        <v>49263</v>
      </c>
      <c r="K483" s="136">
        <v>44778</v>
      </c>
      <c r="L483" s="137">
        <v>60780</v>
      </c>
      <c r="M483" s="138">
        <v>0.88</v>
      </c>
      <c r="N483" s="139">
        <v>53490</v>
      </c>
      <c r="O483" s="140"/>
      <c r="P483" s="141"/>
      <c r="Q483" s="142" t="s">
        <v>1526</v>
      </c>
    </row>
    <row r="484" ht="15.75" customHeight="1" spans="1:17">
      <c r="A484" s="115" t="s">
        <v>1539</v>
      </c>
      <c r="B484" s="112"/>
      <c r="C484" s="156"/>
      <c r="D484" s="108" t="s">
        <v>1392</v>
      </c>
      <c r="E484" s="108"/>
      <c r="F484" s="132"/>
      <c r="G484" s="119">
        <v>42705</v>
      </c>
      <c r="H484" s="133" t="s">
        <v>941</v>
      </c>
      <c r="I484" s="134">
        <v>1</v>
      </c>
      <c r="J484" s="135">
        <v>50000</v>
      </c>
      <c r="K484" s="136">
        <v>45843.68</v>
      </c>
      <c r="L484" s="137">
        <v>61690</v>
      </c>
      <c r="M484" s="138">
        <v>0.89</v>
      </c>
      <c r="N484" s="139">
        <v>54900</v>
      </c>
      <c r="O484" s="140"/>
      <c r="P484" s="141"/>
      <c r="Q484" s="142" t="s">
        <v>1526</v>
      </c>
    </row>
    <row r="485" ht="15.75" customHeight="1" spans="1:17">
      <c r="A485" s="115" t="s">
        <v>1540</v>
      </c>
      <c r="B485" s="112"/>
      <c r="C485" s="156"/>
      <c r="D485" s="108" t="s">
        <v>1541</v>
      </c>
      <c r="E485" s="108"/>
      <c r="F485" s="132"/>
      <c r="G485" s="119">
        <v>42795</v>
      </c>
      <c r="H485" s="133" t="s">
        <v>941</v>
      </c>
      <c r="I485" s="134">
        <v>1</v>
      </c>
      <c r="J485" s="135">
        <v>65713</v>
      </c>
      <c r="K485" s="136">
        <v>61031.02</v>
      </c>
      <c r="L485" s="137">
        <v>78840</v>
      </c>
      <c r="M485" s="138">
        <v>0.87</v>
      </c>
      <c r="N485" s="139">
        <v>68590</v>
      </c>
      <c r="O485" s="140"/>
      <c r="P485" s="141"/>
      <c r="Q485" s="142" t="s">
        <v>1526</v>
      </c>
    </row>
    <row r="486" ht="15.75" customHeight="1" spans="1:17">
      <c r="A486" s="115" t="s">
        <v>1542</v>
      </c>
      <c r="B486" s="112"/>
      <c r="C486" s="156"/>
      <c r="D486" s="108" t="s">
        <v>1543</v>
      </c>
      <c r="E486" s="108"/>
      <c r="F486" s="132"/>
      <c r="G486" s="119">
        <v>42795</v>
      </c>
      <c r="H486" s="133" t="s">
        <v>941</v>
      </c>
      <c r="I486" s="134">
        <v>1</v>
      </c>
      <c r="J486" s="135">
        <v>45873.08</v>
      </c>
      <c r="K486" s="136">
        <v>42604.64</v>
      </c>
      <c r="L486" s="137">
        <v>55040</v>
      </c>
      <c r="M486" s="138">
        <v>0.87</v>
      </c>
      <c r="N486" s="139">
        <v>47880</v>
      </c>
      <c r="O486" s="140"/>
      <c r="P486" s="141"/>
      <c r="Q486" s="143" t="s">
        <v>1526</v>
      </c>
    </row>
    <row r="487" ht="15.75" customHeight="1" spans="1:17">
      <c r="A487" s="115" t="s">
        <v>1544</v>
      </c>
      <c r="B487" s="112"/>
      <c r="C487" s="156"/>
      <c r="D487" s="108" t="s">
        <v>1545</v>
      </c>
      <c r="E487" s="108"/>
      <c r="F487" s="132"/>
      <c r="G487" s="119">
        <v>43188</v>
      </c>
      <c r="H487" s="133" t="s">
        <v>941</v>
      </c>
      <c r="I487" s="134">
        <v>1</v>
      </c>
      <c r="J487" s="135">
        <v>17100</v>
      </c>
      <c r="K487" s="136">
        <v>16693.86</v>
      </c>
      <c r="L487" s="137">
        <v>20320</v>
      </c>
      <c r="M487" s="138">
        <v>0.95</v>
      </c>
      <c r="N487" s="139">
        <v>19300</v>
      </c>
      <c r="O487" s="140"/>
      <c r="P487" s="141"/>
      <c r="Q487" s="142" t="s">
        <v>1526</v>
      </c>
    </row>
    <row r="488" ht="15.75" customHeight="1" spans="1:17">
      <c r="A488" s="115" t="s">
        <v>1546</v>
      </c>
      <c r="B488" s="112"/>
      <c r="C488" s="156"/>
      <c r="D488" s="108" t="s">
        <v>1547</v>
      </c>
      <c r="E488" s="108"/>
      <c r="F488" s="132"/>
      <c r="G488" s="119">
        <v>43236</v>
      </c>
      <c r="H488" s="133" t="s">
        <v>941</v>
      </c>
      <c r="I488" s="134">
        <v>1</v>
      </c>
      <c r="J488" s="135">
        <v>120000</v>
      </c>
      <c r="K488" s="136">
        <v>116200</v>
      </c>
      <c r="L488" s="137">
        <v>142620</v>
      </c>
      <c r="M488" s="138">
        <v>0.96</v>
      </c>
      <c r="N488" s="139">
        <v>136920</v>
      </c>
      <c r="O488" s="140"/>
      <c r="P488" s="141"/>
      <c r="Q488" s="142" t="s">
        <v>1526</v>
      </c>
    </row>
    <row r="489" ht="15.75" customHeight="1" spans="1:17">
      <c r="A489" s="115" t="s">
        <v>1548</v>
      </c>
      <c r="B489" s="112"/>
      <c r="C489" s="156"/>
      <c r="D489" s="109" t="s">
        <v>1549</v>
      </c>
      <c r="E489" s="109"/>
      <c r="F489" s="132"/>
      <c r="G489" s="119">
        <v>42675</v>
      </c>
      <c r="H489" s="133" t="s">
        <v>941</v>
      </c>
      <c r="I489" s="134">
        <v>1</v>
      </c>
      <c r="J489" s="135">
        <v>2584499</v>
      </c>
      <c r="K489" s="136">
        <v>2359432.36</v>
      </c>
      <c r="L489" s="137">
        <v>3188680</v>
      </c>
      <c r="M489" s="138">
        <v>0.88</v>
      </c>
      <c r="N489" s="139">
        <v>2806040</v>
      </c>
      <c r="O489" s="140"/>
      <c r="P489" s="141"/>
      <c r="Q489" s="142" t="s">
        <v>1526</v>
      </c>
    </row>
    <row r="490" ht="15.75" customHeight="1" spans="1:17">
      <c r="A490" s="115" t="s">
        <v>1550</v>
      </c>
      <c r="B490" s="112"/>
      <c r="C490" s="156"/>
      <c r="D490" s="108" t="s">
        <v>955</v>
      </c>
      <c r="E490" s="108"/>
      <c r="F490" s="132"/>
      <c r="G490" s="119">
        <v>42705</v>
      </c>
      <c r="H490" s="133" t="s">
        <v>941</v>
      </c>
      <c r="I490" s="134">
        <v>1</v>
      </c>
      <c r="J490" s="135">
        <v>4000000</v>
      </c>
      <c r="K490" s="136">
        <v>3667500.07</v>
      </c>
      <c r="L490" s="137">
        <v>4935080</v>
      </c>
      <c r="M490" s="138">
        <v>0.89</v>
      </c>
      <c r="N490" s="139">
        <v>4392220</v>
      </c>
      <c r="O490" s="140"/>
      <c r="P490" s="141"/>
      <c r="Q490" s="142" t="s">
        <v>1551</v>
      </c>
    </row>
    <row r="491" ht="15.75" customHeight="1" spans="1:17">
      <c r="A491" s="115" t="s">
        <v>1552</v>
      </c>
      <c r="B491" s="112"/>
      <c r="C491" s="156"/>
      <c r="D491" s="109" t="s">
        <v>955</v>
      </c>
      <c r="E491" s="109"/>
      <c r="F491" s="132"/>
      <c r="G491" s="119">
        <v>42705</v>
      </c>
      <c r="H491" s="133" t="s">
        <v>941</v>
      </c>
      <c r="I491" s="134">
        <v>1</v>
      </c>
      <c r="J491" s="135">
        <v>3988217.22</v>
      </c>
      <c r="K491" s="136">
        <v>3656696.73</v>
      </c>
      <c r="L491" s="137">
        <v>4920550</v>
      </c>
      <c r="M491" s="138">
        <v>0.89</v>
      </c>
      <c r="N491" s="139">
        <v>4379290</v>
      </c>
      <c r="O491" s="140"/>
      <c r="P491" s="141"/>
      <c r="Q491" s="142" t="s">
        <v>1551</v>
      </c>
    </row>
    <row r="492" ht="15.75" customHeight="1" spans="1:17">
      <c r="A492" s="115" t="s">
        <v>1553</v>
      </c>
      <c r="B492" s="112"/>
      <c r="C492" s="156"/>
      <c r="D492" s="109" t="s">
        <v>1554</v>
      </c>
      <c r="E492" s="109"/>
      <c r="F492" s="132"/>
      <c r="G492" s="168">
        <v>42705</v>
      </c>
      <c r="H492" s="133" t="s">
        <v>941</v>
      </c>
      <c r="I492" s="134">
        <v>1</v>
      </c>
      <c r="J492" s="135">
        <v>31412852</v>
      </c>
      <c r="K492" s="136">
        <v>28801658.66</v>
      </c>
      <c r="L492" s="137">
        <v>38756270</v>
      </c>
      <c r="M492" s="138">
        <v>0.89</v>
      </c>
      <c r="N492" s="139">
        <v>34493080</v>
      </c>
      <c r="O492" s="140"/>
      <c r="P492" s="141"/>
      <c r="Q492" s="142" t="s">
        <v>1551</v>
      </c>
    </row>
    <row r="493" ht="15.75" customHeight="1" spans="1:17">
      <c r="A493" s="115" t="s">
        <v>1555</v>
      </c>
      <c r="B493" s="112"/>
      <c r="C493" s="156"/>
      <c r="D493" s="108" t="s">
        <v>962</v>
      </c>
      <c r="E493" s="108"/>
      <c r="F493" s="132"/>
      <c r="G493" s="119">
        <v>42278</v>
      </c>
      <c r="H493" s="133" t="s">
        <v>941</v>
      </c>
      <c r="I493" s="134">
        <v>1</v>
      </c>
      <c r="J493" s="135">
        <v>27084</v>
      </c>
      <c r="K493" s="136">
        <v>23331.65</v>
      </c>
      <c r="L493" s="137">
        <v>33420</v>
      </c>
      <c r="M493" s="138">
        <v>0.83</v>
      </c>
      <c r="N493" s="139">
        <v>27740</v>
      </c>
      <c r="O493" s="140"/>
      <c r="P493" s="141"/>
      <c r="Q493" s="142" t="s">
        <v>1556</v>
      </c>
    </row>
    <row r="494" ht="15.75" customHeight="1" spans="1:17">
      <c r="A494" s="115" t="s">
        <v>1557</v>
      </c>
      <c r="B494" s="112"/>
      <c r="C494" s="156"/>
      <c r="D494" s="108" t="s">
        <v>1558</v>
      </c>
      <c r="E494" s="108"/>
      <c r="F494" s="132"/>
      <c r="G494" s="119">
        <v>42278</v>
      </c>
      <c r="H494" s="133" t="s">
        <v>941</v>
      </c>
      <c r="I494" s="134">
        <v>1</v>
      </c>
      <c r="J494" s="135">
        <v>89223.8</v>
      </c>
      <c r="K494" s="136">
        <v>76862.5</v>
      </c>
      <c r="L494" s="137">
        <v>110080</v>
      </c>
      <c r="M494" s="138">
        <v>0.83</v>
      </c>
      <c r="N494" s="139">
        <v>91370</v>
      </c>
      <c r="O494" s="140"/>
      <c r="P494" s="141"/>
      <c r="Q494" s="142" t="s">
        <v>1556</v>
      </c>
    </row>
    <row r="495" ht="15.75" customHeight="1" spans="1:17">
      <c r="A495" s="115" t="s">
        <v>1559</v>
      </c>
      <c r="B495" s="112"/>
      <c r="C495" s="156"/>
      <c r="D495" s="108" t="s">
        <v>1560</v>
      </c>
      <c r="E495" s="108"/>
      <c r="F495" s="132"/>
      <c r="G495" s="119">
        <v>42278</v>
      </c>
      <c r="H495" s="133" t="s">
        <v>941</v>
      </c>
      <c r="I495" s="134">
        <v>1</v>
      </c>
      <c r="J495" s="135">
        <v>2230000</v>
      </c>
      <c r="K495" s="136">
        <v>1921052.2</v>
      </c>
      <c r="L495" s="137">
        <v>2751310</v>
      </c>
      <c r="M495" s="138">
        <v>0.77</v>
      </c>
      <c r="N495" s="139">
        <v>2118510</v>
      </c>
      <c r="O495" s="140"/>
      <c r="P495" s="141"/>
      <c r="Q495" s="142" t="s">
        <v>1556</v>
      </c>
    </row>
    <row r="496" ht="15.75" customHeight="1" spans="1:17">
      <c r="A496" s="115" t="s">
        <v>1561</v>
      </c>
      <c r="B496" s="112"/>
      <c r="C496" s="156"/>
      <c r="D496" s="108" t="s">
        <v>1562</v>
      </c>
      <c r="E496" s="108"/>
      <c r="F496" s="132"/>
      <c r="G496" s="119">
        <v>42552</v>
      </c>
      <c r="H496" s="133" t="s">
        <v>941</v>
      </c>
      <c r="I496" s="134">
        <v>1</v>
      </c>
      <c r="J496" s="135">
        <v>82855</v>
      </c>
      <c r="K496" s="136">
        <v>74327.57</v>
      </c>
      <c r="L496" s="137">
        <v>102220</v>
      </c>
      <c r="M496" s="138">
        <v>0.87</v>
      </c>
      <c r="N496" s="139">
        <v>88930</v>
      </c>
      <c r="O496" s="140"/>
      <c r="P496" s="141"/>
      <c r="Q496" s="142" t="s">
        <v>1556</v>
      </c>
    </row>
    <row r="497" ht="15.75" customHeight="1" spans="1:17">
      <c r="A497" s="115" t="s">
        <v>1563</v>
      </c>
      <c r="B497" s="112"/>
      <c r="C497" s="156"/>
      <c r="D497" s="108" t="s">
        <v>1305</v>
      </c>
      <c r="E497" s="108"/>
      <c r="F497" s="132"/>
      <c r="G497" s="119">
        <v>42522</v>
      </c>
      <c r="H497" s="133" t="s">
        <v>941</v>
      </c>
      <c r="I497" s="134">
        <v>1</v>
      </c>
      <c r="J497" s="135">
        <v>26985.72</v>
      </c>
      <c r="K497" s="136">
        <v>24101.58</v>
      </c>
      <c r="L497" s="137">
        <v>33290</v>
      </c>
      <c r="M497" s="138">
        <v>0.86</v>
      </c>
      <c r="N497" s="139">
        <v>28630</v>
      </c>
      <c r="O497" s="140"/>
      <c r="P497" s="141"/>
      <c r="Q497" s="142" t="s">
        <v>1556</v>
      </c>
    </row>
    <row r="498" ht="15.75" customHeight="1" spans="1:17">
      <c r="A498" s="115" t="s">
        <v>1564</v>
      </c>
      <c r="B498" s="112"/>
      <c r="C498" s="156"/>
      <c r="D498" s="108" t="s">
        <v>1565</v>
      </c>
      <c r="E498" s="108"/>
      <c r="F498" s="132"/>
      <c r="G498" s="119">
        <v>42614</v>
      </c>
      <c r="H498" s="133" t="s">
        <v>941</v>
      </c>
      <c r="I498" s="134">
        <v>1</v>
      </c>
      <c r="J498" s="135">
        <v>26414</v>
      </c>
      <c r="K498" s="136">
        <v>23904.56</v>
      </c>
      <c r="L498" s="137">
        <v>32590</v>
      </c>
      <c r="M498" s="138">
        <v>0.88</v>
      </c>
      <c r="N498" s="139">
        <v>28680</v>
      </c>
      <c r="O498" s="140"/>
      <c r="P498" s="141"/>
      <c r="Q498" s="142" t="s">
        <v>1556</v>
      </c>
    </row>
    <row r="499" ht="15.75" customHeight="1" spans="1:17">
      <c r="A499" s="115" t="s">
        <v>1566</v>
      </c>
      <c r="B499" s="112"/>
      <c r="C499" s="156"/>
      <c r="D499" s="108" t="s">
        <v>1567</v>
      </c>
      <c r="E499" s="108"/>
      <c r="F499" s="132"/>
      <c r="G499" s="119">
        <v>42705</v>
      </c>
      <c r="H499" s="133" t="s">
        <v>941</v>
      </c>
      <c r="I499" s="134">
        <v>1</v>
      </c>
      <c r="J499" s="135">
        <v>16100</v>
      </c>
      <c r="K499" s="136">
        <v>14761.67</v>
      </c>
      <c r="L499" s="137">
        <v>19860</v>
      </c>
      <c r="M499" s="138">
        <v>0.89</v>
      </c>
      <c r="N499" s="139">
        <v>17680</v>
      </c>
      <c r="O499" s="140"/>
      <c r="P499" s="141"/>
      <c r="Q499" s="142" t="s">
        <v>1556</v>
      </c>
    </row>
    <row r="500" ht="15.75" customHeight="1" spans="1:17">
      <c r="A500" s="115" t="s">
        <v>1568</v>
      </c>
      <c r="B500" s="112"/>
      <c r="C500" s="156"/>
      <c r="D500" s="108" t="s">
        <v>1569</v>
      </c>
      <c r="E500" s="108"/>
      <c r="F500" s="132"/>
      <c r="G500" s="119">
        <v>42705</v>
      </c>
      <c r="H500" s="133" t="s">
        <v>941</v>
      </c>
      <c r="I500" s="134">
        <v>1</v>
      </c>
      <c r="J500" s="135">
        <v>57488</v>
      </c>
      <c r="K500" s="136">
        <v>52709.24</v>
      </c>
      <c r="L500" s="137">
        <v>70930</v>
      </c>
      <c r="M500" s="138">
        <v>0.89</v>
      </c>
      <c r="N500" s="139">
        <v>63130</v>
      </c>
      <c r="O500" s="140"/>
      <c r="P500" s="141"/>
      <c r="Q500" s="142" t="s">
        <v>1556</v>
      </c>
    </row>
    <row r="501" ht="15.75" customHeight="1" spans="1:17">
      <c r="A501" s="115" t="s">
        <v>1570</v>
      </c>
      <c r="B501" s="112"/>
      <c r="C501" s="156"/>
      <c r="D501" s="108" t="s">
        <v>1571</v>
      </c>
      <c r="E501" s="108"/>
      <c r="F501" s="132"/>
      <c r="G501" s="119">
        <v>42705</v>
      </c>
      <c r="H501" s="133" t="s">
        <v>941</v>
      </c>
      <c r="I501" s="134">
        <v>1</v>
      </c>
      <c r="J501" s="135">
        <v>194340.78</v>
      </c>
      <c r="K501" s="136">
        <v>178186.11</v>
      </c>
      <c r="L501" s="137">
        <v>239770</v>
      </c>
      <c r="M501" s="138">
        <v>0.89</v>
      </c>
      <c r="N501" s="139">
        <v>213400</v>
      </c>
      <c r="O501" s="140"/>
      <c r="P501" s="141"/>
      <c r="Q501" s="142" t="s">
        <v>1556</v>
      </c>
    </row>
    <row r="502" ht="15.75" customHeight="1" spans="1:17">
      <c r="A502" s="115" t="s">
        <v>1572</v>
      </c>
      <c r="B502" s="112"/>
      <c r="C502" s="156"/>
      <c r="D502" s="108" t="s">
        <v>1573</v>
      </c>
      <c r="E502" s="108"/>
      <c r="F502" s="132"/>
      <c r="G502" s="119">
        <v>42675</v>
      </c>
      <c r="H502" s="133" t="s">
        <v>941</v>
      </c>
      <c r="I502" s="134">
        <v>1</v>
      </c>
      <c r="J502" s="135">
        <v>19050</v>
      </c>
      <c r="K502" s="136">
        <v>17390.98</v>
      </c>
      <c r="L502" s="137">
        <v>23500</v>
      </c>
      <c r="M502" s="138">
        <v>0.88</v>
      </c>
      <c r="N502" s="139">
        <v>20680</v>
      </c>
      <c r="O502" s="140"/>
      <c r="P502" s="141"/>
      <c r="Q502" s="142" t="s">
        <v>1556</v>
      </c>
    </row>
    <row r="503" ht="15.75" customHeight="1" spans="1:17">
      <c r="A503" s="115" t="s">
        <v>1574</v>
      </c>
      <c r="B503" s="112"/>
      <c r="C503" s="156"/>
      <c r="D503" s="108" t="s">
        <v>1575</v>
      </c>
      <c r="E503" s="108"/>
      <c r="F503" s="132"/>
      <c r="G503" s="119">
        <v>43130</v>
      </c>
      <c r="H503" s="133" t="s">
        <v>941</v>
      </c>
      <c r="I503" s="134">
        <v>1</v>
      </c>
      <c r="J503" s="135">
        <v>125499</v>
      </c>
      <c r="K503" s="136">
        <v>121524.84</v>
      </c>
      <c r="L503" s="137">
        <v>149160</v>
      </c>
      <c r="M503" s="138">
        <v>0.94</v>
      </c>
      <c r="N503" s="139">
        <v>140210</v>
      </c>
      <c r="O503" s="140"/>
      <c r="P503" s="141"/>
      <c r="Q503" s="142" t="s">
        <v>1556</v>
      </c>
    </row>
    <row r="504" ht="15.75" customHeight="1" spans="1:17">
      <c r="A504" s="115" t="s">
        <v>1576</v>
      </c>
      <c r="B504" s="112"/>
      <c r="C504" s="156"/>
      <c r="D504" s="108" t="s">
        <v>1577</v>
      </c>
      <c r="E504" s="108"/>
      <c r="F504" s="132"/>
      <c r="G504" s="119">
        <v>43158</v>
      </c>
      <c r="H504" s="133" t="s">
        <v>941</v>
      </c>
      <c r="I504" s="134">
        <v>1</v>
      </c>
      <c r="J504" s="135">
        <v>273700</v>
      </c>
      <c r="K504" s="136">
        <v>266116.2</v>
      </c>
      <c r="L504" s="137">
        <v>325290</v>
      </c>
      <c r="M504" s="138">
        <v>0.95</v>
      </c>
      <c r="N504" s="139">
        <v>309030</v>
      </c>
      <c r="O504" s="140"/>
      <c r="P504" s="141"/>
      <c r="Q504" s="142" t="s">
        <v>1556</v>
      </c>
    </row>
    <row r="505" ht="15.75" customHeight="1" spans="1:17">
      <c r="A505" s="115" t="s">
        <v>1578</v>
      </c>
      <c r="B505" s="112"/>
      <c r="C505" s="156"/>
      <c r="D505" s="108" t="s">
        <v>1579</v>
      </c>
      <c r="E505" s="108"/>
      <c r="F505" s="132"/>
      <c r="G505" s="119">
        <v>41730</v>
      </c>
      <c r="H505" s="133" t="s">
        <v>941</v>
      </c>
      <c r="I505" s="134">
        <v>1</v>
      </c>
      <c r="J505" s="135">
        <v>253560</v>
      </c>
      <c r="K505" s="136">
        <v>200364.96</v>
      </c>
      <c r="L505" s="137">
        <v>330060</v>
      </c>
      <c r="M505" s="138">
        <v>0.75</v>
      </c>
      <c r="N505" s="139">
        <v>247550</v>
      </c>
      <c r="O505" s="140"/>
      <c r="P505" s="141"/>
      <c r="Q505" s="142" t="s">
        <v>1580</v>
      </c>
    </row>
    <row r="506" ht="15.75" customHeight="1" spans="1:17">
      <c r="A506" s="115" t="s">
        <v>1581</v>
      </c>
      <c r="B506" s="112"/>
      <c r="C506" s="156"/>
      <c r="D506" s="108" t="s">
        <v>1582</v>
      </c>
      <c r="E506" s="108"/>
      <c r="F506" s="132"/>
      <c r="G506" s="119">
        <v>41730</v>
      </c>
      <c r="H506" s="133" t="s">
        <v>941</v>
      </c>
      <c r="I506" s="134">
        <v>1</v>
      </c>
      <c r="J506" s="135">
        <v>58982</v>
      </c>
      <c r="K506" s="136">
        <v>46608.09</v>
      </c>
      <c r="L506" s="137">
        <v>76780</v>
      </c>
      <c r="M506" s="138">
        <v>0.75</v>
      </c>
      <c r="N506" s="139">
        <v>57590</v>
      </c>
      <c r="O506" s="140"/>
      <c r="P506" s="141"/>
      <c r="Q506" s="143" t="s">
        <v>1580</v>
      </c>
    </row>
    <row r="507" ht="15.75" customHeight="1" spans="1:17">
      <c r="A507" s="115" t="s">
        <v>1583</v>
      </c>
      <c r="B507" s="112"/>
      <c r="C507" s="156"/>
      <c r="D507" s="108" t="s">
        <v>1584</v>
      </c>
      <c r="E507" s="108"/>
      <c r="F507" s="132"/>
      <c r="G507" s="119">
        <v>41730</v>
      </c>
      <c r="H507" s="133" t="s">
        <v>941</v>
      </c>
      <c r="I507" s="134">
        <v>1</v>
      </c>
      <c r="J507" s="135">
        <v>385000</v>
      </c>
      <c r="K507" s="136">
        <v>304230.12</v>
      </c>
      <c r="L507" s="137">
        <v>501150</v>
      </c>
      <c r="M507" s="138">
        <v>0.84</v>
      </c>
      <c r="N507" s="139">
        <v>420970</v>
      </c>
      <c r="O507" s="140"/>
      <c r="P507" s="141"/>
      <c r="Q507" s="142" t="s">
        <v>1580</v>
      </c>
    </row>
    <row r="508" ht="15.75" customHeight="1" spans="1:17">
      <c r="A508" s="115" t="s">
        <v>1585</v>
      </c>
      <c r="B508" s="112"/>
      <c r="C508" s="156"/>
      <c r="D508" s="108" t="s">
        <v>1586</v>
      </c>
      <c r="E508" s="108"/>
      <c r="F508" s="132"/>
      <c r="G508" s="119">
        <v>42125</v>
      </c>
      <c r="H508" s="133" t="s">
        <v>941</v>
      </c>
      <c r="I508" s="134">
        <v>1</v>
      </c>
      <c r="J508" s="135">
        <v>172177</v>
      </c>
      <c r="K508" s="136">
        <v>144915.8</v>
      </c>
      <c r="L508" s="137">
        <v>212430</v>
      </c>
      <c r="M508" s="138">
        <v>0.81</v>
      </c>
      <c r="N508" s="139">
        <v>172070</v>
      </c>
      <c r="O508" s="140"/>
      <c r="P508" s="141"/>
      <c r="Q508" s="142" t="s">
        <v>1580</v>
      </c>
    </row>
    <row r="509" ht="15.75" customHeight="1" spans="1:17">
      <c r="A509" s="115" t="s">
        <v>1587</v>
      </c>
      <c r="B509" s="112"/>
      <c r="C509" s="156"/>
      <c r="D509" s="108" t="s">
        <v>962</v>
      </c>
      <c r="E509" s="108"/>
      <c r="F509" s="132"/>
      <c r="G509" s="119">
        <v>42248</v>
      </c>
      <c r="H509" s="133" t="s">
        <v>941</v>
      </c>
      <c r="I509" s="134">
        <v>1</v>
      </c>
      <c r="J509" s="135">
        <v>36600</v>
      </c>
      <c r="K509" s="136">
        <v>31384.32</v>
      </c>
      <c r="L509" s="137">
        <v>45160</v>
      </c>
      <c r="M509" s="138">
        <v>0.83</v>
      </c>
      <c r="N509" s="139">
        <v>37480</v>
      </c>
      <c r="O509" s="140"/>
      <c r="P509" s="141"/>
      <c r="Q509" s="142" t="s">
        <v>1580</v>
      </c>
    </row>
    <row r="510" ht="15.75" customHeight="1" spans="1:17">
      <c r="A510" s="115" t="s">
        <v>1588</v>
      </c>
      <c r="B510" s="112"/>
      <c r="C510" s="156"/>
      <c r="D510" s="108" t="s">
        <v>1270</v>
      </c>
      <c r="E510" s="108"/>
      <c r="F510" s="132"/>
      <c r="G510" s="119">
        <v>42552</v>
      </c>
      <c r="H510" s="133" t="s">
        <v>941</v>
      </c>
      <c r="I510" s="134">
        <v>1</v>
      </c>
      <c r="J510" s="135">
        <v>24000</v>
      </c>
      <c r="K510" s="136">
        <v>21530</v>
      </c>
      <c r="L510" s="137">
        <v>29610</v>
      </c>
      <c r="M510" s="138">
        <v>0.87</v>
      </c>
      <c r="N510" s="139">
        <v>25760</v>
      </c>
      <c r="O510" s="140"/>
      <c r="P510" s="141"/>
      <c r="Q510" s="142" t="s">
        <v>1580</v>
      </c>
    </row>
    <row r="511" ht="15.75" customHeight="1" spans="1:17">
      <c r="A511" s="115" t="s">
        <v>1589</v>
      </c>
      <c r="B511" s="112"/>
      <c r="C511" s="156"/>
      <c r="D511" s="108" t="s">
        <v>1590</v>
      </c>
      <c r="E511" s="108"/>
      <c r="F511" s="132"/>
      <c r="G511" s="119">
        <v>42583</v>
      </c>
      <c r="H511" s="133" t="s">
        <v>941</v>
      </c>
      <c r="I511" s="134">
        <v>1</v>
      </c>
      <c r="J511" s="135">
        <v>6600</v>
      </c>
      <c r="K511" s="136">
        <v>5946.75</v>
      </c>
      <c r="L511" s="137">
        <v>8140</v>
      </c>
      <c r="M511" s="138">
        <v>0.87</v>
      </c>
      <c r="N511" s="139">
        <v>7080</v>
      </c>
      <c r="O511" s="140"/>
      <c r="P511" s="141"/>
      <c r="Q511" s="142" t="s">
        <v>1580</v>
      </c>
    </row>
    <row r="512" ht="15.75" customHeight="1" spans="1:17">
      <c r="A512" s="115" t="s">
        <v>1591</v>
      </c>
      <c r="B512" s="112"/>
      <c r="C512" s="156"/>
      <c r="D512" s="108" t="s">
        <v>1455</v>
      </c>
      <c r="E512" s="108"/>
      <c r="F512" s="132"/>
      <c r="G512" s="119">
        <v>42583</v>
      </c>
      <c r="H512" s="133" t="s">
        <v>941</v>
      </c>
      <c r="I512" s="134">
        <v>1</v>
      </c>
      <c r="J512" s="135">
        <v>6350</v>
      </c>
      <c r="K512" s="136">
        <v>5721.5</v>
      </c>
      <c r="L512" s="137">
        <v>7840</v>
      </c>
      <c r="M512" s="138">
        <v>0.87</v>
      </c>
      <c r="N512" s="139">
        <v>6820</v>
      </c>
      <c r="O512" s="140"/>
      <c r="P512" s="141"/>
      <c r="Q512" s="142" t="s">
        <v>1580</v>
      </c>
    </row>
    <row r="513" ht="15.75" customHeight="1" spans="1:17">
      <c r="A513" s="115" t="s">
        <v>1592</v>
      </c>
      <c r="B513" s="112"/>
      <c r="C513" s="156"/>
      <c r="D513" s="108" t="s">
        <v>1593</v>
      </c>
      <c r="E513" s="108"/>
      <c r="F513" s="132"/>
      <c r="G513" s="119">
        <v>42614</v>
      </c>
      <c r="H513" s="133" t="s">
        <v>941</v>
      </c>
      <c r="I513" s="134">
        <v>1</v>
      </c>
      <c r="J513" s="135">
        <v>11765</v>
      </c>
      <c r="K513" s="136">
        <v>10647.32</v>
      </c>
      <c r="L513" s="137">
        <v>14520</v>
      </c>
      <c r="M513" s="138">
        <v>0.88</v>
      </c>
      <c r="N513" s="139">
        <v>12780</v>
      </c>
      <c r="O513" s="140"/>
      <c r="P513" s="141"/>
      <c r="Q513" s="142" t="s">
        <v>1580</v>
      </c>
    </row>
    <row r="514" ht="15.75" customHeight="1" spans="1:17">
      <c r="A514" s="115" t="s">
        <v>1594</v>
      </c>
      <c r="B514" s="112"/>
      <c r="C514" s="156"/>
      <c r="D514" s="108" t="s">
        <v>1595</v>
      </c>
      <c r="E514" s="108"/>
      <c r="F514" s="132"/>
      <c r="G514" s="119">
        <v>42614</v>
      </c>
      <c r="H514" s="133" t="s">
        <v>941</v>
      </c>
      <c r="I514" s="134">
        <v>1</v>
      </c>
      <c r="J514" s="135">
        <v>15000</v>
      </c>
      <c r="K514" s="136">
        <v>13574.88</v>
      </c>
      <c r="L514" s="137">
        <v>18510</v>
      </c>
      <c r="M514" s="138">
        <v>0.88</v>
      </c>
      <c r="N514" s="139">
        <v>16290</v>
      </c>
      <c r="O514" s="140"/>
      <c r="P514" s="141"/>
      <c r="Q514" s="142" t="s">
        <v>1580</v>
      </c>
    </row>
    <row r="515" ht="15.75" customHeight="1" spans="1:17">
      <c r="A515" s="115" t="s">
        <v>1596</v>
      </c>
      <c r="B515" s="112"/>
      <c r="C515" s="156"/>
      <c r="D515" s="109" t="s">
        <v>1597</v>
      </c>
      <c r="E515" s="109"/>
      <c r="F515" s="132"/>
      <c r="G515" s="119">
        <v>42339</v>
      </c>
      <c r="H515" s="133" t="s">
        <v>941</v>
      </c>
      <c r="I515" s="134">
        <v>1</v>
      </c>
      <c r="J515" s="135">
        <v>747000</v>
      </c>
      <c r="K515" s="136">
        <v>649422.96</v>
      </c>
      <c r="L515" s="137">
        <v>921630</v>
      </c>
      <c r="M515" s="138">
        <v>0.84</v>
      </c>
      <c r="N515" s="139">
        <v>774170</v>
      </c>
      <c r="O515" s="140"/>
      <c r="P515" s="141"/>
      <c r="Q515" s="142" t="s">
        <v>1580</v>
      </c>
    </row>
    <row r="516" ht="15.75" customHeight="1" spans="1:17">
      <c r="A516" s="115" t="s">
        <v>1598</v>
      </c>
      <c r="B516" s="112"/>
      <c r="C516" s="156"/>
      <c r="D516" s="109" t="s">
        <v>1599</v>
      </c>
      <c r="E516" s="109"/>
      <c r="F516" s="132"/>
      <c r="G516" s="119">
        <v>42675</v>
      </c>
      <c r="H516" s="133" t="s">
        <v>941</v>
      </c>
      <c r="I516" s="134">
        <v>1</v>
      </c>
      <c r="J516" s="135">
        <v>2207348.23</v>
      </c>
      <c r="K516" s="136">
        <v>2015124.99</v>
      </c>
      <c r="L516" s="137">
        <v>2723360</v>
      </c>
      <c r="M516" s="138">
        <v>0.88</v>
      </c>
      <c r="N516" s="139">
        <v>2396560</v>
      </c>
      <c r="O516" s="140"/>
      <c r="P516" s="141"/>
      <c r="Q516" s="142" t="s">
        <v>1580</v>
      </c>
    </row>
    <row r="517" ht="15.75" customHeight="1" spans="1:17">
      <c r="A517" s="115" t="s">
        <v>1600</v>
      </c>
      <c r="B517" s="112"/>
      <c r="C517" s="156"/>
      <c r="D517" s="109" t="s">
        <v>1599</v>
      </c>
      <c r="E517" s="109"/>
      <c r="F517" s="132"/>
      <c r="G517" s="119">
        <v>42675</v>
      </c>
      <c r="H517" s="133" t="s">
        <v>941</v>
      </c>
      <c r="I517" s="134">
        <v>1</v>
      </c>
      <c r="J517" s="135">
        <v>1308553</v>
      </c>
      <c r="K517" s="136">
        <v>1194599.41</v>
      </c>
      <c r="L517" s="137">
        <v>1614450</v>
      </c>
      <c r="M517" s="138">
        <v>0.88</v>
      </c>
      <c r="N517" s="139">
        <v>1420720</v>
      </c>
      <c r="O517" s="140"/>
      <c r="P517" s="141"/>
      <c r="Q517" s="142" t="s">
        <v>1580</v>
      </c>
    </row>
    <row r="518" ht="15.75" customHeight="1" spans="1:17">
      <c r="A518" s="115" t="s">
        <v>1601</v>
      </c>
      <c r="B518" s="112"/>
      <c r="C518" s="156"/>
      <c r="D518" s="109" t="s">
        <v>1602</v>
      </c>
      <c r="E518" s="109"/>
      <c r="F518" s="132"/>
      <c r="G518" s="119">
        <v>42675</v>
      </c>
      <c r="H518" s="133" t="s">
        <v>941</v>
      </c>
      <c r="I518" s="134">
        <v>1</v>
      </c>
      <c r="J518" s="135">
        <v>141264</v>
      </c>
      <c r="K518" s="136">
        <v>128962.26</v>
      </c>
      <c r="L518" s="137">
        <v>174290</v>
      </c>
      <c r="M518" s="138">
        <v>0.88</v>
      </c>
      <c r="N518" s="139">
        <v>153380</v>
      </c>
      <c r="O518" s="140"/>
      <c r="P518" s="141"/>
      <c r="Q518" s="142" t="s">
        <v>1580</v>
      </c>
    </row>
    <row r="519" ht="15.75" customHeight="1" spans="1:17">
      <c r="A519" s="115" t="s">
        <v>1603</v>
      </c>
      <c r="B519" s="112"/>
      <c r="C519" s="156"/>
      <c r="D519" s="108" t="s">
        <v>1270</v>
      </c>
      <c r="E519" s="108"/>
      <c r="F519" s="132"/>
      <c r="G519" s="119">
        <v>42795</v>
      </c>
      <c r="H519" s="133" t="s">
        <v>941</v>
      </c>
      <c r="I519" s="134">
        <v>1</v>
      </c>
      <c r="J519" s="135">
        <v>24000</v>
      </c>
      <c r="K519" s="136">
        <v>22290</v>
      </c>
      <c r="L519" s="137">
        <v>28800</v>
      </c>
      <c r="M519" s="138">
        <v>0.9</v>
      </c>
      <c r="N519" s="139">
        <v>25920</v>
      </c>
      <c r="O519" s="140"/>
      <c r="P519" s="141"/>
      <c r="Q519" s="142" t="s">
        <v>1580</v>
      </c>
    </row>
    <row r="520" ht="15.75" customHeight="1" spans="1:17">
      <c r="A520" s="115" t="s">
        <v>1604</v>
      </c>
      <c r="B520" s="112"/>
      <c r="C520" s="156"/>
      <c r="D520" s="108" t="s">
        <v>1605</v>
      </c>
      <c r="E520" s="108"/>
      <c r="F520" s="132"/>
      <c r="G520" s="119">
        <v>41730</v>
      </c>
      <c r="H520" s="133" t="s">
        <v>941</v>
      </c>
      <c r="I520" s="134">
        <v>1</v>
      </c>
      <c r="J520" s="135">
        <v>2678951</v>
      </c>
      <c r="K520" s="136">
        <v>2116929.46</v>
      </c>
      <c r="L520" s="137">
        <v>3487150</v>
      </c>
      <c r="M520" s="138">
        <v>0.75</v>
      </c>
      <c r="N520" s="139">
        <v>2615360</v>
      </c>
      <c r="O520" s="140"/>
      <c r="P520" s="141"/>
      <c r="Q520" s="142" t="s">
        <v>1606</v>
      </c>
    </row>
    <row r="521" ht="15.75" customHeight="1" spans="1:17">
      <c r="A521" s="115" t="s">
        <v>1607</v>
      </c>
      <c r="B521" s="112"/>
      <c r="C521" s="156"/>
      <c r="D521" s="108" t="s">
        <v>1608</v>
      </c>
      <c r="E521" s="108"/>
      <c r="F521" s="132"/>
      <c r="G521" s="119">
        <v>42036</v>
      </c>
      <c r="H521" s="133" t="s">
        <v>941</v>
      </c>
      <c r="I521" s="134">
        <v>1</v>
      </c>
      <c r="J521" s="135">
        <v>43482</v>
      </c>
      <c r="K521" s="136">
        <v>36080.84</v>
      </c>
      <c r="L521" s="137">
        <v>53650</v>
      </c>
      <c r="M521" s="138">
        <v>0.8</v>
      </c>
      <c r="N521" s="139">
        <v>42920</v>
      </c>
      <c r="O521" s="140"/>
      <c r="P521" s="141"/>
      <c r="Q521" s="142" t="s">
        <v>1606</v>
      </c>
    </row>
    <row r="522" ht="15.75" customHeight="1" spans="1:17">
      <c r="A522" s="115" t="s">
        <v>1609</v>
      </c>
      <c r="B522" s="112"/>
      <c r="C522" s="156"/>
      <c r="D522" s="108" t="s">
        <v>1610</v>
      </c>
      <c r="E522" s="108"/>
      <c r="F522" s="132"/>
      <c r="G522" s="119">
        <v>42339</v>
      </c>
      <c r="H522" s="133" t="s">
        <v>941</v>
      </c>
      <c r="I522" s="134">
        <v>1</v>
      </c>
      <c r="J522" s="135">
        <v>82417</v>
      </c>
      <c r="K522" s="136">
        <v>71651.31</v>
      </c>
      <c r="L522" s="137">
        <v>101680</v>
      </c>
      <c r="M522" s="138">
        <v>0.84</v>
      </c>
      <c r="N522" s="139">
        <v>85410</v>
      </c>
      <c r="O522" s="140"/>
      <c r="P522" s="141"/>
      <c r="Q522" s="142" t="s">
        <v>1606</v>
      </c>
    </row>
    <row r="523" ht="15.75" customHeight="1" spans="1:17">
      <c r="A523" s="115" t="s">
        <v>1611</v>
      </c>
      <c r="B523" s="112"/>
      <c r="C523" s="156"/>
      <c r="D523" s="108" t="s">
        <v>1612</v>
      </c>
      <c r="E523" s="108"/>
      <c r="F523" s="132"/>
      <c r="G523" s="119">
        <v>42552</v>
      </c>
      <c r="H523" s="133" t="s">
        <v>941</v>
      </c>
      <c r="I523" s="134">
        <v>1</v>
      </c>
      <c r="J523" s="135">
        <v>39200</v>
      </c>
      <c r="K523" s="136">
        <v>35165.58</v>
      </c>
      <c r="L523" s="137">
        <v>48360</v>
      </c>
      <c r="M523" s="138">
        <v>0.87</v>
      </c>
      <c r="N523" s="139">
        <v>42070</v>
      </c>
      <c r="O523" s="140"/>
      <c r="P523" s="141"/>
      <c r="Q523" s="143" t="s">
        <v>1606</v>
      </c>
    </row>
    <row r="524" ht="15.75" customHeight="1" spans="1:17">
      <c r="A524" s="115" t="s">
        <v>1613</v>
      </c>
      <c r="B524" s="112"/>
      <c r="C524" s="156"/>
      <c r="D524" s="108" t="s">
        <v>1614</v>
      </c>
      <c r="E524" s="108"/>
      <c r="F524" s="132"/>
      <c r="G524" s="119">
        <v>42614</v>
      </c>
      <c r="H524" s="133" t="s">
        <v>941</v>
      </c>
      <c r="I524" s="134">
        <v>1</v>
      </c>
      <c r="J524" s="135">
        <v>18600</v>
      </c>
      <c r="K524" s="136">
        <v>16832.88</v>
      </c>
      <c r="L524" s="137">
        <v>22950</v>
      </c>
      <c r="M524" s="138">
        <v>0.88</v>
      </c>
      <c r="N524" s="139">
        <v>20200</v>
      </c>
      <c r="O524" s="140"/>
      <c r="P524" s="141"/>
      <c r="Q524" s="142" t="s">
        <v>1606</v>
      </c>
    </row>
    <row r="525" ht="15.75" customHeight="1" spans="1:17">
      <c r="A525" s="115" t="s">
        <v>1615</v>
      </c>
      <c r="B525" s="112"/>
      <c r="C525" s="156"/>
      <c r="D525" s="108" t="s">
        <v>1616</v>
      </c>
      <c r="E525" s="108"/>
      <c r="F525" s="132"/>
      <c r="G525" s="119">
        <v>42583</v>
      </c>
      <c r="H525" s="133" t="s">
        <v>941</v>
      </c>
      <c r="I525" s="134">
        <v>1</v>
      </c>
      <c r="J525" s="135">
        <v>26590</v>
      </c>
      <c r="K525" s="136">
        <v>23958.75</v>
      </c>
      <c r="L525" s="137">
        <v>32810</v>
      </c>
      <c r="M525" s="138">
        <v>0.87</v>
      </c>
      <c r="N525" s="139">
        <v>28540</v>
      </c>
      <c r="O525" s="140"/>
      <c r="P525" s="141"/>
      <c r="Q525" s="142" t="s">
        <v>1606</v>
      </c>
    </row>
    <row r="526" ht="15.75" customHeight="1" spans="1:17">
      <c r="A526" s="115" t="s">
        <v>1617</v>
      </c>
      <c r="B526" s="112"/>
      <c r="C526" s="156"/>
      <c r="D526" s="108" t="s">
        <v>1565</v>
      </c>
      <c r="E526" s="108"/>
      <c r="F526" s="132"/>
      <c r="G526" s="119">
        <v>42614</v>
      </c>
      <c r="H526" s="133" t="s">
        <v>941</v>
      </c>
      <c r="I526" s="134">
        <v>1</v>
      </c>
      <c r="J526" s="135">
        <v>13206</v>
      </c>
      <c r="K526" s="136">
        <v>11951.52</v>
      </c>
      <c r="L526" s="137">
        <v>16290</v>
      </c>
      <c r="M526" s="138">
        <v>0.88</v>
      </c>
      <c r="N526" s="139">
        <v>14340</v>
      </c>
      <c r="O526" s="140"/>
      <c r="P526" s="141"/>
      <c r="Q526" s="142" t="s">
        <v>1606</v>
      </c>
    </row>
    <row r="527" ht="15.75" customHeight="1" spans="1:17">
      <c r="A527" s="115" t="s">
        <v>1618</v>
      </c>
      <c r="B527" s="112"/>
      <c r="C527" s="159"/>
      <c r="D527" s="108" t="s">
        <v>1619</v>
      </c>
      <c r="E527" s="108"/>
      <c r="F527" s="132"/>
      <c r="G527" s="119">
        <v>42887</v>
      </c>
      <c r="H527" s="133" t="s">
        <v>941</v>
      </c>
      <c r="I527" s="134">
        <v>1</v>
      </c>
      <c r="J527" s="135">
        <v>75000</v>
      </c>
      <c r="K527" s="136">
        <v>70546.8</v>
      </c>
      <c r="L527" s="137">
        <v>89990</v>
      </c>
      <c r="M527" s="138">
        <v>0.91</v>
      </c>
      <c r="N527" s="139">
        <v>81890</v>
      </c>
      <c r="O527" s="140"/>
      <c r="P527" s="141"/>
      <c r="Q527" s="142" t="s">
        <v>1606</v>
      </c>
    </row>
    <row r="528" s="77" customFormat="1" ht="15.75" customHeight="1" spans="1:17">
      <c r="A528" s="115" t="s">
        <v>1620</v>
      </c>
      <c r="B528" s="163"/>
      <c r="C528" s="163"/>
      <c r="D528" s="146" t="s">
        <v>1621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1622</v>
      </c>
      <c r="B529" s="116" t="s">
        <v>1623</v>
      </c>
      <c r="C529" s="117" t="s">
        <v>1624</v>
      </c>
      <c r="D529" s="14" t="s">
        <v>1625</v>
      </c>
      <c r="E529" s="14">
        <v>1</v>
      </c>
      <c r="F529" s="14" t="s">
        <v>839</v>
      </c>
      <c r="G529" s="119">
        <v>42795</v>
      </c>
      <c r="H529" s="61" t="s">
        <v>840</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1626</v>
      </c>
      <c r="B530" s="116"/>
      <c r="C530" s="156"/>
      <c r="D530" s="14" t="s">
        <v>1625</v>
      </c>
      <c r="E530" s="14">
        <v>2</v>
      </c>
      <c r="F530" s="14" t="s">
        <v>839</v>
      </c>
      <c r="G530" s="119">
        <v>42795</v>
      </c>
      <c r="H530" s="61" t="s">
        <v>840</v>
      </c>
      <c r="I530" s="120">
        <v>525</v>
      </c>
      <c r="J530" s="129"/>
      <c r="K530" s="129"/>
      <c r="L530" s="122">
        <v>328750</v>
      </c>
      <c r="M530" s="123">
        <v>0.87</v>
      </c>
      <c r="N530" s="122">
        <v>286010</v>
      </c>
      <c r="O530" s="124"/>
      <c r="P530" s="125">
        <f t="shared" si="9"/>
        <v>626</v>
      </c>
      <c r="Q530" s="126" t="s">
        <v>485</v>
      </c>
    </row>
    <row r="531" s="2" customFormat="1" ht="15.75" customHeight="1" spans="1:18">
      <c r="A531" s="115" t="s">
        <v>1627</v>
      </c>
      <c r="B531" s="116"/>
      <c r="C531" s="156"/>
      <c r="D531" s="14" t="s">
        <v>1625</v>
      </c>
      <c r="E531" s="14">
        <v>3</v>
      </c>
      <c r="F531" s="14" t="s">
        <v>839</v>
      </c>
      <c r="G531" s="119">
        <v>42795</v>
      </c>
      <c r="H531" s="61" t="s">
        <v>840</v>
      </c>
      <c r="I531" s="120">
        <v>525</v>
      </c>
      <c r="J531" s="129"/>
      <c r="K531" s="129"/>
      <c r="L531" s="122">
        <v>328750</v>
      </c>
      <c r="M531" s="123">
        <v>0.87</v>
      </c>
      <c r="N531" s="122">
        <v>286010</v>
      </c>
      <c r="O531" s="124"/>
      <c r="P531" s="125">
        <f t="shared" si="9"/>
        <v>626</v>
      </c>
      <c r="Q531" s="126" t="s">
        <v>485</v>
      </c>
    </row>
    <row r="532" s="2" customFormat="1" ht="15.75" customHeight="1" spans="1:18">
      <c r="A532" s="115" t="s">
        <v>1628</v>
      </c>
      <c r="B532" s="116"/>
      <c r="C532" s="156"/>
      <c r="D532" s="14" t="s">
        <v>1625</v>
      </c>
      <c r="E532" s="14">
        <v>4</v>
      </c>
      <c r="F532" s="14" t="s">
        <v>839</v>
      </c>
      <c r="G532" s="119">
        <v>42795</v>
      </c>
      <c r="H532" s="61" t="s">
        <v>840</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1629</v>
      </c>
      <c r="B533" s="116"/>
      <c r="C533" s="156"/>
      <c r="D533" s="14" t="s">
        <v>1625</v>
      </c>
      <c r="E533" s="14">
        <v>5</v>
      </c>
      <c r="F533" s="14" t="s">
        <v>839</v>
      </c>
      <c r="G533" s="119">
        <v>42795</v>
      </c>
      <c r="H533" s="61" t="s">
        <v>840</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1630</v>
      </c>
      <c r="B534" s="116"/>
      <c r="C534" s="156"/>
      <c r="D534" s="14" t="s">
        <v>1625</v>
      </c>
      <c r="E534" s="14">
        <v>6</v>
      </c>
      <c r="F534" s="14" t="s">
        <v>839</v>
      </c>
      <c r="G534" s="119">
        <v>42795</v>
      </c>
      <c r="H534" s="61" t="s">
        <v>840</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1631</v>
      </c>
      <c r="B535" s="116"/>
      <c r="C535" s="156"/>
      <c r="D535" s="14" t="s">
        <v>1625</v>
      </c>
      <c r="E535" s="14">
        <v>7</v>
      </c>
      <c r="F535" s="14" t="s">
        <v>839</v>
      </c>
      <c r="G535" s="119">
        <v>42795</v>
      </c>
      <c r="H535" s="61" t="s">
        <v>840</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1632</v>
      </c>
      <c r="B536" s="116"/>
      <c r="C536" s="156"/>
      <c r="D536" s="14" t="s">
        <v>1625</v>
      </c>
      <c r="E536" s="14">
        <v>8</v>
      </c>
      <c r="F536" s="14" t="s">
        <v>839</v>
      </c>
      <c r="G536" s="119">
        <v>42795</v>
      </c>
      <c r="H536" s="61" t="s">
        <v>840</v>
      </c>
      <c r="I536" s="120">
        <v>525</v>
      </c>
      <c r="J536" s="129"/>
      <c r="K536" s="129"/>
      <c r="L536" s="122">
        <v>328750</v>
      </c>
      <c r="M536" s="123">
        <v>0.87</v>
      </c>
      <c r="N536" s="122">
        <v>286010</v>
      </c>
      <c r="O536" s="124"/>
      <c r="P536" s="125">
        <f t="shared" si="9"/>
        <v>626</v>
      </c>
      <c r="Q536" s="126" t="s">
        <v>485</v>
      </c>
    </row>
    <row r="537" s="75" customFormat="1" ht="15.75" customHeight="1" spans="1:18">
      <c r="A537" s="115" t="s">
        <v>1633</v>
      </c>
      <c r="B537" s="116"/>
      <c r="C537" s="156"/>
      <c r="D537" s="14" t="s">
        <v>1625</v>
      </c>
      <c r="E537" s="14">
        <v>9</v>
      </c>
      <c r="F537" s="14" t="s">
        <v>839</v>
      </c>
      <c r="G537" s="119">
        <v>42795</v>
      </c>
      <c r="H537" s="61" t="s">
        <v>840</v>
      </c>
      <c r="I537" s="120">
        <v>525</v>
      </c>
      <c r="J537" s="129"/>
      <c r="K537" s="129"/>
      <c r="L537" s="122">
        <v>328750</v>
      </c>
      <c r="M537" s="123">
        <v>0.87</v>
      </c>
      <c r="N537" s="122">
        <v>286010</v>
      </c>
      <c r="O537" s="124"/>
      <c r="P537" s="125">
        <f t="shared" si="9"/>
        <v>626</v>
      </c>
      <c r="Q537" s="126" t="s">
        <v>485</v>
      </c>
    </row>
    <row r="538" s="2" customFormat="1" ht="15.75" customHeight="1" spans="1:18">
      <c r="A538" s="115" t="s">
        <v>1634</v>
      </c>
      <c r="B538" s="116"/>
      <c r="C538" s="156"/>
      <c r="D538" s="14" t="s">
        <v>1625</v>
      </c>
      <c r="E538" s="14">
        <v>10</v>
      </c>
      <c r="F538" s="14" t="s">
        <v>839</v>
      </c>
      <c r="G538" s="119">
        <v>42795</v>
      </c>
      <c r="H538" s="61" t="s">
        <v>840</v>
      </c>
      <c r="I538" s="120">
        <v>525</v>
      </c>
      <c r="J538" s="129"/>
      <c r="K538" s="129"/>
      <c r="L538" s="122">
        <v>328750</v>
      </c>
      <c r="M538" s="123">
        <v>0.87</v>
      </c>
      <c r="N538" s="122">
        <v>286010</v>
      </c>
      <c r="O538" s="124"/>
      <c r="P538" s="125">
        <f t="shared" si="9"/>
        <v>626</v>
      </c>
      <c r="Q538" s="126" t="s">
        <v>485</v>
      </c>
    </row>
    <row r="539" s="2" customFormat="1" ht="15.75" customHeight="1" spans="1:18">
      <c r="A539" s="115" t="s">
        <v>1635</v>
      </c>
      <c r="B539" s="116"/>
      <c r="C539" s="156"/>
      <c r="D539" s="14" t="s">
        <v>847</v>
      </c>
      <c r="E539" s="14">
        <v>1</v>
      </c>
      <c r="F539" s="14" t="s">
        <v>839</v>
      </c>
      <c r="G539" s="119">
        <v>42795</v>
      </c>
      <c r="H539" s="61" t="s">
        <v>840</v>
      </c>
      <c r="I539" s="120">
        <v>859</v>
      </c>
      <c r="J539" s="129"/>
      <c r="K539" s="129"/>
      <c r="L539" s="122">
        <v>537900</v>
      </c>
      <c r="M539" s="123">
        <v>0.87</v>
      </c>
      <c r="N539" s="122">
        <v>467970</v>
      </c>
      <c r="O539" s="124"/>
      <c r="P539" s="125">
        <f t="shared" si="9"/>
        <v>626</v>
      </c>
      <c r="Q539" s="126" t="s">
        <v>485</v>
      </c>
    </row>
    <row r="540" s="2" customFormat="1" ht="15.75" customHeight="1" spans="1:18">
      <c r="A540" s="115" t="s">
        <v>1636</v>
      </c>
      <c r="B540" s="116"/>
      <c r="C540" s="156"/>
      <c r="D540" s="14" t="s">
        <v>847</v>
      </c>
      <c r="E540" s="14">
        <v>2</v>
      </c>
      <c r="F540" s="14" t="s">
        <v>839</v>
      </c>
      <c r="G540" s="119">
        <v>42795</v>
      </c>
      <c r="H540" s="61" t="s">
        <v>840</v>
      </c>
      <c r="I540" s="120">
        <v>859</v>
      </c>
      <c r="J540" s="129"/>
      <c r="K540" s="129"/>
      <c r="L540" s="122">
        <v>537900</v>
      </c>
      <c r="M540" s="123">
        <v>0.87</v>
      </c>
      <c r="N540" s="122">
        <v>467970</v>
      </c>
      <c r="O540" s="124"/>
      <c r="P540" s="125">
        <f t="shared" si="9"/>
        <v>626</v>
      </c>
      <c r="Q540" s="126" t="s">
        <v>485</v>
      </c>
    </row>
    <row r="541" s="2" customFormat="1" ht="15.75" customHeight="1" spans="1:18">
      <c r="A541" s="115" t="s">
        <v>1637</v>
      </c>
      <c r="B541" s="116"/>
      <c r="C541" s="156"/>
      <c r="D541" s="14" t="s">
        <v>847</v>
      </c>
      <c r="E541" s="14">
        <v>3</v>
      </c>
      <c r="F541" s="14" t="s">
        <v>839</v>
      </c>
      <c r="G541" s="119">
        <v>42795</v>
      </c>
      <c r="H541" s="61" t="s">
        <v>840</v>
      </c>
      <c r="I541" s="120">
        <v>859</v>
      </c>
      <c r="J541" s="129"/>
      <c r="K541" s="129"/>
      <c r="L541" s="122">
        <v>537900</v>
      </c>
      <c r="M541" s="123">
        <v>0.87</v>
      </c>
      <c r="N541" s="122">
        <v>467970</v>
      </c>
      <c r="O541" s="124"/>
      <c r="P541" s="125">
        <f t="shared" si="9"/>
        <v>626</v>
      </c>
      <c r="Q541" s="126" t="s">
        <v>485</v>
      </c>
    </row>
    <row r="542" s="2" customFormat="1" ht="15.75" customHeight="1" spans="1:18">
      <c r="A542" s="115" t="s">
        <v>1638</v>
      </c>
      <c r="B542" s="116"/>
      <c r="C542" s="156"/>
      <c r="D542" s="14" t="s">
        <v>847</v>
      </c>
      <c r="E542" s="14">
        <v>4</v>
      </c>
      <c r="F542" s="14" t="s">
        <v>839</v>
      </c>
      <c r="G542" s="119">
        <v>42795</v>
      </c>
      <c r="H542" s="61" t="s">
        <v>840</v>
      </c>
      <c r="I542" s="120">
        <v>859</v>
      </c>
      <c r="J542" s="129"/>
      <c r="K542" s="129"/>
      <c r="L542" s="122">
        <v>537900</v>
      </c>
      <c r="M542" s="123">
        <v>0.87</v>
      </c>
      <c r="N542" s="122">
        <v>467970</v>
      </c>
      <c r="O542" s="124"/>
      <c r="P542" s="125">
        <f t="shared" si="9"/>
        <v>626</v>
      </c>
      <c r="Q542" s="126" t="s">
        <v>485</v>
      </c>
    </row>
    <row r="543" s="2" customFormat="1" ht="15.75" customHeight="1" spans="1:18">
      <c r="A543" s="115" t="s">
        <v>1639</v>
      </c>
      <c r="B543" s="116"/>
      <c r="C543" s="156"/>
      <c r="D543" s="14" t="s">
        <v>847</v>
      </c>
      <c r="E543" s="14">
        <v>5</v>
      </c>
      <c r="F543" s="14" t="s">
        <v>839</v>
      </c>
      <c r="G543" s="119">
        <v>42795</v>
      </c>
      <c r="H543" s="61" t="s">
        <v>840</v>
      </c>
      <c r="I543" s="120">
        <v>859</v>
      </c>
      <c r="J543" s="129"/>
      <c r="K543" s="129"/>
      <c r="L543" s="122">
        <v>537900</v>
      </c>
      <c r="M543" s="123">
        <v>0.87</v>
      </c>
      <c r="N543" s="122">
        <v>467970</v>
      </c>
      <c r="O543" s="124"/>
      <c r="P543" s="125">
        <f t="shared" si="9"/>
        <v>626</v>
      </c>
      <c r="Q543" s="126" t="s">
        <v>485</v>
      </c>
    </row>
    <row r="544" s="2" customFormat="1" ht="15.75" customHeight="1" spans="1:18">
      <c r="A544" s="115" t="s">
        <v>1640</v>
      </c>
      <c r="B544" s="116"/>
      <c r="C544" s="156"/>
      <c r="D544" s="14" t="s">
        <v>847</v>
      </c>
      <c r="E544" s="14">
        <v>6</v>
      </c>
      <c r="F544" s="14" t="s">
        <v>839</v>
      </c>
      <c r="G544" s="119">
        <v>42795</v>
      </c>
      <c r="H544" s="61" t="s">
        <v>840</v>
      </c>
      <c r="I544" s="120">
        <v>859</v>
      </c>
      <c r="J544" s="129"/>
      <c r="K544" s="129"/>
      <c r="L544" s="122">
        <v>537900</v>
      </c>
      <c r="M544" s="123">
        <v>0.87</v>
      </c>
      <c r="N544" s="122">
        <v>467970</v>
      </c>
      <c r="O544" s="124"/>
      <c r="P544" s="125">
        <f t="shared" si="9"/>
        <v>626</v>
      </c>
      <c r="Q544" s="126" t="s">
        <v>485</v>
      </c>
    </row>
    <row r="545" s="2" customFormat="1" ht="15.75" customHeight="1" spans="1:17">
      <c r="A545" s="115" t="s">
        <v>1641</v>
      </c>
      <c r="B545" s="116"/>
      <c r="C545" s="156"/>
      <c r="D545" s="14" t="s">
        <v>847</v>
      </c>
      <c r="E545" s="14">
        <v>7</v>
      </c>
      <c r="F545" s="14" t="s">
        <v>839</v>
      </c>
      <c r="G545" s="119">
        <v>42795</v>
      </c>
      <c r="H545" s="61" t="s">
        <v>840</v>
      </c>
      <c r="I545" s="120">
        <v>859</v>
      </c>
      <c r="J545" s="129"/>
      <c r="K545" s="129"/>
      <c r="L545" s="122">
        <v>537900</v>
      </c>
      <c r="M545" s="123">
        <v>0.87</v>
      </c>
      <c r="N545" s="122">
        <v>467970</v>
      </c>
      <c r="O545" s="124"/>
      <c r="P545" s="125">
        <f t="shared" si="9"/>
        <v>626</v>
      </c>
      <c r="Q545" s="126" t="s">
        <v>485</v>
      </c>
    </row>
    <row r="546" s="2" customFormat="1" ht="15.75" customHeight="1" spans="1:17">
      <c r="A546" s="115" t="s">
        <v>1642</v>
      </c>
      <c r="B546" s="116"/>
      <c r="C546" s="156"/>
      <c r="D546" s="14" t="s">
        <v>847</v>
      </c>
      <c r="E546" s="14">
        <v>8</v>
      </c>
      <c r="F546" s="14" t="s">
        <v>839</v>
      </c>
      <c r="G546" s="119">
        <v>42795</v>
      </c>
      <c r="H546" s="61" t="s">
        <v>840</v>
      </c>
      <c r="I546" s="120">
        <v>859</v>
      </c>
      <c r="J546" s="129"/>
      <c r="K546" s="129"/>
      <c r="L546" s="122">
        <v>537900</v>
      </c>
      <c r="M546" s="123">
        <v>0.87</v>
      </c>
      <c r="N546" s="122">
        <v>467970</v>
      </c>
      <c r="O546" s="124"/>
      <c r="P546" s="125">
        <f t="shared" si="9"/>
        <v>626</v>
      </c>
      <c r="Q546" s="126" t="s">
        <v>485</v>
      </c>
    </row>
    <row r="547" s="2" customFormat="1" ht="15.75" customHeight="1" spans="1:17">
      <c r="A547" s="115" t="s">
        <v>1643</v>
      </c>
      <c r="B547" s="116"/>
      <c r="C547" s="156"/>
      <c r="D547" s="14" t="s">
        <v>1625</v>
      </c>
      <c r="E547" s="14">
        <v>1</v>
      </c>
      <c r="F547" s="14" t="s">
        <v>839</v>
      </c>
      <c r="G547" s="119">
        <v>42795</v>
      </c>
      <c r="H547" s="61" t="s">
        <v>840</v>
      </c>
      <c r="I547" s="120">
        <v>525</v>
      </c>
      <c r="J547" s="129"/>
      <c r="K547" s="129"/>
      <c r="L547" s="122">
        <v>328750</v>
      </c>
      <c r="M547" s="123">
        <v>0.87</v>
      </c>
      <c r="N547" s="122">
        <v>286010</v>
      </c>
      <c r="O547" s="124"/>
      <c r="P547" s="125">
        <f t="shared" si="9"/>
        <v>626</v>
      </c>
      <c r="Q547" s="126" t="s">
        <v>485</v>
      </c>
    </row>
    <row r="548" s="2" customFormat="1" ht="15.75" customHeight="1" spans="1:17">
      <c r="A548" s="115" t="s">
        <v>1644</v>
      </c>
      <c r="B548" s="116"/>
      <c r="C548" s="156"/>
      <c r="D548" s="14" t="s">
        <v>1625</v>
      </c>
      <c r="E548" s="14">
        <v>2</v>
      </c>
      <c r="F548" s="14" t="s">
        <v>839</v>
      </c>
      <c r="G548" s="119">
        <v>42795</v>
      </c>
      <c r="H548" s="61" t="s">
        <v>840</v>
      </c>
      <c r="I548" s="166">
        <v>525</v>
      </c>
      <c r="J548" s="129"/>
      <c r="K548" s="129"/>
      <c r="L548" s="122">
        <v>328750</v>
      </c>
      <c r="M548" s="123">
        <v>0.87</v>
      </c>
      <c r="N548" s="122">
        <v>286010</v>
      </c>
      <c r="O548" s="124"/>
      <c r="P548" s="125">
        <f t="shared" si="9"/>
        <v>626</v>
      </c>
      <c r="Q548" s="126" t="s">
        <v>485</v>
      </c>
    </row>
    <row r="549" s="2" customFormat="1" ht="15.75" customHeight="1" spans="1:17">
      <c r="A549" s="115" t="s">
        <v>1645</v>
      </c>
      <c r="B549" s="116"/>
      <c r="C549" s="156"/>
      <c r="D549" s="14" t="s">
        <v>1625</v>
      </c>
      <c r="E549" s="14">
        <v>3</v>
      </c>
      <c r="F549" s="14" t="s">
        <v>839</v>
      </c>
      <c r="G549" s="119">
        <v>42795</v>
      </c>
      <c r="H549" s="61" t="s">
        <v>840</v>
      </c>
      <c r="I549" s="166">
        <v>525</v>
      </c>
      <c r="J549" s="129"/>
      <c r="K549" s="129"/>
      <c r="L549" s="122">
        <v>328750</v>
      </c>
      <c r="M549" s="123">
        <v>0.87</v>
      </c>
      <c r="N549" s="122">
        <v>286010</v>
      </c>
      <c r="O549" s="124"/>
      <c r="P549" s="125">
        <f t="shared" si="9"/>
        <v>626</v>
      </c>
      <c r="Q549" s="126" t="s">
        <v>485</v>
      </c>
    </row>
    <row r="550" s="2" customFormat="1" ht="15.75" customHeight="1" spans="1:17">
      <c r="A550" s="115" t="s">
        <v>1646</v>
      </c>
      <c r="B550" s="116"/>
      <c r="C550" s="156"/>
      <c r="D550" s="14" t="s">
        <v>1625</v>
      </c>
      <c r="E550" s="14">
        <v>4</v>
      </c>
      <c r="F550" s="14" t="s">
        <v>839</v>
      </c>
      <c r="G550" s="119">
        <v>42795</v>
      </c>
      <c r="H550" s="61" t="s">
        <v>840</v>
      </c>
      <c r="I550" s="120">
        <v>525</v>
      </c>
      <c r="J550" s="129"/>
      <c r="K550" s="129"/>
      <c r="L550" s="122">
        <v>328750</v>
      </c>
      <c r="M550" s="123">
        <v>0.87</v>
      </c>
      <c r="N550" s="122">
        <v>286010</v>
      </c>
      <c r="O550" s="124"/>
      <c r="P550" s="125">
        <f t="shared" si="9"/>
        <v>626</v>
      </c>
      <c r="Q550" s="126" t="s">
        <v>485</v>
      </c>
    </row>
    <row r="551" s="2" customFormat="1" ht="15.75" customHeight="1" spans="1:17">
      <c r="A551" s="115" t="s">
        <v>1647</v>
      </c>
      <c r="B551" s="116"/>
      <c r="C551" s="156"/>
      <c r="D551" s="14" t="s">
        <v>1625</v>
      </c>
      <c r="E551" s="14">
        <v>5</v>
      </c>
      <c r="F551" s="14" t="s">
        <v>839</v>
      </c>
      <c r="G551" s="119">
        <v>42795</v>
      </c>
      <c r="H551" s="61" t="s">
        <v>840</v>
      </c>
      <c r="I551" s="120">
        <v>525</v>
      </c>
      <c r="J551" s="129"/>
      <c r="K551" s="129"/>
      <c r="L551" s="122">
        <v>328750</v>
      </c>
      <c r="M551" s="123">
        <v>0.87</v>
      </c>
      <c r="N551" s="122">
        <v>286010</v>
      </c>
      <c r="O551" s="124"/>
      <c r="P551" s="125">
        <f t="shared" si="9"/>
        <v>626</v>
      </c>
      <c r="Q551" s="126" t="s">
        <v>485</v>
      </c>
    </row>
    <row r="552" s="75" customFormat="1" ht="15.75" customHeight="1" spans="1:17">
      <c r="A552" s="115" t="s">
        <v>1648</v>
      </c>
      <c r="B552" s="116"/>
      <c r="C552" s="156"/>
      <c r="D552" s="14" t="s">
        <v>1625</v>
      </c>
      <c r="E552" s="14">
        <v>6</v>
      </c>
      <c r="F552" s="14" t="s">
        <v>839</v>
      </c>
      <c r="G552" s="119">
        <v>42795</v>
      </c>
      <c r="H552" s="61" t="s">
        <v>840</v>
      </c>
      <c r="I552" s="120">
        <v>525</v>
      </c>
      <c r="J552" s="129"/>
      <c r="K552" s="129"/>
      <c r="L552" s="122">
        <v>328750</v>
      </c>
      <c r="M552" s="123">
        <v>0.87</v>
      </c>
      <c r="N552" s="122">
        <v>286010</v>
      </c>
      <c r="O552" s="124"/>
      <c r="P552" s="125">
        <f t="shared" si="9"/>
        <v>626</v>
      </c>
      <c r="Q552" s="126" t="s">
        <v>485</v>
      </c>
    </row>
    <row r="553" s="2" customFormat="1" ht="15.75" customHeight="1" spans="1:17">
      <c r="A553" s="115" t="s">
        <v>1649</v>
      </c>
      <c r="B553" s="116"/>
      <c r="C553" s="156"/>
      <c r="D553" s="14" t="s">
        <v>1625</v>
      </c>
      <c r="E553" s="14">
        <v>7</v>
      </c>
      <c r="F553" s="14" t="s">
        <v>839</v>
      </c>
      <c r="G553" s="119">
        <v>42795</v>
      </c>
      <c r="H553" s="61" t="s">
        <v>840</v>
      </c>
      <c r="I553" s="120">
        <v>525</v>
      </c>
      <c r="J553" s="129"/>
      <c r="K553" s="129"/>
      <c r="L553" s="122">
        <v>328750</v>
      </c>
      <c r="M553" s="123">
        <v>0.87</v>
      </c>
      <c r="N553" s="122">
        <v>286010</v>
      </c>
      <c r="O553" s="124"/>
      <c r="P553" s="125">
        <f t="shared" si="9"/>
        <v>626</v>
      </c>
      <c r="Q553" s="126" t="s">
        <v>485</v>
      </c>
    </row>
    <row r="554" s="2" customFormat="1" ht="15.75" customHeight="1" spans="1:17">
      <c r="A554" s="115" t="s">
        <v>1650</v>
      </c>
      <c r="B554" s="116"/>
      <c r="C554" s="156"/>
      <c r="D554" s="14" t="s">
        <v>1625</v>
      </c>
      <c r="E554" s="14">
        <v>8</v>
      </c>
      <c r="F554" s="14" t="s">
        <v>839</v>
      </c>
      <c r="G554" s="119">
        <v>42795</v>
      </c>
      <c r="H554" s="61" t="s">
        <v>840</v>
      </c>
      <c r="I554" s="120">
        <v>525</v>
      </c>
      <c r="J554" s="129"/>
      <c r="K554" s="129"/>
      <c r="L554" s="122">
        <v>328750</v>
      </c>
      <c r="M554" s="123">
        <v>0.87</v>
      </c>
      <c r="N554" s="122">
        <v>286010</v>
      </c>
      <c r="O554" s="124"/>
      <c r="P554" s="125">
        <f t="shared" si="9"/>
        <v>626</v>
      </c>
      <c r="Q554" s="126" t="s">
        <v>485</v>
      </c>
    </row>
    <row r="555" s="2" customFormat="1" ht="15.75" customHeight="1" spans="1:17">
      <c r="A555" s="115" t="s">
        <v>1651</v>
      </c>
      <c r="B555" s="116"/>
      <c r="C555" s="156"/>
      <c r="D555" s="14" t="s">
        <v>1625</v>
      </c>
      <c r="E555" s="14">
        <v>9</v>
      </c>
      <c r="F555" s="14" t="s">
        <v>839</v>
      </c>
      <c r="G555" s="119">
        <v>42795</v>
      </c>
      <c r="H555" s="61" t="s">
        <v>840</v>
      </c>
      <c r="I555" s="120">
        <v>525</v>
      </c>
      <c r="J555" s="129"/>
      <c r="K555" s="129"/>
      <c r="L555" s="122">
        <v>328750</v>
      </c>
      <c r="M555" s="123">
        <v>0.87</v>
      </c>
      <c r="N555" s="122">
        <v>286010</v>
      </c>
      <c r="O555" s="124"/>
      <c r="P555" s="125">
        <f t="shared" si="9"/>
        <v>626</v>
      </c>
      <c r="Q555" s="126" t="s">
        <v>485</v>
      </c>
    </row>
    <row r="556" s="2" customFormat="1" ht="15.75" customHeight="1" spans="1:17">
      <c r="A556" s="115" t="s">
        <v>1652</v>
      </c>
      <c r="B556" s="116"/>
      <c r="C556" s="156"/>
      <c r="D556" s="14" t="s">
        <v>1625</v>
      </c>
      <c r="E556" s="14">
        <v>10</v>
      </c>
      <c r="F556" s="14" t="s">
        <v>839</v>
      </c>
      <c r="G556" s="119">
        <v>42795</v>
      </c>
      <c r="H556" s="61" t="s">
        <v>840</v>
      </c>
      <c r="I556" s="120">
        <v>525</v>
      </c>
      <c r="J556" s="129"/>
      <c r="K556" s="129"/>
      <c r="L556" s="122">
        <v>328750</v>
      </c>
      <c r="M556" s="123">
        <v>0.87</v>
      </c>
      <c r="N556" s="122">
        <v>286010</v>
      </c>
      <c r="O556" s="124"/>
      <c r="P556" s="125">
        <f t="shared" si="9"/>
        <v>626</v>
      </c>
      <c r="Q556" s="126" t="s">
        <v>485</v>
      </c>
    </row>
    <row r="557" s="2" customFormat="1" ht="15.75" customHeight="1" spans="1:17">
      <c r="A557" s="115" t="s">
        <v>1653</v>
      </c>
      <c r="B557" s="116"/>
      <c r="C557" s="156"/>
      <c r="D557" s="14" t="s">
        <v>847</v>
      </c>
      <c r="E557" s="14">
        <v>1</v>
      </c>
      <c r="F557" s="14" t="s">
        <v>839</v>
      </c>
      <c r="G557" s="119">
        <v>42795</v>
      </c>
      <c r="H557" s="61" t="s">
        <v>840</v>
      </c>
      <c r="I557" s="120">
        <v>859</v>
      </c>
      <c r="J557" s="129"/>
      <c r="K557" s="129"/>
      <c r="L557" s="122">
        <v>537900</v>
      </c>
      <c r="M557" s="123">
        <v>0.87</v>
      </c>
      <c r="N557" s="122">
        <v>467970</v>
      </c>
      <c r="O557" s="124"/>
      <c r="P557" s="125">
        <f t="shared" si="9"/>
        <v>626</v>
      </c>
      <c r="Q557" s="126" t="s">
        <v>485</v>
      </c>
    </row>
    <row r="558" s="2" customFormat="1" ht="15.75" customHeight="1" spans="1:17">
      <c r="A558" s="115" t="s">
        <v>1654</v>
      </c>
      <c r="B558" s="116"/>
      <c r="C558" s="156"/>
      <c r="D558" s="14" t="s">
        <v>847</v>
      </c>
      <c r="E558" s="14">
        <v>2</v>
      </c>
      <c r="F558" s="14" t="s">
        <v>839</v>
      </c>
      <c r="G558" s="119">
        <v>42795</v>
      </c>
      <c r="H558" s="61" t="s">
        <v>840</v>
      </c>
      <c r="I558" s="120">
        <v>859</v>
      </c>
      <c r="J558" s="129"/>
      <c r="K558" s="129"/>
      <c r="L558" s="122">
        <v>537900</v>
      </c>
      <c r="M558" s="123">
        <v>0.87</v>
      </c>
      <c r="N558" s="122">
        <v>467970</v>
      </c>
      <c r="O558" s="124"/>
      <c r="P558" s="125">
        <f t="shared" si="9"/>
        <v>626</v>
      </c>
      <c r="Q558" s="126" t="s">
        <v>485</v>
      </c>
    </row>
    <row r="559" s="2" customFormat="1" ht="15.75" customHeight="1" spans="1:17">
      <c r="A559" s="115" t="s">
        <v>1655</v>
      </c>
      <c r="B559" s="116"/>
      <c r="C559" s="156"/>
      <c r="D559" s="14" t="s">
        <v>847</v>
      </c>
      <c r="E559" s="14">
        <v>3</v>
      </c>
      <c r="F559" s="14" t="s">
        <v>839</v>
      </c>
      <c r="G559" s="119">
        <v>42795</v>
      </c>
      <c r="H559" s="61" t="s">
        <v>840</v>
      </c>
      <c r="I559" s="120">
        <v>859</v>
      </c>
      <c r="J559" s="129"/>
      <c r="K559" s="129"/>
      <c r="L559" s="122">
        <v>537900</v>
      </c>
      <c r="M559" s="123">
        <v>0.87</v>
      </c>
      <c r="N559" s="122">
        <v>467970</v>
      </c>
      <c r="O559" s="124"/>
      <c r="P559" s="125">
        <f t="shared" si="9"/>
        <v>626</v>
      </c>
      <c r="Q559" s="126" t="s">
        <v>485</v>
      </c>
    </row>
    <row r="560" s="2" customFormat="1" ht="15.75" customHeight="1" spans="1:17">
      <c r="A560" s="115" t="s">
        <v>1656</v>
      </c>
      <c r="B560" s="116"/>
      <c r="C560" s="156"/>
      <c r="D560" s="14" t="s">
        <v>847</v>
      </c>
      <c r="E560" s="14">
        <v>4</v>
      </c>
      <c r="F560" s="14" t="s">
        <v>839</v>
      </c>
      <c r="G560" s="119">
        <v>42795</v>
      </c>
      <c r="H560" s="61" t="s">
        <v>840</v>
      </c>
      <c r="I560" s="120">
        <v>859</v>
      </c>
      <c r="J560" s="129"/>
      <c r="K560" s="129"/>
      <c r="L560" s="122">
        <v>537900</v>
      </c>
      <c r="M560" s="123">
        <v>0.87</v>
      </c>
      <c r="N560" s="122">
        <v>467970</v>
      </c>
      <c r="O560" s="124"/>
      <c r="P560" s="125">
        <f t="shared" si="9"/>
        <v>626</v>
      </c>
      <c r="Q560" s="126" t="s">
        <v>485</v>
      </c>
    </row>
    <row r="561" s="2" customFormat="1" ht="15.75" customHeight="1" spans="1:17">
      <c r="A561" s="115" t="s">
        <v>1657</v>
      </c>
      <c r="B561" s="116"/>
      <c r="C561" s="156"/>
      <c r="D561" s="14" t="s">
        <v>847</v>
      </c>
      <c r="E561" s="14">
        <v>5</v>
      </c>
      <c r="F561" s="14" t="s">
        <v>839</v>
      </c>
      <c r="G561" s="119">
        <v>42795</v>
      </c>
      <c r="H561" s="61" t="s">
        <v>840</v>
      </c>
      <c r="I561" s="120">
        <v>859</v>
      </c>
      <c r="J561" s="129"/>
      <c r="K561" s="129"/>
      <c r="L561" s="122">
        <v>537900</v>
      </c>
      <c r="M561" s="123">
        <v>0.87</v>
      </c>
      <c r="N561" s="122">
        <v>467970</v>
      </c>
      <c r="O561" s="124"/>
      <c r="P561" s="125">
        <f t="shared" si="9"/>
        <v>626</v>
      </c>
      <c r="Q561" s="126" t="s">
        <v>485</v>
      </c>
    </row>
    <row r="562" s="2" customFormat="1" ht="15.75" customHeight="1" spans="1:17">
      <c r="A562" s="115" t="s">
        <v>1658</v>
      </c>
      <c r="B562" s="116"/>
      <c r="C562" s="156"/>
      <c r="D562" s="14" t="s">
        <v>847</v>
      </c>
      <c r="E562" s="14">
        <v>6</v>
      </c>
      <c r="F562" s="14" t="s">
        <v>839</v>
      </c>
      <c r="G562" s="119">
        <v>42795</v>
      </c>
      <c r="H562" s="61" t="s">
        <v>840</v>
      </c>
      <c r="I562" s="120">
        <v>859</v>
      </c>
      <c r="J562" s="129"/>
      <c r="K562" s="129"/>
      <c r="L562" s="122">
        <v>537900</v>
      </c>
      <c r="M562" s="123">
        <v>0.87</v>
      </c>
      <c r="N562" s="122">
        <v>467970</v>
      </c>
      <c r="O562" s="124"/>
      <c r="P562" s="125">
        <f t="shared" si="9"/>
        <v>626</v>
      </c>
      <c r="Q562" s="126" t="s">
        <v>485</v>
      </c>
    </row>
    <row r="563" s="2" customFormat="1" ht="15.75" customHeight="1" spans="1:17">
      <c r="A563" s="115" t="s">
        <v>1659</v>
      </c>
      <c r="B563" s="116"/>
      <c r="C563" s="156"/>
      <c r="D563" s="14" t="s">
        <v>847</v>
      </c>
      <c r="E563" s="14">
        <v>7</v>
      </c>
      <c r="F563" s="14" t="s">
        <v>839</v>
      </c>
      <c r="G563" s="119">
        <v>42795</v>
      </c>
      <c r="H563" s="61" t="s">
        <v>840</v>
      </c>
      <c r="I563" s="120">
        <v>859</v>
      </c>
      <c r="J563" s="129"/>
      <c r="K563" s="129"/>
      <c r="L563" s="122">
        <v>537900</v>
      </c>
      <c r="M563" s="123">
        <v>0.87</v>
      </c>
      <c r="N563" s="122">
        <v>467970</v>
      </c>
      <c r="O563" s="124"/>
      <c r="P563" s="125">
        <f t="shared" si="9"/>
        <v>626</v>
      </c>
      <c r="Q563" s="126" t="s">
        <v>485</v>
      </c>
    </row>
    <row r="564" s="2" customFormat="1" ht="15.75" customHeight="1" spans="1:17">
      <c r="A564" s="115" t="s">
        <v>1660</v>
      </c>
      <c r="B564" s="116"/>
      <c r="C564" s="156"/>
      <c r="D564" s="14" t="s">
        <v>847</v>
      </c>
      <c r="E564" s="14">
        <v>8</v>
      </c>
      <c r="F564" s="14" t="s">
        <v>839</v>
      </c>
      <c r="G564" s="119">
        <v>42795</v>
      </c>
      <c r="H564" s="61" t="s">
        <v>840</v>
      </c>
      <c r="I564" s="120">
        <v>859</v>
      </c>
      <c r="J564" s="129"/>
      <c r="K564" s="129"/>
      <c r="L564" s="122">
        <v>537900</v>
      </c>
      <c r="M564" s="123">
        <v>0.87</v>
      </c>
      <c r="N564" s="122">
        <v>467970</v>
      </c>
      <c r="O564" s="124"/>
      <c r="P564" s="125">
        <f t="shared" si="9"/>
        <v>626</v>
      </c>
      <c r="Q564" s="126" t="s">
        <v>485</v>
      </c>
    </row>
    <row r="565" s="2" customFormat="1" ht="15.75" customHeight="1" spans="1:17">
      <c r="A565" s="115" t="s">
        <v>1661</v>
      </c>
      <c r="B565" s="116"/>
      <c r="C565" s="156"/>
      <c r="D565" s="14" t="s">
        <v>1625</v>
      </c>
      <c r="E565" s="14">
        <v>1</v>
      </c>
      <c r="F565" s="14" t="s">
        <v>839</v>
      </c>
      <c r="G565" s="119">
        <v>42795</v>
      </c>
      <c r="H565" s="61" t="s">
        <v>840</v>
      </c>
      <c r="I565" s="120">
        <v>1095</v>
      </c>
      <c r="J565" s="129"/>
      <c r="K565" s="129"/>
      <c r="L565" s="122">
        <v>685690</v>
      </c>
      <c r="M565" s="123">
        <v>0.87</v>
      </c>
      <c r="N565" s="122">
        <v>596550</v>
      </c>
      <c r="O565" s="124"/>
      <c r="P565" s="125">
        <f t="shared" si="9"/>
        <v>626</v>
      </c>
      <c r="Q565" s="126" t="s">
        <v>485</v>
      </c>
    </row>
    <row r="566" s="75" customFormat="1" ht="15.75" customHeight="1" spans="1:17">
      <c r="A566" s="115" t="s">
        <v>1662</v>
      </c>
      <c r="B566" s="116"/>
      <c r="C566" s="156"/>
      <c r="D566" s="14" t="s">
        <v>1625</v>
      </c>
      <c r="E566" s="14">
        <v>2</v>
      </c>
      <c r="F566" s="14" t="s">
        <v>839</v>
      </c>
      <c r="G566" s="119">
        <v>42795</v>
      </c>
      <c r="H566" s="61" t="s">
        <v>840</v>
      </c>
      <c r="I566" s="120">
        <v>1095</v>
      </c>
      <c r="J566" s="129"/>
      <c r="K566" s="129"/>
      <c r="L566" s="122">
        <v>685690</v>
      </c>
      <c r="M566" s="123">
        <v>0.87</v>
      </c>
      <c r="N566" s="122">
        <v>596550</v>
      </c>
      <c r="O566" s="124"/>
      <c r="P566" s="125">
        <f t="shared" si="9"/>
        <v>626</v>
      </c>
      <c r="Q566" s="126" t="s">
        <v>485</v>
      </c>
    </row>
    <row r="567" s="2" customFormat="1" ht="15.75" customHeight="1" spans="1:17">
      <c r="A567" s="115" t="s">
        <v>1663</v>
      </c>
      <c r="B567" s="116"/>
      <c r="C567" s="156"/>
      <c r="D567" s="14" t="s">
        <v>1625</v>
      </c>
      <c r="E567" s="14">
        <v>3</v>
      </c>
      <c r="F567" s="14" t="s">
        <v>839</v>
      </c>
      <c r="G567" s="119">
        <v>42795</v>
      </c>
      <c r="H567" s="61" t="s">
        <v>840</v>
      </c>
      <c r="I567" s="120">
        <v>1095</v>
      </c>
      <c r="J567" s="129"/>
      <c r="K567" s="129"/>
      <c r="L567" s="122">
        <v>685690</v>
      </c>
      <c r="M567" s="123">
        <v>0.87</v>
      </c>
      <c r="N567" s="122">
        <v>596550</v>
      </c>
      <c r="O567" s="124"/>
      <c r="P567" s="125">
        <f t="shared" si="9"/>
        <v>626</v>
      </c>
      <c r="Q567" s="126" t="s">
        <v>485</v>
      </c>
    </row>
    <row r="568" s="2" customFormat="1" ht="15.75" customHeight="1" spans="1:17">
      <c r="A568" s="115" t="s">
        <v>1664</v>
      </c>
      <c r="B568" s="116"/>
      <c r="C568" s="156"/>
      <c r="D568" s="14" t="s">
        <v>1625</v>
      </c>
      <c r="E568" s="14">
        <v>4</v>
      </c>
      <c r="F568" s="14" t="s">
        <v>839</v>
      </c>
      <c r="G568" s="119">
        <v>42795</v>
      </c>
      <c r="H568" s="61" t="s">
        <v>840</v>
      </c>
      <c r="I568" s="120">
        <v>1095</v>
      </c>
      <c r="J568" s="129"/>
      <c r="K568" s="129"/>
      <c r="L568" s="122">
        <v>685690</v>
      </c>
      <c r="M568" s="123">
        <v>0.87</v>
      </c>
      <c r="N568" s="122">
        <v>596550</v>
      </c>
      <c r="O568" s="124"/>
      <c r="P568" s="125">
        <f t="shared" si="9"/>
        <v>626</v>
      </c>
      <c r="Q568" s="126" t="s">
        <v>485</v>
      </c>
    </row>
    <row r="569" s="2" customFormat="1" ht="15.75" customHeight="1" spans="1:17">
      <c r="A569" s="115" t="s">
        <v>1665</v>
      </c>
      <c r="B569" s="116"/>
      <c r="C569" s="156"/>
      <c r="D569" s="14" t="s">
        <v>847</v>
      </c>
      <c r="E569" s="14">
        <v>1</v>
      </c>
      <c r="F569" s="14" t="s">
        <v>839</v>
      </c>
      <c r="G569" s="119">
        <v>42795</v>
      </c>
      <c r="H569" s="61" t="s">
        <v>840</v>
      </c>
      <c r="I569" s="120">
        <v>859</v>
      </c>
      <c r="J569" s="129"/>
      <c r="K569" s="129"/>
      <c r="L569" s="122">
        <v>537900</v>
      </c>
      <c r="M569" s="123">
        <v>0.87</v>
      </c>
      <c r="N569" s="122">
        <v>467970</v>
      </c>
      <c r="O569" s="124"/>
      <c r="P569" s="125">
        <f t="shared" si="9"/>
        <v>626</v>
      </c>
      <c r="Q569" s="126" t="s">
        <v>485</v>
      </c>
    </row>
    <row r="570" s="2" customFormat="1" ht="15.75" customHeight="1" spans="1:17">
      <c r="A570" s="115" t="s">
        <v>1666</v>
      </c>
      <c r="B570" s="116"/>
      <c r="C570" s="156"/>
      <c r="D570" s="14" t="s">
        <v>847</v>
      </c>
      <c r="E570" s="14">
        <v>2</v>
      </c>
      <c r="F570" s="14" t="s">
        <v>839</v>
      </c>
      <c r="G570" s="119">
        <v>42795</v>
      </c>
      <c r="H570" s="61" t="s">
        <v>840</v>
      </c>
      <c r="I570" s="120">
        <v>859</v>
      </c>
      <c r="J570" s="129"/>
      <c r="K570" s="129"/>
      <c r="L570" s="122">
        <v>537900</v>
      </c>
      <c r="M570" s="123">
        <v>0.87</v>
      </c>
      <c r="N570" s="122">
        <v>467970</v>
      </c>
      <c r="O570" s="124"/>
      <c r="P570" s="125">
        <f t="shared" si="9"/>
        <v>626</v>
      </c>
      <c r="Q570" s="126" t="s">
        <v>485</v>
      </c>
    </row>
    <row r="571" s="2" customFormat="1" ht="15.75" customHeight="1" spans="1:17">
      <c r="A571" s="115" t="s">
        <v>1667</v>
      </c>
      <c r="B571" s="116"/>
      <c r="C571" s="156"/>
      <c r="D571" s="14" t="s">
        <v>847</v>
      </c>
      <c r="E571" s="14">
        <v>3</v>
      </c>
      <c r="F571" s="14" t="s">
        <v>839</v>
      </c>
      <c r="G571" s="119">
        <v>42795</v>
      </c>
      <c r="H571" s="61" t="s">
        <v>840</v>
      </c>
      <c r="I571" s="120">
        <v>859</v>
      </c>
      <c r="J571" s="129"/>
      <c r="K571" s="129"/>
      <c r="L571" s="122">
        <v>537900</v>
      </c>
      <c r="M571" s="123">
        <v>0.87</v>
      </c>
      <c r="N571" s="122">
        <v>467970</v>
      </c>
      <c r="O571" s="124"/>
      <c r="P571" s="125">
        <f t="shared" si="9"/>
        <v>626</v>
      </c>
      <c r="Q571" s="126" t="s">
        <v>485</v>
      </c>
    </row>
    <row r="572" s="2" customFormat="1" ht="15.75" customHeight="1" spans="1:17">
      <c r="A572" s="115" t="s">
        <v>1668</v>
      </c>
      <c r="B572" s="116"/>
      <c r="C572" s="156"/>
      <c r="D572" s="14" t="s">
        <v>847</v>
      </c>
      <c r="E572" s="14">
        <v>4</v>
      </c>
      <c r="F572" s="14" t="s">
        <v>839</v>
      </c>
      <c r="G572" s="119">
        <v>42795</v>
      </c>
      <c r="H572" s="61" t="s">
        <v>840</v>
      </c>
      <c r="I572" s="120">
        <v>859</v>
      </c>
      <c r="J572" s="129"/>
      <c r="K572" s="129"/>
      <c r="L572" s="122">
        <v>537900</v>
      </c>
      <c r="M572" s="123">
        <v>0.87</v>
      </c>
      <c r="N572" s="122">
        <v>467970</v>
      </c>
      <c r="O572" s="124"/>
      <c r="P572" s="125">
        <f t="shared" si="9"/>
        <v>626</v>
      </c>
      <c r="Q572" s="126" t="s">
        <v>485</v>
      </c>
    </row>
    <row r="573" s="2" customFormat="1" ht="15.75" customHeight="1" spans="1:17">
      <c r="A573" s="115" t="s">
        <v>1669</v>
      </c>
      <c r="B573" s="116"/>
      <c r="C573" s="156"/>
      <c r="D573" s="14" t="s">
        <v>847</v>
      </c>
      <c r="E573" s="14">
        <v>5</v>
      </c>
      <c r="F573" s="14" t="s">
        <v>839</v>
      </c>
      <c r="G573" s="119">
        <v>42795</v>
      </c>
      <c r="H573" s="61" t="s">
        <v>840</v>
      </c>
      <c r="I573" s="120">
        <v>859</v>
      </c>
      <c r="J573" s="129"/>
      <c r="K573" s="129"/>
      <c r="L573" s="122">
        <v>537900</v>
      </c>
      <c r="M573" s="123">
        <v>0.87</v>
      </c>
      <c r="N573" s="122">
        <v>467970</v>
      </c>
      <c r="O573" s="124"/>
      <c r="P573" s="125">
        <f t="shared" si="9"/>
        <v>626</v>
      </c>
      <c r="Q573" s="126" t="s">
        <v>485</v>
      </c>
    </row>
    <row r="574" s="2" customFormat="1" ht="15.75" customHeight="1" spans="1:17">
      <c r="A574" s="115" t="s">
        <v>1670</v>
      </c>
      <c r="B574" s="116"/>
      <c r="C574" s="156"/>
      <c r="D574" s="14" t="s">
        <v>847</v>
      </c>
      <c r="E574" s="14">
        <v>6</v>
      </c>
      <c r="F574" s="14" t="s">
        <v>839</v>
      </c>
      <c r="G574" s="119">
        <v>42795</v>
      </c>
      <c r="H574" s="61" t="s">
        <v>840</v>
      </c>
      <c r="I574" s="120">
        <v>859</v>
      </c>
      <c r="J574" s="129"/>
      <c r="K574" s="129"/>
      <c r="L574" s="122">
        <v>537900</v>
      </c>
      <c r="M574" s="123">
        <v>0.87</v>
      </c>
      <c r="N574" s="122">
        <v>467970</v>
      </c>
      <c r="O574" s="124"/>
      <c r="P574" s="125">
        <f t="shared" si="9"/>
        <v>626</v>
      </c>
      <c r="Q574" s="126" t="s">
        <v>485</v>
      </c>
    </row>
    <row r="575" s="2" customFormat="1" ht="15.75" customHeight="1" spans="1:17">
      <c r="A575" s="115" t="s">
        <v>1671</v>
      </c>
      <c r="B575" s="116"/>
      <c r="C575" s="156"/>
      <c r="D575" s="14" t="s">
        <v>847</v>
      </c>
      <c r="E575" s="14">
        <v>7</v>
      </c>
      <c r="F575" s="14" t="s">
        <v>839</v>
      </c>
      <c r="G575" s="119">
        <v>42795</v>
      </c>
      <c r="H575" s="61" t="s">
        <v>840</v>
      </c>
      <c r="I575" s="120">
        <v>859</v>
      </c>
      <c r="J575" s="129"/>
      <c r="K575" s="129"/>
      <c r="L575" s="122">
        <v>537900</v>
      </c>
      <c r="M575" s="123">
        <v>0.87</v>
      </c>
      <c r="N575" s="122">
        <v>467970</v>
      </c>
      <c r="O575" s="124"/>
      <c r="P575" s="125">
        <f t="shared" si="9"/>
        <v>626</v>
      </c>
      <c r="Q575" s="126" t="s">
        <v>485</v>
      </c>
    </row>
    <row r="576" s="2" customFormat="1" ht="15.75" customHeight="1" spans="1:17">
      <c r="A576" s="115" t="s">
        <v>1672</v>
      </c>
      <c r="B576" s="116"/>
      <c r="C576" s="156"/>
      <c r="D576" s="14" t="s">
        <v>847</v>
      </c>
      <c r="E576" s="14">
        <v>8</v>
      </c>
      <c r="F576" s="14" t="s">
        <v>839</v>
      </c>
      <c r="G576" s="119">
        <v>42795</v>
      </c>
      <c r="H576" s="61" t="s">
        <v>840</v>
      </c>
      <c r="I576" s="120">
        <v>859</v>
      </c>
      <c r="J576" s="129"/>
      <c r="K576" s="129"/>
      <c r="L576" s="122">
        <v>537900</v>
      </c>
      <c r="M576" s="123">
        <v>0.87</v>
      </c>
      <c r="N576" s="122">
        <v>467970</v>
      </c>
      <c r="O576" s="124"/>
      <c r="P576" s="125">
        <f t="shared" si="9"/>
        <v>626</v>
      </c>
      <c r="Q576" s="126" t="s">
        <v>485</v>
      </c>
    </row>
    <row r="577" s="2" customFormat="1" ht="15.75" customHeight="1" spans="1:17">
      <c r="A577" s="115" t="s">
        <v>1673</v>
      </c>
      <c r="B577" s="116"/>
      <c r="C577" s="156"/>
      <c r="D577" s="14" t="s">
        <v>847</v>
      </c>
      <c r="E577" s="14">
        <v>9</v>
      </c>
      <c r="F577" s="14" t="s">
        <v>839</v>
      </c>
      <c r="G577" s="119">
        <v>42795</v>
      </c>
      <c r="H577" s="61" t="s">
        <v>840</v>
      </c>
      <c r="I577" s="120">
        <v>859</v>
      </c>
      <c r="J577" s="129"/>
      <c r="K577" s="129"/>
      <c r="L577" s="122">
        <v>537900</v>
      </c>
      <c r="M577" s="123">
        <v>0.87</v>
      </c>
      <c r="N577" s="122">
        <v>467970</v>
      </c>
      <c r="O577" s="124"/>
      <c r="P577" s="125">
        <f t="shared" si="9"/>
        <v>626</v>
      </c>
      <c r="Q577" s="126" t="s">
        <v>485</v>
      </c>
    </row>
    <row r="578" s="2" customFormat="1" ht="15.75" customHeight="1" spans="1:17">
      <c r="A578" s="115" t="s">
        <v>1674</v>
      </c>
      <c r="B578" s="116"/>
      <c r="C578" s="156"/>
      <c r="D578" s="14" t="s">
        <v>847</v>
      </c>
      <c r="E578" s="14">
        <v>10</v>
      </c>
      <c r="F578" s="14" t="s">
        <v>839</v>
      </c>
      <c r="G578" s="119">
        <v>42795</v>
      </c>
      <c r="H578" s="61" t="s">
        <v>840</v>
      </c>
      <c r="I578" s="120">
        <v>859</v>
      </c>
      <c r="J578" s="129"/>
      <c r="K578" s="129"/>
      <c r="L578" s="122">
        <v>537900</v>
      </c>
      <c r="M578" s="123">
        <v>0.87</v>
      </c>
      <c r="N578" s="122">
        <v>467970</v>
      </c>
      <c r="O578" s="124"/>
      <c r="P578" s="125">
        <f t="shared" si="9"/>
        <v>626</v>
      </c>
      <c r="Q578" s="126" t="s">
        <v>485</v>
      </c>
    </row>
    <row r="579" s="2" customFormat="1" ht="15.75" customHeight="1" spans="1:17">
      <c r="A579" s="115" t="s">
        <v>1675</v>
      </c>
      <c r="B579" s="116"/>
      <c r="C579" s="156"/>
      <c r="D579" s="14" t="s">
        <v>1625</v>
      </c>
      <c r="E579" s="14">
        <v>1</v>
      </c>
      <c r="F579" s="14" t="s">
        <v>839</v>
      </c>
      <c r="G579" s="119">
        <v>42795</v>
      </c>
      <c r="H579" s="61" t="s">
        <v>840</v>
      </c>
      <c r="I579" s="120">
        <v>252</v>
      </c>
      <c r="J579" s="129"/>
      <c r="K579" s="129"/>
      <c r="L579" s="122">
        <v>157800</v>
      </c>
      <c r="M579" s="123">
        <v>0.87</v>
      </c>
      <c r="N579" s="122">
        <v>137290</v>
      </c>
      <c r="O579" s="124"/>
      <c r="P579" s="125">
        <f t="shared" si="9"/>
        <v>626</v>
      </c>
      <c r="Q579" s="126" t="s">
        <v>485</v>
      </c>
    </row>
    <row r="580" s="2" customFormat="1" ht="15.75" customHeight="1" spans="1:17">
      <c r="A580" s="115" t="s">
        <v>1676</v>
      </c>
      <c r="B580" s="116"/>
      <c r="C580" s="156"/>
      <c r="D580" s="14" t="s">
        <v>1625</v>
      </c>
      <c r="E580" s="14">
        <v>2</v>
      </c>
      <c r="F580" s="14" t="s">
        <v>839</v>
      </c>
      <c r="G580" s="119">
        <v>42795</v>
      </c>
      <c r="H580" s="61" t="s">
        <v>840</v>
      </c>
      <c r="I580" s="120">
        <v>252</v>
      </c>
      <c r="J580" s="129"/>
      <c r="K580" s="129"/>
      <c r="L580" s="122">
        <v>157800</v>
      </c>
      <c r="M580" s="123">
        <v>0.87</v>
      </c>
      <c r="N580" s="122">
        <v>137290</v>
      </c>
      <c r="O580" s="124"/>
      <c r="P580" s="125">
        <f t="shared" si="9"/>
        <v>626</v>
      </c>
      <c r="Q580" s="126" t="s">
        <v>485</v>
      </c>
    </row>
    <row r="581" s="75" customFormat="1" ht="15.75" customHeight="1" spans="1:17">
      <c r="A581" s="115" t="s">
        <v>1677</v>
      </c>
      <c r="B581" s="116"/>
      <c r="C581" s="156"/>
      <c r="D581" s="14" t="s">
        <v>1625</v>
      </c>
      <c r="E581" s="14">
        <v>3</v>
      </c>
      <c r="F581" s="14" t="s">
        <v>839</v>
      </c>
      <c r="G581" s="119">
        <v>42795</v>
      </c>
      <c r="H581" s="61" t="s">
        <v>840</v>
      </c>
      <c r="I581" s="120">
        <v>252</v>
      </c>
      <c r="J581" s="129"/>
      <c r="K581" s="129"/>
      <c r="L581" s="122">
        <v>157800</v>
      </c>
      <c r="M581" s="123">
        <v>0.87</v>
      </c>
      <c r="N581" s="122">
        <v>137290</v>
      </c>
      <c r="O581" s="124"/>
      <c r="P581" s="125">
        <f t="shared" si="9"/>
        <v>626</v>
      </c>
      <c r="Q581" s="126" t="s">
        <v>485</v>
      </c>
    </row>
    <row r="582" s="2" customFormat="1" ht="15.75" customHeight="1" spans="1:17">
      <c r="A582" s="115" t="s">
        <v>1678</v>
      </c>
      <c r="B582" s="116"/>
      <c r="C582" s="156"/>
      <c r="D582" s="14" t="s">
        <v>1625</v>
      </c>
      <c r="E582" s="14">
        <v>4</v>
      </c>
      <c r="F582" s="14" t="s">
        <v>839</v>
      </c>
      <c r="G582" s="119">
        <v>42795</v>
      </c>
      <c r="H582" s="61" t="s">
        <v>840</v>
      </c>
      <c r="I582" s="120">
        <v>252</v>
      </c>
      <c r="J582" s="129"/>
      <c r="K582" s="129"/>
      <c r="L582" s="122">
        <v>157800</v>
      </c>
      <c r="M582" s="123">
        <v>0.87</v>
      </c>
      <c r="N582" s="122">
        <v>137290</v>
      </c>
      <c r="O582" s="124"/>
      <c r="P582" s="125">
        <f t="shared" si="9"/>
        <v>626</v>
      </c>
      <c r="Q582" s="126" t="s">
        <v>485</v>
      </c>
    </row>
    <row r="583" s="2" customFormat="1" ht="15.75" customHeight="1" spans="1:17">
      <c r="A583" s="115" t="s">
        <v>1679</v>
      </c>
      <c r="B583" s="116"/>
      <c r="C583" s="156"/>
      <c r="D583" s="14" t="s">
        <v>1625</v>
      </c>
      <c r="E583" s="14">
        <v>5</v>
      </c>
      <c r="F583" s="14" t="s">
        <v>839</v>
      </c>
      <c r="G583" s="119">
        <v>42795</v>
      </c>
      <c r="H583" s="61" t="s">
        <v>840</v>
      </c>
      <c r="I583" s="120">
        <v>252</v>
      </c>
      <c r="J583" s="129"/>
      <c r="K583" s="129"/>
      <c r="L583" s="122">
        <v>157800</v>
      </c>
      <c r="M583" s="123">
        <v>0.87</v>
      </c>
      <c r="N583" s="122">
        <v>137290</v>
      </c>
      <c r="O583" s="124"/>
      <c r="P583" s="125">
        <f t="shared" si="9"/>
        <v>626</v>
      </c>
      <c r="Q583" s="126" t="s">
        <v>485</v>
      </c>
    </row>
    <row r="584" s="2" customFormat="1" ht="15.75" customHeight="1" spans="1:17">
      <c r="A584" s="115" t="s">
        <v>1680</v>
      </c>
      <c r="B584" s="116"/>
      <c r="C584" s="156"/>
      <c r="D584" s="14" t="s">
        <v>847</v>
      </c>
      <c r="E584" s="14">
        <v>1</v>
      </c>
      <c r="F584" s="14" t="s">
        <v>839</v>
      </c>
      <c r="G584" s="119">
        <v>42795</v>
      </c>
      <c r="H584" s="61" t="s">
        <v>840</v>
      </c>
      <c r="I584" s="120">
        <v>359</v>
      </c>
      <c r="J584" s="129"/>
      <c r="K584" s="129"/>
      <c r="L584" s="122">
        <v>224810</v>
      </c>
      <c r="M584" s="123">
        <v>0.87</v>
      </c>
      <c r="N584" s="122">
        <v>195580</v>
      </c>
      <c r="O584" s="124"/>
      <c r="P584" s="125">
        <f t="shared" si="9"/>
        <v>626</v>
      </c>
      <c r="Q584" s="126" t="s">
        <v>485</v>
      </c>
    </row>
    <row r="585" s="2" customFormat="1" ht="15.75" customHeight="1" spans="1:17">
      <c r="A585" s="115" t="s">
        <v>1681</v>
      </c>
      <c r="B585" s="116"/>
      <c r="C585" s="156"/>
      <c r="D585" s="14" t="s">
        <v>847</v>
      </c>
      <c r="E585" s="14">
        <v>2</v>
      </c>
      <c r="F585" s="14" t="s">
        <v>839</v>
      </c>
      <c r="G585" s="119">
        <v>42795</v>
      </c>
      <c r="H585" s="61" t="s">
        <v>840</v>
      </c>
      <c r="I585" s="120">
        <v>359</v>
      </c>
      <c r="J585" s="129"/>
      <c r="K585" s="129"/>
      <c r="L585" s="122">
        <v>224810</v>
      </c>
      <c r="M585" s="123">
        <v>0.87</v>
      </c>
      <c r="N585" s="122">
        <v>195580</v>
      </c>
      <c r="O585" s="124"/>
      <c r="P585" s="125">
        <f t="shared" si="9"/>
        <v>626</v>
      </c>
      <c r="Q585" s="126" t="s">
        <v>485</v>
      </c>
    </row>
    <row r="586" s="2" customFormat="1" ht="15.75" customHeight="1" spans="1:17">
      <c r="A586" s="115" t="s">
        <v>1682</v>
      </c>
      <c r="B586" s="116"/>
      <c r="C586" s="156"/>
      <c r="D586" s="14" t="s">
        <v>847</v>
      </c>
      <c r="E586" s="14">
        <v>3</v>
      </c>
      <c r="F586" s="14" t="s">
        <v>839</v>
      </c>
      <c r="G586" s="119">
        <v>42795</v>
      </c>
      <c r="H586" s="61" t="s">
        <v>840</v>
      </c>
      <c r="I586" s="120">
        <v>359</v>
      </c>
      <c r="J586" s="129"/>
      <c r="K586" s="129"/>
      <c r="L586" s="122">
        <v>224810</v>
      </c>
      <c r="M586" s="123">
        <v>0.87</v>
      </c>
      <c r="N586" s="122">
        <v>195580</v>
      </c>
      <c r="O586" s="124"/>
      <c r="P586" s="125">
        <f t="shared" si="9"/>
        <v>626</v>
      </c>
      <c r="Q586" s="126" t="s">
        <v>485</v>
      </c>
    </row>
    <row r="587" s="2" customFormat="1" ht="15.75" customHeight="1" spans="1:17">
      <c r="A587" s="115" t="s">
        <v>1683</v>
      </c>
      <c r="B587" s="116"/>
      <c r="C587" s="156"/>
      <c r="D587" s="14" t="s">
        <v>847</v>
      </c>
      <c r="E587" s="14">
        <v>4</v>
      </c>
      <c r="F587" s="14" t="s">
        <v>839</v>
      </c>
      <c r="G587" s="119">
        <v>42795</v>
      </c>
      <c r="H587" s="61" t="s">
        <v>840</v>
      </c>
      <c r="I587" s="120">
        <v>359</v>
      </c>
      <c r="J587" s="129"/>
      <c r="K587" s="129"/>
      <c r="L587" s="122">
        <v>224810</v>
      </c>
      <c r="M587" s="123">
        <v>0.87</v>
      </c>
      <c r="N587" s="122">
        <v>195580</v>
      </c>
      <c r="O587" s="124"/>
      <c r="P587" s="125">
        <f t="shared" si="9"/>
        <v>626</v>
      </c>
      <c r="Q587" s="126" t="s">
        <v>485</v>
      </c>
    </row>
    <row r="588" s="2" customFormat="1" ht="15.75" customHeight="1" spans="1:17">
      <c r="A588" s="115" t="s">
        <v>1684</v>
      </c>
      <c r="B588" s="116"/>
      <c r="C588" s="156"/>
      <c r="D588" s="14" t="s">
        <v>1229</v>
      </c>
      <c r="E588" s="14">
        <v>1</v>
      </c>
      <c r="F588" s="14" t="s">
        <v>839</v>
      </c>
      <c r="G588" s="119">
        <v>42795</v>
      </c>
      <c r="H588" s="61" t="s">
        <v>840</v>
      </c>
      <c r="I588" s="120">
        <v>310</v>
      </c>
      <c r="J588" s="129"/>
      <c r="K588" s="129"/>
      <c r="L588" s="122">
        <v>194120</v>
      </c>
      <c r="M588" s="123">
        <v>0.87</v>
      </c>
      <c r="N588" s="122">
        <v>168880</v>
      </c>
      <c r="O588" s="124"/>
      <c r="P588" s="125">
        <f t="shared" si="9"/>
        <v>626</v>
      </c>
      <c r="Q588" s="126" t="s">
        <v>485</v>
      </c>
    </row>
    <row r="589" s="2" customFormat="1" ht="15.75" customHeight="1" spans="1:17">
      <c r="A589" s="115" t="s">
        <v>1685</v>
      </c>
      <c r="B589" s="116"/>
      <c r="C589" s="156"/>
      <c r="D589" s="14" t="s">
        <v>1229</v>
      </c>
      <c r="E589" s="14">
        <v>2</v>
      </c>
      <c r="F589" s="14" t="s">
        <v>839</v>
      </c>
      <c r="G589" s="119">
        <v>42795</v>
      </c>
      <c r="H589" s="61" t="s">
        <v>840</v>
      </c>
      <c r="I589" s="120">
        <v>310</v>
      </c>
      <c r="J589" s="129"/>
      <c r="K589" s="129"/>
      <c r="L589" s="122">
        <v>194120</v>
      </c>
      <c r="M589" s="123">
        <v>0.87</v>
      </c>
      <c r="N589" s="122">
        <v>168880</v>
      </c>
      <c r="O589" s="124"/>
      <c r="P589" s="125">
        <f t="shared" si="9"/>
        <v>626</v>
      </c>
      <c r="Q589" s="126" t="s">
        <v>485</v>
      </c>
    </row>
    <row r="590" s="3" customFormat="1" ht="15.75" customHeight="1" spans="1:17">
      <c r="A590" s="115" t="s">
        <v>1686</v>
      </c>
      <c r="B590" s="116"/>
      <c r="C590" s="156"/>
      <c r="D590" s="14" t="s">
        <v>1687</v>
      </c>
      <c r="E590" s="14">
        <v>1</v>
      </c>
      <c r="F590" s="14" t="s">
        <v>839</v>
      </c>
      <c r="G590" s="119">
        <v>42795</v>
      </c>
      <c r="H590" s="61" t="s">
        <v>840</v>
      </c>
      <c r="I590" s="120">
        <v>428</v>
      </c>
      <c r="J590" s="129"/>
      <c r="K590" s="129"/>
      <c r="L590" s="122">
        <v>268010</v>
      </c>
      <c r="M590" s="123">
        <v>0.87</v>
      </c>
      <c r="N590" s="122">
        <v>233170</v>
      </c>
      <c r="O590" s="124"/>
      <c r="P590" s="125">
        <f t="shared" si="9"/>
        <v>626</v>
      </c>
      <c r="Q590" s="126" t="s">
        <v>485</v>
      </c>
    </row>
    <row r="591" s="3" customFormat="1" ht="15.75" customHeight="1" spans="1:17">
      <c r="A591" s="115" t="s">
        <v>1688</v>
      </c>
      <c r="B591" s="116"/>
      <c r="C591" s="156"/>
      <c r="D591" s="14" t="s">
        <v>1687</v>
      </c>
      <c r="E591" s="14">
        <v>2</v>
      </c>
      <c r="F591" s="14" t="s">
        <v>839</v>
      </c>
      <c r="G591" s="119">
        <v>42795</v>
      </c>
      <c r="H591" s="61" t="s">
        <v>840</v>
      </c>
      <c r="I591" s="120">
        <v>428</v>
      </c>
      <c r="J591" s="129"/>
      <c r="K591" s="129"/>
      <c r="L591" s="122">
        <v>268010</v>
      </c>
      <c r="M591" s="123">
        <v>0.87</v>
      </c>
      <c r="N591" s="122">
        <v>233170</v>
      </c>
      <c r="O591" s="124"/>
      <c r="P591" s="125">
        <f t="shared" si="9"/>
        <v>626</v>
      </c>
      <c r="Q591" s="126" t="s">
        <v>485</v>
      </c>
    </row>
    <row r="592" s="3" customFormat="1" ht="15.75" customHeight="1" spans="1:17">
      <c r="A592" s="115" t="s">
        <v>1689</v>
      </c>
      <c r="B592" s="116"/>
      <c r="C592" s="156"/>
      <c r="D592" s="14" t="s">
        <v>1687</v>
      </c>
      <c r="E592" s="14">
        <v>3</v>
      </c>
      <c r="F592" s="14" t="s">
        <v>839</v>
      </c>
      <c r="G592" s="119">
        <v>42795</v>
      </c>
      <c r="H592" s="61" t="s">
        <v>840</v>
      </c>
      <c r="I592" s="120">
        <v>428</v>
      </c>
      <c r="J592" s="129"/>
      <c r="K592" s="129"/>
      <c r="L592" s="122">
        <v>268010</v>
      </c>
      <c r="M592" s="123">
        <v>0.87</v>
      </c>
      <c r="N592" s="122">
        <v>233170</v>
      </c>
      <c r="O592" s="124"/>
      <c r="P592" s="125">
        <f t="shared" si="9"/>
        <v>626</v>
      </c>
      <c r="Q592" s="126" t="s">
        <v>485</v>
      </c>
    </row>
    <row r="593" s="3" customFormat="1" ht="15.75" customHeight="1" spans="1:17">
      <c r="A593" s="115" t="s">
        <v>1690</v>
      </c>
      <c r="B593" s="116"/>
      <c r="C593" s="156"/>
      <c r="D593" s="14" t="s">
        <v>1687</v>
      </c>
      <c r="E593" s="14">
        <v>4</v>
      </c>
      <c r="F593" s="14" t="s">
        <v>839</v>
      </c>
      <c r="G593" s="119">
        <v>42795</v>
      </c>
      <c r="H593" s="61" t="s">
        <v>840</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1691</v>
      </c>
      <c r="B594" s="116"/>
      <c r="C594" s="156"/>
      <c r="D594" s="14" t="s">
        <v>1687</v>
      </c>
      <c r="E594" s="14">
        <v>5</v>
      </c>
      <c r="F594" s="14" t="s">
        <v>839</v>
      </c>
      <c r="G594" s="119">
        <v>42795</v>
      </c>
      <c r="H594" s="61" t="s">
        <v>840</v>
      </c>
      <c r="I594" s="166">
        <v>428</v>
      </c>
      <c r="J594" s="129"/>
      <c r="K594" s="129"/>
      <c r="L594" s="122">
        <v>268010</v>
      </c>
      <c r="M594" s="123">
        <v>0.87</v>
      </c>
      <c r="N594" s="122">
        <v>233170</v>
      </c>
      <c r="O594" s="124"/>
      <c r="P594" s="125">
        <f t="shared" si="10"/>
        <v>626</v>
      </c>
      <c r="Q594" s="126" t="s">
        <v>485</v>
      </c>
    </row>
    <row r="595" s="3" customFormat="1" ht="15.75" customHeight="1" spans="1:17">
      <c r="A595" s="115" t="s">
        <v>1692</v>
      </c>
      <c r="B595" s="116"/>
      <c r="C595" s="156"/>
      <c r="D595" s="14" t="s">
        <v>1687</v>
      </c>
      <c r="E595" s="14">
        <v>6</v>
      </c>
      <c r="F595" s="14" t="s">
        <v>839</v>
      </c>
      <c r="G595" s="119">
        <v>42795</v>
      </c>
      <c r="H595" s="61" t="s">
        <v>840</v>
      </c>
      <c r="I595" s="166">
        <v>428</v>
      </c>
      <c r="J595" s="129"/>
      <c r="K595" s="129"/>
      <c r="L595" s="122">
        <v>268010</v>
      </c>
      <c r="M595" s="123">
        <v>0.87</v>
      </c>
      <c r="N595" s="122">
        <v>233170</v>
      </c>
      <c r="O595" s="124"/>
      <c r="P595" s="125">
        <f t="shared" si="10"/>
        <v>626</v>
      </c>
      <c r="Q595" s="126" t="s">
        <v>485</v>
      </c>
    </row>
    <row r="596" s="2" customFormat="1" ht="15.75" customHeight="1" spans="1:17">
      <c r="A596" s="115" t="s">
        <v>1693</v>
      </c>
      <c r="B596" s="116"/>
      <c r="C596" s="156"/>
      <c r="D596" s="14" t="s">
        <v>1687</v>
      </c>
      <c r="E596" s="14">
        <v>7</v>
      </c>
      <c r="F596" s="14" t="s">
        <v>839</v>
      </c>
      <c r="G596" s="119">
        <v>42795</v>
      </c>
      <c r="H596" s="61" t="s">
        <v>840</v>
      </c>
      <c r="I596" s="166">
        <v>428</v>
      </c>
      <c r="J596" s="129"/>
      <c r="K596" s="129"/>
      <c r="L596" s="122">
        <v>268010</v>
      </c>
      <c r="M596" s="123">
        <v>0.87</v>
      </c>
      <c r="N596" s="122">
        <v>233170</v>
      </c>
      <c r="O596" s="124"/>
      <c r="P596" s="125">
        <f t="shared" si="10"/>
        <v>626</v>
      </c>
      <c r="Q596" s="126" t="s">
        <v>485</v>
      </c>
    </row>
    <row r="597" s="2" customFormat="1" ht="15.75" customHeight="1" spans="1:17">
      <c r="A597" s="115" t="s">
        <v>1694</v>
      </c>
      <c r="B597" s="116"/>
      <c r="C597" s="156"/>
      <c r="D597" s="14" t="s">
        <v>1687</v>
      </c>
      <c r="E597" s="14">
        <v>8</v>
      </c>
      <c r="F597" s="14" t="s">
        <v>839</v>
      </c>
      <c r="G597" s="119">
        <v>42795</v>
      </c>
      <c r="H597" s="61" t="s">
        <v>840</v>
      </c>
      <c r="I597" s="166">
        <v>428</v>
      </c>
      <c r="J597" s="129"/>
      <c r="K597" s="129"/>
      <c r="L597" s="122">
        <v>268010</v>
      </c>
      <c r="M597" s="123">
        <v>0.87</v>
      </c>
      <c r="N597" s="122">
        <v>233170</v>
      </c>
      <c r="O597" s="124"/>
      <c r="P597" s="125">
        <f t="shared" si="10"/>
        <v>626</v>
      </c>
      <c r="Q597" s="126" t="s">
        <v>485</v>
      </c>
    </row>
    <row r="598" ht="15.75" customHeight="1" spans="1:17">
      <c r="A598" s="115" t="s">
        <v>1695</v>
      </c>
      <c r="B598" s="112"/>
      <c r="C598" s="156"/>
      <c r="D598" s="108" t="s">
        <v>943</v>
      </c>
      <c r="E598" s="108"/>
      <c r="F598" s="132"/>
      <c r="G598" s="119">
        <v>41306</v>
      </c>
      <c r="H598" s="133" t="s">
        <v>941</v>
      </c>
      <c r="I598" s="134">
        <v>1</v>
      </c>
      <c r="J598" s="135">
        <v>30000</v>
      </c>
      <c r="K598" s="136">
        <v>22043.75</v>
      </c>
      <c r="L598" s="137">
        <v>40750</v>
      </c>
      <c r="M598" s="138">
        <v>0.7</v>
      </c>
      <c r="N598" s="139">
        <v>28530</v>
      </c>
      <c r="O598" s="140"/>
      <c r="P598" s="141"/>
      <c r="Q598" s="142" t="s">
        <v>1696</v>
      </c>
    </row>
    <row r="599" ht="15.75" customHeight="1" spans="1:17">
      <c r="A599" s="115" t="s">
        <v>1697</v>
      </c>
      <c r="B599" s="112"/>
      <c r="C599" s="156"/>
      <c r="D599" s="108" t="s">
        <v>945</v>
      </c>
      <c r="E599" s="108"/>
      <c r="F599" s="132"/>
      <c r="G599" s="119">
        <v>41365</v>
      </c>
      <c r="H599" s="133" t="s">
        <v>941</v>
      </c>
      <c r="I599" s="134">
        <v>3</v>
      </c>
      <c r="J599" s="135">
        <v>13372</v>
      </c>
      <c r="K599" s="136">
        <v>9931.55</v>
      </c>
      <c r="L599" s="137">
        <v>18160</v>
      </c>
      <c r="M599" s="138">
        <v>0.7</v>
      </c>
      <c r="N599" s="139">
        <v>12710</v>
      </c>
      <c r="O599" s="140"/>
      <c r="P599" s="141"/>
      <c r="Q599" s="142" t="s">
        <v>1696</v>
      </c>
    </row>
    <row r="600" ht="15.75" customHeight="1" spans="1:17">
      <c r="A600" s="115" t="s">
        <v>1698</v>
      </c>
      <c r="B600" s="112"/>
      <c r="C600" s="156"/>
      <c r="D600" s="108" t="s">
        <v>1699</v>
      </c>
      <c r="E600" s="108"/>
      <c r="F600" s="132"/>
      <c r="G600" s="119">
        <v>42036</v>
      </c>
      <c r="H600" s="133" t="s">
        <v>941</v>
      </c>
      <c r="I600" s="134">
        <v>2</v>
      </c>
      <c r="J600" s="135">
        <v>360052.75</v>
      </c>
      <c r="K600" s="136">
        <v>298768.72</v>
      </c>
      <c r="L600" s="137">
        <v>444220</v>
      </c>
      <c r="M600" s="138">
        <v>0.8</v>
      </c>
      <c r="N600" s="139">
        <v>355380</v>
      </c>
      <c r="O600" s="140"/>
      <c r="P600" s="141"/>
      <c r="Q600" s="142" t="s">
        <v>1696</v>
      </c>
    </row>
    <row r="601" ht="15.75" customHeight="1" spans="1:17">
      <c r="A601" s="115" t="s">
        <v>1700</v>
      </c>
      <c r="B601" s="112"/>
      <c r="C601" s="156"/>
      <c r="D601" s="108" t="s">
        <v>1701</v>
      </c>
      <c r="E601" s="108"/>
      <c r="F601" s="132"/>
      <c r="G601" s="119">
        <v>42309</v>
      </c>
      <c r="H601" s="133" t="s">
        <v>941</v>
      </c>
      <c r="I601" s="134">
        <v>1</v>
      </c>
      <c r="J601" s="135">
        <v>58179.5</v>
      </c>
      <c r="K601" s="136">
        <v>50349.64</v>
      </c>
      <c r="L601" s="137">
        <v>71780</v>
      </c>
      <c r="M601" s="138">
        <v>0.83</v>
      </c>
      <c r="N601" s="139">
        <v>59580</v>
      </c>
      <c r="O601" s="140"/>
      <c r="P601" s="141"/>
      <c r="Q601" s="142" t="s">
        <v>1696</v>
      </c>
    </row>
    <row r="602" ht="15.75" customHeight="1" spans="1:17">
      <c r="A602" s="115" t="s">
        <v>1702</v>
      </c>
      <c r="B602" s="112"/>
      <c r="C602" s="156"/>
      <c r="D602" s="108" t="s">
        <v>1703</v>
      </c>
      <c r="E602" s="108"/>
      <c r="F602" s="132"/>
      <c r="G602" s="119">
        <v>42461</v>
      </c>
      <c r="H602" s="133" t="s">
        <v>941</v>
      </c>
      <c r="I602" s="134">
        <v>1</v>
      </c>
      <c r="J602" s="135">
        <v>13800</v>
      </c>
      <c r="K602" s="136">
        <v>12215.73</v>
      </c>
      <c r="L602" s="137">
        <v>17030</v>
      </c>
      <c r="M602" s="138">
        <v>0.81</v>
      </c>
      <c r="N602" s="139">
        <v>13790</v>
      </c>
      <c r="O602" s="140"/>
      <c r="P602" s="141"/>
      <c r="Q602" s="142" t="s">
        <v>1696</v>
      </c>
    </row>
    <row r="603" ht="15.75" customHeight="1" spans="1:17">
      <c r="A603" s="115" t="s">
        <v>1704</v>
      </c>
      <c r="B603" s="112"/>
      <c r="C603" s="156"/>
      <c r="D603" s="108" t="s">
        <v>1705</v>
      </c>
      <c r="E603" s="108"/>
      <c r="F603" s="132"/>
      <c r="G603" s="119">
        <v>42461</v>
      </c>
      <c r="H603" s="133" t="s">
        <v>941</v>
      </c>
      <c r="I603" s="134">
        <v>1</v>
      </c>
      <c r="J603" s="135">
        <v>61500</v>
      </c>
      <c r="K603" s="136">
        <v>54440.24</v>
      </c>
      <c r="L603" s="137">
        <v>75880</v>
      </c>
      <c r="M603" s="138">
        <v>0.85</v>
      </c>
      <c r="N603" s="139">
        <v>64500</v>
      </c>
      <c r="O603" s="140"/>
      <c r="P603" s="141"/>
      <c r="Q603" s="142" t="s">
        <v>1696</v>
      </c>
    </row>
    <row r="604" ht="15.75" customHeight="1" spans="1:17">
      <c r="A604" s="115" t="s">
        <v>1706</v>
      </c>
      <c r="B604" s="112"/>
      <c r="C604" s="156"/>
      <c r="D604" s="108" t="s">
        <v>1270</v>
      </c>
      <c r="E604" s="108"/>
      <c r="F604" s="132"/>
      <c r="G604" s="119">
        <v>43185</v>
      </c>
      <c r="H604" s="133" t="s">
        <v>941</v>
      </c>
      <c r="I604" s="134">
        <v>1</v>
      </c>
      <c r="J604" s="135">
        <v>40000</v>
      </c>
      <c r="K604" s="136">
        <v>39050.02</v>
      </c>
      <c r="L604" s="137">
        <v>47540</v>
      </c>
      <c r="M604" s="138">
        <v>0.95</v>
      </c>
      <c r="N604" s="139">
        <v>45160</v>
      </c>
      <c r="O604" s="140"/>
      <c r="P604" s="141"/>
      <c r="Q604" s="142" t="s">
        <v>1696</v>
      </c>
    </row>
    <row r="605" ht="15.75" customHeight="1" spans="1:17">
      <c r="A605" s="115" t="s">
        <v>1707</v>
      </c>
      <c r="B605" s="112"/>
      <c r="C605" s="156"/>
      <c r="D605" s="108" t="s">
        <v>962</v>
      </c>
      <c r="E605" s="108"/>
      <c r="F605" s="132"/>
      <c r="G605" s="119">
        <v>41183</v>
      </c>
      <c r="H605" s="133" t="s">
        <v>941</v>
      </c>
      <c r="I605" s="134">
        <v>1</v>
      </c>
      <c r="J605" s="135">
        <v>1038313</v>
      </c>
      <c r="K605" s="136">
        <v>746503.71</v>
      </c>
      <c r="L605" s="137">
        <v>1445580</v>
      </c>
      <c r="M605" s="138">
        <v>0.68</v>
      </c>
      <c r="N605" s="139">
        <v>982990</v>
      </c>
      <c r="O605" s="140"/>
      <c r="P605" s="141"/>
      <c r="Q605" s="142" t="s">
        <v>1708</v>
      </c>
    </row>
    <row r="606" ht="15.75" customHeight="1" spans="1:17">
      <c r="A606" s="115" t="s">
        <v>1709</v>
      </c>
      <c r="B606" s="112"/>
      <c r="C606" s="156"/>
      <c r="D606" s="108" t="s">
        <v>1710</v>
      </c>
      <c r="E606" s="108"/>
      <c r="F606" s="132"/>
      <c r="G606" s="119">
        <v>41214</v>
      </c>
      <c r="H606" s="133" t="s">
        <v>941</v>
      </c>
      <c r="I606" s="134">
        <v>1</v>
      </c>
      <c r="J606" s="135">
        <v>351920</v>
      </c>
      <c r="K606" s="136">
        <v>254408.6</v>
      </c>
      <c r="L606" s="137">
        <v>489960</v>
      </c>
      <c r="M606" s="138">
        <v>0.68</v>
      </c>
      <c r="N606" s="139">
        <v>333170</v>
      </c>
      <c r="O606" s="140"/>
      <c r="P606" s="141"/>
      <c r="Q606" s="142" t="s">
        <v>1708</v>
      </c>
    </row>
    <row r="607" ht="15.75" customHeight="1" spans="1:17">
      <c r="A607" s="115" t="s">
        <v>1711</v>
      </c>
      <c r="B607" s="112"/>
      <c r="C607" s="156"/>
      <c r="D607" s="108" t="s">
        <v>1403</v>
      </c>
      <c r="E607" s="108"/>
      <c r="F607" s="132"/>
      <c r="G607" s="119">
        <v>41365</v>
      </c>
      <c r="H607" s="133" t="s">
        <v>941</v>
      </c>
      <c r="I607" s="134">
        <v>1</v>
      </c>
      <c r="J607" s="135">
        <v>123120</v>
      </c>
      <c r="K607" s="136">
        <v>91442.25</v>
      </c>
      <c r="L607" s="137">
        <v>167230</v>
      </c>
      <c r="M607" s="138">
        <v>0.7</v>
      </c>
      <c r="N607" s="139">
        <v>117060</v>
      </c>
      <c r="O607" s="140"/>
      <c r="P607" s="141"/>
      <c r="Q607" s="143" t="s">
        <v>1708</v>
      </c>
    </row>
    <row r="608" ht="15.75" customHeight="1" spans="1:17">
      <c r="A608" s="115" t="s">
        <v>1712</v>
      </c>
      <c r="B608" s="112"/>
      <c r="C608" s="156"/>
      <c r="D608" s="108" t="s">
        <v>1452</v>
      </c>
      <c r="E608" s="108"/>
      <c r="F608" s="132"/>
      <c r="G608" s="119">
        <v>41365</v>
      </c>
      <c r="H608" s="133" t="s">
        <v>941</v>
      </c>
      <c r="I608" s="134">
        <v>1</v>
      </c>
      <c r="J608" s="135">
        <v>6408</v>
      </c>
      <c r="K608" s="136">
        <v>4758.95</v>
      </c>
      <c r="L608" s="137">
        <v>8710</v>
      </c>
      <c r="M608" s="138">
        <v>0.7</v>
      </c>
      <c r="N608" s="139">
        <v>6100</v>
      </c>
      <c r="O608" s="140"/>
      <c r="P608" s="141"/>
      <c r="Q608" s="142" t="s">
        <v>1708</v>
      </c>
    </row>
    <row r="609" ht="15.75" customHeight="1" spans="1:17">
      <c r="A609" s="115" t="s">
        <v>1713</v>
      </c>
      <c r="B609" s="112"/>
      <c r="C609" s="156"/>
      <c r="D609" s="108" t="s">
        <v>1714</v>
      </c>
      <c r="E609" s="108"/>
      <c r="F609" s="132"/>
      <c r="G609" s="119">
        <v>41426</v>
      </c>
      <c r="H609" s="133" t="s">
        <v>941</v>
      </c>
      <c r="I609" s="134">
        <v>1</v>
      </c>
      <c r="J609" s="135">
        <v>5368</v>
      </c>
      <c r="K609" s="136">
        <v>4029.25</v>
      </c>
      <c r="L609" s="137">
        <v>7290</v>
      </c>
      <c r="M609" s="138">
        <v>0.71</v>
      </c>
      <c r="N609" s="139">
        <v>5180</v>
      </c>
      <c r="O609" s="140"/>
      <c r="P609" s="141"/>
      <c r="Q609" s="142" t="s">
        <v>1708</v>
      </c>
    </row>
    <row r="610" ht="15.75" customHeight="1" spans="1:17">
      <c r="A610" s="115" t="s">
        <v>1715</v>
      </c>
      <c r="B610" s="112"/>
      <c r="C610" s="156"/>
      <c r="D610" s="108" t="s">
        <v>1716</v>
      </c>
      <c r="E610" s="108"/>
      <c r="F610" s="132"/>
      <c r="G610" s="119">
        <v>41395</v>
      </c>
      <c r="H610" s="133" t="s">
        <v>941</v>
      </c>
      <c r="I610" s="134">
        <v>1</v>
      </c>
      <c r="J610" s="135">
        <v>2201</v>
      </c>
      <c r="K610" s="136">
        <v>1643.56</v>
      </c>
      <c r="L610" s="137">
        <v>2990</v>
      </c>
      <c r="M610" s="138">
        <v>0.71</v>
      </c>
      <c r="N610" s="139">
        <v>2120</v>
      </c>
      <c r="O610" s="140"/>
      <c r="P610" s="141"/>
      <c r="Q610" s="142" t="s">
        <v>1708</v>
      </c>
    </row>
    <row r="611" ht="15.75" customHeight="1" spans="1:17">
      <c r="A611" s="115" t="s">
        <v>1717</v>
      </c>
      <c r="B611" s="112"/>
      <c r="C611" s="156"/>
      <c r="D611" s="108" t="s">
        <v>1562</v>
      </c>
      <c r="E611" s="108"/>
      <c r="F611" s="132"/>
      <c r="G611" s="119">
        <v>41365</v>
      </c>
      <c r="H611" s="133" t="s">
        <v>941</v>
      </c>
      <c r="I611" s="134">
        <v>1</v>
      </c>
      <c r="J611" s="135">
        <v>63486.15</v>
      </c>
      <c r="K611" s="136">
        <v>47151.65</v>
      </c>
      <c r="L611" s="137">
        <v>86230</v>
      </c>
      <c r="M611" s="138">
        <v>0.7</v>
      </c>
      <c r="N611" s="139">
        <v>60360</v>
      </c>
      <c r="O611" s="140"/>
      <c r="P611" s="141"/>
      <c r="Q611" s="142" t="s">
        <v>1708</v>
      </c>
    </row>
    <row r="612" ht="15.75" customHeight="1" spans="1:17">
      <c r="A612" s="115" t="s">
        <v>1718</v>
      </c>
      <c r="B612" s="112"/>
      <c r="C612" s="156"/>
      <c r="D612" s="108" t="s">
        <v>1719</v>
      </c>
      <c r="E612" s="108"/>
      <c r="F612" s="132"/>
      <c r="G612" s="119">
        <v>41518</v>
      </c>
      <c r="H612" s="133" t="s">
        <v>941</v>
      </c>
      <c r="I612" s="134">
        <v>1</v>
      </c>
      <c r="J612" s="135">
        <v>6700</v>
      </c>
      <c r="K612" s="136">
        <v>5108.8</v>
      </c>
      <c r="L612" s="137">
        <v>9100</v>
      </c>
      <c r="M612" s="138">
        <v>0.73</v>
      </c>
      <c r="N612" s="139">
        <v>6640</v>
      </c>
      <c r="O612" s="140"/>
      <c r="P612" s="141"/>
      <c r="Q612" s="142" t="s">
        <v>1708</v>
      </c>
    </row>
    <row r="613" ht="15.75" customHeight="1" spans="1:17">
      <c r="A613" s="115" t="s">
        <v>1720</v>
      </c>
      <c r="B613" s="112"/>
      <c r="C613" s="156"/>
      <c r="D613" s="108" t="s">
        <v>962</v>
      </c>
      <c r="E613" s="108"/>
      <c r="F613" s="132"/>
      <c r="G613" s="119">
        <v>41913</v>
      </c>
      <c r="H613" s="133" t="s">
        <v>941</v>
      </c>
      <c r="I613" s="134">
        <v>1</v>
      </c>
      <c r="J613" s="135">
        <v>700000</v>
      </c>
      <c r="K613" s="136">
        <v>569770.99</v>
      </c>
      <c r="L613" s="137">
        <v>911180</v>
      </c>
      <c r="M613" s="138">
        <v>0.78</v>
      </c>
      <c r="N613" s="139">
        <v>710720</v>
      </c>
      <c r="O613" s="140"/>
      <c r="P613" s="141"/>
      <c r="Q613" s="142" t="s">
        <v>1708</v>
      </c>
    </row>
    <row r="614" ht="15.75" customHeight="1" spans="1:17">
      <c r="A614" s="115" t="s">
        <v>1721</v>
      </c>
      <c r="B614" s="112"/>
      <c r="C614" s="156"/>
      <c r="D614" s="108" t="s">
        <v>1722</v>
      </c>
      <c r="E614" s="108"/>
      <c r="F614" s="132"/>
      <c r="G614" s="119">
        <v>42522</v>
      </c>
      <c r="H614" s="133" t="s">
        <v>941</v>
      </c>
      <c r="I614" s="134">
        <v>1</v>
      </c>
      <c r="J614" s="135">
        <v>59757.63</v>
      </c>
      <c r="K614" s="136">
        <v>53371.05</v>
      </c>
      <c r="L614" s="137">
        <v>73730</v>
      </c>
      <c r="M614" s="138">
        <v>0.86</v>
      </c>
      <c r="N614" s="139">
        <v>63410</v>
      </c>
      <c r="O614" s="140"/>
      <c r="P614" s="141"/>
      <c r="Q614" s="142" t="s">
        <v>1708</v>
      </c>
    </row>
    <row r="615" ht="15.75" customHeight="1" spans="1:17">
      <c r="A615" s="115" t="s">
        <v>1723</v>
      </c>
      <c r="B615" s="112"/>
      <c r="C615" s="156"/>
      <c r="D615" s="108" t="s">
        <v>1724</v>
      </c>
      <c r="E615" s="108"/>
      <c r="F615" s="132"/>
      <c r="G615" s="119">
        <v>42522</v>
      </c>
      <c r="H615" s="133" t="s">
        <v>941</v>
      </c>
      <c r="I615" s="134">
        <v>1</v>
      </c>
      <c r="J615" s="135">
        <v>28008</v>
      </c>
      <c r="K615" s="136">
        <v>25014.51</v>
      </c>
      <c r="L615" s="137">
        <v>34560</v>
      </c>
      <c r="M615" s="138">
        <v>0.86</v>
      </c>
      <c r="N615" s="139">
        <v>29720</v>
      </c>
      <c r="O615" s="140"/>
      <c r="P615" s="141"/>
      <c r="Q615" s="142" t="s">
        <v>1708</v>
      </c>
    </row>
    <row r="616" ht="15.75" customHeight="1" spans="1:17">
      <c r="A616" s="115" t="s">
        <v>1725</v>
      </c>
      <c r="B616" s="112"/>
      <c r="C616" s="156"/>
      <c r="D616" s="108" t="s">
        <v>1726</v>
      </c>
      <c r="E616" s="108"/>
      <c r="F616" s="132"/>
      <c r="G616" s="119">
        <v>42522</v>
      </c>
      <c r="H616" s="133" t="s">
        <v>941</v>
      </c>
      <c r="I616" s="134">
        <v>1</v>
      </c>
      <c r="J616" s="135">
        <v>750000</v>
      </c>
      <c r="K616" s="136">
        <v>669843.75</v>
      </c>
      <c r="L616" s="137">
        <v>925330</v>
      </c>
      <c r="M616" s="138">
        <v>0.86</v>
      </c>
      <c r="N616" s="139">
        <v>795780</v>
      </c>
      <c r="O616" s="140"/>
      <c r="P616" s="141"/>
      <c r="Q616" s="142" t="s">
        <v>1708</v>
      </c>
    </row>
    <row r="617" ht="15.75" customHeight="1" spans="1:17">
      <c r="A617" s="115" t="s">
        <v>1727</v>
      </c>
      <c r="B617" s="112"/>
      <c r="C617" s="156"/>
      <c r="D617" s="108" t="s">
        <v>1728</v>
      </c>
      <c r="E617" s="108"/>
      <c r="F617" s="132"/>
      <c r="G617" s="119">
        <v>42644</v>
      </c>
      <c r="H617" s="133" t="s">
        <v>941</v>
      </c>
      <c r="I617" s="134">
        <v>1</v>
      </c>
      <c r="J617" s="135">
        <v>110468</v>
      </c>
      <c r="K617" s="136">
        <v>100410.79</v>
      </c>
      <c r="L617" s="137">
        <v>136290</v>
      </c>
      <c r="M617" s="138">
        <v>0.88</v>
      </c>
      <c r="N617" s="139">
        <v>119940</v>
      </c>
      <c r="O617" s="140"/>
      <c r="P617" s="141"/>
      <c r="Q617" s="142" t="s">
        <v>1708</v>
      </c>
    </row>
    <row r="618" ht="15.75" customHeight="1" spans="1:17">
      <c r="A618" s="115" t="s">
        <v>1729</v>
      </c>
      <c r="B618" s="112"/>
      <c r="C618" s="156"/>
      <c r="D618" s="108" t="s">
        <v>1730</v>
      </c>
      <c r="E618" s="108"/>
      <c r="F618" s="132"/>
      <c r="G618" s="119">
        <v>42644</v>
      </c>
      <c r="H618" s="133" t="s">
        <v>941</v>
      </c>
      <c r="I618" s="134">
        <v>1</v>
      </c>
      <c r="J618" s="135">
        <v>9680</v>
      </c>
      <c r="K618" s="136">
        <v>8798.64</v>
      </c>
      <c r="L618" s="137">
        <v>11940</v>
      </c>
      <c r="M618" s="138">
        <v>0.88</v>
      </c>
      <c r="N618" s="139">
        <v>10510</v>
      </c>
      <c r="O618" s="140"/>
      <c r="P618" s="141"/>
      <c r="Q618" s="142" t="s">
        <v>1708</v>
      </c>
    </row>
    <row r="619" ht="15.75" customHeight="1" spans="1:17">
      <c r="A619" s="115" t="s">
        <v>1731</v>
      </c>
      <c r="B619" s="112"/>
      <c r="C619" s="156"/>
      <c r="D619" s="108" t="s">
        <v>1452</v>
      </c>
      <c r="E619" s="108"/>
      <c r="F619" s="132"/>
      <c r="G619" s="119">
        <v>42917</v>
      </c>
      <c r="H619" s="133" t="s">
        <v>941</v>
      </c>
      <c r="I619" s="134">
        <v>1</v>
      </c>
      <c r="J619" s="135">
        <v>88347.62</v>
      </c>
      <c r="K619" s="136">
        <v>83451.68</v>
      </c>
      <c r="L619" s="137">
        <v>106000</v>
      </c>
      <c r="M619" s="138">
        <v>0.92</v>
      </c>
      <c r="N619" s="139">
        <v>97520</v>
      </c>
      <c r="O619" s="140"/>
      <c r="P619" s="141"/>
      <c r="Q619" s="142" t="s">
        <v>1708</v>
      </c>
    </row>
    <row r="620" ht="15.75" customHeight="1" spans="1:17">
      <c r="A620" s="115" t="s">
        <v>1732</v>
      </c>
      <c r="B620" s="112"/>
      <c r="C620" s="156"/>
      <c r="D620" s="108" t="s">
        <v>1733</v>
      </c>
      <c r="E620" s="108"/>
      <c r="F620" s="132"/>
      <c r="G620" s="119">
        <v>42552</v>
      </c>
      <c r="H620" s="133" t="s">
        <v>941</v>
      </c>
      <c r="I620" s="134">
        <v>1</v>
      </c>
      <c r="J620" s="135">
        <v>104000</v>
      </c>
      <c r="K620" s="136">
        <v>93296.58</v>
      </c>
      <c r="L620" s="137">
        <v>128310</v>
      </c>
      <c r="M620" s="138">
        <v>0.82</v>
      </c>
      <c r="N620" s="139">
        <v>105210</v>
      </c>
      <c r="O620" s="140"/>
      <c r="P620" s="141"/>
      <c r="Q620" s="142" t="s">
        <v>1734</v>
      </c>
    </row>
    <row r="621" ht="15.75" customHeight="1" spans="1:17">
      <c r="A621" s="115" t="s">
        <v>1735</v>
      </c>
      <c r="B621" s="112"/>
      <c r="C621" s="156"/>
      <c r="D621" s="108" t="s">
        <v>1736</v>
      </c>
      <c r="E621" s="108"/>
      <c r="F621" s="132"/>
      <c r="G621" s="119">
        <v>42705</v>
      </c>
      <c r="H621" s="133" t="s">
        <v>941</v>
      </c>
      <c r="I621" s="134">
        <v>1</v>
      </c>
      <c r="J621" s="135">
        <v>134424</v>
      </c>
      <c r="K621" s="136">
        <v>123249.9</v>
      </c>
      <c r="L621" s="137">
        <v>165850</v>
      </c>
      <c r="M621" s="138">
        <v>0.89</v>
      </c>
      <c r="N621" s="139">
        <v>147610</v>
      </c>
      <c r="O621" s="140"/>
      <c r="P621" s="141"/>
      <c r="Q621" s="143" t="s">
        <v>1734</v>
      </c>
    </row>
    <row r="622" ht="15.75" customHeight="1" spans="1:17">
      <c r="A622" s="115" t="s">
        <v>1737</v>
      </c>
      <c r="B622" s="112"/>
      <c r="C622" s="156"/>
      <c r="D622" s="108" t="s">
        <v>1738</v>
      </c>
      <c r="E622" s="108"/>
      <c r="F622" s="132"/>
      <c r="G622" s="119">
        <v>42125</v>
      </c>
      <c r="H622" s="133" t="s">
        <v>941</v>
      </c>
      <c r="I622" s="134">
        <v>1</v>
      </c>
      <c r="J622" s="135">
        <v>53854</v>
      </c>
      <c r="K622" s="136">
        <v>45327.2</v>
      </c>
      <c r="L622" s="137">
        <v>66440</v>
      </c>
      <c r="M622" s="138">
        <v>0.74</v>
      </c>
      <c r="N622" s="139">
        <v>49170</v>
      </c>
      <c r="O622" s="140"/>
      <c r="P622" s="141"/>
      <c r="Q622" s="142" t="s">
        <v>1739</v>
      </c>
    </row>
    <row r="623" ht="15.75" customHeight="1" spans="1:17">
      <c r="A623" s="115" t="s">
        <v>1740</v>
      </c>
      <c r="B623" s="112"/>
      <c r="C623" s="159"/>
      <c r="D623" s="108" t="s">
        <v>1741</v>
      </c>
      <c r="E623" s="108"/>
      <c r="F623" s="132"/>
      <c r="G623" s="119">
        <v>42370</v>
      </c>
      <c r="H623" s="133" t="s">
        <v>941</v>
      </c>
      <c r="I623" s="134">
        <v>1</v>
      </c>
      <c r="J623" s="135">
        <v>96600</v>
      </c>
      <c r="K623" s="136">
        <v>84363.84</v>
      </c>
      <c r="L623" s="137">
        <v>119180</v>
      </c>
      <c r="M623" s="138">
        <v>0.84</v>
      </c>
      <c r="N623" s="139">
        <v>100110</v>
      </c>
      <c r="O623" s="140"/>
      <c r="P623" s="141"/>
      <c r="Q623" s="142" t="s">
        <v>1739</v>
      </c>
    </row>
    <row r="624" s="77" customFormat="1" ht="15.75" customHeight="1" spans="1:17">
      <c r="A624" s="115" t="s">
        <v>1742</v>
      </c>
      <c r="B624" s="163"/>
      <c r="C624" s="163"/>
      <c r="D624" s="146" t="s">
        <v>1743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1744</v>
      </c>
      <c r="B625" s="116" t="s">
        <v>1745</v>
      </c>
      <c r="C625" s="117" t="s">
        <v>1746</v>
      </c>
      <c r="D625" s="130" t="s">
        <v>847</v>
      </c>
      <c r="E625" s="130">
        <v>201</v>
      </c>
      <c r="F625" s="130" t="s">
        <v>839</v>
      </c>
      <c r="G625" s="172">
        <v>39873</v>
      </c>
      <c r="H625" s="61" t="s">
        <v>840</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1747</v>
      </c>
      <c r="B626" s="116"/>
      <c r="C626" s="128"/>
      <c r="D626" s="118" t="s">
        <v>847</v>
      </c>
      <c r="E626" s="118">
        <v>202</v>
      </c>
      <c r="F626" s="130" t="s">
        <v>839</v>
      </c>
      <c r="G626" s="172">
        <v>43221</v>
      </c>
      <c r="H626" s="61" t="s">
        <v>840</v>
      </c>
      <c r="I626" s="120">
        <v>561</v>
      </c>
      <c r="J626" s="129"/>
      <c r="K626" s="129"/>
      <c r="L626" s="122">
        <v>366200</v>
      </c>
      <c r="M626" s="123">
        <v>0.91</v>
      </c>
      <c r="N626" s="122">
        <v>333240</v>
      </c>
      <c r="O626" s="124"/>
      <c r="P626" s="125">
        <f t="shared" si="11"/>
        <v>653</v>
      </c>
      <c r="Q626" s="126" t="s">
        <v>486</v>
      </c>
    </row>
    <row r="627" s="2" customFormat="1" ht="15.75" customHeight="1" spans="1:20">
      <c r="A627" s="115" t="s">
        <v>1748</v>
      </c>
      <c r="B627" s="116"/>
      <c r="C627" s="128"/>
      <c r="D627" s="118" t="s">
        <v>847</v>
      </c>
      <c r="E627" s="118">
        <v>203</v>
      </c>
      <c r="F627" s="130" t="s">
        <v>839</v>
      </c>
      <c r="G627" s="172">
        <v>39873</v>
      </c>
      <c r="H627" s="61" t="s">
        <v>840</v>
      </c>
      <c r="I627" s="120">
        <v>477</v>
      </c>
      <c r="J627" s="129"/>
      <c r="K627" s="129"/>
      <c r="L627" s="122">
        <v>311370</v>
      </c>
      <c r="M627" s="123">
        <v>0.64</v>
      </c>
      <c r="N627" s="122">
        <v>199280</v>
      </c>
      <c r="O627" s="124"/>
      <c r="P627" s="125">
        <f t="shared" si="11"/>
        <v>653</v>
      </c>
      <c r="Q627" s="126" t="s">
        <v>486</v>
      </c>
    </row>
    <row r="628" s="2" customFormat="1" ht="15.75" customHeight="1" spans="1:20">
      <c r="A628" s="115" t="s">
        <v>1749</v>
      </c>
      <c r="B628" s="116"/>
      <c r="C628" s="128"/>
      <c r="D628" s="118" t="s">
        <v>847</v>
      </c>
      <c r="E628" s="118">
        <v>204</v>
      </c>
      <c r="F628" s="130" t="s">
        <v>839</v>
      </c>
      <c r="G628" s="172">
        <v>43221</v>
      </c>
      <c r="H628" s="61" t="s">
        <v>840</v>
      </c>
      <c r="I628" s="120">
        <v>561</v>
      </c>
      <c r="J628" s="129"/>
      <c r="K628" s="129"/>
      <c r="L628" s="122">
        <v>366200</v>
      </c>
      <c r="M628" s="123">
        <v>0.91</v>
      </c>
      <c r="N628" s="122">
        <v>333240</v>
      </c>
      <c r="O628" s="124"/>
      <c r="P628" s="125">
        <f t="shared" si="11"/>
        <v>653</v>
      </c>
      <c r="Q628" s="126" t="s">
        <v>486</v>
      </c>
    </row>
    <row r="629" s="2" customFormat="1" ht="15.75" customHeight="1" spans="1:20">
      <c r="A629" s="115" t="s">
        <v>1750</v>
      </c>
      <c r="B629" s="116"/>
      <c r="C629" s="128"/>
      <c r="D629" s="118" t="s">
        <v>847</v>
      </c>
      <c r="E629" s="118">
        <v>205</v>
      </c>
      <c r="F629" s="130" t="s">
        <v>839</v>
      </c>
      <c r="G629" s="172">
        <v>39873</v>
      </c>
      <c r="H629" s="61" t="s">
        <v>840</v>
      </c>
      <c r="I629" s="120">
        <v>477</v>
      </c>
      <c r="J629" s="129"/>
      <c r="K629" s="129"/>
      <c r="L629" s="122">
        <v>311370</v>
      </c>
      <c r="M629" s="123">
        <v>0.64</v>
      </c>
      <c r="N629" s="122">
        <v>199280</v>
      </c>
      <c r="O629" s="124"/>
      <c r="P629" s="125">
        <f t="shared" si="11"/>
        <v>653</v>
      </c>
      <c r="Q629" s="126" t="s">
        <v>486</v>
      </c>
    </row>
    <row r="630" s="2" customFormat="1" ht="15.75" customHeight="1" spans="1:20">
      <c r="A630" s="115" t="s">
        <v>1751</v>
      </c>
      <c r="B630" s="116"/>
      <c r="C630" s="128"/>
      <c r="D630" s="118" t="s">
        <v>847</v>
      </c>
      <c r="E630" s="118">
        <v>206</v>
      </c>
      <c r="F630" s="130" t="s">
        <v>839</v>
      </c>
      <c r="G630" s="172">
        <v>43221</v>
      </c>
      <c r="H630" s="61" t="s">
        <v>840</v>
      </c>
      <c r="I630" s="120">
        <v>561</v>
      </c>
      <c r="J630" s="129"/>
      <c r="K630" s="129"/>
      <c r="L630" s="122">
        <v>366200</v>
      </c>
      <c r="M630" s="123">
        <v>0.91</v>
      </c>
      <c r="N630" s="122">
        <v>333240</v>
      </c>
      <c r="O630" s="124"/>
      <c r="P630" s="125">
        <f t="shared" si="11"/>
        <v>653</v>
      </c>
      <c r="Q630" s="126" t="s">
        <v>486</v>
      </c>
    </row>
    <row r="631" s="2" customFormat="1" ht="15.75" customHeight="1" spans="1:20">
      <c r="A631" s="115" t="s">
        <v>1752</v>
      </c>
      <c r="B631" s="116"/>
      <c r="C631" s="128"/>
      <c r="D631" s="118" t="s">
        <v>847</v>
      </c>
      <c r="E631" s="118">
        <v>207</v>
      </c>
      <c r="F631" s="130" t="s">
        <v>839</v>
      </c>
      <c r="G631" s="172">
        <v>39873</v>
      </c>
      <c r="H631" s="61" t="s">
        <v>840</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1753</v>
      </c>
      <c r="B632" s="116"/>
      <c r="C632" s="128"/>
      <c r="D632" s="118" t="s">
        <v>847</v>
      </c>
      <c r="E632" s="118">
        <v>208</v>
      </c>
      <c r="F632" s="130" t="s">
        <v>839</v>
      </c>
      <c r="G632" s="172">
        <v>43221</v>
      </c>
      <c r="H632" s="61" t="s">
        <v>840</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1754</v>
      </c>
      <c r="B633" s="116"/>
      <c r="C633" s="128"/>
      <c r="D633" s="118" t="s">
        <v>847</v>
      </c>
      <c r="E633" s="118">
        <v>209</v>
      </c>
      <c r="F633" s="130" t="s">
        <v>839</v>
      </c>
      <c r="G633" s="172">
        <v>39873</v>
      </c>
      <c r="H633" s="61" t="s">
        <v>840</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1755</v>
      </c>
      <c r="B634" s="116"/>
      <c r="C634" s="128"/>
      <c r="D634" s="118" t="s">
        <v>847</v>
      </c>
      <c r="E634" s="118">
        <v>210</v>
      </c>
      <c r="F634" s="130" t="s">
        <v>839</v>
      </c>
      <c r="G634" s="172">
        <v>43221</v>
      </c>
      <c r="H634" s="61" t="s">
        <v>840</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1756</v>
      </c>
      <c r="B635" s="116"/>
      <c r="C635" s="128"/>
      <c r="D635" s="118" t="s">
        <v>847</v>
      </c>
      <c r="E635" s="118">
        <v>211</v>
      </c>
      <c r="F635" s="130" t="s">
        <v>839</v>
      </c>
      <c r="G635" s="172">
        <v>39873</v>
      </c>
      <c r="H635" s="61" t="s">
        <v>840</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1757</v>
      </c>
      <c r="B636" s="116"/>
      <c r="C636" s="128"/>
      <c r="D636" s="118" t="s">
        <v>847</v>
      </c>
      <c r="E636" s="118">
        <v>212</v>
      </c>
      <c r="F636" s="130" t="s">
        <v>839</v>
      </c>
      <c r="G636" s="172">
        <v>43221</v>
      </c>
      <c r="H636" s="61" t="s">
        <v>840</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1758</v>
      </c>
      <c r="B637" s="116"/>
      <c r="C637" s="128"/>
      <c r="D637" s="118" t="s">
        <v>847</v>
      </c>
      <c r="E637" s="118">
        <v>213</v>
      </c>
      <c r="F637" s="130" t="s">
        <v>839</v>
      </c>
      <c r="G637" s="172">
        <v>39873</v>
      </c>
      <c r="H637" s="61" t="s">
        <v>840</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1759</v>
      </c>
      <c r="B638" s="116"/>
      <c r="C638" s="128"/>
      <c r="D638" s="118" t="s">
        <v>847</v>
      </c>
      <c r="E638" s="118">
        <v>214</v>
      </c>
      <c r="F638" s="130" t="s">
        <v>839</v>
      </c>
      <c r="G638" s="172">
        <v>43221</v>
      </c>
      <c r="H638" s="61" t="s">
        <v>840</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1760</v>
      </c>
      <c r="B639" s="116"/>
      <c r="C639" s="128"/>
      <c r="D639" s="118" t="s">
        <v>847</v>
      </c>
      <c r="E639" s="118">
        <v>215</v>
      </c>
      <c r="F639" s="130" t="s">
        <v>839</v>
      </c>
      <c r="G639" s="172">
        <v>39873</v>
      </c>
      <c r="H639" s="61" t="s">
        <v>840</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1761</v>
      </c>
      <c r="B640" s="116"/>
      <c r="C640" s="128"/>
      <c r="D640" s="118" t="s">
        <v>1762</v>
      </c>
      <c r="E640" s="118">
        <v>216</v>
      </c>
      <c r="F640" s="130" t="s">
        <v>839</v>
      </c>
      <c r="G640" s="172">
        <v>43221</v>
      </c>
      <c r="H640" s="61" t="s">
        <v>840</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1763</v>
      </c>
      <c r="B641" s="116"/>
      <c r="C641" s="128"/>
      <c r="D641" s="118" t="s">
        <v>1762</v>
      </c>
      <c r="E641" s="118">
        <v>217</v>
      </c>
      <c r="F641" s="130" t="s">
        <v>839</v>
      </c>
      <c r="G641" s="172">
        <v>39873</v>
      </c>
      <c r="H641" s="61" t="s">
        <v>840</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1764</v>
      </c>
      <c r="B642" s="116"/>
      <c r="C642" s="128"/>
      <c r="D642" s="118" t="s">
        <v>1762</v>
      </c>
      <c r="E642" s="118">
        <v>218</v>
      </c>
      <c r="F642" s="130" t="s">
        <v>839</v>
      </c>
      <c r="G642" s="172">
        <v>43221</v>
      </c>
      <c r="H642" s="61" t="s">
        <v>840</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1765</v>
      </c>
      <c r="B643" s="116"/>
      <c r="C643" s="128"/>
      <c r="D643" s="118" t="s">
        <v>1762</v>
      </c>
      <c r="E643" s="118">
        <v>219</v>
      </c>
      <c r="F643" s="130" t="s">
        <v>839</v>
      </c>
      <c r="G643" s="172">
        <v>39873</v>
      </c>
      <c r="H643" s="61" t="s">
        <v>840</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1766</v>
      </c>
      <c r="B644" s="116"/>
      <c r="C644" s="128"/>
      <c r="D644" s="118" t="s">
        <v>1762</v>
      </c>
      <c r="E644" s="118">
        <v>220</v>
      </c>
      <c r="F644" s="130" t="s">
        <v>839</v>
      </c>
      <c r="G644" s="172">
        <v>43221</v>
      </c>
      <c r="H644" s="61" t="s">
        <v>840</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1767</v>
      </c>
      <c r="B645" s="116"/>
      <c r="C645" s="128"/>
      <c r="D645" s="118" t="s">
        <v>1762</v>
      </c>
      <c r="E645" s="118">
        <v>221</v>
      </c>
      <c r="F645" s="130" t="s">
        <v>839</v>
      </c>
      <c r="G645" s="172">
        <v>39873</v>
      </c>
      <c r="H645" s="61" t="s">
        <v>840</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1768</v>
      </c>
      <c r="B646" s="116"/>
      <c r="C646" s="128"/>
      <c r="D646" s="118" t="s">
        <v>1762</v>
      </c>
      <c r="E646" s="118">
        <v>222</v>
      </c>
      <c r="F646" s="130" t="s">
        <v>839</v>
      </c>
      <c r="G646" s="172">
        <v>43221</v>
      </c>
      <c r="H646" s="61" t="s">
        <v>840</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1769</v>
      </c>
      <c r="B647" s="116"/>
      <c r="C647" s="128"/>
      <c r="D647" s="118" t="s">
        <v>1762</v>
      </c>
      <c r="E647" s="118">
        <v>223</v>
      </c>
      <c r="F647" s="130" t="s">
        <v>839</v>
      </c>
      <c r="G647" s="172">
        <v>39873</v>
      </c>
      <c r="H647" s="61" t="s">
        <v>840</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1770</v>
      </c>
      <c r="B648" s="116"/>
      <c r="C648" s="128"/>
      <c r="D648" s="118" t="s">
        <v>1762</v>
      </c>
      <c r="E648" s="118">
        <v>224</v>
      </c>
      <c r="F648" s="130" t="s">
        <v>839</v>
      </c>
      <c r="G648" s="172">
        <v>43221</v>
      </c>
      <c r="H648" s="61" t="s">
        <v>840</v>
      </c>
      <c r="I648" s="120">
        <v>561</v>
      </c>
      <c r="J648" s="129"/>
      <c r="K648" s="129"/>
      <c r="L648" s="122">
        <v>366200</v>
      </c>
      <c r="M648" s="123">
        <v>0.91</v>
      </c>
      <c r="N648" s="122">
        <v>333240</v>
      </c>
      <c r="O648" s="124"/>
      <c r="P648" s="125">
        <f t="shared" si="11"/>
        <v>653</v>
      </c>
      <c r="Q648" s="126" t="s">
        <v>486</v>
      </c>
    </row>
    <row r="649" s="75" customFormat="1" ht="15.75" customHeight="1" spans="1:20">
      <c r="A649" s="115" t="s">
        <v>1771</v>
      </c>
      <c r="B649" s="116"/>
      <c r="C649" s="128"/>
      <c r="D649" s="118" t="s">
        <v>1762</v>
      </c>
      <c r="E649" s="118">
        <v>225</v>
      </c>
      <c r="F649" s="130" t="s">
        <v>839</v>
      </c>
      <c r="G649" s="172">
        <v>39873</v>
      </c>
      <c r="H649" s="61" t="s">
        <v>840</v>
      </c>
      <c r="I649" s="120">
        <v>477</v>
      </c>
      <c r="J649" s="129"/>
      <c r="K649" s="129"/>
      <c r="L649" s="122">
        <v>311370</v>
      </c>
      <c r="M649" s="123">
        <v>0.64</v>
      </c>
      <c r="N649" s="122">
        <v>199280</v>
      </c>
      <c r="O649" s="124"/>
      <c r="P649" s="125">
        <f t="shared" si="11"/>
        <v>653</v>
      </c>
      <c r="Q649" s="126" t="s">
        <v>486</v>
      </c>
    </row>
    <row r="650" s="2" customFormat="1" ht="15.75" customHeight="1" spans="1:20">
      <c r="A650" s="115" t="s">
        <v>1772</v>
      </c>
      <c r="B650" s="116"/>
      <c r="C650" s="128"/>
      <c r="D650" s="118" t="s">
        <v>1762</v>
      </c>
      <c r="E650" s="118">
        <v>226</v>
      </c>
      <c r="F650" s="130" t="s">
        <v>839</v>
      </c>
      <c r="G650" s="172">
        <v>43221</v>
      </c>
      <c r="H650" s="61" t="s">
        <v>840</v>
      </c>
      <c r="I650" s="120">
        <v>561</v>
      </c>
      <c r="J650" s="129"/>
      <c r="K650" s="129"/>
      <c r="L650" s="122">
        <v>366200</v>
      </c>
      <c r="M650" s="123">
        <v>0.91</v>
      </c>
      <c r="N650" s="122">
        <v>333240</v>
      </c>
      <c r="O650" s="124"/>
      <c r="P650" s="125">
        <f t="shared" si="11"/>
        <v>653</v>
      </c>
      <c r="Q650" s="126" t="s">
        <v>486</v>
      </c>
    </row>
    <row r="651" s="2" customFormat="1" ht="15.75" customHeight="1" spans="1:20">
      <c r="A651" s="115" t="s">
        <v>1773</v>
      </c>
      <c r="B651" s="116"/>
      <c r="C651" s="128"/>
      <c r="D651" s="118" t="s">
        <v>1762</v>
      </c>
      <c r="E651" s="118">
        <v>227</v>
      </c>
      <c r="F651" s="130" t="s">
        <v>839</v>
      </c>
      <c r="G651" s="172">
        <v>39873</v>
      </c>
      <c r="H651" s="61" t="s">
        <v>840</v>
      </c>
      <c r="I651" s="120">
        <v>477</v>
      </c>
      <c r="J651" s="129"/>
      <c r="K651" s="129"/>
      <c r="L651" s="122">
        <v>311370</v>
      </c>
      <c r="M651" s="123">
        <v>0.64</v>
      </c>
      <c r="N651" s="122">
        <v>199280</v>
      </c>
      <c r="O651" s="124"/>
      <c r="P651" s="125">
        <f t="shared" si="11"/>
        <v>653</v>
      </c>
      <c r="Q651" s="126" t="s">
        <v>486</v>
      </c>
    </row>
    <row r="652" s="2" customFormat="1" ht="15.75" customHeight="1" spans="1:20">
      <c r="A652" s="115" t="s">
        <v>1774</v>
      </c>
      <c r="B652" s="116"/>
      <c r="C652" s="128"/>
      <c r="D652" s="118" t="s">
        <v>1762</v>
      </c>
      <c r="E652" s="118">
        <v>228</v>
      </c>
      <c r="F652" s="130" t="s">
        <v>839</v>
      </c>
      <c r="G652" s="172">
        <v>43221</v>
      </c>
      <c r="H652" s="61" t="s">
        <v>840</v>
      </c>
      <c r="I652" s="120">
        <v>561</v>
      </c>
      <c r="J652" s="129"/>
      <c r="K652" s="129"/>
      <c r="L652" s="122">
        <v>366200</v>
      </c>
      <c r="M652" s="123">
        <v>0.91</v>
      </c>
      <c r="N652" s="122">
        <v>333240</v>
      </c>
      <c r="O652" s="124"/>
      <c r="P652" s="125">
        <f t="shared" si="11"/>
        <v>653</v>
      </c>
      <c r="Q652" s="126" t="s">
        <v>486</v>
      </c>
    </row>
    <row r="653" s="2" customFormat="1" ht="15.75" customHeight="1" spans="1:20">
      <c r="A653" s="115" t="s">
        <v>1775</v>
      </c>
      <c r="B653" s="116"/>
      <c r="C653" s="128"/>
      <c r="D653" s="118" t="s">
        <v>1762</v>
      </c>
      <c r="E653" s="118">
        <v>229</v>
      </c>
      <c r="F653" s="130" t="s">
        <v>839</v>
      </c>
      <c r="G653" s="172">
        <v>43221</v>
      </c>
      <c r="H653" s="61" t="s">
        <v>840</v>
      </c>
      <c r="I653" s="120">
        <v>477</v>
      </c>
      <c r="J653" s="129"/>
      <c r="K653" s="129"/>
      <c r="L653" s="122">
        <v>311370</v>
      </c>
      <c r="M653" s="123">
        <v>0.91</v>
      </c>
      <c r="N653" s="122">
        <v>283350</v>
      </c>
      <c r="O653" s="124"/>
      <c r="P653" s="125">
        <f t="shared" si="11"/>
        <v>653</v>
      </c>
      <c r="Q653" s="126" t="s">
        <v>486</v>
      </c>
    </row>
    <row r="654" s="2" customFormat="1" ht="15.75" customHeight="1" spans="1:20">
      <c r="A654" s="115" t="s">
        <v>1776</v>
      </c>
      <c r="B654" s="116"/>
      <c r="C654" s="128"/>
      <c r="D654" s="118" t="s">
        <v>1762</v>
      </c>
      <c r="E654" s="118">
        <v>101</v>
      </c>
      <c r="F654" s="130" t="s">
        <v>839</v>
      </c>
      <c r="G654" s="172">
        <v>39873</v>
      </c>
      <c r="H654" s="61" t="s">
        <v>840</v>
      </c>
      <c r="I654" s="120">
        <v>561</v>
      </c>
      <c r="J654" s="129"/>
      <c r="K654" s="129"/>
      <c r="L654" s="122">
        <v>366200</v>
      </c>
      <c r="M654" s="123">
        <v>0.64</v>
      </c>
      <c r="N654" s="122">
        <v>234370</v>
      </c>
      <c r="O654" s="124"/>
      <c r="P654" s="125">
        <f t="shared" si="11"/>
        <v>653</v>
      </c>
      <c r="Q654" s="126" t="s">
        <v>486</v>
      </c>
    </row>
    <row r="655" s="2" customFormat="1" ht="15.75" customHeight="1" spans="1:20">
      <c r="A655" s="115" t="s">
        <v>1777</v>
      </c>
      <c r="B655" s="116"/>
      <c r="C655" s="128"/>
      <c r="D655" s="118" t="s">
        <v>1762</v>
      </c>
      <c r="E655" s="118">
        <v>102</v>
      </c>
      <c r="F655" s="130" t="s">
        <v>839</v>
      </c>
      <c r="G655" s="172">
        <v>43221</v>
      </c>
      <c r="H655" s="61" t="s">
        <v>840</v>
      </c>
      <c r="I655" s="120">
        <v>477</v>
      </c>
      <c r="J655" s="129"/>
      <c r="K655" s="129"/>
      <c r="L655" s="122">
        <v>311370</v>
      </c>
      <c r="M655" s="123">
        <v>0.91</v>
      </c>
      <c r="N655" s="122">
        <v>283350</v>
      </c>
      <c r="O655" s="124"/>
      <c r="P655" s="125">
        <f t="shared" si="11"/>
        <v>653</v>
      </c>
      <c r="Q655" s="126" t="s">
        <v>486</v>
      </c>
    </row>
    <row r="656" s="2" customFormat="1" ht="15.75" customHeight="1" spans="1:20">
      <c r="A656" s="115" t="s">
        <v>1778</v>
      </c>
      <c r="B656" s="116"/>
      <c r="C656" s="128"/>
      <c r="D656" s="118" t="s">
        <v>1762</v>
      </c>
      <c r="E656" s="118">
        <v>103</v>
      </c>
      <c r="F656" s="130" t="s">
        <v>839</v>
      </c>
      <c r="G656" s="172">
        <v>39873</v>
      </c>
      <c r="H656" s="61" t="s">
        <v>840</v>
      </c>
      <c r="I656" s="120">
        <v>561</v>
      </c>
      <c r="J656" s="129"/>
      <c r="K656" s="129"/>
      <c r="L656" s="122">
        <v>366200</v>
      </c>
      <c r="M656" s="123">
        <v>0.64</v>
      </c>
      <c r="N656" s="122">
        <v>234370</v>
      </c>
      <c r="O656" s="124"/>
      <c r="P656" s="125">
        <f t="shared" si="11"/>
        <v>653</v>
      </c>
      <c r="Q656" s="126" t="s">
        <v>486</v>
      </c>
    </row>
    <row r="657" s="2" customFormat="1" ht="15.75" customHeight="1" spans="1:17">
      <c r="A657" s="115" t="s">
        <v>1779</v>
      </c>
      <c r="B657" s="116"/>
      <c r="C657" s="128"/>
      <c r="D657" s="118" t="s">
        <v>1762</v>
      </c>
      <c r="E657" s="118">
        <v>104</v>
      </c>
      <c r="F657" s="130" t="s">
        <v>839</v>
      </c>
      <c r="G657" s="172">
        <v>43221</v>
      </c>
      <c r="H657" s="61" t="s">
        <v>840</v>
      </c>
      <c r="I657" s="120">
        <v>477</v>
      </c>
      <c r="J657" s="129"/>
      <c r="K657" s="129"/>
      <c r="L657" s="122">
        <v>311370</v>
      </c>
      <c r="M657" s="123">
        <v>0.91</v>
      </c>
      <c r="N657" s="122">
        <v>283350</v>
      </c>
      <c r="O657" s="124"/>
      <c r="P657" s="125">
        <f t="shared" si="11"/>
        <v>653</v>
      </c>
      <c r="Q657" s="126" t="s">
        <v>486</v>
      </c>
    </row>
    <row r="658" s="3" customFormat="1" ht="15.75" customHeight="1" spans="1:17">
      <c r="A658" s="115" t="s">
        <v>1780</v>
      </c>
      <c r="B658" s="116"/>
      <c r="C658" s="128"/>
      <c r="D658" s="118" t="s">
        <v>1762</v>
      </c>
      <c r="E658" s="118">
        <v>105</v>
      </c>
      <c r="F658" s="130" t="s">
        <v>839</v>
      </c>
      <c r="G658" s="172">
        <v>39873</v>
      </c>
      <c r="H658" s="61" t="s">
        <v>840</v>
      </c>
      <c r="I658" s="120">
        <v>561</v>
      </c>
      <c r="J658" s="129"/>
      <c r="K658" s="129"/>
      <c r="L658" s="122">
        <v>366200</v>
      </c>
      <c r="M658" s="123">
        <v>0.64</v>
      </c>
      <c r="N658" s="122">
        <v>234370</v>
      </c>
      <c r="O658" s="124"/>
      <c r="P658" s="125">
        <f t="shared" si="11"/>
        <v>653</v>
      </c>
      <c r="Q658" s="126" t="s">
        <v>486</v>
      </c>
    </row>
    <row r="659" s="3" customFormat="1" ht="15.75" customHeight="1" spans="1:17">
      <c r="A659" s="115" t="s">
        <v>1781</v>
      </c>
      <c r="B659" s="116"/>
      <c r="C659" s="128"/>
      <c r="D659" s="118" t="s">
        <v>1762</v>
      </c>
      <c r="E659" s="118">
        <v>106</v>
      </c>
      <c r="F659" s="130" t="s">
        <v>839</v>
      </c>
      <c r="G659" s="172">
        <v>43221</v>
      </c>
      <c r="H659" s="61" t="s">
        <v>840</v>
      </c>
      <c r="I659" s="120">
        <v>477</v>
      </c>
      <c r="J659" s="129"/>
      <c r="K659" s="129"/>
      <c r="L659" s="122">
        <v>311370</v>
      </c>
      <c r="M659" s="123">
        <v>0.91</v>
      </c>
      <c r="N659" s="122">
        <v>283350</v>
      </c>
      <c r="O659" s="124"/>
      <c r="P659" s="125">
        <f t="shared" si="11"/>
        <v>653</v>
      </c>
      <c r="Q659" s="126" t="s">
        <v>486</v>
      </c>
    </row>
    <row r="660" s="3" customFormat="1" ht="15.75" customHeight="1" spans="1:17">
      <c r="A660" s="115" t="s">
        <v>1782</v>
      </c>
      <c r="B660" s="116"/>
      <c r="C660" s="128"/>
      <c r="D660" s="118" t="s">
        <v>1762</v>
      </c>
      <c r="E660" s="118">
        <v>107</v>
      </c>
      <c r="F660" s="130" t="s">
        <v>839</v>
      </c>
      <c r="G660" s="172">
        <v>39873</v>
      </c>
      <c r="H660" s="61" t="s">
        <v>840</v>
      </c>
      <c r="I660" s="120">
        <v>561</v>
      </c>
      <c r="J660" s="129"/>
      <c r="K660" s="129"/>
      <c r="L660" s="122">
        <v>366200</v>
      </c>
      <c r="M660" s="123">
        <v>0.64</v>
      </c>
      <c r="N660" s="122">
        <v>234370</v>
      </c>
      <c r="O660" s="124"/>
      <c r="P660" s="125">
        <f t="shared" si="11"/>
        <v>653</v>
      </c>
      <c r="Q660" s="126" t="s">
        <v>486</v>
      </c>
    </row>
    <row r="661" s="3" customFormat="1" ht="15.75" customHeight="1" spans="1:17">
      <c r="A661" s="115" t="s">
        <v>1783</v>
      </c>
      <c r="B661" s="116"/>
      <c r="C661" s="128"/>
      <c r="D661" s="118" t="s">
        <v>1762</v>
      </c>
      <c r="E661" s="118">
        <v>108</v>
      </c>
      <c r="F661" s="130" t="s">
        <v>839</v>
      </c>
      <c r="G661" s="172">
        <v>43221</v>
      </c>
      <c r="H661" s="61" t="s">
        <v>840</v>
      </c>
      <c r="I661" s="120">
        <v>477</v>
      </c>
      <c r="J661" s="129"/>
      <c r="K661" s="129"/>
      <c r="L661" s="122">
        <v>311370</v>
      </c>
      <c r="M661" s="123">
        <v>0.91</v>
      </c>
      <c r="N661" s="122">
        <v>283350</v>
      </c>
      <c r="O661" s="124"/>
      <c r="P661" s="125">
        <f t="shared" si="11"/>
        <v>653</v>
      </c>
      <c r="Q661" s="126" t="s">
        <v>486</v>
      </c>
    </row>
    <row r="662" s="3" customFormat="1" ht="15.75" customHeight="1" spans="1:17">
      <c r="A662" s="115" t="s">
        <v>1784</v>
      </c>
      <c r="B662" s="116"/>
      <c r="C662" s="128"/>
      <c r="D662" s="118" t="s">
        <v>1762</v>
      </c>
      <c r="E662" s="118">
        <v>109</v>
      </c>
      <c r="F662" s="130" t="s">
        <v>839</v>
      </c>
      <c r="G662" s="172">
        <v>39873</v>
      </c>
      <c r="H662" s="61" t="s">
        <v>840</v>
      </c>
      <c r="I662" s="120">
        <v>561</v>
      </c>
      <c r="J662" s="129"/>
      <c r="K662" s="129"/>
      <c r="L662" s="122">
        <v>366200</v>
      </c>
      <c r="M662" s="123">
        <v>0.64</v>
      </c>
      <c r="N662" s="122">
        <v>234370</v>
      </c>
      <c r="O662" s="124"/>
      <c r="P662" s="125">
        <f t="shared" si="11"/>
        <v>653</v>
      </c>
      <c r="Q662" s="126" t="s">
        <v>486</v>
      </c>
    </row>
    <row r="663" s="3" customFormat="1" ht="15.75" customHeight="1" spans="1:17">
      <c r="A663" s="115" t="s">
        <v>1785</v>
      </c>
      <c r="B663" s="116"/>
      <c r="C663" s="128"/>
      <c r="D663" s="118" t="s">
        <v>1762</v>
      </c>
      <c r="E663" s="118">
        <v>110</v>
      </c>
      <c r="F663" s="130" t="s">
        <v>839</v>
      </c>
      <c r="G663" s="172">
        <v>43221</v>
      </c>
      <c r="H663" s="61" t="s">
        <v>840</v>
      </c>
      <c r="I663" s="120">
        <v>477</v>
      </c>
      <c r="J663" s="129"/>
      <c r="K663" s="129"/>
      <c r="L663" s="122">
        <v>311370</v>
      </c>
      <c r="M663" s="123">
        <v>0.91</v>
      </c>
      <c r="N663" s="122">
        <v>283350</v>
      </c>
      <c r="O663" s="124"/>
      <c r="P663" s="125">
        <f t="shared" si="11"/>
        <v>653</v>
      </c>
      <c r="Q663" s="126" t="s">
        <v>486</v>
      </c>
    </row>
    <row r="664" s="78" customFormat="1" ht="15.75" customHeight="1" spans="1:17">
      <c r="A664" s="115" t="s">
        <v>1786</v>
      </c>
      <c r="B664" s="116"/>
      <c r="C664" s="128"/>
      <c r="D664" s="118" t="s">
        <v>1762</v>
      </c>
      <c r="E664" s="118">
        <v>111</v>
      </c>
      <c r="F664" s="130" t="s">
        <v>839</v>
      </c>
      <c r="G664" s="172">
        <v>39873</v>
      </c>
      <c r="H664" s="61" t="s">
        <v>840</v>
      </c>
      <c r="I664" s="120">
        <v>561</v>
      </c>
      <c r="J664" s="129"/>
      <c r="K664" s="129"/>
      <c r="L664" s="122">
        <v>366200</v>
      </c>
      <c r="M664" s="123">
        <v>0.64</v>
      </c>
      <c r="N664" s="122">
        <v>234370</v>
      </c>
      <c r="O664" s="124"/>
      <c r="P664" s="125">
        <f t="shared" si="11"/>
        <v>653</v>
      </c>
      <c r="Q664" s="126" t="s">
        <v>486</v>
      </c>
    </row>
    <row r="665" s="3" customFormat="1" ht="15.75" customHeight="1" spans="1:17">
      <c r="A665" s="115" t="s">
        <v>1787</v>
      </c>
      <c r="B665" s="116"/>
      <c r="C665" s="128"/>
      <c r="D665" s="118" t="s">
        <v>1762</v>
      </c>
      <c r="E665" s="118">
        <v>112</v>
      </c>
      <c r="F665" s="130" t="s">
        <v>839</v>
      </c>
      <c r="G665" s="172">
        <v>43221</v>
      </c>
      <c r="H665" s="61" t="s">
        <v>840</v>
      </c>
      <c r="I665" s="120">
        <v>477</v>
      </c>
      <c r="J665" s="129"/>
      <c r="K665" s="129"/>
      <c r="L665" s="122">
        <v>311370</v>
      </c>
      <c r="M665" s="123">
        <v>0.91</v>
      </c>
      <c r="N665" s="122">
        <v>283350</v>
      </c>
      <c r="O665" s="124"/>
      <c r="P665" s="125">
        <f t="shared" si="11"/>
        <v>653</v>
      </c>
      <c r="Q665" s="126" t="s">
        <v>486</v>
      </c>
    </row>
    <row r="666" s="2" customFormat="1" ht="15.75" customHeight="1" spans="1:17">
      <c r="A666" s="115" t="s">
        <v>1788</v>
      </c>
      <c r="B666" s="116"/>
      <c r="C666" s="128"/>
      <c r="D666" s="118" t="s">
        <v>1762</v>
      </c>
      <c r="E666" s="118">
        <v>113</v>
      </c>
      <c r="F666" s="130" t="s">
        <v>839</v>
      </c>
      <c r="G666" s="172">
        <v>39873</v>
      </c>
      <c r="H666" s="61" t="s">
        <v>840</v>
      </c>
      <c r="I666" s="120">
        <v>561</v>
      </c>
      <c r="J666" s="129"/>
      <c r="K666" s="129"/>
      <c r="L666" s="122">
        <v>366200</v>
      </c>
      <c r="M666" s="123">
        <v>0.64</v>
      </c>
      <c r="N666" s="122">
        <v>234370</v>
      </c>
      <c r="O666" s="124"/>
      <c r="P666" s="125">
        <f t="shared" si="11"/>
        <v>653</v>
      </c>
      <c r="Q666" s="126" t="s">
        <v>486</v>
      </c>
    </row>
    <row r="667" s="2" customFormat="1" ht="15.75" customHeight="1" spans="1:17">
      <c r="A667" s="115" t="s">
        <v>1789</v>
      </c>
      <c r="B667" s="116"/>
      <c r="C667" s="128"/>
      <c r="D667" s="118" t="s">
        <v>1762</v>
      </c>
      <c r="E667" s="118">
        <v>114</v>
      </c>
      <c r="F667" s="130" t="s">
        <v>839</v>
      </c>
      <c r="G667" s="172">
        <v>43221</v>
      </c>
      <c r="H667" s="61" t="s">
        <v>840</v>
      </c>
      <c r="I667" s="120">
        <v>477</v>
      </c>
      <c r="J667" s="129"/>
      <c r="K667" s="129"/>
      <c r="L667" s="122">
        <v>311370</v>
      </c>
      <c r="M667" s="123">
        <v>0.91</v>
      </c>
      <c r="N667" s="122">
        <v>283350</v>
      </c>
      <c r="O667" s="124"/>
      <c r="P667" s="125">
        <f t="shared" si="11"/>
        <v>653</v>
      </c>
      <c r="Q667" s="126" t="s">
        <v>486</v>
      </c>
    </row>
    <row r="668" s="2" customFormat="1" ht="15.75" customHeight="1" spans="1:17">
      <c r="A668" s="115" t="s">
        <v>1790</v>
      </c>
      <c r="B668" s="116"/>
      <c r="C668" s="128"/>
      <c r="D668" s="118" t="s">
        <v>1762</v>
      </c>
      <c r="E668" s="118">
        <v>115</v>
      </c>
      <c r="F668" s="130" t="s">
        <v>839</v>
      </c>
      <c r="G668" s="172">
        <v>39873</v>
      </c>
      <c r="H668" s="61" t="s">
        <v>840</v>
      </c>
      <c r="I668" s="120">
        <v>561</v>
      </c>
      <c r="J668" s="129"/>
      <c r="K668" s="129"/>
      <c r="L668" s="122">
        <v>366200</v>
      </c>
      <c r="M668" s="123">
        <v>0.64</v>
      </c>
      <c r="N668" s="122">
        <v>234370</v>
      </c>
      <c r="O668" s="124"/>
      <c r="P668" s="125">
        <f t="shared" si="11"/>
        <v>653</v>
      </c>
      <c r="Q668" s="126" t="s">
        <v>486</v>
      </c>
    </row>
    <row r="669" s="2" customFormat="1" ht="15.75" customHeight="1" spans="1:17">
      <c r="A669" s="115" t="s">
        <v>1791</v>
      </c>
      <c r="B669" s="116"/>
      <c r="C669" s="128"/>
      <c r="D669" s="118" t="s">
        <v>847</v>
      </c>
      <c r="E669" s="118">
        <v>116</v>
      </c>
      <c r="F669" s="130" t="s">
        <v>839</v>
      </c>
      <c r="G669" s="172">
        <v>39873</v>
      </c>
      <c r="H669" s="61" t="s">
        <v>840</v>
      </c>
      <c r="I669" s="120">
        <v>477</v>
      </c>
      <c r="J669" s="129"/>
      <c r="K669" s="129"/>
      <c r="L669" s="122">
        <v>311370</v>
      </c>
      <c r="M669" s="123">
        <v>0.64</v>
      </c>
      <c r="N669" s="122">
        <v>199280</v>
      </c>
      <c r="O669" s="124"/>
      <c r="P669" s="125">
        <f t="shared" si="11"/>
        <v>653</v>
      </c>
      <c r="Q669" s="126" t="s">
        <v>486</v>
      </c>
    </row>
    <row r="670" s="2" customFormat="1" ht="15.75" customHeight="1" spans="1:17">
      <c r="A670" s="115" t="s">
        <v>1792</v>
      </c>
      <c r="B670" s="116"/>
      <c r="C670" s="128"/>
      <c r="D670" s="118" t="s">
        <v>847</v>
      </c>
      <c r="E670" s="118">
        <v>117</v>
      </c>
      <c r="F670" s="130" t="s">
        <v>839</v>
      </c>
      <c r="G670" s="172">
        <v>43221</v>
      </c>
      <c r="H670" s="61" t="s">
        <v>840</v>
      </c>
      <c r="I670" s="120">
        <v>561</v>
      </c>
      <c r="J670" s="129"/>
      <c r="K670" s="129"/>
      <c r="L670" s="122">
        <v>366200</v>
      </c>
      <c r="M670" s="123">
        <v>0.91</v>
      </c>
      <c r="N670" s="122">
        <v>333240</v>
      </c>
      <c r="O670" s="124"/>
      <c r="P670" s="125">
        <f t="shared" si="11"/>
        <v>653</v>
      </c>
      <c r="Q670" s="126" t="s">
        <v>486</v>
      </c>
    </row>
    <row r="671" s="2" customFormat="1" ht="15.75" customHeight="1" spans="1:17">
      <c r="A671" s="115" t="s">
        <v>1793</v>
      </c>
      <c r="B671" s="116"/>
      <c r="C671" s="128"/>
      <c r="D671" s="118" t="s">
        <v>847</v>
      </c>
      <c r="E671" s="118">
        <v>118</v>
      </c>
      <c r="F671" s="130" t="s">
        <v>839</v>
      </c>
      <c r="G671" s="172">
        <v>39873</v>
      </c>
      <c r="H671" s="61" t="s">
        <v>840</v>
      </c>
      <c r="I671" s="120">
        <v>477</v>
      </c>
      <c r="J671" s="129"/>
      <c r="K671" s="129"/>
      <c r="L671" s="122">
        <v>311370</v>
      </c>
      <c r="M671" s="123">
        <v>0.64</v>
      </c>
      <c r="N671" s="122">
        <v>199280</v>
      </c>
      <c r="O671" s="124"/>
      <c r="P671" s="125">
        <f t="shared" si="11"/>
        <v>653</v>
      </c>
      <c r="Q671" s="126" t="s">
        <v>486</v>
      </c>
    </row>
    <row r="672" s="2" customFormat="1" ht="15.75" customHeight="1" spans="1:17">
      <c r="A672" s="115" t="s">
        <v>1794</v>
      </c>
      <c r="B672" s="116"/>
      <c r="C672" s="128"/>
      <c r="D672" s="118" t="s">
        <v>847</v>
      </c>
      <c r="E672" s="118">
        <v>119</v>
      </c>
      <c r="F672" s="130" t="s">
        <v>839</v>
      </c>
      <c r="G672" s="172">
        <v>43221</v>
      </c>
      <c r="H672" s="61" t="s">
        <v>840</v>
      </c>
      <c r="I672" s="120">
        <v>561</v>
      </c>
      <c r="J672" s="129"/>
      <c r="K672" s="129"/>
      <c r="L672" s="122">
        <v>366200</v>
      </c>
      <c r="M672" s="123">
        <v>0.91</v>
      </c>
      <c r="N672" s="122">
        <v>333240</v>
      </c>
      <c r="O672" s="124"/>
      <c r="P672" s="125">
        <f t="shared" si="11"/>
        <v>653</v>
      </c>
      <c r="Q672" s="126" t="s">
        <v>486</v>
      </c>
    </row>
    <row r="673" s="2" customFormat="1" ht="15.75" customHeight="1" spans="1:17">
      <c r="A673" s="115" t="s">
        <v>1795</v>
      </c>
      <c r="B673" s="116"/>
      <c r="C673" s="128"/>
      <c r="D673" s="118" t="s">
        <v>847</v>
      </c>
      <c r="E673" s="118">
        <v>120</v>
      </c>
      <c r="F673" s="130" t="s">
        <v>839</v>
      </c>
      <c r="G673" s="172">
        <v>39873</v>
      </c>
      <c r="H673" s="61" t="s">
        <v>840</v>
      </c>
      <c r="I673" s="120">
        <v>477</v>
      </c>
      <c r="J673" s="129"/>
      <c r="K673" s="129"/>
      <c r="L673" s="122">
        <v>311370</v>
      </c>
      <c r="M673" s="123">
        <v>0.64</v>
      </c>
      <c r="N673" s="122">
        <v>199280</v>
      </c>
      <c r="O673" s="124"/>
      <c r="P673" s="125">
        <f t="shared" si="11"/>
        <v>653</v>
      </c>
      <c r="Q673" s="126" t="s">
        <v>486</v>
      </c>
    </row>
    <row r="674" s="2" customFormat="1" ht="15.75" customHeight="1" spans="1:17">
      <c r="A674" s="115" t="s">
        <v>1796</v>
      </c>
      <c r="B674" s="116"/>
      <c r="C674" s="128"/>
      <c r="D674" s="118" t="s">
        <v>847</v>
      </c>
      <c r="E674" s="118">
        <v>121</v>
      </c>
      <c r="F674" s="130" t="s">
        <v>839</v>
      </c>
      <c r="G674" s="172">
        <v>43221</v>
      </c>
      <c r="H674" s="61" t="s">
        <v>840</v>
      </c>
      <c r="I674" s="120">
        <v>561</v>
      </c>
      <c r="J674" s="129"/>
      <c r="K674" s="129"/>
      <c r="L674" s="122">
        <v>366200</v>
      </c>
      <c r="M674" s="123">
        <v>0.91</v>
      </c>
      <c r="N674" s="122">
        <v>333240</v>
      </c>
      <c r="O674" s="124"/>
      <c r="P674" s="125">
        <f t="shared" si="11"/>
        <v>653</v>
      </c>
      <c r="Q674" s="126" t="s">
        <v>486</v>
      </c>
    </row>
    <row r="675" s="2" customFormat="1" ht="15.75" customHeight="1" spans="1:17">
      <c r="A675" s="115" t="s">
        <v>1797</v>
      </c>
      <c r="B675" s="116"/>
      <c r="C675" s="128"/>
      <c r="D675" s="118" t="s">
        <v>847</v>
      </c>
      <c r="E675" s="118">
        <v>122</v>
      </c>
      <c r="F675" s="130" t="s">
        <v>839</v>
      </c>
      <c r="G675" s="172">
        <v>39873</v>
      </c>
      <c r="H675" s="61" t="s">
        <v>840</v>
      </c>
      <c r="I675" s="120">
        <v>477</v>
      </c>
      <c r="J675" s="129"/>
      <c r="K675" s="129"/>
      <c r="L675" s="122">
        <v>311370</v>
      </c>
      <c r="M675" s="123">
        <v>0.64</v>
      </c>
      <c r="N675" s="122">
        <v>199280</v>
      </c>
      <c r="O675" s="124"/>
      <c r="P675" s="125">
        <f t="shared" si="11"/>
        <v>653</v>
      </c>
      <c r="Q675" s="126" t="s">
        <v>486</v>
      </c>
    </row>
    <row r="676" s="2" customFormat="1" ht="15.75" customHeight="1" spans="1:17">
      <c r="A676" s="115" t="s">
        <v>1798</v>
      </c>
      <c r="B676" s="116"/>
      <c r="C676" s="128"/>
      <c r="D676" s="118" t="s">
        <v>847</v>
      </c>
      <c r="E676" s="118">
        <v>123</v>
      </c>
      <c r="F676" s="130" t="s">
        <v>839</v>
      </c>
      <c r="G676" s="172">
        <v>43221</v>
      </c>
      <c r="H676" s="61" t="s">
        <v>840</v>
      </c>
      <c r="I676" s="120">
        <v>561</v>
      </c>
      <c r="J676" s="129"/>
      <c r="K676" s="129"/>
      <c r="L676" s="122">
        <v>366200</v>
      </c>
      <c r="M676" s="123">
        <v>0.91</v>
      </c>
      <c r="N676" s="122">
        <v>333240</v>
      </c>
      <c r="O676" s="124"/>
      <c r="P676" s="125">
        <f t="shared" si="11"/>
        <v>653</v>
      </c>
      <c r="Q676" s="126" t="s">
        <v>486</v>
      </c>
    </row>
    <row r="677" s="2" customFormat="1" ht="15.75" customHeight="1" spans="1:17">
      <c r="A677" s="115" t="s">
        <v>1799</v>
      </c>
      <c r="B677" s="116"/>
      <c r="C677" s="128"/>
      <c r="D677" s="118" t="s">
        <v>847</v>
      </c>
      <c r="E677" s="118">
        <v>124</v>
      </c>
      <c r="F677" s="130" t="s">
        <v>839</v>
      </c>
      <c r="G677" s="172">
        <v>39873</v>
      </c>
      <c r="H677" s="61" t="s">
        <v>840</v>
      </c>
      <c r="I677" s="120">
        <v>477</v>
      </c>
      <c r="J677" s="129"/>
      <c r="K677" s="129"/>
      <c r="L677" s="122">
        <v>311370</v>
      </c>
      <c r="M677" s="123">
        <v>0.64</v>
      </c>
      <c r="N677" s="122">
        <v>199280</v>
      </c>
      <c r="O677" s="124"/>
      <c r="P677" s="125">
        <f t="shared" si="11"/>
        <v>653</v>
      </c>
      <c r="Q677" s="126" t="s">
        <v>486</v>
      </c>
    </row>
    <row r="678" s="75" customFormat="1" ht="15.75" customHeight="1" spans="1:17">
      <c r="A678" s="115" t="s">
        <v>1800</v>
      </c>
      <c r="B678" s="116"/>
      <c r="C678" s="128"/>
      <c r="D678" s="118" t="s">
        <v>847</v>
      </c>
      <c r="E678" s="118">
        <v>125</v>
      </c>
      <c r="F678" s="130" t="s">
        <v>839</v>
      </c>
      <c r="G678" s="172">
        <v>43221</v>
      </c>
      <c r="H678" s="61" t="s">
        <v>840</v>
      </c>
      <c r="I678" s="120">
        <v>561</v>
      </c>
      <c r="J678" s="129"/>
      <c r="K678" s="129"/>
      <c r="L678" s="122">
        <v>366200</v>
      </c>
      <c r="M678" s="123">
        <v>0.91</v>
      </c>
      <c r="N678" s="122">
        <v>333240</v>
      </c>
      <c r="O678" s="124"/>
      <c r="P678" s="125">
        <f t="shared" si="11"/>
        <v>653</v>
      </c>
      <c r="Q678" s="126" t="s">
        <v>486</v>
      </c>
    </row>
    <row r="679" s="2" customFormat="1" ht="15.75" customHeight="1" spans="1:17">
      <c r="A679" s="115" t="s">
        <v>1801</v>
      </c>
      <c r="B679" s="116"/>
      <c r="C679" s="128"/>
      <c r="D679" s="118" t="s">
        <v>847</v>
      </c>
      <c r="E679" s="118">
        <v>126</v>
      </c>
      <c r="F679" s="130" t="s">
        <v>839</v>
      </c>
      <c r="G679" s="172">
        <v>39873</v>
      </c>
      <c r="H679" s="61" t="s">
        <v>840</v>
      </c>
      <c r="I679" s="120">
        <v>477</v>
      </c>
      <c r="J679" s="129"/>
      <c r="K679" s="129"/>
      <c r="L679" s="122">
        <v>311370</v>
      </c>
      <c r="M679" s="123">
        <v>0.64</v>
      </c>
      <c r="N679" s="122">
        <v>199280</v>
      </c>
      <c r="O679" s="124"/>
      <c r="P679" s="125">
        <f t="shared" si="11"/>
        <v>653</v>
      </c>
      <c r="Q679" s="126" t="s">
        <v>486</v>
      </c>
    </row>
    <row r="680" s="2" customFormat="1" ht="15.75" customHeight="1" spans="1:17">
      <c r="A680" s="115" t="s">
        <v>1802</v>
      </c>
      <c r="B680" s="116"/>
      <c r="C680" s="128"/>
      <c r="D680" s="118" t="s">
        <v>847</v>
      </c>
      <c r="E680" s="118">
        <v>127</v>
      </c>
      <c r="F680" s="130" t="s">
        <v>839</v>
      </c>
      <c r="G680" s="172">
        <v>43221</v>
      </c>
      <c r="H680" s="61" t="s">
        <v>840</v>
      </c>
      <c r="I680" s="120">
        <v>561</v>
      </c>
      <c r="J680" s="129"/>
      <c r="K680" s="129"/>
      <c r="L680" s="122">
        <v>366200</v>
      </c>
      <c r="M680" s="123">
        <v>0.91</v>
      </c>
      <c r="N680" s="122">
        <v>333240</v>
      </c>
      <c r="O680" s="124"/>
      <c r="P680" s="125">
        <f t="shared" si="11"/>
        <v>653</v>
      </c>
      <c r="Q680" s="126" t="s">
        <v>486</v>
      </c>
    </row>
    <row r="681" s="2" customFormat="1" ht="15.75" customHeight="1" spans="1:17">
      <c r="A681" s="115" t="s">
        <v>1803</v>
      </c>
      <c r="B681" s="116"/>
      <c r="C681" s="128"/>
      <c r="D681" s="118" t="s">
        <v>847</v>
      </c>
      <c r="E681" s="118">
        <v>128</v>
      </c>
      <c r="F681" s="130" t="s">
        <v>839</v>
      </c>
      <c r="G681" s="172">
        <v>39873</v>
      </c>
      <c r="H681" s="61" t="s">
        <v>840</v>
      </c>
      <c r="I681" s="120">
        <v>477</v>
      </c>
      <c r="J681" s="129"/>
      <c r="K681" s="129"/>
      <c r="L681" s="122">
        <v>311370</v>
      </c>
      <c r="M681" s="123">
        <v>0.64</v>
      </c>
      <c r="N681" s="122">
        <v>199280</v>
      </c>
      <c r="O681" s="124"/>
      <c r="P681" s="125">
        <f t="shared" si="11"/>
        <v>653</v>
      </c>
      <c r="Q681" s="126" t="s">
        <v>486</v>
      </c>
    </row>
    <row r="682" s="2" customFormat="1" ht="15.75" customHeight="1" spans="1:17">
      <c r="A682" s="115" t="s">
        <v>1804</v>
      </c>
      <c r="B682" s="116"/>
      <c r="C682" s="128"/>
      <c r="D682" s="118" t="s">
        <v>847</v>
      </c>
      <c r="E682" s="118">
        <v>129</v>
      </c>
      <c r="F682" s="130" t="s">
        <v>839</v>
      </c>
      <c r="G682" s="172">
        <v>43221</v>
      </c>
      <c r="H682" s="61" t="s">
        <v>840</v>
      </c>
      <c r="I682" s="120">
        <v>561</v>
      </c>
      <c r="J682" s="129"/>
      <c r="K682" s="129"/>
      <c r="L682" s="122">
        <v>366200</v>
      </c>
      <c r="M682" s="123">
        <v>0.91</v>
      </c>
      <c r="N682" s="122">
        <v>333240</v>
      </c>
      <c r="O682" s="124"/>
      <c r="P682" s="125">
        <f t="shared" si="11"/>
        <v>653</v>
      </c>
      <c r="Q682" s="126" t="s">
        <v>486</v>
      </c>
    </row>
    <row r="683" s="2" customFormat="1" ht="15.75" customHeight="1" spans="1:17">
      <c r="A683" s="115" t="s">
        <v>1805</v>
      </c>
      <c r="B683" s="116"/>
      <c r="C683" s="128"/>
      <c r="D683" s="118" t="s">
        <v>847</v>
      </c>
      <c r="E683" s="118">
        <v>130</v>
      </c>
      <c r="F683" s="130" t="s">
        <v>839</v>
      </c>
      <c r="G683" s="172">
        <v>39873</v>
      </c>
      <c r="H683" s="61" t="s">
        <v>840</v>
      </c>
      <c r="I683" s="120">
        <v>477</v>
      </c>
      <c r="J683" s="129"/>
      <c r="K683" s="129"/>
      <c r="L683" s="122">
        <v>311370</v>
      </c>
      <c r="M683" s="123">
        <v>0.64</v>
      </c>
      <c r="N683" s="122">
        <v>199280</v>
      </c>
      <c r="O683" s="124"/>
      <c r="P683" s="125">
        <f t="shared" si="11"/>
        <v>653</v>
      </c>
      <c r="Q683" s="126" t="s">
        <v>486</v>
      </c>
    </row>
    <row r="684" s="2" customFormat="1" ht="15.75" customHeight="1" spans="1:17">
      <c r="A684" s="115" t="s">
        <v>1806</v>
      </c>
      <c r="B684" s="116"/>
      <c r="C684" s="128"/>
      <c r="D684" s="118" t="s">
        <v>1762</v>
      </c>
      <c r="E684" s="118">
        <v>301</v>
      </c>
      <c r="F684" s="130" t="s">
        <v>839</v>
      </c>
      <c r="G684" s="172">
        <v>39873</v>
      </c>
      <c r="H684" s="61" t="s">
        <v>840</v>
      </c>
      <c r="I684" s="120">
        <v>561</v>
      </c>
      <c r="J684" s="129"/>
      <c r="K684" s="129"/>
      <c r="L684" s="122">
        <v>366200</v>
      </c>
      <c r="M684" s="123">
        <v>0.64</v>
      </c>
      <c r="N684" s="122">
        <v>234370</v>
      </c>
      <c r="O684" s="124"/>
      <c r="P684" s="125">
        <f t="shared" si="11"/>
        <v>653</v>
      </c>
      <c r="Q684" s="126" t="s">
        <v>486</v>
      </c>
    </row>
    <row r="685" s="2" customFormat="1" ht="15.75" customHeight="1" spans="1:17">
      <c r="A685" s="115" t="s">
        <v>1807</v>
      </c>
      <c r="B685" s="116"/>
      <c r="C685" s="128"/>
      <c r="D685" s="118" t="s">
        <v>1762</v>
      </c>
      <c r="E685" s="118">
        <v>302</v>
      </c>
      <c r="F685" s="130" t="s">
        <v>839</v>
      </c>
      <c r="G685" s="172">
        <v>39873</v>
      </c>
      <c r="H685" s="61" t="s">
        <v>840</v>
      </c>
      <c r="I685" s="120">
        <v>477</v>
      </c>
      <c r="J685" s="129"/>
      <c r="K685" s="129"/>
      <c r="L685" s="122">
        <v>311370</v>
      </c>
      <c r="M685" s="123">
        <v>0.64</v>
      </c>
      <c r="N685" s="122">
        <v>199280</v>
      </c>
      <c r="O685" s="124"/>
      <c r="P685" s="125">
        <f t="shared" si="11"/>
        <v>653</v>
      </c>
      <c r="Q685" s="126" t="s">
        <v>486</v>
      </c>
    </row>
    <row r="686" s="2" customFormat="1" ht="15.75" customHeight="1" spans="1:17">
      <c r="A686" s="115" t="s">
        <v>1808</v>
      </c>
      <c r="B686" s="116"/>
      <c r="C686" s="128"/>
      <c r="D686" s="118" t="s">
        <v>1762</v>
      </c>
      <c r="E686" s="118">
        <v>303</v>
      </c>
      <c r="F686" s="130" t="s">
        <v>839</v>
      </c>
      <c r="G686" s="172">
        <v>43221</v>
      </c>
      <c r="H686" s="61" t="s">
        <v>840</v>
      </c>
      <c r="I686" s="120">
        <v>561</v>
      </c>
      <c r="J686" s="129"/>
      <c r="K686" s="129"/>
      <c r="L686" s="122">
        <v>366200</v>
      </c>
      <c r="M686" s="123">
        <v>0.91</v>
      </c>
      <c r="N686" s="122">
        <v>333240</v>
      </c>
      <c r="O686" s="124"/>
      <c r="P686" s="125">
        <f t="shared" si="11"/>
        <v>653</v>
      </c>
      <c r="Q686" s="126" t="s">
        <v>486</v>
      </c>
    </row>
    <row r="687" s="2" customFormat="1" ht="15.75" customHeight="1" spans="1:17">
      <c r="A687" s="115" t="s">
        <v>1809</v>
      </c>
      <c r="B687" s="116"/>
      <c r="C687" s="128"/>
      <c r="D687" s="118" t="s">
        <v>1762</v>
      </c>
      <c r="E687" s="118">
        <v>304</v>
      </c>
      <c r="F687" s="130" t="s">
        <v>839</v>
      </c>
      <c r="G687" s="172">
        <v>39873</v>
      </c>
      <c r="H687" s="61" t="s">
        <v>840</v>
      </c>
      <c r="I687" s="120">
        <v>477</v>
      </c>
      <c r="J687" s="129"/>
      <c r="K687" s="129"/>
      <c r="L687" s="122">
        <v>311370</v>
      </c>
      <c r="M687" s="123">
        <v>0.64</v>
      </c>
      <c r="N687" s="122">
        <v>199280</v>
      </c>
      <c r="O687" s="124"/>
      <c r="P687" s="125">
        <f t="shared" si="11"/>
        <v>653</v>
      </c>
      <c r="Q687" s="126" t="s">
        <v>486</v>
      </c>
    </row>
    <row r="688" s="2" customFormat="1" ht="15.75" customHeight="1" spans="1:17">
      <c r="A688" s="115" t="s">
        <v>1810</v>
      </c>
      <c r="B688" s="116"/>
      <c r="C688" s="128"/>
      <c r="D688" s="118" t="s">
        <v>1762</v>
      </c>
      <c r="E688" s="118">
        <v>305</v>
      </c>
      <c r="F688" s="130" t="s">
        <v>839</v>
      </c>
      <c r="G688" s="172">
        <v>43221</v>
      </c>
      <c r="H688" s="61" t="s">
        <v>840</v>
      </c>
      <c r="I688" s="120">
        <v>561</v>
      </c>
      <c r="J688" s="129"/>
      <c r="K688" s="129"/>
      <c r="L688" s="122">
        <v>366200</v>
      </c>
      <c r="M688" s="123">
        <v>0.91</v>
      </c>
      <c r="N688" s="122">
        <v>333240</v>
      </c>
      <c r="O688" s="124"/>
      <c r="P688" s="125">
        <f t="shared" si="11"/>
        <v>653</v>
      </c>
      <c r="Q688" s="126" t="s">
        <v>486</v>
      </c>
    </row>
    <row r="689" s="2" customFormat="1" ht="15.75" customHeight="1" spans="1:17">
      <c r="A689" s="115" t="s">
        <v>1811</v>
      </c>
      <c r="B689" s="116"/>
      <c r="C689" s="128"/>
      <c r="D689" s="118" t="s">
        <v>1762</v>
      </c>
      <c r="E689" s="118">
        <v>306</v>
      </c>
      <c r="F689" s="130" t="s">
        <v>839</v>
      </c>
      <c r="G689" s="172">
        <v>39873</v>
      </c>
      <c r="H689" s="61" t="s">
        <v>840</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1812</v>
      </c>
      <c r="B690" s="116"/>
      <c r="C690" s="128"/>
      <c r="D690" s="118" t="s">
        <v>1762</v>
      </c>
      <c r="E690" s="118">
        <v>307</v>
      </c>
      <c r="F690" s="130" t="s">
        <v>839</v>
      </c>
      <c r="G690" s="172">
        <v>43221</v>
      </c>
      <c r="H690" s="61" t="s">
        <v>840</v>
      </c>
      <c r="I690" s="120">
        <v>561</v>
      </c>
      <c r="J690" s="129"/>
      <c r="K690" s="129"/>
      <c r="L690" s="122">
        <v>366200</v>
      </c>
      <c r="M690" s="123">
        <v>0.91</v>
      </c>
      <c r="N690" s="122">
        <v>333240</v>
      </c>
      <c r="O690" s="124"/>
      <c r="P690" s="125">
        <f t="shared" si="12"/>
        <v>653</v>
      </c>
      <c r="Q690" s="126" t="s">
        <v>486</v>
      </c>
    </row>
    <row r="691" s="2" customFormat="1" ht="15.75" customHeight="1" spans="1:17">
      <c r="A691" s="115" t="s">
        <v>1813</v>
      </c>
      <c r="B691" s="116"/>
      <c r="C691" s="128"/>
      <c r="D691" s="118" t="s">
        <v>1762</v>
      </c>
      <c r="E691" s="118">
        <v>308</v>
      </c>
      <c r="F691" s="130" t="s">
        <v>839</v>
      </c>
      <c r="G691" s="172">
        <v>39873</v>
      </c>
      <c r="H691" s="61" t="s">
        <v>840</v>
      </c>
      <c r="I691" s="120">
        <v>477</v>
      </c>
      <c r="J691" s="129"/>
      <c r="K691" s="129"/>
      <c r="L691" s="122">
        <v>311370</v>
      </c>
      <c r="M691" s="123">
        <v>0.64</v>
      </c>
      <c r="N691" s="122">
        <v>199280</v>
      </c>
      <c r="O691" s="124"/>
      <c r="P691" s="125">
        <f t="shared" si="12"/>
        <v>653</v>
      </c>
      <c r="Q691" s="126" t="s">
        <v>486</v>
      </c>
    </row>
    <row r="692" s="2" customFormat="1" ht="15.75" customHeight="1" spans="1:17">
      <c r="A692" s="115" t="s">
        <v>1814</v>
      </c>
      <c r="B692" s="116"/>
      <c r="C692" s="128"/>
      <c r="D692" s="118" t="s">
        <v>1762</v>
      </c>
      <c r="E692" s="118">
        <v>309</v>
      </c>
      <c r="F692" s="130" t="s">
        <v>839</v>
      </c>
      <c r="G692" s="172">
        <v>43221</v>
      </c>
      <c r="H692" s="61" t="s">
        <v>840</v>
      </c>
      <c r="I692" s="120">
        <v>561</v>
      </c>
      <c r="J692" s="129"/>
      <c r="K692" s="129"/>
      <c r="L692" s="122">
        <v>366200</v>
      </c>
      <c r="M692" s="123">
        <v>0.91</v>
      </c>
      <c r="N692" s="122">
        <v>333240</v>
      </c>
      <c r="O692" s="124"/>
      <c r="P692" s="125">
        <f t="shared" si="12"/>
        <v>653</v>
      </c>
      <c r="Q692" s="126" t="s">
        <v>486</v>
      </c>
    </row>
    <row r="693" s="75" customFormat="1" ht="15.75" customHeight="1" spans="1:17">
      <c r="A693" s="115" t="s">
        <v>1815</v>
      </c>
      <c r="B693" s="116"/>
      <c r="C693" s="128"/>
      <c r="D693" s="118" t="s">
        <v>847</v>
      </c>
      <c r="E693" s="118">
        <v>310</v>
      </c>
      <c r="F693" s="130" t="s">
        <v>839</v>
      </c>
      <c r="G693" s="172">
        <v>39873</v>
      </c>
      <c r="H693" s="61" t="s">
        <v>840</v>
      </c>
      <c r="I693" s="120">
        <v>477</v>
      </c>
      <c r="J693" s="129"/>
      <c r="K693" s="129"/>
      <c r="L693" s="122">
        <v>311370</v>
      </c>
      <c r="M693" s="123">
        <v>0.64</v>
      </c>
      <c r="N693" s="122">
        <v>199280</v>
      </c>
      <c r="O693" s="124"/>
      <c r="P693" s="125">
        <f t="shared" si="12"/>
        <v>653</v>
      </c>
      <c r="Q693" s="126" t="s">
        <v>486</v>
      </c>
    </row>
    <row r="694" s="2" customFormat="1" ht="15.75" customHeight="1" spans="1:17">
      <c r="A694" s="115" t="s">
        <v>1816</v>
      </c>
      <c r="B694" s="116"/>
      <c r="C694" s="128"/>
      <c r="D694" s="118" t="s">
        <v>847</v>
      </c>
      <c r="E694" s="118">
        <v>311</v>
      </c>
      <c r="F694" s="130" t="s">
        <v>839</v>
      </c>
      <c r="G694" s="172">
        <v>39873</v>
      </c>
      <c r="H694" s="61" t="s">
        <v>840</v>
      </c>
      <c r="I694" s="120">
        <v>561</v>
      </c>
      <c r="J694" s="129"/>
      <c r="K694" s="129"/>
      <c r="L694" s="122">
        <v>366200</v>
      </c>
      <c r="M694" s="123">
        <v>0.64</v>
      </c>
      <c r="N694" s="122">
        <v>234370</v>
      </c>
      <c r="O694" s="124"/>
      <c r="P694" s="125">
        <f t="shared" si="12"/>
        <v>653</v>
      </c>
      <c r="Q694" s="126" t="s">
        <v>486</v>
      </c>
    </row>
    <row r="695" s="2" customFormat="1" ht="15.75" customHeight="1" spans="1:17">
      <c r="A695" s="115" t="s">
        <v>1817</v>
      </c>
      <c r="B695" s="116"/>
      <c r="C695" s="128"/>
      <c r="D695" s="118" t="s">
        <v>847</v>
      </c>
      <c r="E695" s="118">
        <v>312</v>
      </c>
      <c r="F695" s="130" t="s">
        <v>839</v>
      </c>
      <c r="G695" s="172">
        <v>43221</v>
      </c>
      <c r="H695" s="61" t="s">
        <v>840</v>
      </c>
      <c r="I695" s="120">
        <v>477</v>
      </c>
      <c r="J695" s="129"/>
      <c r="K695" s="129"/>
      <c r="L695" s="122">
        <v>311370</v>
      </c>
      <c r="M695" s="123">
        <v>0.91</v>
      </c>
      <c r="N695" s="122">
        <v>283350</v>
      </c>
      <c r="O695" s="124"/>
      <c r="P695" s="125">
        <f t="shared" si="12"/>
        <v>653</v>
      </c>
      <c r="Q695" s="126" t="s">
        <v>486</v>
      </c>
    </row>
    <row r="696" s="2" customFormat="1" ht="15.75" customHeight="1" spans="1:17">
      <c r="A696" s="115" t="s">
        <v>1818</v>
      </c>
      <c r="B696" s="116"/>
      <c r="C696" s="128"/>
      <c r="D696" s="118" t="s">
        <v>847</v>
      </c>
      <c r="E696" s="118">
        <v>313</v>
      </c>
      <c r="F696" s="130" t="s">
        <v>839</v>
      </c>
      <c r="G696" s="172">
        <v>39873</v>
      </c>
      <c r="H696" s="61" t="s">
        <v>840</v>
      </c>
      <c r="I696" s="120">
        <v>561</v>
      </c>
      <c r="J696" s="129"/>
      <c r="K696" s="129"/>
      <c r="L696" s="122">
        <v>366200</v>
      </c>
      <c r="M696" s="123">
        <v>0.64</v>
      </c>
      <c r="N696" s="122">
        <v>234370</v>
      </c>
      <c r="O696" s="124"/>
      <c r="P696" s="125">
        <f t="shared" si="12"/>
        <v>653</v>
      </c>
      <c r="Q696" s="126" t="s">
        <v>486</v>
      </c>
    </row>
    <row r="697" s="2" customFormat="1" ht="15.75" customHeight="1" spans="1:17">
      <c r="A697" s="115" t="s">
        <v>1819</v>
      </c>
      <c r="B697" s="116"/>
      <c r="C697" s="128"/>
      <c r="D697" s="118" t="s">
        <v>847</v>
      </c>
      <c r="E697" s="118">
        <v>314</v>
      </c>
      <c r="F697" s="130" t="s">
        <v>839</v>
      </c>
      <c r="G697" s="172">
        <v>43221</v>
      </c>
      <c r="H697" s="61" t="s">
        <v>840</v>
      </c>
      <c r="I697" s="120">
        <v>477</v>
      </c>
      <c r="J697" s="129"/>
      <c r="K697" s="129"/>
      <c r="L697" s="122">
        <v>311370</v>
      </c>
      <c r="M697" s="123">
        <v>0.91</v>
      </c>
      <c r="N697" s="122">
        <v>283350</v>
      </c>
      <c r="O697" s="124"/>
      <c r="P697" s="125">
        <f t="shared" si="12"/>
        <v>653</v>
      </c>
      <c r="Q697" s="126" t="s">
        <v>486</v>
      </c>
    </row>
    <row r="698" s="2" customFormat="1" ht="15.75" customHeight="1" spans="1:17">
      <c r="A698" s="115" t="s">
        <v>1820</v>
      </c>
      <c r="B698" s="116"/>
      <c r="C698" s="128"/>
      <c r="D698" s="118" t="s">
        <v>847</v>
      </c>
      <c r="E698" s="118">
        <v>315</v>
      </c>
      <c r="F698" s="130" t="s">
        <v>839</v>
      </c>
      <c r="G698" s="172">
        <v>39873</v>
      </c>
      <c r="H698" s="61" t="s">
        <v>840</v>
      </c>
      <c r="I698" s="120">
        <v>561</v>
      </c>
      <c r="J698" s="129"/>
      <c r="K698" s="129"/>
      <c r="L698" s="122">
        <v>366200</v>
      </c>
      <c r="M698" s="123">
        <v>0.64</v>
      </c>
      <c r="N698" s="122">
        <v>234370</v>
      </c>
      <c r="O698" s="124"/>
      <c r="P698" s="125">
        <f t="shared" si="12"/>
        <v>653</v>
      </c>
      <c r="Q698" s="126" t="s">
        <v>486</v>
      </c>
    </row>
    <row r="699" s="2" customFormat="1" ht="15.75" customHeight="1" spans="1:17">
      <c r="A699" s="115" t="s">
        <v>1821</v>
      </c>
      <c r="B699" s="116"/>
      <c r="C699" s="128"/>
      <c r="D699" s="118" t="s">
        <v>847</v>
      </c>
      <c r="E699" s="118">
        <v>316</v>
      </c>
      <c r="F699" s="130" t="s">
        <v>839</v>
      </c>
      <c r="G699" s="172">
        <v>43221</v>
      </c>
      <c r="H699" s="61" t="s">
        <v>840</v>
      </c>
      <c r="I699" s="120">
        <v>477</v>
      </c>
      <c r="J699" s="129"/>
      <c r="K699" s="129"/>
      <c r="L699" s="122">
        <v>311370</v>
      </c>
      <c r="M699" s="123">
        <v>0.91</v>
      </c>
      <c r="N699" s="122">
        <v>283350</v>
      </c>
      <c r="O699" s="124"/>
      <c r="P699" s="125">
        <f t="shared" si="12"/>
        <v>653</v>
      </c>
      <c r="Q699" s="126" t="s">
        <v>486</v>
      </c>
    </row>
    <row r="700" s="2" customFormat="1" ht="15.75" customHeight="1" spans="1:17">
      <c r="A700" s="115" t="s">
        <v>1822</v>
      </c>
      <c r="B700" s="116"/>
      <c r="C700" s="128"/>
      <c r="D700" s="130" t="s">
        <v>847</v>
      </c>
      <c r="E700" s="130">
        <v>317</v>
      </c>
      <c r="F700" s="130" t="s">
        <v>839</v>
      </c>
      <c r="G700" s="172">
        <v>39873</v>
      </c>
      <c r="H700" s="61" t="s">
        <v>840</v>
      </c>
      <c r="I700" s="120">
        <v>561</v>
      </c>
      <c r="J700" s="129"/>
      <c r="K700" s="129"/>
      <c r="L700" s="122">
        <v>366200</v>
      </c>
      <c r="M700" s="123">
        <v>0.64</v>
      </c>
      <c r="N700" s="122">
        <v>234370</v>
      </c>
      <c r="O700" s="124"/>
      <c r="P700" s="125">
        <f t="shared" si="12"/>
        <v>653</v>
      </c>
      <c r="Q700" s="126" t="s">
        <v>486</v>
      </c>
    </row>
    <row r="701" s="2" customFormat="1" ht="15.75" customHeight="1" spans="1:17">
      <c r="A701" s="115" t="s">
        <v>1823</v>
      </c>
      <c r="B701" s="116"/>
      <c r="C701" s="128"/>
      <c r="D701" s="130" t="s">
        <v>847</v>
      </c>
      <c r="E701" s="130">
        <v>318</v>
      </c>
      <c r="F701" s="130" t="s">
        <v>839</v>
      </c>
      <c r="G701" s="172">
        <v>43221</v>
      </c>
      <c r="H701" s="61" t="s">
        <v>840</v>
      </c>
      <c r="I701" s="120">
        <v>477</v>
      </c>
      <c r="J701" s="129"/>
      <c r="K701" s="129"/>
      <c r="L701" s="122">
        <v>311370</v>
      </c>
      <c r="M701" s="123">
        <v>0.91</v>
      </c>
      <c r="N701" s="122">
        <v>283350</v>
      </c>
      <c r="O701" s="124"/>
      <c r="P701" s="125">
        <f t="shared" si="12"/>
        <v>653</v>
      </c>
      <c r="Q701" s="126" t="s">
        <v>486</v>
      </c>
    </row>
    <row r="702" s="3" customFormat="1" ht="15.75" customHeight="1" spans="1:17">
      <c r="A702" s="115" t="s">
        <v>1824</v>
      </c>
      <c r="B702" s="116"/>
      <c r="C702" s="128"/>
      <c r="D702" s="130" t="s">
        <v>847</v>
      </c>
      <c r="E702" s="130">
        <v>319</v>
      </c>
      <c r="F702" s="130" t="s">
        <v>839</v>
      </c>
      <c r="G702" s="172">
        <v>39873</v>
      </c>
      <c r="H702" s="61" t="s">
        <v>840</v>
      </c>
      <c r="I702" s="120">
        <v>561</v>
      </c>
      <c r="J702" s="129"/>
      <c r="K702" s="129"/>
      <c r="L702" s="122">
        <v>366200</v>
      </c>
      <c r="M702" s="123">
        <v>0.64</v>
      </c>
      <c r="N702" s="122">
        <v>234370</v>
      </c>
      <c r="O702" s="124"/>
      <c r="P702" s="125">
        <f t="shared" si="12"/>
        <v>653</v>
      </c>
      <c r="Q702" s="126" t="s">
        <v>486</v>
      </c>
    </row>
    <row r="703" s="3" customFormat="1" ht="15.75" customHeight="1" spans="1:17">
      <c r="A703" s="115" t="s">
        <v>1825</v>
      </c>
      <c r="B703" s="116"/>
      <c r="C703" s="128"/>
      <c r="D703" s="130" t="s">
        <v>847</v>
      </c>
      <c r="E703" s="130">
        <v>320</v>
      </c>
      <c r="F703" s="130" t="s">
        <v>839</v>
      </c>
      <c r="G703" s="172">
        <v>43221</v>
      </c>
      <c r="H703" s="61" t="s">
        <v>840</v>
      </c>
      <c r="I703" s="120">
        <v>477</v>
      </c>
      <c r="J703" s="129"/>
      <c r="K703" s="129"/>
      <c r="L703" s="122">
        <v>311370</v>
      </c>
      <c r="M703" s="123">
        <v>0.91</v>
      </c>
      <c r="N703" s="122">
        <v>283350</v>
      </c>
      <c r="O703" s="124"/>
      <c r="P703" s="125">
        <f t="shared" si="12"/>
        <v>653</v>
      </c>
      <c r="Q703" s="126" t="s">
        <v>486</v>
      </c>
    </row>
    <row r="704" s="3" customFormat="1" ht="15.75" customHeight="1" spans="1:17">
      <c r="A704" s="115" t="s">
        <v>1826</v>
      </c>
      <c r="B704" s="116"/>
      <c r="C704" s="128"/>
      <c r="D704" s="130" t="s">
        <v>847</v>
      </c>
      <c r="E704" s="130">
        <v>321</v>
      </c>
      <c r="F704" s="130" t="s">
        <v>839</v>
      </c>
      <c r="G704" s="172">
        <v>39873</v>
      </c>
      <c r="H704" s="61" t="s">
        <v>840</v>
      </c>
      <c r="I704" s="120">
        <v>561</v>
      </c>
      <c r="J704" s="129"/>
      <c r="K704" s="129"/>
      <c r="L704" s="122">
        <v>366200</v>
      </c>
      <c r="M704" s="123">
        <v>0.64</v>
      </c>
      <c r="N704" s="122">
        <v>234370</v>
      </c>
      <c r="O704" s="124"/>
      <c r="P704" s="125">
        <f t="shared" si="12"/>
        <v>653</v>
      </c>
      <c r="Q704" s="126" t="s">
        <v>486</v>
      </c>
    </row>
    <row r="705" s="3" customFormat="1" ht="15.75" customHeight="1" spans="1:17">
      <c r="A705" s="115" t="s">
        <v>1827</v>
      </c>
      <c r="B705" s="116"/>
      <c r="C705" s="128"/>
      <c r="D705" s="130" t="s">
        <v>847</v>
      </c>
      <c r="E705" s="130">
        <v>322</v>
      </c>
      <c r="F705" s="130" t="s">
        <v>839</v>
      </c>
      <c r="G705" s="172">
        <v>43221</v>
      </c>
      <c r="H705" s="61" t="s">
        <v>840</v>
      </c>
      <c r="I705" s="120">
        <v>477</v>
      </c>
      <c r="J705" s="129"/>
      <c r="K705" s="129"/>
      <c r="L705" s="122">
        <v>311370</v>
      </c>
      <c r="M705" s="123">
        <v>0.91</v>
      </c>
      <c r="N705" s="122">
        <v>283350</v>
      </c>
      <c r="O705" s="124"/>
      <c r="P705" s="125">
        <f t="shared" si="12"/>
        <v>653</v>
      </c>
      <c r="Q705" s="126" t="s">
        <v>486</v>
      </c>
    </row>
    <row r="706" s="3" customFormat="1" ht="15.75" customHeight="1" spans="1:17">
      <c r="A706" s="115" t="s">
        <v>1828</v>
      </c>
      <c r="B706" s="116"/>
      <c r="C706" s="128"/>
      <c r="D706" s="130" t="s">
        <v>847</v>
      </c>
      <c r="E706" s="130">
        <v>323</v>
      </c>
      <c r="F706" s="130" t="s">
        <v>839</v>
      </c>
      <c r="G706" s="172">
        <v>39873</v>
      </c>
      <c r="H706" s="61" t="s">
        <v>840</v>
      </c>
      <c r="I706" s="120">
        <v>561</v>
      </c>
      <c r="J706" s="129"/>
      <c r="K706" s="129"/>
      <c r="L706" s="122">
        <v>366200</v>
      </c>
      <c r="M706" s="123">
        <v>0.64</v>
      </c>
      <c r="N706" s="122">
        <v>234370</v>
      </c>
      <c r="O706" s="124"/>
      <c r="P706" s="125">
        <f t="shared" si="12"/>
        <v>653</v>
      </c>
      <c r="Q706" s="126" t="s">
        <v>486</v>
      </c>
    </row>
    <row r="707" s="3" customFormat="1" ht="15.75" customHeight="1" spans="1:17">
      <c r="A707" s="115" t="s">
        <v>1829</v>
      </c>
      <c r="B707" s="116"/>
      <c r="C707" s="128"/>
      <c r="D707" s="130" t="s">
        <v>847</v>
      </c>
      <c r="E707" s="130">
        <v>324</v>
      </c>
      <c r="F707" s="130" t="s">
        <v>839</v>
      </c>
      <c r="G707" s="172">
        <v>43221</v>
      </c>
      <c r="H707" s="61" t="s">
        <v>840</v>
      </c>
      <c r="I707" s="120">
        <v>477</v>
      </c>
      <c r="J707" s="129"/>
      <c r="K707" s="129"/>
      <c r="L707" s="122">
        <v>311370</v>
      </c>
      <c r="M707" s="123">
        <v>0.91</v>
      </c>
      <c r="N707" s="122">
        <v>283350</v>
      </c>
      <c r="O707" s="124"/>
      <c r="P707" s="125">
        <f t="shared" si="12"/>
        <v>653</v>
      </c>
      <c r="Q707" s="126" t="s">
        <v>486</v>
      </c>
    </row>
    <row r="708" s="2" customFormat="1" ht="15.75" customHeight="1" spans="1:17">
      <c r="A708" s="115" t="s">
        <v>1830</v>
      </c>
      <c r="B708" s="116"/>
      <c r="C708" s="128"/>
      <c r="D708" s="130" t="s">
        <v>847</v>
      </c>
      <c r="E708" s="130">
        <v>325</v>
      </c>
      <c r="F708" s="130" t="s">
        <v>839</v>
      </c>
      <c r="G708" s="172">
        <v>39873</v>
      </c>
      <c r="H708" s="61" t="s">
        <v>840</v>
      </c>
      <c r="I708" s="120">
        <v>561</v>
      </c>
      <c r="J708" s="129"/>
      <c r="K708" s="129"/>
      <c r="L708" s="122">
        <v>366200</v>
      </c>
      <c r="M708" s="123">
        <v>0.64</v>
      </c>
      <c r="N708" s="122">
        <v>234370</v>
      </c>
      <c r="O708" s="124"/>
      <c r="P708" s="125">
        <f t="shared" si="12"/>
        <v>653</v>
      </c>
      <c r="Q708" s="126" t="s">
        <v>486</v>
      </c>
    </row>
    <row r="709" s="2" customFormat="1" ht="15.75" customHeight="1" spans="1:17">
      <c r="A709" s="115" t="s">
        <v>1831</v>
      </c>
      <c r="B709" s="116"/>
      <c r="C709" s="128"/>
      <c r="D709" s="130" t="s">
        <v>847</v>
      </c>
      <c r="E709" s="130">
        <v>326</v>
      </c>
      <c r="F709" s="130" t="s">
        <v>839</v>
      </c>
      <c r="G709" s="172">
        <v>43221</v>
      </c>
      <c r="H709" s="61" t="s">
        <v>840</v>
      </c>
      <c r="I709" s="120">
        <v>477</v>
      </c>
      <c r="J709" s="129"/>
      <c r="K709" s="129"/>
      <c r="L709" s="122">
        <v>311370</v>
      </c>
      <c r="M709" s="123">
        <v>0.91</v>
      </c>
      <c r="N709" s="122">
        <v>283350</v>
      </c>
      <c r="O709" s="124"/>
      <c r="P709" s="125">
        <f t="shared" si="12"/>
        <v>653</v>
      </c>
      <c r="Q709" s="126" t="s">
        <v>486</v>
      </c>
    </row>
    <row r="710" s="2" customFormat="1" ht="15.75" customHeight="1" spans="1:17">
      <c r="A710" s="115" t="s">
        <v>1832</v>
      </c>
      <c r="B710" s="116"/>
      <c r="C710" s="128"/>
      <c r="D710" s="130" t="s">
        <v>1762</v>
      </c>
      <c r="E710" s="130">
        <v>401</v>
      </c>
      <c r="F710" s="130" t="s">
        <v>839</v>
      </c>
      <c r="G710" s="172">
        <v>39873</v>
      </c>
      <c r="H710" s="61" t="s">
        <v>840</v>
      </c>
      <c r="I710" s="120">
        <v>561</v>
      </c>
      <c r="J710" s="129"/>
      <c r="K710" s="129"/>
      <c r="L710" s="122">
        <v>366200</v>
      </c>
      <c r="M710" s="123">
        <v>0.64</v>
      </c>
      <c r="N710" s="122">
        <v>234370</v>
      </c>
      <c r="O710" s="124"/>
      <c r="P710" s="125">
        <f t="shared" si="12"/>
        <v>653</v>
      </c>
      <c r="Q710" s="126" t="s">
        <v>486</v>
      </c>
    </row>
    <row r="711" s="2" customFormat="1" ht="15.75" customHeight="1" spans="1:17">
      <c r="A711" s="115" t="s">
        <v>1833</v>
      </c>
      <c r="B711" s="116"/>
      <c r="C711" s="128"/>
      <c r="D711" s="130" t="s">
        <v>1762</v>
      </c>
      <c r="E711" s="130">
        <v>402</v>
      </c>
      <c r="F711" s="130" t="s">
        <v>839</v>
      </c>
      <c r="G711" s="172">
        <v>43221</v>
      </c>
      <c r="H711" s="61" t="s">
        <v>840</v>
      </c>
      <c r="I711" s="120">
        <v>477</v>
      </c>
      <c r="J711" s="129"/>
      <c r="K711" s="129"/>
      <c r="L711" s="122">
        <v>311370</v>
      </c>
      <c r="M711" s="123">
        <v>0.91</v>
      </c>
      <c r="N711" s="122">
        <v>283350</v>
      </c>
      <c r="O711" s="124"/>
      <c r="P711" s="125">
        <f t="shared" si="12"/>
        <v>653</v>
      </c>
      <c r="Q711" s="126" t="s">
        <v>486</v>
      </c>
    </row>
    <row r="712" s="2" customFormat="1" ht="15.75" customHeight="1" spans="1:17">
      <c r="A712" s="115" t="s">
        <v>1834</v>
      </c>
      <c r="B712" s="116"/>
      <c r="C712" s="128"/>
      <c r="D712" s="130" t="s">
        <v>1762</v>
      </c>
      <c r="E712" s="130">
        <v>403</v>
      </c>
      <c r="F712" s="130" t="s">
        <v>839</v>
      </c>
      <c r="G712" s="172">
        <v>39873</v>
      </c>
      <c r="H712" s="61" t="s">
        <v>840</v>
      </c>
      <c r="I712" s="120">
        <v>561</v>
      </c>
      <c r="J712" s="129"/>
      <c r="K712" s="129"/>
      <c r="L712" s="122">
        <v>366200</v>
      </c>
      <c r="M712" s="123">
        <v>0.64</v>
      </c>
      <c r="N712" s="122">
        <v>234370</v>
      </c>
      <c r="O712" s="124"/>
      <c r="P712" s="125">
        <f t="shared" si="12"/>
        <v>653</v>
      </c>
      <c r="Q712" s="126" t="s">
        <v>486</v>
      </c>
    </row>
    <row r="713" s="2" customFormat="1" ht="15.75" customHeight="1" spans="1:17">
      <c r="A713" s="115" t="s">
        <v>1835</v>
      </c>
      <c r="B713" s="116"/>
      <c r="C713" s="128"/>
      <c r="D713" s="130" t="s">
        <v>1762</v>
      </c>
      <c r="E713" s="130">
        <v>404</v>
      </c>
      <c r="F713" s="130" t="s">
        <v>839</v>
      </c>
      <c r="G713" s="172">
        <v>43221</v>
      </c>
      <c r="H713" s="61" t="s">
        <v>840</v>
      </c>
      <c r="I713" s="120">
        <v>477</v>
      </c>
      <c r="J713" s="129"/>
      <c r="K713" s="129"/>
      <c r="L713" s="122">
        <v>311370</v>
      </c>
      <c r="M713" s="123">
        <v>0.91</v>
      </c>
      <c r="N713" s="122">
        <v>283350</v>
      </c>
      <c r="O713" s="124"/>
      <c r="P713" s="125">
        <f t="shared" si="12"/>
        <v>653</v>
      </c>
      <c r="Q713" s="126" t="s">
        <v>486</v>
      </c>
    </row>
    <row r="714" s="2" customFormat="1" ht="15.75" customHeight="1" spans="1:17">
      <c r="A714" s="115" t="s">
        <v>1836</v>
      </c>
      <c r="B714" s="116"/>
      <c r="C714" s="128"/>
      <c r="D714" s="118" t="s">
        <v>1762</v>
      </c>
      <c r="E714" s="118">
        <v>405</v>
      </c>
      <c r="F714" s="130" t="s">
        <v>839</v>
      </c>
      <c r="G714" s="172">
        <v>39873</v>
      </c>
      <c r="H714" s="61" t="s">
        <v>840</v>
      </c>
      <c r="I714" s="120">
        <v>561</v>
      </c>
      <c r="J714" s="129"/>
      <c r="K714" s="129"/>
      <c r="L714" s="122">
        <v>366200</v>
      </c>
      <c r="M714" s="123">
        <v>0.64</v>
      </c>
      <c r="N714" s="122">
        <v>234370</v>
      </c>
      <c r="O714" s="124"/>
      <c r="P714" s="125">
        <f t="shared" si="12"/>
        <v>653</v>
      </c>
      <c r="Q714" s="126" t="s">
        <v>486</v>
      </c>
    </row>
    <row r="715" s="2" customFormat="1" ht="15.75" customHeight="1" spans="1:17">
      <c r="A715" s="115" t="s">
        <v>1837</v>
      </c>
      <c r="B715" s="116"/>
      <c r="C715" s="128"/>
      <c r="D715" s="118" t="s">
        <v>847</v>
      </c>
      <c r="E715" s="118">
        <v>406</v>
      </c>
      <c r="F715" s="130" t="s">
        <v>839</v>
      </c>
      <c r="G715" s="172">
        <v>43221</v>
      </c>
      <c r="H715" s="61" t="s">
        <v>840</v>
      </c>
      <c r="I715" s="120">
        <v>477</v>
      </c>
      <c r="J715" s="129"/>
      <c r="K715" s="129"/>
      <c r="L715" s="122">
        <v>311370</v>
      </c>
      <c r="M715" s="123">
        <v>0.91</v>
      </c>
      <c r="N715" s="122">
        <v>283350</v>
      </c>
      <c r="O715" s="124"/>
      <c r="P715" s="125">
        <f t="shared" si="12"/>
        <v>653</v>
      </c>
      <c r="Q715" s="126" t="s">
        <v>486</v>
      </c>
    </row>
    <row r="716" s="2" customFormat="1" ht="15.75" customHeight="1" spans="1:17">
      <c r="A716" s="115" t="s">
        <v>1838</v>
      </c>
      <c r="B716" s="116"/>
      <c r="C716" s="128"/>
      <c r="D716" s="118" t="s">
        <v>847</v>
      </c>
      <c r="E716" s="118">
        <v>408</v>
      </c>
      <c r="F716" s="130" t="s">
        <v>839</v>
      </c>
      <c r="G716" s="172">
        <v>39873</v>
      </c>
      <c r="H716" s="61" t="s">
        <v>840</v>
      </c>
      <c r="I716" s="120">
        <v>561</v>
      </c>
      <c r="J716" s="129"/>
      <c r="K716" s="129"/>
      <c r="L716" s="122">
        <v>366200</v>
      </c>
      <c r="M716" s="123">
        <v>0.64</v>
      </c>
      <c r="N716" s="122">
        <v>234370</v>
      </c>
      <c r="O716" s="124"/>
      <c r="P716" s="125">
        <f t="shared" si="12"/>
        <v>653</v>
      </c>
      <c r="Q716" s="126" t="s">
        <v>486</v>
      </c>
    </row>
    <row r="717" s="2" customFormat="1" ht="15.75" customHeight="1" spans="1:17">
      <c r="A717" s="115" t="s">
        <v>1839</v>
      </c>
      <c r="B717" s="116"/>
      <c r="C717" s="128"/>
      <c r="D717" s="130" t="s">
        <v>847</v>
      </c>
      <c r="E717" s="130">
        <v>410</v>
      </c>
      <c r="F717" s="130" t="s">
        <v>839</v>
      </c>
      <c r="G717" s="172">
        <v>43221</v>
      </c>
      <c r="H717" s="61" t="s">
        <v>840</v>
      </c>
      <c r="I717" s="120">
        <v>477</v>
      </c>
      <c r="J717" s="129"/>
      <c r="K717" s="129"/>
      <c r="L717" s="122">
        <v>311370</v>
      </c>
      <c r="M717" s="123">
        <v>0.91</v>
      </c>
      <c r="N717" s="122">
        <v>283350</v>
      </c>
      <c r="O717" s="124"/>
      <c r="P717" s="125">
        <f t="shared" si="12"/>
        <v>653</v>
      </c>
      <c r="Q717" s="126" t="s">
        <v>486</v>
      </c>
    </row>
    <row r="718" s="2" customFormat="1" ht="15.75" customHeight="1" spans="1:17">
      <c r="A718" s="115" t="s">
        <v>1840</v>
      </c>
      <c r="B718" s="116"/>
      <c r="C718" s="128"/>
      <c r="D718" s="118" t="s">
        <v>847</v>
      </c>
      <c r="E718" s="118">
        <v>412</v>
      </c>
      <c r="F718" s="130" t="s">
        <v>839</v>
      </c>
      <c r="G718" s="172">
        <v>39873</v>
      </c>
      <c r="H718" s="61" t="s">
        <v>840</v>
      </c>
      <c r="I718" s="166">
        <v>561</v>
      </c>
      <c r="J718" s="129"/>
      <c r="K718" s="129"/>
      <c r="L718" s="122">
        <v>366200</v>
      </c>
      <c r="M718" s="123">
        <v>0.64</v>
      </c>
      <c r="N718" s="122">
        <v>234370</v>
      </c>
      <c r="O718" s="124"/>
      <c r="P718" s="125">
        <f t="shared" si="12"/>
        <v>653</v>
      </c>
      <c r="Q718" s="126" t="s">
        <v>486</v>
      </c>
    </row>
    <row r="719" s="2" customFormat="1" ht="15.75" customHeight="1" spans="1:17">
      <c r="A719" s="115" t="s">
        <v>1841</v>
      </c>
      <c r="B719" s="116"/>
      <c r="C719" s="128"/>
      <c r="D719" s="118" t="s">
        <v>1229</v>
      </c>
      <c r="E719" s="118">
        <v>501</v>
      </c>
      <c r="F719" s="130" t="s">
        <v>839</v>
      </c>
      <c r="G719" s="172">
        <v>43221</v>
      </c>
      <c r="H719" s="61" t="s">
        <v>840</v>
      </c>
      <c r="I719" s="166">
        <v>477</v>
      </c>
      <c r="J719" s="129"/>
      <c r="K719" s="129"/>
      <c r="L719" s="122">
        <v>311370</v>
      </c>
      <c r="M719" s="123">
        <v>0.91</v>
      </c>
      <c r="N719" s="122">
        <v>283350</v>
      </c>
      <c r="O719" s="124"/>
      <c r="P719" s="125">
        <f t="shared" si="12"/>
        <v>653</v>
      </c>
      <c r="Q719" s="126" t="s">
        <v>486</v>
      </c>
    </row>
    <row r="720" s="75" customFormat="1" ht="15.75" customHeight="1" spans="1:17">
      <c r="A720" s="115" t="s">
        <v>1842</v>
      </c>
      <c r="B720" s="116"/>
      <c r="C720" s="128"/>
      <c r="D720" s="118" t="s">
        <v>1229</v>
      </c>
      <c r="E720" s="118">
        <v>502</v>
      </c>
      <c r="F720" s="130" t="s">
        <v>839</v>
      </c>
      <c r="G720" s="172">
        <v>39873</v>
      </c>
      <c r="H720" s="61" t="s">
        <v>840</v>
      </c>
      <c r="I720" s="166">
        <v>561</v>
      </c>
      <c r="J720" s="129"/>
      <c r="K720" s="129"/>
      <c r="L720" s="122">
        <v>366200</v>
      </c>
      <c r="M720" s="123">
        <v>0.64</v>
      </c>
      <c r="N720" s="122">
        <v>234370</v>
      </c>
      <c r="O720" s="124"/>
      <c r="P720" s="125">
        <f t="shared" si="12"/>
        <v>653</v>
      </c>
      <c r="Q720" s="126" t="s">
        <v>486</v>
      </c>
    </row>
    <row r="721" s="2" customFormat="1" ht="15.75" customHeight="1" spans="1:17">
      <c r="A721" s="115" t="s">
        <v>1843</v>
      </c>
      <c r="B721" s="116"/>
      <c r="C721" s="128"/>
      <c r="D721" s="118" t="s">
        <v>1229</v>
      </c>
      <c r="E721" s="118">
        <v>503</v>
      </c>
      <c r="F721" s="130" t="s">
        <v>839</v>
      </c>
      <c r="G721" s="172">
        <v>39873</v>
      </c>
      <c r="H721" s="61" t="s">
        <v>840</v>
      </c>
      <c r="I721" s="166">
        <v>477</v>
      </c>
      <c r="J721" s="129"/>
      <c r="K721" s="129"/>
      <c r="L721" s="122">
        <v>311370</v>
      </c>
      <c r="M721" s="123">
        <v>0.64</v>
      </c>
      <c r="N721" s="122">
        <v>199280</v>
      </c>
      <c r="O721" s="124"/>
      <c r="P721" s="125">
        <f t="shared" si="12"/>
        <v>653</v>
      </c>
      <c r="Q721" s="126" t="s">
        <v>486</v>
      </c>
    </row>
    <row r="722" s="2" customFormat="1" ht="15.75" customHeight="1" spans="1:17">
      <c r="A722" s="115" t="s">
        <v>1844</v>
      </c>
      <c r="B722" s="116"/>
      <c r="C722" s="128"/>
      <c r="D722" s="118" t="s">
        <v>1845</v>
      </c>
      <c r="E722" s="118">
        <v>601</v>
      </c>
      <c r="F722" s="130" t="s">
        <v>839</v>
      </c>
      <c r="G722" s="172">
        <v>43221</v>
      </c>
      <c r="H722" s="61" t="s">
        <v>840</v>
      </c>
      <c r="I722" s="166">
        <v>561</v>
      </c>
      <c r="J722" s="129"/>
      <c r="K722" s="129"/>
      <c r="L722" s="122">
        <v>366200</v>
      </c>
      <c r="M722" s="123">
        <v>0.91</v>
      </c>
      <c r="N722" s="122">
        <v>333240</v>
      </c>
      <c r="O722" s="124"/>
      <c r="P722" s="125">
        <f t="shared" si="12"/>
        <v>653</v>
      </c>
      <c r="Q722" s="126" t="s">
        <v>486</v>
      </c>
    </row>
    <row r="723" s="2" customFormat="1" ht="15.75" customHeight="1" spans="1:17">
      <c r="A723" s="115" t="s">
        <v>1846</v>
      </c>
      <c r="B723" s="116"/>
      <c r="C723" s="128"/>
      <c r="D723" s="118" t="s">
        <v>1845</v>
      </c>
      <c r="E723" s="118">
        <v>602</v>
      </c>
      <c r="F723" s="130" t="s">
        <v>839</v>
      </c>
      <c r="G723" s="172">
        <v>39873</v>
      </c>
      <c r="H723" s="61" t="s">
        <v>840</v>
      </c>
      <c r="I723" s="166">
        <v>477</v>
      </c>
      <c r="J723" s="129"/>
      <c r="K723" s="129"/>
      <c r="L723" s="122">
        <v>311370</v>
      </c>
      <c r="M723" s="123">
        <v>0.64</v>
      </c>
      <c r="N723" s="122">
        <v>199280</v>
      </c>
      <c r="O723" s="124"/>
      <c r="P723" s="125">
        <f t="shared" si="12"/>
        <v>653</v>
      </c>
      <c r="Q723" s="126" t="s">
        <v>486</v>
      </c>
    </row>
    <row r="724" s="2" customFormat="1" ht="15.75" customHeight="1" spans="1:17">
      <c r="A724" s="115" t="s">
        <v>1847</v>
      </c>
      <c r="B724" s="116"/>
      <c r="C724" s="128"/>
      <c r="D724" s="118" t="s">
        <v>1845</v>
      </c>
      <c r="E724" s="118">
        <v>603</v>
      </c>
      <c r="F724" s="130" t="s">
        <v>839</v>
      </c>
      <c r="G724" s="172">
        <v>43221</v>
      </c>
      <c r="H724" s="61" t="s">
        <v>840</v>
      </c>
      <c r="I724" s="120">
        <v>561</v>
      </c>
      <c r="J724" s="129"/>
      <c r="K724" s="129"/>
      <c r="L724" s="122">
        <v>366200</v>
      </c>
      <c r="M724" s="123">
        <v>0.91</v>
      </c>
      <c r="N724" s="122">
        <v>333240</v>
      </c>
      <c r="O724" s="124"/>
      <c r="P724" s="125">
        <f t="shared" si="12"/>
        <v>653</v>
      </c>
      <c r="Q724" s="126" t="s">
        <v>486</v>
      </c>
    </row>
    <row r="725" s="2" customFormat="1" ht="15.75" customHeight="1" spans="1:17">
      <c r="A725" s="115" t="s">
        <v>1848</v>
      </c>
      <c r="B725" s="116"/>
      <c r="C725" s="128"/>
      <c r="D725" s="118" t="s">
        <v>1375</v>
      </c>
      <c r="E725" s="118">
        <v>604</v>
      </c>
      <c r="F725" s="130" t="s">
        <v>839</v>
      </c>
      <c r="G725" s="172">
        <v>39873</v>
      </c>
      <c r="H725" s="61" t="s">
        <v>840</v>
      </c>
      <c r="I725" s="120">
        <v>477</v>
      </c>
      <c r="J725" s="129"/>
      <c r="K725" s="129"/>
      <c r="L725" s="122">
        <v>311370</v>
      </c>
      <c r="M725" s="123">
        <v>0.64</v>
      </c>
      <c r="N725" s="122">
        <v>199280</v>
      </c>
      <c r="O725" s="124"/>
      <c r="P725" s="125">
        <f t="shared" si="12"/>
        <v>653</v>
      </c>
      <c r="Q725" s="126" t="s">
        <v>486</v>
      </c>
    </row>
    <row r="726" s="2" customFormat="1" ht="15.75" customHeight="1" spans="1:17">
      <c r="A726" s="115" t="s">
        <v>1849</v>
      </c>
      <c r="B726" s="116"/>
      <c r="C726" s="128"/>
      <c r="D726" s="118" t="s">
        <v>1375</v>
      </c>
      <c r="E726" s="118">
        <v>605</v>
      </c>
      <c r="F726" s="130" t="s">
        <v>839</v>
      </c>
      <c r="G726" s="172">
        <v>43221</v>
      </c>
      <c r="H726" s="61" t="s">
        <v>840</v>
      </c>
      <c r="I726" s="120">
        <v>561</v>
      </c>
      <c r="J726" s="129"/>
      <c r="K726" s="129"/>
      <c r="L726" s="122">
        <v>366200</v>
      </c>
      <c r="M726" s="123">
        <v>0.91</v>
      </c>
      <c r="N726" s="122">
        <v>333240</v>
      </c>
      <c r="O726" s="124"/>
      <c r="P726" s="125">
        <f t="shared" si="12"/>
        <v>653</v>
      </c>
      <c r="Q726" s="126" t="s">
        <v>486</v>
      </c>
    </row>
    <row r="727" s="2" customFormat="1" ht="15.75" customHeight="1" spans="1:17">
      <c r="A727" s="115" t="s">
        <v>1850</v>
      </c>
      <c r="B727" s="116"/>
      <c r="C727" s="128"/>
      <c r="D727" s="118" t="s">
        <v>1375</v>
      </c>
      <c r="E727" s="118">
        <v>606</v>
      </c>
      <c r="F727" s="130" t="s">
        <v>839</v>
      </c>
      <c r="G727" s="172">
        <v>39873</v>
      </c>
      <c r="H727" s="61" t="s">
        <v>840</v>
      </c>
      <c r="I727" s="120">
        <v>477</v>
      </c>
      <c r="J727" s="129"/>
      <c r="K727" s="129"/>
      <c r="L727" s="122">
        <v>311370</v>
      </c>
      <c r="M727" s="123">
        <v>0.64</v>
      </c>
      <c r="N727" s="122">
        <v>199280</v>
      </c>
      <c r="O727" s="124"/>
      <c r="P727" s="125">
        <f t="shared" si="12"/>
        <v>653</v>
      </c>
      <c r="Q727" s="126" t="s">
        <v>486</v>
      </c>
    </row>
    <row r="728" s="2" customFormat="1" ht="15.75" customHeight="1" spans="1:17">
      <c r="A728" s="115" t="s">
        <v>1851</v>
      </c>
      <c r="B728" s="116"/>
      <c r="C728" s="128"/>
      <c r="D728" s="118" t="s">
        <v>1375</v>
      </c>
      <c r="E728" s="118">
        <v>607</v>
      </c>
      <c r="F728" s="130" t="s">
        <v>839</v>
      </c>
      <c r="G728" s="172">
        <v>43221</v>
      </c>
      <c r="H728" s="61" t="s">
        <v>840</v>
      </c>
      <c r="I728" s="120">
        <v>561</v>
      </c>
      <c r="J728" s="129"/>
      <c r="K728" s="129"/>
      <c r="L728" s="122">
        <v>366200</v>
      </c>
      <c r="M728" s="123">
        <v>0.91</v>
      </c>
      <c r="N728" s="122">
        <v>333240</v>
      </c>
      <c r="O728" s="124"/>
      <c r="P728" s="125">
        <f t="shared" si="12"/>
        <v>653</v>
      </c>
      <c r="Q728" s="126" t="s">
        <v>486</v>
      </c>
    </row>
    <row r="729" ht="15.75" customHeight="1" spans="1:17">
      <c r="A729" s="115" t="s">
        <v>1852</v>
      </c>
      <c r="B729" s="127"/>
      <c r="C729" s="128"/>
      <c r="D729" s="108" t="s">
        <v>1853</v>
      </c>
      <c r="E729" s="108"/>
      <c r="F729" s="132"/>
      <c r="G729" s="119">
        <v>40878</v>
      </c>
      <c r="H729" s="133" t="s">
        <v>941</v>
      </c>
      <c r="I729" s="134">
        <v>1</v>
      </c>
      <c r="J729" s="135">
        <v>31110</v>
      </c>
      <c r="K729" s="136">
        <v>21135.66</v>
      </c>
      <c r="L729" s="137">
        <v>45430</v>
      </c>
      <c r="M729" s="138">
        <v>0.64</v>
      </c>
      <c r="N729" s="139">
        <v>29080</v>
      </c>
      <c r="O729" s="140"/>
      <c r="P729" s="141"/>
      <c r="Q729" s="142" t="s">
        <v>1854</v>
      </c>
    </row>
    <row r="730" ht="15.75" customHeight="1" spans="1:17">
      <c r="A730" s="115" t="s">
        <v>1855</v>
      </c>
      <c r="B730" s="127"/>
      <c r="C730" s="128"/>
      <c r="D730" s="109" t="s">
        <v>1856</v>
      </c>
      <c r="E730" s="108"/>
      <c r="F730" s="132"/>
      <c r="G730" s="119">
        <v>43281</v>
      </c>
      <c r="H730" s="133" t="s">
        <v>941</v>
      </c>
      <c r="I730" s="134">
        <v>1</v>
      </c>
      <c r="J730" s="135">
        <v>33790</v>
      </c>
      <c r="K730" s="136">
        <v>33388.75</v>
      </c>
      <c r="L730" s="137">
        <v>40160</v>
      </c>
      <c r="M730" s="138">
        <v>0.96</v>
      </c>
      <c r="N730" s="139">
        <v>38550</v>
      </c>
      <c r="O730" s="140"/>
      <c r="P730" s="141"/>
      <c r="Q730" s="142" t="s">
        <v>1854</v>
      </c>
    </row>
    <row r="731" ht="15.75" customHeight="1" spans="1:17">
      <c r="A731" s="115" t="s">
        <v>1857</v>
      </c>
      <c r="B731" s="127"/>
      <c r="C731" s="128"/>
      <c r="D731" s="109" t="s">
        <v>1858</v>
      </c>
      <c r="E731" s="108"/>
      <c r="F731" s="132"/>
      <c r="G731" s="119">
        <v>43373</v>
      </c>
      <c r="H731" s="133" t="s">
        <v>941</v>
      </c>
      <c r="I731" s="134">
        <v>1</v>
      </c>
      <c r="J731" s="135">
        <v>26741</v>
      </c>
      <c r="K731" s="136">
        <v>26741</v>
      </c>
      <c r="L731" s="137">
        <v>31780</v>
      </c>
      <c r="M731" s="138">
        <v>0.97</v>
      </c>
      <c r="N731" s="139">
        <v>30830</v>
      </c>
      <c r="O731" s="140"/>
      <c r="P731" s="141"/>
      <c r="Q731" s="142" t="s">
        <v>1854</v>
      </c>
    </row>
    <row r="732" ht="15.75" customHeight="1" spans="1:17">
      <c r="A732" s="115" t="s">
        <v>1859</v>
      </c>
      <c r="B732" s="127"/>
      <c r="C732" s="128"/>
      <c r="D732" s="108" t="s">
        <v>962</v>
      </c>
      <c r="E732" s="108"/>
      <c r="F732" s="132"/>
      <c r="G732" s="119">
        <v>40848</v>
      </c>
      <c r="H732" s="133" t="s">
        <v>941</v>
      </c>
      <c r="I732" s="134">
        <v>1</v>
      </c>
      <c r="J732" s="135">
        <v>372724</v>
      </c>
      <c r="K732" s="136">
        <v>251743.66</v>
      </c>
      <c r="L732" s="137">
        <v>544230</v>
      </c>
      <c r="M732" s="138">
        <v>0.63</v>
      </c>
      <c r="N732" s="139">
        <v>342860</v>
      </c>
      <c r="O732" s="140"/>
      <c r="P732" s="141"/>
      <c r="Q732" s="142" t="s">
        <v>1860</v>
      </c>
    </row>
    <row r="733" ht="15.75" customHeight="1" spans="1:17">
      <c r="A733" s="115" t="s">
        <v>1861</v>
      </c>
      <c r="B733" s="127"/>
      <c r="C733" s="128"/>
      <c r="D733" s="108" t="s">
        <v>1862</v>
      </c>
      <c r="E733" s="108"/>
      <c r="F733" s="132"/>
      <c r="G733" s="119">
        <v>42125</v>
      </c>
      <c r="H733" s="133" t="s">
        <v>941</v>
      </c>
      <c r="I733" s="134">
        <v>1</v>
      </c>
      <c r="J733" s="135">
        <v>373804</v>
      </c>
      <c r="K733" s="136">
        <v>314618.4</v>
      </c>
      <c r="L733" s="137">
        <v>461190</v>
      </c>
      <c r="M733" s="138">
        <v>0.81</v>
      </c>
      <c r="N733" s="139">
        <v>373560</v>
      </c>
      <c r="O733" s="140"/>
      <c r="P733" s="141"/>
      <c r="Q733" s="142" t="s">
        <v>1860</v>
      </c>
    </row>
    <row r="734" ht="15.75" customHeight="1" spans="1:17">
      <c r="A734" s="115" t="s">
        <v>1863</v>
      </c>
      <c r="B734" s="127"/>
      <c r="C734" s="128"/>
      <c r="D734" s="108" t="s">
        <v>1303</v>
      </c>
      <c r="E734" s="108"/>
      <c r="F734" s="132"/>
      <c r="G734" s="119">
        <v>42461</v>
      </c>
      <c r="H734" s="133" t="s">
        <v>941</v>
      </c>
      <c r="I734" s="134">
        <v>1</v>
      </c>
      <c r="J734" s="135">
        <v>23281.5</v>
      </c>
      <c r="K734" s="136">
        <v>17936.51</v>
      </c>
      <c r="L734" s="137">
        <v>28720</v>
      </c>
      <c r="M734" s="138">
        <v>0.85</v>
      </c>
      <c r="N734" s="139">
        <v>24410</v>
      </c>
      <c r="O734" s="140"/>
      <c r="P734" s="141"/>
      <c r="Q734" s="142" t="s">
        <v>1860</v>
      </c>
    </row>
    <row r="735" ht="15.75" customHeight="1" spans="1:17">
      <c r="A735" s="115" t="s">
        <v>1864</v>
      </c>
      <c r="B735" s="127"/>
      <c r="C735" s="128"/>
      <c r="D735" s="108" t="s">
        <v>1865</v>
      </c>
      <c r="E735" s="108"/>
      <c r="F735" s="132"/>
      <c r="G735" s="119">
        <v>42767</v>
      </c>
      <c r="H735" s="133" t="s">
        <v>941</v>
      </c>
      <c r="I735" s="134">
        <v>1</v>
      </c>
      <c r="J735" s="135">
        <v>15499</v>
      </c>
      <c r="K735" s="136">
        <v>14333.35</v>
      </c>
      <c r="L735" s="137">
        <v>18600</v>
      </c>
      <c r="M735" s="138">
        <v>0.9</v>
      </c>
      <c r="N735" s="139">
        <v>16740</v>
      </c>
      <c r="O735" s="140"/>
      <c r="P735" s="141"/>
      <c r="Q735" s="142" t="s">
        <v>1860</v>
      </c>
    </row>
    <row r="736" ht="15.75" customHeight="1" spans="1:17">
      <c r="A736" s="115" t="s">
        <v>1866</v>
      </c>
      <c r="B736" s="127"/>
      <c r="C736" s="128"/>
      <c r="D736" s="108" t="s">
        <v>1867</v>
      </c>
      <c r="E736" s="108"/>
      <c r="F736" s="132"/>
      <c r="G736" s="119">
        <v>43251</v>
      </c>
      <c r="H736" s="133" t="s">
        <v>941</v>
      </c>
      <c r="I736" s="134">
        <v>1</v>
      </c>
      <c r="J736" s="135">
        <v>160000</v>
      </c>
      <c r="K736" s="136">
        <v>157466.68</v>
      </c>
      <c r="L736" s="137">
        <v>190160</v>
      </c>
      <c r="M736" s="138">
        <v>0.96</v>
      </c>
      <c r="N736" s="139">
        <v>182550</v>
      </c>
      <c r="O736" s="140"/>
      <c r="P736" s="141"/>
      <c r="Q736" s="142" t="s">
        <v>1860</v>
      </c>
    </row>
    <row r="737" ht="15.75" customHeight="1" spans="1:17">
      <c r="A737" s="115" t="s">
        <v>1868</v>
      </c>
      <c r="B737" s="127"/>
      <c r="C737" s="128"/>
      <c r="D737" s="109" t="s">
        <v>1869</v>
      </c>
      <c r="E737" s="108"/>
      <c r="F737" s="132"/>
      <c r="G737" s="119">
        <v>43281</v>
      </c>
      <c r="H737" s="133" t="s">
        <v>941</v>
      </c>
      <c r="I737" s="134">
        <v>1</v>
      </c>
      <c r="J737" s="135">
        <v>12526.3</v>
      </c>
      <c r="K737" s="136">
        <v>12377.56</v>
      </c>
      <c r="L737" s="137">
        <v>14890</v>
      </c>
      <c r="M737" s="138">
        <v>0.96</v>
      </c>
      <c r="N737" s="139">
        <v>14290</v>
      </c>
      <c r="O737" s="140"/>
      <c r="P737" s="141"/>
      <c r="Q737" s="142" t="s">
        <v>1860</v>
      </c>
    </row>
    <row r="738" ht="15.75" customHeight="1" spans="1:17">
      <c r="A738" s="115" t="s">
        <v>1870</v>
      </c>
      <c r="B738" s="127"/>
      <c r="C738" s="128"/>
      <c r="D738" s="108" t="s">
        <v>1871</v>
      </c>
      <c r="E738" s="108"/>
      <c r="F738" s="132"/>
      <c r="G738" s="119">
        <v>43298</v>
      </c>
      <c r="H738" s="133" t="s">
        <v>941</v>
      </c>
      <c r="I738" s="134">
        <v>1</v>
      </c>
      <c r="J738" s="135">
        <v>27828.57</v>
      </c>
      <c r="K738" s="136">
        <v>27608.27</v>
      </c>
      <c r="L738" s="137">
        <v>33070</v>
      </c>
      <c r="M738" s="138">
        <v>0.97</v>
      </c>
      <c r="N738" s="139">
        <v>32080</v>
      </c>
      <c r="O738" s="140"/>
      <c r="P738" s="141"/>
      <c r="Q738" s="142" t="s">
        <v>1860</v>
      </c>
    </row>
    <row r="739" ht="15.75" customHeight="1" spans="1:17">
      <c r="A739" s="115" t="s">
        <v>1872</v>
      </c>
      <c r="B739" s="127"/>
      <c r="C739" s="128"/>
      <c r="D739" s="108" t="s">
        <v>1873</v>
      </c>
      <c r="E739" s="108"/>
      <c r="F739" s="132"/>
      <c r="G739" s="119">
        <v>42979</v>
      </c>
      <c r="H739" s="133" t="s">
        <v>941</v>
      </c>
      <c r="I739" s="134">
        <v>1</v>
      </c>
      <c r="J739" s="135">
        <v>48103.87</v>
      </c>
      <c r="K739" s="136">
        <v>45818.95</v>
      </c>
      <c r="L739" s="137">
        <v>57720</v>
      </c>
      <c r="M739" s="138">
        <v>0.9</v>
      </c>
      <c r="N739" s="139">
        <v>51950</v>
      </c>
      <c r="O739" s="140"/>
      <c r="P739" s="141"/>
      <c r="Q739" s="142" t="s">
        <v>1874</v>
      </c>
    </row>
    <row r="740" ht="15.75" customHeight="1" spans="1:17">
      <c r="A740" s="115" t="s">
        <v>1875</v>
      </c>
      <c r="B740" s="127"/>
      <c r="C740" s="128"/>
      <c r="D740" s="108" t="s">
        <v>1876</v>
      </c>
      <c r="E740" s="108"/>
      <c r="F740" s="132"/>
      <c r="G740" s="119">
        <v>40909</v>
      </c>
      <c r="H740" s="133" t="s">
        <v>941</v>
      </c>
      <c r="I740" s="134">
        <v>1</v>
      </c>
      <c r="J740" s="135">
        <v>244200</v>
      </c>
      <c r="K740" s="136">
        <v>166869.6</v>
      </c>
      <c r="L740" s="137">
        <v>339990</v>
      </c>
      <c r="M740" s="138">
        <v>0.64</v>
      </c>
      <c r="N740" s="139">
        <v>217590</v>
      </c>
      <c r="O740" s="140"/>
      <c r="P740" s="141"/>
      <c r="Q740" s="142" t="s">
        <v>1877</v>
      </c>
    </row>
    <row r="741" ht="15.75" customHeight="1" spans="1:17">
      <c r="A741" s="115" t="s">
        <v>1878</v>
      </c>
      <c r="B741" s="127"/>
      <c r="C741" s="128"/>
      <c r="D741" s="108" t="s">
        <v>1879</v>
      </c>
      <c r="E741" s="108"/>
      <c r="F741" s="132"/>
      <c r="G741" s="119">
        <v>41091</v>
      </c>
      <c r="H741" s="133" t="s">
        <v>941</v>
      </c>
      <c r="I741" s="134">
        <v>1</v>
      </c>
      <c r="J741" s="135">
        <v>88705</v>
      </c>
      <c r="K741" s="136">
        <v>62722.12</v>
      </c>
      <c r="L741" s="137">
        <v>123500</v>
      </c>
      <c r="M741" s="138">
        <v>0.67</v>
      </c>
      <c r="N741" s="139">
        <v>82750</v>
      </c>
      <c r="O741" s="140"/>
      <c r="P741" s="141"/>
      <c r="Q741" s="143" t="s">
        <v>1877</v>
      </c>
    </row>
    <row r="742" ht="15.75" customHeight="1" spans="1:17">
      <c r="A742" s="115" t="s">
        <v>1880</v>
      </c>
      <c r="B742" s="127"/>
      <c r="C742" s="128"/>
      <c r="D742" s="109" t="s">
        <v>1881</v>
      </c>
      <c r="E742" s="108"/>
      <c r="F742" s="132"/>
      <c r="G742" s="119">
        <v>42278</v>
      </c>
      <c r="H742" s="133" t="s">
        <v>941</v>
      </c>
      <c r="I742" s="134">
        <v>1</v>
      </c>
      <c r="J742" s="135">
        <v>3348</v>
      </c>
      <c r="K742" s="136">
        <v>2884.25</v>
      </c>
      <c r="L742" s="137">
        <v>4130</v>
      </c>
      <c r="M742" s="138">
        <v>0.77</v>
      </c>
      <c r="N742" s="139">
        <v>3180</v>
      </c>
      <c r="O742" s="140"/>
      <c r="P742" s="141"/>
      <c r="Q742" s="142" t="s">
        <v>1877</v>
      </c>
    </row>
    <row r="743" ht="15.75" customHeight="1" spans="1:17">
      <c r="A743" s="115" t="s">
        <v>1882</v>
      </c>
      <c r="B743" s="127"/>
      <c r="C743" s="128"/>
      <c r="D743" s="108" t="s">
        <v>1883</v>
      </c>
      <c r="E743" s="108"/>
      <c r="F743" s="132"/>
      <c r="G743" s="119">
        <v>42675</v>
      </c>
      <c r="H743" s="133" t="s">
        <v>941</v>
      </c>
      <c r="I743" s="134">
        <v>1</v>
      </c>
      <c r="J743" s="135">
        <v>53866</v>
      </c>
      <c r="K743" s="136">
        <v>49175.16</v>
      </c>
      <c r="L743" s="137">
        <v>66460</v>
      </c>
      <c r="M743" s="138">
        <v>0.84</v>
      </c>
      <c r="N743" s="139">
        <v>55830</v>
      </c>
      <c r="O743" s="140"/>
      <c r="P743" s="141"/>
      <c r="Q743" s="142" t="s">
        <v>1877</v>
      </c>
    </row>
    <row r="744" ht="15.75" customHeight="1" spans="1:17">
      <c r="A744" s="115" t="s">
        <v>1884</v>
      </c>
      <c r="B744" s="127"/>
      <c r="C744" s="128"/>
      <c r="D744" s="108" t="s">
        <v>1885</v>
      </c>
      <c r="E744" s="108"/>
      <c r="F744" s="132"/>
      <c r="G744" s="119">
        <v>40483</v>
      </c>
      <c r="H744" s="133" t="s">
        <v>941</v>
      </c>
      <c r="I744" s="134">
        <v>1</v>
      </c>
      <c r="J744" s="135">
        <v>65899.2</v>
      </c>
      <c r="K744" s="136">
        <v>41379.3</v>
      </c>
      <c r="L744" s="137">
        <v>98460</v>
      </c>
      <c r="M744" s="138">
        <v>0.58</v>
      </c>
      <c r="N744" s="139">
        <v>57110</v>
      </c>
      <c r="O744" s="140"/>
      <c r="P744" s="141"/>
      <c r="Q744" s="142" t="s">
        <v>1886</v>
      </c>
    </row>
    <row r="745" ht="15.75" customHeight="1" spans="1:17">
      <c r="A745" s="115" t="s">
        <v>1887</v>
      </c>
      <c r="B745" s="127"/>
      <c r="C745" s="128"/>
      <c r="D745" s="109" t="s">
        <v>1888</v>
      </c>
      <c r="E745" s="108"/>
      <c r="F745" s="132"/>
      <c r="G745" s="119">
        <v>40909</v>
      </c>
      <c r="H745" s="133" t="s">
        <v>941</v>
      </c>
      <c r="I745" s="134">
        <v>1</v>
      </c>
      <c r="J745" s="135">
        <v>25457.9</v>
      </c>
      <c r="K745" s="136">
        <v>17396.3</v>
      </c>
      <c r="L745" s="137">
        <v>35440</v>
      </c>
      <c r="M745" s="138">
        <v>0.52</v>
      </c>
      <c r="N745" s="139">
        <v>18430</v>
      </c>
      <c r="O745" s="140"/>
      <c r="P745" s="141"/>
      <c r="Q745" s="142" t="s">
        <v>1886</v>
      </c>
    </row>
    <row r="746" ht="15.75" customHeight="1" spans="1:17">
      <c r="A746" s="115" t="s">
        <v>1889</v>
      </c>
      <c r="B746" s="127"/>
      <c r="C746" s="128"/>
      <c r="D746" s="108" t="s">
        <v>1890</v>
      </c>
      <c r="E746" s="108"/>
      <c r="F746" s="132"/>
      <c r="G746" s="119">
        <v>41122</v>
      </c>
      <c r="H746" s="133" t="s">
        <v>941</v>
      </c>
      <c r="I746" s="134">
        <v>1</v>
      </c>
      <c r="J746" s="135">
        <v>87186.8</v>
      </c>
      <c r="K746" s="136">
        <v>61993.77</v>
      </c>
      <c r="L746" s="137">
        <v>121390</v>
      </c>
      <c r="M746" s="138">
        <v>0.67</v>
      </c>
      <c r="N746" s="139">
        <v>81330</v>
      </c>
      <c r="O746" s="140"/>
      <c r="P746" s="141"/>
      <c r="Q746" s="142" t="s">
        <v>1886</v>
      </c>
    </row>
    <row r="747" ht="15.75" customHeight="1" spans="1:17">
      <c r="A747" s="115" t="s">
        <v>1891</v>
      </c>
      <c r="B747" s="127"/>
      <c r="C747" s="128"/>
      <c r="D747" s="108" t="s">
        <v>1892</v>
      </c>
      <c r="E747" s="108"/>
      <c r="F747" s="132"/>
      <c r="G747" s="119">
        <v>41214</v>
      </c>
      <c r="H747" s="133" t="s">
        <v>941</v>
      </c>
      <c r="I747" s="134">
        <v>1</v>
      </c>
      <c r="J747" s="135">
        <v>1650</v>
      </c>
      <c r="K747" s="136">
        <v>1192.9</v>
      </c>
      <c r="L747" s="137">
        <v>2300</v>
      </c>
      <c r="M747" s="138">
        <v>0.68</v>
      </c>
      <c r="N747" s="139">
        <v>1560</v>
      </c>
      <c r="O747" s="140"/>
      <c r="P747" s="141"/>
      <c r="Q747" s="142" t="s">
        <v>1886</v>
      </c>
    </row>
    <row r="748" ht="15.75" customHeight="1" spans="1:17">
      <c r="A748" s="115" t="s">
        <v>1893</v>
      </c>
      <c r="B748" s="127"/>
      <c r="C748" s="128"/>
      <c r="D748" s="108" t="s">
        <v>1894</v>
      </c>
      <c r="E748" s="108"/>
      <c r="F748" s="132"/>
      <c r="G748" s="119">
        <v>41214</v>
      </c>
      <c r="H748" s="133" t="s">
        <v>941</v>
      </c>
      <c r="I748" s="134">
        <v>1</v>
      </c>
      <c r="J748" s="135">
        <v>13230</v>
      </c>
      <c r="K748" s="136">
        <v>9564.1</v>
      </c>
      <c r="L748" s="137">
        <v>18420</v>
      </c>
      <c r="M748" s="138">
        <v>0.68</v>
      </c>
      <c r="N748" s="139">
        <v>12530</v>
      </c>
      <c r="O748" s="140"/>
      <c r="P748" s="141"/>
      <c r="Q748" s="142" t="s">
        <v>1886</v>
      </c>
    </row>
    <row r="749" ht="15.75" customHeight="1" spans="1:17">
      <c r="A749" s="115" t="s">
        <v>1895</v>
      </c>
      <c r="B749" s="127"/>
      <c r="C749" s="128"/>
      <c r="D749" s="108" t="s">
        <v>1896</v>
      </c>
      <c r="E749" s="108"/>
      <c r="F749" s="132"/>
      <c r="G749" s="119">
        <v>41214</v>
      </c>
      <c r="H749" s="133" t="s">
        <v>941</v>
      </c>
      <c r="I749" s="134">
        <v>1</v>
      </c>
      <c r="J749" s="135">
        <v>70235</v>
      </c>
      <c r="K749" s="136">
        <v>50774.3</v>
      </c>
      <c r="L749" s="137">
        <v>97780</v>
      </c>
      <c r="M749" s="138">
        <v>0.58</v>
      </c>
      <c r="N749" s="139">
        <v>56710</v>
      </c>
      <c r="O749" s="140"/>
      <c r="P749" s="141"/>
      <c r="Q749" s="142" t="s">
        <v>1886</v>
      </c>
    </row>
    <row r="750" ht="15.75" customHeight="1" spans="1:17">
      <c r="A750" s="115" t="s">
        <v>1897</v>
      </c>
      <c r="B750" s="127"/>
      <c r="C750" s="128"/>
      <c r="D750" s="108" t="s">
        <v>1876</v>
      </c>
      <c r="E750" s="108"/>
      <c r="F750" s="132"/>
      <c r="G750" s="119">
        <v>40909</v>
      </c>
      <c r="H750" s="133" t="s">
        <v>941</v>
      </c>
      <c r="I750" s="134">
        <v>1</v>
      </c>
      <c r="J750" s="135">
        <v>58000</v>
      </c>
      <c r="K750" s="136">
        <v>39633.6</v>
      </c>
      <c r="L750" s="137">
        <v>80750</v>
      </c>
      <c r="M750" s="138">
        <v>0.52</v>
      </c>
      <c r="N750" s="139">
        <v>41990</v>
      </c>
      <c r="O750" s="140"/>
      <c r="P750" s="141"/>
      <c r="Q750" s="142" t="s">
        <v>1886</v>
      </c>
    </row>
    <row r="751" ht="15.75" customHeight="1" spans="1:17">
      <c r="A751" s="115" t="s">
        <v>1898</v>
      </c>
      <c r="B751" s="127"/>
      <c r="C751" s="128"/>
      <c r="D751" s="108" t="s">
        <v>1899</v>
      </c>
      <c r="E751" s="108"/>
      <c r="F751" s="132"/>
      <c r="G751" s="119">
        <v>41821</v>
      </c>
      <c r="H751" s="133" t="s">
        <v>941</v>
      </c>
      <c r="I751" s="134">
        <v>1</v>
      </c>
      <c r="J751" s="135">
        <v>60000</v>
      </c>
      <c r="K751" s="136">
        <v>48125</v>
      </c>
      <c r="L751" s="137">
        <v>78100</v>
      </c>
      <c r="M751" s="138">
        <v>0.77</v>
      </c>
      <c r="N751" s="139">
        <v>60140</v>
      </c>
      <c r="O751" s="140"/>
      <c r="P751" s="141"/>
      <c r="Q751" s="142" t="s">
        <v>1886</v>
      </c>
    </row>
    <row r="752" ht="15.75" customHeight="1" spans="1:17">
      <c r="A752" s="115" t="s">
        <v>1900</v>
      </c>
      <c r="B752" s="127"/>
      <c r="C752" s="128"/>
      <c r="D752" s="109" t="s">
        <v>1901</v>
      </c>
      <c r="E752" s="108"/>
      <c r="F752" s="132"/>
      <c r="G752" s="119">
        <v>42186</v>
      </c>
      <c r="H752" s="133" t="s">
        <v>941</v>
      </c>
      <c r="I752" s="134">
        <v>1</v>
      </c>
      <c r="J752" s="135">
        <v>14000</v>
      </c>
      <c r="K752" s="136">
        <v>11894.04</v>
      </c>
      <c r="L752" s="137">
        <v>17270</v>
      </c>
      <c r="M752" s="138">
        <v>0.76</v>
      </c>
      <c r="N752" s="139">
        <v>13130</v>
      </c>
      <c r="O752" s="140"/>
      <c r="P752" s="141"/>
      <c r="Q752" s="142" t="s">
        <v>1886</v>
      </c>
    </row>
    <row r="753" ht="15.75" customHeight="1" spans="1:17">
      <c r="A753" s="115" t="s">
        <v>1902</v>
      </c>
      <c r="B753" s="127"/>
      <c r="C753" s="128"/>
      <c r="D753" s="109" t="s">
        <v>1901</v>
      </c>
      <c r="E753" s="108"/>
      <c r="F753" s="132"/>
      <c r="G753" s="119">
        <v>42248</v>
      </c>
      <c r="H753" s="133" t="s">
        <v>941</v>
      </c>
      <c r="I753" s="134">
        <v>1</v>
      </c>
      <c r="J753" s="135">
        <v>3569</v>
      </c>
      <c r="K753" s="136">
        <v>3060.32</v>
      </c>
      <c r="L753" s="137">
        <v>4400</v>
      </c>
      <c r="M753" s="138">
        <v>0.77</v>
      </c>
      <c r="N753" s="139">
        <v>3390</v>
      </c>
      <c r="O753" s="140"/>
      <c r="P753" s="141"/>
      <c r="Q753" s="142" t="s">
        <v>1886</v>
      </c>
    </row>
    <row r="754" ht="15.75" customHeight="1" spans="1:17">
      <c r="A754" s="115" t="s">
        <v>1903</v>
      </c>
      <c r="B754" s="127"/>
      <c r="C754" s="144"/>
      <c r="D754" s="108" t="s">
        <v>1270</v>
      </c>
      <c r="E754" s="108"/>
      <c r="F754" s="132"/>
      <c r="G754" s="119">
        <v>42552</v>
      </c>
      <c r="H754" s="133" t="s">
        <v>941</v>
      </c>
      <c r="I754" s="134">
        <v>1</v>
      </c>
      <c r="J754" s="135">
        <v>20500</v>
      </c>
      <c r="K754" s="136">
        <v>16280.46</v>
      </c>
      <c r="L754" s="137">
        <v>25290</v>
      </c>
      <c r="M754" s="138">
        <v>0.87</v>
      </c>
      <c r="N754" s="139">
        <v>22000</v>
      </c>
      <c r="O754" s="140"/>
      <c r="P754" s="141"/>
      <c r="Q754" s="143" t="s">
        <v>1886</v>
      </c>
    </row>
    <row r="755" s="77" customFormat="1" ht="15.75" customHeight="1" spans="1:17">
      <c r="A755" s="115" t="s">
        <v>1904</v>
      </c>
      <c r="B755" s="169"/>
      <c r="C755" s="169"/>
      <c r="D755" s="146" t="s">
        <v>1905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1906</v>
      </c>
      <c r="B756" s="174"/>
      <c r="C756" s="175" t="s">
        <v>1907</v>
      </c>
      <c r="D756" s="108" t="s">
        <v>1560</v>
      </c>
      <c r="E756" s="108"/>
      <c r="F756" s="132"/>
      <c r="G756" s="119">
        <v>40878</v>
      </c>
      <c r="H756" s="133" t="s">
        <v>941</v>
      </c>
      <c r="I756" s="134">
        <v>1</v>
      </c>
      <c r="J756" s="135">
        <v>64659.85</v>
      </c>
      <c r="K756" s="136">
        <v>43927.9</v>
      </c>
      <c r="L756" s="137">
        <v>94410</v>
      </c>
      <c r="M756" s="138">
        <v>0.52</v>
      </c>
      <c r="N756" s="139">
        <v>49090</v>
      </c>
      <c r="O756" s="140"/>
      <c r="P756" s="141"/>
      <c r="Q756" s="142" t="s">
        <v>1908</v>
      </c>
    </row>
    <row r="757" ht="15.75" customHeight="1" spans="1:17">
      <c r="A757" s="115" t="s">
        <v>1909</v>
      </c>
      <c r="B757" s="174"/>
      <c r="C757" s="176"/>
      <c r="D757" s="108" t="s">
        <v>1910</v>
      </c>
      <c r="E757" s="108"/>
      <c r="F757" s="132"/>
      <c r="G757" s="119">
        <v>40969</v>
      </c>
      <c r="H757" s="133" t="s">
        <v>941</v>
      </c>
      <c r="I757" s="134">
        <v>1</v>
      </c>
      <c r="J757" s="135">
        <v>18000</v>
      </c>
      <c r="K757" s="136">
        <v>12442.5</v>
      </c>
      <c r="L757" s="137">
        <v>25060</v>
      </c>
      <c r="M757" s="138">
        <v>0.65</v>
      </c>
      <c r="N757" s="139">
        <v>16290</v>
      </c>
      <c r="O757" s="140"/>
      <c r="P757" s="141"/>
      <c r="Q757" s="142" t="s">
        <v>1908</v>
      </c>
    </row>
    <row r="758" ht="15.75" customHeight="1" spans="1:17">
      <c r="A758" s="115" t="s">
        <v>1911</v>
      </c>
      <c r="B758" s="174"/>
      <c r="C758" s="176"/>
      <c r="D758" s="108" t="s">
        <v>1912</v>
      </c>
      <c r="E758" s="108"/>
      <c r="F758" s="132"/>
      <c r="G758" s="119">
        <v>41183</v>
      </c>
      <c r="H758" s="133" t="s">
        <v>941</v>
      </c>
      <c r="I758" s="134">
        <v>1</v>
      </c>
      <c r="J758" s="135">
        <v>3402</v>
      </c>
      <c r="K758" s="136">
        <v>2445.63</v>
      </c>
      <c r="L758" s="137">
        <v>4740</v>
      </c>
      <c r="M758" s="138">
        <v>0.68</v>
      </c>
      <c r="N758" s="139">
        <v>3220</v>
      </c>
      <c r="O758" s="140"/>
      <c r="P758" s="141"/>
      <c r="Q758" s="142" t="s">
        <v>1908</v>
      </c>
    </row>
    <row r="759" ht="15.75" customHeight="1" spans="1:17">
      <c r="A759" s="115" t="s">
        <v>1913</v>
      </c>
      <c r="B759" s="174"/>
      <c r="C759" s="176"/>
      <c r="D759" s="108" t="s">
        <v>1914</v>
      </c>
      <c r="E759" s="108"/>
      <c r="F759" s="132"/>
      <c r="G759" s="119">
        <v>41091</v>
      </c>
      <c r="H759" s="133" t="s">
        <v>941</v>
      </c>
      <c r="I759" s="134">
        <v>1</v>
      </c>
      <c r="J759" s="135">
        <v>60900</v>
      </c>
      <c r="K759" s="136">
        <v>43061.56</v>
      </c>
      <c r="L759" s="137">
        <v>84790</v>
      </c>
      <c r="M759" s="138">
        <v>0.56</v>
      </c>
      <c r="N759" s="139">
        <v>47480</v>
      </c>
      <c r="O759" s="140"/>
      <c r="P759" s="141"/>
      <c r="Q759" s="142" t="s">
        <v>1908</v>
      </c>
    </row>
    <row r="760" ht="15.75" customHeight="1" spans="1:17">
      <c r="A760" s="115" t="s">
        <v>1915</v>
      </c>
      <c r="B760" s="174"/>
      <c r="C760" s="176"/>
      <c r="D760" s="109" t="s">
        <v>1916</v>
      </c>
      <c r="E760" s="108"/>
      <c r="F760" s="132"/>
      <c r="G760" s="119">
        <v>42491</v>
      </c>
      <c r="H760" s="133" t="s">
        <v>941</v>
      </c>
      <c r="I760" s="134">
        <v>1</v>
      </c>
      <c r="J760" s="135">
        <v>4440</v>
      </c>
      <c r="K760" s="136">
        <v>3947.76</v>
      </c>
      <c r="L760" s="137">
        <v>5480</v>
      </c>
      <c r="M760" s="138">
        <v>0.81</v>
      </c>
      <c r="N760" s="139">
        <v>4440</v>
      </c>
      <c r="O760" s="140"/>
      <c r="P760" s="141"/>
      <c r="Q760" s="142" t="s">
        <v>1908</v>
      </c>
    </row>
    <row r="761" ht="15.75" customHeight="1" spans="1:17">
      <c r="A761" s="115" t="s">
        <v>1917</v>
      </c>
      <c r="B761" s="174"/>
      <c r="C761" s="176"/>
      <c r="D761" s="108" t="s">
        <v>1918</v>
      </c>
      <c r="E761" s="108"/>
      <c r="F761" s="132"/>
      <c r="G761" s="119">
        <v>42522</v>
      </c>
      <c r="H761" s="133" t="s">
        <v>941</v>
      </c>
      <c r="I761" s="134">
        <v>1</v>
      </c>
      <c r="J761" s="135">
        <v>2000</v>
      </c>
      <c r="K761" s="136">
        <v>1786.16</v>
      </c>
      <c r="L761" s="137">
        <v>2470</v>
      </c>
      <c r="M761" s="138">
        <v>0.95</v>
      </c>
      <c r="N761" s="139">
        <v>2350</v>
      </c>
      <c r="O761" s="140"/>
      <c r="P761" s="141"/>
      <c r="Q761" s="142" t="s">
        <v>1908</v>
      </c>
    </row>
    <row r="762" ht="15.75" customHeight="1" spans="1:17">
      <c r="A762" s="115" t="s">
        <v>1919</v>
      </c>
      <c r="B762" s="174"/>
      <c r="C762" s="176"/>
      <c r="D762" s="108" t="s">
        <v>1270</v>
      </c>
      <c r="E762" s="108"/>
      <c r="F762" s="132"/>
      <c r="G762" s="119">
        <v>42583</v>
      </c>
      <c r="H762" s="133" t="s">
        <v>941</v>
      </c>
      <c r="I762" s="134">
        <v>1</v>
      </c>
      <c r="J762" s="135">
        <v>23749.75</v>
      </c>
      <c r="K762" s="136">
        <v>21399.5</v>
      </c>
      <c r="L762" s="137">
        <v>29300</v>
      </c>
      <c r="M762" s="138">
        <v>0.87</v>
      </c>
      <c r="N762" s="139">
        <v>25490</v>
      </c>
      <c r="O762" s="140"/>
      <c r="P762" s="141"/>
      <c r="Q762" s="142" t="s">
        <v>1908</v>
      </c>
    </row>
    <row r="763" ht="15.75" customHeight="1" spans="1:17">
      <c r="A763" s="115" t="s">
        <v>1920</v>
      </c>
      <c r="B763" s="174"/>
      <c r="C763" s="176"/>
      <c r="D763" s="108" t="s">
        <v>1921</v>
      </c>
      <c r="E763" s="108"/>
      <c r="F763" s="132"/>
      <c r="G763" s="119">
        <v>43299</v>
      </c>
      <c r="H763" s="133" t="s">
        <v>941</v>
      </c>
      <c r="I763" s="134">
        <v>1</v>
      </c>
      <c r="J763" s="135">
        <v>16735</v>
      </c>
      <c r="K763" s="136">
        <v>16602.52</v>
      </c>
      <c r="L763" s="137">
        <v>19890</v>
      </c>
      <c r="M763" s="138">
        <v>0.97</v>
      </c>
      <c r="N763" s="139">
        <v>19290</v>
      </c>
      <c r="O763" s="140"/>
      <c r="P763" s="141"/>
      <c r="Q763" s="142" t="s">
        <v>1908</v>
      </c>
    </row>
    <row r="764" ht="15.75" customHeight="1" spans="1:17">
      <c r="A764" s="115" t="s">
        <v>1922</v>
      </c>
      <c r="B764" s="174"/>
      <c r="C764" s="176"/>
      <c r="D764" s="108" t="s">
        <v>1923</v>
      </c>
      <c r="E764" s="108"/>
      <c r="F764" s="132"/>
      <c r="G764" s="119">
        <v>43373</v>
      </c>
      <c r="H764" s="133" t="s">
        <v>941</v>
      </c>
      <c r="I764" s="134">
        <v>1</v>
      </c>
      <c r="J764" s="135">
        <v>12535</v>
      </c>
      <c r="K764" s="136">
        <v>12535</v>
      </c>
      <c r="L764" s="137">
        <v>14900</v>
      </c>
      <c r="M764" s="138">
        <v>0.98</v>
      </c>
      <c r="N764" s="139">
        <v>14600</v>
      </c>
      <c r="O764" s="140"/>
      <c r="P764" s="141"/>
      <c r="Q764" s="142" t="s">
        <v>1908</v>
      </c>
    </row>
    <row r="765" ht="15.75" customHeight="1" spans="1:17">
      <c r="A765" s="115" t="s">
        <v>1924</v>
      </c>
      <c r="B765" s="174"/>
      <c r="C765" s="176"/>
      <c r="D765" s="108" t="s">
        <v>1278</v>
      </c>
      <c r="E765" s="108"/>
      <c r="F765" s="132"/>
      <c r="G765" s="119">
        <v>40969</v>
      </c>
      <c r="H765" s="133" t="s">
        <v>941</v>
      </c>
      <c r="I765" s="134">
        <v>1</v>
      </c>
      <c r="J765" s="135">
        <v>66923</v>
      </c>
      <c r="K765" s="136">
        <v>46260.34</v>
      </c>
      <c r="L765" s="137">
        <v>93170</v>
      </c>
      <c r="M765" s="138">
        <v>0.65</v>
      </c>
      <c r="N765" s="139">
        <v>60560</v>
      </c>
      <c r="O765" s="140"/>
      <c r="P765" s="141"/>
      <c r="Q765" s="142" t="s">
        <v>1925</v>
      </c>
    </row>
    <row r="766" ht="15.75" customHeight="1" spans="1:17">
      <c r="A766" s="115" t="s">
        <v>1926</v>
      </c>
      <c r="B766" s="174"/>
      <c r="C766" s="176"/>
      <c r="D766" s="108" t="s">
        <v>962</v>
      </c>
      <c r="E766" s="108"/>
      <c r="F766" s="132"/>
      <c r="G766" s="119">
        <v>41214</v>
      </c>
      <c r="H766" s="133" t="s">
        <v>941</v>
      </c>
      <c r="I766" s="134">
        <v>1</v>
      </c>
      <c r="J766" s="135">
        <v>1004698</v>
      </c>
      <c r="K766" s="136">
        <v>726312.9</v>
      </c>
      <c r="L766" s="137">
        <v>1398780</v>
      </c>
      <c r="M766" s="138">
        <v>0.68</v>
      </c>
      <c r="N766" s="139">
        <v>951170</v>
      </c>
      <c r="O766" s="140"/>
      <c r="P766" s="141"/>
      <c r="Q766" s="142" t="s">
        <v>1925</v>
      </c>
    </row>
    <row r="767" ht="15.75" customHeight="1" spans="1:17">
      <c r="A767" s="115" t="s">
        <v>1927</v>
      </c>
      <c r="B767" s="174"/>
      <c r="C767" s="176"/>
      <c r="D767" s="108" t="s">
        <v>1928</v>
      </c>
      <c r="E767" s="108"/>
      <c r="F767" s="132"/>
      <c r="G767" s="119">
        <v>41214</v>
      </c>
      <c r="H767" s="133" t="s">
        <v>941</v>
      </c>
      <c r="I767" s="134">
        <v>1</v>
      </c>
      <c r="J767" s="135">
        <v>54720</v>
      </c>
      <c r="K767" s="136">
        <v>39558</v>
      </c>
      <c r="L767" s="137">
        <v>76180</v>
      </c>
      <c r="M767" s="138">
        <v>0.68</v>
      </c>
      <c r="N767" s="139">
        <v>51800</v>
      </c>
      <c r="O767" s="140"/>
      <c r="P767" s="141"/>
      <c r="Q767" s="142" t="s">
        <v>1925</v>
      </c>
    </row>
    <row r="768" ht="15.75" customHeight="1" spans="1:17">
      <c r="A768" s="115" t="s">
        <v>1929</v>
      </c>
      <c r="B768" s="174"/>
      <c r="C768" s="176"/>
      <c r="D768" s="108" t="s">
        <v>962</v>
      </c>
      <c r="E768" s="108"/>
      <c r="F768" s="132"/>
      <c r="G768" s="119">
        <v>41214</v>
      </c>
      <c r="H768" s="133" t="s">
        <v>941</v>
      </c>
      <c r="I768" s="134">
        <v>1</v>
      </c>
      <c r="J768" s="135">
        <v>127900</v>
      </c>
      <c r="K768" s="136">
        <v>92461.1</v>
      </c>
      <c r="L768" s="137">
        <v>178070</v>
      </c>
      <c r="M768" s="138">
        <v>0.68</v>
      </c>
      <c r="N768" s="139">
        <v>121090</v>
      </c>
      <c r="O768" s="140"/>
      <c r="P768" s="141"/>
      <c r="Q768" s="142" t="s">
        <v>1925</v>
      </c>
    </row>
    <row r="769" ht="15.75" customHeight="1" spans="1:17">
      <c r="A769" s="115" t="s">
        <v>1930</v>
      </c>
      <c r="B769" s="174"/>
      <c r="C769" s="176"/>
      <c r="D769" s="108" t="s">
        <v>962</v>
      </c>
      <c r="E769" s="108"/>
      <c r="F769" s="132"/>
      <c r="G769" s="119">
        <v>41365</v>
      </c>
      <c r="H769" s="133" t="s">
        <v>941</v>
      </c>
      <c r="I769" s="134">
        <v>1</v>
      </c>
      <c r="J769" s="135">
        <v>54720</v>
      </c>
      <c r="K769" s="136">
        <v>40641</v>
      </c>
      <c r="L769" s="137">
        <v>74330</v>
      </c>
      <c r="M769" s="138">
        <v>0.7</v>
      </c>
      <c r="N769" s="139">
        <v>52030</v>
      </c>
      <c r="O769" s="140"/>
      <c r="P769" s="141"/>
      <c r="Q769" s="142" t="s">
        <v>1925</v>
      </c>
    </row>
    <row r="770" ht="15.75" customHeight="1" spans="1:17">
      <c r="A770" s="115" t="s">
        <v>1931</v>
      </c>
      <c r="B770" s="174"/>
      <c r="C770" s="176"/>
      <c r="D770" s="108" t="s">
        <v>1928</v>
      </c>
      <c r="E770" s="108"/>
      <c r="F770" s="132"/>
      <c r="G770" s="119">
        <v>41214</v>
      </c>
      <c r="H770" s="133" t="s">
        <v>941</v>
      </c>
      <c r="I770" s="134">
        <v>1</v>
      </c>
      <c r="J770" s="135">
        <v>22637</v>
      </c>
      <c r="K770" s="136">
        <v>16365</v>
      </c>
      <c r="L770" s="137">
        <v>31520</v>
      </c>
      <c r="M770" s="138">
        <v>0.79</v>
      </c>
      <c r="N770" s="139">
        <v>24900</v>
      </c>
      <c r="O770" s="140"/>
      <c r="P770" s="141"/>
      <c r="Q770" s="142" t="s">
        <v>1925</v>
      </c>
    </row>
    <row r="771" ht="15.75" customHeight="1" spans="1:17">
      <c r="A771" s="115" t="s">
        <v>1932</v>
      </c>
      <c r="B771" s="174"/>
      <c r="C771" s="176"/>
      <c r="D771" s="108" t="s">
        <v>1933</v>
      </c>
      <c r="E771" s="108"/>
      <c r="F771" s="132"/>
      <c r="G771" s="119">
        <v>41579</v>
      </c>
      <c r="H771" s="133" t="s">
        <v>941</v>
      </c>
      <c r="I771" s="134">
        <v>1</v>
      </c>
      <c r="J771" s="135">
        <v>4300</v>
      </c>
      <c r="K771" s="136">
        <v>3312.84</v>
      </c>
      <c r="L771" s="137">
        <v>5840</v>
      </c>
      <c r="M771" s="138">
        <v>0.73</v>
      </c>
      <c r="N771" s="139">
        <v>4260</v>
      </c>
      <c r="O771" s="140"/>
      <c r="P771" s="141"/>
      <c r="Q771" s="142" t="s">
        <v>1925</v>
      </c>
    </row>
    <row r="772" ht="15.75" customHeight="1" spans="1:17">
      <c r="A772" s="115" t="s">
        <v>1934</v>
      </c>
      <c r="B772" s="174"/>
      <c r="C772" s="176"/>
      <c r="D772" s="108" t="s">
        <v>962</v>
      </c>
      <c r="E772" s="108"/>
      <c r="F772" s="132"/>
      <c r="G772" s="119">
        <v>41609</v>
      </c>
      <c r="H772" s="133" t="s">
        <v>941</v>
      </c>
      <c r="I772" s="134">
        <v>1</v>
      </c>
      <c r="J772" s="135">
        <v>472100</v>
      </c>
      <c r="K772" s="136">
        <v>365582.39</v>
      </c>
      <c r="L772" s="137">
        <v>641240</v>
      </c>
      <c r="M772" s="138">
        <v>0.74</v>
      </c>
      <c r="N772" s="139">
        <v>474520</v>
      </c>
      <c r="O772" s="140"/>
      <c r="P772" s="141"/>
      <c r="Q772" s="143" t="s">
        <v>1925</v>
      </c>
    </row>
    <row r="773" ht="15.75" customHeight="1" spans="1:17">
      <c r="A773" s="115" t="s">
        <v>1935</v>
      </c>
      <c r="B773" s="174"/>
      <c r="C773" s="176"/>
      <c r="D773" s="108" t="s">
        <v>1936</v>
      </c>
      <c r="E773" s="108"/>
      <c r="F773" s="132"/>
      <c r="G773" s="119">
        <v>41974</v>
      </c>
      <c r="H773" s="133" t="s">
        <v>941</v>
      </c>
      <c r="I773" s="134">
        <v>1</v>
      </c>
      <c r="J773" s="135">
        <v>157881</v>
      </c>
      <c r="K773" s="136">
        <v>129758.7</v>
      </c>
      <c r="L773" s="137">
        <v>205510</v>
      </c>
      <c r="M773" s="138">
        <v>0.79</v>
      </c>
      <c r="N773" s="139">
        <v>162350</v>
      </c>
      <c r="O773" s="140"/>
      <c r="P773" s="141"/>
      <c r="Q773" s="142" t="s">
        <v>1925</v>
      </c>
    </row>
    <row r="774" ht="15.75" customHeight="1" spans="1:17">
      <c r="A774" s="115" t="s">
        <v>1937</v>
      </c>
      <c r="B774" s="174"/>
      <c r="C774" s="176"/>
      <c r="D774" s="108" t="s">
        <v>1938</v>
      </c>
      <c r="E774" s="108"/>
      <c r="F774" s="132"/>
      <c r="G774" s="119">
        <v>43312</v>
      </c>
      <c r="H774" s="133" t="s">
        <v>941</v>
      </c>
      <c r="I774" s="134">
        <v>1</v>
      </c>
      <c r="J774" s="135">
        <v>46392</v>
      </c>
      <c r="K774" s="136">
        <v>46024.72</v>
      </c>
      <c r="L774" s="137">
        <v>55140</v>
      </c>
      <c r="M774" s="138">
        <v>0.96</v>
      </c>
      <c r="N774" s="139">
        <v>52930</v>
      </c>
      <c r="O774" s="140"/>
      <c r="P774" s="141"/>
      <c r="Q774" s="142" t="s">
        <v>1925</v>
      </c>
    </row>
    <row r="775" ht="15.75" customHeight="1" spans="1:17">
      <c r="A775" s="115" t="s">
        <v>1939</v>
      </c>
      <c r="B775" s="174"/>
      <c r="C775" s="177"/>
      <c r="D775" s="108" t="s">
        <v>1940</v>
      </c>
      <c r="E775" s="108"/>
      <c r="F775" s="132"/>
      <c r="G775" s="119">
        <v>43312</v>
      </c>
      <c r="H775" s="133" t="s">
        <v>941</v>
      </c>
      <c r="I775" s="134">
        <v>1</v>
      </c>
      <c r="J775" s="135">
        <v>45873.5</v>
      </c>
      <c r="K775" s="136">
        <v>45510.34</v>
      </c>
      <c r="L775" s="137">
        <v>54520</v>
      </c>
      <c r="M775" s="138">
        <v>0.96</v>
      </c>
      <c r="N775" s="139">
        <v>52340</v>
      </c>
      <c r="O775" s="140"/>
      <c r="P775" s="141"/>
      <c r="Q775" s="142" t="s">
        <v>1925</v>
      </c>
    </row>
    <row r="776" s="77" customFormat="1" ht="15.75" customHeight="1" spans="1:17">
      <c r="A776" s="115" t="s">
        <v>1941</v>
      </c>
      <c r="B776" s="163"/>
      <c r="C776" s="163"/>
      <c r="D776" s="146" t="s">
        <v>1942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1943</v>
      </c>
      <c r="B777" s="115"/>
      <c r="C777" s="164" t="s">
        <v>1944</v>
      </c>
      <c r="D777" s="130" t="s">
        <v>847</v>
      </c>
      <c r="E777" s="130">
        <v>1</v>
      </c>
      <c r="F777" s="130" t="s">
        <v>839</v>
      </c>
      <c r="G777" s="119">
        <v>39539</v>
      </c>
      <c r="H777" s="61" t="s">
        <v>840</v>
      </c>
      <c r="I777" s="120">
        <v>1536</v>
      </c>
      <c r="J777" s="178">
        <v>11269480.94</v>
      </c>
      <c r="K777" s="179">
        <v>7427897.82</v>
      </c>
      <c r="L777" s="122">
        <v>983140</v>
      </c>
      <c r="M777" s="123">
        <v>0.61</v>
      </c>
      <c r="N777" s="122">
        <v>599720</v>
      </c>
      <c r="O777" s="124"/>
      <c r="P777" s="125">
        <f t="shared" ref="P777:P806" si="13">L777/I777</f>
        <v>640</v>
      </c>
      <c r="Q777" s="126" t="s">
        <v>1945</v>
      </c>
    </row>
    <row r="778" s="2" customFormat="1" ht="15.75" customHeight="1" spans="1:17">
      <c r="A778" s="115" t="s">
        <v>1946</v>
      </c>
      <c r="B778" s="115"/>
      <c r="C778" s="156"/>
      <c r="D778" s="130" t="s">
        <v>847</v>
      </c>
      <c r="E778" s="130">
        <v>2</v>
      </c>
      <c r="F778" s="130" t="s">
        <v>839</v>
      </c>
      <c r="G778" s="119">
        <v>42856</v>
      </c>
      <c r="H778" s="61" t="s">
        <v>840</v>
      </c>
      <c r="I778" s="120">
        <v>1536</v>
      </c>
      <c r="J778" s="129"/>
      <c r="K778" s="129"/>
      <c r="L778" s="122">
        <v>983140</v>
      </c>
      <c r="M778" s="123">
        <v>0.88</v>
      </c>
      <c r="N778" s="122">
        <v>865160</v>
      </c>
      <c r="O778" s="124"/>
      <c r="P778" s="125">
        <f t="shared" si="13"/>
        <v>640</v>
      </c>
      <c r="Q778" s="126" t="s">
        <v>1945</v>
      </c>
    </row>
    <row r="779" s="2" customFormat="1" ht="15.75" customHeight="1" spans="1:17">
      <c r="A779" s="115" t="s">
        <v>1947</v>
      </c>
      <c r="B779" s="115"/>
      <c r="C779" s="156"/>
      <c r="D779" s="130" t="s">
        <v>847</v>
      </c>
      <c r="E779" s="130">
        <v>3</v>
      </c>
      <c r="F779" s="130" t="s">
        <v>839</v>
      </c>
      <c r="G779" s="119">
        <v>39539</v>
      </c>
      <c r="H779" s="61" t="s">
        <v>840</v>
      </c>
      <c r="I779" s="120">
        <v>1536</v>
      </c>
      <c r="J779" s="129"/>
      <c r="K779" s="129"/>
      <c r="L779" s="122">
        <v>983140</v>
      </c>
      <c r="M779" s="123">
        <v>0.61</v>
      </c>
      <c r="N779" s="122">
        <v>599720</v>
      </c>
      <c r="O779" s="124"/>
      <c r="P779" s="125">
        <f t="shared" si="13"/>
        <v>640</v>
      </c>
      <c r="Q779" s="126" t="s">
        <v>1945</v>
      </c>
    </row>
    <row r="780" s="2" customFormat="1" ht="15.75" customHeight="1" spans="1:17">
      <c r="A780" s="115" t="s">
        <v>1948</v>
      </c>
      <c r="B780" s="115"/>
      <c r="C780" s="156"/>
      <c r="D780" s="130" t="s">
        <v>847</v>
      </c>
      <c r="E780" s="130">
        <v>4</v>
      </c>
      <c r="F780" s="130" t="s">
        <v>839</v>
      </c>
      <c r="G780" s="119">
        <v>42856</v>
      </c>
      <c r="H780" s="61" t="s">
        <v>840</v>
      </c>
      <c r="I780" s="120">
        <v>1536</v>
      </c>
      <c r="J780" s="129"/>
      <c r="K780" s="129"/>
      <c r="L780" s="122">
        <v>983140</v>
      </c>
      <c r="M780" s="123">
        <v>0.88</v>
      </c>
      <c r="N780" s="122">
        <v>865160</v>
      </c>
      <c r="O780" s="124"/>
      <c r="P780" s="125">
        <f t="shared" si="13"/>
        <v>640</v>
      </c>
      <c r="Q780" s="126" t="s">
        <v>1945</v>
      </c>
    </row>
    <row r="781" s="2" customFormat="1" ht="15.75" customHeight="1" spans="1:17">
      <c r="A781" s="115" t="s">
        <v>1949</v>
      </c>
      <c r="B781" s="115"/>
      <c r="C781" s="156"/>
      <c r="D781" s="130" t="s">
        <v>847</v>
      </c>
      <c r="E781" s="130">
        <v>5</v>
      </c>
      <c r="F781" s="130" t="s">
        <v>839</v>
      </c>
      <c r="G781" s="119">
        <v>39539</v>
      </c>
      <c r="H781" s="61" t="s">
        <v>840</v>
      </c>
      <c r="I781" s="120">
        <v>1536</v>
      </c>
      <c r="J781" s="129"/>
      <c r="K781" s="129"/>
      <c r="L781" s="122">
        <v>983140</v>
      </c>
      <c r="M781" s="123">
        <v>0.61</v>
      </c>
      <c r="N781" s="122">
        <v>599720</v>
      </c>
      <c r="O781" s="124"/>
      <c r="P781" s="125">
        <f t="shared" si="13"/>
        <v>640</v>
      </c>
      <c r="Q781" s="126" t="s">
        <v>1945</v>
      </c>
    </row>
    <row r="782" s="75" customFormat="1" ht="15.75" customHeight="1" spans="1:17">
      <c r="A782" s="115" t="s">
        <v>1950</v>
      </c>
      <c r="B782" s="115"/>
      <c r="C782" s="156"/>
      <c r="D782" s="130" t="s">
        <v>847</v>
      </c>
      <c r="E782" s="130">
        <v>6</v>
      </c>
      <c r="F782" s="130" t="s">
        <v>839</v>
      </c>
      <c r="G782" s="119">
        <v>42856</v>
      </c>
      <c r="H782" s="61" t="s">
        <v>840</v>
      </c>
      <c r="I782" s="120">
        <v>1536</v>
      </c>
      <c r="J782" s="129"/>
      <c r="K782" s="129"/>
      <c r="L782" s="122">
        <v>983140</v>
      </c>
      <c r="M782" s="123">
        <v>0.88</v>
      </c>
      <c r="N782" s="122">
        <v>865160</v>
      </c>
      <c r="O782" s="124"/>
      <c r="P782" s="125">
        <f t="shared" si="13"/>
        <v>640</v>
      </c>
      <c r="Q782" s="126" t="s">
        <v>1945</v>
      </c>
    </row>
    <row r="783" s="2" customFormat="1" ht="15.75" customHeight="1" spans="1:17">
      <c r="A783" s="115" t="s">
        <v>1951</v>
      </c>
      <c r="B783" s="115"/>
      <c r="C783" s="156"/>
      <c r="D783" s="130" t="s">
        <v>847</v>
      </c>
      <c r="E783" s="130">
        <v>7</v>
      </c>
      <c r="F783" s="130" t="s">
        <v>839</v>
      </c>
      <c r="G783" s="119">
        <v>39539</v>
      </c>
      <c r="H783" s="61" t="s">
        <v>840</v>
      </c>
      <c r="I783" s="120">
        <v>1536</v>
      </c>
      <c r="J783" s="129"/>
      <c r="K783" s="129"/>
      <c r="L783" s="122">
        <v>983140</v>
      </c>
      <c r="M783" s="123">
        <v>0.61</v>
      </c>
      <c r="N783" s="122">
        <v>599720</v>
      </c>
      <c r="O783" s="124"/>
      <c r="P783" s="125">
        <f t="shared" si="13"/>
        <v>640</v>
      </c>
      <c r="Q783" s="126" t="s">
        <v>1945</v>
      </c>
    </row>
    <row r="784" s="2" customFormat="1" ht="15.75" customHeight="1" spans="1:17">
      <c r="A784" s="115" t="s">
        <v>1952</v>
      </c>
      <c r="B784" s="115"/>
      <c r="C784" s="156"/>
      <c r="D784" s="130" t="s">
        <v>847</v>
      </c>
      <c r="E784" s="130">
        <v>8</v>
      </c>
      <c r="F784" s="130" t="s">
        <v>839</v>
      </c>
      <c r="G784" s="119">
        <v>42856</v>
      </c>
      <c r="H784" s="61" t="s">
        <v>840</v>
      </c>
      <c r="I784" s="120">
        <v>1536</v>
      </c>
      <c r="J784" s="129"/>
      <c r="K784" s="129"/>
      <c r="L784" s="122">
        <v>983140</v>
      </c>
      <c r="M784" s="123">
        <v>0.88</v>
      </c>
      <c r="N784" s="122">
        <v>865160</v>
      </c>
      <c r="O784" s="124"/>
      <c r="P784" s="125">
        <f t="shared" si="13"/>
        <v>640</v>
      </c>
      <c r="Q784" s="126" t="s">
        <v>1945</v>
      </c>
    </row>
    <row r="785" s="2" customFormat="1" ht="15.75" customHeight="1" spans="1:17">
      <c r="A785" s="115" t="s">
        <v>1953</v>
      </c>
      <c r="B785" s="115"/>
      <c r="C785" s="156"/>
      <c r="D785" s="130" t="s">
        <v>847</v>
      </c>
      <c r="E785" s="130">
        <v>9</v>
      </c>
      <c r="F785" s="130" t="s">
        <v>839</v>
      </c>
      <c r="G785" s="119">
        <v>39539</v>
      </c>
      <c r="H785" s="61" t="s">
        <v>840</v>
      </c>
      <c r="I785" s="120">
        <v>1536</v>
      </c>
      <c r="J785" s="129"/>
      <c r="K785" s="129"/>
      <c r="L785" s="122">
        <v>983140</v>
      </c>
      <c r="M785" s="123">
        <v>0.61</v>
      </c>
      <c r="N785" s="122">
        <v>599720</v>
      </c>
      <c r="O785" s="124"/>
      <c r="P785" s="125">
        <f t="shared" si="13"/>
        <v>640</v>
      </c>
      <c r="Q785" s="126" t="s">
        <v>1945</v>
      </c>
    </row>
    <row r="786" s="2" customFormat="1" ht="15.75" customHeight="1" spans="1:17">
      <c r="A786" s="115" t="s">
        <v>1954</v>
      </c>
      <c r="B786" s="115"/>
      <c r="C786" s="156"/>
      <c r="D786" s="130" t="s">
        <v>847</v>
      </c>
      <c r="E786" s="130">
        <v>10</v>
      </c>
      <c r="F786" s="130" t="s">
        <v>839</v>
      </c>
      <c r="G786" s="119">
        <v>42856</v>
      </c>
      <c r="H786" s="61" t="s">
        <v>840</v>
      </c>
      <c r="I786" s="120">
        <v>1536</v>
      </c>
      <c r="J786" s="129"/>
      <c r="K786" s="129"/>
      <c r="L786" s="122">
        <v>983140</v>
      </c>
      <c r="M786" s="123">
        <v>0.88</v>
      </c>
      <c r="N786" s="122">
        <v>865160</v>
      </c>
      <c r="O786" s="124"/>
      <c r="P786" s="125">
        <f t="shared" si="13"/>
        <v>640</v>
      </c>
      <c r="Q786" s="126" t="s">
        <v>1945</v>
      </c>
    </row>
    <row r="787" s="2" customFormat="1" ht="15.75" customHeight="1" spans="1:17">
      <c r="A787" s="115" t="s">
        <v>1955</v>
      </c>
      <c r="B787" s="115"/>
      <c r="C787" s="156"/>
      <c r="D787" s="130" t="s">
        <v>847</v>
      </c>
      <c r="E787" s="130">
        <v>11</v>
      </c>
      <c r="F787" s="130" t="s">
        <v>839</v>
      </c>
      <c r="G787" s="119">
        <v>39539</v>
      </c>
      <c r="H787" s="61" t="s">
        <v>840</v>
      </c>
      <c r="I787" s="120">
        <v>1536</v>
      </c>
      <c r="J787" s="129"/>
      <c r="K787" s="129"/>
      <c r="L787" s="122">
        <v>983140</v>
      </c>
      <c r="M787" s="123">
        <v>0.61</v>
      </c>
      <c r="N787" s="122">
        <v>599720</v>
      </c>
      <c r="O787" s="124"/>
      <c r="P787" s="125">
        <f t="shared" si="13"/>
        <v>640</v>
      </c>
      <c r="Q787" s="126" t="s">
        <v>1945</v>
      </c>
    </row>
    <row r="788" s="2" customFormat="1" ht="15.75" customHeight="1" spans="1:17">
      <c r="A788" s="115" t="s">
        <v>1956</v>
      </c>
      <c r="B788" s="115"/>
      <c r="C788" s="156"/>
      <c r="D788" s="130" t="s">
        <v>847</v>
      </c>
      <c r="E788" s="130">
        <v>12</v>
      </c>
      <c r="F788" s="130" t="s">
        <v>839</v>
      </c>
      <c r="G788" s="119">
        <v>42856</v>
      </c>
      <c r="H788" s="61" t="s">
        <v>840</v>
      </c>
      <c r="I788" s="120">
        <v>1536</v>
      </c>
      <c r="J788" s="129"/>
      <c r="K788" s="129"/>
      <c r="L788" s="122">
        <v>983140</v>
      </c>
      <c r="M788" s="123">
        <v>0.88</v>
      </c>
      <c r="N788" s="122">
        <v>865160</v>
      </c>
      <c r="O788" s="124"/>
      <c r="P788" s="125">
        <f t="shared" si="13"/>
        <v>640</v>
      </c>
      <c r="Q788" s="126" t="s">
        <v>1945</v>
      </c>
    </row>
    <row r="789" s="2" customFormat="1" ht="15.75" customHeight="1" spans="1:17">
      <c r="A789" s="115" t="s">
        <v>1957</v>
      </c>
      <c r="B789" s="115"/>
      <c r="C789" s="156"/>
      <c r="D789" s="130" t="s">
        <v>847</v>
      </c>
      <c r="E789" s="130">
        <v>13</v>
      </c>
      <c r="F789" s="130" t="s">
        <v>839</v>
      </c>
      <c r="G789" s="119">
        <v>39539</v>
      </c>
      <c r="H789" s="61" t="s">
        <v>840</v>
      </c>
      <c r="I789" s="120">
        <v>1536</v>
      </c>
      <c r="J789" s="129"/>
      <c r="K789" s="129"/>
      <c r="L789" s="122">
        <v>983140</v>
      </c>
      <c r="M789" s="123">
        <v>0.61</v>
      </c>
      <c r="N789" s="122">
        <v>599720</v>
      </c>
      <c r="O789" s="124"/>
      <c r="P789" s="125">
        <f t="shared" si="13"/>
        <v>640</v>
      </c>
      <c r="Q789" s="126" t="s">
        <v>1945</v>
      </c>
    </row>
    <row r="790" s="2" customFormat="1" ht="15.75" customHeight="1" spans="1:17">
      <c r="A790" s="115" t="s">
        <v>1958</v>
      </c>
      <c r="B790" s="115"/>
      <c r="C790" s="156"/>
      <c r="D790" s="130" t="s">
        <v>847</v>
      </c>
      <c r="E790" s="130">
        <v>14</v>
      </c>
      <c r="F790" s="130" t="s">
        <v>839</v>
      </c>
      <c r="G790" s="119">
        <v>39539</v>
      </c>
      <c r="H790" s="61" t="s">
        <v>840</v>
      </c>
      <c r="I790" s="120">
        <v>1536</v>
      </c>
      <c r="J790" s="129"/>
      <c r="K790" s="129"/>
      <c r="L790" s="122">
        <v>983140</v>
      </c>
      <c r="M790" s="123">
        <v>0.61</v>
      </c>
      <c r="N790" s="122">
        <v>599720</v>
      </c>
      <c r="O790" s="124"/>
      <c r="P790" s="125">
        <f t="shared" si="13"/>
        <v>640</v>
      </c>
      <c r="Q790" s="126" t="s">
        <v>1945</v>
      </c>
    </row>
    <row r="791" s="3" customFormat="1" ht="15.75" customHeight="1" spans="1:17">
      <c r="A791" s="115" t="s">
        <v>1959</v>
      </c>
      <c r="B791" s="115"/>
      <c r="C791" s="156"/>
      <c r="D791" s="130" t="s">
        <v>1762</v>
      </c>
      <c r="E791" s="130">
        <v>1</v>
      </c>
      <c r="F791" s="130" t="s">
        <v>839</v>
      </c>
      <c r="G791" s="119">
        <v>39539</v>
      </c>
      <c r="H791" s="61" t="s">
        <v>840</v>
      </c>
      <c r="I791" s="120">
        <v>1536</v>
      </c>
      <c r="J791" s="129"/>
      <c r="K791" s="129"/>
      <c r="L791" s="122">
        <v>983140</v>
      </c>
      <c r="M791" s="123">
        <v>0.61</v>
      </c>
      <c r="N791" s="122">
        <v>599720</v>
      </c>
      <c r="O791" s="124"/>
      <c r="P791" s="125">
        <f t="shared" si="13"/>
        <v>640</v>
      </c>
      <c r="Q791" s="126" t="s">
        <v>1945</v>
      </c>
    </row>
    <row r="792" s="3" customFormat="1" ht="15.75" customHeight="1" spans="1:17">
      <c r="A792" s="115" t="s">
        <v>1960</v>
      </c>
      <c r="B792" s="115"/>
      <c r="C792" s="156"/>
      <c r="D792" s="130" t="s">
        <v>1762</v>
      </c>
      <c r="E792" s="130">
        <v>2</v>
      </c>
      <c r="F792" s="130" t="s">
        <v>839</v>
      </c>
      <c r="G792" s="119">
        <v>42856</v>
      </c>
      <c r="H792" s="61" t="s">
        <v>840</v>
      </c>
      <c r="I792" s="120">
        <v>1536</v>
      </c>
      <c r="J792" s="129"/>
      <c r="K792" s="129"/>
      <c r="L792" s="122">
        <v>983140</v>
      </c>
      <c r="M792" s="123">
        <v>0.88</v>
      </c>
      <c r="N792" s="122">
        <v>865160</v>
      </c>
      <c r="O792" s="124"/>
      <c r="P792" s="125">
        <f t="shared" si="13"/>
        <v>640</v>
      </c>
      <c r="Q792" s="126" t="s">
        <v>1945</v>
      </c>
    </row>
    <row r="793" s="3" customFormat="1" ht="15.75" customHeight="1" spans="1:17">
      <c r="A793" s="115" t="s">
        <v>1961</v>
      </c>
      <c r="B793" s="115"/>
      <c r="C793" s="156"/>
      <c r="D793" s="130" t="s">
        <v>1762</v>
      </c>
      <c r="E793" s="130">
        <v>3</v>
      </c>
      <c r="F793" s="130" t="s">
        <v>839</v>
      </c>
      <c r="G793" s="119">
        <v>39539</v>
      </c>
      <c r="H793" s="61" t="s">
        <v>840</v>
      </c>
      <c r="I793" s="120">
        <v>1536</v>
      </c>
      <c r="J793" s="129"/>
      <c r="K793" s="129"/>
      <c r="L793" s="122">
        <v>983140</v>
      </c>
      <c r="M793" s="123">
        <v>0.61</v>
      </c>
      <c r="N793" s="122">
        <v>599720</v>
      </c>
      <c r="O793" s="124"/>
      <c r="P793" s="125">
        <f t="shared" si="13"/>
        <v>640</v>
      </c>
      <c r="Q793" s="126" t="s">
        <v>1945</v>
      </c>
    </row>
    <row r="794" s="3" customFormat="1" ht="15.75" customHeight="1" spans="1:17">
      <c r="A794" s="115" t="s">
        <v>1962</v>
      </c>
      <c r="B794" s="115"/>
      <c r="C794" s="156"/>
      <c r="D794" s="130" t="s">
        <v>1762</v>
      </c>
      <c r="E794" s="130">
        <v>4</v>
      </c>
      <c r="F794" s="130" t="s">
        <v>839</v>
      </c>
      <c r="G794" s="119">
        <v>42856</v>
      </c>
      <c r="H794" s="61" t="s">
        <v>840</v>
      </c>
      <c r="I794" s="120">
        <v>1536</v>
      </c>
      <c r="J794" s="129"/>
      <c r="K794" s="129"/>
      <c r="L794" s="122">
        <v>983140</v>
      </c>
      <c r="M794" s="123">
        <v>0.88</v>
      </c>
      <c r="N794" s="122">
        <v>865160</v>
      </c>
      <c r="O794" s="124"/>
      <c r="P794" s="125">
        <f t="shared" si="13"/>
        <v>640</v>
      </c>
      <c r="Q794" s="126" t="s">
        <v>1945</v>
      </c>
    </row>
    <row r="795" s="3" customFormat="1" ht="15.75" customHeight="1" spans="1:17">
      <c r="A795" s="115" t="s">
        <v>1963</v>
      </c>
      <c r="B795" s="115"/>
      <c r="C795" s="156"/>
      <c r="D795" s="130" t="s">
        <v>1762</v>
      </c>
      <c r="E795" s="130">
        <v>5</v>
      </c>
      <c r="F795" s="130" t="s">
        <v>839</v>
      </c>
      <c r="G795" s="119">
        <v>39539</v>
      </c>
      <c r="H795" s="61" t="s">
        <v>840</v>
      </c>
      <c r="I795" s="120">
        <v>1536</v>
      </c>
      <c r="J795" s="129"/>
      <c r="K795" s="129"/>
      <c r="L795" s="122">
        <v>983140</v>
      </c>
      <c r="M795" s="123">
        <v>0.61</v>
      </c>
      <c r="N795" s="122">
        <v>599720</v>
      </c>
      <c r="O795" s="124"/>
      <c r="P795" s="125">
        <f t="shared" si="13"/>
        <v>640</v>
      </c>
      <c r="Q795" s="126" t="s">
        <v>1945</v>
      </c>
    </row>
    <row r="796" s="3" customFormat="1" ht="15.75" customHeight="1" spans="1:17">
      <c r="A796" s="115" t="s">
        <v>1964</v>
      </c>
      <c r="B796" s="115"/>
      <c r="C796" s="156"/>
      <c r="D796" s="130" t="s">
        <v>1762</v>
      </c>
      <c r="E796" s="130">
        <v>6</v>
      </c>
      <c r="F796" s="130" t="s">
        <v>839</v>
      </c>
      <c r="G796" s="119">
        <v>42856</v>
      </c>
      <c r="H796" s="61" t="s">
        <v>840</v>
      </c>
      <c r="I796" s="120">
        <v>1536</v>
      </c>
      <c r="J796" s="129"/>
      <c r="K796" s="129"/>
      <c r="L796" s="122">
        <v>983140</v>
      </c>
      <c r="M796" s="123">
        <v>0.88</v>
      </c>
      <c r="N796" s="122">
        <v>865160</v>
      </c>
      <c r="O796" s="124"/>
      <c r="P796" s="125">
        <f t="shared" si="13"/>
        <v>640</v>
      </c>
      <c r="Q796" s="126" t="s">
        <v>1945</v>
      </c>
    </row>
    <row r="797" s="78" customFormat="1" ht="15.75" customHeight="1" spans="1:17">
      <c r="A797" s="115" t="s">
        <v>1965</v>
      </c>
      <c r="B797" s="115"/>
      <c r="C797" s="156"/>
      <c r="D797" s="130" t="s">
        <v>1762</v>
      </c>
      <c r="E797" s="130">
        <v>7</v>
      </c>
      <c r="F797" s="130" t="s">
        <v>839</v>
      </c>
      <c r="G797" s="119">
        <v>39539</v>
      </c>
      <c r="H797" s="61" t="s">
        <v>840</v>
      </c>
      <c r="I797" s="120">
        <v>1536</v>
      </c>
      <c r="J797" s="129"/>
      <c r="K797" s="129"/>
      <c r="L797" s="122">
        <v>983140</v>
      </c>
      <c r="M797" s="123">
        <v>0.61</v>
      </c>
      <c r="N797" s="122">
        <v>599720</v>
      </c>
      <c r="O797" s="124"/>
      <c r="P797" s="125">
        <f t="shared" si="13"/>
        <v>640</v>
      </c>
      <c r="Q797" s="126" t="s">
        <v>1945</v>
      </c>
    </row>
    <row r="798" s="3" customFormat="1" ht="15.75" customHeight="1" spans="1:17">
      <c r="A798" s="115" t="s">
        <v>1966</v>
      </c>
      <c r="B798" s="115"/>
      <c r="C798" s="156"/>
      <c r="D798" s="130" t="s">
        <v>1762</v>
      </c>
      <c r="E798" s="130">
        <v>8</v>
      </c>
      <c r="F798" s="130" t="s">
        <v>839</v>
      </c>
      <c r="G798" s="119">
        <v>42856</v>
      </c>
      <c r="H798" s="61" t="s">
        <v>840</v>
      </c>
      <c r="I798" s="120">
        <v>1536</v>
      </c>
      <c r="J798" s="129"/>
      <c r="K798" s="129"/>
      <c r="L798" s="122">
        <v>983140</v>
      </c>
      <c r="M798" s="123">
        <v>0.88</v>
      </c>
      <c r="N798" s="122">
        <v>865160</v>
      </c>
      <c r="O798" s="124"/>
      <c r="P798" s="125">
        <f t="shared" si="13"/>
        <v>640</v>
      </c>
      <c r="Q798" s="126" t="s">
        <v>1945</v>
      </c>
    </row>
    <row r="799" s="2" customFormat="1" ht="15.75" customHeight="1" spans="1:17">
      <c r="A799" s="115" t="s">
        <v>1967</v>
      </c>
      <c r="B799" s="115"/>
      <c r="C799" s="156"/>
      <c r="D799" s="130" t="s">
        <v>1762</v>
      </c>
      <c r="E799" s="130">
        <v>9</v>
      </c>
      <c r="F799" s="130" t="s">
        <v>839</v>
      </c>
      <c r="G799" s="119">
        <v>39539</v>
      </c>
      <c r="H799" s="61" t="s">
        <v>840</v>
      </c>
      <c r="I799" s="120">
        <v>1536</v>
      </c>
      <c r="J799" s="129"/>
      <c r="K799" s="129"/>
      <c r="L799" s="122">
        <v>983140</v>
      </c>
      <c r="M799" s="123">
        <v>0.61</v>
      </c>
      <c r="N799" s="122">
        <v>599720</v>
      </c>
      <c r="O799" s="124"/>
      <c r="P799" s="125">
        <f t="shared" si="13"/>
        <v>640</v>
      </c>
      <c r="Q799" s="126" t="s">
        <v>1945</v>
      </c>
    </row>
    <row r="800" s="2" customFormat="1" ht="15.75" customHeight="1" spans="1:17">
      <c r="A800" s="115" t="s">
        <v>1968</v>
      </c>
      <c r="B800" s="115"/>
      <c r="C800" s="156"/>
      <c r="D800" s="130" t="s">
        <v>1762</v>
      </c>
      <c r="E800" s="130">
        <v>10</v>
      </c>
      <c r="F800" s="130" t="s">
        <v>839</v>
      </c>
      <c r="G800" s="119">
        <v>42856</v>
      </c>
      <c r="H800" s="61" t="s">
        <v>840</v>
      </c>
      <c r="I800" s="120">
        <v>1536</v>
      </c>
      <c r="J800" s="129"/>
      <c r="K800" s="129"/>
      <c r="L800" s="122">
        <v>983140</v>
      </c>
      <c r="M800" s="123">
        <v>0.88</v>
      </c>
      <c r="N800" s="122">
        <v>865160</v>
      </c>
      <c r="O800" s="124"/>
      <c r="P800" s="125">
        <f t="shared" si="13"/>
        <v>640</v>
      </c>
      <c r="Q800" s="126" t="s">
        <v>1945</v>
      </c>
    </row>
    <row r="801" s="2" customFormat="1" ht="15.75" customHeight="1" spans="1:17">
      <c r="A801" s="115" t="s">
        <v>1969</v>
      </c>
      <c r="B801" s="115"/>
      <c r="C801" s="156"/>
      <c r="D801" s="130" t="s">
        <v>1762</v>
      </c>
      <c r="E801" s="130">
        <v>11</v>
      </c>
      <c r="F801" s="130" t="s">
        <v>839</v>
      </c>
      <c r="G801" s="119">
        <v>39539</v>
      </c>
      <c r="H801" s="61" t="s">
        <v>840</v>
      </c>
      <c r="I801" s="120">
        <v>1536</v>
      </c>
      <c r="J801" s="129"/>
      <c r="K801" s="129"/>
      <c r="L801" s="122">
        <v>983140</v>
      </c>
      <c r="M801" s="123">
        <v>0.61</v>
      </c>
      <c r="N801" s="122">
        <v>599720</v>
      </c>
      <c r="O801" s="124"/>
      <c r="P801" s="125">
        <f t="shared" si="13"/>
        <v>640</v>
      </c>
      <c r="Q801" s="126" t="s">
        <v>1945</v>
      </c>
    </row>
    <row r="802" s="2" customFormat="1" ht="15.75" customHeight="1" spans="1:17">
      <c r="A802" s="115" t="s">
        <v>1970</v>
      </c>
      <c r="B802" s="115"/>
      <c r="C802" s="156"/>
      <c r="D802" s="130" t="s">
        <v>1762</v>
      </c>
      <c r="E802" s="130">
        <v>12</v>
      </c>
      <c r="F802" s="130" t="s">
        <v>839</v>
      </c>
      <c r="G802" s="119">
        <v>42856</v>
      </c>
      <c r="H802" s="61" t="s">
        <v>840</v>
      </c>
      <c r="I802" s="120">
        <v>1536</v>
      </c>
      <c r="J802" s="129"/>
      <c r="K802" s="129"/>
      <c r="L802" s="122">
        <v>983140</v>
      </c>
      <c r="M802" s="123">
        <v>0.88</v>
      </c>
      <c r="N802" s="122">
        <v>865160</v>
      </c>
      <c r="O802" s="124"/>
      <c r="P802" s="125">
        <f t="shared" si="13"/>
        <v>640</v>
      </c>
      <c r="Q802" s="126" t="s">
        <v>1945</v>
      </c>
    </row>
    <row r="803" s="2" customFormat="1" ht="15.75" customHeight="1" spans="1:17">
      <c r="A803" s="115" t="s">
        <v>1971</v>
      </c>
      <c r="B803" s="115"/>
      <c r="C803" s="156"/>
      <c r="D803" s="130" t="s">
        <v>1762</v>
      </c>
      <c r="E803" s="130">
        <v>13</v>
      </c>
      <c r="F803" s="130" t="s">
        <v>839</v>
      </c>
      <c r="G803" s="119">
        <v>39539</v>
      </c>
      <c r="H803" s="61" t="s">
        <v>840</v>
      </c>
      <c r="I803" s="120">
        <v>1536</v>
      </c>
      <c r="J803" s="129"/>
      <c r="K803" s="129"/>
      <c r="L803" s="122">
        <v>983140</v>
      </c>
      <c r="M803" s="123">
        <v>0.61</v>
      </c>
      <c r="N803" s="122">
        <v>599720</v>
      </c>
      <c r="O803" s="124"/>
      <c r="P803" s="125">
        <f t="shared" si="13"/>
        <v>640</v>
      </c>
      <c r="Q803" s="126" t="s">
        <v>1945</v>
      </c>
    </row>
    <row r="804" s="2" customFormat="1" ht="15.75" customHeight="1" spans="1:17">
      <c r="A804" s="115" t="s">
        <v>1972</v>
      </c>
      <c r="B804" s="115"/>
      <c r="C804" s="156"/>
      <c r="D804" s="130" t="s">
        <v>1762</v>
      </c>
      <c r="E804" s="130">
        <v>14</v>
      </c>
      <c r="F804" s="130" t="s">
        <v>839</v>
      </c>
      <c r="G804" s="119">
        <v>42856</v>
      </c>
      <c r="H804" s="61" t="s">
        <v>840</v>
      </c>
      <c r="I804" s="120">
        <v>1536</v>
      </c>
      <c r="J804" s="129"/>
      <c r="K804" s="129"/>
      <c r="L804" s="122">
        <v>983140</v>
      </c>
      <c r="M804" s="123">
        <v>0.88</v>
      </c>
      <c r="N804" s="122">
        <v>865160</v>
      </c>
      <c r="O804" s="124"/>
      <c r="P804" s="125">
        <f t="shared" si="13"/>
        <v>640</v>
      </c>
      <c r="Q804" s="126" t="s">
        <v>1945</v>
      </c>
    </row>
    <row r="805" s="2" customFormat="1" ht="15.75" customHeight="1" spans="1:17">
      <c r="A805" s="115" t="s">
        <v>1973</v>
      </c>
      <c r="B805" s="115"/>
      <c r="C805" s="156"/>
      <c r="D805" s="130" t="s">
        <v>1762</v>
      </c>
      <c r="E805" s="130">
        <v>15</v>
      </c>
      <c r="F805" s="130" t="s">
        <v>839</v>
      </c>
      <c r="G805" s="119">
        <v>39539</v>
      </c>
      <c r="H805" s="61" t="s">
        <v>840</v>
      </c>
      <c r="I805" s="120">
        <v>1536</v>
      </c>
      <c r="J805" s="129"/>
      <c r="K805" s="129"/>
      <c r="L805" s="122">
        <v>983140</v>
      </c>
      <c r="M805" s="123">
        <v>0.61</v>
      </c>
      <c r="N805" s="122">
        <v>599720</v>
      </c>
      <c r="O805" s="124"/>
      <c r="P805" s="125">
        <f t="shared" si="13"/>
        <v>640</v>
      </c>
      <c r="Q805" s="126" t="s">
        <v>1945</v>
      </c>
    </row>
    <row r="806" s="2" customFormat="1" ht="15.75" customHeight="1" spans="1:17">
      <c r="A806" s="115" t="s">
        <v>1974</v>
      </c>
      <c r="B806" s="115"/>
      <c r="C806" s="156"/>
      <c r="D806" s="130" t="s">
        <v>1375</v>
      </c>
      <c r="E806" s="130">
        <v>1</v>
      </c>
      <c r="F806" s="130" t="s">
        <v>839</v>
      </c>
      <c r="G806" s="119">
        <v>39539</v>
      </c>
      <c r="H806" s="61" t="s">
        <v>840</v>
      </c>
      <c r="I806" s="120">
        <v>1536</v>
      </c>
      <c r="J806" s="129"/>
      <c r="K806" s="129"/>
      <c r="L806" s="122">
        <v>983140</v>
      </c>
      <c r="M806" s="123">
        <v>0.61</v>
      </c>
      <c r="N806" s="122">
        <v>599720</v>
      </c>
      <c r="O806" s="124"/>
      <c r="P806" s="125">
        <f t="shared" si="13"/>
        <v>640</v>
      </c>
      <c r="Q806" s="126" t="s">
        <v>1945</v>
      </c>
    </row>
    <row r="807" ht="15.75" customHeight="1" spans="1:17">
      <c r="A807" s="115" t="s">
        <v>1975</v>
      </c>
      <c r="B807" s="112"/>
      <c r="C807" s="156"/>
      <c r="D807" s="108" t="s">
        <v>1976</v>
      </c>
      <c r="E807" s="108"/>
      <c r="F807" s="132"/>
      <c r="G807" s="119">
        <v>41609</v>
      </c>
      <c r="H807" s="133" t="s">
        <v>941</v>
      </c>
      <c r="I807" s="134">
        <v>1</v>
      </c>
      <c r="J807" s="135">
        <v>6000</v>
      </c>
      <c r="K807" s="136">
        <v>4646.25</v>
      </c>
      <c r="L807" s="137">
        <v>8150</v>
      </c>
      <c r="M807" s="138">
        <v>0.65</v>
      </c>
      <c r="N807" s="139">
        <v>5300</v>
      </c>
      <c r="O807" s="140"/>
      <c r="P807" s="141"/>
      <c r="Q807" s="142" t="s">
        <v>1945</v>
      </c>
    </row>
    <row r="808" ht="15.75" customHeight="1" spans="1:17">
      <c r="A808" s="115" t="s">
        <v>1977</v>
      </c>
      <c r="B808" s="112"/>
      <c r="C808" s="156"/>
      <c r="D808" s="108" t="s">
        <v>1309</v>
      </c>
      <c r="E808" s="108"/>
      <c r="F808" s="132"/>
      <c r="G808" s="119">
        <v>41791</v>
      </c>
      <c r="H808" s="133" t="s">
        <v>941</v>
      </c>
      <c r="I808" s="134">
        <v>1</v>
      </c>
      <c r="J808" s="135">
        <v>55800</v>
      </c>
      <c r="K808" s="136">
        <v>44535.12</v>
      </c>
      <c r="L808" s="137">
        <v>72630</v>
      </c>
      <c r="M808" s="138">
        <v>0.76</v>
      </c>
      <c r="N808" s="139">
        <v>55200</v>
      </c>
      <c r="O808" s="140"/>
      <c r="P808" s="141"/>
      <c r="Q808" s="142" t="s">
        <v>1945</v>
      </c>
    </row>
    <row r="809" ht="15.75" customHeight="1" spans="1:17">
      <c r="A809" s="115" t="s">
        <v>1978</v>
      </c>
      <c r="B809" s="112"/>
      <c r="C809" s="156"/>
      <c r="D809" s="108" t="s">
        <v>1979</v>
      </c>
      <c r="E809" s="108"/>
      <c r="F809" s="132"/>
      <c r="G809" s="119">
        <v>41791</v>
      </c>
      <c r="H809" s="133" t="s">
        <v>941</v>
      </c>
      <c r="I809" s="134">
        <v>1</v>
      </c>
      <c r="J809" s="135">
        <v>30000</v>
      </c>
      <c r="K809" s="136">
        <v>23943.75</v>
      </c>
      <c r="L809" s="137">
        <v>39050</v>
      </c>
      <c r="M809" s="138">
        <v>0.76</v>
      </c>
      <c r="N809" s="139">
        <v>29680</v>
      </c>
      <c r="O809" s="140"/>
      <c r="P809" s="141"/>
      <c r="Q809" s="142" t="s">
        <v>1945</v>
      </c>
    </row>
    <row r="810" ht="15.75" customHeight="1" spans="1:17">
      <c r="A810" s="115" t="s">
        <v>1980</v>
      </c>
      <c r="B810" s="112"/>
      <c r="C810" s="156"/>
      <c r="D810" s="108" t="s">
        <v>1738</v>
      </c>
      <c r="E810" s="108"/>
      <c r="F810" s="132"/>
      <c r="G810" s="119">
        <v>42339</v>
      </c>
      <c r="H810" s="133" t="s">
        <v>941</v>
      </c>
      <c r="I810" s="134">
        <v>1</v>
      </c>
      <c r="J810" s="135">
        <v>12800</v>
      </c>
      <c r="K810" s="136">
        <v>11127.89</v>
      </c>
      <c r="L810" s="137">
        <v>15790</v>
      </c>
      <c r="M810" s="138">
        <v>0.78</v>
      </c>
      <c r="N810" s="139">
        <v>12320</v>
      </c>
      <c r="O810" s="140"/>
      <c r="P810" s="141"/>
      <c r="Q810" s="142" t="s">
        <v>1945</v>
      </c>
    </row>
    <row r="811" ht="15.75" customHeight="1" spans="1:17">
      <c r="A811" s="115" t="s">
        <v>1981</v>
      </c>
      <c r="B811" s="112"/>
      <c r="C811" s="156"/>
      <c r="D811" s="108" t="s">
        <v>1979</v>
      </c>
      <c r="E811" s="108"/>
      <c r="F811" s="132"/>
      <c r="G811" s="119">
        <v>42461</v>
      </c>
      <c r="H811" s="133" t="s">
        <v>941</v>
      </c>
      <c r="I811" s="134">
        <v>1</v>
      </c>
      <c r="J811" s="135">
        <v>20500</v>
      </c>
      <c r="K811" s="136">
        <v>18146.65</v>
      </c>
      <c r="L811" s="137">
        <v>25290</v>
      </c>
      <c r="M811" s="138">
        <v>0.85</v>
      </c>
      <c r="N811" s="139">
        <v>21500</v>
      </c>
      <c r="O811" s="140"/>
      <c r="P811" s="141"/>
      <c r="Q811" s="142" t="s">
        <v>1945</v>
      </c>
    </row>
    <row r="812" ht="15.75" customHeight="1" spans="1:17">
      <c r="A812" s="115" t="s">
        <v>1982</v>
      </c>
      <c r="B812" s="112"/>
      <c r="C812" s="156"/>
      <c r="D812" s="108" t="s">
        <v>1983</v>
      </c>
      <c r="E812" s="108"/>
      <c r="F812" s="132"/>
      <c r="G812" s="119">
        <v>42552</v>
      </c>
      <c r="H812" s="133" t="s">
        <v>941</v>
      </c>
      <c r="I812" s="134">
        <v>1</v>
      </c>
      <c r="J812" s="135">
        <v>6174.9</v>
      </c>
      <c r="K812" s="136">
        <v>5539.46</v>
      </c>
      <c r="L812" s="137">
        <v>7620</v>
      </c>
      <c r="M812" s="138">
        <v>0.82</v>
      </c>
      <c r="N812" s="139">
        <v>6250</v>
      </c>
      <c r="O812" s="140"/>
      <c r="P812" s="141"/>
      <c r="Q812" s="142" t="s">
        <v>1945</v>
      </c>
    </row>
    <row r="813" ht="15.75" customHeight="1" spans="1:17">
      <c r="A813" s="115" t="s">
        <v>1984</v>
      </c>
      <c r="B813" s="112"/>
      <c r="C813" s="156"/>
      <c r="D813" s="108" t="s">
        <v>1985</v>
      </c>
      <c r="E813" s="108"/>
      <c r="F813" s="132"/>
      <c r="G813" s="119">
        <v>42614</v>
      </c>
      <c r="H813" s="133" t="s">
        <v>941</v>
      </c>
      <c r="I813" s="134">
        <v>1</v>
      </c>
      <c r="J813" s="135">
        <v>8300</v>
      </c>
      <c r="K813" s="136">
        <v>7511.6</v>
      </c>
      <c r="L813" s="137">
        <v>10240</v>
      </c>
      <c r="M813" s="138">
        <v>0.83</v>
      </c>
      <c r="N813" s="139">
        <v>8500</v>
      </c>
      <c r="O813" s="140"/>
      <c r="P813" s="141"/>
      <c r="Q813" s="142" t="s">
        <v>1945</v>
      </c>
    </row>
    <row r="814" ht="15.75" customHeight="1" spans="1:17">
      <c r="A814" s="115" t="s">
        <v>1986</v>
      </c>
      <c r="B814" s="112"/>
      <c r="C814" s="156"/>
      <c r="D814" s="108" t="s">
        <v>1987</v>
      </c>
      <c r="E814" s="108"/>
      <c r="F814" s="132"/>
      <c r="G814" s="119">
        <v>43299</v>
      </c>
      <c r="H814" s="133" t="s">
        <v>941</v>
      </c>
      <c r="I814" s="134">
        <v>1</v>
      </c>
      <c r="J814" s="135">
        <v>20200</v>
      </c>
      <c r="K814" s="136">
        <v>20040.08</v>
      </c>
      <c r="L814" s="137">
        <v>24010</v>
      </c>
      <c r="M814" s="138">
        <v>0.97</v>
      </c>
      <c r="N814" s="139">
        <v>23290</v>
      </c>
      <c r="O814" s="140"/>
      <c r="P814" s="141"/>
      <c r="Q814" s="142" t="s">
        <v>1945</v>
      </c>
    </row>
    <row r="815" ht="15.75" customHeight="1" spans="1:17">
      <c r="A815" s="115" t="s">
        <v>1988</v>
      </c>
      <c r="B815" s="112"/>
      <c r="C815" s="156"/>
      <c r="D815" s="108" t="s">
        <v>1928</v>
      </c>
      <c r="E815" s="108"/>
      <c r="F815" s="132"/>
      <c r="G815" s="119">
        <v>41214</v>
      </c>
      <c r="H815" s="133" t="s">
        <v>941</v>
      </c>
      <c r="I815" s="134">
        <v>1</v>
      </c>
      <c r="J815" s="135">
        <v>60300</v>
      </c>
      <c r="K815" s="136">
        <v>43591.7</v>
      </c>
      <c r="L815" s="137">
        <v>83950</v>
      </c>
      <c r="M815" s="138">
        <v>0.68</v>
      </c>
      <c r="N815" s="139">
        <v>57090</v>
      </c>
      <c r="O815" s="140"/>
      <c r="P815" s="141"/>
      <c r="Q815" s="142" t="s">
        <v>1989</v>
      </c>
    </row>
    <row r="816" ht="15.75" customHeight="1" spans="1:17">
      <c r="A816" s="115" t="s">
        <v>1990</v>
      </c>
      <c r="B816" s="112"/>
      <c r="C816" s="156"/>
      <c r="D816" s="108" t="s">
        <v>1070</v>
      </c>
      <c r="E816" s="108"/>
      <c r="F816" s="132"/>
      <c r="G816" s="119">
        <v>41306</v>
      </c>
      <c r="H816" s="133" t="s">
        <v>941</v>
      </c>
      <c r="I816" s="134">
        <v>1</v>
      </c>
      <c r="J816" s="135">
        <v>58656</v>
      </c>
      <c r="K816" s="136">
        <v>43099.94</v>
      </c>
      <c r="L816" s="137">
        <v>79670</v>
      </c>
      <c r="M816" s="138">
        <v>0.59</v>
      </c>
      <c r="N816" s="139">
        <v>47010</v>
      </c>
      <c r="O816" s="140"/>
      <c r="P816" s="141"/>
      <c r="Q816" s="142" t="s">
        <v>1989</v>
      </c>
    </row>
    <row r="817" ht="15.75" customHeight="1" spans="1:20">
      <c r="A817" s="115" t="s">
        <v>1991</v>
      </c>
      <c r="B817" s="112"/>
      <c r="C817" s="156"/>
      <c r="D817" s="108" t="s">
        <v>1992</v>
      </c>
      <c r="E817" s="108"/>
      <c r="F817" s="132"/>
      <c r="G817" s="119">
        <v>41275</v>
      </c>
      <c r="H817" s="133" t="s">
        <v>941</v>
      </c>
      <c r="I817" s="134">
        <v>1</v>
      </c>
      <c r="J817" s="135">
        <v>30652.2</v>
      </c>
      <c r="K817" s="136">
        <v>22401.76</v>
      </c>
      <c r="L817" s="137">
        <v>41640</v>
      </c>
      <c r="M817" s="138">
        <v>0.69</v>
      </c>
      <c r="N817" s="139">
        <v>28730</v>
      </c>
      <c r="O817" s="140"/>
      <c r="P817" s="141"/>
      <c r="Q817" s="142" t="s">
        <v>1989</v>
      </c>
    </row>
    <row r="818" ht="15.75" customHeight="1" spans="1:20">
      <c r="A818" s="115" t="s">
        <v>1993</v>
      </c>
      <c r="B818" s="112"/>
      <c r="C818" s="156"/>
      <c r="D818" s="108" t="s">
        <v>1994</v>
      </c>
      <c r="E818" s="108"/>
      <c r="F818" s="132"/>
      <c r="G818" s="119">
        <v>41365</v>
      </c>
      <c r="H818" s="133" t="s">
        <v>941</v>
      </c>
      <c r="I818" s="134">
        <v>1</v>
      </c>
      <c r="J818" s="135">
        <v>82080</v>
      </c>
      <c r="K818" s="136">
        <v>60961.5</v>
      </c>
      <c r="L818" s="137">
        <v>111490</v>
      </c>
      <c r="M818" s="138">
        <v>0.7</v>
      </c>
      <c r="N818" s="139">
        <v>78040</v>
      </c>
      <c r="O818" s="140"/>
      <c r="P818" s="141"/>
      <c r="Q818" s="142" t="s">
        <v>1989</v>
      </c>
    </row>
    <row r="819" ht="15.75" customHeight="1" spans="1:20">
      <c r="A819" s="115" t="s">
        <v>1995</v>
      </c>
      <c r="B819" s="112"/>
      <c r="C819" s="156"/>
      <c r="D819" s="108" t="s">
        <v>1452</v>
      </c>
      <c r="E819" s="108"/>
      <c r="F819" s="132"/>
      <c r="G819" s="119">
        <v>41548</v>
      </c>
      <c r="H819" s="133" t="s">
        <v>941</v>
      </c>
      <c r="I819" s="134">
        <v>1</v>
      </c>
      <c r="J819" s="135">
        <v>66078</v>
      </c>
      <c r="K819" s="136">
        <v>50646.22</v>
      </c>
      <c r="L819" s="137">
        <v>89750</v>
      </c>
      <c r="M819" s="138">
        <v>0.73</v>
      </c>
      <c r="N819" s="139">
        <v>65520</v>
      </c>
      <c r="O819" s="140"/>
      <c r="P819" s="141"/>
      <c r="Q819" s="142" t="s">
        <v>1989</v>
      </c>
    </row>
    <row r="820" ht="15.75" customHeight="1" spans="1:20">
      <c r="A820" s="115" t="s">
        <v>1996</v>
      </c>
      <c r="B820" s="112"/>
      <c r="C820" s="156"/>
      <c r="D820" s="108" t="s">
        <v>1997</v>
      </c>
      <c r="E820" s="108"/>
      <c r="F820" s="132"/>
      <c r="G820" s="119">
        <v>42552</v>
      </c>
      <c r="H820" s="133" t="s">
        <v>941</v>
      </c>
      <c r="I820" s="134">
        <v>1</v>
      </c>
      <c r="J820" s="135">
        <v>16860</v>
      </c>
      <c r="K820" s="136">
        <v>15124.76</v>
      </c>
      <c r="L820" s="137">
        <v>20800</v>
      </c>
      <c r="M820" s="138">
        <v>0.87</v>
      </c>
      <c r="N820" s="139">
        <v>18100</v>
      </c>
      <c r="O820" s="140"/>
      <c r="P820" s="141"/>
      <c r="Q820" s="142" t="s">
        <v>1989</v>
      </c>
    </row>
    <row r="821" ht="15.75" customHeight="1" spans="1:20">
      <c r="A821" s="115" t="s">
        <v>1998</v>
      </c>
      <c r="B821" s="112"/>
      <c r="C821" s="159"/>
      <c r="D821" s="108" t="s">
        <v>1999</v>
      </c>
      <c r="E821" s="108"/>
      <c r="F821" s="132"/>
      <c r="G821" s="119">
        <v>43372</v>
      </c>
      <c r="H821" s="133" t="s">
        <v>941</v>
      </c>
      <c r="I821" s="134">
        <v>1</v>
      </c>
      <c r="J821" s="135">
        <v>133646</v>
      </c>
      <c r="K821" s="136">
        <v>133645.61</v>
      </c>
      <c r="L821" s="137">
        <v>158840</v>
      </c>
      <c r="M821" s="138">
        <v>0.97</v>
      </c>
      <c r="N821" s="139">
        <v>154070</v>
      </c>
      <c r="O821" s="140"/>
      <c r="P821" s="141"/>
      <c r="Q821" s="143" t="s">
        <v>1989</v>
      </c>
    </row>
    <row r="822" s="77" customFormat="1" ht="15.75" customHeight="1" spans="1:20">
      <c r="A822" s="115" t="s">
        <v>2000</v>
      </c>
      <c r="B822" s="163"/>
      <c r="C822" s="163"/>
      <c r="D822" s="146" t="s">
        <v>2001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2002</v>
      </c>
      <c r="B823" s="116" t="s">
        <v>2003</v>
      </c>
      <c r="C823" s="117" t="s">
        <v>2004</v>
      </c>
      <c r="D823" s="170" t="s">
        <v>847</v>
      </c>
      <c r="E823" s="17">
        <v>1</v>
      </c>
      <c r="F823" s="14" t="s">
        <v>839</v>
      </c>
      <c r="G823" s="119">
        <v>42856</v>
      </c>
      <c r="H823" s="61" t="s">
        <v>840</v>
      </c>
      <c r="I823" s="120">
        <v>680</v>
      </c>
      <c r="J823" s="121">
        <v>9749262.47</v>
      </c>
      <c r="K823" s="161">
        <v>7065095.4</v>
      </c>
      <c r="L823" s="122">
        <v>461950</v>
      </c>
      <c r="M823" s="123">
        <v>0.88</v>
      </c>
      <c r="N823" s="122">
        <v>406520</v>
      </c>
      <c r="O823" s="124"/>
      <c r="P823" s="125">
        <f t="shared" ref="P823:P853" si="15">L823/I823</f>
        <v>679</v>
      </c>
      <c r="Q823" s="126" t="s">
        <v>2005</v>
      </c>
    </row>
    <row r="824" s="2" customFormat="1" ht="15.75" customHeight="1" spans="1:20">
      <c r="A824" s="115" t="s">
        <v>2006</v>
      </c>
      <c r="B824" s="116"/>
      <c r="C824" s="128"/>
      <c r="D824" s="170" t="s">
        <v>847</v>
      </c>
      <c r="E824" s="17">
        <v>2</v>
      </c>
      <c r="F824" s="14" t="s">
        <v>839</v>
      </c>
      <c r="G824" s="119">
        <v>42856</v>
      </c>
      <c r="H824" s="61" t="s">
        <v>840</v>
      </c>
      <c r="I824" s="120">
        <v>680</v>
      </c>
      <c r="J824" s="129"/>
      <c r="K824" s="129"/>
      <c r="L824" s="122">
        <v>461950</v>
      </c>
      <c r="M824" s="123">
        <v>0.88</v>
      </c>
      <c r="N824" s="122">
        <v>406520</v>
      </c>
      <c r="O824" s="124"/>
      <c r="P824" s="125">
        <f t="shared" si="15"/>
        <v>679</v>
      </c>
      <c r="Q824" s="126" t="s">
        <v>2005</v>
      </c>
    </row>
    <row r="825" s="2" customFormat="1" ht="15.75" customHeight="1" spans="1:20">
      <c r="A825" s="115" t="s">
        <v>2007</v>
      </c>
      <c r="B825" s="116"/>
      <c r="C825" s="128"/>
      <c r="D825" s="170" t="s">
        <v>847</v>
      </c>
      <c r="E825" s="17">
        <v>3</v>
      </c>
      <c r="F825" s="14" t="s">
        <v>839</v>
      </c>
      <c r="G825" s="119">
        <v>42856</v>
      </c>
      <c r="H825" s="61" t="s">
        <v>840</v>
      </c>
      <c r="I825" s="120">
        <v>680</v>
      </c>
      <c r="J825" s="129"/>
      <c r="K825" s="129"/>
      <c r="L825" s="122">
        <v>461950</v>
      </c>
      <c r="M825" s="123">
        <v>0.88</v>
      </c>
      <c r="N825" s="122">
        <v>406520</v>
      </c>
      <c r="O825" s="124"/>
      <c r="P825" s="125">
        <f t="shared" si="15"/>
        <v>679</v>
      </c>
      <c r="Q825" s="126" t="s">
        <v>2005</v>
      </c>
    </row>
    <row r="826" s="75" customFormat="1" ht="15.75" customHeight="1" spans="1:20">
      <c r="A826" s="115" t="s">
        <v>2008</v>
      </c>
      <c r="B826" s="116"/>
      <c r="C826" s="128"/>
      <c r="D826" s="170" t="s">
        <v>847</v>
      </c>
      <c r="E826" s="17">
        <v>4</v>
      </c>
      <c r="F826" s="14" t="s">
        <v>839</v>
      </c>
      <c r="G826" s="119">
        <v>42856</v>
      </c>
      <c r="H826" s="61" t="s">
        <v>840</v>
      </c>
      <c r="I826" s="120">
        <v>680</v>
      </c>
      <c r="J826" s="129"/>
      <c r="K826" s="129"/>
      <c r="L826" s="122">
        <v>461950</v>
      </c>
      <c r="M826" s="123">
        <v>0.88</v>
      </c>
      <c r="N826" s="122">
        <v>406520</v>
      </c>
      <c r="O826" s="124"/>
      <c r="P826" s="125">
        <f t="shared" si="15"/>
        <v>679</v>
      </c>
      <c r="Q826" s="126" t="s">
        <v>2005</v>
      </c>
    </row>
    <row r="827" s="2" customFormat="1" ht="15.75" customHeight="1" spans="1:20">
      <c r="A827" s="115" t="s">
        <v>2009</v>
      </c>
      <c r="B827" s="116"/>
      <c r="C827" s="128"/>
      <c r="D827" s="170" t="s">
        <v>847</v>
      </c>
      <c r="E827" s="17">
        <v>5</v>
      </c>
      <c r="F827" s="14" t="s">
        <v>839</v>
      </c>
      <c r="G827" s="119">
        <v>42856</v>
      </c>
      <c r="H827" s="61" t="s">
        <v>840</v>
      </c>
      <c r="I827" s="120">
        <v>680</v>
      </c>
      <c r="J827" s="129"/>
      <c r="K827" s="129"/>
      <c r="L827" s="122">
        <v>461950</v>
      </c>
      <c r="M827" s="123">
        <v>0.88</v>
      </c>
      <c r="N827" s="122">
        <v>406520</v>
      </c>
      <c r="O827" s="124"/>
      <c r="P827" s="125">
        <f t="shared" si="15"/>
        <v>679</v>
      </c>
      <c r="Q827" s="126" t="s">
        <v>2005</v>
      </c>
    </row>
    <row r="828" s="2" customFormat="1" ht="15.75" customHeight="1" spans="1:20">
      <c r="A828" s="115" t="s">
        <v>2010</v>
      </c>
      <c r="B828" s="116"/>
      <c r="C828" s="128"/>
      <c r="D828" s="170" t="s">
        <v>847</v>
      </c>
      <c r="E828" s="17">
        <v>6</v>
      </c>
      <c r="F828" s="14" t="s">
        <v>839</v>
      </c>
      <c r="G828" s="119">
        <v>42856</v>
      </c>
      <c r="H828" s="61" t="s">
        <v>840</v>
      </c>
      <c r="I828" s="120">
        <v>680</v>
      </c>
      <c r="J828" s="129"/>
      <c r="K828" s="129"/>
      <c r="L828" s="122">
        <v>461950</v>
      </c>
      <c r="M828" s="123">
        <v>0.88</v>
      </c>
      <c r="N828" s="122">
        <v>406520</v>
      </c>
      <c r="O828" s="124"/>
      <c r="P828" s="125">
        <f t="shared" si="15"/>
        <v>679</v>
      </c>
      <c r="Q828" s="126" t="s">
        <v>2005</v>
      </c>
    </row>
    <row r="829" s="2" customFormat="1" ht="15.75" customHeight="1" spans="1:20">
      <c r="A829" s="115" t="s">
        <v>2011</v>
      </c>
      <c r="B829" s="116"/>
      <c r="C829" s="128"/>
      <c r="D829" s="170" t="s">
        <v>847</v>
      </c>
      <c r="E829" s="17">
        <v>7</v>
      </c>
      <c r="F829" s="14" t="s">
        <v>839</v>
      </c>
      <c r="G829" s="119">
        <v>42856</v>
      </c>
      <c r="H829" s="61" t="s">
        <v>840</v>
      </c>
      <c r="I829" s="120">
        <v>680</v>
      </c>
      <c r="J829" s="129"/>
      <c r="K829" s="129"/>
      <c r="L829" s="122">
        <v>461950</v>
      </c>
      <c r="M829" s="123">
        <v>0.88</v>
      </c>
      <c r="N829" s="122">
        <v>406520</v>
      </c>
      <c r="O829" s="124"/>
      <c r="P829" s="125">
        <f t="shared" si="15"/>
        <v>679</v>
      </c>
      <c r="Q829" s="126" t="s">
        <v>2005</v>
      </c>
    </row>
    <row r="830" s="2" customFormat="1" ht="15.75" customHeight="1" spans="1:20">
      <c r="A830" s="115" t="s">
        <v>2012</v>
      </c>
      <c r="B830" s="116"/>
      <c r="C830" s="128"/>
      <c r="D830" s="170" t="s">
        <v>847</v>
      </c>
      <c r="E830" s="17">
        <v>8</v>
      </c>
      <c r="F830" s="14" t="s">
        <v>839</v>
      </c>
      <c r="G830" s="119">
        <v>42856</v>
      </c>
      <c r="H830" s="61" t="s">
        <v>840</v>
      </c>
      <c r="I830" s="120">
        <v>680</v>
      </c>
      <c r="J830" s="129"/>
      <c r="K830" s="129"/>
      <c r="L830" s="122">
        <v>461950</v>
      </c>
      <c r="M830" s="123">
        <v>0.88</v>
      </c>
      <c r="N830" s="122">
        <v>406520</v>
      </c>
      <c r="O830" s="124"/>
      <c r="P830" s="125">
        <f t="shared" si="15"/>
        <v>679</v>
      </c>
      <c r="Q830" s="126" t="s">
        <v>2005</v>
      </c>
      <c r="T830" s="162"/>
    </row>
    <row r="831" s="2" customFormat="1" ht="15.75" customHeight="1" spans="1:20">
      <c r="A831" s="115" t="s">
        <v>2013</v>
      </c>
      <c r="B831" s="116"/>
      <c r="C831" s="128"/>
      <c r="D831" s="170" t="s">
        <v>847</v>
      </c>
      <c r="E831" s="17">
        <v>9</v>
      </c>
      <c r="F831" s="14" t="s">
        <v>839</v>
      </c>
      <c r="G831" s="119">
        <v>42856</v>
      </c>
      <c r="H831" s="61" t="s">
        <v>840</v>
      </c>
      <c r="I831" s="120">
        <v>680</v>
      </c>
      <c r="J831" s="129"/>
      <c r="K831" s="129"/>
      <c r="L831" s="122">
        <v>461950</v>
      </c>
      <c r="M831" s="123">
        <v>0.88</v>
      </c>
      <c r="N831" s="122">
        <v>406520</v>
      </c>
      <c r="O831" s="124"/>
      <c r="P831" s="125">
        <f t="shared" si="15"/>
        <v>679</v>
      </c>
      <c r="Q831" s="126" t="s">
        <v>2005</v>
      </c>
      <c r="T831" s="162"/>
    </row>
    <row r="832" s="2" customFormat="1" ht="15.75" customHeight="1" spans="1:20">
      <c r="A832" s="115" t="s">
        <v>2014</v>
      </c>
      <c r="B832" s="116"/>
      <c r="C832" s="128"/>
      <c r="D832" s="170" t="s">
        <v>847</v>
      </c>
      <c r="E832" s="17">
        <v>10</v>
      </c>
      <c r="F832" s="14" t="s">
        <v>839</v>
      </c>
      <c r="G832" s="119">
        <v>42856</v>
      </c>
      <c r="H832" s="61" t="s">
        <v>840</v>
      </c>
      <c r="I832" s="120">
        <v>680</v>
      </c>
      <c r="J832" s="129"/>
      <c r="K832" s="129"/>
      <c r="L832" s="122">
        <v>461950</v>
      </c>
      <c r="M832" s="123">
        <v>0.88</v>
      </c>
      <c r="N832" s="122">
        <v>406520</v>
      </c>
      <c r="O832" s="124"/>
      <c r="P832" s="125">
        <f t="shared" si="15"/>
        <v>679</v>
      </c>
      <c r="Q832" s="126" t="s">
        <v>2005</v>
      </c>
      <c r="T832" s="162"/>
    </row>
    <row r="833" s="2" customFormat="1" ht="15.75" customHeight="1" spans="1:20">
      <c r="A833" s="115" t="s">
        <v>2015</v>
      </c>
      <c r="B833" s="116"/>
      <c r="C833" s="128"/>
      <c r="D833" s="170" t="s">
        <v>837</v>
      </c>
      <c r="E833" s="17">
        <v>1</v>
      </c>
      <c r="F833" s="14" t="s">
        <v>839</v>
      </c>
      <c r="G833" s="119">
        <v>42856</v>
      </c>
      <c r="H833" s="61" t="s">
        <v>840</v>
      </c>
      <c r="I833" s="120">
        <v>1360</v>
      </c>
      <c r="J833" s="129"/>
      <c r="K833" s="129"/>
      <c r="L833" s="122">
        <v>923910</v>
      </c>
      <c r="M833" s="123">
        <v>0.88</v>
      </c>
      <c r="N833" s="122">
        <v>813040</v>
      </c>
      <c r="O833" s="124"/>
      <c r="P833" s="125">
        <f t="shared" si="15"/>
        <v>679</v>
      </c>
      <c r="Q833" s="126" t="s">
        <v>2005</v>
      </c>
      <c r="T833" s="162"/>
    </row>
    <row r="834" s="2" customFormat="1" ht="15.75" customHeight="1" spans="1:20">
      <c r="A834" s="115" t="s">
        <v>2016</v>
      </c>
      <c r="B834" s="116"/>
      <c r="C834" s="128"/>
      <c r="D834" s="170" t="s">
        <v>837</v>
      </c>
      <c r="E834" s="17">
        <v>2</v>
      </c>
      <c r="F834" s="14" t="s">
        <v>839</v>
      </c>
      <c r="G834" s="119">
        <v>42856</v>
      </c>
      <c r="H834" s="61" t="s">
        <v>840</v>
      </c>
      <c r="I834" s="120">
        <v>1360</v>
      </c>
      <c r="J834" s="129"/>
      <c r="K834" s="129"/>
      <c r="L834" s="122">
        <v>923910</v>
      </c>
      <c r="M834" s="123">
        <v>0.88</v>
      </c>
      <c r="N834" s="122">
        <v>813040</v>
      </c>
      <c r="O834" s="124"/>
      <c r="P834" s="125">
        <f t="shared" si="15"/>
        <v>679</v>
      </c>
      <c r="Q834" s="126" t="s">
        <v>2005</v>
      </c>
      <c r="T834" s="162"/>
    </row>
    <row r="835" s="2" customFormat="1" ht="15.75" customHeight="1" spans="1:20">
      <c r="A835" s="115" t="s">
        <v>2017</v>
      </c>
      <c r="B835" s="116"/>
      <c r="C835" s="128"/>
      <c r="D835" s="170" t="s">
        <v>837</v>
      </c>
      <c r="E835" s="17">
        <v>3</v>
      </c>
      <c r="F835" s="14" t="s">
        <v>839</v>
      </c>
      <c r="G835" s="119">
        <v>42856</v>
      </c>
      <c r="H835" s="61" t="s">
        <v>840</v>
      </c>
      <c r="I835" s="120">
        <v>680</v>
      </c>
      <c r="J835" s="129"/>
      <c r="K835" s="129"/>
      <c r="L835" s="122">
        <v>461950</v>
      </c>
      <c r="M835" s="123">
        <v>0.88</v>
      </c>
      <c r="N835" s="122">
        <v>406520</v>
      </c>
      <c r="O835" s="124"/>
      <c r="P835" s="125">
        <f t="shared" si="15"/>
        <v>679</v>
      </c>
      <c r="Q835" s="126" t="s">
        <v>2005</v>
      </c>
      <c r="T835" s="162"/>
    </row>
    <row r="836" s="2" customFormat="1" ht="15.75" customHeight="1" spans="1:20">
      <c r="A836" s="115" t="s">
        <v>2018</v>
      </c>
      <c r="B836" s="116"/>
      <c r="C836" s="128"/>
      <c r="D836" s="170" t="s">
        <v>837</v>
      </c>
      <c r="E836" s="17">
        <v>4</v>
      </c>
      <c r="F836" s="14" t="s">
        <v>839</v>
      </c>
      <c r="G836" s="119">
        <v>42856</v>
      </c>
      <c r="H836" s="61" t="s">
        <v>840</v>
      </c>
      <c r="I836" s="120">
        <v>560</v>
      </c>
      <c r="J836" s="129"/>
      <c r="K836" s="129"/>
      <c r="L836" s="122">
        <v>380430</v>
      </c>
      <c r="M836" s="123">
        <v>0.88</v>
      </c>
      <c r="N836" s="122">
        <v>334780</v>
      </c>
      <c r="O836" s="124"/>
      <c r="P836" s="125">
        <f t="shared" si="15"/>
        <v>679</v>
      </c>
      <c r="Q836" s="126" t="s">
        <v>2005</v>
      </c>
      <c r="T836" s="162"/>
    </row>
    <row r="837" s="2" customFormat="1" ht="15.75" customHeight="1" spans="1:20">
      <c r="A837" s="115" t="s">
        <v>2019</v>
      </c>
      <c r="B837" s="116"/>
      <c r="C837" s="128"/>
      <c r="D837" s="170" t="s">
        <v>837</v>
      </c>
      <c r="E837" s="17">
        <v>5</v>
      </c>
      <c r="F837" s="14" t="s">
        <v>839</v>
      </c>
      <c r="G837" s="119">
        <v>42856</v>
      </c>
      <c r="H837" s="61" t="s">
        <v>840</v>
      </c>
      <c r="I837" s="120">
        <v>560</v>
      </c>
      <c r="J837" s="129"/>
      <c r="K837" s="129"/>
      <c r="L837" s="122">
        <v>380430</v>
      </c>
      <c r="M837" s="123">
        <v>0.88</v>
      </c>
      <c r="N837" s="122">
        <v>334780</v>
      </c>
      <c r="O837" s="124"/>
      <c r="P837" s="125">
        <f t="shared" si="15"/>
        <v>679</v>
      </c>
      <c r="Q837" s="126" t="s">
        <v>2005</v>
      </c>
      <c r="T837" s="162"/>
    </row>
    <row r="838" s="2" customFormat="1" ht="15.75" customHeight="1" spans="1:20">
      <c r="A838" s="115" t="s">
        <v>2020</v>
      </c>
      <c r="B838" s="116"/>
      <c r="C838" s="128"/>
      <c r="D838" s="170" t="s">
        <v>837</v>
      </c>
      <c r="E838" s="17">
        <v>6</v>
      </c>
      <c r="F838" s="14" t="s">
        <v>839</v>
      </c>
      <c r="G838" s="119">
        <v>42856</v>
      </c>
      <c r="H838" s="61" t="s">
        <v>840</v>
      </c>
      <c r="I838" s="120">
        <v>680</v>
      </c>
      <c r="J838" s="129"/>
      <c r="K838" s="129"/>
      <c r="L838" s="122">
        <v>461950</v>
      </c>
      <c r="M838" s="123">
        <v>0.88</v>
      </c>
      <c r="N838" s="122">
        <v>406520</v>
      </c>
      <c r="O838" s="124"/>
      <c r="P838" s="125">
        <f t="shared" si="15"/>
        <v>679</v>
      </c>
      <c r="Q838" s="126" t="s">
        <v>2005</v>
      </c>
      <c r="T838" s="162"/>
    </row>
    <row r="839" s="2" customFormat="1" ht="15.75" customHeight="1" spans="1:20">
      <c r="A839" s="115" t="s">
        <v>2021</v>
      </c>
      <c r="B839" s="116"/>
      <c r="C839" s="128"/>
      <c r="D839" s="170" t="s">
        <v>837</v>
      </c>
      <c r="E839" s="17">
        <v>7</v>
      </c>
      <c r="F839" s="14" t="s">
        <v>839</v>
      </c>
      <c r="G839" s="119">
        <v>42856</v>
      </c>
      <c r="H839" s="61" t="s">
        <v>840</v>
      </c>
      <c r="I839" s="120">
        <v>680</v>
      </c>
      <c r="J839" s="129"/>
      <c r="K839" s="129"/>
      <c r="L839" s="122">
        <v>461950</v>
      </c>
      <c r="M839" s="123">
        <v>0.88</v>
      </c>
      <c r="N839" s="122">
        <v>406520</v>
      </c>
      <c r="O839" s="124"/>
      <c r="P839" s="125">
        <f t="shared" si="15"/>
        <v>679</v>
      </c>
      <c r="Q839" s="126" t="s">
        <v>2005</v>
      </c>
      <c r="T839" s="162"/>
    </row>
    <row r="840" s="2" customFormat="1" ht="15.75" customHeight="1" spans="1:20">
      <c r="A840" s="115" t="s">
        <v>2022</v>
      </c>
      <c r="B840" s="116"/>
      <c r="C840" s="128"/>
      <c r="D840" s="170" t="s">
        <v>837</v>
      </c>
      <c r="E840" s="17">
        <v>8</v>
      </c>
      <c r="F840" s="14" t="s">
        <v>839</v>
      </c>
      <c r="G840" s="119">
        <v>42856</v>
      </c>
      <c r="H840" s="61" t="s">
        <v>840</v>
      </c>
      <c r="I840" s="120">
        <v>1360</v>
      </c>
      <c r="J840" s="129"/>
      <c r="K840" s="129"/>
      <c r="L840" s="122">
        <v>923910</v>
      </c>
      <c r="M840" s="123">
        <v>0.88</v>
      </c>
      <c r="N840" s="122">
        <v>813040</v>
      </c>
      <c r="O840" s="124"/>
      <c r="P840" s="125">
        <f t="shared" si="15"/>
        <v>679</v>
      </c>
      <c r="Q840" s="126" t="s">
        <v>2005</v>
      </c>
    </row>
    <row r="841" s="75" customFormat="1" ht="15.75" customHeight="1" spans="1:20">
      <c r="A841" s="115" t="s">
        <v>2023</v>
      </c>
      <c r="B841" s="116"/>
      <c r="C841" s="128"/>
      <c r="D841" s="170" t="s">
        <v>837</v>
      </c>
      <c r="E841" s="17">
        <v>9</v>
      </c>
      <c r="F841" s="14" t="s">
        <v>839</v>
      </c>
      <c r="G841" s="119">
        <v>42856</v>
      </c>
      <c r="H841" s="61" t="s">
        <v>840</v>
      </c>
      <c r="I841" s="120">
        <v>530</v>
      </c>
      <c r="J841" s="129"/>
      <c r="K841" s="129"/>
      <c r="L841" s="122">
        <v>360050</v>
      </c>
      <c r="M841" s="123">
        <v>0.88</v>
      </c>
      <c r="N841" s="122">
        <v>316840</v>
      </c>
      <c r="O841" s="124"/>
      <c r="P841" s="125">
        <f t="shared" si="15"/>
        <v>679</v>
      </c>
      <c r="Q841" s="126" t="s">
        <v>2005</v>
      </c>
    </row>
    <row r="842" s="2" customFormat="1" ht="15.75" customHeight="1" spans="1:20">
      <c r="A842" s="115" t="s">
        <v>2024</v>
      </c>
      <c r="B842" s="116"/>
      <c r="C842" s="128"/>
      <c r="D842" s="170" t="s">
        <v>837</v>
      </c>
      <c r="E842" s="17">
        <v>10</v>
      </c>
      <c r="F842" s="14" t="s">
        <v>839</v>
      </c>
      <c r="G842" s="119">
        <v>42856</v>
      </c>
      <c r="H842" s="61" t="s">
        <v>840</v>
      </c>
      <c r="I842" s="120">
        <v>530</v>
      </c>
      <c r="J842" s="129"/>
      <c r="K842" s="129"/>
      <c r="L842" s="122">
        <v>360050</v>
      </c>
      <c r="M842" s="123">
        <v>0.88</v>
      </c>
      <c r="N842" s="122">
        <v>316840</v>
      </c>
      <c r="O842" s="124"/>
      <c r="P842" s="125">
        <f t="shared" si="15"/>
        <v>679</v>
      </c>
      <c r="Q842" s="126" t="s">
        <v>2005</v>
      </c>
    </row>
    <row r="843" s="2" customFormat="1" ht="15.75" customHeight="1" spans="1:20">
      <c r="A843" s="115" t="s">
        <v>2025</v>
      </c>
      <c r="B843" s="116"/>
      <c r="C843" s="128"/>
      <c r="D843" s="170" t="s">
        <v>837</v>
      </c>
      <c r="E843" s="17">
        <v>11</v>
      </c>
      <c r="F843" s="14" t="s">
        <v>839</v>
      </c>
      <c r="G843" s="119">
        <v>42856</v>
      </c>
      <c r="H843" s="61" t="s">
        <v>840</v>
      </c>
      <c r="I843" s="120">
        <v>1360</v>
      </c>
      <c r="J843" s="129"/>
      <c r="K843" s="129"/>
      <c r="L843" s="122">
        <v>923910</v>
      </c>
      <c r="M843" s="123">
        <v>0.88</v>
      </c>
      <c r="N843" s="122">
        <v>813040</v>
      </c>
      <c r="O843" s="124"/>
      <c r="P843" s="125">
        <f t="shared" si="15"/>
        <v>679</v>
      </c>
      <c r="Q843" s="126" t="s">
        <v>2005</v>
      </c>
    </row>
    <row r="844" s="2" customFormat="1" ht="15.75" customHeight="1" spans="1:20">
      <c r="A844" s="115" t="s">
        <v>2026</v>
      </c>
      <c r="B844" s="116"/>
      <c r="C844" s="128"/>
      <c r="D844" s="170" t="s">
        <v>837</v>
      </c>
      <c r="E844" s="17">
        <v>12</v>
      </c>
      <c r="F844" s="14" t="s">
        <v>839</v>
      </c>
      <c r="G844" s="119">
        <v>42856</v>
      </c>
      <c r="H844" s="61" t="s">
        <v>840</v>
      </c>
      <c r="I844" s="120">
        <v>1360</v>
      </c>
      <c r="J844" s="129"/>
      <c r="K844" s="129"/>
      <c r="L844" s="122">
        <v>923910</v>
      </c>
      <c r="M844" s="123">
        <v>0.88</v>
      </c>
      <c r="N844" s="122">
        <v>813040</v>
      </c>
      <c r="O844" s="124"/>
      <c r="P844" s="125">
        <f t="shared" si="15"/>
        <v>679</v>
      </c>
      <c r="Q844" s="126" t="s">
        <v>2005</v>
      </c>
    </row>
    <row r="845" s="2" customFormat="1" ht="15.75" customHeight="1" spans="1:20">
      <c r="A845" s="115" t="s">
        <v>2027</v>
      </c>
      <c r="B845" s="116"/>
      <c r="C845" s="128"/>
      <c r="D845" s="170" t="s">
        <v>837</v>
      </c>
      <c r="E845" s="17">
        <v>13</v>
      </c>
      <c r="F845" s="14" t="s">
        <v>839</v>
      </c>
      <c r="G845" s="119">
        <v>42856</v>
      </c>
      <c r="H845" s="61" t="s">
        <v>840</v>
      </c>
      <c r="I845" s="120">
        <v>1360</v>
      </c>
      <c r="J845" s="129"/>
      <c r="K845" s="129"/>
      <c r="L845" s="122">
        <v>923910</v>
      </c>
      <c r="M845" s="123">
        <v>0.88</v>
      </c>
      <c r="N845" s="122">
        <v>813040</v>
      </c>
      <c r="O845" s="124"/>
      <c r="P845" s="125">
        <f t="shared" si="15"/>
        <v>679</v>
      </c>
      <c r="Q845" s="126" t="s">
        <v>2005</v>
      </c>
    </row>
    <row r="846" s="2" customFormat="1" ht="15.75" customHeight="1" spans="1:20">
      <c r="A846" s="115" t="s">
        <v>2028</v>
      </c>
      <c r="B846" s="116"/>
      <c r="C846" s="128"/>
      <c r="D846" s="170" t="s">
        <v>837</v>
      </c>
      <c r="E846" s="17">
        <v>14</v>
      </c>
      <c r="F846" s="14" t="s">
        <v>839</v>
      </c>
      <c r="G846" s="119">
        <v>42856</v>
      </c>
      <c r="H846" s="61" t="s">
        <v>840</v>
      </c>
      <c r="I846" s="120">
        <v>1360</v>
      </c>
      <c r="J846" s="129"/>
      <c r="K846" s="129"/>
      <c r="L846" s="122">
        <v>923910</v>
      </c>
      <c r="M846" s="123">
        <v>0.88</v>
      </c>
      <c r="N846" s="122">
        <v>813040</v>
      </c>
      <c r="O846" s="124"/>
      <c r="P846" s="125">
        <f t="shared" si="15"/>
        <v>679</v>
      </c>
      <c r="Q846" s="126" t="s">
        <v>2005</v>
      </c>
    </row>
    <row r="847" s="2" customFormat="1" ht="15.75" customHeight="1" spans="1:20">
      <c r="A847" s="115" t="s">
        <v>2029</v>
      </c>
      <c r="B847" s="116"/>
      <c r="C847" s="128"/>
      <c r="D847" s="170" t="s">
        <v>837</v>
      </c>
      <c r="E847" s="17">
        <v>15</v>
      </c>
      <c r="F847" s="14" t="s">
        <v>839</v>
      </c>
      <c r="G847" s="119">
        <v>42856</v>
      </c>
      <c r="H847" s="61" t="s">
        <v>840</v>
      </c>
      <c r="I847" s="120">
        <v>1360</v>
      </c>
      <c r="J847" s="129"/>
      <c r="K847" s="129"/>
      <c r="L847" s="122">
        <v>923910</v>
      </c>
      <c r="M847" s="123">
        <v>0.88</v>
      </c>
      <c r="N847" s="122">
        <v>813040</v>
      </c>
      <c r="O847" s="124"/>
      <c r="P847" s="125">
        <f t="shared" si="15"/>
        <v>679</v>
      </c>
      <c r="Q847" s="126" t="s">
        <v>2005</v>
      </c>
    </row>
    <row r="848" s="2" customFormat="1" ht="15.75" customHeight="1" spans="1:20">
      <c r="A848" s="115" t="s">
        <v>2030</v>
      </c>
      <c r="B848" s="116"/>
      <c r="C848" s="128"/>
      <c r="D848" s="170" t="s">
        <v>837</v>
      </c>
      <c r="E848" s="17">
        <v>16</v>
      </c>
      <c r="F848" s="14" t="s">
        <v>839</v>
      </c>
      <c r="G848" s="119">
        <v>42856</v>
      </c>
      <c r="H848" s="61" t="s">
        <v>840</v>
      </c>
      <c r="I848" s="120">
        <v>1360</v>
      </c>
      <c r="J848" s="129"/>
      <c r="K848" s="129"/>
      <c r="L848" s="122">
        <v>923910</v>
      </c>
      <c r="M848" s="123">
        <v>0.88</v>
      </c>
      <c r="N848" s="122">
        <v>813040</v>
      </c>
      <c r="O848" s="124"/>
      <c r="P848" s="125">
        <f t="shared" si="15"/>
        <v>679</v>
      </c>
      <c r="Q848" s="126" t="s">
        <v>2005</v>
      </c>
    </row>
    <row r="849" s="2" customFormat="1" ht="15.75" customHeight="1" spans="1:17">
      <c r="A849" s="115" t="s">
        <v>2031</v>
      </c>
      <c r="B849" s="116"/>
      <c r="C849" s="128"/>
      <c r="D849" s="170" t="s">
        <v>837</v>
      </c>
      <c r="E849" s="17">
        <v>17</v>
      </c>
      <c r="F849" s="14" t="s">
        <v>839</v>
      </c>
      <c r="G849" s="119">
        <v>42856</v>
      </c>
      <c r="H849" s="61" t="s">
        <v>840</v>
      </c>
      <c r="I849" s="120">
        <v>1360</v>
      </c>
      <c r="J849" s="129"/>
      <c r="K849" s="129"/>
      <c r="L849" s="122">
        <v>923910</v>
      </c>
      <c r="M849" s="123">
        <v>0.88</v>
      </c>
      <c r="N849" s="122">
        <v>813040</v>
      </c>
      <c r="O849" s="124"/>
      <c r="P849" s="125">
        <f t="shared" si="15"/>
        <v>679</v>
      </c>
      <c r="Q849" s="126" t="s">
        <v>2005</v>
      </c>
    </row>
    <row r="850" s="3" customFormat="1" ht="15.75" customHeight="1" spans="1:17">
      <c r="A850" s="115" t="s">
        <v>2032</v>
      </c>
      <c r="B850" s="116"/>
      <c r="C850" s="128"/>
      <c r="D850" s="170" t="s">
        <v>837</v>
      </c>
      <c r="E850" s="17">
        <v>18</v>
      </c>
      <c r="F850" s="14" t="s">
        <v>839</v>
      </c>
      <c r="G850" s="119">
        <v>42856</v>
      </c>
      <c r="H850" s="61" t="s">
        <v>840</v>
      </c>
      <c r="I850" s="120">
        <v>1360</v>
      </c>
      <c r="J850" s="129"/>
      <c r="K850" s="129"/>
      <c r="L850" s="122">
        <v>923910</v>
      </c>
      <c r="M850" s="123">
        <v>0.88</v>
      </c>
      <c r="N850" s="122">
        <v>813040</v>
      </c>
      <c r="O850" s="124"/>
      <c r="P850" s="125">
        <f t="shared" si="15"/>
        <v>679</v>
      </c>
      <c r="Q850" s="126" t="s">
        <v>2005</v>
      </c>
    </row>
    <row r="851" s="3" customFormat="1" ht="15.75" customHeight="1" spans="1:17">
      <c r="A851" s="115" t="s">
        <v>2033</v>
      </c>
      <c r="B851" s="116"/>
      <c r="C851" s="128"/>
      <c r="D851" s="170" t="s">
        <v>1238</v>
      </c>
      <c r="E851" s="17">
        <v>1</v>
      </c>
      <c r="F851" s="14" t="s">
        <v>839</v>
      </c>
      <c r="G851" s="119">
        <v>42856</v>
      </c>
      <c r="H851" s="61" t="s">
        <v>840</v>
      </c>
      <c r="I851" s="120">
        <v>500</v>
      </c>
      <c r="J851" s="129"/>
      <c r="K851" s="129"/>
      <c r="L851" s="122">
        <v>339670</v>
      </c>
      <c r="M851" s="123">
        <v>0.88</v>
      </c>
      <c r="N851" s="122">
        <v>298910</v>
      </c>
      <c r="O851" s="124"/>
      <c r="P851" s="125">
        <f t="shared" si="15"/>
        <v>679</v>
      </c>
      <c r="Q851" s="126" t="s">
        <v>2005</v>
      </c>
    </row>
    <row r="852" s="3" customFormat="1" ht="15.75" customHeight="1" spans="1:17">
      <c r="A852" s="115" t="s">
        <v>2034</v>
      </c>
      <c r="B852" s="116"/>
      <c r="C852" s="128"/>
      <c r="D852" s="170" t="s">
        <v>1238</v>
      </c>
      <c r="E852" s="17">
        <v>2</v>
      </c>
      <c r="F852" s="14" t="s">
        <v>839</v>
      </c>
      <c r="G852" s="119">
        <v>42856</v>
      </c>
      <c r="H852" s="61" t="s">
        <v>840</v>
      </c>
      <c r="I852" s="120">
        <v>500</v>
      </c>
      <c r="J852" s="129"/>
      <c r="K852" s="129"/>
      <c r="L852" s="122">
        <v>339670</v>
      </c>
      <c r="M852" s="123">
        <v>0.88</v>
      </c>
      <c r="N852" s="122">
        <v>298910</v>
      </c>
      <c r="O852" s="124"/>
      <c r="P852" s="125">
        <f t="shared" si="15"/>
        <v>679</v>
      </c>
      <c r="Q852" s="126" t="s">
        <v>2005</v>
      </c>
    </row>
    <row r="853" s="3" customFormat="1" ht="15.75" customHeight="1" spans="1:17">
      <c r="A853" s="115" t="s">
        <v>2035</v>
      </c>
      <c r="B853" s="116"/>
      <c r="C853" s="128"/>
      <c r="D853" s="170" t="s">
        <v>1238</v>
      </c>
      <c r="E853" s="17">
        <v>3</v>
      </c>
      <c r="F853" s="14" t="s">
        <v>839</v>
      </c>
      <c r="G853" s="119">
        <v>42856</v>
      </c>
      <c r="H853" s="61" t="s">
        <v>840</v>
      </c>
      <c r="I853" s="120">
        <v>400</v>
      </c>
      <c r="J853" s="129"/>
      <c r="K853" s="129"/>
      <c r="L853" s="122">
        <v>271740</v>
      </c>
      <c r="M853" s="123">
        <v>0.88</v>
      </c>
      <c r="N853" s="122">
        <v>239130</v>
      </c>
      <c r="O853" s="124"/>
      <c r="P853" s="125">
        <f t="shared" si="15"/>
        <v>679</v>
      </c>
      <c r="Q853" s="126" t="s">
        <v>2005</v>
      </c>
    </row>
    <row r="854" ht="15.75" customHeight="1" spans="1:17">
      <c r="A854" s="115" t="s">
        <v>2036</v>
      </c>
      <c r="B854" s="127"/>
      <c r="C854" s="128"/>
      <c r="D854" s="108" t="s">
        <v>945</v>
      </c>
      <c r="E854" s="108"/>
      <c r="F854" s="132"/>
      <c r="G854" s="119">
        <v>41030</v>
      </c>
      <c r="H854" s="133" t="s">
        <v>941</v>
      </c>
      <c r="I854" s="134">
        <v>1</v>
      </c>
      <c r="J854" s="135">
        <v>206300</v>
      </c>
      <c r="K854" s="136">
        <v>144238.4</v>
      </c>
      <c r="L854" s="137">
        <v>287220</v>
      </c>
      <c r="M854" s="138">
        <v>0.66</v>
      </c>
      <c r="N854" s="139">
        <v>189570</v>
      </c>
      <c r="O854" s="140"/>
      <c r="P854" s="141"/>
      <c r="Q854" s="142" t="s">
        <v>2005</v>
      </c>
    </row>
    <row r="855" ht="15.75" customHeight="1" spans="1:17">
      <c r="A855" s="115" t="s">
        <v>2037</v>
      </c>
      <c r="B855" s="127"/>
      <c r="C855" s="128"/>
      <c r="D855" s="108" t="s">
        <v>2038</v>
      </c>
      <c r="E855" s="108"/>
      <c r="F855" s="132"/>
      <c r="G855" s="119">
        <v>41030</v>
      </c>
      <c r="H855" s="133" t="s">
        <v>941</v>
      </c>
      <c r="I855" s="134">
        <v>1</v>
      </c>
      <c r="J855" s="135">
        <v>1594113</v>
      </c>
      <c r="K855" s="136">
        <v>1114550.72</v>
      </c>
      <c r="L855" s="137">
        <v>2219380</v>
      </c>
      <c r="M855" s="138">
        <v>0.54</v>
      </c>
      <c r="N855" s="139">
        <v>1198470</v>
      </c>
      <c r="O855" s="140"/>
      <c r="P855" s="141"/>
      <c r="Q855" s="142" t="s">
        <v>2005</v>
      </c>
    </row>
    <row r="856" ht="15.75" customHeight="1" spans="1:17">
      <c r="A856" s="115" t="s">
        <v>2039</v>
      </c>
      <c r="B856" s="127"/>
      <c r="C856" s="128"/>
      <c r="D856" s="108" t="s">
        <v>1270</v>
      </c>
      <c r="E856" s="108"/>
      <c r="F856" s="132"/>
      <c r="G856" s="119">
        <v>41487</v>
      </c>
      <c r="H856" s="133" t="s">
        <v>941</v>
      </c>
      <c r="I856" s="134">
        <v>1</v>
      </c>
      <c r="J856" s="135">
        <v>82800</v>
      </c>
      <c r="K856" s="136">
        <v>62807.25</v>
      </c>
      <c r="L856" s="137">
        <v>112470</v>
      </c>
      <c r="M856" s="138">
        <v>0.72</v>
      </c>
      <c r="N856" s="139">
        <v>80980</v>
      </c>
      <c r="O856" s="140"/>
      <c r="P856" s="141"/>
      <c r="Q856" s="142" t="s">
        <v>2005</v>
      </c>
    </row>
    <row r="857" ht="15.75" customHeight="1" spans="1:17">
      <c r="A857" s="115" t="s">
        <v>2040</v>
      </c>
      <c r="B857" s="127"/>
      <c r="C857" s="128"/>
      <c r="D857" s="108" t="s">
        <v>773</v>
      </c>
      <c r="E857" s="108"/>
      <c r="F857" s="132"/>
      <c r="G857" s="119">
        <v>41791</v>
      </c>
      <c r="H857" s="133" t="s">
        <v>941</v>
      </c>
      <c r="I857" s="134">
        <v>2</v>
      </c>
      <c r="J857" s="135">
        <v>500000</v>
      </c>
      <c r="K857" s="136">
        <v>399062.33</v>
      </c>
      <c r="L857" s="137">
        <v>650840</v>
      </c>
      <c r="M857" s="138">
        <v>0.68</v>
      </c>
      <c r="N857" s="139">
        <v>442570</v>
      </c>
      <c r="O857" s="140"/>
      <c r="P857" s="141"/>
      <c r="Q857" s="142" t="s">
        <v>2005</v>
      </c>
    </row>
    <row r="858" ht="15.75" customHeight="1" spans="1:17">
      <c r="A858" s="115" t="s">
        <v>2041</v>
      </c>
      <c r="B858" s="127"/>
      <c r="C858" s="128"/>
      <c r="D858" s="108" t="s">
        <v>1415</v>
      </c>
      <c r="E858" s="108"/>
      <c r="F858" s="132"/>
      <c r="G858" s="119">
        <v>41791</v>
      </c>
      <c r="H858" s="133" t="s">
        <v>941</v>
      </c>
      <c r="I858" s="134">
        <v>1</v>
      </c>
      <c r="J858" s="135">
        <v>124914.89</v>
      </c>
      <c r="K858" s="136">
        <v>99697.94</v>
      </c>
      <c r="L858" s="137">
        <v>162600</v>
      </c>
      <c r="M858" s="138">
        <v>0.68</v>
      </c>
      <c r="N858" s="139">
        <v>110570</v>
      </c>
      <c r="O858" s="140"/>
      <c r="P858" s="141"/>
      <c r="Q858" s="142" t="s">
        <v>2005</v>
      </c>
    </row>
    <row r="859" ht="15.75" customHeight="1" spans="1:17">
      <c r="A859" s="115" t="s">
        <v>2042</v>
      </c>
      <c r="B859" s="127"/>
      <c r="C859" s="128"/>
      <c r="D859" s="108" t="s">
        <v>1415</v>
      </c>
      <c r="E859" s="108"/>
      <c r="F859" s="132"/>
      <c r="G859" s="119">
        <v>41791</v>
      </c>
      <c r="H859" s="133" t="s">
        <v>941</v>
      </c>
      <c r="I859" s="134">
        <v>1</v>
      </c>
      <c r="J859" s="135">
        <v>3191756.8</v>
      </c>
      <c r="K859" s="136">
        <v>2547420.76</v>
      </c>
      <c r="L859" s="137">
        <v>4154660</v>
      </c>
      <c r="M859" s="138">
        <v>0.68</v>
      </c>
      <c r="N859" s="139">
        <v>2825170</v>
      </c>
      <c r="O859" s="140"/>
      <c r="P859" s="141"/>
      <c r="Q859" s="142" t="s">
        <v>2005</v>
      </c>
    </row>
    <row r="860" ht="15.75" customHeight="1" spans="1:17">
      <c r="A860" s="115" t="s">
        <v>2043</v>
      </c>
      <c r="B860" s="127"/>
      <c r="C860" s="128"/>
      <c r="D860" s="108" t="s">
        <v>1415</v>
      </c>
      <c r="E860" s="108"/>
      <c r="F860" s="132"/>
      <c r="G860" s="119">
        <v>41791</v>
      </c>
      <c r="H860" s="133" t="s">
        <v>941</v>
      </c>
      <c r="I860" s="134">
        <v>2</v>
      </c>
      <c r="J860" s="135">
        <v>383790.5</v>
      </c>
      <c r="K860" s="136">
        <v>306312.83</v>
      </c>
      <c r="L860" s="137">
        <v>499570</v>
      </c>
      <c r="M860" s="138">
        <v>0.68</v>
      </c>
      <c r="N860" s="139">
        <v>339710</v>
      </c>
      <c r="O860" s="140"/>
      <c r="P860" s="141"/>
      <c r="Q860" s="142" t="s">
        <v>2005</v>
      </c>
    </row>
    <row r="861" ht="15.75" customHeight="1" spans="1:17">
      <c r="A861" s="115" t="s">
        <v>2044</v>
      </c>
      <c r="B861" s="127"/>
      <c r="C861" s="128"/>
      <c r="D861" s="108" t="s">
        <v>1392</v>
      </c>
      <c r="E861" s="108"/>
      <c r="F861" s="132"/>
      <c r="G861" s="119">
        <v>42826</v>
      </c>
      <c r="H861" s="133" t="s">
        <v>941</v>
      </c>
      <c r="I861" s="134">
        <v>1</v>
      </c>
      <c r="J861" s="135">
        <v>76000</v>
      </c>
      <c r="K861" s="136">
        <v>70885.89</v>
      </c>
      <c r="L861" s="137">
        <v>91190</v>
      </c>
      <c r="M861" s="138">
        <v>0.9</v>
      </c>
      <c r="N861" s="139">
        <v>82070</v>
      </c>
      <c r="O861" s="140"/>
      <c r="P861" s="141"/>
      <c r="Q861" s="142" t="s">
        <v>2005</v>
      </c>
    </row>
    <row r="862" ht="15.75" customHeight="1" spans="1:17">
      <c r="A862" s="115" t="s">
        <v>2045</v>
      </c>
      <c r="B862" s="127"/>
      <c r="C862" s="128"/>
      <c r="D862" s="108" t="s">
        <v>2046</v>
      </c>
      <c r="E862" s="108"/>
      <c r="F862" s="132"/>
      <c r="G862" s="119">
        <v>42941</v>
      </c>
      <c r="H862" s="133" t="s">
        <v>941</v>
      </c>
      <c r="I862" s="134">
        <v>1</v>
      </c>
      <c r="J862" s="135">
        <v>189329.96</v>
      </c>
      <c r="K862" s="136">
        <v>178837.94</v>
      </c>
      <c r="L862" s="137">
        <v>227160</v>
      </c>
      <c r="M862" s="138">
        <v>0.92</v>
      </c>
      <c r="N862" s="139">
        <v>208990</v>
      </c>
      <c r="O862" s="140"/>
      <c r="P862" s="141"/>
      <c r="Q862" s="142" t="s">
        <v>2005</v>
      </c>
    </row>
    <row r="863" ht="15.75" customHeight="1" spans="1:17">
      <c r="A863" s="115" t="s">
        <v>2047</v>
      </c>
      <c r="B863" s="127"/>
      <c r="C863" s="128"/>
      <c r="D863" s="108" t="s">
        <v>2048</v>
      </c>
      <c r="E863" s="108"/>
      <c r="F863" s="132"/>
      <c r="G863" s="119">
        <v>42941</v>
      </c>
      <c r="H863" s="133" t="s">
        <v>941</v>
      </c>
      <c r="I863" s="134">
        <v>2</v>
      </c>
      <c r="J863" s="135">
        <v>84482.16</v>
      </c>
      <c r="K863" s="136">
        <v>79800.42</v>
      </c>
      <c r="L863" s="137">
        <v>101360</v>
      </c>
      <c r="M863" s="138">
        <v>0.92</v>
      </c>
      <c r="N863" s="139">
        <v>93250</v>
      </c>
      <c r="O863" s="140"/>
      <c r="P863" s="141"/>
      <c r="Q863" s="142" t="s">
        <v>2005</v>
      </c>
    </row>
    <row r="864" ht="15.75" customHeight="1" spans="1:17">
      <c r="A864" s="115" t="s">
        <v>2049</v>
      </c>
      <c r="B864" s="127"/>
      <c r="C864" s="128"/>
      <c r="D864" s="108" t="s">
        <v>1392</v>
      </c>
      <c r="E864" s="108"/>
      <c r="F864" s="132"/>
      <c r="G864" s="119">
        <v>43005</v>
      </c>
      <c r="H864" s="133" t="s">
        <v>941</v>
      </c>
      <c r="I864" s="134">
        <v>1</v>
      </c>
      <c r="J864" s="135">
        <v>70550</v>
      </c>
      <c r="K864" s="136">
        <v>67198.88</v>
      </c>
      <c r="L864" s="137">
        <v>84650</v>
      </c>
      <c r="M864" s="138">
        <v>0.93</v>
      </c>
      <c r="N864" s="139">
        <v>78720</v>
      </c>
      <c r="O864" s="140"/>
      <c r="P864" s="141"/>
      <c r="Q864" s="142" t="s">
        <v>2005</v>
      </c>
    </row>
    <row r="865" ht="15.75" customHeight="1" spans="1:17">
      <c r="A865" s="115" t="s">
        <v>2050</v>
      </c>
      <c r="B865" s="127"/>
      <c r="C865" s="128"/>
      <c r="D865" s="108" t="s">
        <v>2051</v>
      </c>
      <c r="E865" s="108"/>
      <c r="F865" s="132"/>
      <c r="G865" s="119">
        <v>41944</v>
      </c>
      <c r="H865" s="133" t="s">
        <v>941</v>
      </c>
      <c r="I865" s="134">
        <v>1</v>
      </c>
      <c r="J865" s="135">
        <v>30000</v>
      </c>
      <c r="K865" s="136">
        <v>24537.5</v>
      </c>
      <c r="L865" s="137">
        <v>39050</v>
      </c>
      <c r="M865" s="138">
        <v>0.78</v>
      </c>
      <c r="N865" s="139">
        <v>30460</v>
      </c>
      <c r="O865" s="140"/>
      <c r="P865" s="141"/>
      <c r="Q865" s="142" t="s">
        <v>2005</v>
      </c>
    </row>
    <row r="866" ht="15.75" customHeight="1" spans="1:17">
      <c r="A866" s="115" t="s">
        <v>2052</v>
      </c>
      <c r="B866" s="127"/>
      <c r="C866" s="128"/>
      <c r="D866" s="108" t="s">
        <v>1392</v>
      </c>
      <c r="E866" s="108"/>
      <c r="F866" s="132"/>
      <c r="G866" s="119">
        <v>42186</v>
      </c>
      <c r="H866" s="133" t="s">
        <v>941</v>
      </c>
      <c r="I866" s="134">
        <v>1</v>
      </c>
      <c r="J866" s="135">
        <v>38000</v>
      </c>
      <c r="K866" s="136">
        <v>32284.04</v>
      </c>
      <c r="L866" s="137">
        <v>46880</v>
      </c>
      <c r="M866" s="138">
        <v>0.82</v>
      </c>
      <c r="N866" s="139">
        <v>38440</v>
      </c>
      <c r="O866" s="140"/>
      <c r="P866" s="141"/>
      <c r="Q866" s="142" t="s">
        <v>2005</v>
      </c>
    </row>
    <row r="867" ht="15.75" customHeight="1" spans="1:17">
      <c r="A867" s="115" t="s">
        <v>2053</v>
      </c>
      <c r="B867" s="127"/>
      <c r="C867" s="128"/>
      <c r="D867" s="108" t="s">
        <v>2054</v>
      </c>
      <c r="E867" s="108"/>
      <c r="F867" s="132"/>
      <c r="G867" s="119">
        <v>43354</v>
      </c>
      <c r="H867" s="133" t="s">
        <v>941</v>
      </c>
      <c r="I867" s="134">
        <v>1</v>
      </c>
      <c r="J867" s="135">
        <v>76000</v>
      </c>
      <c r="K867" s="136">
        <v>76000</v>
      </c>
      <c r="L867" s="137">
        <v>90330</v>
      </c>
      <c r="M867" s="138">
        <v>0.98</v>
      </c>
      <c r="N867" s="139">
        <v>88520</v>
      </c>
      <c r="O867" s="140"/>
      <c r="P867" s="141"/>
      <c r="Q867" s="142" t="s">
        <v>2005</v>
      </c>
    </row>
    <row r="868" ht="15.75" customHeight="1" spans="1:17">
      <c r="A868" s="115" t="s">
        <v>2055</v>
      </c>
      <c r="B868" s="127"/>
      <c r="C868" s="128"/>
      <c r="D868" s="108" t="s">
        <v>962</v>
      </c>
      <c r="E868" s="108"/>
      <c r="F868" s="132"/>
      <c r="G868" s="119">
        <v>41030</v>
      </c>
      <c r="H868" s="133" t="s">
        <v>941</v>
      </c>
      <c r="I868" s="134">
        <v>1</v>
      </c>
      <c r="J868" s="135">
        <v>2185000</v>
      </c>
      <c r="K868" s="136">
        <v>1527679.04</v>
      </c>
      <c r="L868" s="137">
        <v>3042040</v>
      </c>
      <c r="M868" s="138">
        <v>0.66</v>
      </c>
      <c r="N868" s="139">
        <v>2007750</v>
      </c>
      <c r="O868" s="140"/>
      <c r="P868" s="141"/>
      <c r="Q868" s="142" t="s">
        <v>2056</v>
      </c>
    </row>
    <row r="869" ht="15.75" customHeight="1" spans="1:17">
      <c r="A869" s="115" t="s">
        <v>2057</v>
      </c>
      <c r="B869" s="127"/>
      <c r="C869" s="128"/>
      <c r="D869" s="108" t="s">
        <v>2058</v>
      </c>
      <c r="E869" s="108"/>
      <c r="F869" s="132"/>
      <c r="G869" s="119">
        <v>41395</v>
      </c>
      <c r="H869" s="133" t="s">
        <v>941</v>
      </c>
      <c r="I869" s="134">
        <v>1</v>
      </c>
      <c r="J869" s="135">
        <v>19818</v>
      </c>
      <c r="K869" s="136">
        <v>14797.2</v>
      </c>
      <c r="L869" s="137">
        <v>26920</v>
      </c>
      <c r="M869" s="138">
        <v>0.61</v>
      </c>
      <c r="N869" s="139">
        <v>16420</v>
      </c>
      <c r="O869" s="140"/>
      <c r="P869" s="141"/>
      <c r="Q869" s="142" t="s">
        <v>2056</v>
      </c>
    </row>
    <row r="870" ht="15.75" customHeight="1" spans="1:17">
      <c r="A870" s="115" t="s">
        <v>2059</v>
      </c>
      <c r="B870" s="127"/>
      <c r="C870" s="128"/>
      <c r="D870" s="108" t="s">
        <v>2060</v>
      </c>
      <c r="E870" s="108"/>
      <c r="F870" s="132"/>
      <c r="G870" s="119">
        <v>41395</v>
      </c>
      <c r="H870" s="133" t="s">
        <v>941</v>
      </c>
      <c r="I870" s="134">
        <v>1</v>
      </c>
      <c r="J870" s="135">
        <v>26344</v>
      </c>
      <c r="K870" s="136">
        <v>19670.08</v>
      </c>
      <c r="L870" s="137">
        <v>35780</v>
      </c>
      <c r="M870" s="138">
        <v>0.71</v>
      </c>
      <c r="N870" s="139">
        <v>25400</v>
      </c>
      <c r="O870" s="140"/>
      <c r="P870" s="141"/>
      <c r="Q870" s="142" t="s">
        <v>2056</v>
      </c>
    </row>
    <row r="871" ht="15.75" customHeight="1" spans="1:17">
      <c r="A871" s="115" t="s">
        <v>2061</v>
      </c>
      <c r="B871" s="127"/>
      <c r="C871" s="128"/>
      <c r="D871" s="108" t="s">
        <v>2062</v>
      </c>
      <c r="E871" s="108"/>
      <c r="F871" s="132"/>
      <c r="G871" s="119">
        <v>42095</v>
      </c>
      <c r="H871" s="133" t="s">
        <v>941</v>
      </c>
      <c r="I871" s="134">
        <v>1</v>
      </c>
      <c r="J871" s="135">
        <v>29550</v>
      </c>
      <c r="K871" s="136">
        <v>24754.23</v>
      </c>
      <c r="L871" s="137">
        <v>36460</v>
      </c>
      <c r="M871" s="138">
        <v>0.8</v>
      </c>
      <c r="N871" s="139">
        <v>29170</v>
      </c>
      <c r="O871" s="140"/>
      <c r="P871" s="141"/>
      <c r="Q871" s="143" t="s">
        <v>2056</v>
      </c>
    </row>
    <row r="872" ht="15.75" customHeight="1" spans="1:17">
      <c r="A872" s="115" t="s">
        <v>2063</v>
      </c>
      <c r="B872" s="127"/>
      <c r="C872" s="128"/>
      <c r="D872" s="108" t="s">
        <v>962</v>
      </c>
      <c r="E872" s="108"/>
      <c r="F872" s="132"/>
      <c r="G872" s="119">
        <v>42248</v>
      </c>
      <c r="H872" s="133" t="s">
        <v>941</v>
      </c>
      <c r="I872" s="134">
        <v>1</v>
      </c>
      <c r="J872" s="135">
        <v>131517.9</v>
      </c>
      <c r="K872" s="136">
        <v>112776.66</v>
      </c>
      <c r="L872" s="137">
        <v>162260</v>
      </c>
      <c r="M872" s="138">
        <v>0.83</v>
      </c>
      <c r="N872" s="139">
        <v>134680</v>
      </c>
      <c r="O872" s="140"/>
      <c r="P872" s="141"/>
      <c r="Q872" s="142" t="s">
        <v>2056</v>
      </c>
    </row>
    <row r="873" ht="15.75" customHeight="1" spans="1:17">
      <c r="A873" s="115" t="s">
        <v>2064</v>
      </c>
      <c r="B873" s="127"/>
      <c r="C873" s="128"/>
      <c r="D873" s="108" t="s">
        <v>2065</v>
      </c>
      <c r="E873" s="108"/>
      <c r="F873" s="132"/>
      <c r="G873" s="119">
        <v>42705</v>
      </c>
      <c r="H873" s="133" t="s">
        <v>941</v>
      </c>
      <c r="I873" s="134">
        <v>1</v>
      </c>
      <c r="J873" s="135">
        <v>989842</v>
      </c>
      <c r="K873" s="136">
        <v>907561.48</v>
      </c>
      <c r="L873" s="137">
        <v>1221240</v>
      </c>
      <c r="M873" s="138">
        <v>0.89</v>
      </c>
      <c r="N873" s="139">
        <v>1086900</v>
      </c>
      <c r="O873" s="140"/>
      <c r="P873" s="141"/>
      <c r="Q873" s="142" t="s">
        <v>2056</v>
      </c>
    </row>
    <row r="874" ht="15.75" customHeight="1" spans="1:17">
      <c r="A874" s="115" t="s">
        <v>2066</v>
      </c>
      <c r="B874" s="127"/>
      <c r="C874" s="128"/>
      <c r="D874" s="108" t="s">
        <v>2067</v>
      </c>
      <c r="E874" s="108"/>
      <c r="F874" s="132"/>
      <c r="G874" s="119">
        <v>41974</v>
      </c>
      <c r="H874" s="133" t="s">
        <v>941</v>
      </c>
      <c r="I874" s="134">
        <v>1</v>
      </c>
      <c r="J874" s="135">
        <v>118145</v>
      </c>
      <c r="K874" s="136">
        <v>97100.3</v>
      </c>
      <c r="L874" s="137">
        <v>153790</v>
      </c>
      <c r="M874" s="138">
        <v>0.79</v>
      </c>
      <c r="N874" s="139">
        <v>121490</v>
      </c>
      <c r="O874" s="140"/>
      <c r="P874" s="141"/>
      <c r="Q874" s="142" t="s">
        <v>2056</v>
      </c>
    </row>
    <row r="875" ht="15.75" customHeight="1" spans="1:17">
      <c r="A875" s="115" t="s">
        <v>2068</v>
      </c>
      <c r="B875" s="127"/>
      <c r="C875" s="128"/>
      <c r="D875" s="108" t="s">
        <v>2069</v>
      </c>
      <c r="E875" s="108"/>
      <c r="F875" s="132"/>
      <c r="G875" s="119">
        <v>43187</v>
      </c>
      <c r="H875" s="133" t="s">
        <v>941</v>
      </c>
      <c r="I875" s="134">
        <v>1</v>
      </c>
      <c r="J875" s="135">
        <v>272600</v>
      </c>
      <c r="K875" s="136">
        <v>266125.76</v>
      </c>
      <c r="L875" s="137">
        <v>323980</v>
      </c>
      <c r="M875" s="138">
        <v>0.95</v>
      </c>
      <c r="N875" s="139">
        <v>307780</v>
      </c>
      <c r="O875" s="140"/>
      <c r="P875" s="141"/>
      <c r="Q875" s="142" t="s">
        <v>2056</v>
      </c>
    </row>
    <row r="876" ht="15.75" customHeight="1" spans="1:17">
      <c r="A876" s="115" t="s">
        <v>2070</v>
      </c>
      <c r="B876" s="127"/>
      <c r="C876" s="128"/>
      <c r="D876" s="108" t="s">
        <v>2071</v>
      </c>
      <c r="E876" s="108"/>
      <c r="F876" s="132"/>
      <c r="G876" s="119">
        <v>43373</v>
      </c>
      <c r="H876" s="133" t="s">
        <v>941</v>
      </c>
      <c r="I876" s="134">
        <v>1</v>
      </c>
      <c r="J876" s="135">
        <v>265428.73</v>
      </c>
      <c r="K876" s="136">
        <v>265428.73</v>
      </c>
      <c r="L876" s="137">
        <v>315460</v>
      </c>
      <c r="M876" s="138">
        <v>0.98</v>
      </c>
      <c r="N876" s="139">
        <v>309150</v>
      </c>
      <c r="O876" s="140"/>
      <c r="P876" s="141"/>
      <c r="Q876" s="142" t="s">
        <v>2056</v>
      </c>
    </row>
    <row r="877" ht="15.75" customHeight="1" spans="1:17">
      <c r="A877" s="115" t="s">
        <v>2072</v>
      </c>
      <c r="B877" s="127"/>
      <c r="C877" s="128"/>
      <c r="D877" s="108" t="s">
        <v>1305</v>
      </c>
      <c r="E877" s="108"/>
      <c r="F877" s="132"/>
      <c r="G877" s="119">
        <v>42552</v>
      </c>
      <c r="H877" s="133" t="s">
        <v>941</v>
      </c>
      <c r="I877" s="134">
        <v>1</v>
      </c>
      <c r="J877" s="135">
        <v>37307.36</v>
      </c>
      <c r="K877" s="136">
        <v>33467.94</v>
      </c>
      <c r="L877" s="137">
        <v>46030</v>
      </c>
      <c r="M877" s="138">
        <v>0.87</v>
      </c>
      <c r="N877" s="139">
        <v>40050</v>
      </c>
      <c r="O877" s="140"/>
      <c r="P877" s="141"/>
      <c r="Q877" s="142" t="s">
        <v>2073</v>
      </c>
    </row>
    <row r="878" ht="15.75" customHeight="1" spans="1:17">
      <c r="A878" s="115" t="s">
        <v>2074</v>
      </c>
      <c r="B878" s="127"/>
      <c r="C878" s="144"/>
      <c r="D878" s="108" t="s">
        <v>1303</v>
      </c>
      <c r="E878" s="108"/>
      <c r="F878" s="132"/>
      <c r="G878" s="119">
        <v>42552</v>
      </c>
      <c r="H878" s="133" t="s">
        <v>941</v>
      </c>
      <c r="I878" s="134">
        <v>1</v>
      </c>
      <c r="J878" s="135">
        <v>39997.36</v>
      </c>
      <c r="K878" s="136">
        <v>35881.04</v>
      </c>
      <c r="L878" s="137">
        <v>49350</v>
      </c>
      <c r="M878" s="138">
        <v>0.87</v>
      </c>
      <c r="N878" s="139">
        <v>42930</v>
      </c>
      <c r="O878" s="140"/>
      <c r="P878" s="141"/>
      <c r="Q878" s="142" t="s">
        <v>2073</v>
      </c>
    </row>
    <row r="879" s="77" customFormat="1" ht="15.75" customHeight="1" spans="1:17">
      <c r="A879" s="115" t="s">
        <v>2075</v>
      </c>
      <c r="B879" s="169"/>
      <c r="C879" s="169"/>
      <c r="D879" s="146" t="s">
        <v>2076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2077</v>
      </c>
      <c r="B880" s="115" t="s">
        <v>2078</v>
      </c>
      <c r="C880" s="164" t="s">
        <v>2079</v>
      </c>
      <c r="D880" s="170" t="s">
        <v>847</v>
      </c>
      <c r="E880" s="17">
        <v>1</v>
      </c>
      <c r="F880" s="14" t="s">
        <v>839</v>
      </c>
      <c r="G880" s="119">
        <v>39753</v>
      </c>
      <c r="H880" s="61" t="s">
        <v>840</v>
      </c>
      <c r="I880" s="120">
        <v>350</v>
      </c>
      <c r="J880" s="121">
        <v>18169230.06</v>
      </c>
      <c r="K880" s="161">
        <v>11645222.07</v>
      </c>
      <c r="L880" s="122">
        <v>224020</v>
      </c>
      <c r="M880" s="123">
        <v>0.63</v>
      </c>
      <c r="N880" s="122">
        <v>141130</v>
      </c>
      <c r="O880" s="124"/>
      <c r="P880" s="125">
        <f t="shared" ref="P880:P930" si="16">L880/I880</f>
        <v>640</v>
      </c>
      <c r="Q880" s="126" t="s">
        <v>2080</v>
      </c>
    </row>
    <row r="881" s="2" customFormat="1" ht="15.75" customHeight="1" spans="1:17">
      <c r="A881" s="115" t="s">
        <v>2081</v>
      </c>
      <c r="B881" s="115"/>
      <c r="C881" s="156"/>
      <c r="D881" s="170" t="s">
        <v>847</v>
      </c>
      <c r="E881" s="17">
        <v>2</v>
      </c>
      <c r="F881" s="14" t="s">
        <v>839</v>
      </c>
      <c r="G881" s="119">
        <v>39753</v>
      </c>
      <c r="H881" s="61" t="s">
        <v>840</v>
      </c>
      <c r="I881" s="120">
        <v>350</v>
      </c>
      <c r="J881" s="129"/>
      <c r="K881" s="129"/>
      <c r="L881" s="122">
        <v>224020</v>
      </c>
      <c r="M881" s="123">
        <v>0.63</v>
      </c>
      <c r="N881" s="122">
        <v>141130</v>
      </c>
      <c r="O881" s="124"/>
      <c r="P881" s="125">
        <f t="shared" si="16"/>
        <v>640</v>
      </c>
      <c r="Q881" s="126" t="s">
        <v>2080</v>
      </c>
    </row>
    <row r="882" s="2" customFormat="1" ht="15.75" customHeight="1" spans="1:17">
      <c r="A882" s="115" t="s">
        <v>2082</v>
      </c>
      <c r="B882" s="115"/>
      <c r="C882" s="156"/>
      <c r="D882" s="170" t="s">
        <v>847</v>
      </c>
      <c r="E882" s="17">
        <v>1</v>
      </c>
      <c r="F882" s="14" t="s">
        <v>839</v>
      </c>
      <c r="G882" s="119">
        <v>39753</v>
      </c>
      <c r="H882" s="61" t="s">
        <v>840</v>
      </c>
      <c r="I882" s="120">
        <v>350</v>
      </c>
      <c r="J882" s="129"/>
      <c r="K882" s="129"/>
      <c r="L882" s="122">
        <v>224020</v>
      </c>
      <c r="M882" s="123">
        <v>0.63</v>
      </c>
      <c r="N882" s="122">
        <v>141130</v>
      </c>
      <c r="O882" s="124"/>
      <c r="P882" s="125">
        <f t="shared" si="16"/>
        <v>640</v>
      </c>
      <c r="Q882" s="126" t="s">
        <v>2080</v>
      </c>
    </row>
    <row r="883" s="2" customFormat="1" ht="15.75" customHeight="1" spans="1:17">
      <c r="A883" s="115" t="s">
        <v>2083</v>
      </c>
      <c r="B883" s="115"/>
      <c r="C883" s="156"/>
      <c r="D883" s="170" t="s">
        <v>847</v>
      </c>
      <c r="E883" s="17">
        <v>2</v>
      </c>
      <c r="F883" s="14" t="s">
        <v>839</v>
      </c>
      <c r="G883" s="119">
        <v>39753</v>
      </c>
      <c r="H883" s="61" t="s">
        <v>840</v>
      </c>
      <c r="I883" s="120">
        <v>350</v>
      </c>
      <c r="J883" s="129"/>
      <c r="K883" s="129"/>
      <c r="L883" s="122">
        <v>224020</v>
      </c>
      <c r="M883" s="123">
        <v>0.63</v>
      </c>
      <c r="N883" s="122">
        <v>141130</v>
      </c>
      <c r="O883" s="124"/>
      <c r="P883" s="125">
        <f t="shared" si="16"/>
        <v>640</v>
      </c>
      <c r="Q883" s="126" t="s">
        <v>2080</v>
      </c>
    </row>
    <row r="884" s="2" customFormat="1" ht="15.75" customHeight="1" spans="1:17">
      <c r="A884" s="115" t="s">
        <v>2084</v>
      </c>
      <c r="B884" s="115"/>
      <c r="C884" s="156"/>
      <c r="D884" s="170" t="s">
        <v>847</v>
      </c>
      <c r="E884" s="17">
        <v>3</v>
      </c>
      <c r="F884" s="14" t="s">
        <v>839</v>
      </c>
      <c r="G884" s="119">
        <v>39753</v>
      </c>
      <c r="H884" s="61" t="s">
        <v>840</v>
      </c>
      <c r="I884" s="120">
        <v>350</v>
      </c>
      <c r="J884" s="129"/>
      <c r="K884" s="129"/>
      <c r="L884" s="122">
        <v>224020</v>
      </c>
      <c r="M884" s="123">
        <v>0.63</v>
      </c>
      <c r="N884" s="122">
        <v>141130</v>
      </c>
      <c r="O884" s="124"/>
      <c r="P884" s="125">
        <f t="shared" si="16"/>
        <v>640</v>
      </c>
      <c r="Q884" s="126" t="s">
        <v>2080</v>
      </c>
    </row>
    <row r="885" s="2" customFormat="1" ht="15.75" customHeight="1" spans="1:17">
      <c r="A885" s="115" t="s">
        <v>2085</v>
      </c>
      <c r="B885" s="115"/>
      <c r="C885" s="156"/>
      <c r="D885" s="170" t="s">
        <v>847</v>
      </c>
      <c r="E885" s="17">
        <v>4</v>
      </c>
      <c r="F885" s="14" t="s">
        <v>839</v>
      </c>
      <c r="G885" s="119">
        <v>39753</v>
      </c>
      <c r="H885" s="61" t="s">
        <v>840</v>
      </c>
      <c r="I885" s="120">
        <v>350</v>
      </c>
      <c r="J885" s="129"/>
      <c r="K885" s="129"/>
      <c r="L885" s="122">
        <v>224020</v>
      </c>
      <c r="M885" s="123">
        <v>0.63</v>
      </c>
      <c r="N885" s="122">
        <v>141130</v>
      </c>
      <c r="O885" s="124"/>
      <c r="P885" s="125">
        <f t="shared" si="16"/>
        <v>640</v>
      </c>
      <c r="Q885" s="126" t="s">
        <v>2080</v>
      </c>
    </row>
    <row r="886" s="2" customFormat="1" ht="15.75" customHeight="1" spans="1:17">
      <c r="A886" s="115" t="s">
        <v>2086</v>
      </c>
      <c r="B886" s="115"/>
      <c r="C886" s="156"/>
      <c r="D886" s="170" t="s">
        <v>847</v>
      </c>
      <c r="E886" s="17">
        <v>5</v>
      </c>
      <c r="F886" s="14" t="s">
        <v>839</v>
      </c>
      <c r="G886" s="119">
        <v>39753</v>
      </c>
      <c r="H886" s="61" t="s">
        <v>840</v>
      </c>
      <c r="I886" s="120">
        <v>350</v>
      </c>
      <c r="J886" s="129"/>
      <c r="K886" s="129"/>
      <c r="L886" s="122">
        <v>224020</v>
      </c>
      <c r="M886" s="123">
        <v>0.63</v>
      </c>
      <c r="N886" s="122">
        <v>141130</v>
      </c>
      <c r="O886" s="124"/>
      <c r="P886" s="125">
        <f t="shared" si="16"/>
        <v>640</v>
      </c>
      <c r="Q886" s="126" t="s">
        <v>2080</v>
      </c>
    </row>
    <row r="887" s="2" customFormat="1" ht="15.75" customHeight="1" spans="1:17">
      <c r="A887" s="115" t="s">
        <v>2087</v>
      </c>
      <c r="B887" s="115"/>
      <c r="C887" s="156"/>
      <c r="D887" s="170" t="s">
        <v>847</v>
      </c>
      <c r="E887" s="17">
        <v>6</v>
      </c>
      <c r="F887" s="14" t="s">
        <v>839</v>
      </c>
      <c r="G887" s="119">
        <v>39753</v>
      </c>
      <c r="H887" s="61" t="s">
        <v>840</v>
      </c>
      <c r="I887" s="120">
        <v>350</v>
      </c>
      <c r="J887" s="129"/>
      <c r="K887" s="129"/>
      <c r="L887" s="122">
        <v>224020</v>
      </c>
      <c r="M887" s="123">
        <v>0.63</v>
      </c>
      <c r="N887" s="122">
        <v>141130</v>
      </c>
      <c r="O887" s="124"/>
      <c r="P887" s="125">
        <f t="shared" si="16"/>
        <v>640</v>
      </c>
      <c r="Q887" s="126" t="s">
        <v>2080</v>
      </c>
    </row>
    <row r="888" s="2" customFormat="1" ht="15.75" customHeight="1" spans="1:17">
      <c r="A888" s="115" t="s">
        <v>2088</v>
      </c>
      <c r="B888" s="115"/>
      <c r="C888" s="156"/>
      <c r="D888" s="170" t="s">
        <v>847</v>
      </c>
      <c r="E888" s="17">
        <v>7</v>
      </c>
      <c r="F888" s="14" t="s">
        <v>839</v>
      </c>
      <c r="G888" s="119">
        <v>39753</v>
      </c>
      <c r="H888" s="61" t="s">
        <v>840</v>
      </c>
      <c r="I888" s="120">
        <v>350</v>
      </c>
      <c r="J888" s="129"/>
      <c r="K888" s="129"/>
      <c r="L888" s="122">
        <v>224020</v>
      </c>
      <c r="M888" s="123">
        <v>0.63</v>
      </c>
      <c r="N888" s="122">
        <v>141130</v>
      </c>
      <c r="O888" s="124"/>
      <c r="P888" s="125">
        <f t="shared" si="16"/>
        <v>640</v>
      </c>
      <c r="Q888" s="126" t="s">
        <v>2080</v>
      </c>
    </row>
    <row r="889" s="75" customFormat="1" ht="15.75" customHeight="1" spans="1:17">
      <c r="A889" s="115" t="s">
        <v>2089</v>
      </c>
      <c r="B889" s="115"/>
      <c r="C889" s="156"/>
      <c r="D889" s="170" t="s">
        <v>847</v>
      </c>
      <c r="E889" s="17">
        <v>8</v>
      </c>
      <c r="F889" s="14" t="s">
        <v>839</v>
      </c>
      <c r="G889" s="119">
        <v>39753</v>
      </c>
      <c r="H889" s="61" t="s">
        <v>840</v>
      </c>
      <c r="I889" s="120">
        <v>350</v>
      </c>
      <c r="J889" s="129"/>
      <c r="K889" s="129"/>
      <c r="L889" s="122">
        <v>224020</v>
      </c>
      <c r="M889" s="123">
        <v>0.63</v>
      </c>
      <c r="N889" s="122">
        <v>141130</v>
      </c>
      <c r="O889" s="124"/>
      <c r="P889" s="125">
        <f t="shared" si="16"/>
        <v>640</v>
      </c>
      <c r="Q889" s="126" t="s">
        <v>2080</v>
      </c>
    </row>
    <row r="890" s="2" customFormat="1" ht="15.75" customHeight="1" spans="1:17">
      <c r="A890" s="115" t="s">
        <v>2090</v>
      </c>
      <c r="B890" s="115"/>
      <c r="C890" s="156"/>
      <c r="D890" s="170" t="s">
        <v>847</v>
      </c>
      <c r="E890" s="17">
        <v>9</v>
      </c>
      <c r="F890" s="14" t="s">
        <v>839</v>
      </c>
      <c r="G890" s="119">
        <v>39753</v>
      </c>
      <c r="H890" s="61" t="s">
        <v>840</v>
      </c>
      <c r="I890" s="120">
        <v>350</v>
      </c>
      <c r="J890" s="129"/>
      <c r="K890" s="129"/>
      <c r="L890" s="122">
        <v>224020</v>
      </c>
      <c r="M890" s="123">
        <v>0.63</v>
      </c>
      <c r="N890" s="122">
        <v>141130</v>
      </c>
      <c r="O890" s="124"/>
      <c r="P890" s="125">
        <f t="shared" si="16"/>
        <v>640</v>
      </c>
      <c r="Q890" s="126" t="s">
        <v>2080</v>
      </c>
    </row>
    <row r="891" s="2" customFormat="1" ht="15.75" customHeight="1" spans="1:17">
      <c r="A891" s="115" t="s">
        <v>2091</v>
      </c>
      <c r="B891" s="115"/>
      <c r="C891" s="156"/>
      <c r="D891" s="170" t="s">
        <v>847</v>
      </c>
      <c r="E891" s="17">
        <v>10</v>
      </c>
      <c r="F891" s="14" t="s">
        <v>839</v>
      </c>
      <c r="G891" s="119">
        <v>43010</v>
      </c>
      <c r="H891" s="61" t="s">
        <v>840</v>
      </c>
      <c r="I891" s="120">
        <v>370</v>
      </c>
      <c r="J891" s="129"/>
      <c r="K891" s="129"/>
      <c r="L891" s="122">
        <v>236820</v>
      </c>
      <c r="M891" s="123">
        <v>0.89</v>
      </c>
      <c r="N891" s="122">
        <v>210770</v>
      </c>
      <c r="O891" s="124"/>
      <c r="P891" s="125">
        <f t="shared" si="16"/>
        <v>640</v>
      </c>
      <c r="Q891" s="126" t="s">
        <v>2080</v>
      </c>
    </row>
    <row r="892" s="2" customFormat="1" ht="15.75" customHeight="1" spans="1:17">
      <c r="A892" s="115" t="s">
        <v>2092</v>
      </c>
      <c r="B892" s="115"/>
      <c r="C892" s="156"/>
      <c r="D892" s="170" t="s">
        <v>847</v>
      </c>
      <c r="E892" s="17">
        <v>11</v>
      </c>
      <c r="F892" s="14" t="s">
        <v>839</v>
      </c>
      <c r="G892" s="119">
        <v>43010</v>
      </c>
      <c r="H892" s="61" t="s">
        <v>840</v>
      </c>
      <c r="I892" s="120">
        <v>370</v>
      </c>
      <c r="J892" s="129"/>
      <c r="K892" s="129"/>
      <c r="L892" s="122">
        <v>236820</v>
      </c>
      <c r="M892" s="123">
        <v>0.89</v>
      </c>
      <c r="N892" s="122">
        <v>210770</v>
      </c>
      <c r="O892" s="124"/>
      <c r="P892" s="125">
        <f t="shared" si="16"/>
        <v>640</v>
      </c>
      <c r="Q892" s="126" t="s">
        <v>2080</v>
      </c>
    </row>
    <row r="893" s="2" customFormat="1" ht="15.75" customHeight="1" spans="1:17">
      <c r="A893" s="115" t="s">
        <v>2093</v>
      </c>
      <c r="B893" s="115"/>
      <c r="C893" s="156"/>
      <c r="D893" s="170" t="s">
        <v>847</v>
      </c>
      <c r="E893" s="17">
        <v>12</v>
      </c>
      <c r="F893" s="14" t="s">
        <v>839</v>
      </c>
      <c r="G893" s="119">
        <v>43010</v>
      </c>
      <c r="H893" s="61" t="s">
        <v>840</v>
      </c>
      <c r="I893" s="120">
        <v>370</v>
      </c>
      <c r="J893" s="129"/>
      <c r="K893" s="129"/>
      <c r="L893" s="122">
        <v>236820</v>
      </c>
      <c r="M893" s="123">
        <v>0.89</v>
      </c>
      <c r="N893" s="122">
        <v>210770</v>
      </c>
      <c r="O893" s="124"/>
      <c r="P893" s="125">
        <f t="shared" si="16"/>
        <v>640</v>
      </c>
      <c r="Q893" s="126" t="s">
        <v>2080</v>
      </c>
    </row>
    <row r="894" s="2" customFormat="1" ht="15.75" customHeight="1" spans="1:17">
      <c r="A894" s="115" t="s">
        <v>2094</v>
      </c>
      <c r="B894" s="115"/>
      <c r="C894" s="156"/>
      <c r="D894" s="170" t="s">
        <v>847</v>
      </c>
      <c r="E894" s="17">
        <v>13</v>
      </c>
      <c r="F894" s="14" t="s">
        <v>839</v>
      </c>
      <c r="G894" s="119">
        <v>43010</v>
      </c>
      <c r="H894" s="61" t="s">
        <v>840</v>
      </c>
      <c r="I894" s="120">
        <v>370</v>
      </c>
      <c r="J894" s="129"/>
      <c r="K894" s="129"/>
      <c r="L894" s="122">
        <v>236820</v>
      </c>
      <c r="M894" s="123">
        <v>0.89</v>
      </c>
      <c r="N894" s="122">
        <v>210770</v>
      </c>
      <c r="O894" s="124"/>
      <c r="P894" s="125">
        <f t="shared" si="16"/>
        <v>640</v>
      </c>
      <c r="Q894" s="126" t="s">
        <v>2080</v>
      </c>
    </row>
    <row r="895" s="2" customFormat="1" ht="15.75" customHeight="1" spans="1:17">
      <c r="A895" s="115" t="s">
        <v>2095</v>
      </c>
      <c r="B895" s="115"/>
      <c r="C895" s="156"/>
      <c r="D895" s="170" t="s">
        <v>847</v>
      </c>
      <c r="E895" s="17">
        <v>14</v>
      </c>
      <c r="F895" s="14" t="s">
        <v>839</v>
      </c>
      <c r="G895" s="119">
        <v>43010</v>
      </c>
      <c r="H895" s="61" t="s">
        <v>840</v>
      </c>
      <c r="I895" s="120">
        <v>370</v>
      </c>
      <c r="J895" s="129"/>
      <c r="K895" s="129"/>
      <c r="L895" s="122">
        <v>236820</v>
      </c>
      <c r="M895" s="123">
        <v>0.89</v>
      </c>
      <c r="N895" s="122">
        <v>210770</v>
      </c>
      <c r="O895" s="124"/>
      <c r="P895" s="125">
        <f t="shared" si="16"/>
        <v>640</v>
      </c>
      <c r="Q895" s="126" t="s">
        <v>2080</v>
      </c>
    </row>
    <row r="896" s="2" customFormat="1" ht="15.75" customHeight="1" spans="1:17">
      <c r="A896" s="115" t="s">
        <v>2096</v>
      </c>
      <c r="B896" s="115"/>
      <c r="C896" s="156"/>
      <c r="D896" s="170" t="s">
        <v>847</v>
      </c>
      <c r="E896" s="17">
        <v>15</v>
      </c>
      <c r="F896" s="14" t="s">
        <v>839</v>
      </c>
      <c r="G896" s="119">
        <v>41488</v>
      </c>
      <c r="H896" s="61" t="s">
        <v>840</v>
      </c>
      <c r="I896" s="120">
        <v>420</v>
      </c>
      <c r="J896" s="129"/>
      <c r="K896" s="129"/>
      <c r="L896" s="122">
        <v>268830</v>
      </c>
      <c r="M896" s="123">
        <v>0.76</v>
      </c>
      <c r="N896" s="122">
        <v>204310</v>
      </c>
      <c r="O896" s="124"/>
      <c r="P896" s="125">
        <f t="shared" si="16"/>
        <v>640</v>
      </c>
      <c r="Q896" s="126" t="s">
        <v>2080</v>
      </c>
    </row>
    <row r="897" s="2" customFormat="1" ht="15.75" customHeight="1" spans="1:17">
      <c r="A897" s="115" t="s">
        <v>2097</v>
      </c>
      <c r="B897" s="115"/>
      <c r="C897" s="156"/>
      <c r="D897" s="170" t="s">
        <v>847</v>
      </c>
      <c r="E897" s="17">
        <v>16</v>
      </c>
      <c r="F897" s="14" t="s">
        <v>839</v>
      </c>
      <c r="G897" s="119">
        <v>43010</v>
      </c>
      <c r="H897" s="61" t="s">
        <v>840</v>
      </c>
      <c r="I897" s="120">
        <v>370</v>
      </c>
      <c r="J897" s="129"/>
      <c r="K897" s="129"/>
      <c r="L897" s="122">
        <v>236820</v>
      </c>
      <c r="M897" s="123">
        <v>0.89</v>
      </c>
      <c r="N897" s="122">
        <v>210770</v>
      </c>
      <c r="O897" s="124"/>
      <c r="P897" s="125">
        <f t="shared" si="16"/>
        <v>640</v>
      </c>
      <c r="Q897" s="126" t="s">
        <v>2080</v>
      </c>
    </row>
    <row r="898" s="2" customFormat="1" ht="15.75" customHeight="1" spans="1:17">
      <c r="A898" s="115" t="s">
        <v>2098</v>
      </c>
      <c r="B898" s="115"/>
      <c r="C898" s="156"/>
      <c r="D898" s="170" t="s">
        <v>847</v>
      </c>
      <c r="E898" s="17">
        <v>17</v>
      </c>
      <c r="F898" s="14" t="s">
        <v>839</v>
      </c>
      <c r="G898" s="119">
        <v>41488</v>
      </c>
      <c r="H898" s="61" t="s">
        <v>840</v>
      </c>
      <c r="I898" s="120">
        <v>420</v>
      </c>
      <c r="J898" s="129"/>
      <c r="K898" s="129"/>
      <c r="L898" s="122">
        <v>268830</v>
      </c>
      <c r="M898" s="123">
        <v>0.76</v>
      </c>
      <c r="N898" s="122">
        <v>204310</v>
      </c>
      <c r="O898" s="124"/>
      <c r="P898" s="125">
        <f t="shared" si="16"/>
        <v>640</v>
      </c>
      <c r="Q898" s="126" t="s">
        <v>2080</v>
      </c>
    </row>
    <row r="899" s="2" customFormat="1" ht="15.75" customHeight="1" spans="1:17">
      <c r="A899" s="115" t="s">
        <v>2099</v>
      </c>
      <c r="B899" s="115"/>
      <c r="C899" s="156"/>
      <c r="D899" s="170" t="s">
        <v>847</v>
      </c>
      <c r="E899" s="17">
        <v>18</v>
      </c>
      <c r="F899" s="14" t="s">
        <v>839</v>
      </c>
      <c r="G899" s="119">
        <v>43010</v>
      </c>
      <c r="H899" s="61" t="s">
        <v>840</v>
      </c>
      <c r="I899" s="120">
        <v>370</v>
      </c>
      <c r="J899" s="129"/>
      <c r="K899" s="129"/>
      <c r="L899" s="122">
        <v>236820</v>
      </c>
      <c r="M899" s="123">
        <v>0.89</v>
      </c>
      <c r="N899" s="122">
        <v>210770</v>
      </c>
      <c r="O899" s="124"/>
      <c r="P899" s="125">
        <f t="shared" si="16"/>
        <v>640</v>
      </c>
      <c r="Q899" s="126" t="s">
        <v>2080</v>
      </c>
    </row>
    <row r="900" s="2" customFormat="1" ht="15.75" customHeight="1" spans="1:17">
      <c r="A900" s="115" t="s">
        <v>2100</v>
      </c>
      <c r="B900" s="115"/>
      <c r="C900" s="156"/>
      <c r="D900" s="170" t="s">
        <v>847</v>
      </c>
      <c r="E900" s="17">
        <v>19</v>
      </c>
      <c r="F900" s="14" t="s">
        <v>839</v>
      </c>
      <c r="G900" s="119">
        <v>41488</v>
      </c>
      <c r="H900" s="61" t="s">
        <v>840</v>
      </c>
      <c r="I900" s="120">
        <v>420</v>
      </c>
      <c r="J900" s="129"/>
      <c r="K900" s="129"/>
      <c r="L900" s="122">
        <v>268830</v>
      </c>
      <c r="M900" s="123">
        <v>0.76</v>
      </c>
      <c r="N900" s="122">
        <v>204310</v>
      </c>
      <c r="O900" s="124"/>
      <c r="P900" s="125">
        <f t="shared" si="16"/>
        <v>640</v>
      </c>
      <c r="Q900" s="126" t="s">
        <v>2080</v>
      </c>
    </row>
    <row r="901" s="2" customFormat="1" ht="15.75" customHeight="1" spans="1:17">
      <c r="A901" s="115" t="s">
        <v>2101</v>
      </c>
      <c r="B901" s="115"/>
      <c r="C901" s="156"/>
      <c r="D901" s="170" t="s">
        <v>847</v>
      </c>
      <c r="E901" s="17">
        <v>20</v>
      </c>
      <c r="F901" s="14" t="s">
        <v>839</v>
      </c>
      <c r="G901" s="119">
        <v>43010</v>
      </c>
      <c r="H901" s="61" t="s">
        <v>840</v>
      </c>
      <c r="I901" s="120">
        <v>370</v>
      </c>
      <c r="J901" s="129"/>
      <c r="K901" s="129"/>
      <c r="L901" s="122">
        <v>236820</v>
      </c>
      <c r="M901" s="123">
        <v>0.89</v>
      </c>
      <c r="N901" s="122">
        <v>210770</v>
      </c>
      <c r="O901" s="124"/>
      <c r="P901" s="125">
        <f t="shared" si="16"/>
        <v>640</v>
      </c>
      <c r="Q901" s="126" t="s">
        <v>2080</v>
      </c>
    </row>
    <row r="902" s="2" customFormat="1" ht="15.75" customHeight="1" spans="1:17">
      <c r="A902" s="115" t="s">
        <v>2102</v>
      </c>
      <c r="B902" s="115"/>
      <c r="C902" s="156"/>
      <c r="D902" s="170" t="s">
        <v>847</v>
      </c>
      <c r="E902" s="17">
        <v>21</v>
      </c>
      <c r="F902" s="14" t="s">
        <v>839</v>
      </c>
      <c r="G902" s="119">
        <v>43010</v>
      </c>
      <c r="H902" s="61" t="s">
        <v>840</v>
      </c>
      <c r="I902" s="120">
        <v>370</v>
      </c>
      <c r="J902" s="129"/>
      <c r="K902" s="129"/>
      <c r="L902" s="122">
        <v>236820</v>
      </c>
      <c r="M902" s="123">
        <v>0.89</v>
      </c>
      <c r="N902" s="122">
        <v>210770</v>
      </c>
      <c r="O902" s="124"/>
      <c r="P902" s="125">
        <f t="shared" si="16"/>
        <v>640</v>
      </c>
      <c r="Q902" s="126" t="s">
        <v>2080</v>
      </c>
    </row>
    <row r="903" s="2" customFormat="1" ht="15.75" customHeight="1" spans="1:17">
      <c r="A903" s="115" t="s">
        <v>2103</v>
      </c>
      <c r="B903" s="115"/>
      <c r="C903" s="156"/>
      <c r="D903" s="170" t="s">
        <v>837</v>
      </c>
      <c r="E903" s="17">
        <v>1</v>
      </c>
      <c r="F903" s="14" t="s">
        <v>839</v>
      </c>
      <c r="G903" s="119">
        <v>39753</v>
      </c>
      <c r="H903" s="61" t="s">
        <v>840</v>
      </c>
      <c r="I903" s="120">
        <v>450</v>
      </c>
      <c r="J903" s="129"/>
      <c r="K903" s="129"/>
      <c r="L903" s="122">
        <v>288030</v>
      </c>
      <c r="M903" s="123">
        <v>0.63</v>
      </c>
      <c r="N903" s="122">
        <v>181460</v>
      </c>
      <c r="O903" s="124"/>
      <c r="P903" s="125">
        <f t="shared" si="16"/>
        <v>640</v>
      </c>
      <c r="Q903" s="126" t="s">
        <v>2080</v>
      </c>
    </row>
    <row r="904" s="75" customFormat="1" ht="15.75" customHeight="1" spans="1:17">
      <c r="A904" s="115" t="s">
        <v>2104</v>
      </c>
      <c r="B904" s="115"/>
      <c r="C904" s="156"/>
      <c r="D904" s="170" t="s">
        <v>837</v>
      </c>
      <c r="E904" s="17">
        <v>2</v>
      </c>
      <c r="F904" s="14" t="s">
        <v>839</v>
      </c>
      <c r="G904" s="119">
        <v>39753</v>
      </c>
      <c r="H904" s="61" t="s">
        <v>840</v>
      </c>
      <c r="I904" s="120">
        <v>450</v>
      </c>
      <c r="J904" s="129"/>
      <c r="K904" s="129"/>
      <c r="L904" s="122">
        <v>288030</v>
      </c>
      <c r="M904" s="123">
        <v>0.63</v>
      </c>
      <c r="N904" s="122">
        <v>181460</v>
      </c>
      <c r="O904" s="124"/>
      <c r="P904" s="125">
        <f t="shared" si="16"/>
        <v>640</v>
      </c>
      <c r="Q904" s="126" t="s">
        <v>2080</v>
      </c>
    </row>
    <row r="905" s="2" customFormat="1" ht="15.75" customHeight="1" spans="1:17">
      <c r="A905" s="115" t="s">
        <v>2105</v>
      </c>
      <c r="B905" s="115"/>
      <c r="C905" s="156"/>
      <c r="D905" s="170" t="s">
        <v>837</v>
      </c>
      <c r="E905" s="17">
        <v>3</v>
      </c>
      <c r="F905" s="14" t="s">
        <v>839</v>
      </c>
      <c r="G905" s="119">
        <v>39753</v>
      </c>
      <c r="H905" s="61" t="s">
        <v>840</v>
      </c>
      <c r="I905" s="120">
        <v>450</v>
      </c>
      <c r="J905" s="129"/>
      <c r="K905" s="129"/>
      <c r="L905" s="122">
        <v>288030</v>
      </c>
      <c r="M905" s="123">
        <v>0.63</v>
      </c>
      <c r="N905" s="122">
        <v>181460</v>
      </c>
      <c r="O905" s="124"/>
      <c r="P905" s="125">
        <f t="shared" si="16"/>
        <v>640</v>
      </c>
      <c r="Q905" s="126" t="s">
        <v>2080</v>
      </c>
    </row>
    <row r="906" s="2" customFormat="1" ht="15.75" customHeight="1" spans="1:17">
      <c r="A906" s="115" t="s">
        <v>2106</v>
      </c>
      <c r="B906" s="115"/>
      <c r="C906" s="156"/>
      <c r="D906" s="170" t="s">
        <v>837</v>
      </c>
      <c r="E906" s="17">
        <v>4</v>
      </c>
      <c r="F906" s="14" t="s">
        <v>839</v>
      </c>
      <c r="G906" s="119">
        <v>39753</v>
      </c>
      <c r="H906" s="61" t="s">
        <v>840</v>
      </c>
      <c r="I906" s="120">
        <v>450</v>
      </c>
      <c r="J906" s="129"/>
      <c r="K906" s="129"/>
      <c r="L906" s="122">
        <v>288030</v>
      </c>
      <c r="M906" s="123">
        <v>0.63</v>
      </c>
      <c r="N906" s="122">
        <v>181460</v>
      </c>
      <c r="O906" s="124"/>
      <c r="P906" s="125">
        <f t="shared" si="16"/>
        <v>640</v>
      </c>
      <c r="Q906" s="126" t="s">
        <v>2080</v>
      </c>
    </row>
    <row r="907" s="2" customFormat="1" ht="15.75" customHeight="1" spans="1:17">
      <c r="A907" s="115" t="s">
        <v>2107</v>
      </c>
      <c r="B907" s="115"/>
      <c r="C907" s="156"/>
      <c r="D907" s="170" t="s">
        <v>837</v>
      </c>
      <c r="E907" s="17">
        <v>5</v>
      </c>
      <c r="F907" s="14" t="s">
        <v>839</v>
      </c>
      <c r="G907" s="119">
        <v>39753</v>
      </c>
      <c r="H907" s="61" t="s">
        <v>840</v>
      </c>
      <c r="I907" s="120">
        <v>450</v>
      </c>
      <c r="J907" s="129"/>
      <c r="K907" s="129"/>
      <c r="L907" s="122">
        <v>288030</v>
      </c>
      <c r="M907" s="123">
        <v>0.63</v>
      </c>
      <c r="N907" s="122">
        <v>181460</v>
      </c>
      <c r="O907" s="124"/>
      <c r="P907" s="125">
        <f t="shared" si="16"/>
        <v>640</v>
      </c>
      <c r="Q907" s="126" t="s">
        <v>2080</v>
      </c>
    </row>
    <row r="908" s="2" customFormat="1" ht="15.75" customHeight="1" spans="1:17">
      <c r="A908" s="115" t="s">
        <v>2108</v>
      </c>
      <c r="B908" s="115"/>
      <c r="C908" s="156"/>
      <c r="D908" s="170" t="s">
        <v>837</v>
      </c>
      <c r="E908" s="17">
        <v>6</v>
      </c>
      <c r="F908" s="14" t="s">
        <v>839</v>
      </c>
      <c r="G908" s="119">
        <v>39753</v>
      </c>
      <c r="H908" s="61" t="s">
        <v>840</v>
      </c>
      <c r="I908" s="120">
        <v>450</v>
      </c>
      <c r="J908" s="129"/>
      <c r="K908" s="129"/>
      <c r="L908" s="122">
        <v>288030</v>
      </c>
      <c r="M908" s="123">
        <v>0.63</v>
      </c>
      <c r="N908" s="122">
        <v>181460</v>
      </c>
      <c r="O908" s="124"/>
      <c r="P908" s="125">
        <f t="shared" si="16"/>
        <v>640</v>
      </c>
      <c r="Q908" s="126" t="s">
        <v>2080</v>
      </c>
    </row>
    <row r="909" s="2" customFormat="1" ht="15.75" customHeight="1" spans="1:17">
      <c r="A909" s="115" t="s">
        <v>2109</v>
      </c>
      <c r="B909" s="115"/>
      <c r="C909" s="156"/>
      <c r="D909" s="170" t="s">
        <v>837</v>
      </c>
      <c r="E909" s="17">
        <v>7</v>
      </c>
      <c r="F909" s="14" t="s">
        <v>839</v>
      </c>
      <c r="G909" s="119">
        <v>39753</v>
      </c>
      <c r="H909" s="61" t="s">
        <v>840</v>
      </c>
      <c r="I909" s="120">
        <v>450</v>
      </c>
      <c r="J909" s="129"/>
      <c r="K909" s="129"/>
      <c r="L909" s="122">
        <v>288030</v>
      </c>
      <c r="M909" s="123">
        <v>0.63</v>
      </c>
      <c r="N909" s="122">
        <v>181460</v>
      </c>
      <c r="O909" s="124"/>
      <c r="P909" s="125">
        <f t="shared" si="16"/>
        <v>640</v>
      </c>
      <c r="Q909" s="126" t="s">
        <v>2080</v>
      </c>
    </row>
    <row r="910" s="2" customFormat="1" ht="15.75" customHeight="1" spans="1:17">
      <c r="A910" s="115" t="s">
        <v>2110</v>
      </c>
      <c r="B910" s="115"/>
      <c r="C910" s="156"/>
      <c r="D910" s="170" t="s">
        <v>837</v>
      </c>
      <c r="E910" s="17">
        <v>8</v>
      </c>
      <c r="F910" s="14" t="s">
        <v>839</v>
      </c>
      <c r="G910" s="119">
        <v>39753</v>
      </c>
      <c r="H910" s="61" t="s">
        <v>840</v>
      </c>
      <c r="I910" s="120">
        <v>450</v>
      </c>
      <c r="J910" s="129"/>
      <c r="K910" s="129"/>
      <c r="L910" s="122">
        <v>288030</v>
      </c>
      <c r="M910" s="123">
        <v>0.63</v>
      </c>
      <c r="N910" s="122">
        <v>181460</v>
      </c>
      <c r="O910" s="124"/>
      <c r="P910" s="125">
        <f t="shared" si="16"/>
        <v>640</v>
      </c>
      <c r="Q910" s="126" t="s">
        <v>2080</v>
      </c>
    </row>
    <row r="911" s="2" customFormat="1" ht="15.75" customHeight="1" spans="1:17">
      <c r="A911" s="115" t="s">
        <v>2111</v>
      </c>
      <c r="B911" s="115"/>
      <c r="C911" s="156"/>
      <c r="D911" s="170" t="s">
        <v>837</v>
      </c>
      <c r="E911" s="17">
        <v>9</v>
      </c>
      <c r="F911" s="14" t="s">
        <v>839</v>
      </c>
      <c r="G911" s="119">
        <v>39753</v>
      </c>
      <c r="H911" s="61" t="s">
        <v>840</v>
      </c>
      <c r="I911" s="120">
        <v>450</v>
      </c>
      <c r="J911" s="129"/>
      <c r="K911" s="129"/>
      <c r="L911" s="122">
        <v>288030</v>
      </c>
      <c r="M911" s="123">
        <v>0.63</v>
      </c>
      <c r="N911" s="122">
        <v>181460</v>
      </c>
      <c r="O911" s="124"/>
      <c r="P911" s="125">
        <f t="shared" si="16"/>
        <v>640</v>
      </c>
      <c r="Q911" s="126" t="s">
        <v>2080</v>
      </c>
    </row>
    <row r="912" s="2" customFormat="1" ht="15.75" customHeight="1" spans="1:17">
      <c r="A912" s="115" t="s">
        <v>2112</v>
      </c>
      <c r="B912" s="115"/>
      <c r="C912" s="156"/>
      <c r="D912" s="170" t="s">
        <v>837</v>
      </c>
      <c r="E912" s="17">
        <v>10</v>
      </c>
      <c r="F912" s="14" t="s">
        <v>839</v>
      </c>
      <c r="G912" s="119">
        <v>39753</v>
      </c>
      <c r="H912" s="61" t="s">
        <v>840</v>
      </c>
      <c r="I912" s="120">
        <v>450</v>
      </c>
      <c r="J912" s="129"/>
      <c r="K912" s="129"/>
      <c r="L912" s="122">
        <v>288030</v>
      </c>
      <c r="M912" s="123">
        <v>0.63</v>
      </c>
      <c r="N912" s="122">
        <v>181460</v>
      </c>
      <c r="O912" s="124"/>
      <c r="P912" s="125">
        <f t="shared" si="16"/>
        <v>640</v>
      </c>
      <c r="Q912" s="126" t="s">
        <v>2080</v>
      </c>
    </row>
    <row r="913" s="3" customFormat="1" ht="15.75" customHeight="1" spans="1:17">
      <c r="A913" s="115" t="s">
        <v>2113</v>
      </c>
      <c r="B913" s="115"/>
      <c r="C913" s="156"/>
      <c r="D913" s="170" t="s">
        <v>837</v>
      </c>
      <c r="E913" s="17">
        <v>11</v>
      </c>
      <c r="F913" s="14" t="s">
        <v>839</v>
      </c>
      <c r="G913" s="119">
        <v>39753</v>
      </c>
      <c r="H913" s="61" t="s">
        <v>840</v>
      </c>
      <c r="I913" s="120">
        <v>450</v>
      </c>
      <c r="J913" s="129"/>
      <c r="K913" s="129"/>
      <c r="L913" s="122">
        <v>288030</v>
      </c>
      <c r="M913" s="123">
        <v>0.63</v>
      </c>
      <c r="N913" s="122">
        <v>181460</v>
      </c>
      <c r="O913" s="124"/>
      <c r="P913" s="125">
        <f t="shared" si="16"/>
        <v>640</v>
      </c>
      <c r="Q913" s="126" t="s">
        <v>2080</v>
      </c>
    </row>
    <row r="914" s="3" customFormat="1" ht="15.75" customHeight="1" spans="1:17">
      <c r="A914" s="115" t="s">
        <v>2114</v>
      </c>
      <c r="B914" s="115"/>
      <c r="C914" s="156"/>
      <c r="D914" s="170" t="s">
        <v>837</v>
      </c>
      <c r="E914" s="17">
        <v>12</v>
      </c>
      <c r="F914" s="14" t="s">
        <v>839</v>
      </c>
      <c r="G914" s="119">
        <v>39753</v>
      </c>
      <c r="H914" s="61" t="s">
        <v>840</v>
      </c>
      <c r="I914" s="120">
        <v>450</v>
      </c>
      <c r="J914" s="129"/>
      <c r="K914" s="129"/>
      <c r="L914" s="122">
        <v>288030</v>
      </c>
      <c r="M914" s="123">
        <v>0.63</v>
      </c>
      <c r="N914" s="122">
        <v>181460</v>
      </c>
      <c r="O914" s="124"/>
      <c r="P914" s="125">
        <f t="shared" si="16"/>
        <v>640</v>
      </c>
      <c r="Q914" s="126" t="s">
        <v>2080</v>
      </c>
    </row>
    <row r="915" s="3" customFormat="1" ht="15.75" customHeight="1" spans="1:17">
      <c r="A915" s="115" t="s">
        <v>2115</v>
      </c>
      <c r="B915" s="115"/>
      <c r="C915" s="156"/>
      <c r="D915" s="170" t="s">
        <v>837</v>
      </c>
      <c r="E915" s="17">
        <v>13</v>
      </c>
      <c r="F915" s="14" t="s">
        <v>839</v>
      </c>
      <c r="G915" s="119">
        <v>43010</v>
      </c>
      <c r="H915" s="61" t="s">
        <v>840</v>
      </c>
      <c r="I915" s="120">
        <v>450</v>
      </c>
      <c r="J915" s="129"/>
      <c r="K915" s="129"/>
      <c r="L915" s="122">
        <v>288030</v>
      </c>
      <c r="M915" s="123">
        <v>0.89</v>
      </c>
      <c r="N915" s="122">
        <v>256350</v>
      </c>
      <c r="O915" s="124"/>
      <c r="P915" s="125">
        <f t="shared" si="16"/>
        <v>640</v>
      </c>
      <c r="Q915" s="126" t="s">
        <v>2080</v>
      </c>
    </row>
    <row r="916" s="3" customFormat="1" ht="15.75" customHeight="1" spans="1:17">
      <c r="A916" s="115" t="s">
        <v>2116</v>
      </c>
      <c r="B916" s="115"/>
      <c r="C916" s="156"/>
      <c r="D916" s="170" t="s">
        <v>837</v>
      </c>
      <c r="E916" s="17">
        <v>14</v>
      </c>
      <c r="F916" s="14" t="s">
        <v>839</v>
      </c>
      <c r="G916" s="119">
        <v>43010</v>
      </c>
      <c r="H916" s="61" t="s">
        <v>840</v>
      </c>
      <c r="I916" s="120">
        <v>450</v>
      </c>
      <c r="J916" s="129"/>
      <c r="K916" s="129"/>
      <c r="L916" s="122">
        <v>288030</v>
      </c>
      <c r="M916" s="123">
        <v>0.89</v>
      </c>
      <c r="N916" s="122">
        <v>256350</v>
      </c>
      <c r="O916" s="124"/>
      <c r="P916" s="125">
        <f t="shared" si="16"/>
        <v>640</v>
      </c>
      <c r="Q916" s="126" t="s">
        <v>2080</v>
      </c>
    </row>
    <row r="917" s="3" customFormat="1" ht="15.75" customHeight="1" spans="1:17">
      <c r="A917" s="115" t="s">
        <v>2117</v>
      </c>
      <c r="B917" s="115"/>
      <c r="C917" s="156"/>
      <c r="D917" s="170" t="s">
        <v>837</v>
      </c>
      <c r="E917" s="17">
        <v>15</v>
      </c>
      <c r="F917" s="14" t="s">
        <v>839</v>
      </c>
      <c r="G917" s="119">
        <v>43010</v>
      </c>
      <c r="H917" s="61" t="s">
        <v>840</v>
      </c>
      <c r="I917" s="120">
        <v>450</v>
      </c>
      <c r="J917" s="129"/>
      <c r="K917" s="129"/>
      <c r="L917" s="122">
        <v>288030</v>
      </c>
      <c r="M917" s="123">
        <v>0.89</v>
      </c>
      <c r="N917" s="122">
        <v>256350</v>
      </c>
      <c r="O917" s="124"/>
      <c r="P917" s="125">
        <f t="shared" si="16"/>
        <v>640</v>
      </c>
      <c r="Q917" s="126" t="s">
        <v>2080</v>
      </c>
    </row>
    <row r="918" s="3" customFormat="1" ht="15.75" customHeight="1" spans="1:17">
      <c r="A918" s="115" t="s">
        <v>2118</v>
      </c>
      <c r="B918" s="115"/>
      <c r="C918" s="156"/>
      <c r="D918" s="170" t="s">
        <v>837</v>
      </c>
      <c r="E918" s="17">
        <v>16</v>
      </c>
      <c r="F918" s="14" t="s">
        <v>839</v>
      </c>
      <c r="G918" s="119">
        <v>43010</v>
      </c>
      <c r="H918" s="61" t="s">
        <v>840</v>
      </c>
      <c r="I918" s="120">
        <v>450</v>
      </c>
      <c r="J918" s="129"/>
      <c r="K918" s="129"/>
      <c r="L918" s="122">
        <v>288030</v>
      </c>
      <c r="M918" s="123">
        <v>0.89</v>
      </c>
      <c r="N918" s="122">
        <v>256350</v>
      </c>
      <c r="O918" s="124"/>
      <c r="P918" s="125">
        <f t="shared" si="16"/>
        <v>640</v>
      </c>
      <c r="Q918" s="126" t="s">
        <v>2080</v>
      </c>
    </row>
    <row r="919" s="78" customFormat="1" ht="15.75" customHeight="1" spans="1:17">
      <c r="A919" s="115" t="s">
        <v>2119</v>
      </c>
      <c r="B919" s="115"/>
      <c r="C919" s="156"/>
      <c r="D919" s="170" t="s">
        <v>837</v>
      </c>
      <c r="E919" s="17">
        <v>17</v>
      </c>
      <c r="F919" s="14" t="s">
        <v>839</v>
      </c>
      <c r="G919" s="119">
        <v>43010</v>
      </c>
      <c r="H919" s="61" t="s">
        <v>840</v>
      </c>
      <c r="I919" s="120">
        <v>450</v>
      </c>
      <c r="J919" s="129"/>
      <c r="K919" s="129"/>
      <c r="L919" s="122">
        <v>288030</v>
      </c>
      <c r="M919" s="123">
        <v>0.89</v>
      </c>
      <c r="N919" s="122">
        <v>256350</v>
      </c>
      <c r="O919" s="124"/>
      <c r="P919" s="125">
        <f t="shared" si="16"/>
        <v>640</v>
      </c>
      <c r="Q919" s="126" t="s">
        <v>2080</v>
      </c>
    </row>
    <row r="920" s="3" customFormat="1" ht="15.75" customHeight="1" spans="1:17">
      <c r="A920" s="115" t="s">
        <v>2120</v>
      </c>
      <c r="B920" s="115"/>
      <c r="C920" s="156"/>
      <c r="D920" s="170" t="s">
        <v>837</v>
      </c>
      <c r="E920" s="17">
        <v>18</v>
      </c>
      <c r="F920" s="14" t="s">
        <v>839</v>
      </c>
      <c r="G920" s="119">
        <v>43010</v>
      </c>
      <c r="H920" s="61" t="s">
        <v>840</v>
      </c>
      <c r="I920" s="120">
        <v>450</v>
      </c>
      <c r="J920" s="129"/>
      <c r="K920" s="129"/>
      <c r="L920" s="122">
        <v>288030</v>
      </c>
      <c r="M920" s="123">
        <v>0.89</v>
      </c>
      <c r="N920" s="122">
        <v>256350</v>
      </c>
      <c r="O920" s="124"/>
      <c r="P920" s="125">
        <f t="shared" si="16"/>
        <v>640</v>
      </c>
      <c r="Q920" s="126" t="s">
        <v>2080</v>
      </c>
    </row>
    <row r="921" s="2" customFormat="1" ht="15.75" customHeight="1" spans="1:17">
      <c r="A921" s="115" t="s">
        <v>2121</v>
      </c>
      <c r="B921" s="115"/>
      <c r="C921" s="156"/>
      <c r="D921" s="170" t="s">
        <v>837</v>
      </c>
      <c r="E921" s="17">
        <v>19</v>
      </c>
      <c r="F921" s="14" t="s">
        <v>839</v>
      </c>
      <c r="G921" s="119">
        <v>43010</v>
      </c>
      <c r="H921" s="61" t="s">
        <v>840</v>
      </c>
      <c r="I921" s="120">
        <v>450</v>
      </c>
      <c r="J921" s="129"/>
      <c r="K921" s="129"/>
      <c r="L921" s="122">
        <v>288030</v>
      </c>
      <c r="M921" s="123">
        <v>0.89</v>
      </c>
      <c r="N921" s="122">
        <v>256350</v>
      </c>
      <c r="O921" s="124"/>
      <c r="P921" s="125">
        <f t="shared" si="16"/>
        <v>640</v>
      </c>
      <c r="Q921" s="126" t="s">
        <v>2080</v>
      </c>
    </row>
    <row r="922" s="2" customFormat="1" ht="15.75" customHeight="1" spans="1:17">
      <c r="A922" s="115" t="s">
        <v>2122</v>
      </c>
      <c r="B922" s="115"/>
      <c r="C922" s="156"/>
      <c r="D922" s="170" t="s">
        <v>837</v>
      </c>
      <c r="E922" s="17">
        <v>20</v>
      </c>
      <c r="F922" s="14" t="s">
        <v>839</v>
      </c>
      <c r="G922" s="119">
        <v>43010</v>
      </c>
      <c r="H922" s="61" t="s">
        <v>840</v>
      </c>
      <c r="I922" s="120">
        <v>450</v>
      </c>
      <c r="J922" s="129"/>
      <c r="K922" s="129"/>
      <c r="L922" s="122">
        <v>288030</v>
      </c>
      <c r="M922" s="123">
        <v>0.89</v>
      </c>
      <c r="N922" s="122">
        <v>256350</v>
      </c>
      <c r="O922" s="124"/>
      <c r="P922" s="125">
        <f t="shared" si="16"/>
        <v>640</v>
      </c>
      <c r="Q922" s="126" t="s">
        <v>2080</v>
      </c>
    </row>
    <row r="923" s="2" customFormat="1" ht="15.75" customHeight="1" spans="1:17">
      <c r="A923" s="115" t="s">
        <v>2123</v>
      </c>
      <c r="B923" s="115"/>
      <c r="C923" s="156"/>
      <c r="D923" s="170" t="s">
        <v>837</v>
      </c>
      <c r="E923" s="17">
        <v>21</v>
      </c>
      <c r="F923" s="14" t="s">
        <v>839</v>
      </c>
      <c r="G923" s="119">
        <v>43010</v>
      </c>
      <c r="H923" s="61" t="s">
        <v>840</v>
      </c>
      <c r="I923" s="120">
        <v>450</v>
      </c>
      <c r="J923" s="129"/>
      <c r="K923" s="129"/>
      <c r="L923" s="122">
        <v>288030</v>
      </c>
      <c r="M923" s="123">
        <v>0.89</v>
      </c>
      <c r="N923" s="122">
        <v>256350</v>
      </c>
      <c r="O923" s="124"/>
      <c r="P923" s="125">
        <f t="shared" si="16"/>
        <v>640</v>
      </c>
      <c r="Q923" s="126" t="s">
        <v>2080</v>
      </c>
    </row>
    <row r="924" s="2" customFormat="1" ht="15.75" customHeight="1" spans="1:17">
      <c r="A924" s="115" t="s">
        <v>2124</v>
      </c>
      <c r="B924" s="115"/>
      <c r="C924" s="156"/>
      <c r="D924" s="170" t="s">
        <v>837</v>
      </c>
      <c r="E924" s="17">
        <v>22</v>
      </c>
      <c r="F924" s="14" t="s">
        <v>839</v>
      </c>
      <c r="G924" s="119">
        <v>43010</v>
      </c>
      <c r="H924" s="61" t="s">
        <v>840</v>
      </c>
      <c r="I924" s="120">
        <v>450</v>
      </c>
      <c r="J924" s="129"/>
      <c r="K924" s="129"/>
      <c r="L924" s="122">
        <v>288030</v>
      </c>
      <c r="M924" s="123">
        <v>0.89</v>
      </c>
      <c r="N924" s="122">
        <v>256350</v>
      </c>
      <c r="O924" s="124"/>
      <c r="P924" s="125">
        <f t="shared" si="16"/>
        <v>640</v>
      </c>
      <c r="Q924" s="126" t="s">
        <v>2080</v>
      </c>
    </row>
    <row r="925" s="2" customFormat="1" ht="15.75" customHeight="1" spans="1:17">
      <c r="A925" s="115" t="s">
        <v>2125</v>
      </c>
      <c r="B925" s="115"/>
      <c r="C925" s="156"/>
      <c r="D925" s="170" t="s">
        <v>837</v>
      </c>
      <c r="E925" s="17">
        <v>23</v>
      </c>
      <c r="F925" s="14" t="s">
        <v>839</v>
      </c>
      <c r="G925" s="119">
        <v>43010</v>
      </c>
      <c r="H925" s="61" t="s">
        <v>840</v>
      </c>
      <c r="I925" s="120">
        <v>450</v>
      </c>
      <c r="J925" s="129"/>
      <c r="K925" s="129"/>
      <c r="L925" s="122">
        <v>288030</v>
      </c>
      <c r="M925" s="123">
        <v>0.89</v>
      </c>
      <c r="N925" s="122">
        <v>256350</v>
      </c>
      <c r="O925" s="124"/>
      <c r="P925" s="125">
        <f t="shared" si="16"/>
        <v>640</v>
      </c>
      <c r="Q925" s="126" t="s">
        <v>2080</v>
      </c>
    </row>
    <row r="926" s="2" customFormat="1" ht="15.75" customHeight="1" spans="1:17">
      <c r="A926" s="115" t="s">
        <v>2126</v>
      </c>
      <c r="B926" s="115"/>
      <c r="C926" s="156"/>
      <c r="D926" s="170" t="s">
        <v>837</v>
      </c>
      <c r="E926" s="17">
        <v>24</v>
      </c>
      <c r="F926" s="14" t="s">
        <v>839</v>
      </c>
      <c r="G926" s="119">
        <v>43010</v>
      </c>
      <c r="H926" s="61" t="s">
        <v>840</v>
      </c>
      <c r="I926" s="120">
        <v>450</v>
      </c>
      <c r="J926" s="129"/>
      <c r="K926" s="129"/>
      <c r="L926" s="122">
        <v>288030</v>
      </c>
      <c r="M926" s="123">
        <v>0.89</v>
      </c>
      <c r="N926" s="122">
        <v>256350</v>
      </c>
      <c r="O926" s="124"/>
      <c r="P926" s="125">
        <f t="shared" si="16"/>
        <v>640</v>
      </c>
      <c r="Q926" s="126" t="s">
        <v>2080</v>
      </c>
    </row>
    <row r="927" s="2" customFormat="1" ht="15.75" customHeight="1" spans="1:17">
      <c r="A927" s="115" t="s">
        <v>2127</v>
      </c>
      <c r="B927" s="115"/>
      <c r="C927" s="156"/>
      <c r="D927" s="170" t="s">
        <v>837</v>
      </c>
      <c r="E927" s="17">
        <v>25</v>
      </c>
      <c r="F927" s="14" t="s">
        <v>839</v>
      </c>
      <c r="G927" s="119">
        <v>43010</v>
      </c>
      <c r="H927" s="61" t="s">
        <v>840</v>
      </c>
      <c r="I927" s="120">
        <v>450</v>
      </c>
      <c r="J927" s="129"/>
      <c r="K927" s="129"/>
      <c r="L927" s="122">
        <v>288030</v>
      </c>
      <c r="M927" s="123">
        <v>0.89</v>
      </c>
      <c r="N927" s="122">
        <v>256350</v>
      </c>
      <c r="O927" s="124"/>
      <c r="P927" s="125">
        <f t="shared" si="16"/>
        <v>640</v>
      </c>
      <c r="Q927" s="126" t="s">
        <v>2080</v>
      </c>
    </row>
    <row r="928" s="2" customFormat="1" ht="15.75" customHeight="1" spans="1:17">
      <c r="A928" s="115" t="s">
        <v>2128</v>
      </c>
      <c r="B928" s="115"/>
      <c r="C928" s="156"/>
      <c r="D928" s="170" t="s">
        <v>837</v>
      </c>
      <c r="E928" s="17">
        <v>26</v>
      </c>
      <c r="F928" s="14" t="s">
        <v>839</v>
      </c>
      <c r="G928" s="119">
        <v>43010</v>
      </c>
      <c r="H928" s="61" t="s">
        <v>840</v>
      </c>
      <c r="I928" s="120">
        <v>450</v>
      </c>
      <c r="J928" s="129"/>
      <c r="K928" s="129"/>
      <c r="L928" s="122">
        <v>288030</v>
      </c>
      <c r="M928" s="123">
        <v>0.89</v>
      </c>
      <c r="N928" s="122">
        <v>256350</v>
      </c>
      <c r="O928" s="124"/>
      <c r="P928" s="125">
        <f t="shared" si="16"/>
        <v>640</v>
      </c>
      <c r="Q928" s="126" t="s">
        <v>2080</v>
      </c>
    </row>
    <row r="929" s="75" customFormat="1" ht="15.75" customHeight="1" spans="1:17">
      <c r="A929" s="115" t="s">
        <v>2129</v>
      </c>
      <c r="B929" s="115"/>
      <c r="C929" s="156"/>
      <c r="D929" s="170" t="s">
        <v>929</v>
      </c>
      <c r="E929" s="17">
        <v>1</v>
      </c>
      <c r="F929" s="14" t="s">
        <v>931</v>
      </c>
      <c r="G929" s="119">
        <v>39753</v>
      </c>
      <c r="H929" s="61" t="s">
        <v>840</v>
      </c>
      <c r="I929" s="120">
        <v>100</v>
      </c>
      <c r="J929" s="129"/>
      <c r="K929" s="129"/>
      <c r="L929" s="122">
        <v>80870</v>
      </c>
      <c r="M929" s="123">
        <v>0.74</v>
      </c>
      <c r="N929" s="122">
        <v>59840</v>
      </c>
      <c r="O929" s="124"/>
      <c r="P929" s="125">
        <f t="shared" si="16"/>
        <v>809</v>
      </c>
      <c r="Q929" s="126" t="s">
        <v>2080</v>
      </c>
    </row>
    <row r="930" s="2" customFormat="1" ht="15.75" customHeight="1" spans="1:17">
      <c r="A930" s="115" t="s">
        <v>2130</v>
      </c>
      <c r="B930" s="115"/>
      <c r="C930" s="156"/>
      <c r="D930" s="170" t="s">
        <v>929</v>
      </c>
      <c r="E930" s="17">
        <v>2</v>
      </c>
      <c r="F930" s="14" t="s">
        <v>931</v>
      </c>
      <c r="G930" s="119">
        <v>43196</v>
      </c>
      <c r="H930" s="61" t="s">
        <v>840</v>
      </c>
      <c r="I930" s="120">
        <v>100</v>
      </c>
      <c r="J930" s="129"/>
      <c r="K930" s="129"/>
      <c r="L930" s="122">
        <v>80870</v>
      </c>
      <c r="M930" s="123">
        <v>0.91</v>
      </c>
      <c r="N930" s="122">
        <v>73590</v>
      </c>
      <c r="O930" s="124"/>
      <c r="P930" s="125">
        <f t="shared" si="16"/>
        <v>809</v>
      </c>
      <c r="Q930" s="126" t="s">
        <v>2080</v>
      </c>
    </row>
    <row r="931" ht="15.75" customHeight="1" spans="1:17">
      <c r="A931" s="115" t="s">
        <v>2131</v>
      </c>
      <c r="B931" s="112"/>
      <c r="C931" s="156"/>
      <c r="D931" s="108" t="s">
        <v>2132</v>
      </c>
      <c r="E931" s="108"/>
      <c r="F931" s="132"/>
      <c r="G931" s="119">
        <v>42248</v>
      </c>
      <c r="H931" s="133" t="s">
        <v>941</v>
      </c>
      <c r="I931" s="134">
        <v>1</v>
      </c>
      <c r="J931" s="135">
        <v>76000</v>
      </c>
      <c r="K931" s="136">
        <v>65170.12</v>
      </c>
      <c r="L931" s="137">
        <v>93770</v>
      </c>
      <c r="M931" s="138">
        <v>0.83</v>
      </c>
      <c r="N931" s="139">
        <v>77830</v>
      </c>
      <c r="O931" s="140"/>
      <c r="P931" s="141"/>
      <c r="Q931" s="142" t="s">
        <v>2080</v>
      </c>
    </row>
    <row r="932" ht="15.75" customHeight="1" spans="1:17">
      <c r="A932" s="115" t="s">
        <v>2133</v>
      </c>
      <c r="B932" s="112"/>
      <c r="C932" s="156"/>
      <c r="D932" s="108" t="s">
        <v>2134</v>
      </c>
      <c r="E932" s="108"/>
      <c r="F932" s="132"/>
      <c r="G932" s="119">
        <v>42248</v>
      </c>
      <c r="H932" s="133" t="s">
        <v>941</v>
      </c>
      <c r="I932" s="134">
        <v>1</v>
      </c>
      <c r="J932" s="135">
        <v>9350</v>
      </c>
      <c r="K932" s="136">
        <v>8017.64</v>
      </c>
      <c r="L932" s="137">
        <v>11540</v>
      </c>
      <c r="M932" s="138">
        <v>0.83</v>
      </c>
      <c r="N932" s="139">
        <v>9580</v>
      </c>
      <c r="O932" s="140"/>
      <c r="P932" s="141"/>
      <c r="Q932" s="142" t="s">
        <v>2080</v>
      </c>
    </row>
    <row r="933" ht="15.75" customHeight="1" spans="1:17">
      <c r="A933" s="115" t="s">
        <v>2135</v>
      </c>
      <c r="B933" s="112"/>
      <c r="C933" s="156"/>
      <c r="D933" s="108" t="s">
        <v>2136</v>
      </c>
      <c r="E933" s="108"/>
      <c r="F933" s="132"/>
      <c r="G933" s="119">
        <v>41671</v>
      </c>
      <c r="H933" s="133" t="s">
        <v>941</v>
      </c>
      <c r="I933" s="134">
        <v>1</v>
      </c>
      <c r="J933" s="135">
        <v>9000</v>
      </c>
      <c r="K933" s="136">
        <v>7040.35</v>
      </c>
      <c r="L933" s="137">
        <v>11720</v>
      </c>
      <c r="M933" s="138">
        <v>0.75</v>
      </c>
      <c r="N933" s="139">
        <v>8790</v>
      </c>
      <c r="O933" s="140"/>
      <c r="P933" s="141"/>
      <c r="Q933" s="142" t="s">
        <v>2080</v>
      </c>
    </row>
    <row r="934" ht="15.75" customHeight="1" spans="1:17">
      <c r="A934" s="115" t="s">
        <v>2137</v>
      </c>
      <c r="B934" s="112"/>
      <c r="C934" s="156"/>
      <c r="D934" s="108" t="s">
        <v>2138</v>
      </c>
      <c r="E934" s="108"/>
      <c r="F934" s="132"/>
      <c r="G934" s="119">
        <v>42553</v>
      </c>
      <c r="H934" s="133" t="s">
        <v>941</v>
      </c>
      <c r="I934" s="134">
        <v>1</v>
      </c>
      <c r="J934" s="135">
        <v>23708.05</v>
      </c>
      <c r="K934" s="136">
        <v>21268.21</v>
      </c>
      <c r="L934" s="137">
        <v>29250</v>
      </c>
      <c r="M934" s="138">
        <v>0.87</v>
      </c>
      <c r="N934" s="139">
        <v>25450</v>
      </c>
      <c r="O934" s="140"/>
      <c r="P934" s="141"/>
      <c r="Q934" s="142" t="s">
        <v>2080</v>
      </c>
    </row>
    <row r="935" ht="15.75" customHeight="1" spans="1:17">
      <c r="A935" s="115" t="s">
        <v>2139</v>
      </c>
      <c r="B935" s="112"/>
      <c r="C935" s="156"/>
      <c r="D935" s="108" t="s">
        <v>945</v>
      </c>
      <c r="E935" s="108"/>
      <c r="F935" s="132"/>
      <c r="G935" s="119">
        <v>40897</v>
      </c>
      <c r="H935" s="133" t="s">
        <v>941</v>
      </c>
      <c r="I935" s="134">
        <v>1</v>
      </c>
      <c r="J935" s="135">
        <v>60353</v>
      </c>
      <c r="K935" s="136">
        <v>41002.1</v>
      </c>
      <c r="L935" s="137">
        <v>88120</v>
      </c>
      <c r="M935" s="138">
        <v>0.64</v>
      </c>
      <c r="N935" s="139">
        <v>56400</v>
      </c>
      <c r="O935" s="140"/>
      <c r="P935" s="141"/>
      <c r="Q935" s="142" t="s">
        <v>2080</v>
      </c>
    </row>
    <row r="936" ht="15.75" customHeight="1" spans="1:17">
      <c r="A936" s="115" t="s">
        <v>2140</v>
      </c>
      <c r="B936" s="112"/>
      <c r="C936" s="156"/>
      <c r="D936" s="108" t="s">
        <v>2141</v>
      </c>
      <c r="E936" s="108"/>
      <c r="F936" s="132"/>
      <c r="G936" s="119">
        <v>40897</v>
      </c>
      <c r="H936" s="133" t="s">
        <v>941</v>
      </c>
      <c r="I936" s="134">
        <v>1</v>
      </c>
      <c r="J936" s="135">
        <v>15655</v>
      </c>
      <c r="K936" s="136">
        <v>10635.43</v>
      </c>
      <c r="L936" s="137">
        <v>22860</v>
      </c>
      <c r="M936" s="138">
        <v>0.64</v>
      </c>
      <c r="N936" s="139">
        <v>14630</v>
      </c>
      <c r="O936" s="140"/>
      <c r="P936" s="141"/>
      <c r="Q936" s="142" t="s">
        <v>2080</v>
      </c>
    </row>
    <row r="937" ht="15.75" customHeight="1" spans="1:17">
      <c r="A937" s="115" t="s">
        <v>2142</v>
      </c>
      <c r="B937" s="112"/>
      <c r="C937" s="156"/>
      <c r="D937" s="108" t="s">
        <v>2143</v>
      </c>
      <c r="E937" s="108"/>
      <c r="F937" s="132"/>
      <c r="G937" s="119">
        <v>40897</v>
      </c>
      <c r="H937" s="133" t="s">
        <v>941</v>
      </c>
      <c r="I937" s="134">
        <v>1</v>
      </c>
      <c r="J937" s="135">
        <v>35789</v>
      </c>
      <c r="K937" s="136">
        <v>24314.54</v>
      </c>
      <c r="L937" s="137">
        <v>52260</v>
      </c>
      <c r="M937" s="138">
        <v>0.64</v>
      </c>
      <c r="N937" s="139">
        <v>33450</v>
      </c>
      <c r="O937" s="140"/>
      <c r="P937" s="141"/>
      <c r="Q937" s="142" t="s">
        <v>2080</v>
      </c>
    </row>
    <row r="938" ht="15.75" customHeight="1" spans="1:17">
      <c r="A938" s="115" t="s">
        <v>2144</v>
      </c>
      <c r="B938" s="112"/>
      <c r="C938" s="156"/>
      <c r="D938" s="108" t="s">
        <v>2145</v>
      </c>
      <c r="E938" s="108"/>
      <c r="F938" s="132"/>
      <c r="G938" s="119">
        <v>40897</v>
      </c>
      <c r="H938" s="133" t="s">
        <v>941</v>
      </c>
      <c r="I938" s="134">
        <v>1</v>
      </c>
      <c r="J938" s="135">
        <v>1143</v>
      </c>
      <c r="K938" s="136">
        <v>776.88</v>
      </c>
      <c r="L938" s="137">
        <v>1670</v>
      </c>
      <c r="M938" s="138">
        <v>0.64</v>
      </c>
      <c r="N938" s="139">
        <v>1070</v>
      </c>
      <c r="O938" s="140"/>
      <c r="P938" s="141"/>
      <c r="Q938" s="143" t="s">
        <v>2080</v>
      </c>
    </row>
    <row r="939" ht="15.75" customHeight="1" spans="1:17">
      <c r="A939" s="115" t="s">
        <v>2146</v>
      </c>
      <c r="B939" s="112"/>
      <c r="C939" s="156"/>
      <c r="D939" s="108" t="s">
        <v>2147</v>
      </c>
      <c r="E939" s="108"/>
      <c r="F939" s="132"/>
      <c r="G939" s="119">
        <v>40897</v>
      </c>
      <c r="H939" s="133" t="s">
        <v>941</v>
      </c>
      <c r="I939" s="134">
        <v>1</v>
      </c>
      <c r="J939" s="135">
        <v>4067.4</v>
      </c>
      <c r="K939" s="136">
        <v>2763.3</v>
      </c>
      <c r="L939" s="137">
        <v>5940</v>
      </c>
      <c r="M939" s="138">
        <v>0.52</v>
      </c>
      <c r="N939" s="139">
        <v>3090</v>
      </c>
      <c r="O939" s="140"/>
      <c r="P939" s="141"/>
      <c r="Q939" s="142" t="s">
        <v>2080</v>
      </c>
    </row>
    <row r="940" ht="15.75" customHeight="1" spans="1:17">
      <c r="A940" s="115" t="s">
        <v>2148</v>
      </c>
      <c r="B940" s="112"/>
      <c r="C940" s="156"/>
      <c r="D940" s="108" t="s">
        <v>945</v>
      </c>
      <c r="E940" s="108"/>
      <c r="F940" s="132"/>
      <c r="G940" s="119">
        <v>41275</v>
      </c>
      <c r="H940" s="133" t="s">
        <v>941</v>
      </c>
      <c r="I940" s="134">
        <v>1</v>
      </c>
      <c r="J940" s="135">
        <v>38210</v>
      </c>
      <c r="K940" s="136">
        <v>27925</v>
      </c>
      <c r="L940" s="137">
        <v>51900</v>
      </c>
      <c r="M940" s="138">
        <v>0.69</v>
      </c>
      <c r="N940" s="139">
        <v>35810</v>
      </c>
      <c r="O940" s="140"/>
      <c r="P940" s="141"/>
      <c r="Q940" s="142" t="s">
        <v>2080</v>
      </c>
    </row>
    <row r="941" ht="15.75" customHeight="1" spans="1:17">
      <c r="A941" s="115" t="s">
        <v>2149</v>
      </c>
      <c r="B941" s="112"/>
      <c r="C941" s="156"/>
      <c r="D941" s="108" t="s">
        <v>2150</v>
      </c>
      <c r="E941" s="108"/>
      <c r="F941" s="132"/>
      <c r="G941" s="119">
        <v>41306</v>
      </c>
      <c r="H941" s="133" t="s">
        <v>941</v>
      </c>
      <c r="I941" s="134">
        <v>1</v>
      </c>
      <c r="J941" s="135">
        <v>180800</v>
      </c>
      <c r="K941" s="136">
        <v>132850.11</v>
      </c>
      <c r="L941" s="137">
        <v>245580</v>
      </c>
      <c r="M941" s="138">
        <v>0.7</v>
      </c>
      <c r="N941" s="139">
        <v>171910</v>
      </c>
      <c r="O941" s="140"/>
      <c r="P941" s="141"/>
      <c r="Q941" s="142" t="s">
        <v>2080</v>
      </c>
    </row>
    <row r="942" ht="15.75" customHeight="1" spans="1:17">
      <c r="A942" s="115" t="s">
        <v>2151</v>
      </c>
      <c r="B942" s="112"/>
      <c r="C942" s="156"/>
      <c r="D942" s="108" t="s">
        <v>945</v>
      </c>
      <c r="E942" s="108"/>
      <c r="F942" s="132"/>
      <c r="G942" s="119">
        <v>41023</v>
      </c>
      <c r="H942" s="133" t="s">
        <v>941</v>
      </c>
      <c r="I942" s="134">
        <v>1</v>
      </c>
      <c r="J942" s="135">
        <v>53647</v>
      </c>
      <c r="K942" s="136">
        <v>37296.05</v>
      </c>
      <c r="L942" s="137">
        <v>74690</v>
      </c>
      <c r="M942" s="138">
        <v>0.65</v>
      </c>
      <c r="N942" s="139">
        <v>48550</v>
      </c>
      <c r="O942" s="140"/>
      <c r="P942" s="141"/>
      <c r="Q942" s="142" t="s">
        <v>2080</v>
      </c>
    </row>
    <row r="943" ht="15.75" customHeight="1" spans="1:17">
      <c r="A943" s="115" t="s">
        <v>2152</v>
      </c>
      <c r="B943" s="112"/>
      <c r="C943" s="156"/>
      <c r="D943" s="108" t="s">
        <v>945</v>
      </c>
      <c r="E943" s="108"/>
      <c r="F943" s="132"/>
      <c r="G943" s="119">
        <v>42246</v>
      </c>
      <c r="H943" s="133" t="s">
        <v>941</v>
      </c>
      <c r="I943" s="134">
        <v>1</v>
      </c>
      <c r="J943" s="135">
        <v>38000</v>
      </c>
      <c r="K943" s="136">
        <v>32434.46</v>
      </c>
      <c r="L943" s="137">
        <v>46880</v>
      </c>
      <c r="M943" s="138">
        <v>0.82</v>
      </c>
      <c r="N943" s="139">
        <v>38440</v>
      </c>
      <c r="O943" s="140"/>
      <c r="P943" s="141"/>
      <c r="Q943" s="142" t="s">
        <v>2080</v>
      </c>
    </row>
    <row r="944" ht="15.75" customHeight="1" spans="1:17">
      <c r="A944" s="115" t="s">
        <v>2153</v>
      </c>
      <c r="B944" s="112"/>
      <c r="C944" s="156"/>
      <c r="D944" s="108" t="s">
        <v>945</v>
      </c>
      <c r="E944" s="108"/>
      <c r="F944" s="132"/>
      <c r="G944" s="119">
        <v>42246</v>
      </c>
      <c r="H944" s="133" t="s">
        <v>941</v>
      </c>
      <c r="I944" s="134">
        <v>1</v>
      </c>
      <c r="J944" s="135">
        <v>38000</v>
      </c>
      <c r="K944" s="136">
        <v>32434.46</v>
      </c>
      <c r="L944" s="137">
        <v>46880</v>
      </c>
      <c r="M944" s="138">
        <v>0.82</v>
      </c>
      <c r="N944" s="139">
        <v>38440</v>
      </c>
      <c r="O944" s="140"/>
      <c r="P944" s="141"/>
      <c r="Q944" s="142" t="s">
        <v>2080</v>
      </c>
    </row>
    <row r="945" ht="15.75" customHeight="1" spans="1:17">
      <c r="A945" s="115" t="s">
        <v>2154</v>
      </c>
      <c r="B945" s="112"/>
      <c r="C945" s="156"/>
      <c r="D945" s="108" t="s">
        <v>2141</v>
      </c>
      <c r="E945" s="108"/>
      <c r="F945" s="132"/>
      <c r="G945" s="119">
        <v>41023</v>
      </c>
      <c r="H945" s="133" t="s">
        <v>941</v>
      </c>
      <c r="I945" s="134">
        <v>1</v>
      </c>
      <c r="J945" s="135">
        <v>13915</v>
      </c>
      <c r="K945" s="136">
        <v>9673.84</v>
      </c>
      <c r="L945" s="137">
        <v>19370</v>
      </c>
      <c r="M945" s="138">
        <v>0.65</v>
      </c>
      <c r="N945" s="139">
        <v>12590</v>
      </c>
      <c r="O945" s="140"/>
      <c r="P945" s="141"/>
      <c r="Q945" s="142" t="s">
        <v>2080</v>
      </c>
    </row>
    <row r="946" ht="15.75" customHeight="1" spans="1:17">
      <c r="A946" s="115" t="s">
        <v>2155</v>
      </c>
      <c r="B946" s="112"/>
      <c r="C946" s="156"/>
      <c r="D946" s="108" t="s">
        <v>2143</v>
      </c>
      <c r="E946" s="108"/>
      <c r="F946" s="132"/>
      <c r="G946" s="119">
        <v>41023</v>
      </c>
      <c r="H946" s="133" t="s">
        <v>941</v>
      </c>
      <c r="I946" s="134">
        <v>1</v>
      </c>
      <c r="J946" s="135">
        <v>31811</v>
      </c>
      <c r="K946" s="136">
        <v>22115.16</v>
      </c>
      <c r="L946" s="137">
        <v>44290</v>
      </c>
      <c r="M946" s="138">
        <v>0.65</v>
      </c>
      <c r="N946" s="139">
        <v>28790</v>
      </c>
      <c r="O946" s="140"/>
      <c r="P946" s="141"/>
      <c r="Q946" s="142" t="s">
        <v>2080</v>
      </c>
    </row>
    <row r="947" ht="15.75" customHeight="1" spans="1:17">
      <c r="A947" s="115" t="s">
        <v>2156</v>
      </c>
      <c r="B947" s="112"/>
      <c r="C947" s="156"/>
      <c r="D947" s="108" t="s">
        <v>2145</v>
      </c>
      <c r="E947" s="108"/>
      <c r="F947" s="132"/>
      <c r="G947" s="119">
        <v>41023</v>
      </c>
      <c r="H947" s="133" t="s">
        <v>941</v>
      </c>
      <c r="I947" s="134">
        <v>1</v>
      </c>
      <c r="J947" s="135">
        <v>1016</v>
      </c>
      <c r="K947" s="136">
        <v>706.46</v>
      </c>
      <c r="L947" s="137">
        <v>1420</v>
      </c>
      <c r="M947" s="138">
        <v>0.65</v>
      </c>
      <c r="N947" s="139">
        <v>920</v>
      </c>
      <c r="O947" s="140"/>
      <c r="P947" s="141"/>
      <c r="Q947" s="142" t="s">
        <v>2080</v>
      </c>
    </row>
    <row r="948" ht="15.75" customHeight="1" spans="1:17">
      <c r="A948" s="115" t="s">
        <v>2157</v>
      </c>
      <c r="B948" s="112"/>
      <c r="C948" s="156"/>
      <c r="D948" s="108" t="s">
        <v>2147</v>
      </c>
      <c r="E948" s="108"/>
      <c r="F948" s="132"/>
      <c r="G948" s="119">
        <v>41023</v>
      </c>
      <c r="H948" s="133" t="s">
        <v>941</v>
      </c>
      <c r="I948" s="134">
        <v>1</v>
      </c>
      <c r="J948" s="135">
        <v>3614</v>
      </c>
      <c r="K948" s="136">
        <v>2512.13</v>
      </c>
      <c r="L948" s="137">
        <v>5030</v>
      </c>
      <c r="M948" s="138">
        <v>0.54</v>
      </c>
      <c r="N948" s="139">
        <v>2720</v>
      </c>
      <c r="O948" s="140"/>
      <c r="P948" s="141"/>
      <c r="Q948" s="142" t="s">
        <v>2080</v>
      </c>
    </row>
    <row r="949" ht="15.75" customHeight="1" spans="1:17">
      <c r="A949" s="115" t="s">
        <v>2158</v>
      </c>
      <c r="B949" s="112"/>
      <c r="C949" s="156"/>
      <c r="D949" s="108" t="s">
        <v>2159</v>
      </c>
      <c r="E949" s="108"/>
      <c r="F949" s="132"/>
      <c r="G949" s="119">
        <v>41244</v>
      </c>
      <c r="H949" s="133" t="s">
        <v>941</v>
      </c>
      <c r="I949" s="134">
        <v>1</v>
      </c>
      <c r="J949" s="135">
        <v>13065</v>
      </c>
      <c r="K949" s="136">
        <v>9496.32</v>
      </c>
      <c r="L949" s="137">
        <v>18190</v>
      </c>
      <c r="M949" s="138">
        <v>0.58</v>
      </c>
      <c r="N949" s="139">
        <v>10550</v>
      </c>
      <c r="O949" s="140"/>
      <c r="P949" s="141"/>
      <c r="Q949" s="142" t="s">
        <v>2080</v>
      </c>
    </row>
    <row r="950" ht="15.75" customHeight="1" spans="1:17">
      <c r="A950" s="115" t="s">
        <v>2160</v>
      </c>
      <c r="B950" s="112"/>
      <c r="C950" s="156"/>
      <c r="D950" s="108" t="s">
        <v>2150</v>
      </c>
      <c r="E950" s="108"/>
      <c r="F950" s="132"/>
      <c r="G950" s="119">
        <v>41244</v>
      </c>
      <c r="H950" s="133" t="s">
        <v>941</v>
      </c>
      <c r="I950" s="134">
        <v>1</v>
      </c>
      <c r="J950" s="135">
        <v>90600</v>
      </c>
      <c r="K950" s="136">
        <v>65854.53</v>
      </c>
      <c r="L950" s="137">
        <v>126140</v>
      </c>
      <c r="M950" s="138">
        <v>0.79</v>
      </c>
      <c r="N950" s="139">
        <v>99650</v>
      </c>
      <c r="O950" s="140"/>
      <c r="P950" s="141"/>
      <c r="Q950" s="142" t="s">
        <v>2080</v>
      </c>
    </row>
    <row r="951" ht="15.75" customHeight="1" spans="1:17">
      <c r="A951" s="115" t="s">
        <v>2161</v>
      </c>
      <c r="B951" s="112"/>
      <c r="C951" s="156"/>
      <c r="D951" s="108" t="s">
        <v>2162</v>
      </c>
      <c r="E951" s="108"/>
      <c r="F951" s="132"/>
      <c r="G951" s="119">
        <v>41671</v>
      </c>
      <c r="H951" s="133" t="s">
        <v>941</v>
      </c>
      <c r="I951" s="134">
        <v>1</v>
      </c>
      <c r="J951" s="135">
        <v>460077</v>
      </c>
      <c r="K951" s="136">
        <v>359914.3</v>
      </c>
      <c r="L951" s="137">
        <v>598880</v>
      </c>
      <c r="M951" s="138">
        <v>0.83</v>
      </c>
      <c r="N951" s="139">
        <v>497070</v>
      </c>
      <c r="O951" s="140"/>
      <c r="P951" s="141"/>
      <c r="Q951" s="142" t="s">
        <v>2080</v>
      </c>
    </row>
    <row r="952" ht="15.75" customHeight="1" spans="1:17">
      <c r="A952" s="115" t="s">
        <v>2163</v>
      </c>
      <c r="B952" s="112"/>
      <c r="C952" s="156"/>
      <c r="D952" s="108" t="s">
        <v>1270</v>
      </c>
      <c r="E952" s="108"/>
      <c r="F952" s="132"/>
      <c r="G952" s="119">
        <v>41487</v>
      </c>
      <c r="H952" s="133" t="s">
        <v>941</v>
      </c>
      <c r="I952" s="134">
        <v>1</v>
      </c>
      <c r="J952" s="135">
        <v>93000</v>
      </c>
      <c r="K952" s="136">
        <v>70544.07</v>
      </c>
      <c r="L952" s="137">
        <v>126320</v>
      </c>
      <c r="M952" s="138">
        <v>0.72</v>
      </c>
      <c r="N952" s="139">
        <v>90950</v>
      </c>
      <c r="O952" s="140"/>
      <c r="P952" s="141"/>
      <c r="Q952" s="142" t="s">
        <v>2080</v>
      </c>
    </row>
    <row r="953" ht="15.75" customHeight="1" spans="1:17">
      <c r="A953" s="115" t="s">
        <v>2164</v>
      </c>
      <c r="B953" s="112"/>
      <c r="C953" s="156"/>
      <c r="D953" s="108" t="s">
        <v>2165</v>
      </c>
      <c r="E953" s="108"/>
      <c r="F953" s="132"/>
      <c r="G953" s="119">
        <v>41821</v>
      </c>
      <c r="H953" s="133" t="s">
        <v>941</v>
      </c>
      <c r="I953" s="134">
        <v>1</v>
      </c>
      <c r="J953" s="135">
        <v>100777.91</v>
      </c>
      <c r="K953" s="136">
        <v>80832.41</v>
      </c>
      <c r="L953" s="137">
        <v>131180</v>
      </c>
      <c r="M953" s="138">
        <v>0.69</v>
      </c>
      <c r="N953" s="139">
        <v>90510</v>
      </c>
      <c r="O953" s="140"/>
      <c r="P953" s="141"/>
      <c r="Q953" s="142" t="s">
        <v>2080</v>
      </c>
    </row>
    <row r="954" ht="15.75" customHeight="1" spans="1:17">
      <c r="A954" s="115" t="s">
        <v>2166</v>
      </c>
      <c r="B954" s="112"/>
      <c r="C954" s="156"/>
      <c r="D954" s="108" t="s">
        <v>945</v>
      </c>
      <c r="E954" s="108"/>
      <c r="F954" s="132"/>
      <c r="G954" s="119">
        <v>41913</v>
      </c>
      <c r="H954" s="133" t="s">
        <v>941</v>
      </c>
      <c r="I954" s="134">
        <v>1</v>
      </c>
      <c r="J954" s="135">
        <v>38000</v>
      </c>
      <c r="K954" s="136">
        <v>30930.26</v>
      </c>
      <c r="L954" s="137">
        <v>49460</v>
      </c>
      <c r="M954" s="138">
        <v>0.78</v>
      </c>
      <c r="N954" s="139">
        <v>38580</v>
      </c>
      <c r="O954" s="140"/>
      <c r="P954" s="141"/>
      <c r="Q954" s="142" t="s">
        <v>2080</v>
      </c>
    </row>
    <row r="955" ht="15.75" customHeight="1" spans="1:17">
      <c r="A955" s="115" t="s">
        <v>2167</v>
      </c>
      <c r="B955" s="112"/>
      <c r="C955" s="156"/>
      <c r="D955" s="108" t="s">
        <v>949</v>
      </c>
      <c r="E955" s="108"/>
      <c r="F955" s="132"/>
      <c r="G955" s="119">
        <v>41904</v>
      </c>
      <c r="H955" s="133" t="s">
        <v>941</v>
      </c>
      <c r="I955" s="134">
        <v>1</v>
      </c>
      <c r="J955" s="135">
        <v>30000</v>
      </c>
      <c r="K955" s="136">
        <v>24300</v>
      </c>
      <c r="L955" s="137">
        <v>39050</v>
      </c>
      <c r="M955" s="138">
        <v>0.78</v>
      </c>
      <c r="N955" s="139">
        <v>30460</v>
      </c>
      <c r="O955" s="140"/>
      <c r="P955" s="141"/>
      <c r="Q955" s="143" t="s">
        <v>2080</v>
      </c>
    </row>
    <row r="956" ht="15.75" customHeight="1" spans="1:17">
      <c r="A956" s="115" t="s">
        <v>2168</v>
      </c>
      <c r="B956" s="112"/>
      <c r="C956" s="156"/>
      <c r="D956" s="108" t="s">
        <v>2169</v>
      </c>
      <c r="E956" s="108"/>
      <c r="F956" s="132"/>
      <c r="G956" s="119">
        <v>42553</v>
      </c>
      <c r="H956" s="133" t="s">
        <v>941</v>
      </c>
      <c r="I956" s="134">
        <v>1</v>
      </c>
      <c r="J956" s="135">
        <v>26609.6</v>
      </c>
      <c r="K956" s="136">
        <v>23871.02</v>
      </c>
      <c r="L956" s="137">
        <v>32830</v>
      </c>
      <c r="M956" s="138">
        <v>0.87</v>
      </c>
      <c r="N956" s="139">
        <v>28560</v>
      </c>
      <c r="O956" s="140"/>
      <c r="P956" s="141"/>
      <c r="Q956" s="142" t="s">
        <v>2080</v>
      </c>
    </row>
    <row r="957" ht="15.75" customHeight="1" spans="1:17">
      <c r="A957" s="115" t="s">
        <v>2170</v>
      </c>
      <c r="B957" s="112"/>
      <c r="C957" s="156"/>
      <c r="D957" s="108" t="s">
        <v>2171</v>
      </c>
      <c r="E957" s="108"/>
      <c r="F957" s="132"/>
      <c r="G957" s="119">
        <v>42553</v>
      </c>
      <c r="H957" s="133" t="s">
        <v>941</v>
      </c>
      <c r="I957" s="134">
        <v>1</v>
      </c>
      <c r="J957" s="135">
        <v>26853.41</v>
      </c>
      <c r="K957" s="136">
        <v>24089.87</v>
      </c>
      <c r="L957" s="137">
        <v>33130</v>
      </c>
      <c r="M957" s="138">
        <v>0.87</v>
      </c>
      <c r="N957" s="139">
        <v>28820</v>
      </c>
      <c r="O957" s="140"/>
      <c r="P957" s="141"/>
      <c r="Q957" s="142" t="s">
        <v>2080</v>
      </c>
    </row>
    <row r="958" ht="15.75" customHeight="1" spans="1:17">
      <c r="A958" s="115" t="s">
        <v>2172</v>
      </c>
      <c r="B958" s="112"/>
      <c r="C958" s="156"/>
      <c r="D958" s="108" t="s">
        <v>2173</v>
      </c>
      <c r="E958" s="108"/>
      <c r="F958" s="132"/>
      <c r="G958" s="119">
        <v>42668</v>
      </c>
      <c r="H958" s="133" t="s">
        <v>941</v>
      </c>
      <c r="I958" s="134">
        <v>1</v>
      </c>
      <c r="J958" s="135">
        <v>40000</v>
      </c>
      <c r="K958" s="136">
        <v>36358.41</v>
      </c>
      <c r="L958" s="137">
        <v>49350</v>
      </c>
      <c r="M958" s="138">
        <v>0.92</v>
      </c>
      <c r="N958" s="139">
        <v>45400</v>
      </c>
      <c r="O958" s="140"/>
      <c r="P958" s="141"/>
      <c r="Q958" s="142" t="s">
        <v>2080</v>
      </c>
    </row>
    <row r="959" ht="15.75" customHeight="1" spans="1:17">
      <c r="A959" s="115" t="s">
        <v>2174</v>
      </c>
      <c r="B959" s="112"/>
      <c r="C959" s="156"/>
      <c r="D959" s="108" t="s">
        <v>2175</v>
      </c>
      <c r="E959" s="108"/>
      <c r="F959" s="132"/>
      <c r="G959" s="119">
        <v>42755</v>
      </c>
      <c r="H959" s="133" t="s">
        <v>941</v>
      </c>
      <c r="I959" s="134">
        <v>1</v>
      </c>
      <c r="J959" s="135">
        <v>32020</v>
      </c>
      <c r="K959" s="136">
        <v>29485</v>
      </c>
      <c r="L959" s="137">
        <v>38420</v>
      </c>
      <c r="M959" s="138">
        <v>0.86</v>
      </c>
      <c r="N959" s="139">
        <v>33040</v>
      </c>
      <c r="O959" s="140"/>
      <c r="P959" s="141"/>
      <c r="Q959" s="142" t="s">
        <v>2080</v>
      </c>
    </row>
    <row r="960" ht="15.75" customHeight="1" spans="1:17">
      <c r="A960" s="115" t="s">
        <v>2176</v>
      </c>
      <c r="B960" s="112"/>
      <c r="C960" s="156"/>
      <c r="D960" s="108" t="s">
        <v>2177</v>
      </c>
      <c r="E960" s="108"/>
      <c r="F960" s="132"/>
      <c r="G960" s="119">
        <v>42755</v>
      </c>
      <c r="H960" s="133" t="s">
        <v>941</v>
      </c>
      <c r="I960" s="134">
        <v>1</v>
      </c>
      <c r="J960" s="135">
        <v>46129.7</v>
      </c>
      <c r="K960" s="136">
        <v>42477.7</v>
      </c>
      <c r="L960" s="137">
        <v>55350</v>
      </c>
      <c r="M960" s="138">
        <v>0.86</v>
      </c>
      <c r="N960" s="139">
        <v>47600</v>
      </c>
      <c r="O960" s="140"/>
      <c r="P960" s="141"/>
      <c r="Q960" s="142" t="s">
        <v>2080</v>
      </c>
    </row>
    <row r="961" ht="15.75" customHeight="1" spans="1:17">
      <c r="A961" s="115" t="s">
        <v>2178</v>
      </c>
      <c r="B961" s="112"/>
      <c r="C961" s="156"/>
      <c r="D961" s="108" t="s">
        <v>2179</v>
      </c>
      <c r="E961" s="108"/>
      <c r="F961" s="132"/>
      <c r="G961" s="119">
        <v>42755</v>
      </c>
      <c r="H961" s="133" t="s">
        <v>941</v>
      </c>
      <c r="I961" s="134">
        <v>1</v>
      </c>
      <c r="J961" s="135">
        <v>65651.08</v>
      </c>
      <c r="K961" s="136">
        <v>60453.68</v>
      </c>
      <c r="L961" s="137">
        <v>78770</v>
      </c>
      <c r="M961" s="138">
        <v>0.86</v>
      </c>
      <c r="N961" s="139">
        <v>67740</v>
      </c>
      <c r="O961" s="140"/>
      <c r="P961" s="141"/>
      <c r="Q961" s="142" t="s">
        <v>2080</v>
      </c>
    </row>
    <row r="962" ht="15.75" customHeight="1" spans="1:17">
      <c r="A962" s="115" t="s">
        <v>2180</v>
      </c>
      <c r="B962" s="112"/>
      <c r="C962" s="156"/>
      <c r="D962" s="108" t="s">
        <v>1278</v>
      </c>
      <c r="E962" s="108"/>
      <c r="F962" s="132"/>
      <c r="G962" s="119">
        <v>41672</v>
      </c>
      <c r="H962" s="133" t="s">
        <v>941</v>
      </c>
      <c r="I962" s="134">
        <v>1</v>
      </c>
      <c r="J962" s="135">
        <v>43914</v>
      </c>
      <c r="K962" s="136">
        <v>34353.35</v>
      </c>
      <c r="L962" s="137">
        <v>57160</v>
      </c>
      <c r="M962" s="138">
        <v>0.75</v>
      </c>
      <c r="N962" s="139">
        <v>42870</v>
      </c>
      <c r="O962" s="140"/>
      <c r="P962" s="141"/>
      <c r="Q962" s="142" t="s">
        <v>2080</v>
      </c>
    </row>
    <row r="963" ht="15.75" customHeight="1" spans="1:17">
      <c r="A963" s="115" t="s">
        <v>2181</v>
      </c>
      <c r="B963" s="112"/>
      <c r="C963" s="156"/>
      <c r="D963" s="108" t="s">
        <v>2182</v>
      </c>
      <c r="E963" s="108"/>
      <c r="F963" s="132"/>
      <c r="G963" s="119">
        <v>41760</v>
      </c>
      <c r="H963" s="133" t="s">
        <v>941</v>
      </c>
      <c r="I963" s="134">
        <v>1</v>
      </c>
      <c r="J963" s="135">
        <v>65000</v>
      </c>
      <c r="K963" s="136">
        <v>51620.92</v>
      </c>
      <c r="L963" s="137">
        <v>84610</v>
      </c>
      <c r="M963" s="138">
        <v>0.76</v>
      </c>
      <c r="N963" s="139">
        <v>64300</v>
      </c>
      <c r="O963" s="140"/>
      <c r="P963" s="141"/>
      <c r="Q963" s="142" t="s">
        <v>2080</v>
      </c>
    </row>
    <row r="964" ht="15.75" customHeight="1" spans="1:17">
      <c r="A964" s="115" t="s">
        <v>2183</v>
      </c>
      <c r="B964" s="112"/>
      <c r="C964" s="156"/>
      <c r="D964" s="108" t="s">
        <v>2184</v>
      </c>
      <c r="E964" s="108"/>
      <c r="F964" s="132"/>
      <c r="G964" s="119">
        <v>41760</v>
      </c>
      <c r="H964" s="133" t="s">
        <v>941</v>
      </c>
      <c r="I964" s="134">
        <v>1</v>
      </c>
      <c r="J964" s="135">
        <v>64349.86</v>
      </c>
      <c r="K964" s="136">
        <v>51104.42</v>
      </c>
      <c r="L964" s="137">
        <v>83760</v>
      </c>
      <c r="M964" s="138">
        <v>0.76</v>
      </c>
      <c r="N964" s="139">
        <v>63660</v>
      </c>
      <c r="O964" s="140"/>
      <c r="P964" s="141"/>
      <c r="Q964" s="142" t="s">
        <v>2080</v>
      </c>
    </row>
    <row r="965" ht="15.75" customHeight="1" spans="1:17">
      <c r="A965" s="115" t="s">
        <v>2185</v>
      </c>
      <c r="B965" s="112"/>
      <c r="C965" s="156"/>
      <c r="D965" s="108" t="s">
        <v>2186</v>
      </c>
      <c r="E965" s="108"/>
      <c r="F965" s="132"/>
      <c r="G965" s="119">
        <v>42370</v>
      </c>
      <c r="H965" s="133" t="s">
        <v>941</v>
      </c>
      <c r="I965" s="134">
        <v>1</v>
      </c>
      <c r="J965" s="135">
        <v>10500</v>
      </c>
      <c r="K965" s="136">
        <v>9170.08</v>
      </c>
      <c r="L965" s="137">
        <v>12960</v>
      </c>
      <c r="M965" s="138">
        <v>0.84</v>
      </c>
      <c r="N965" s="139">
        <v>10890</v>
      </c>
      <c r="O965" s="140"/>
      <c r="P965" s="141"/>
      <c r="Q965" s="142" t="s">
        <v>2080</v>
      </c>
    </row>
    <row r="966" ht="15.75" customHeight="1" spans="1:17">
      <c r="A966" s="115" t="s">
        <v>2187</v>
      </c>
      <c r="B966" s="112"/>
      <c r="C966" s="156"/>
      <c r="D966" s="108" t="s">
        <v>2188</v>
      </c>
      <c r="E966" s="108"/>
      <c r="F966" s="132"/>
      <c r="G966" s="119">
        <v>42473</v>
      </c>
      <c r="H966" s="133" t="s">
        <v>941</v>
      </c>
      <c r="I966" s="134">
        <v>1</v>
      </c>
      <c r="J966" s="135">
        <v>20000</v>
      </c>
      <c r="K966" s="136">
        <v>17704.07</v>
      </c>
      <c r="L966" s="137">
        <v>24680</v>
      </c>
      <c r="M966" s="138">
        <v>0.85</v>
      </c>
      <c r="N966" s="139">
        <v>20980</v>
      </c>
      <c r="O966" s="140"/>
      <c r="P966" s="141"/>
      <c r="Q966" s="142" t="s">
        <v>2080</v>
      </c>
    </row>
    <row r="967" ht="15.75" customHeight="1" spans="1:17">
      <c r="A967" s="115" t="s">
        <v>2189</v>
      </c>
      <c r="B967" s="112"/>
      <c r="C967" s="156"/>
      <c r="D967" s="108" t="s">
        <v>2190</v>
      </c>
      <c r="E967" s="108"/>
      <c r="F967" s="132"/>
      <c r="G967" s="119">
        <v>42491</v>
      </c>
      <c r="H967" s="133" t="s">
        <v>941</v>
      </c>
      <c r="I967" s="134">
        <v>1</v>
      </c>
      <c r="J967" s="135">
        <v>8007</v>
      </c>
      <c r="K967" s="136">
        <v>7119.68</v>
      </c>
      <c r="L967" s="137">
        <v>9880</v>
      </c>
      <c r="M967" s="138">
        <v>0.86</v>
      </c>
      <c r="N967" s="139">
        <v>8500</v>
      </c>
      <c r="O967" s="140"/>
      <c r="P967" s="141"/>
      <c r="Q967" s="142" t="s">
        <v>2080</v>
      </c>
    </row>
    <row r="968" ht="15.75" customHeight="1" spans="1:17">
      <c r="A968" s="115" t="s">
        <v>2191</v>
      </c>
      <c r="B968" s="112"/>
      <c r="C968" s="156"/>
      <c r="D968" s="108" t="s">
        <v>2192</v>
      </c>
      <c r="E968" s="108"/>
      <c r="F968" s="132"/>
      <c r="G968" s="119">
        <v>40897</v>
      </c>
      <c r="H968" s="133" t="s">
        <v>941</v>
      </c>
      <c r="I968" s="134">
        <v>1</v>
      </c>
      <c r="J968" s="135">
        <v>561177</v>
      </c>
      <c r="K968" s="136">
        <v>381249.27</v>
      </c>
      <c r="L968" s="137">
        <v>819400</v>
      </c>
      <c r="M968" s="138">
        <v>0.64</v>
      </c>
      <c r="N968" s="139">
        <v>524420</v>
      </c>
      <c r="O968" s="140"/>
      <c r="P968" s="141"/>
      <c r="Q968" s="142" t="s">
        <v>2080</v>
      </c>
    </row>
    <row r="969" ht="15.75" customHeight="1" spans="1:17">
      <c r="A969" s="115" t="s">
        <v>2193</v>
      </c>
      <c r="B969" s="112"/>
      <c r="C969" s="156"/>
      <c r="D969" s="108" t="s">
        <v>962</v>
      </c>
      <c r="E969" s="108"/>
      <c r="F969" s="132"/>
      <c r="G969" s="119">
        <v>40897</v>
      </c>
      <c r="H969" s="133" t="s">
        <v>941</v>
      </c>
      <c r="I969" s="134">
        <v>1</v>
      </c>
      <c r="J969" s="135">
        <v>812436</v>
      </c>
      <c r="K969" s="136">
        <v>551948.91</v>
      </c>
      <c r="L969" s="137">
        <v>1186280</v>
      </c>
      <c r="M969" s="138">
        <v>0.64</v>
      </c>
      <c r="N969" s="139">
        <v>759220</v>
      </c>
      <c r="O969" s="140"/>
      <c r="P969" s="141"/>
      <c r="Q969" s="142" t="s">
        <v>2080</v>
      </c>
    </row>
    <row r="970" ht="15.75" customHeight="1" spans="1:17">
      <c r="A970" s="115" t="s">
        <v>2194</v>
      </c>
      <c r="B970" s="112"/>
      <c r="C970" s="156"/>
      <c r="D970" s="108" t="s">
        <v>2136</v>
      </c>
      <c r="E970" s="108"/>
      <c r="F970" s="132"/>
      <c r="G970" s="119">
        <v>41306</v>
      </c>
      <c r="H970" s="133" t="s">
        <v>941</v>
      </c>
      <c r="I970" s="134">
        <v>1</v>
      </c>
      <c r="J970" s="135">
        <v>53392</v>
      </c>
      <c r="K970" s="136">
        <v>39232.22</v>
      </c>
      <c r="L970" s="137">
        <v>72520</v>
      </c>
      <c r="M970" s="138">
        <v>0.7</v>
      </c>
      <c r="N970" s="139">
        <v>50760</v>
      </c>
      <c r="O970" s="140"/>
      <c r="P970" s="141"/>
      <c r="Q970" s="142" t="s">
        <v>2080</v>
      </c>
    </row>
    <row r="971" ht="15.75" customHeight="1" spans="1:17">
      <c r="A971" s="115" t="s">
        <v>2195</v>
      </c>
      <c r="B971" s="112"/>
      <c r="C971" s="156"/>
      <c r="D971" s="108" t="s">
        <v>2192</v>
      </c>
      <c r="E971" s="108"/>
      <c r="F971" s="132"/>
      <c r="G971" s="119">
        <v>41023</v>
      </c>
      <c r="H971" s="133" t="s">
        <v>941</v>
      </c>
      <c r="I971" s="134">
        <v>1</v>
      </c>
      <c r="J971" s="135">
        <v>498823</v>
      </c>
      <c r="K971" s="136">
        <v>346785.73</v>
      </c>
      <c r="L971" s="137">
        <v>694480</v>
      </c>
      <c r="M971" s="138">
        <v>0.65</v>
      </c>
      <c r="N971" s="139">
        <v>451410</v>
      </c>
      <c r="O971" s="140"/>
      <c r="P971" s="141"/>
      <c r="Q971" s="142" t="s">
        <v>2080</v>
      </c>
    </row>
    <row r="972" ht="15.75" customHeight="1" spans="1:17">
      <c r="A972" s="115" t="s">
        <v>2196</v>
      </c>
      <c r="B972" s="112"/>
      <c r="C972" s="156"/>
      <c r="D972" s="108" t="s">
        <v>962</v>
      </c>
      <c r="E972" s="108"/>
      <c r="F972" s="132"/>
      <c r="G972" s="119">
        <v>41023</v>
      </c>
      <c r="H972" s="133" t="s">
        <v>941</v>
      </c>
      <c r="I972" s="134">
        <v>1</v>
      </c>
      <c r="J972" s="135">
        <v>722164</v>
      </c>
      <c r="K972" s="136">
        <v>502054.11</v>
      </c>
      <c r="L972" s="137">
        <v>1005420</v>
      </c>
      <c r="M972" s="138">
        <v>0.65</v>
      </c>
      <c r="N972" s="139">
        <v>653520</v>
      </c>
      <c r="O972" s="140"/>
      <c r="P972" s="141"/>
      <c r="Q972" s="143" t="s">
        <v>2080</v>
      </c>
    </row>
    <row r="973" ht="15.75" customHeight="1" spans="1:17">
      <c r="A973" s="115" t="s">
        <v>2197</v>
      </c>
      <c r="B973" s="112"/>
      <c r="C973" s="156"/>
      <c r="D973" s="108" t="s">
        <v>1074</v>
      </c>
      <c r="E973" s="108"/>
      <c r="F973" s="132"/>
      <c r="G973" s="119">
        <v>41306</v>
      </c>
      <c r="H973" s="133" t="s">
        <v>941</v>
      </c>
      <c r="I973" s="134">
        <v>1</v>
      </c>
      <c r="J973" s="135">
        <v>129576</v>
      </c>
      <c r="K973" s="136">
        <v>95211.03</v>
      </c>
      <c r="L973" s="137">
        <v>176000</v>
      </c>
      <c r="M973" s="138">
        <v>0.7</v>
      </c>
      <c r="N973" s="139">
        <v>123200</v>
      </c>
      <c r="O973" s="140"/>
      <c r="P973" s="141"/>
      <c r="Q973" s="142" t="s">
        <v>2080</v>
      </c>
    </row>
    <row r="974" ht="15.75" customHeight="1" spans="1:17">
      <c r="A974" s="115" t="s">
        <v>2198</v>
      </c>
      <c r="B974" s="112"/>
      <c r="C974" s="156"/>
      <c r="D974" s="108" t="s">
        <v>1455</v>
      </c>
      <c r="E974" s="108"/>
      <c r="F974" s="132"/>
      <c r="G974" s="119">
        <v>41904</v>
      </c>
      <c r="H974" s="133" t="s">
        <v>941</v>
      </c>
      <c r="I974" s="134">
        <v>1</v>
      </c>
      <c r="J974" s="135">
        <v>101845</v>
      </c>
      <c r="K974" s="136">
        <v>82494.28</v>
      </c>
      <c r="L974" s="137">
        <v>132570</v>
      </c>
      <c r="M974" s="138">
        <v>0.78</v>
      </c>
      <c r="N974" s="139">
        <v>103400</v>
      </c>
      <c r="O974" s="140"/>
      <c r="P974" s="141"/>
      <c r="Q974" s="142" t="s">
        <v>2080</v>
      </c>
    </row>
    <row r="975" ht="15.75" customHeight="1" spans="1:17">
      <c r="A975" s="115" t="s">
        <v>2199</v>
      </c>
      <c r="B975" s="112"/>
      <c r="C975" s="156"/>
      <c r="D975" s="108" t="s">
        <v>2200</v>
      </c>
      <c r="E975" s="108"/>
      <c r="F975" s="132"/>
      <c r="G975" s="119">
        <v>41904</v>
      </c>
      <c r="H975" s="133" t="s">
        <v>941</v>
      </c>
      <c r="I975" s="134">
        <v>1</v>
      </c>
      <c r="J975" s="135">
        <v>56913</v>
      </c>
      <c r="K975" s="136">
        <v>46099.56</v>
      </c>
      <c r="L975" s="137">
        <v>74080</v>
      </c>
      <c r="M975" s="138">
        <v>0.78</v>
      </c>
      <c r="N975" s="139">
        <v>57780</v>
      </c>
      <c r="O975" s="140"/>
      <c r="P975" s="141"/>
      <c r="Q975" s="142" t="s">
        <v>2080</v>
      </c>
    </row>
    <row r="976" ht="15.75" customHeight="1" spans="1:17">
      <c r="A976" s="115" t="s">
        <v>2201</v>
      </c>
      <c r="B976" s="112"/>
      <c r="C976" s="156"/>
      <c r="D976" s="108" t="s">
        <v>2202</v>
      </c>
      <c r="E976" s="108"/>
      <c r="F976" s="132"/>
      <c r="G976" s="119">
        <v>43159</v>
      </c>
      <c r="H976" s="133" t="s">
        <v>941</v>
      </c>
      <c r="I976" s="134">
        <v>1</v>
      </c>
      <c r="J976" s="135">
        <v>84498.19</v>
      </c>
      <c r="K976" s="136">
        <v>82156.9</v>
      </c>
      <c r="L976" s="137">
        <v>100430</v>
      </c>
      <c r="M976" s="138">
        <v>0.95</v>
      </c>
      <c r="N976" s="139">
        <v>95410</v>
      </c>
      <c r="O976" s="140"/>
      <c r="P976" s="141"/>
      <c r="Q976" s="142" t="s">
        <v>2203</v>
      </c>
    </row>
    <row r="977" ht="15.75" customHeight="1" spans="1:20">
      <c r="A977" s="115" t="s">
        <v>2204</v>
      </c>
      <c r="B977" s="112"/>
      <c r="C977" s="159"/>
      <c r="D977" s="108" t="s">
        <v>2205</v>
      </c>
      <c r="E977" s="108"/>
      <c r="F977" s="132"/>
      <c r="G977" s="119">
        <v>43373</v>
      </c>
      <c r="H977" s="133" t="s">
        <v>941</v>
      </c>
      <c r="I977" s="134">
        <v>1</v>
      </c>
      <c r="J977" s="135">
        <v>534764.12</v>
      </c>
      <c r="K977" s="136">
        <v>534764.12</v>
      </c>
      <c r="L977" s="137">
        <v>635560</v>
      </c>
      <c r="M977" s="138">
        <v>0.98</v>
      </c>
      <c r="N977" s="139">
        <v>622850</v>
      </c>
      <c r="O977" s="140"/>
      <c r="P977" s="141"/>
      <c r="Q977" s="142" t="s">
        <v>2203</v>
      </c>
    </row>
    <row r="978" s="77" customFormat="1" ht="15.75" customHeight="1" spans="1:20">
      <c r="A978" s="115" t="s">
        <v>2206</v>
      </c>
      <c r="B978" s="163"/>
      <c r="C978" s="163"/>
      <c r="D978" s="146" t="s">
        <v>2207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2208</v>
      </c>
      <c r="B979" s="116" t="s">
        <v>2209</v>
      </c>
      <c r="C979" s="117" t="s">
        <v>2210</v>
      </c>
      <c r="D979" s="170" t="s">
        <v>847</v>
      </c>
      <c r="E979" s="17">
        <v>1</v>
      </c>
      <c r="F979" s="14" t="s">
        <v>839</v>
      </c>
      <c r="G979" s="119">
        <v>39173</v>
      </c>
      <c r="H979" s="61" t="s">
        <v>840</v>
      </c>
      <c r="I979" s="120">
        <v>306</v>
      </c>
      <c r="J979" s="121">
        <v>17529625.38</v>
      </c>
      <c r="K979" s="161">
        <v>10309818.72</v>
      </c>
      <c r="L979" s="122">
        <v>207880</v>
      </c>
      <c r="M979" s="123">
        <v>0.57</v>
      </c>
      <c r="N979" s="122">
        <v>118490</v>
      </c>
      <c r="O979" s="124"/>
      <c r="P979" s="125">
        <f t="shared" ref="P979:P1042" si="17">L979/I979</f>
        <v>679</v>
      </c>
      <c r="Q979" s="126" t="s">
        <v>2211</v>
      </c>
    </row>
    <row r="980" s="2" customFormat="1" ht="15.75" customHeight="1" spans="1:20">
      <c r="A980" s="115" t="s">
        <v>2212</v>
      </c>
      <c r="B980" s="116"/>
      <c r="C980" s="128"/>
      <c r="D980" s="170" t="s">
        <v>847</v>
      </c>
      <c r="E980" s="17">
        <v>2</v>
      </c>
      <c r="F980" s="14" t="s">
        <v>839</v>
      </c>
      <c r="G980" s="119">
        <v>39173</v>
      </c>
      <c r="H980" s="61" t="s">
        <v>840</v>
      </c>
      <c r="I980" s="120">
        <v>306</v>
      </c>
      <c r="J980" s="129"/>
      <c r="K980" s="129"/>
      <c r="L980" s="122">
        <v>207880</v>
      </c>
      <c r="M980" s="123">
        <v>0.57</v>
      </c>
      <c r="N980" s="122">
        <v>118490</v>
      </c>
      <c r="O980" s="124"/>
      <c r="P980" s="125">
        <f t="shared" si="17"/>
        <v>679</v>
      </c>
      <c r="Q980" s="126" t="s">
        <v>2211</v>
      </c>
      <c r="T980" s="162" t="s">
        <v>2213</v>
      </c>
    </row>
    <row r="981" s="2" customFormat="1" ht="15.75" customHeight="1" spans="1:20">
      <c r="A981" s="115" t="s">
        <v>2214</v>
      </c>
      <c r="B981" s="116"/>
      <c r="C981" s="128"/>
      <c r="D981" s="170" t="s">
        <v>847</v>
      </c>
      <c r="E981" s="17">
        <v>3</v>
      </c>
      <c r="F981" s="14" t="s">
        <v>839</v>
      </c>
      <c r="G981" s="119">
        <v>39173</v>
      </c>
      <c r="H981" s="61" t="s">
        <v>840</v>
      </c>
      <c r="I981" s="120">
        <v>306</v>
      </c>
      <c r="J981" s="129"/>
      <c r="K981" s="129"/>
      <c r="L981" s="122">
        <v>207880</v>
      </c>
      <c r="M981" s="123">
        <v>0.57</v>
      </c>
      <c r="N981" s="122">
        <v>118490</v>
      </c>
      <c r="O981" s="124"/>
      <c r="P981" s="125">
        <f t="shared" si="17"/>
        <v>679</v>
      </c>
      <c r="Q981" s="126" t="s">
        <v>2211</v>
      </c>
      <c r="T981" s="162"/>
    </row>
    <row r="982" s="2" customFormat="1" ht="15.75" customHeight="1" spans="1:20">
      <c r="A982" s="115" t="s">
        <v>2215</v>
      </c>
      <c r="B982" s="116"/>
      <c r="C982" s="128"/>
      <c r="D982" s="170" t="s">
        <v>847</v>
      </c>
      <c r="E982" s="17">
        <v>4</v>
      </c>
      <c r="F982" s="14" t="s">
        <v>839</v>
      </c>
      <c r="G982" s="119">
        <v>39173</v>
      </c>
      <c r="H982" s="61" t="s">
        <v>840</v>
      </c>
      <c r="I982" s="120">
        <v>306</v>
      </c>
      <c r="J982" s="129"/>
      <c r="K982" s="129"/>
      <c r="L982" s="122">
        <v>207880</v>
      </c>
      <c r="M982" s="123">
        <v>0.57</v>
      </c>
      <c r="N982" s="122">
        <v>118490</v>
      </c>
      <c r="O982" s="124"/>
      <c r="P982" s="125">
        <f t="shared" si="17"/>
        <v>679</v>
      </c>
      <c r="Q982" s="126" t="s">
        <v>2211</v>
      </c>
      <c r="T982" s="162"/>
    </row>
    <row r="983" s="2" customFormat="1" ht="15.75" customHeight="1" spans="1:20">
      <c r="A983" s="115" t="s">
        <v>2216</v>
      </c>
      <c r="B983" s="116"/>
      <c r="C983" s="128"/>
      <c r="D983" s="170" t="s">
        <v>847</v>
      </c>
      <c r="E983" s="17">
        <v>5</v>
      </c>
      <c r="F983" s="14" t="s">
        <v>839</v>
      </c>
      <c r="G983" s="119">
        <v>39173</v>
      </c>
      <c r="H983" s="61" t="s">
        <v>840</v>
      </c>
      <c r="I983" s="120">
        <v>306</v>
      </c>
      <c r="J983" s="129"/>
      <c r="K983" s="129"/>
      <c r="L983" s="122">
        <v>207880</v>
      </c>
      <c r="M983" s="123">
        <v>0.57</v>
      </c>
      <c r="N983" s="122">
        <v>118490</v>
      </c>
      <c r="O983" s="124"/>
      <c r="P983" s="125">
        <f t="shared" si="17"/>
        <v>679</v>
      </c>
      <c r="Q983" s="126" t="s">
        <v>2211</v>
      </c>
      <c r="T983" s="162"/>
    </row>
    <row r="984" s="2" customFormat="1" ht="15.75" customHeight="1" spans="1:20">
      <c r="A984" s="115" t="s">
        <v>2217</v>
      </c>
      <c r="B984" s="116"/>
      <c r="C984" s="128"/>
      <c r="D984" s="170" t="s">
        <v>847</v>
      </c>
      <c r="E984" s="17">
        <v>6</v>
      </c>
      <c r="F984" s="14" t="s">
        <v>839</v>
      </c>
      <c r="G984" s="119">
        <v>39173</v>
      </c>
      <c r="H984" s="61" t="s">
        <v>840</v>
      </c>
      <c r="I984" s="120">
        <v>306</v>
      </c>
      <c r="J984" s="129"/>
      <c r="K984" s="129"/>
      <c r="L984" s="122">
        <v>207880</v>
      </c>
      <c r="M984" s="123">
        <v>0.57</v>
      </c>
      <c r="N984" s="122">
        <v>118490</v>
      </c>
      <c r="O984" s="124"/>
      <c r="P984" s="125">
        <f t="shared" si="17"/>
        <v>679</v>
      </c>
      <c r="Q984" s="126" t="s">
        <v>2211</v>
      </c>
      <c r="T984" s="162"/>
    </row>
    <row r="985" s="2" customFormat="1" ht="15.75" customHeight="1" spans="1:20">
      <c r="A985" s="115" t="s">
        <v>2218</v>
      </c>
      <c r="B985" s="116"/>
      <c r="C985" s="128"/>
      <c r="D985" s="170" t="s">
        <v>847</v>
      </c>
      <c r="E985" s="17">
        <v>7</v>
      </c>
      <c r="F985" s="14" t="s">
        <v>839</v>
      </c>
      <c r="G985" s="119">
        <v>39173</v>
      </c>
      <c r="H985" s="61" t="s">
        <v>840</v>
      </c>
      <c r="I985" s="120">
        <v>306</v>
      </c>
      <c r="J985" s="129"/>
      <c r="K985" s="129"/>
      <c r="L985" s="122">
        <v>207880</v>
      </c>
      <c r="M985" s="123">
        <v>0.57</v>
      </c>
      <c r="N985" s="122">
        <v>118490</v>
      </c>
      <c r="O985" s="124"/>
      <c r="P985" s="125">
        <f t="shared" si="17"/>
        <v>679</v>
      </c>
      <c r="Q985" s="126" t="s">
        <v>2211</v>
      </c>
      <c r="T985" s="162"/>
    </row>
    <row r="986" s="2" customFormat="1" ht="15.75" customHeight="1" spans="1:20">
      <c r="A986" s="115" t="s">
        <v>2219</v>
      </c>
      <c r="B986" s="116"/>
      <c r="C986" s="128"/>
      <c r="D986" s="170" t="s">
        <v>847</v>
      </c>
      <c r="E986" s="17">
        <v>8</v>
      </c>
      <c r="F986" s="14" t="s">
        <v>839</v>
      </c>
      <c r="G986" s="119">
        <v>39173</v>
      </c>
      <c r="H986" s="61" t="s">
        <v>840</v>
      </c>
      <c r="I986" s="120">
        <v>306</v>
      </c>
      <c r="J986" s="129"/>
      <c r="K986" s="129"/>
      <c r="L986" s="122">
        <v>207880</v>
      </c>
      <c r="M986" s="123">
        <v>0.57</v>
      </c>
      <c r="N986" s="122">
        <v>118490</v>
      </c>
      <c r="O986" s="124"/>
      <c r="P986" s="125">
        <f t="shared" si="17"/>
        <v>679</v>
      </c>
      <c r="Q986" s="126" t="s">
        <v>2211</v>
      </c>
      <c r="T986" s="162"/>
    </row>
    <row r="987" s="2" customFormat="1" ht="15.75" customHeight="1" spans="1:20">
      <c r="A987" s="115" t="s">
        <v>2220</v>
      </c>
      <c r="B987" s="116"/>
      <c r="C987" s="128"/>
      <c r="D987" s="170" t="s">
        <v>847</v>
      </c>
      <c r="E987" s="17">
        <v>9</v>
      </c>
      <c r="F987" s="14" t="s">
        <v>839</v>
      </c>
      <c r="G987" s="119">
        <v>39173</v>
      </c>
      <c r="H987" s="61" t="s">
        <v>840</v>
      </c>
      <c r="I987" s="120">
        <v>306</v>
      </c>
      <c r="J987" s="129"/>
      <c r="K987" s="129"/>
      <c r="L987" s="122">
        <v>207880</v>
      </c>
      <c r="M987" s="123">
        <v>0.57</v>
      </c>
      <c r="N987" s="122">
        <v>118490</v>
      </c>
      <c r="O987" s="124"/>
      <c r="P987" s="125">
        <f t="shared" si="17"/>
        <v>679</v>
      </c>
      <c r="Q987" s="126" t="s">
        <v>2211</v>
      </c>
      <c r="T987" s="162"/>
    </row>
    <row r="988" s="2" customFormat="1" ht="15.75" customHeight="1" spans="1:20">
      <c r="A988" s="115" t="s">
        <v>2221</v>
      </c>
      <c r="B988" s="116"/>
      <c r="C988" s="128"/>
      <c r="D988" s="170" t="s">
        <v>847</v>
      </c>
      <c r="E988" s="17">
        <v>10</v>
      </c>
      <c r="F988" s="14" t="s">
        <v>839</v>
      </c>
      <c r="G988" s="119">
        <v>39173</v>
      </c>
      <c r="H988" s="61" t="s">
        <v>840</v>
      </c>
      <c r="I988" s="120">
        <v>306</v>
      </c>
      <c r="J988" s="129"/>
      <c r="K988" s="129"/>
      <c r="L988" s="122">
        <v>207880</v>
      </c>
      <c r="M988" s="123">
        <v>0.57</v>
      </c>
      <c r="N988" s="122">
        <v>118490</v>
      </c>
      <c r="O988" s="124"/>
      <c r="P988" s="125">
        <f t="shared" si="17"/>
        <v>679</v>
      </c>
      <c r="Q988" s="126" t="s">
        <v>2211</v>
      </c>
    </row>
    <row r="989" s="75" customFormat="1" ht="15.75" customHeight="1" spans="1:20">
      <c r="A989" s="115" t="s">
        <v>2222</v>
      </c>
      <c r="B989" s="116"/>
      <c r="C989" s="128"/>
      <c r="D989" s="170" t="s">
        <v>847</v>
      </c>
      <c r="E989" s="17">
        <v>11</v>
      </c>
      <c r="F989" s="14" t="s">
        <v>839</v>
      </c>
      <c r="G989" s="119">
        <v>39173</v>
      </c>
      <c r="H989" s="61" t="s">
        <v>840</v>
      </c>
      <c r="I989" s="120">
        <v>306</v>
      </c>
      <c r="J989" s="129"/>
      <c r="K989" s="129"/>
      <c r="L989" s="122">
        <v>207880</v>
      </c>
      <c r="M989" s="123">
        <v>0.57</v>
      </c>
      <c r="N989" s="122">
        <v>118490</v>
      </c>
      <c r="O989" s="124"/>
      <c r="P989" s="125">
        <f t="shared" si="17"/>
        <v>679</v>
      </c>
      <c r="Q989" s="126" t="s">
        <v>2211</v>
      </c>
    </row>
    <row r="990" s="2" customFormat="1" ht="15.75" customHeight="1" spans="1:20">
      <c r="A990" s="115" t="s">
        <v>2223</v>
      </c>
      <c r="B990" s="116"/>
      <c r="C990" s="128"/>
      <c r="D990" s="170" t="s">
        <v>847</v>
      </c>
      <c r="E990" s="17">
        <v>12</v>
      </c>
      <c r="F990" s="14" t="s">
        <v>839</v>
      </c>
      <c r="G990" s="119">
        <v>39173</v>
      </c>
      <c r="H990" s="61" t="s">
        <v>840</v>
      </c>
      <c r="I990" s="120">
        <v>306</v>
      </c>
      <c r="J990" s="129"/>
      <c r="K990" s="129"/>
      <c r="L990" s="122">
        <v>207880</v>
      </c>
      <c r="M990" s="123">
        <v>0.57</v>
      </c>
      <c r="N990" s="122">
        <v>118490</v>
      </c>
      <c r="O990" s="124"/>
      <c r="P990" s="125">
        <f t="shared" si="17"/>
        <v>679</v>
      </c>
      <c r="Q990" s="126" t="s">
        <v>2211</v>
      </c>
    </row>
    <row r="991" s="2" customFormat="1" ht="15.75" customHeight="1" spans="1:20">
      <c r="A991" s="115" t="s">
        <v>2224</v>
      </c>
      <c r="B991" s="116"/>
      <c r="C991" s="128"/>
      <c r="D991" s="170" t="s">
        <v>847</v>
      </c>
      <c r="E991" s="17">
        <v>13</v>
      </c>
      <c r="F991" s="14" t="s">
        <v>839</v>
      </c>
      <c r="G991" s="119">
        <v>39173</v>
      </c>
      <c r="H991" s="61" t="s">
        <v>840</v>
      </c>
      <c r="I991" s="120">
        <v>306</v>
      </c>
      <c r="J991" s="129"/>
      <c r="K991" s="129"/>
      <c r="L991" s="122">
        <v>207880</v>
      </c>
      <c r="M991" s="123">
        <v>0.57</v>
      </c>
      <c r="N991" s="122">
        <v>118490</v>
      </c>
      <c r="O991" s="124"/>
      <c r="P991" s="125">
        <f t="shared" si="17"/>
        <v>679</v>
      </c>
      <c r="Q991" s="126" t="s">
        <v>2211</v>
      </c>
    </row>
    <row r="992" s="3" customFormat="1" ht="15.75" customHeight="1" spans="1:20">
      <c r="A992" s="115" t="s">
        <v>2225</v>
      </c>
      <c r="B992" s="116"/>
      <c r="C992" s="128"/>
      <c r="D992" s="170" t="s">
        <v>847</v>
      </c>
      <c r="E992" s="17">
        <v>14</v>
      </c>
      <c r="F992" s="14" t="s">
        <v>839</v>
      </c>
      <c r="G992" s="119">
        <v>39173</v>
      </c>
      <c r="H992" s="61" t="s">
        <v>840</v>
      </c>
      <c r="I992" s="120">
        <v>306</v>
      </c>
      <c r="J992" s="129"/>
      <c r="K992" s="129"/>
      <c r="L992" s="122">
        <v>207880</v>
      </c>
      <c r="M992" s="123">
        <v>0.57</v>
      </c>
      <c r="N992" s="122">
        <v>118490</v>
      </c>
      <c r="O992" s="124"/>
      <c r="P992" s="125">
        <f t="shared" si="17"/>
        <v>679</v>
      </c>
      <c r="Q992" s="126" t="s">
        <v>2211</v>
      </c>
    </row>
    <row r="993" s="78" customFormat="1" ht="15.75" customHeight="1" spans="1:17">
      <c r="A993" s="115" t="s">
        <v>2226</v>
      </c>
      <c r="B993" s="116"/>
      <c r="C993" s="128"/>
      <c r="D993" s="170" t="s">
        <v>847</v>
      </c>
      <c r="E993" s="17">
        <v>15</v>
      </c>
      <c r="F993" s="14" t="s">
        <v>839</v>
      </c>
      <c r="G993" s="119">
        <v>39173</v>
      </c>
      <c r="H993" s="61" t="s">
        <v>840</v>
      </c>
      <c r="I993" s="120">
        <v>306</v>
      </c>
      <c r="J993" s="129"/>
      <c r="K993" s="129"/>
      <c r="L993" s="122">
        <v>207880</v>
      </c>
      <c r="M993" s="123">
        <v>0.57</v>
      </c>
      <c r="N993" s="122">
        <v>118490</v>
      </c>
      <c r="O993" s="124"/>
      <c r="P993" s="125">
        <f t="shared" si="17"/>
        <v>679</v>
      </c>
      <c r="Q993" s="126" t="s">
        <v>2211</v>
      </c>
    </row>
    <row r="994" s="3" customFormat="1" ht="15.75" customHeight="1" spans="1:17">
      <c r="A994" s="115" t="s">
        <v>2227</v>
      </c>
      <c r="B994" s="116"/>
      <c r="C994" s="128"/>
      <c r="D994" s="170" t="s">
        <v>847</v>
      </c>
      <c r="E994" s="17">
        <v>16</v>
      </c>
      <c r="F994" s="14" t="s">
        <v>839</v>
      </c>
      <c r="G994" s="119">
        <v>39173</v>
      </c>
      <c r="H994" s="61" t="s">
        <v>840</v>
      </c>
      <c r="I994" s="120">
        <v>306</v>
      </c>
      <c r="J994" s="129"/>
      <c r="K994" s="129"/>
      <c r="L994" s="122">
        <v>207880</v>
      </c>
      <c r="M994" s="123">
        <v>0.57</v>
      </c>
      <c r="N994" s="122">
        <v>118490</v>
      </c>
      <c r="O994" s="124"/>
      <c r="P994" s="125">
        <f t="shared" si="17"/>
        <v>679</v>
      </c>
      <c r="Q994" s="126" t="s">
        <v>2211</v>
      </c>
    </row>
    <row r="995" s="3" customFormat="1" ht="15.75" customHeight="1" spans="1:17">
      <c r="A995" s="115" t="s">
        <v>2228</v>
      </c>
      <c r="B995" s="116"/>
      <c r="C995" s="128"/>
      <c r="D995" s="170" t="s">
        <v>847</v>
      </c>
      <c r="E995" s="17">
        <v>17</v>
      </c>
      <c r="F995" s="14" t="s">
        <v>839</v>
      </c>
      <c r="G995" s="119">
        <v>39173</v>
      </c>
      <c r="H995" s="61" t="s">
        <v>840</v>
      </c>
      <c r="I995" s="120">
        <v>306</v>
      </c>
      <c r="J995" s="129"/>
      <c r="K995" s="129"/>
      <c r="L995" s="122">
        <v>207880</v>
      </c>
      <c r="M995" s="123">
        <v>0.57</v>
      </c>
      <c r="N995" s="122">
        <v>118490</v>
      </c>
      <c r="O995" s="124"/>
      <c r="P995" s="125">
        <f t="shared" si="17"/>
        <v>679</v>
      </c>
      <c r="Q995" s="126" t="s">
        <v>2211</v>
      </c>
    </row>
    <row r="996" s="3" customFormat="1" ht="15.75" customHeight="1" spans="1:17">
      <c r="A996" s="115" t="s">
        <v>2229</v>
      </c>
      <c r="B996" s="116"/>
      <c r="C996" s="128"/>
      <c r="D996" s="170" t="s">
        <v>847</v>
      </c>
      <c r="E996" s="17">
        <v>18</v>
      </c>
      <c r="F996" s="14" t="s">
        <v>839</v>
      </c>
      <c r="G996" s="119">
        <v>39173</v>
      </c>
      <c r="H996" s="61" t="s">
        <v>840</v>
      </c>
      <c r="I996" s="120">
        <v>306</v>
      </c>
      <c r="J996" s="129"/>
      <c r="K996" s="129"/>
      <c r="L996" s="122">
        <v>207880</v>
      </c>
      <c r="M996" s="123">
        <v>0.57</v>
      </c>
      <c r="N996" s="122">
        <v>118490</v>
      </c>
      <c r="O996" s="124"/>
      <c r="P996" s="125">
        <f t="shared" si="17"/>
        <v>679</v>
      </c>
      <c r="Q996" s="126" t="s">
        <v>2211</v>
      </c>
    </row>
    <row r="997" s="3" customFormat="1" ht="15.75" customHeight="1" spans="1:17">
      <c r="A997" s="115" t="s">
        <v>2230</v>
      </c>
      <c r="B997" s="116"/>
      <c r="C997" s="128"/>
      <c r="D997" s="170" t="s">
        <v>847</v>
      </c>
      <c r="E997" s="17">
        <v>19</v>
      </c>
      <c r="F997" s="14" t="s">
        <v>839</v>
      </c>
      <c r="G997" s="119">
        <v>39173</v>
      </c>
      <c r="H997" s="61" t="s">
        <v>840</v>
      </c>
      <c r="I997" s="120">
        <v>306</v>
      </c>
      <c r="J997" s="129"/>
      <c r="K997" s="129"/>
      <c r="L997" s="122">
        <v>207880</v>
      </c>
      <c r="M997" s="123">
        <v>0.57</v>
      </c>
      <c r="N997" s="122">
        <v>118490</v>
      </c>
      <c r="O997" s="124"/>
      <c r="P997" s="125">
        <f t="shared" si="17"/>
        <v>679</v>
      </c>
      <c r="Q997" s="126" t="s">
        <v>2211</v>
      </c>
    </row>
    <row r="998" s="3" customFormat="1" ht="15.75" customHeight="1" spans="1:17">
      <c r="A998" s="115" t="s">
        <v>2231</v>
      </c>
      <c r="B998" s="116"/>
      <c r="C998" s="128"/>
      <c r="D998" s="170" t="s">
        <v>847</v>
      </c>
      <c r="E998" s="17">
        <v>20</v>
      </c>
      <c r="F998" s="14" t="s">
        <v>839</v>
      </c>
      <c r="G998" s="119">
        <v>39173</v>
      </c>
      <c r="H998" s="61" t="s">
        <v>840</v>
      </c>
      <c r="I998" s="120">
        <v>306</v>
      </c>
      <c r="J998" s="129"/>
      <c r="K998" s="129"/>
      <c r="L998" s="122">
        <v>207880</v>
      </c>
      <c r="M998" s="123">
        <v>0.57</v>
      </c>
      <c r="N998" s="122">
        <v>118490</v>
      </c>
      <c r="O998" s="124"/>
      <c r="P998" s="125">
        <f t="shared" si="17"/>
        <v>679</v>
      </c>
      <c r="Q998" s="126" t="s">
        <v>2211</v>
      </c>
    </row>
    <row r="999" s="3" customFormat="1" ht="15.75" customHeight="1" spans="1:17">
      <c r="A999" s="115" t="s">
        <v>2232</v>
      </c>
      <c r="B999" s="116"/>
      <c r="C999" s="128"/>
      <c r="D999" s="170" t="s">
        <v>847</v>
      </c>
      <c r="E999" s="17">
        <v>21</v>
      </c>
      <c r="F999" s="14" t="s">
        <v>839</v>
      </c>
      <c r="G999" s="119">
        <v>39173</v>
      </c>
      <c r="H999" s="61" t="s">
        <v>840</v>
      </c>
      <c r="I999" s="120">
        <v>306</v>
      </c>
      <c r="J999" s="129"/>
      <c r="K999" s="129"/>
      <c r="L999" s="122">
        <v>207880</v>
      </c>
      <c r="M999" s="123">
        <v>0.57</v>
      </c>
      <c r="N999" s="122">
        <v>118490</v>
      </c>
      <c r="O999" s="124"/>
      <c r="P999" s="125">
        <f t="shared" si="17"/>
        <v>679</v>
      </c>
      <c r="Q999" s="126" t="s">
        <v>2211</v>
      </c>
    </row>
    <row r="1000" s="3" customFormat="1" ht="15.75" customHeight="1" spans="1:17">
      <c r="A1000" s="115" t="s">
        <v>2233</v>
      </c>
      <c r="B1000" s="116"/>
      <c r="C1000" s="128"/>
      <c r="D1000" s="170" t="s">
        <v>847</v>
      </c>
      <c r="E1000" s="17">
        <v>22</v>
      </c>
      <c r="F1000" s="14" t="s">
        <v>839</v>
      </c>
      <c r="G1000" s="119">
        <v>39173</v>
      </c>
      <c r="H1000" s="61" t="s">
        <v>840</v>
      </c>
      <c r="I1000" s="120">
        <v>306</v>
      </c>
      <c r="J1000" s="129"/>
      <c r="K1000" s="129"/>
      <c r="L1000" s="122">
        <v>207880</v>
      </c>
      <c r="M1000" s="123">
        <v>0.57</v>
      </c>
      <c r="N1000" s="122">
        <v>118490</v>
      </c>
      <c r="O1000" s="124"/>
      <c r="P1000" s="125">
        <f t="shared" si="17"/>
        <v>679</v>
      </c>
      <c r="Q1000" s="126" t="s">
        <v>2211</v>
      </c>
    </row>
    <row r="1001" s="3" customFormat="1" ht="15.75" customHeight="1" spans="1:17">
      <c r="A1001" s="115" t="s">
        <v>2234</v>
      </c>
      <c r="B1001" s="116"/>
      <c r="C1001" s="128"/>
      <c r="D1001" s="170" t="s">
        <v>847</v>
      </c>
      <c r="E1001" s="17">
        <v>23</v>
      </c>
      <c r="F1001" s="14" t="s">
        <v>839</v>
      </c>
      <c r="G1001" s="119">
        <v>43282</v>
      </c>
      <c r="H1001" s="61" t="s">
        <v>840</v>
      </c>
      <c r="I1001" s="120">
        <v>306</v>
      </c>
      <c r="J1001" s="129"/>
      <c r="K1001" s="129"/>
      <c r="L1001" s="122">
        <v>207880</v>
      </c>
      <c r="M1001" s="123">
        <v>0.91</v>
      </c>
      <c r="N1001" s="122">
        <v>189170</v>
      </c>
      <c r="O1001" s="124"/>
      <c r="P1001" s="125">
        <f t="shared" si="17"/>
        <v>679</v>
      </c>
      <c r="Q1001" s="126" t="s">
        <v>2211</v>
      </c>
    </row>
    <row r="1002" s="3" customFormat="1" ht="15.75" customHeight="1" spans="1:17">
      <c r="A1002" s="115" t="s">
        <v>2235</v>
      </c>
      <c r="B1002" s="116"/>
      <c r="C1002" s="128"/>
      <c r="D1002" s="170" t="s">
        <v>847</v>
      </c>
      <c r="E1002" s="17">
        <v>24</v>
      </c>
      <c r="F1002" s="14" t="s">
        <v>839</v>
      </c>
      <c r="G1002" s="119">
        <v>43282</v>
      </c>
      <c r="H1002" s="61" t="s">
        <v>840</v>
      </c>
      <c r="I1002" s="120">
        <v>306</v>
      </c>
      <c r="J1002" s="129"/>
      <c r="K1002" s="129"/>
      <c r="L1002" s="122">
        <v>207880</v>
      </c>
      <c r="M1002" s="123">
        <v>0.91</v>
      </c>
      <c r="N1002" s="122">
        <v>189170</v>
      </c>
      <c r="O1002" s="124"/>
      <c r="P1002" s="125">
        <f t="shared" si="17"/>
        <v>679</v>
      </c>
      <c r="Q1002" s="126" t="s">
        <v>2211</v>
      </c>
    </row>
    <row r="1003" s="3" customFormat="1" ht="15.75" customHeight="1" spans="1:17">
      <c r="A1003" s="115" t="s">
        <v>2236</v>
      </c>
      <c r="B1003" s="116"/>
      <c r="C1003" s="128"/>
      <c r="D1003" s="170" t="s">
        <v>847</v>
      </c>
      <c r="E1003" s="17">
        <v>25</v>
      </c>
      <c r="F1003" s="14" t="s">
        <v>839</v>
      </c>
      <c r="G1003" s="119">
        <v>43282</v>
      </c>
      <c r="H1003" s="61" t="s">
        <v>840</v>
      </c>
      <c r="I1003" s="120">
        <v>306</v>
      </c>
      <c r="J1003" s="129"/>
      <c r="K1003" s="129"/>
      <c r="L1003" s="122">
        <v>207880</v>
      </c>
      <c r="M1003" s="123">
        <v>0.91</v>
      </c>
      <c r="N1003" s="122">
        <v>189170</v>
      </c>
      <c r="O1003" s="124"/>
      <c r="P1003" s="125">
        <f t="shared" si="17"/>
        <v>679</v>
      </c>
      <c r="Q1003" s="126" t="s">
        <v>2211</v>
      </c>
    </row>
    <row r="1004" s="3" customFormat="1" ht="15.75" customHeight="1" spans="1:17">
      <c r="A1004" s="115" t="s">
        <v>2237</v>
      </c>
      <c r="B1004" s="116"/>
      <c r="C1004" s="128"/>
      <c r="D1004" s="170" t="s">
        <v>847</v>
      </c>
      <c r="E1004" s="17">
        <v>26</v>
      </c>
      <c r="F1004" s="14" t="s">
        <v>839</v>
      </c>
      <c r="G1004" s="119">
        <v>43282</v>
      </c>
      <c r="H1004" s="61" t="s">
        <v>840</v>
      </c>
      <c r="I1004" s="120">
        <v>306</v>
      </c>
      <c r="J1004" s="129"/>
      <c r="K1004" s="129"/>
      <c r="L1004" s="122">
        <v>207880</v>
      </c>
      <c r="M1004" s="123">
        <v>0.91</v>
      </c>
      <c r="N1004" s="122">
        <v>189170</v>
      </c>
      <c r="O1004" s="124"/>
      <c r="P1004" s="125">
        <f t="shared" si="17"/>
        <v>679</v>
      </c>
      <c r="Q1004" s="126" t="s">
        <v>2211</v>
      </c>
    </row>
    <row r="1005" s="3" customFormat="1" ht="15.75" customHeight="1" spans="1:17">
      <c r="A1005" s="115" t="s">
        <v>2238</v>
      </c>
      <c r="B1005" s="116"/>
      <c r="C1005" s="128"/>
      <c r="D1005" s="170" t="s">
        <v>847</v>
      </c>
      <c r="E1005" s="17">
        <v>27</v>
      </c>
      <c r="F1005" s="14" t="s">
        <v>839</v>
      </c>
      <c r="G1005" s="119">
        <v>43282</v>
      </c>
      <c r="H1005" s="61" t="s">
        <v>840</v>
      </c>
      <c r="I1005" s="120">
        <v>306</v>
      </c>
      <c r="J1005" s="129"/>
      <c r="K1005" s="129"/>
      <c r="L1005" s="122">
        <v>207880</v>
      </c>
      <c r="M1005" s="123">
        <v>0.91</v>
      </c>
      <c r="N1005" s="122">
        <v>189170</v>
      </c>
      <c r="O1005" s="124"/>
      <c r="P1005" s="125">
        <f t="shared" si="17"/>
        <v>679</v>
      </c>
      <c r="Q1005" s="126" t="s">
        <v>2211</v>
      </c>
    </row>
    <row r="1006" s="3" customFormat="1" ht="15.75" customHeight="1" spans="1:17">
      <c r="A1006" s="115" t="s">
        <v>2239</v>
      </c>
      <c r="B1006" s="116"/>
      <c r="C1006" s="128"/>
      <c r="D1006" s="170" t="s">
        <v>847</v>
      </c>
      <c r="E1006" s="17">
        <v>28</v>
      </c>
      <c r="F1006" s="14" t="s">
        <v>839</v>
      </c>
      <c r="G1006" s="119">
        <v>43282</v>
      </c>
      <c r="H1006" s="61" t="s">
        <v>840</v>
      </c>
      <c r="I1006" s="120">
        <v>306</v>
      </c>
      <c r="J1006" s="129"/>
      <c r="K1006" s="129"/>
      <c r="L1006" s="122">
        <v>207880</v>
      </c>
      <c r="M1006" s="123">
        <v>0.91</v>
      </c>
      <c r="N1006" s="122">
        <v>189170</v>
      </c>
      <c r="O1006" s="124"/>
      <c r="P1006" s="125">
        <f t="shared" si="17"/>
        <v>679</v>
      </c>
      <c r="Q1006" s="126" t="s">
        <v>2211</v>
      </c>
    </row>
    <row r="1007" s="3" customFormat="1" ht="15.75" customHeight="1" spans="1:17">
      <c r="A1007" s="115" t="s">
        <v>2240</v>
      </c>
      <c r="B1007" s="116"/>
      <c r="C1007" s="128"/>
      <c r="D1007" s="170" t="s">
        <v>847</v>
      </c>
      <c r="E1007" s="17">
        <v>29</v>
      </c>
      <c r="F1007" s="14" t="s">
        <v>839</v>
      </c>
      <c r="G1007" s="119">
        <v>43282</v>
      </c>
      <c r="H1007" s="61" t="s">
        <v>840</v>
      </c>
      <c r="I1007" s="120">
        <v>306</v>
      </c>
      <c r="J1007" s="129"/>
      <c r="K1007" s="129"/>
      <c r="L1007" s="122">
        <v>207880</v>
      </c>
      <c r="M1007" s="123">
        <v>0.91</v>
      </c>
      <c r="N1007" s="122">
        <v>189170</v>
      </c>
      <c r="O1007" s="124"/>
      <c r="P1007" s="125">
        <f t="shared" si="17"/>
        <v>679</v>
      </c>
      <c r="Q1007" s="126" t="s">
        <v>2211</v>
      </c>
    </row>
    <row r="1008" s="3" customFormat="1" ht="15.75" customHeight="1" spans="1:17">
      <c r="A1008" s="115" t="s">
        <v>2241</v>
      </c>
      <c r="B1008" s="116"/>
      <c r="C1008" s="128"/>
      <c r="D1008" s="170" t="s">
        <v>847</v>
      </c>
      <c r="E1008" s="17">
        <v>30</v>
      </c>
      <c r="F1008" s="14" t="s">
        <v>839</v>
      </c>
      <c r="G1008" s="119">
        <v>43282</v>
      </c>
      <c r="H1008" s="61" t="s">
        <v>840</v>
      </c>
      <c r="I1008" s="120">
        <v>306</v>
      </c>
      <c r="J1008" s="129"/>
      <c r="K1008" s="129"/>
      <c r="L1008" s="122">
        <v>207880</v>
      </c>
      <c r="M1008" s="123">
        <v>0.91</v>
      </c>
      <c r="N1008" s="122">
        <v>189170</v>
      </c>
      <c r="O1008" s="124"/>
      <c r="P1008" s="125">
        <f t="shared" si="17"/>
        <v>679</v>
      </c>
      <c r="Q1008" s="126" t="s">
        <v>2211</v>
      </c>
    </row>
    <row r="1009" s="3" customFormat="1" ht="15.75" customHeight="1" spans="1:17">
      <c r="A1009" s="115" t="s">
        <v>2242</v>
      </c>
      <c r="B1009" s="116"/>
      <c r="C1009" s="128"/>
      <c r="D1009" s="170" t="s">
        <v>847</v>
      </c>
      <c r="E1009" s="17">
        <v>31</v>
      </c>
      <c r="F1009" s="14" t="s">
        <v>839</v>
      </c>
      <c r="G1009" s="119">
        <v>43282</v>
      </c>
      <c r="H1009" s="61" t="s">
        <v>840</v>
      </c>
      <c r="I1009" s="120">
        <v>306</v>
      </c>
      <c r="J1009" s="129"/>
      <c r="K1009" s="129"/>
      <c r="L1009" s="122">
        <v>207880</v>
      </c>
      <c r="M1009" s="123">
        <v>0.91</v>
      </c>
      <c r="N1009" s="122">
        <v>189170</v>
      </c>
      <c r="O1009" s="124"/>
      <c r="P1009" s="125">
        <f t="shared" si="17"/>
        <v>679</v>
      </c>
      <c r="Q1009" s="126" t="s">
        <v>2211</v>
      </c>
    </row>
    <row r="1010" s="3" customFormat="1" ht="15.75" customHeight="1" spans="1:17">
      <c r="A1010" s="115" t="s">
        <v>2243</v>
      </c>
      <c r="B1010" s="116"/>
      <c r="C1010" s="128"/>
      <c r="D1010" s="170" t="s">
        <v>847</v>
      </c>
      <c r="E1010" s="17">
        <v>32</v>
      </c>
      <c r="F1010" s="14" t="s">
        <v>839</v>
      </c>
      <c r="G1010" s="119">
        <v>43282</v>
      </c>
      <c r="H1010" s="61" t="s">
        <v>840</v>
      </c>
      <c r="I1010" s="120">
        <v>306</v>
      </c>
      <c r="J1010" s="129"/>
      <c r="K1010" s="129"/>
      <c r="L1010" s="122">
        <v>207880</v>
      </c>
      <c r="M1010" s="123">
        <v>0.91</v>
      </c>
      <c r="N1010" s="122">
        <v>189170</v>
      </c>
      <c r="O1010" s="124"/>
      <c r="P1010" s="125">
        <f t="shared" si="17"/>
        <v>679</v>
      </c>
      <c r="Q1010" s="126" t="s">
        <v>2211</v>
      </c>
    </row>
    <row r="1011" s="3" customFormat="1" ht="15.75" customHeight="1" spans="1:17">
      <c r="A1011" s="115" t="s">
        <v>2244</v>
      </c>
      <c r="B1011" s="116"/>
      <c r="C1011" s="128"/>
      <c r="D1011" s="170" t="s">
        <v>847</v>
      </c>
      <c r="E1011" s="17">
        <v>33</v>
      </c>
      <c r="F1011" s="14" t="s">
        <v>839</v>
      </c>
      <c r="G1011" s="119">
        <v>43282</v>
      </c>
      <c r="H1011" s="61" t="s">
        <v>840</v>
      </c>
      <c r="I1011" s="120">
        <v>306</v>
      </c>
      <c r="J1011" s="129"/>
      <c r="K1011" s="129"/>
      <c r="L1011" s="122">
        <v>207880</v>
      </c>
      <c r="M1011" s="123">
        <v>0.91</v>
      </c>
      <c r="N1011" s="122">
        <v>189170</v>
      </c>
      <c r="O1011" s="124"/>
      <c r="P1011" s="125">
        <f t="shared" si="17"/>
        <v>679</v>
      </c>
      <c r="Q1011" s="126" t="s">
        <v>2211</v>
      </c>
    </row>
    <row r="1012" s="3" customFormat="1" ht="15.75" customHeight="1" spans="1:17">
      <c r="A1012" s="115" t="s">
        <v>2245</v>
      </c>
      <c r="B1012" s="116"/>
      <c r="C1012" s="128"/>
      <c r="D1012" s="170" t="s">
        <v>847</v>
      </c>
      <c r="E1012" s="17">
        <v>34</v>
      </c>
      <c r="F1012" s="14" t="s">
        <v>839</v>
      </c>
      <c r="G1012" s="119">
        <v>43282</v>
      </c>
      <c r="H1012" s="61" t="s">
        <v>840</v>
      </c>
      <c r="I1012" s="120">
        <v>306</v>
      </c>
      <c r="J1012" s="129"/>
      <c r="K1012" s="129"/>
      <c r="L1012" s="122">
        <v>207880</v>
      </c>
      <c r="M1012" s="123">
        <v>0.91</v>
      </c>
      <c r="N1012" s="122">
        <v>189170</v>
      </c>
      <c r="O1012" s="124"/>
      <c r="P1012" s="125">
        <f t="shared" si="17"/>
        <v>679</v>
      </c>
      <c r="Q1012" s="126" t="s">
        <v>2211</v>
      </c>
    </row>
    <row r="1013" s="3" customFormat="1" ht="15.75" customHeight="1" spans="1:17">
      <c r="A1013" s="115" t="s">
        <v>2246</v>
      </c>
      <c r="B1013" s="116"/>
      <c r="C1013" s="128"/>
      <c r="D1013" s="170" t="s">
        <v>847</v>
      </c>
      <c r="E1013" s="17">
        <v>35</v>
      </c>
      <c r="F1013" s="14" t="s">
        <v>839</v>
      </c>
      <c r="G1013" s="119">
        <v>43282</v>
      </c>
      <c r="H1013" s="61" t="s">
        <v>840</v>
      </c>
      <c r="I1013" s="120">
        <v>306</v>
      </c>
      <c r="J1013" s="129"/>
      <c r="K1013" s="129"/>
      <c r="L1013" s="122">
        <v>207880</v>
      </c>
      <c r="M1013" s="123">
        <v>0.91</v>
      </c>
      <c r="N1013" s="122">
        <v>189170</v>
      </c>
      <c r="O1013" s="124"/>
      <c r="P1013" s="125">
        <f t="shared" si="17"/>
        <v>679</v>
      </c>
      <c r="Q1013" s="126" t="s">
        <v>2211</v>
      </c>
    </row>
    <row r="1014" s="3" customFormat="1" ht="15.75" customHeight="1" spans="1:17">
      <c r="A1014" s="115" t="s">
        <v>2247</v>
      </c>
      <c r="B1014" s="116"/>
      <c r="C1014" s="128"/>
      <c r="D1014" s="170" t="s">
        <v>847</v>
      </c>
      <c r="E1014" s="17">
        <v>36</v>
      </c>
      <c r="F1014" s="14" t="s">
        <v>839</v>
      </c>
      <c r="G1014" s="119">
        <v>43282</v>
      </c>
      <c r="H1014" s="61" t="s">
        <v>840</v>
      </c>
      <c r="I1014" s="120">
        <v>306</v>
      </c>
      <c r="J1014" s="129"/>
      <c r="K1014" s="129"/>
      <c r="L1014" s="122">
        <v>207880</v>
      </c>
      <c r="M1014" s="123">
        <v>0.91</v>
      </c>
      <c r="N1014" s="122">
        <v>189170</v>
      </c>
      <c r="O1014" s="124"/>
      <c r="P1014" s="125">
        <f t="shared" si="17"/>
        <v>679</v>
      </c>
      <c r="Q1014" s="126" t="s">
        <v>2211</v>
      </c>
    </row>
    <row r="1015" s="3" customFormat="1" ht="15.75" customHeight="1" spans="1:17">
      <c r="A1015" s="115" t="s">
        <v>2248</v>
      </c>
      <c r="B1015" s="116"/>
      <c r="C1015" s="128"/>
      <c r="D1015" s="170" t="s">
        <v>847</v>
      </c>
      <c r="E1015" s="17">
        <v>37</v>
      </c>
      <c r="F1015" s="14" t="s">
        <v>839</v>
      </c>
      <c r="G1015" s="119">
        <v>43282</v>
      </c>
      <c r="H1015" s="61" t="s">
        <v>840</v>
      </c>
      <c r="I1015" s="120">
        <v>202</v>
      </c>
      <c r="J1015" s="129"/>
      <c r="K1015" s="129"/>
      <c r="L1015" s="122">
        <v>137230</v>
      </c>
      <c r="M1015" s="123">
        <v>0.91</v>
      </c>
      <c r="N1015" s="122">
        <v>124880</v>
      </c>
      <c r="O1015" s="124"/>
      <c r="P1015" s="125">
        <f t="shared" si="17"/>
        <v>679</v>
      </c>
      <c r="Q1015" s="126" t="s">
        <v>2211</v>
      </c>
    </row>
    <row r="1016" s="3" customFormat="1" ht="15.75" customHeight="1" spans="1:17">
      <c r="A1016" s="115" t="s">
        <v>2249</v>
      </c>
      <c r="B1016" s="116"/>
      <c r="C1016" s="128"/>
      <c r="D1016" s="170" t="s">
        <v>847</v>
      </c>
      <c r="E1016" s="17">
        <v>38</v>
      </c>
      <c r="F1016" s="14" t="s">
        <v>839</v>
      </c>
      <c r="G1016" s="119">
        <v>43282</v>
      </c>
      <c r="H1016" s="61" t="s">
        <v>840</v>
      </c>
      <c r="I1016" s="120">
        <v>202</v>
      </c>
      <c r="J1016" s="129"/>
      <c r="K1016" s="129"/>
      <c r="L1016" s="122">
        <v>137230</v>
      </c>
      <c r="M1016" s="123">
        <v>0.91</v>
      </c>
      <c r="N1016" s="122">
        <v>124880</v>
      </c>
      <c r="O1016" s="124"/>
      <c r="P1016" s="125">
        <f t="shared" si="17"/>
        <v>679</v>
      </c>
      <c r="Q1016" s="126" t="s">
        <v>2211</v>
      </c>
    </row>
    <row r="1017" s="3" customFormat="1" ht="15.75" customHeight="1" spans="1:17">
      <c r="A1017" s="115" t="s">
        <v>2250</v>
      </c>
      <c r="B1017" s="116"/>
      <c r="C1017" s="128"/>
      <c r="D1017" s="170" t="s">
        <v>847</v>
      </c>
      <c r="E1017" s="17">
        <v>39</v>
      </c>
      <c r="F1017" s="14" t="s">
        <v>839</v>
      </c>
      <c r="G1017" s="119">
        <v>43282</v>
      </c>
      <c r="H1017" s="61" t="s">
        <v>840</v>
      </c>
      <c r="I1017" s="120">
        <v>374</v>
      </c>
      <c r="J1017" s="129"/>
      <c r="K1017" s="129"/>
      <c r="L1017" s="122">
        <v>254070</v>
      </c>
      <c r="M1017" s="123">
        <v>0.91</v>
      </c>
      <c r="N1017" s="122">
        <v>231200</v>
      </c>
      <c r="O1017" s="124"/>
      <c r="P1017" s="125">
        <f t="shared" si="17"/>
        <v>679</v>
      </c>
      <c r="Q1017" s="126" t="s">
        <v>2211</v>
      </c>
    </row>
    <row r="1018" s="3" customFormat="1" ht="15.75" customHeight="1" spans="1:17">
      <c r="A1018" s="115" t="s">
        <v>2251</v>
      </c>
      <c r="B1018" s="116"/>
      <c r="C1018" s="128"/>
      <c r="D1018" s="170" t="s">
        <v>847</v>
      </c>
      <c r="E1018" s="17">
        <v>40</v>
      </c>
      <c r="F1018" s="14" t="s">
        <v>839</v>
      </c>
      <c r="G1018" s="119">
        <v>43282</v>
      </c>
      <c r="H1018" s="61" t="s">
        <v>840</v>
      </c>
      <c r="I1018" s="120">
        <v>374</v>
      </c>
      <c r="J1018" s="129"/>
      <c r="K1018" s="129"/>
      <c r="L1018" s="122">
        <v>254070</v>
      </c>
      <c r="M1018" s="123">
        <v>0.91</v>
      </c>
      <c r="N1018" s="122">
        <v>231200</v>
      </c>
      <c r="O1018" s="124"/>
      <c r="P1018" s="125">
        <f t="shared" si="17"/>
        <v>679</v>
      </c>
      <c r="Q1018" s="126" t="s">
        <v>2211</v>
      </c>
    </row>
    <row r="1019" s="3" customFormat="1" ht="15.75" customHeight="1" spans="1:17">
      <c r="A1019" s="115" t="s">
        <v>2252</v>
      </c>
      <c r="B1019" s="116"/>
      <c r="C1019" s="128"/>
      <c r="D1019" s="170" t="s">
        <v>847</v>
      </c>
      <c r="E1019" s="17">
        <v>41</v>
      </c>
      <c r="F1019" s="14" t="s">
        <v>839</v>
      </c>
      <c r="G1019" s="119">
        <v>43282</v>
      </c>
      <c r="H1019" s="61" t="s">
        <v>840</v>
      </c>
      <c r="I1019" s="120">
        <v>374</v>
      </c>
      <c r="J1019" s="129"/>
      <c r="K1019" s="129"/>
      <c r="L1019" s="122">
        <v>254070</v>
      </c>
      <c r="M1019" s="123">
        <v>0.91</v>
      </c>
      <c r="N1019" s="122">
        <v>231200</v>
      </c>
      <c r="O1019" s="124"/>
      <c r="P1019" s="125">
        <f t="shared" si="17"/>
        <v>679</v>
      </c>
      <c r="Q1019" s="126" t="s">
        <v>2211</v>
      </c>
    </row>
    <row r="1020" s="3" customFormat="1" ht="15.75" customHeight="1" spans="1:17">
      <c r="A1020" s="115" t="s">
        <v>2253</v>
      </c>
      <c r="B1020" s="116"/>
      <c r="C1020" s="128"/>
      <c r="D1020" s="170" t="s">
        <v>847</v>
      </c>
      <c r="E1020" s="17">
        <v>42</v>
      </c>
      <c r="F1020" s="14" t="s">
        <v>839</v>
      </c>
      <c r="G1020" s="119">
        <v>43282</v>
      </c>
      <c r="H1020" s="61" t="s">
        <v>840</v>
      </c>
      <c r="I1020" s="120">
        <v>374</v>
      </c>
      <c r="J1020" s="129"/>
      <c r="K1020" s="129"/>
      <c r="L1020" s="122">
        <v>254070</v>
      </c>
      <c r="M1020" s="123">
        <v>0.91</v>
      </c>
      <c r="N1020" s="122">
        <v>231200</v>
      </c>
      <c r="O1020" s="124"/>
      <c r="P1020" s="125">
        <f t="shared" si="17"/>
        <v>679</v>
      </c>
      <c r="Q1020" s="126" t="s">
        <v>2211</v>
      </c>
    </row>
    <row r="1021" s="3" customFormat="1" ht="15.75" customHeight="1" spans="1:17">
      <c r="A1021" s="115" t="s">
        <v>2254</v>
      </c>
      <c r="B1021" s="116"/>
      <c r="C1021" s="128"/>
      <c r="D1021" s="170" t="s">
        <v>847</v>
      </c>
      <c r="E1021" s="17">
        <v>43</v>
      </c>
      <c r="F1021" s="14" t="s">
        <v>839</v>
      </c>
      <c r="G1021" s="119">
        <v>43282</v>
      </c>
      <c r="H1021" s="61" t="s">
        <v>840</v>
      </c>
      <c r="I1021" s="120">
        <v>374</v>
      </c>
      <c r="J1021" s="129"/>
      <c r="K1021" s="129"/>
      <c r="L1021" s="122">
        <v>254070</v>
      </c>
      <c r="M1021" s="123">
        <v>0.91</v>
      </c>
      <c r="N1021" s="122">
        <v>231200</v>
      </c>
      <c r="O1021" s="124"/>
      <c r="P1021" s="125">
        <f t="shared" si="17"/>
        <v>679</v>
      </c>
      <c r="Q1021" s="126" t="s">
        <v>2211</v>
      </c>
    </row>
    <row r="1022" s="3" customFormat="1" ht="15.75" customHeight="1" spans="1:17">
      <c r="A1022" s="115" t="s">
        <v>2255</v>
      </c>
      <c r="B1022" s="116"/>
      <c r="C1022" s="128"/>
      <c r="D1022" s="170" t="s">
        <v>847</v>
      </c>
      <c r="E1022" s="17">
        <v>44</v>
      </c>
      <c r="F1022" s="14" t="s">
        <v>839</v>
      </c>
      <c r="G1022" s="119">
        <v>43282</v>
      </c>
      <c r="H1022" s="61" t="s">
        <v>840</v>
      </c>
      <c r="I1022" s="120">
        <v>374</v>
      </c>
      <c r="J1022" s="129"/>
      <c r="K1022" s="129"/>
      <c r="L1022" s="122">
        <v>254070</v>
      </c>
      <c r="M1022" s="123">
        <v>0.91</v>
      </c>
      <c r="N1022" s="122">
        <v>231200</v>
      </c>
      <c r="O1022" s="124"/>
      <c r="P1022" s="125">
        <f t="shared" si="17"/>
        <v>679</v>
      </c>
      <c r="Q1022" s="126" t="s">
        <v>2211</v>
      </c>
    </row>
    <row r="1023" s="3" customFormat="1" ht="15.75" customHeight="1" spans="1:17">
      <c r="A1023" s="115" t="s">
        <v>2256</v>
      </c>
      <c r="B1023" s="116"/>
      <c r="C1023" s="128"/>
      <c r="D1023" s="170" t="s">
        <v>847</v>
      </c>
      <c r="E1023" s="17">
        <v>45</v>
      </c>
      <c r="F1023" s="14" t="s">
        <v>839</v>
      </c>
      <c r="G1023" s="119">
        <v>43282</v>
      </c>
      <c r="H1023" s="61" t="s">
        <v>840</v>
      </c>
      <c r="I1023" s="120">
        <v>374</v>
      </c>
      <c r="J1023" s="129"/>
      <c r="K1023" s="129"/>
      <c r="L1023" s="122">
        <v>254070</v>
      </c>
      <c r="M1023" s="123">
        <v>0.91</v>
      </c>
      <c r="N1023" s="122">
        <v>231200</v>
      </c>
      <c r="O1023" s="124"/>
      <c r="P1023" s="125">
        <f t="shared" si="17"/>
        <v>679</v>
      </c>
      <c r="Q1023" s="126" t="s">
        <v>2211</v>
      </c>
    </row>
    <row r="1024" s="3" customFormat="1" ht="15.75" customHeight="1" spans="1:17">
      <c r="A1024" s="115" t="s">
        <v>2257</v>
      </c>
      <c r="B1024" s="116"/>
      <c r="C1024" s="128"/>
      <c r="D1024" s="170" t="s">
        <v>847</v>
      </c>
      <c r="E1024" s="17">
        <v>46</v>
      </c>
      <c r="F1024" s="14" t="s">
        <v>839</v>
      </c>
      <c r="G1024" s="119">
        <v>43282</v>
      </c>
      <c r="H1024" s="61" t="s">
        <v>840</v>
      </c>
      <c r="I1024" s="120">
        <v>374</v>
      </c>
      <c r="J1024" s="129"/>
      <c r="K1024" s="129"/>
      <c r="L1024" s="122">
        <v>254070</v>
      </c>
      <c r="M1024" s="123">
        <v>0.91</v>
      </c>
      <c r="N1024" s="122">
        <v>231200</v>
      </c>
      <c r="O1024" s="124"/>
      <c r="P1024" s="125">
        <f t="shared" si="17"/>
        <v>679</v>
      </c>
      <c r="Q1024" s="126" t="s">
        <v>2211</v>
      </c>
    </row>
    <row r="1025" s="3" customFormat="1" ht="15.75" customHeight="1" spans="1:17">
      <c r="A1025" s="115" t="s">
        <v>2258</v>
      </c>
      <c r="B1025" s="116"/>
      <c r="C1025" s="128"/>
      <c r="D1025" s="170" t="s">
        <v>1625</v>
      </c>
      <c r="E1025" s="17">
        <v>1</v>
      </c>
      <c r="F1025" s="14" t="s">
        <v>839</v>
      </c>
      <c r="G1025" s="119">
        <v>43282</v>
      </c>
      <c r="H1025" s="61" t="s">
        <v>840</v>
      </c>
      <c r="I1025" s="120">
        <v>875</v>
      </c>
      <c r="J1025" s="129"/>
      <c r="K1025" s="129"/>
      <c r="L1025" s="122">
        <v>594430</v>
      </c>
      <c r="M1025" s="123">
        <v>0.91</v>
      </c>
      <c r="N1025" s="122">
        <v>540930</v>
      </c>
      <c r="O1025" s="124"/>
      <c r="P1025" s="125">
        <f t="shared" si="17"/>
        <v>679</v>
      </c>
      <c r="Q1025" s="126" t="s">
        <v>2211</v>
      </c>
    </row>
    <row r="1026" s="3" customFormat="1" ht="15.75" customHeight="1" spans="1:17">
      <c r="A1026" s="115" t="s">
        <v>2259</v>
      </c>
      <c r="B1026" s="116"/>
      <c r="C1026" s="128"/>
      <c r="D1026" s="170" t="s">
        <v>1625</v>
      </c>
      <c r="E1026" s="17">
        <v>2</v>
      </c>
      <c r="F1026" s="14" t="s">
        <v>839</v>
      </c>
      <c r="G1026" s="119">
        <v>43282</v>
      </c>
      <c r="H1026" s="61" t="s">
        <v>840</v>
      </c>
      <c r="I1026" s="120">
        <v>875</v>
      </c>
      <c r="J1026" s="129"/>
      <c r="K1026" s="129"/>
      <c r="L1026" s="122">
        <v>594430</v>
      </c>
      <c r="M1026" s="123">
        <v>0.91</v>
      </c>
      <c r="N1026" s="122">
        <v>540930</v>
      </c>
      <c r="O1026" s="124"/>
      <c r="P1026" s="125">
        <f t="shared" si="17"/>
        <v>679</v>
      </c>
      <c r="Q1026" s="126" t="s">
        <v>2211</v>
      </c>
    </row>
    <row r="1027" s="3" customFormat="1" ht="15.75" customHeight="1" spans="1:17">
      <c r="A1027" s="115" t="s">
        <v>2260</v>
      </c>
      <c r="B1027" s="116"/>
      <c r="C1027" s="128"/>
      <c r="D1027" s="170" t="s">
        <v>1625</v>
      </c>
      <c r="E1027" s="17">
        <v>3</v>
      </c>
      <c r="F1027" s="14" t="s">
        <v>839</v>
      </c>
      <c r="G1027" s="119">
        <v>43282</v>
      </c>
      <c r="H1027" s="61" t="s">
        <v>840</v>
      </c>
      <c r="I1027" s="120">
        <v>875</v>
      </c>
      <c r="J1027" s="129"/>
      <c r="K1027" s="129"/>
      <c r="L1027" s="122">
        <v>594430</v>
      </c>
      <c r="M1027" s="123">
        <v>0.91</v>
      </c>
      <c r="N1027" s="122">
        <v>540930</v>
      </c>
      <c r="O1027" s="124"/>
      <c r="P1027" s="125">
        <f t="shared" si="17"/>
        <v>679</v>
      </c>
      <c r="Q1027" s="126" t="s">
        <v>2211</v>
      </c>
    </row>
    <row r="1028" s="3" customFormat="1" ht="15.75" customHeight="1" spans="1:17">
      <c r="A1028" s="115" t="s">
        <v>2261</v>
      </c>
      <c r="B1028" s="116"/>
      <c r="C1028" s="128"/>
      <c r="D1028" s="170" t="s">
        <v>1625</v>
      </c>
      <c r="E1028" s="17">
        <v>4</v>
      </c>
      <c r="F1028" s="14" t="s">
        <v>839</v>
      </c>
      <c r="G1028" s="119">
        <v>43282</v>
      </c>
      <c r="H1028" s="61" t="s">
        <v>840</v>
      </c>
      <c r="I1028" s="120">
        <v>875</v>
      </c>
      <c r="J1028" s="129"/>
      <c r="K1028" s="129"/>
      <c r="L1028" s="122">
        <v>594430</v>
      </c>
      <c r="M1028" s="123">
        <v>0.91</v>
      </c>
      <c r="N1028" s="122">
        <v>540930</v>
      </c>
      <c r="O1028" s="124"/>
      <c r="P1028" s="125">
        <f t="shared" si="17"/>
        <v>679</v>
      </c>
      <c r="Q1028" s="126" t="s">
        <v>2211</v>
      </c>
    </row>
    <row r="1029" s="3" customFormat="1" ht="15.75" customHeight="1" spans="1:17">
      <c r="A1029" s="115" t="s">
        <v>2262</v>
      </c>
      <c r="B1029" s="116"/>
      <c r="C1029" s="128"/>
      <c r="D1029" s="170" t="s">
        <v>1625</v>
      </c>
      <c r="E1029" s="17">
        <v>5</v>
      </c>
      <c r="F1029" s="14" t="s">
        <v>839</v>
      </c>
      <c r="G1029" s="119">
        <v>43282</v>
      </c>
      <c r="H1029" s="61" t="s">
        <v>840</v>
      </c>
      <c r="I1029" s="120">
        <v>875</v>
      </c>
      <c r="J1029" s="129"/>
      <c r="K1029" s="129"/>
      <c r="L1029" s="122">
        <v>594430</v>
      </c>
      <c r="M1029" s="123">
        <v>0.91</v>
      </c>
      <c r="N1029" s="122">
        <v>540930</v>
      </c>
      <c r="O1029" s="124"/>
      <c r="P1029" s="125">
        <f t="shared" si="17"/>
        <v>679</v>
      </c>
      <c r="Q1029" s="126" t="s">
        <v>2211</v>
      </c>
    </row>
    <row r="1030" s="3" customFormat="1" ht="15.75" customHeight="1" spans="1:17">
      <c r="A1030" s="115" t="s">
        <v>2263</v>
      </c>
      <c r="B1030" s="116"/>
      <c r="C1030" s="128"/>
      <c r="D1030" s="170" t="s">
        <v>1625</v>
      </c>
      <c r="E1030" s="17">
        <v>6</v>
      </c>
      <c r="F1030" s="14" t="s">
        <v>839</v>
      </c>
      <c r="G1030" s="119">
        <v>43282</v>
      </c>
      <c r="H1030" s="61" t="s">
        <v>840</v>
      </c>
      <c r="I1030" s="120">
        <v>875</v>
      </c>
      <c r="J1030" s="129"/>
      <c r="K1030" s="129"/>
      <c r="L1030" s="122">
        <v>594430</v>
      </c>
      <c r="M1030" s="123">
        <v>0.91</v>
      </c>
      <c r="N1030" s="122">
        <v>540930</v>
      </c>
      <c r="O1030" s="124"/>
      <c r="P1030" s="125">
        <f t="shared" si="17"/>
        <v>679</v>
      </c>
      <c r="Q1030" s="126" t="s">
        <v>2211</v>
      </c>
    </row>
    <row r="1031" s="3" customFormat="1" ht="15.75" customHeight="1" spans="1:17">
      <c r="A1031" s="115" t="s">
        <v>2264</v>
      </c>
      <c r="B1031" s="116"/>
      <c r="C1031" s="128"/>
      <c r="D1031" s="170" t="s">
        <v>1625</v>
      </c>
      <c r="E1031" s="17">
        <v>7</v>
      </c>
      <c r="F1031" s="14" t="s">
        <v>839</v>
      </c>
      <c r="G1031" s="119">
        <v>39173</v>
      </c>
      <c r="H1031" s="61" t="s">
        <v>840</v>
      </c>
      <c r="I1031" s="120">
        <v>448</v>
      </c>
      <c r="J1031" s="129"/>
      <c r="K1031" s="129"/>
      <c r="L1031" s="122">
        <v>304350</v>
      </c>
      <c r="M1031" s="123">
        <v>0.57</v>
      </c>
      <c r="N1031" s="122">
        <v>173480</v>
      </c>
      <c r="O1031" s="124"/>
      <c r="P1031" s="125">
        <f t="shared" si="17"/>
        <v>679</v>
      </c>
      <c r="Q1031" s="126" t="s">
        <v>2211</v>
      </c>
    </row>
    <row r="1032" s="3" customFormat="1" ht="15.75" customHeight="1" spans="1:17">
      <c r="A1032" s="115" t="s">
        <v>2265</v>
      </c>
      <c r="B1032" s="116"/>
      <c r="C1032" s="128"/>
      <c r="D1032" s="170" t="s">
        <v>1625</v>
      </c>
      <c r="E1032" s="17">
        <v>8</v>
      </c>
      <c r="F1032" s="14" t="s">
        <v>839</v>
      </c>
      <c r="G1032" s="119">
        <v>39173</v>
      </c>
      <c r="H1032" s="61" t="s">
        <v>840</v>
      </c>
      <c r="I1032" s="120">
        <v>448</v>
      </c>
      <c r="J1032" s="129"/>
      <c r="K1032" s="129"/>
      <c r="L1032" s="122">
        <v>304350</v>
      </c>
      <c r="M1032" s="123">
        <v>0.57</v>
      </c>
      <c r="N1032" s="122">
        <v>173480</v>
      </c>
      <c r="O1032" s="124"/>
      <c r="P1032" s="125">
        <f t="shared" si="17"/>
        <v>679</v>
      </c>
      <c r="Q1032" s="126" t="s">
        <v>2211</v>
      </c>
    </row>
    <row r="1033" s="3" customFormat="1" ht="15.75" customHeight="1" spans="1:17">
      <c r="A1033" s="115" t="s">
        <v>2266</v>
      </c>
      <c r="B1033" s="116"/>
      <c r="C1033" s="128"/>
      <c r="D1033" s="170" t="s">
        <v>1625</v>
      </c>
      <c r="E1033" s="17">
        <v>9</v>
      </c>
      <c r="F1033" s="14" t="s">
        <v>839</v>
      </c>
      <c r="G1033" s="119">
        <v>39173</v>
      </c>
      <c r="H1033" s="61" t="s">
        <v>840</v>
      </c>
      <c r="I1033" s="120">
        <v>448</v>
      </c>
      <c r="J1033" s="129"/>
      <c r="K1033" s="129"/>
      <c r="L1033" s="122">
        <v>304350</v>
      </c>
      <c r="M1033" s="123">
        <v>0.57</v>
      </c>
      <c r="N1033" s="122">
        <v>173480</v>
      </c>
      <c r="O1033" s="124"/>
      <c r="P1033" s="125">
        <f t="shared" si="17"/>
        <v>679</v>
      </c>
      <c r="Q1033" s="126" t="s">
        <v>2211</v>
      </c>
    </row>
    <row r="1034" s="3" customFormat="1" ht="15.75" customHeight="1" spans="1:17">
      <c r="A1034" s="115" t="s">
        <v>2267</v>
      </c>
      <c r="B1034" s="116"/>
      <c r="C1034" s="128"/>
      <c r="D1034" s="170" t="s">
        <v>1625</v>
      </c>
      <c r="E1034" s="17">
        <v>10</v>
      </c>
      <c r="F1034" s="14" t="s">
        <v>839</v>
      </c>
      <c r="G1034" s="119">
        <v>39173</v>
      </c>
      <c r="H1034" s="61" t="s">
        <v>840</v>
      </c>
      <c r="I1034" s="120">
        <v>448</v>
      </c>
      <c r="J1034" s="129"/>
      <c r="K1034" s="129"/>
      <c r="L1034" s="122">
        <v>304350</v>
      </c>
      <c r="M1034" s="123">
        <v>0.57</v>
      </c>
      <c r="N1034" s="122">
        <v>173480</v>
      </c>
      <c r="O1034" s="124"/>
      <c r="P1034" s="125">
        <f t="shared" si="17"/>
        <v>679</v>
      </c>
      <c r="Q1034" s="126" t="s">
        <v>2211</v>
      </c>
    </row>
    <row r="1035" s="3" customFormat="1" ht="15.75" customHeight="1" spans="1:17">
      <c r="A1035" s="115" t="s">
        <v>2268</v>
      </c>
      <c r="B1035" s="116"/>
      <c r="C1035" s="128"/>
      <c r="D1035" s="170" t="s">
        <v>1625</v>
      </c>
      <c r="E1035" s="17">
        <v>11</v>
      </c>
      <c r="F1035" s="14" t="s">
        <v>839</v>
      </c>
      <c r="G1035" s="119">
        <v>39173</v>
      </c>
      <c r="H1035" s="61" t="s">
        <v>840</v>
      </c>
      <c r="I1035" s="120">
        <v>448</v>
      </c>
      <c r="J1035" s="129"/>
      <c r="K1035" s="129"/>
      <c r="L1035" s="122">
        <v>304350</v>
      </c>
      <c r="M1035" s="123">
        <v>0.57</v>
      </c>
      <c r="N1035" s="122">
        <v>173480</v>
      </c>
      <c r="O1035" s="124"/>
      <c r="P1035" s="125">
        <f t="shared" si="17"/>
        <v>679</v>
      </c>
      <c r="Q1035" s="126" t="s">
        <v>2211</v>
      </c>
    </row>
    <row r="1036" s="3" customFormat="1" ht="15.75" customHeight="1" spans="1:17">
      <c r="A1036" s="115" t="s">
        <v>2269</v>
      </c>
      <c r="B1036" s="116"/>
      <c r="C1036" s="128"/>
      <c r="D1036" s="170" t="s">
        <v>1625</v>
      </c>
      <c r="E1036" s="17">
        <v>12</v>
      </c>
      <c r="F1036" s="14" t="s">
        <v>839</v>
      </c>
      <c r="G1036" s="119">
        <v>39173</v>
      </c>
      <c r="H1036" s="61" t="s">
        <v>840</v>
      </c>
      <c r="I1036" s="120">
        <v>448</v>
      </c>
      <c r="J1036" s="129"/>
      <c r="K1036" s="129"/>
      <c r="L1036" s="122">
        <v>304350</v>
      </c>
      <c r="M1036" s="123">
        <v>0.57</v>
      </c>
      <c r="N1036" s="122">
        <v>173480</v>
      </c>
      <c r="O1036" s="124"/>
      <c r="P1036" s="125">
        <f t="shared" si="17"/>
        <v>679</v>
      </c>
      <c r="Q1036" s="126" t="s">
        <v>2211</v>
      </c>
    </row>
    <row r="1037" s="3" customFormat="1" ht="15.75" customHeight="1" spans="1:17">
      <c r="A1037" s="115" t="s">
        <v>2270</v>
      </c>
      <c r="B1037" s="116"/>
      <c r="C1037" s="128"/>
      <c r="D1037" s="170" t="s">
        <v>1625</v>
      </c>
      <c r="E1037" s="17">
        <v>13</v>
      </c>
      <c r="F1037" s="14" t="s">
        <v>839</v>
      </c>
      <c r="G1037" s="119">
        <v>39173</v>
      </c>
      <c r="H1037" s="61" t="s">
        <v>840</v>
      </c>
      <c r="I1037" s="120">
        <v>448</v>
      </c>
      <c r="J1037" s="129"/>
      <c r="K1037" s="129"/>
      <c r="L1037" s="122">
        <v>304350</v>
      </c>
      <c r="M1037" s="123">
        <v>0.57</v>
      </c>
      <c r="N1037" s="122">
        <v>173480</v>
      </c>
      <c r="O1037" s="124"/>
      <c r="P1037" s="125">
        <f t="shared" si="17"/>
        <v>679</v>
      </c>
      <c r="Q1037" s="126" t="s">
        <v>2211</v>
      </c>
    </row>
    <row r="1038" s="3" customFormat="1" ht="15.75" customHeight="1" spans="1:17">
      <c r="A1038" s="115" t="s">
        <v>2271</v>
      </c>
      <c r="B1038" s="116"/>
      <c r="C1038" s="128"/>
      <c r="D1038" s="170" t="s">
        <v>1625</v>
      </c>
      <c r="E1038" s="17">
        <v>14</v>
      </c>
      <c r="F1038" s="14" t="s">
        <v>839</v>
      </c>
      <c r="G1038" s="119">
        <v>39173</v>
      </c>
      <c r="H1038" s="61" t="s">
        <v>840</v>
      </c>
      <c r="I1038" s="120">
        <v>448</v>
      </c>
      <c r="J1038" s="129"/>
      <c r="K1038" s="129"/>
      <c r="L1038" s="122">
        <v>304350</v>
      </c>
      <c r="M1038" s="123">
        <v>0.57</v>
      </c>
      <c r="N1038" s="122">
        <v>173480</v>
      </c>
      <c r="O1038" s="124"/>
      <c r="P1038" s="125">
        <f t="shared" si="17"/>
        <v>679</v>
      </c>
      <c r="Q1038" s="126" t="s">
        <v>2211</v>
      </c>
    </row>
    <row r="1039" s="3" customFormat="1" ht="15.75" customHeight="1" spans="1:17">
      <c r="A1039" s="115" t="s">
        <v>2272</v>
      </c>
      <c r="B1039" s="116"/>
      <c r="C1039" s="128"/>
      <c r="D1039" s="170" t="s">
        <v>1625</v>
      </c>
      <c r="E1039" s="17">
        <v>15</v>
      </c>
      <c r="F1039" s="14" t="s">
        <v>839</v>
      </c>
      <c r="G1039" s="119">
        <v>39173</v>
      </c>
      <c r="H1039" s="61" t="s">
        <v>840</v>
      </c>
      <c r="I1039" s="120">
        <v>448</v>
      </c>
      <c r="J1039" s="129"/>
      <c r="K1039" s="129"/>
      <c r="L1039" s="122">
        <v>304350</v>
      </c>
      <c r="M1039" s="123">
        <v>0.57</v>
      </c>
      <c r="N1039" s="122">
        <v>173480</v>
      </c>
      <c r="O1039" s="124"/>
      <c r="P1039" s="125">
        <f t="shared" si="17"/>
        <v>679</v>
      </c>
      <c r="Q1039" s="126" t="s">
        <v>2211</v>
      </c>
    </row>
    <row r="1040" s="3" customFormat="1" ht="15.75" customHeight="1" spans="1:17">
      <c r="A1040" s="115" t="s">
        <v>2273</v>
      </c>
      <c r="B1040" s="116"/>
      <c r="C1040" s="128"/>
      <c r="D1040" s="170" t="s">
        <v>1625</v>
      </c>
      <c r="E1040" s="17">
        <v>16</v>
      </c>
      <c r="F1040" s="14" t="s">
        <v>839</v>
      </c>
      <c r="G1040" s="119">
        <v>39173</v>
      </c>
      <c r="H1040" s="61" t="s">
        <v>840</v>
      </c>
      <c r="I1040" s="120">
        <v>448</v>
      </c>
      <c r="J1040" s="129"/>
      <c r="K1040" s="129"/>
      <c r="L1040" s="122">
        <v>304350</v>
      </c>
      <c r="M1040" s="123">
        <v>0.57</v>
      </c>
      <c r="N1040" s="122">
        <v>173480</v>
      </c>
      <c r="O1040" s="124"/>
      <c r="P1040" s="125">
        <f t="shared" si="17"/>
        <v>679</v>
      </c>
      <c r="Q1040" s="126" t="s">
        <v>2211</v>
      </c>
    </row>
    <row r="1041" s="3" customFormat="1" ht="15.75" customHeight="1" spans="1:17">
      <c r="A1041" s="115" t="s">
        <v>2274</v>
      </c>
      <c r="B1041" s="116"/>
      <c r="C1041" s="128"/>
      <c r="D1041" s="170" t="s">
        <v>1625</v>
      </c>
      <c r="E1041" s="17">
        <v>17</v>
      </c>
      <c r="F1041" s="14" t="s">
        <v>839</v>
      </c>
      <c r="G1041" s="119">
        <v>39173</v>
      </c>
      <c r="H1041" s="61" t="s">
        <v>840</v>
      </c>
      <c r="I1041" s="120">
        <v>448</v>
      </c>
      <c r="J1041" s="129"/>
      <c r="K1041" s="129"/>
      <c r="L1041" s="122">
        <v>304350</v>
      </c>
      <c r="M1041" s="123">
        <v>0.57</v>
      </c>
      <c r="N1041" s="122">
        <v>173480</v>
      </c>
      <c r="O1041" s="124"/>
      <c r="P1041" s="125">
        <f t="shared" si="17"/>
        <v>679</v>
      </c>
      <c r="Q1041" s="126" t="s">
        <v>2211</v>
      </c>
    </row>
    <row r="1042" s="3" customFormat="1" ht="15.75" customHeight="1" spans="1:17">
      <c r="A1042" s="115" t="s">
        <v>2275</v>
      </c>
      <c r="B1042" s="116"/>
      <c r="C1042" s="128"/>
      <c r="D1042" s="170" t="s">
        <v>1625</v>
      </c>
      <c r="E1042" s="17">
        <v>18</v>
      </c>
      <c r="F1042" s="14" t="s">
        <v>839</v>
      </c>
      <c r="G1042" s="119">
        <v>39173</v>
      </c>
      <c r="H1042" s="61" t="s">
        <v>840</v>
      </c>
      <c r="I1042" s="120">
        <v>448</v>
      </c>
      <c r="J1042" s="129"/>
      <c r="K1042" s="129"/>
      <c r="L1042" s="122">
        <v>304350</v>
      </c>
      <c r="M1042" s="123">
        <v>0.57</v>
      </c>
      <c r="N1042" s="122">
        <v>173480</v>
      </c>
      <c r="O1042" s="124"/>
      <c r="P1042" s="125">
        <f t="shared" si="17"/>
        <v>679</v>
      </c>
      <c r="Q1042" s="126" t="s">
        <v>2211</v>
      </c>
    </row>
    <row r="1043" s="3" customFormat="1" ht="15.75" customHeight="1" spans="1:17">
      <c r="A1043" s="115" t="s">
        <v>2276</v>
      </c>
      <c r="B1043" s="116"/>
      <c r="C1043" s="128"/>
      <c r="D1043" s="170" t="s">
        <v>1625</v>
      </c>
      <c r="E1043" s="17">
        <v>19</v>
      </c>
      <c r="F1043" s="14" t="s">
        <v>839</v>
      </c>
      <c r="G1043" s="119">
        <v>39173</v>
      </c>
      <c r="H1043" s="61" t="s">
        <v>840</v>
      </c>
      <c r="I1043" s="120">
        <v>448</v>
      </c>
      <c r="J1043" s="129"/>
      <c r="K1043" s="129"/>
      <c r="L1043" s="122">
        <v>304350</v>
      </c>
      <c r="M1043" s="123">
        <v>0.57</v>
      </c>
      <c r="N1043" s="122">
        <v>173480</v>
      </c>
      <c r="O1043" s="124"/>
      <c r="P1043" s="125">
        <f t="shared" ref="P1043:P1057" si="18">L1043/I1043</f>
        <v>679</v>
      </c>
      <c r="Q1043" s="126" t="s">
        <v>2211</v>
      </c>
    </row>
    <row r="1044" s="3" customFormat="1" ht="15.75" customHeight="1" spans="1:17">
      <c r="A1044" s="115" t="s">
        <v>2277</v>
      </c>
      <c r="B1044" s="116"/>
      <c r="C1044" s="128"/>
      <c r="D1044" s="170" t="s">
        <v>1625</v>
      </c>
      <c r="E1044" s="17">
        <v>20</v>
      </c>
      <c r="F1044" s="14" t="s">
        <v>839</v>
      </c>
      <c r="G1044" s="119">
        <v>39173</v>
      </c>
      <c r="H1044" s="61" t="s">
        <v>840</v>
      </c>
      <c r="I1044" s="120">
        <v>448</v>
      </c>
      <c r="J1044" s="129"/>
      <c r="K1044" s="129"/>
      <c r="L1044" s="122">
        <v>304350</v>
      </c>
      <c r="M1044" s="123">
        <v>0.57</v>
      </c>
      <c r="N1044" s="122">
        <v>173480</v>
      </c>
      <c r="O1044" s="124"/>
      <c r="P1044" s="125">
        <f t="shared" si="18"/>
        <v>679</v>
      </c>
      <c r="Q1044" s="126" t="s">
        <v>2211</v>
      </c>
    </row>
    <row r="1045" s="3" customFormat="1" ht="15.75" customHeight="1" spans="1:17">
      <c r="A1045" s="115" t="s">
        <v>2278</v>
      </c>
      <c r="B1045" s="116"/>
      <c r="C1045" s="128"/>
      <c r="D1045" s="170" t="s">
        <v>1625</v>
      </c>
      <c r="E1045" s="17">
        <v>21</v>
      </c>
      <c r="F1045" s="14" t="s">
        <v>839</v>
      </c>
      <c r="G1045" s="119">
        <v>39173</v>
      </c>
      <c r="H1045" s="61" t="s">
        <v>840</v>
      </c>
      <c r="I1045" s="120">
        <v>448</v>
      </c>
      <c r="J1045" s="129"/>
      <c r="K1045" s="129"/>
      <c r="L1045" s="122">
        <v>304350</v>
      </c>
      <c r="M1045" s="123">
        <v>0.57</v>
      </c>
      <c r="N1045" s="122">
        <v>173480</v>
      </c>
      <c r="O1045" s="124"/>
      <c r="P1045" s="125">
        <f t="shared" si="18"/>
        <v>679</v>
      </c>
      <c r="Q1045" s="126" t="s">
        <v>2211</v>
      </c>
    </row>
    <row r="1046" s="3" customFormat="1" ht="15.75" customHeight="1" spans="1:17">
      <c r="A1046" s="115" t="s">
        <v>2279</v>
      </c>
      <c r="B1046" s="116"/>
      <c r="C1046" s="128"/>
      <c r="D1046" s="170" t="s">
        <v>1625</v>
      </c>
      <c r="E1046" s="17">
        <v>22</v>
      </c>
      <c r="F1046" s="14" t="s">
        <v>839</v>
      </c>
      <c r="G1046" s="119">
        <v>39173</v>
      </c>
      <c r="H1046" s="61" t="s">
        <v>840</v>
      </c>
      <c r="I1046" s="120">
        <v>448</v>
      </c>
      <c r="J1046" s="129"/>
      <c r="K1046" s="129"/>
      <c r="L1046" s="122">
        <v>304350</v>
      </c>
      <c r="M1046" s="123">
        <v>0.57</v>
      </c>
      <c r="N1046" s="122">
        <v>173480</v>
      </c>
      <c r="O1046" s="124"/>
      <c r="P1046" s="125">
        <f t="shared" si="18"/>
        <v>679</v>
      </c>
      <c r="Q1046" s="126" t="s">
        <v>2211</v>
      </c>
    </row>
    <row r="1047" s="3" customFormat="1" ht="15.75" customHeight="1" spans="1:17">
      <c r="A1047" s="115" t="s">
        <v>2280</v>
      </c>
      <c r="B1047" s="116"/>
      <c r="C1047" s="128"/>
      <c r="D1047" s="170" t="s">
        <v>1625</v>
      </c>
      <c r="E1047" s="17">
        <v>23</v>
      </c>
      <c r="F1047" s="14" t="s">
        <v>839</v>
      </c>
      <c r="G1047" s="119">
        <v>43282</v>
      </c>
      <c r="H1047" s="61" t="s">
        <v>840</v>
      </c>
      <c r="I1047" s="120">
        <v>256</v>
      </c>
      <c r="J1047" s="129"/>
      <c r="K1047" s="129"/>
      <c r="L1047" s="122">
        <v>173910</v>
      </c>
      <c r="M1047" s="123">
        <v>0.91</v>
      </c>
      <c r="N1047" s="122">
        <v>158260</v>
      </c>
      <c r="O1047" s="124"/>
      <c r="P1047" s="125">
        <f t="shared" si="18"/>
        <v>679</v>
      </c>
      <c r="Q1047" s="126" t="s">
        <v>2211</v>
      </c>
    </row>
    <row r="1048" s="3" customFormat="1" ht="15.75" customHeight="1" spans="1:17">
      <c r="A1048" s="115" t="s">
        <v>2281</v>
      </c>
      <c r="B1048" s="116"/>
      <c r="C1048" s="128"/>
      <c r="D1048" s="170" t="s">
        <v>1625</v>
      </c>
      <c r="E1048" s="17">
        <v>24</v>
      </c>
      <c r="F1048" s="14" t="s">
        <v>839</v>
      </c>
      <c r="G1048" s="119">
        <v>43282</v>
      </c>
      <c r="H1048" s="61" t="s">
        <v>840</v>
      </c>
      <c r="I1048" s="120">
        <v>256</v>
      </c>
      <c r="J1048" s="129"/>
      <c r="K1048" s="129"/>
      <c r="L1048" s="122">
        <v>173910</v>
      </c>
      <c r="M1048" s="123">
        <v>0.91</v>
      </c>
      <c r="N1048" s="122">
        <v>158260</v>
      </c>
      <c r="O1048" s="124"/>
      <c r="P1048" s="125">
        <f t="shared" si="18"/>
        <v>679</v>
      </c>
      <c r="Q1048" s="126" t="s">
        <v>2211</v>
      </c>
    </row>
    <row r="1049" s="3" customFormat="1" ht="15.75" customHeight="1" spans="1:17">
      <c r="A1049" s="115" t="s">
        <v>2282</v>
      </c>
      <c r="B1049" s="116"/>
      <c r="C1049" s="128"/>
      <c r="D1049" s="170" t="s">
        <v>2283</v>
      </c>
      <c r="E1049" s="17">
        <v>1</v>
      </c>
      <c r="F1049" s="14" t="s">
        <v>839</v>
      </c>
      <c r="G1049" s="119">
        <v>43282</v>
      </c>
      <c r="H1049" s="61" t="s">
        <v>840</v>
      </c>
      <c r="I1049" s="120">
        <v>200</v>
      </c>
      <c r="J1049" s="129"/>
      <c r="K1049" s="129"/>
      <c r="L1049" s="122">
        <v>135870</v>
      </c>
      <c r="M1049" s="123">
        <v>0.91</v>
      </c>
      <c r="N1049" s="122">
        <v>123640</v>
      </c>
      <c r="O1049" s="124"/>
      <c r="P1049" s="125">
        <f t="shared" si="18"/>
        <v>679</v>
      </c>
      <c r="Q1049" s="126" t="s">
        <v>2211</v>
      </c>
    </row>
    <row r="1050" s="3" customFormat="1" ht="15.75" customHeight="1" spans="1:17">
      <c r="A1050" s="115" t="s">
        <v>2284</v>
      </c>
      <c r="B1050" s="116"/>
      <c r="C1050" s="128"/>
      <c r="D1050" s="170" t="s">
        <v>2285</v>
      </c>
      <c r="E1050" s="17">
        <v>1</v>
      </c>
      <c r="F1050" s="14" t="s">
        <v>839</v>
      </c>
      <c r="G1050" s="119">
        <v>43282</v>
      </c>
      <c r="H1050" s="61" t="s">
        <v>840</v>
      </c>
      <c r="I1050" s="120">
        <v>572</v>
      </c>
      <c r="J1050" s="129"/>
      <c r="K1050" s="129"/>
      <c r="L1050" s="122">
        <v>388590</v>
      </c>
      <c r="M1050" s="123">
        <v>0.91</v>
      </c>
      <c r="N1050" s="122">
        <v>353620</v>
      </c>
      <c r="O1050" s="124"/>
      <c r="P1050" s="125">
        <f t="shared" si="18"/>
        <v>679</v>
      </c>
      <c r="Q1050" s="126" t="s">
        <v>2211</v>
      </c>
    </row>
    <row r="1051" s="3" customFormat="1" ht="15.75" customHeight="1" spans="1:17">
      <c r="A1051" s="115" t="s">
        <v>2286</v>
      </c>
      <c r="B1051" s="116"/>
      <c r="C1051" s="128"/>
      <c r="D1051" s="170" t="s">
        <v>2285</v>
      </c>
      <c r="E1051" s="17">
        <v>2</v>
      </c>
      <c r="F1051" s="14" t="s">
        <v>839</v>
      </c>
      <c r="G1051" s="119">
        <v>43282</v>
      </c>
      <c r="H1051" s="61" t="s">
        <v>840</v>
      </c>
      <c r="I1051" s="120">
        <v>572</v>
      </c>
      <c r="J1051" s="129"/>
      <c r="K1051" s="129"/>
      <c r="L1051" s="122">
        <v>388590</v>
      </c>
      <c r="M1051" s="123">
        <v>0.91</v>
      </c>
      <c r="N1051" s="122">
        <v>353620</v>
      </c>
      <c r="O1051" s="124"/>
      <c r="P1051" s="125">
        <f t="shared" si="18"/>
        <v>679</v>
      </c>
      <c r="Q1051" s="126" t="s">
        <v>2211</v>
      </c>
    </row>
    <row r="1052" s="3" customFormat="1" ht="15.75" customHeight="1" spans="1:17">
      <c r="A1052" s="115" t="s">
        <v>2287</v>
      </c>
      <c r="B1052" s="116"/>
      <c r="C1052" s="128"/>
      <c r="D1052" s="170" t="s">
        <v>2285</v>
      </c>
      <c r="E1052" s="17">
        <v>3</v>
      </c>
      <c r="F1052" s="14" t="s">
        <v>839</v>
      </c>
      <c r="G1052" s="119">
        <v>43282</v>
      </c>
      <c r="H1052" s="61" t="s">
        <v>840</v>
      </c>
      <c r="I1052" s="120">
        <v>572</v>
      </c>
      <c r="J1052" s="129"/>
      <c r="K1052" s="129"/>
      <c r="L1052" s="122">
        <v>388590</v>
      </c>
      <c r="M1052" s="123">
        <v>0.91</v>
      </c>
      <c r="N1052" s="122">
        <v>353620</v>
      </c>
      <c r="O1052" s="124"/>
      <c r="P1052" s="125">
        <f t="shared" si="18"/>
        <v>679</v>
      </c>
      <c r="Q1052" s="126" t="s">
        <v>2211</v>
      </c>
    </row>
    <row r="1053" s="3" customFormat="1" ht="15.75" customHeight="1" spans="1:17">
      <c r="A1053" s="115" t="s">
        <v>2288</v>
      </c>
      <c r="B1053" s="116"/>
      <c r="C1053" s="128"/>
      <c r="D1053" s="170" t="s">
        <v>2285</v>
      </c>
      <c r="E1053" s="17">
        <v>4</v>
      </c>
      <c r="F1053" s="14" t="s">
        <v>839</v>
      </c>
      <c r="G1053" s="119">
        <v>43282</v>
      </c>
      <c r="H1053" s="61" t="s">
        <v>840</v>
      </c>
      <c r="I1053" s="120">
        <v>286</v>
      </c>
      <c r="J1053" s="129"/>
      <c r="K1053" s="129"/>
      <c r="L1053" s="122">
        <v>194290</v>
      </c>
      <c r="M1053" s="123">
        <v>0.91</v>
      </c>
      <c r="N1053" s="122">
        <v>176800</v>
      </c>
      <c r="O1053" s="124"/>
      <c r="P1053" s="125">
        <f t="shared" si="18"/>
        <v>679</v>
      </c>
      <c r="Q1053" s="126" t="s">
        <v>2211</v>
      </c>
    </row>
    <row r="1054" s="3" customFormat="1" ht="15.75" customHeight="1" spans="1:17">
      <c r="A1054" s="115" t="s">
        <v>2289</v>
      </c>
      <c r="B1054" s="116"/>
      <c r="C1054" s="128"/>
      <c r="D1054" s="170" t="s">
        <v>929</v>
      </c>
      <c r="E1054" s="17">
        <v>1</v>
      </c>
      <c r="F1054" s="14" t="s">
        <v>2290</v>
      </c>
      <c r="G1054" s="119">
        <v>39173</v>
      </c>
      <c r="H1054" s="61" t="s">
        <v>840</v>
      </c>
      <c r="I1054" s="120">
        <v>10</v>
      </c>
      <c r="J1054" s="129"/>
      <c r="K1054" s="129"/>
      <c r="L1054" s="122">
        <v>8090</v>
      </c>
      <c r="M1054" s="123">
        <v>0.72</v>
      </c>
      <c r="N1054" s="122">
        <v>5820</v>
      </c>
      <c r="O1054" s="124"/>
      <c r="P1054" s="125">
        <f t="shared" si="18"/>
        <v>809</v>
      </c>
      <c r="Q1054" s="126" t="s">
        <v>2211</v>
      </c>
    </row>
    <row r="1055" s="3" customFormat="1" ht="15.75" customHeight="1" spans="1:17">
      <c r="A1055" s="115" t="s">
        <v>2291</v>
      </c>
      <c r="B1055" s="116"/>
      <c r="C1055" s="128"/>
      <c r="D1055" s="170" t="s">
        <v>929</v>
      </c>
      <c r="E1055" s="17">
        <v>2</v>
      </c>
      <c r="F1055" s="14" t="s">
        <v>2290</v>
      </c>
      <c r="G1055" s="119">
        <v>43282</v>
      </c>
      <c r="H1055" s="61" t="s">
        <v>840</v>
      </c>
      <c r="I1055" s="120">
        <v>10</v>
      </c>
      <c r="J1055" s="129"/>
      <c r="K1055" s="129"/>
      <c r="L1055" s="122">
        <v>8090</v>
      </c>
      <c r="M1055" s="123">
        <v>0.92</v>
      </c>
      <c r="N1055" s="122">
        <v>7440</v>
      </c>
      <c r="O1055" s="124"/>
      <c r="P1055" s="125">
        <f t="shared" si="18"/>
        <v>809</v>
      </c>
      <c r="Q1055" s="126" t="s">
        <v>2211</v>
      </c>
    </row>
    <row r="1056" s="3" customFormat="1" ht="15.75" customHeight="1" spans="1:17">
      <c r="A1056" s="115" t="s">
        <v>2292</v>
      </c>
      <c r="B1056" s="116"/>
      <c r="C1056" s="128"/>
      <c r="D1056" s="170" t="s">
        <v>929</v>
      </c>
      <c r="E1056" s="17">
        <v>3</v>
      </c>
      <c r="F1056" s="14" t="s">
        <v>2290</v>
      </c>
      <c r="G1056" s="119">
        <v>43282</v>
      </c>
      <c r="H1056" s="61" t="s">
        <v>840</v>
      </c>
      <c r="I1056" s="120">
        <v>10</v>
      </c>
      <c r="J1056" s="129"/>
      <c r="K1056" s="129"/>
      <c r="L1056" s="122">
        <v>8090</v>
      </c>
      <c r="M1056" s="123">
        <v>0.92</v>
      </c>
      <c r="N1056" s="122">
        <v>7440</v>
      </c>
      <c r="O1056" s="124"/>
      <c r="P1056" s="125">
        <f t="shared" si="18"/>
        <v>809</v>
      </c>
      <c r="Q1056" s="126" t="s">
        <v>2211</v>
      </c>
    </row>
    <row r="1057" s="3" customFormat="1" ht="15.75" customHeight="1" spans="1:17">
      <c r="A1057" s="115" t="s">
        <v>2293</v>
      </c>
      <c r="B1057" s="116"/>
      <c r="C1057" s="128"/>
      <c r="D1057" s="170" t="s">
        <v>2294</v>
      </c>
      <c r="E1057" s="17">
        <v>1</v>
      </c>
      <c r="F1057" s="14" t="s">
        <v>938</v>
      </c>
      <c r="G1057" s="119">
        <v>39173</v>
      </c>
      <c r="H1057" s="61" t="s">
        <v>840</v>
      </c>
      <c r="I1057" s="120">
        <v>300</v>
      </c>
      <c r="J1057" s="129"/>
      <c r="K1057" s="129"/>
      <c r="L1057" s="122">
        <v>201030</v>
      </c>
      <c r="M1057" s="123">
        <v>0.57</v>
      </c>
      <c r="N1057" s="122">
        <v>114590</v>
      </c>
      <c r="O1057" s="124"/>
      <c r="P1057" s="125">
        <f t="shared" si="18"/>
        <v>670</v>
      </c>
      <c r="Q1057" s="126" t="s">
        <v>2211</v>
      </c>
    </row>
    <row r="1058" ht="15.75" customHeight="1" spans="1:17">
      <c r="A1058" s="115" t="s">
        <v>2295</v>
      </c>
      <c r="B1058" s="127"/>
      <c r="C1058" s="128"/>
      <c r="D1058" s="108" t="s">
        <v>2296</v>
      </c>
      <c r="E1058" s="108"/>
      <c r="F1058" s="132"/>
      <c r="G1058" s="119">
        <v>40756</v>
      </c>
      <c r="H1058" s="133" t="s">
        <v>941</v>
      </c>
      <c r="I1058" s="134">
        <v>1</v>
      </c>
      <c r="J1058" s="135">
        <v>38000</v>
      </c>
      <c r="K1058" s="136">
        <v>25214.3</v>
      </c>
      <c r="L1058" s="137">
        <v>55490</v>
      </c>
      <c r="M1058" s="138">
        <v>0.62</v>
      </c>
      <c r="N1058" s="139">
        <v>34400</v>
      </c>
      <c r="O1058" s="140"/>
      <c r="P1058" s="141"/>
      <c r="Q1058" s="142" t="s">
        <v>2211</v>
      </c>
    </row>
    <row r="1059" ht="15.75" customHeight="1" spans="1:17">
      <c r="A1059" s="115" t="s">
        <v>2297</v>
      </c>
      <c r="B1059" s="127"/>
      <c r="C1059" s="128"/>
      <c r="D1059" s="108" t="s">
        <v>2296</v>
      </c>
      <c r="E1059" s="108"/>
      <c r="F1059" s="132"/>
      <c r="G1059" s="119">
        <v>40756</v>
      </c>
      <c r="H1059" s="133" t="s">
        <v>941</v>
      </c>
      <c r="I1059" s="134">
        <v>1</v>
      </c>
      <c r="J1059" s="135">
        <v>38000</v>
      </c>
      <c r="K1059" s="136">
        <v>25214.3</v>
      </c>
      <c r="L1059" s="137">
        <v>55490</v>
      </c>
      <c r="M1059" s="138">
        <v>0.62</v>
      </c>
      <c r="N1059" s="139">
        <v>34400</v>
      </c>
      <c r="O1059" s="140"/>
      <c r="P1059" s="141"/>
      <c r="Q1059" s="142" t="s">
        <v>2211</v>
      </c>
    </row>
    <row r="1060" ht="15.75" customHeight="1" spans="1:17">
      <c r="A1060" s="115" t="s">
        <v>2298</v>
      </c>
      <c r="B1060" s="127"/>
      <c r="C1060" s="128"/>
      <c r="D1060" s="108" t="s">
        <v>2296</v>
      </c>
      <c r="E1060" s="108"/>
      <c r="F1060" s="132"/>
      <c r="G1060" s="119">
        <v>40909</v>
      </c>
      <c r="H1060" s="133" t="s">
        <v>941</v>
      </c>
      <c r="I1060" s="134">
        <v>1</v>
      </c>
      <c r="J1060" s="135">
        <v>83000</v>
      </c>
      <c r="K1060" s="136">
        <v>56716.8</v>
      </c>
      <c r="L1060" s="137">
        <v>115560</v>
      </c>
      <c r="M1060" s="138">
        <v>0.64</v>
      </c>
      <c r="N1060" s="139">
        <v>73960</v>
      </c>
      <c r="O1060" s="140"/>
      <c r="P1060" s="141"/>
      <c r="Q1060" s="142" t="s">
        <v>2211</v>
      </c>
    </row>
    <row r="1061" ht="15.75" customHeight="1" spans="1:17">
      <c r="A1061" s="115" t="s">
        <v>2299</v>
      </c>
      <c r="B1061" s="127"/>
      <c r="C1061" s="128"/>
      <c r="D1061" s="108" t="s">
        <v>2300</v>
      </c>
      <c r="E1061" s="108"/>
      <c r="F1061" s="132"/>
      <c r="G1061" s="119">
        <v>40909</v>
      </c>
      <c r="H1061" s="133" t="s">
        <v>941</v>
      </c>
      <c r="I1061" s="134">
        <v>1</v>
      </c>
      <c r="J1061" s="135">
        <v>25300</v>
      </c>
      <c r="K1061" s="136">
        <v>17288</v>
      </c>
      <c r="L1061" s="137">
        <v>35220</v>
      </c>
      <c r="M1061" s="138">
        <v>0.64</v>
      </c>
      <c r="N1061" s="139">
        <v>22540</v>
      </c>
      <c r="O1061" s="140"/>
      <c r="P1061" s="141"/>
      <c r="Q1061" s="143" t="s">
        <v>2211</v>
      </c>
    </row>
    <row r="1062" ht="15.75" customHeight="1" spans="1:17">
      <c r="A1062" s="115" t="s">
        <v>2301</v>
      </c>
      <c r="B1062" s="127"/>
      <c r="C1062" s="128"/>
      <c r="D1062" s="108" t="s">
        <v>2159</v>
      </c>
      <c r="E1062" s="108"/>
      <c r="F1062" s="132"/>
      <c r="G1062" s="119">
        <v>40909</v>
      </c>
      <c r="H1062" s="133" t="s">
        <v>941</v>
      </c>
      <c r="I1062" s="134">
        <v>1</v>
      </c>
      <c r="J1062" s="135">
        <v>86273</v>
      </c>
      <c r="K1062" s="136">
        <v>58953</v>
      </c>
      <c r="L1062" s="137">
        <v>120110</v>
      </c>
      <c r="M1062" s="138">
        <v>0.52</v>
      </c>
      <c r="N1062" s="139">
        <v>62460</v>
      </c>
      <c r="O1062" s="140"/>
      <c r="P1062" s="141"/>
      <c r="Q1062" s="142" t="s">
        <v>2211</v>
      </c>
    </row>
    <row r="1063" ht="15.75" customHeight="1" spans="1:17">
      <c r="A1063" s="115" t="s">
        <v>2302</v>
      </c>
      <c r="B1063" s="127"/>
      <c r="C1063" s="128"/>
      <c r="D1063" s="108" t="s">
        <v>1270</v>
      </c>
      <c r="E1063" s="108"/>
      <c r="F1063" s="132"/>
      <c r="G1063" s="119">
        <v>41091</v>
      </c>
      <c r="H1063" s="133" t="s">
        <v>941</v>
      </c>
      <c r="I1063" s="134">
        <v>1</v>
      </c>
      <c r="J1063" s="135">
        <v>62258</v>
      </c>
      <c r="K1063" s="136">
        <v>44021.44</v>
      </c>
      <c r="L1063" s="137">
        <v>86680</v>
      </c>
      <c r="M1063" s="138">
        <v>0.67</v>
      </c>
      <c r="N1063" s="139">
        <v>58080</v>
      </c>
      <c r="O1063" s="140"/>
      <c r="P1063" s="141"/>
      <c r="Q1063" s="142" t="s">
        <v>2211</v>
      </c>
    </row>
    <row r="1064" ht="15.75" customHeight="1" spans="1:17">
      <c r="A1064" s="115" t="s">
        <v>2303</v>
      </c>
      <c r="B1064" s="127"/>
      <c r="C1064" s="128"/>
      <c r="D1064" s="108" t="s">
        <v>943</v>
      </c>
      <c r="E1064" s="108"/>
      <c r="F1064" s="132"/>
      <c r="G1064" s="119">
        <v>41456</v>
      </c>
      <c r="H1064" s="133" t="s">
        <v>941</v>
      </c>
      <c r="I1064" s="134">
        <v>1</v>
      </c>
      <c r="J1064" s="135">
        <v>42995</v>
      </c>
      <c r="K1064" s="136">
        <v>32443.22</v>
      </c>
      <c r="L1064" s="137">
        <v>58400</v>
      </c>
      <c r="M1064" s="138">
        <v>0.72</v>
      </c>
      <c r="N1064" s="139">
        <v>42050</v>
      </c>
      <c r="O1064" s="140"/>
      <c r="P1064" s="141"/>
      <c r="Q1064" s="142" t="s">
        <v>2211</v>
      </c>
    </row>
    <row r="1065" ht="15.75" customHeight="1" spans="1:17">
      <c r="A1065" s="115" t="s">
        <v>2304</v>
      </c>
      <c r="B1065" s="127"/>
      <c r="C1065" s="128"/>
      <c r="D1065" s="108" t="s">
        <v>943</v>
      </c>
      <c r="E1065" s="108"/>
      <c r="F1065" s="132"/>
      <c r="G1065" s="119">
        <v>41518</v>
      </c>
      <c r="H1065" s="133" t="s">
        <v>941</v>
      </c>
      <c r="I1065" s="134">
        <v>1</v>
      </c>
      <c r="J1065" s="135">
        <v>42995</v>
      </c>
      <c r="K1065" s="136">
        <v>32783.6</v>
      </c>
      <c r="L1065" s="137">
        <v>58400</v>
      </c>
      <c r="M1065" s="138">
        <v>0.73</v>
      </c>
      <c r="N1065" s="139">
        <v>42630</v>
      </c>
      <c r="O1065" s="140"/>
      <c r="P1065" s="141"/>
      <c r="Q1065" s="142" t="s">
        <v>2211</v>
      </c>
    </row>
    <row r="1066" ht="15.75" customHeight="1" spans="1:17">
      <c r="A1066" s="115" t="s">
        <v>2305</v>
      </c>
      <c r="B1066" s="127"/>
      <c r="C1066" s="128"/>
      <c r="D1066" s="108" t="s">
        <v>1270</v>
      </c>
      <c r="E1066" s="108"/>
      <c r="F1066" s="132"/>
      <c r="G1066" s="119">
        <v>41821</v>
      </c>
      <c r="H1066" s="133" t="s">
        <v>941</v>
      </c>
      <c r="I1066" s="134">
        <v>1</v>
      </c>
      <c r="J1066" s="135">
        <v>90000</v>
      </c>
      <c r="K1066" s="136">
        <v>72187.5</v>
      </c>
      <c r="L1066" s="137">
        <v>117150</v>
      </c>
      <c r="M1066" s="138">
        <v>0.77</v>
      </c>
      <c r="N1066" s="139">
        <v>90210</v>
      </c>
      <c r="O1066" s="140"/>
      <c r="P1066" s="141"/>
      <c r="Q1066" s="142" t="s">
        <v>2211</v>
      </c>
    </row>
    <row r="1067" ht="15.75" customHeight="1" spans="1:17">
      <c r="A1067" s="115" t="s">
        <v>2306</v>
      </c>
      <c r="B1067" s="127"/>
      <c r="C1067" s="128"/>
      <c r="D1067" s="108" t="s">
        <v>2307</v>
      </c>
      <c r="E1067" s="108"/>
      <c r="F1067" s="132"/>
      <c r="G1067" s="119">
        <v>41640</v>
      </c>
      <c r="H1067" s="133" t="s">
        <v>941</v>
      </c>
      <c r="I1067" s="134">
        <v>1</v>
      </c>
      <c r="J1067" s="135">
        <v>45152.85</v>
      </c>
      <c r="K1067" s="136">
        <v>35143.97</v>
      </c>
      <c r="L1067" s="137">
        <v>58780</v>
      </c>
      <c r="M1067" s="138">
        <v>0.74</v>
      </c>
      <c r="N1067" s="139">
        <v>43500</v>
      </c>
      <c r="O1067" s="140"/>
      <c r="P1067" s="141"/>
      <c r="Q1067" s="142" t="s">
        <v>2211</v>
      </c>
    </row>
    <row r="1068" ht="15.75" customHeight="1" spans="1:17">
      <c r="A1068" s="115" t="s">
        <v>2308</v>
      </c>
      <c r="B1068" s="127"/>
      <c r="C1068" s="128"/>
      <c r="D1068" s="108" t="s">
        <v>2309</v>
      </c>
      <c r="E1068" s="108"/>
      <c r="F1068" s="132"/>
      <c r="G1068" s="119">
        <v>41640</v>
      </c>
      <c r="H1068" s="133" t="s">
        <v>941</v>
      </c>
      <c r="I1068" s="134">
        <v>1</v>
      </c>
      <c r="J1068" s="135">
        <v>90701.64</v>
      </c>
      <c r="K1068" s="136">
        <v>70595.96</v>
      </c>
      <c r="L1068" s="137">
        <v>118070</v>
      </c>
      <c r="M1068" s="138">
        <v>0.74</v>
      </c>
      <c r="N1068" s="139">
        <v>87370</v>
      </c>
      <c r="O1068" s="140"/>
      <c r="P1068" s="141"/>
      <c r="Q1068" s="142" t="s">
        <v>2211</v>
      </c>
    </row>
    <row r="1069" ht="15.75" customHeight="1" spans="1:17">
      <c r="A1069" s="115" t="s">
        <v>2310</v>
      </c>
      <c r="B1069" s="127"/>
      <c r="C1069" s="128"/>
      <c r="D1069" s="108" t="s">
        <v>2311</v>
      </c>
      <c r="E1069" s="108"/>
      <c r="F1069" s="132"/>
      <c r="G1069" s="119">
        <v>41448</v>
      </c>
      <c r="H1069" s="133" t="s">
        <v>941</v>
      </c>
      <c r="I1069" s="134">
        <v>1</v>
      </c>
      <c r="J1069" s="135">
        <v>61835</v>
      </c>
      <c r="K1069" s="136">
        <v>46415.12</v>
      </c>
      <c r="L1069" s="137">
        <v>83990</v>
      </c>
      <c r="M1069" s="138">
        <v>0.62</v>
      </c>
      <c r="N1069" s="139">
        <v>52070</v>
      </c>
      <c r="O1069" s="140"/>
      <c r="P1069" s="141"/>
      <c r="Q1069" s="142" t="s">
        <v>2211</v>
      </c>
    </row>
    <row r="1070" ht="15.75" customHeight="1" spans="1:17">
      <c r="A1070" s="115" t="s">
        <v>2312</v>
      </c>
      <c r="B1070" s="127"/>
      <c r="C1070" s="128"/>
      <c r="D1070" s="108" t="s">
        <v>1309</v>
      </c>
      <c r="E1070" s="108"/>
      <c r="F1070" s="132"/>
      <c r="G1070" s="119">
        <v>42608</v>
      </c>
      <c r="H1070" s="133" t="s">
        <v>941</v>
      </c>
      <c r="I1070" s="134">
        <v>2</v>
      </c>
      <c r="J1070" s="135">
        <v>60000</v>
      </c>
      <c r="K1070" s="136">
        <v>54062.5</v>
      </c>
      <c r="L1070" s="137">
        <v>74030</v>
      </c>
      <c r="M1070" s="138">
        <v>0.87</v>
      </c>
      <c r="N1070" s="139">
        <v>64410</v>
      </c>
      <c r="O1070" s="140"/>
      <c r="P1070" s="141"/>
      <c r="Q1070" s="142" t="s">
        <v>2211</v>
      </c>
    </row>
    <row r="1071" ht="15.75" customHeight="1" spans="1:17">
      <c r="A1071" s="115" t="s">
        <v>2313</v>
      </c>
      <c r="B1071" s="127"/>
      <c r="C1071" s="128"/>
      <c r="D1071" s="108" t="s">
        <v>2314</v>
      </c>
      <c r="E1071" s="108"/>
      <c r="F1071" s="132"/>
      <c r="G1071" s="119">
        <v>42689</v>
      </c>
      <c r="H1071" s="133" t="s">
        <v>941</v>
      </c>
      <c r="I1071" s="134">
        <v>1</v>
      </c>
      <c r="J1071" s="135">
        <v>9828</v>
      </c>
      <c r="K1071" s="136">
        <v>8972.2</v>
      </c>
      <c r="L1071" s="137">
        <v>12130</v>
      </c>
      <c r="M1071" s="138">
        <v>0.88</v>
      </c>
      <c r="N1071" s="139">
        <v>10670</v>
      </c>
      <c r="O1071" s="140"/>
      <c r="P1071" s="141"/>
      <c r="Q1071" s="142" t="s">
        <v>2211</v>
      </c>
    </row>
    <row r="1072" ht="15.75" customHeight="1" spans="1:17">
      <c r="A1072" s="115" t="s">
        <v>2315</v>
      </c>
      <c r="B1072" s="127"/>
      <c r="C1072" s="128"/>
      <c r="D1072" s="108" t="s">
        <v>2316</v>
      </c>
      <c r="E1072" s="108"/>
      <c r="F1072" s="132"/>
      <c r="G1072" s="119">
        <v>42736</v>
      </c>
      <c r="H1072" s="133" t="s">
        <v>941</v>
      </c>
      <c r="I1072" s="134">
        <v>1</v>
      </c>
      <c r="J1072" s="135">
        <v>192480.97</v>
      </c>
      <c r="K1072" s="136">
        <v>177242.97</v>
      </c>
      <c r="L1072" s="137">
        <v>230940</v>
      </c>
      <c r="M1072" s="138">
        <v>0.89</v>
      </c>
      <c r="N1072" s="139">
        <v>205540</v>
      </c>
      <c r="O1072" s="140"/>
      <c r="P1072" s="141"/>
      <c r="Q1072" s="142" t="s">
        <v>2211</v>
      </c>
    </row>
    <row r="1073" ht="15.75" customHeight="1" spans="1:17">
      <c r="A1073" s="115" t="s">
        <v>2317</v>
      </c>
      <c r="B1073" s="127"/>
      <c r="C1073" s="128"/>
      <c r="D1073" s="108" t="s">
        <v>2186</v>
      </c>
      <c r="E1073" s="108"/>
      <c r="F1073" s="132"/>
      <c r="G1073" s="119">
        <v>42814</v>
      </c>
      <c r="H1073" s="133" t="s">
        <v>941</v>
      </c>
      <c r="I1073" s="134">
        <v>1</v>
      </c>
      <c r="J1073" s="135">
        <v>92152</v>
      </c>
      <c r="K1073" s="136">
        <v>85586.14</v>
      </c>
      <c r="L1073" s="137">
        <v>110570</v>
      </c>
      <c r="M1073" s="138">
        <v>0.9</v>
      </c>
      <c r="N1073" s="139">
        <v>99510</v>
      </c>
      <c r="O1073" s="140"/>
      <c r="P1073" s="141"/>
      <c r="Q1073" s="142" t="s">
        <v>2211</v>
      </c>
    </row>
    <row r="1074" ht="15.75" customHeight="1" spans="1:17">
      <c r="A1074" s="115" t="s">
        <v>2318</v>
      </c>
      <c r="B1074" s="127"/>
      <c r="C1074" s="128"/>
      <c r="D1074" s="108" t="s">
        <v>2319</v>
      </c>
      <c r="E1074" s="108"/>
      <c r="F1074" s="132"/>
      <c r="G1074" s="119">
        <v>43276</v>
      </c>
      <c r="H1074" s="133" t="s">
        <v>941</v>
      </c>
      <c r="I1074" s="134">
        <v>1</v>
      </c>
      <c r="J1074" s="135">
        <v>98000</v>
      </c>
      <c r="K1074" s="136">
        <v>96836.24</v>
      </c>
      <c r="L1074" s="137">
        <v>116470</v>
      </c>
      <c r="M1074" s="138">
        <v>0.96</v>
      </c>
      <c r="N1074" s="139">
        <v>111810</v>
      </c>
      <c r="O1074" s="140"/>
      <c r="P1074" s="141"/>
      <c r="Q1074" s="142" t="s">
        <v>2211</v>
      </c>
    </row>
    <row r="1075" ht="15.75" customHeight="1" spans="1:17">
      <c r="A1075" s="115" t="s">
        <v>2320</v>
      </c>
      <c r="B1075" s="127"/>
      <c r="C1075" s="128"/>
      <c r="D1075" s="108" t="s">
        <v>2321</v>
      </c>
      <c r="E1075" s="108"/>
      <c r="F1075" s="132"/>
      <c r="G1075" s="119">
        <v>40664</v>
      </c>
      <c r="H1075" s="133" t="s">
        <v>941</v>
      </c>
      <c r="I1075" s="134">
        <v>1</v>
      </c>
      <c r="J1075" s="135">
        <v>23000</v>
      </c>
      <c r="K1075" s="136">
        <v>14988.48</v>
      </c>
      <c r="L1075" s="137">
        <v>33580</v>
      </c>
      <c r="M1075" s="138">
        <v>0.61</v>
      </c>
      <c r="N1075" s="139">
        <v>20480</v>
      </c>
      <c r="O1075" s="140"/>
      <c r="P1075" s="141"/>
      <c r="Q1075" s="142" t="s">
        <v>2322</v>
      </c>
    </row>
    <row r="1076" ht="15.75" customHeight="1" spans="1:17">
      <c r="A1076" s="115" t="s">
        <v>2323</v>
      </c>
      <c r="B1076" s="127"/>
      <c r="C1076" s="128"/>
      <c r="D1076" s="108" t="s">
        <v>2324</v>
      </c>
      <c r="E1076" s="108"/>
      <c r="F1076" s="132"/>
      <c r="G1076" s="119">
        <v>40756</v>
      </c>
      <c r="H1076" s="133" t="s">
        <v>941</v>
      </c>
      <c r="I1076" s="134">
        <v>1</v>
      </c>
      <c r="J1076" s="135">
        <v>122900</v>
      </c>
      <c r="K1076" s="136">
        <v>81549.2</v>
      </c>
      <c r="L1076" s="137">
        <v>179450</v>
      </c>
      <c r="M1076" s="138">
        <v>0.62</v>
      </c>
      <c r="N1076" s="139">
        <v>111260</v>
      </c>
      <c r="O1076" s="140"/>
      <c r="P1076" s="141"/>
      <c r="Q1076" s="143" t="s">
        <v>2322</v>
      </c>
    </row>
    <row r="1077" ht="15.75" customHeight="1" spans="1:17">
      <c r="A1077" s="115" t="s">
        <v>2325</v>
      </c>
      <c r="B1077" s="127"/>
      <c r="C1077" s="128"/>
      <c r="D1077" s="108" t="s">
        <v>1567</v>
      </c>
      <c r="E1077" s="108"/>
      <c r="F1077" s="132"/>
      <c r="G1077" s="119">
        <v>41183</v>
      </c>
      <c r="H1077" s="133" t="s">
        <v>941</v>
      </c>
      <c r="I1077" s="134">
        <v>1</v>
      </c>
      <c r="J1077" s="135">
        <v>26400</v>
      </c>
      <c r="K1077" s="136">
        <v>18980.5</v>
      </c>
      <c r="L1077" s="137">
        <v>36760</v>
      </c>
      <c r="M1077" s="138">
        <v>0.68</v>
      </c>
      <c r="N1077" s="139">
        <v>25000</v>
      </c>
      <c r="O1077" s="140"/>
      <c r="P1077" s="141"/>
      <c r="Q1077" s="142" t="s">
        <v>2322</v>
      </c>
    </row>
    <row r="1078" ht="15.75" customHeight="1" spans="1:17">
      <c r="A1078" s="115" t="s">
        <v>2326</v>
      </c>
      <c r="B1078" s="127"/>
      <c r="C1078" s="128"/>
      <c r="D1078" s="108" t="s">
        <v>2327</v>
      </c>
      <c r="E1078" s="108"/>
      <c r="F1078" s="132"/>
      <c r="G1078" s="119">
        <v>41183</v>
      </c>
      <c r="H1078" s="133" t="s">
        <v>941</v>
      </c>
      <c r="I1078" s="134">
        <v>1</v>
      </c>
      <c r="J1078" s="135">
        <v>21760</v>
      </c>
      <c r="K1078" s="136">
        <v>15644.77</v>
      </c>
      <c r="L1078" s="137">
        <v>30300</v>
      </c>
      <c r="M1078" s="138">
        <v>0.68</v>
      </c>
      <c r="N1078" s="139">
        <v>20600</v>
      </c>
      <c r="O1078" s="140"/>
      <c r="P1078" s="141"/>
      <c r="Q1078" s="142" t="s">
        <v>2322</v>
      </c>
    </row>
    <row r="1079" ht="15.75" customHeight="1" spans="1:17">
      <c r="A1079" s="115" t="s">
        <v>2328</v>
      </c>
      <c r="B1079" s="127"/>
      <c r="C1079" s="128"/>
      <c r="D1079" s="108" t="s">
        <v>2329</v>
      </c>
      <c r="E1079" s="108"/>
      <c r="F1079" s="132"/>
      <c r="G1079" s="119">
        <v>41214</v>
      </c>
      <c r="H1079" s="133" t="s">
        <v>941</v>
      </c>
      <c r="I1079" s="134">
        <v>1</v>
      </c>
      <c r="J1079" s="135">
        <v>1700000</v>
      </c>
      <c r="K1079" s="136">
        <v>1228958.1</v>
      </c>
      <c r="L1079" s="137">
        <v>2366800</v>
      </c>
      <c r="M1079" s="138">
        <v>0.68</v>
      </c>
      <c r="N1079" s="139">
        <v>1609420</v>
      </c>
      <c r="O1079" s="140"/>
      <c r="P1079" s="141"/>
      <c r="Q1079" s="142" t="s">
        <v>2322</v>
      </c>
    </row>
    <row r="1080" ht="15.75" customHeight="1" spans="1:17">
      <c r="A1080" s="115" t="s">
        <v>2330</v>
      </c>
      <c r="B1080" s="127"/>
      <c r="C1080" s="128"/>
      <c r="D1080" s="108" t="s">
        <v>2327</v>
      </c>
      <c r="E1080" s="108"/>
      <c r="F1080" s="132"/>
      <c r="G1080" s="119">
        <v>41275</v>
      </c>
      <c r="H1080" s="133" t="s">
        <v>941</v>
      </c>
      <c r="I1080" s="134">
        <v>1</v>
      </c>
      <c r="J1080" s="135">
        <v>55516.71</v>
      </c>
      <c r="K1080" s="136">
        <v>40573.71</v>
      </c>
      <c r="L1080" s="137">
        <v>75410</v>
      </c>
      <c r="M1080" s="138">
        <v>0.69</v>
      </c>
      <c r="N1080" s="139">
        <v>52030</v>
      </c>
      <c r="O1080" s="140"/>
      <c r="P1080" s="141"/>
      <c r="Q1080" s="142" t="s">
        <v>2322</v>
      </c>
    </row>
    <row r="1081" ht="15.75" customHeight="1" spans="1:17">
      <c r="A1081" s="115" t="s">
        <v>2331</v>
      </c>
      <c r="B1081" s="127"/>
      <c r="C1081" s="128"/>
      <c r="D1081" s="108" t="s">
        <v>1610</v>
      </c>
      <c r="E1081" s="108"/>
      <c r="F1081" s="132"/>
      <c r="G1081" s="119">
        <v>41214</v>
      </c>
      <c r="H1081" s="133" t="s">
        <v>941</v>
      </c>
      <c r="I1081" s="134">
        <v>1</v>
      </c>
      <c r="J1081" s="135">
        <v>700000</v>
      </c>
      <c r="K1081" s="136">
        <v>506041.9</v>
      </c>
      <c r="L1081" s="137">
        <v>974570</v>
      </c>
      <c r="M1081" s="138">
        <v>0.68</v>
      </c>
      <c r="N1081" s="139">
        <v>662710</v>
      </c>
      <c r="O1081" s="140"/>
      <c r="P1081" s="141"/>
      <c r="Q1081" s="142" t="s">
        <v>2322</v>
      </c>
    </row>
    <row r="1082" ht="15.75" customHeight="1" spans="1:17">
      <c r="A1082" s="115" t="s">
        <v>2332</v>
      </c>
      <c r="B1082" s="127"/>
      <c r="C1082" s="128"/>
      <c r="D1082" s="108" t="s">
        <v>2333</v>
      </c>
      <c r="E1082" s="108"/>
      <c r="F1082" s="132"/>
      <c r="G1082" s="119">
        <v>41640</v>
      </c>
      <c r="H1082" s="133" t="s">
        <v>941</v>
      </c>
      <c r="I1082" s="134">
        <v>1</v>
      </c>
      <c r="J1082" s="135">
        <v>33041.31</v>
      </c>
      <c r="K1082" s="136">
        <v>25717.07</v>
      </c>
      <c r="L1082" s="137">
        <v>43010</v>
      </c>
      <c r="M1082" s="138">
        <v>0.74</v>
      </c>
      <c r="N1082" s="139">
        <v>31830</v>
      </c>
      <c r="O1082" s="140"/>
      <c r="P1082" s="141"/>
      <c r="Q1082" s="142" t="s">
        <v>2322</v>
      </c>
    </row>
    <row r="1083" ht="15.75" customHeight="1" spans="1:17">
      <c r="A1083" s="115" t="s">
        <v>2334</v>
      </c>
      <c r="B1083" s="127"/>
      <c r="C1083" s="128"/>
      <c r="D1083" s="108" t="s">
        <v>2335</v>
      </c>
      <c r="E1083" s="108"/>
      <c r="F1083" s="132"/>
      <c r="G1083" s="119">
        <v>41640</v>
      </c>
      <c r="H1083" s="133" t="s">
        <v>941</v>
      </c>
      <c r="I1083" s="134">
        <v>1</v>
      </c>
      <c r="J1083" s="135">
        <v>32246.4</v>
      </c>
      <c r="K1083" s="136">
        <v>25098.56</v>
      </c>
      <c r="L1083" s="137">
        <v>41970</v>
      </c>
      <c r="M1083" s="138">
        <v>0.74</v>
      </c>
      <c r="N1083" s="139">
        <v>31060</v>
      </c>
      <c r="O1083" s="140"/>
      <c r="P1083" s="141"/>
      <c r="Q1083" s="142" t="s">
        <v>2322</v>
      </c>
    </row>
    <row r="1084" ht="15.75" customHeight="1" spans="1:17">
      <c r="A1084" s="115" t="s">
        <v>2336</v>
      </c>
      <c r="B1084" s="127"/>
      <c r="C1084" s="128"/>
      <c r="D1084" s="108" t="s">
        <v>2337</v>
      </c>
      <c r="E1084" s="108"/>
      <c r="F1084" s="132"/>
      <c r="G1084" s="119">
        <v>43218</v>
      </c>
      <c r="H1084" s="133" t="s">
        <v>941</v>
      </c>
      <c r="I1084" s="134">
        <v>1</v>
      </c>
      <c r="J1084" s="135">
        <v>25920</v>
      </c>
      <c r="K1084" s="136">
        <v>24264.26</v>
      </c>
      <c r="L1084" s="137">
        <v>30810</v>
      </c>
      <c r="M1084" s="138">
        <v>0.95</v>
      </c>
      <c r="N1084" s="139">
        <v>29270</v>
      </c>
      <c r="O1084" s="140"/>
      <c r="P1084" s="141"/>
      <c r="Q1084" s="142" t="s">
        <v>2322</v>
      </c>
    </row>
    <row r="1085" ht="15.75" customHeight="1" spans="1:17">
      <c r="A1085" s="115" t="s">
        <v>2338</v>
      </c>
      <c r="B1085" s="127"/>
      <c r="C1085" s="128"/>
      <c r="D1085" s="108" t="s">
        <v>2339</v>
      </c>
      <c r="E1085" s="108"/>
      <c r="F1085" s="132"/>
      <c r="G1085" s="119">
        <v>43291</v>
      </c>
      <c r="H1085" s="133" t="s">
        <v>941</v>
      </c>
      <c r="I1085" s="134">
        <v>1</v>
      </c>
      <c r="J1085" s="135">
        <v>37376</v>
      </c>
      <c r="K1085" s="136">
        <v>37079.9</v>
      </c>
      <c r="L1085" s="137">
        <v>44420</v>
      </c>
      <c r="M1085" s="138">
        <v>0.96</v>
      </c>
      <c r="N1085" s="139">
        <v>42640</v>
      </c>
      <c r="O1085" s="140"/>
      <c r="P1085" s="141"/>
      <c r="Q1085" s="142" t="s">
        <v>2322</v>
      </c>
    </row>
    <row r="1086" ht="15.75" customHeight="1" spans="1:17">
      <c r="A1086" s="115" t="s">
        <v>2340</v>
      </c>
      <c r="B1086" s="127"/>
      <c r="C1086" s="128"/>
      <c r="D1086" s="108" t="s">
        <v>2341</v>
      </c>
      <c r="E1086" s="108"/>
      <c r="F1086" s="132"/>
      <c r="G1086" s="119">
        <v>43373</v>
      </c>
      <c r="H1086" s="133" t="s">
        <v>941</v>
      </c>
      <c r="I1086" s="134">
        <v>1</v>
      </c>
      <c r="J1086" s="135">
        <v>479945.99</v>
      </c>
      <c r="K1086" s="136">
        <v>479945.99</v>
      </c>
      <c r="L1086" s="137">
        <v>570410</v>
      </c>
      <c r="M1086" s="138">
        <v>0.98</v>
      </c>
      <c r="N1086" s="139">
        <v>559000</v>
      </c>
      <c r="O1086" s="140"/>
      <c r="P1086" s="141"/>
      <c r="Q1086" s="142" t="s">
        <v>2322</v>
      </c>
    </row>
    <row r="1087" ht="15.75" customHeight="1" spans="1:17">
      <c r="A1087" s="115" t="s">
        <v>2342</v>
      </c>
      <c r="B1087" s="127"/>
      <c r="C1087" s="128"/>
      <c r="D1087" s="108" t="s">
        <v>2343</v>
      </c>
      <c r="E1087" s="108"/>
      <c r="F1087" s="132"/>
      <c r="G1087" s="119">
        <v>42675</v>
      </c>
      <c r="H1087" s="133" t="s">
        <v>941</v>
      </c>
      <c r="I1087" s="134">
        <v>1</v>
      </c>
      <c r="J1087" s="135">
        <v>400000</v>
      </c>
      <c r="K1087" s="136">
        <v>365166.74</v>
      </c>
      <c r="L1087" s="137">
        <v>493510</v>
      </c>
      <c r="M1087" s="138">
        <v>0.88</v>
      </c>
      <c r="N1087" s="139">
        <v>434290</v>
      </c>
      <c r="O1087" s="140"/>
      <c r="P1087" s="141"/>
      <c r="Q1087" s="142" t="s">
        <v>2344</v>
      </c>
    </row>
    <row r="1088" ht="15.75" customHeight="1" spans="1:17">
      <c r="A1088" s="115" t="s">
        <v>2345</v>
      </c>
      <c r="B1088" s="127"/>
      <c r="C1088" s="144"/>
      <c r="D1088" s="108" t="s">
        <v>2343</v>
      </c>
      <c r="E1088" s="108"/>
      <c r="F1088" s="132"/>
      <c r="G1088" s="119">
        <v>42705</v>
      </c>
      <c r="H1088" s="133" t="s">
        <v>941</v>
      </c>
      <c r="I1088" s="134">
        <v>1</v>
      </c>
      <c r="J1088" s="135">
        <v>240000</v>
      </c>
      <c r="K1088" s="136">
        <v>220050</v>
      </c>
      <c r="L1088" s="137">
        <v>296110</v>
      </c>
      <c r="M1088" s="138">
        <v>0.89</v>
      </c>
      <c r="N1088" s="139">
        <v>263540</v>
      </c>
      <c r="O1088" s="140"/>
      <c r="P1088" s="141"/>
      <c r="Q1088" s="142" t="s">
        <v>2344</v>
      </c>
    </row>
    <row r="1089" s="77" customFormat="1" ht="15.75" customHeight="1" spans="1:17">
      <c r="A1089" s="115" t="s">
        <v>2346</v>
      </c>
      <c r="B1089" s="169"/>
      <c r="C1089" s="169"/>
      <c r="D1089" s="146" t="s">
        <v>2347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topLeftCell="A4" workbookViewId="0">
      <selection activeCell="A1"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4386</v>
      </c>
      <c r="B5" s="12"/>
      <c r="N5" s="13" t="s">
        <v>3</v>
      </c>
      <c r="O5" s="13"/>
      <c r="P5" s="13"/>
      <c r="Q5" s="13"/>
    </row>
    <row r="6" s="2" customFormat="1" ht="15.75" customHeight="1" spans="1:17">
      <c r="A6" s="14" t="s">
        <v>5</v>
      </c>
      <c r="B6" s="15" t="s">
        <v>456</v>
      </c>
      <c r="C6" s="14" t="s">
        <v>2348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2349</v>
      </c>
      <c r="C8" s="22" t="s">
        <v>2350</v>
      </c>
      <c r="D8" s="23" t="s">
        <v>2351</v>
      </c>
      <c r="E8" s="24"/>
      <c r="F8" s="23" t="s">
        <v>2352</v>
      </c>
      <c r="G8" s="24">
        <v>1</v>
      </c>
      <c r="H8" s="25" t="s">
        <v>2353</v>
      </c>
      <c r="I8" s="26">
        <v>42518</v>
      </c>
      <c r="J8" s="26">
        <v>42518</v>
      </c>
      <c r="K8" s="27">
        <v>278371.15</v>
      </c>
      <c r="L8" s="28">
        <v>247518.23</v>
      </c>
      <c r="M8" s="28">
        <v>286720</v>
      </c>
      <c r="N8" s="29">
        <v>0.8</v>
      </c>
      <c r="O8" s="28">
        <v>229380</v>
      </c>
      <c r="P8" s="30"/>
      <c r="Q8" s="31" t="s">
        <v>476</v>
      </c>
    </row>
    <row r="9" ht="15.75" customHeight="1" spans="1:17">
      <c r="A9" s="18">
        <v>2</v>
      </c>
      <c r="B9" s="32"/>
      <c r="C9" s="22" t="s">
        <v>2354</v>
      </c>
      <c r="D9" s="23" t="s">
        <v>2355</v>
      </c>
      <c r="E9" s="24"/>
      <c r="F9" s="23"/>
      <c r="G9" s="24">
        <v>1</v>
      </c>
      <c r="H9" s="25" t="s">
        <v>551</v>
      </c>
      <c r="I9" s="26">
        <v>41487</v>
      </c>
      <c r="J9" s="26">
        <v>41487</v>
      </c>
      <c r="K9" s="27">
        <v>133273</v>
      </c>
      <c r="L9" s="28">
        <v>68913.12</v>
      </c>
      <c r="M9" s="28">
        <v>127940</v>
      </c>
      <c r="N9" s="29">
        <v>0.64</v>
      </c>
      <c r="O9" s="28">
        <v>81880</v>
      </c>
      <c r="P9" s="30"/>
      <c r="Q9" s="31" t="s">
        <v>476</v>
      </c>
    </row>
    <row r="10" ht="15.75" customHeight="1" spans="1:17">
      <c r="A10" s="18">
        <v>3</v>
      </c>
      <c r="B10" s="32"/>
      <c r="C10" s="22" t="s">
        <v>2356</v>
      </c>
      <c r="D10" s="23" t="s">
        <v>2357</v>
      </c>
      <c r="E10" s="24"/>
      <c r="F10" s="23"/>
      <c r="G10" s="24">
        <v>1</v>
      </c>
      <c r="H10" s="25" t="s">
        <v>2353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2358</v>
      </c>
      <c r="D11" s="23" t="s">
        <v>2359</v>
      </c>
      <c r="E11" s="24"/>
      <c r="F11" s="23"/>
      <c r="G11" s="24">
        <v>1</v>
      </c>
      <c r="H11" s="25" t="s">
        <v>551</v>
      </c>
      <c r="I11" s="26">
        <v>41974</v>
      </c>
      <c r="J11" s="26">
        <v>41974</v>
      </c>
      <c r="K11" s="27">
        <v>77300</v>
      </c>
      <c r="L11" s="28">
        <v>49761.8</v>
      </c>
      <c r="M11" s="28">
        <v>71890</v>
      </c>
      <c r="N11" s="29">
        <v>0.73</v>
      </c>
      <c r="O11" s="28">
        <v>52480</v>
      </c>
      <c r="P11" s="30"/>
      <c r="Q11" s="31" t="s">
        <v>476</v>
      </c>
    </row>
    <row r="12" ht="15.75" customHeight="1" spans="1:17">
      <c r="A12" s="18">
        <v>5</v>
      </c>
      <c r="B12" s="32"/>
      <c r="C12" s="22" t="s">
        <v>2360</v>
      </c>
      <c r="D12" s="23" t="s">
        <v>2359</v>
      </c>
      <c r="E12" s="24"/>
      <c r="F12" s="23"/>
      <c r="G12" s="24">
        <v>1</v>
      </c>
      <c r="H12" s="25" t="s">
        <v>551</v>
      </c>
      <c r="I12" s="26">
        <v>41974</v>
      </c>
      <c r="J12" s="26">
        <v>41974</v>
      </c>
      <c r="K12" s="27">
        <v>100800</v>
      </c>
      <c r="L12" s="28">
        <v>64890</v>
      </c>
      <c r="M12" s="28">
        <v>93740</v>
      </c>
      <c r="N12" s="29">
        <v>0.73</v>
      </c>
      <c r="O12" s="28">
        <v>68430</v>
      </c>
      <c r="P12" s="30"/>
      <c r="Q12" s="31" t="s">
        <v>476</v>
      </c>
    </row>
    <row r="13" ht="15.75" customHeight="1" spans="1:17">
      <c r="A13" s="18">
        <v>6</v>
      </c>
      <c r="B13" s="32"/>
      <c r="C13" s="22" t="s">
        <v>2361</v>
      </c>
      <c r="D13" s="23" t="s">
        <v>2362</v>
      </c>
      <c r="E13" s="24" t="s">
        <v>2363</v>
      </c>
      <c r="F13" s="23"/>
      <c r="G13" s="24">
        <v>1</v>
      </c>
      <c r="H13" s="25" t="s">
        <v>551</v>
      </c>
      <c r="I13" s="26">
        <v>42579</v>
      </c>
      <c r="J13" s="26">
        <v>42579</v>
      </c>
      <c r="K13" s="27">
        <v>3000</v>
      </c>
      <c r="L13" s="28">
        <v>2382.5</v>
      </c>
      <c r="M13" s="28">
        <v>2730</v>
      </c>
      <c r="N13" s="29">
        <v>0.73</v>
      </c>
      <c r="O13" s="28">
        <v>1990</v>
      </c>
      <c r="P13" s="30"/>
      <c r="Q13" s="31" t="s">
        <v>476</v>
      </c>
    </row>
    <row r="14" ht="15.75" customHeight="1" spans="1:17">
      <c r="A14" s="18">
        <v>7</v>
      </c>
      <c r="B14" s="32"/>
      <c r="C14" s="22" t="s">
        <v>2364</v>
      </c>
      <c r="D14" s="23" t="s">
        <v>2365</v>
      </c>
      <c r="E14" s="24"/>
      <c r="F14" s="23" t="s">
        <v>2366</v>
      </c>
      <c r="G14" s="24">
        <v>3</v>
      </c>
      <c r="H14" s="25" t="s">
        <v>551</v>
      </c>
      <c r="I14" s="26">
        <v>42401</v>
      </c>
      <c r="J14" s="26">
        <v>42401</v>
      </c>
      <c r="K14" s="27">
        <v>6900</v>
      </c>
      <c r="L14" s="28">
        <v>5206.47</v>
      </c>
      <c r="M14" s="28">
        <v>6210</v>
      </c>
      <c r="N14" s="29">
        <v>0.6</v>
      </c>
      <c r="O14" s="28">
        <v>3730</v>
      </c>
      <c r="P14" s="30"/>
      <c r="Q14" s="31" t="s">
        <v>476</v>
      </c>
    </row>
    <row r="15" ht="15.75" customHeight="1" spans="1:17">
      <c r="A15" s="18">
        <v>8</v>
      </c>
      <c r="B15" s="32"/>
      <c r="C15" s="22" t="s">
        <v>2367</v>
      </c>
      <c r="D15" s="23" t="s">
        <v>2368</v>
      </c>
      <c r="E15" s="24"/>
      <c r="F15" s="23"/>
      <c r="G15" s="24">
        <v>1</v>
      </c>
      <c r="H15" s="25" t="s">
        <v>551</v>
      </c>
      <c r="I15" s="26">
        <v>42428</v>
      </c>
      <c r="J15" s="26">
        <v>42428</v>
      </c>
      <c r="K15" s="27">
        <v>18000</v>
      </c>
      <c r="L15" s="28">
        <v>13582.5</v>
      </c>
      <c r="M15" s="28">
        <v>16380</v>
      </c>
      <c r="N15" s="29">
        <v>0.74</v>
      </c>
      <c r="O15" s="28">
        <v>12120</v>
      </c>
      <c r="P15" s="30"/>
      <c r="Q15" s="31" t="s">
        <v>476</v>
      </c>
    </row>
    <row r="16" ht="15.75" customHeight="1" spans="1:17">
      <c r="A16" s="18">
        <v>9</v>
      </c>
      <c r="B16" s="32"/>
      <c r="C16" s="22" t="s">
        <v>2369</v>
      </c>
      <c r="D16" s="23" t="s">
        <v>2355</v>
      </c>
      <c r="E16" s="24"/>
      <c r="F16" s="23"/>
      <c r="G16" s="24">
        <v>1</v>
      </c>
      <c r="H16" s="25" t="s">
        <v>551</v>
      </c>
      <c r="I16" s="26">
        <v>42614</v>
      </c>
      <c r="J16" s="26">
        <v>42614</v>
      </c>
      <c r="K16" s="27">
        <v>16200</v>
      </c>
      <c r="L16" s="28">
        <v>13122</v>
      </c>
      <c r="M16" s="28">
        <v>16200</v>
      </c>
      <c r="N16" s="29">
        <v>0.84</v>
      </c>
      <c r="O16" s="28">
        <v>13610</v>
      </c>
      <c r="P16" s="30"/>
      <c r="Q16" s="31" t="s">
        <v>476</v>
      </c>
    </row>
    <row r="17" ht="15.75" customHeight="1" spans="1:17">
      <c r="A17" s="18">
        <v>10</v>
      </c>
      <c r="B17" s="32"/>
      <c r="C17" s="22" t="s">
        <v>2370</v>
      </c>
      <c r="D17" s="23" t="s">
        <v>2371</v>
      </c>
      <c r="E17" s="24" t="s">
        <v>2372</v>
      </c>
      <c r="F17" s="23"/>
      <c r="G17" s="24">
        <v>1</v>
      </c>
      <c r="H17" s="25" t="s">
        <v>551</v>
      </c>
      <c r="I17" s="26">
        <v>42579</v>
      </c>
      <c r="J17" s="26">
        <v>42579</v>
      </c>
      <c r="K17" s="27">
        <v>2950</v>
      </c>
      <c r="L17" s="28">
        <v>2342.9</v>
      </c>
      <c r="M17" s="28">
        <v>2680</v>
      </c>
      <c r="N17" s="29">
        <v>0.73</v>
      </c>
      <c r="O17" s="28">
        <v>1960</v>
      </c>
      <c r="P17" s="30"/>
      <c r="Q17" s="31" t="s">
        <v>476</v>
      </c>
    </row>
    <row r="18" ht="15.75" customHeight="1" spans="1:17">
      <c r="A18" s="18">
        <v>11</v>
      </c>
      <c r="B18" s="32"/>
      <c r="C18" s="22" t="s">
        <v>2373</v>
      </c>
      <c r="D18" s="23" t="s">
        <v>2374</v>
      </c>
      <c r="E18" s="24"/>
      <c r="F18" s="23"/>
      <c r="G18" s="24">
        <v>1</v>
      </c>
      <c r="H18" s="25" t="s">
        <v>551</v>
      </c>
      <c r="I18" s="26">
        <v>42579</v>
      </c>
      <c r="J18" s="26">
        <v>42579</v>
      </c>
      <c r="K18" s="27">
        <v>1600</v>
      </c>
      <c r="L18" s="28">
        <v>1270.58</v>
      </c>
      <c r="M18" s="28">
        <v>1460</v>
      </c>
      <c r="N18" s="29">
        <v>0.73</v>
      </c>
      <c r="O18" s="28">
        <v>1070</v>
      </c>
      <c r="P18" s="30"/>
      <c r="Q18" s="31" t="s">
        <v>476</v>
      </c>
    </row>
    <row r="19" ht="15.75" customHeight="1" spans="1:17">
      <c r="A19" s="18">
        <v>12</v>
      </c>
      <c r="B19" s="32"/>
      <c r="C19" s="22" t="s">
        <v>2375</v>
      </c>
      <c r="D19" s="23" t="s">
        <v>2376</v>
      </c>
      <c r="E19" s="24"/>
      <c r="F19" s="23"/>
      <c r="G19" s="24">
        <v>1</v>
      </c>
      <c r="H19" s="25" t="s">
        <v>2353</v>
      </c>
      <c r="I19" s="26">
        <v>42644</v>
      </c>
      <c r="J19" s="26">
        <v>42644</v>
      </c>
      <c r="K19" s="27">
        <v>103600</v>
      </c>
      <c r="L19" s="28">
        <v>84736.09</v>
      </c>
      <c r="M19" s="28">
        <v>98420</v>
      </c>
      <c r="N19" s="29">
        <v>0.82</v>
      </c>
      <c r="O19" s="28">
        <v>80700</v>
      </c>
      <c r="P19" s="30"/>
      <c r="Q19" s="31" t="s">
        <v>476</v>
      </c>
    </row>
    <row r="20" ht="15.75" customHeight="1" spans="1:17">
      <c r="A20" s="18">
        <v>13</v>
      </c>
      <c r="B20" s="32"/>
      <c r="C20" s="22" t="s">
        <v>2377</v>
      </c>
      <c r="D20" s="23" t="s">
        <v>2378</v>
      </c>
      <c r="E20" s="24" t="s">
        <v>2379</v>
      </c>
      <c r="F20" s="23" t="s">
        <v>2380</v>
      </c>
      <c r="G20" s="24">
        <v>2</v>
      </c>
      <c r="H20" s="25" t="s">
        <v>551</v>
      </c>
      <c r="I20" s="26">
        <v>43159</v>
      </c>
      <c r="J20" s="26">
        <v>43159</v>
      </c>
      <c r="K20" s="27">
        <v>658000</v>
      </c>
      <c r="L20" s="28">
        <v>621535.81</v>
      </c>
      <c r="M20" s="28">
        <v>658000</v>
      </c>
      <c r="N20" s="29">
        <v>0.93</v>
      </c>
      <c r="O20" s="28">
        <v>611940</v>
      </c>
      <c r="P20" s="30"/>
      <c r="Q20" s="31" t="s">
        <v>476</v>
      </c>
    </row>
    <row r="21" ht="15.75" customHeight="1" spans="1:17">
      <c r="A21" s="18">
        <v>14</v>
      </c>
      <c r="B21" s="32"/>
      <c r="C21" s="22" t="s">
        <v>2381</v>
      </c>
      <c r="D21" s="23" t="s">
        <v>2382</v>
      </c>
      <c r="E21" s="24"/>
      <c r="F21" s="23"/>
      <c r="G21" s="24">
        <v>1</v>
      </c>
      <c r="H21" s="25" t="s">
        <v>2353</v>
      </c>
      <c r="I21" s="26">
        <v>43370</v>
      </c>
      <c r="J21" s="26">
        <v>43370</v>
      </c>
      <c r="K21" s="27">
        <v>98833</v>
      </c>
      <c r="L21" s="28">
        <v>98833</v>
      </c>
      <c r="M21" s="28">
        <v>98830</v>
      </c>
      <c r="N21" s="29">
        <v>0.96</v>
      </c>
      <c r="O21" s="33">
        <v>94880</v>
      </c>
      <c r="P21" s="30"/>
      <c r="Q21" s="31" t="s">
        <v>476</v>
      </c>
    </row>
    <row r="22" ht="15.75" customHeight="1" spans="1:17">
      <c r="A22" s="18">
        <v>15</v>
      </c>
      <c r="B22" s="32"/>
      <c r="C22" s="22" t="s">
        <v>2383</v>
      </c>
      <c r="D22" s="23" t="s">
        <v>2384</v>
      </c>
      <c r="E22" s="24"/>
      <c r="F22" s="23" t="s">
        <v>2385</v>
      </c>
      <c r="G22" s="24">
        <v>1</v>
      </c>
      <c r="H22" s="25" t="s">
        <v>2353</v>
      </c>
      <c r="I22" s="26">
        <v>42505</v>
      </c>
      <c r="J22" s="26">
        <v>42505</v>
      </c>
      <c r="K22" s="27">
        <v>71900</v>
      </c>
      <c r="L22" s="28">
        <v>55962.12</v>
      </c>
      <c r="M22" s="28">
        <v>68310</v>
      </c>
      <c r="N22" s="29">
        <v>0.76</v>
      </c>
      <c r="O22" s="33">
        <v>51920</v>
      </c>
      <c r="P22" s="34"/>
      <c r="Q22" s="31" t="s">
        <v>476</v>
      </c>
    </row>
    <row r="23" ht="15.75" customHeight="1" spans="1:17">
      <c r="A23" s="18">
        <v>16</v>
      </c>
      <c r="B23" s="32"/>
      <c r="C23" s="22" t="s">
        <v>2386</v>
      </c>
      <c r="D23" s="23" t="s">
        <v>2387</v>
      </c>
      <c r="E23" s="24" t="s">
        <v>2388</v>
      </c>
      <c r="F23" s="22"/>
      <c r="G23" s="24">
        <v>1</v>
      </c>
      <c r="H23" s="25" t="s">
        <v>626</v>
      </c>
      <c r="I23" s="26">
        <v>42428</v>
      </c>
      <c r="J23" s="26">
        <v>42428</v>
      </c>
      <c r="K23" s="27">
        <v>85900</v>
      </c>
      <c r="L23" s="28">
        <v>43737.52</v>
      </c>
      <c r="M23" s="28">
        <v>69050</v>
      </c>
      <c r="N23" s="29">
        <v>0.69</v>
      </c>
      <c r="O23" s="28">
        <v>47640</v>
      </c>
      <c r="P23" s="34"/>
      <c r="Q23" s="31" t="s">
        <v>476</v>
      </c>
    </row>
    <row r="24" ht="15.75" customHeight="1" spans="1:17">
      <c r="A24" s="18">
        <v>17</v>
      </c>
      <c r="B24" s="32"/>
      <c r="C24" s="22" t="s">
        <v>2389</v>
      </c>
      <c r="D24" s="23" t="s">
        <v>2390</v>
      </c>
      <c r="E24" s="24"/>
      <c r="F24" s="22"/>
      <c r="G24" s="24">
        <v>1</v>
      </c>
      <c r="H24" s="25" t="s">
        <v>551</v>
      </c>
      <c r="I24" s="26">
        <v>42517</v>
      </c>
      <c r="J24" s="26">
        <v>42517</v>
      </c>
      <c r="K24" s="27">
        <v>1750</v>
      </c>
      <c r="L24" s="28">
        <v>974.12</v>
      </c>
      <c r="M24" s="28">
        <v>1700</v>
      </c>
      <c r="N24" s="29">
        <v>0.77</v>
      </c>
      <c r="O24" s="28">
        <v>1310</v>
      </c>
      <c r="P24" s="34"/>
      <c r="Q24" s="31" t="s">
        <v>476</v>
      </c>
    </row>
    <row r="25" ht="15.75" customHeight="1" spans="1:17">
      <c r="A25" s="18">
        <v>18</v>
      </c>
      <c r="B25" s="32"/>
      <c r="C25" s="22" t="s">
        <v>2391</v>
      </c>
      <c r="D25" s="23" t="s">
        <v>2365</v>
      </c>
      <c r="E25" s="24"/>
      <c r="F25" s="22" t="s">
        <v>2366</v>
      </c>
      <c r="G25" s="24">
        <v>1</v>
      </c>
      <c r="H25" s="25" t="s">
        <v>551</v>
      </c>
      <c r="I25" s="26">
        <v>41456</v>
      </c>
      <c r="J25" s="26">
        <v>41456</v>
      </c>
      <c r="K25" s="27">
        <v>3450</v>
      </c>
      <c r="L25" s="28">
        <v>172.5</v>
      </c>
      <c r="M25" s="28">
        <v>2690</v>
      </c>
      <c r="N25" s="29">
        <v>0.28</v>
      </c>
      <c r="O25" s="28">
        <v>750</v>
      </c>
      <c r="P25" s="34"/>
      <c r="Q25" s="31" t="s">
        <v>476</v>
      </c>
    </row>
    <row r="26" ht="15.75" customHeight="1" spans="1:17">
      <c r="A26" s="18">
        <v>19</v>
      </c>
      <c r="B26" s="32"/>
      <c r="C26" s="22" t="s">
        <v>2392</v>
      </c>
      <c r="D26" s="23" t="s">
        <v>2365</v>
      </c>
      <c r="E26" s="24"/>
      <c r="F26" s="22" t="s">
        <v>2366</v>
      </c>
      <c r="G26" s="24">
        <v>1</v>
      </c>
      <c r="H26" s="25" t="s">
        <v>551</v>
      </c>
      <c r="I26" s="26">
        <v>41456</v>
      </c>
      <c r="J26" s="26">
        <v>41456</v>
      </c>
      <c r="K26" s="27">
        <v>3450</v>
      </c>
      <c r="L26" s="28">
        <v>172.5</v>
      </c>
      <c r="M26" s="28">
        <v>2690</v>
      </c>
      <c r="N26" s="29">
        <v>0.28</v>
      </c>
      <c r="O26" s="28">
        <v>750</v>
      </c>
      <c r="P26" s="34"/>
      <c r="Q26" s="31" t="s">
        <v>476</v>
      </c>
    </row>
    <row r="27" ht="15.75" customHeight="1" spans="1:17">
      <c r="A27" s="18">
        <v>20</v>
      </c>
      <c r="B27" s="32"/>
      <c r="C27" s="22" t="s">
        <v>2393</v>
      </c>
      <c r="D27" s="23" t="s">
        <v>2394</v>
      </c>
      <c r="E27" s="24"/>
      <c r="F27" s="22"/>
      <c r="G27" s="24">
        <v>1</v>
      </c>
      <c r="H27" s="25" t="s">
        <v>551</v>
      </c>
      <c r="I27" s="26">
        <v>41548</v>
      </c>
      <c r="J27" s="26">
        <v>41548</v>
      </c>
      <c r="K27" s="27">
        <v>8300</v>
      </c>
      <c r="L27" s="28">
        <v>546.22</v>
      </c>
      <c r="M27" s="28">
        <v>6720</v>
      </c>
      <c r="N27" s="29">
        <v>0.45</v>
      </c>
      <c r="O27" s="28">
        <v>3020</v>
      </c>
      <c r="P27" s="34"/>
      <c r="Q27" s="31" t="s">
        <v>476</v>
      </c>
    </row>
    <row r="28" ht="15.75" customHeight="1" spans="1:17">
      <c r="A28" s="18">
        <v>21</v>
      </c>
      <c r="B28" s="32"/>
      <c r="C28" s="22" t="s">
        <v>2395</v>
      </c>
      <c r="D28" s="22" t="s">
        <v>2396</v>
      </c>
      <c r="E28" s="24"/>
      <c r="F28" s="22"/>
      <c r="G28" s="24">
        <v>1</v>
      </c>
      <c r="H28" s="25" t="s">
        <v>551</v>
      </c>
      <c r="I28" s="26">
        <v>41640</v>
      </c>
      <c r="J28" s="26">
        <v>41640</v>
      </c>
      <c r="K28" s="27">
        <v>1200</v>
      </c>
      <c r="L28" s="28">
        <v>136</v>
      </c>
      <c r="M28" s="28">
        <v>960</v>
      </c>
      <c r="N28" s="29">
        <v>0.35</v>
      </c>
      <c r="O28" s="28">
        <v>340</v>
      </c>
      <c r="P28" s="34"/>
      <c r="Q28" s="31" t="s">
        <v>476</v>
      </c>
    </row>
    <row r="29" ht="15.75" customHeight="1" spans="1:17">
      <c r="A29" s="18">
        <v>22</v>
      </c>
      <c r="B29" s="32"/>
      <c r="C29" s="22" t="s">
        <v>2397</v>
      </c>
      <c r="D29" s="23" t="s">
        <v>2396</v>
      </c>
      <c r="E29" s="24"/>
      <c r="F29" s="22"/>
      <c r="G29" s="24">
        <v>1</v>
      </c>
      <c r="H29" s="25" t="s">
        <v>551</v>
      </c>
      <c r="I29" s="26">
        <v>41640</v>
      </c>
      <c r="J29" s="26">
        <v>41640</v>
      </c>
      <c r="K29" s="27">
        <v>1200</v>
      </c>
      <c r="L29" s="28">
        <v>136</v>
      </c>
      <c r="M29" s="28">
        <v>960</v>
      </c>
      <c r="N29" s="29">
        <v>0.35</v>
      </c>
      <c r="O29" s="28">
        <v>340</v>
      </c>
      <c r="P29" s="34"/>
      <c r="Q29" s="31" t="s">
        <v>476</v>
      </c>
    </row>
    <row r="30" ht="15.75" customHeight="1" spans="1:17">
      <c r="A30" s="18">
        <v>23</v>
      </c>
      <c r="B30" s="32"/>
      <c r="C30" s="22" t="s">
        <v>2398</v>
      </c>
      <c r="D30" s="23" t="s">
        <v>2399</v>
      </c>
      <c r="E30" s="24"/>
      <c r="F30" s="22"/>
      <c r="G30" s="24">
        <v>1</v>
      </c>
      <c r="H30" s="25" t="s">
        <v>551</v>
      </c>
      <c r="I30" s="26">
        <v>41852</v>
      </c>
      <c r="J30" s="26">
        <v>41852</v>
      </c>
      <c r="K30" s="35">
        <v>20000</v>
      </c>
      <c r="L30" s="28">
        <v>4483.17</v>
      </c>
      <c r="M30" s="28">
        <v>20000</v>
      </c>
      <c r="N30" s="29">
        <v>0.61</v>
      </c>
      <c r="O30" s="28">
        <v>12200</v>
      </c>
      <c r="P30" s="34"/>
      <c r="Q30" s="31" t="s">
        <v>476</v>
      </c>
    </row>
    <row r="31" ht="15.75" customHeight="1" spans="1:17">
      <c r="A31" s="18">
        <v>24</v>
      </c>
      <c r="B31" s="32"/>
      <c r="C31" s="22" t="s">
        <v>2400</v>
      </c>
      <c r="D31" s="23" t="s">
        <v>2394</v>
      </c>
      <c r="E31" s="24"/>
      <c r="F31" s="23"/>
      <c r="G31" s="24">
        <v>1</v>
      </c>
      <c r="H31" s="25" t="s">
        <v>626</v>
      </c>
      <c r="I31" s="26">
        <v>41974</v>
      </c>
      <c r="J31" s="26">
        <v>41974</v>
      </c>
      <c r="K31" s="27">
        <v>5350</v>
      </c>
      <c r="L31" s="28">
        <v>1538.05</v>
      </c>
      <c r="M31" s="28">
        <v>4390</v>
      </c>
      <c r="N31" s="29">
        <v>0.57</v>
      </c>
      <c r="O31" s="28">
        <v>2500</v>
      </c>
      <c r="P31" s="34"/>
      <c r="Q31" s="31" t="s">
        <v>476</v>
      </c>
    </row>
    <row r="32" ht="15.75" customHeight="1" spans="1:17">
      <c r="A32" s="18">
        <v>25</v>
      </c>
      <c r="B32" s="32"/>
      <c r="C32" s="22" t="s">
        <v>2401</v>
      </c>
      <c r="D32" s="23" t="s">
        <v>2402</v>
      </c>
      <c r="E32" s="24"/>
      <c r="F32" s="22"/>
      <c r="G32" s="24">
        <v>2</v>
      </c>
      <c r="H32" s="25" t="s">
        <v>551</v>
      </c>
      <c r="I32" s="26">
        <v>41852</v>
      </c>
      <c r="J32" s="26">
        <v>41852</v>
      </c>
      <c r="K32" s="27">
        <v>7800</v>
      </c>
      <c r="L32" s="28">
        <v>1748.5</v>
      </c>
      <c r="M32" s="28">
        <v>6860</v>
      </c>
      <c r="N32" s="29">
        <v>0.53</v>
      </c>
      <c r="O32" s="28">
        <v>3640</v>
      </c>
      <c r="P32" s="34"/>
      <c r="Q32" s="31" t="s">
        <v>476</v>
      </c>
    </row>
    <row r="33" ht="15.75" customHeight="1" spans="1:17">
      <c r="A33" s="18">
        <v>26</v>
      </c>
      <c r="B33" s="32"/>
      <c r="C33" s="22" t="s">
        <v>2403</v>
      </c>
      <c r="D33" s="23" t="s">
        <v>2404</v>
      </c>
      <c r="E33" s="24"/>
      <c r="F33" s="22"/>
      <c r="G33" s="24">
        <v>1</v>
      </c>
      <c r="H33" s="25" t="s">
        <v>551</v>
      </c>
      <c r="I33" s="26">
        <v>41974</v>
      </c>
      <c r="J33" s="26">
        <v>41974</v>
      </c>
      <c r="K33" s="27">
        <v>8300</v>
      </c>
      <c r="L33" s="28">
        <v>2386.1</v>
      </c>
      <c r="M33" s="28">
        <v>7470</v>
      </c>
      <c r="N33" s="29">
        <v>0.57</v>
      </c>
      <c r="O33" s="28">
        <v>4260</v>
      </c>
      <c r="P33" s="34"/>
      <c r="Q33" s="31" t="s">
        <v>476</v>
      </c>
    </row>
    <row r="34" ht="15.75" customHeight="1" spans="1:17">
      <c r="A34" s="18">
        <v>27</v>
      </c>
      <c r="B34" s="32"/>
      <c r="C34" s="22" t="s">
        <v>2405</v>
      </c>
      <c r="D34" s="23" t="s">
        <v>2406</v>
      </c>
      <c r="E34" s="24"/>
      <c r="F34" s="22"/>
      <c r="G34" s="24">
        <v>1</v>
      </c>
      <c r="H34" s="25" t="s">
        <v>551</v>
      </c>
      <c r="I34" s="26">
        <v>42036</v>
      </c>
      <c r="J34" s="26">
        <v>42036</v>
      </c>
      <c r="K34" s="36">
        <v>4500</v>
      </c>
      <c r="L34" s="28">
        <v>1436.25</v>
      </c>
      <c r="M34" s="28">
        <v>4280</v>
      </c>
      <c r="N34" s="29">
        <v>0.65</v>
      </c>
      <c r="O34" s="28">
        <v>2780</v>
      </c>
      <c r="P34" s="34"/>
      <c r="Q34" s="31" t="s">
        <v>476</v>
      </c>
    </row>
    <row r="35" ht="15.75" customHeight="1" spans="1:17">
      <c r="A35" s="18">
        <v>28</v>
      </c>
      <c r="B35" s="32"/>
      <c r="C35" s="22" t="s">
        <v>2407</v>
      </c>
      <c r="D35" s="22" t="s">
        <v>2408</v>
      </c>
      <c r="E35" s="24"/>
      <c r="F35" s="22"/>
      <c r="G35" s="24">
        <v>1</v>
      </c>
      <c r="H35" s="25" t="s">
        <v>551</v>
      </c>
      <c r="I35" s="26">
        <v>42036</v>
      </c>
      <c r="J35" s="26">
        <v>42036</v>
      </c>
      <c r="K35" s="36">
        <v>11500</v>
      </c>
      <c r="L35" s="28">
        <v>3670.56</v>
      </c>
      <c r="M35" s="28">
        <v>10930</v>
      </c>
      <c r="N35" s="29">
        <v>0.65</v>
      </c>
      <c r="O35" s="28">
        <v>7100</v>
      </c>
      <c r="P35" s="34"/>
      <c r="Q35" s="31" t="s">
        <v>476</v>
      </c>
    </row>
    <row r="36" ht="15.75" customHeight="1" spans="1:17">
      <c r="A36" s="18">
        <v>29</v>
      </c>
      <c r="B36" s="32"/>
      <c r="C36" s="22" t="s">
        <v>2409</v>
      </c>
      <c r="D36" s="23" t="s">
        <v>2410</v>
      </c>
      <c r="E36" s="24"/>
      <c r="F36" s="22"/>
      <c r="G36" s="24">
        <v>2</v>
      </c>
      <c r="H36" s="25" t="s">
        <v>551</v>
      </c>
      <c r="I36" s="26">
        <v>42036</v>
      </c>
      <c r="J36" s="26">
        <v>42036</v>
      </c>
      <c r="K36" s="36">
        <v>2559</v>
      </c>
      <c r="L36" s="28">
        <v>816.64</v>
      </c>
      <c r="M36" s="28">
        <v>2180</v>
      </c>
      <c r="N36" s="29">
        <v>0.48</v>
      </c>
      <c r="O36" s="28">
        <v>1050</v>
      </c>
      <c r="P36" s="34"/>
      <c r="Q36" s="31" t="s">
        <v>476</v>
      </c>
    </row>
    <row r="37" ht="15.75" customHeight="1" spans="1:17">
      <c r="A37" s="18">
        <v>30</v>
      </c>
      <c r="B37" s="32"/>
      <c r="C37" s="22" t="s">
        <v>2411</v>
      </c>
      <c r="D37" s="23" t="s">
        <v>2410</v>
      </c>
      <c r="E37" s="24"/>
      <c r="F37" s="22"/>
      <c r="G37" s="24">
        <v>2</v>
      </c>
      <c r="H37" s="25" t="s">
        <v>551</v>
      </c>
      <c r="I37" s="26">
        <v>42036</v>
      </c>
      <c r="J37" s="26">
        <v>42036</v>
      </c>
      <c r="K37" s="36">
        <v>2559</v>
      </c>
      <c r="L37" s="28">
        <v>816.64</v>
      </c>
      <c r="M37" s="28">
        <v>2180</v>
      </c>
      <c r="N37" s="29">
        <v>0.48</v>
      </c>
      <c r="O37" s="28">
        <v>1050</v>
      </c>
      <c r="P37" s="34"/>
      <c r="Q37" s="31" t="s">
        <v>476</v>
      </c>
    </row>
    <row r="38" ht="15.75" customHeight="1" spans="1:17">
      <c r="A38" s="18">
        <v>31</v>
      </c>
      <c r="B38" s="32"/>
      <c r="C38" s="22" t="s">
        <v>2412</v>
      </c>
      <c r="D38" s="22" t="s">
        <v>2410</v>
      </c>
      <c r="E38" s="24"/>
      <c r="F38" s="22"/>
      <c r="G38" s="24">
        <v>2</v>
      </c>
      <c r="H38" s="25" t="s">
        <v>551</v>
      </c>
      <c r="I38" s="26">
        <v>42036</v>
      </c>
      <c r="J38" s="26">
        <v>42036</v>
      </c>
      <c r="K38" s="36">
        <v>2559</v>
      </c>
      <c r="L38" s="28">
        <v>816.64</v>
      </c>
      <c r="M38" s="28">
        <v>2180</v>
      </c>
      <c r="N38" s="29">
        <v>0.48</v>
      </c>
      <c r="O38" s="28">
        <v>1050</v>
      </c>
      <c r="P38" s="34"/>
      <c r="Q38" s="31" t="s">
        <v>476</v>
      </c>
    </row>
    <row r="39" ht="15.75" customHeight="1" spans="1:17">
      <c r="A39" s="18">
        <v>32</v>
      </c>
      <c r="B39" s="32"/>
      <c r="C39" s="22" t="s">
        <v>2413</v>
      </c>
      <c r="D39" s="22" t="s">
        <v>2414</v>
      </c>
      <c r="E39" s="24"/>
      <c r="F39" s="22"/>
      <c r="G39" s="24">
        <v>1</v>
      </c>
      <c r="H39" s="25" t="s">
        <v>551</v>
      </c>
      <c r="I39" s="26">
        <v>42036</v>
      </c>
      <c r="J39" s="26">
        <v>42036</v>
      </c>
      <c r="K39" s="27">
        <v>1800</v>
      </c>
      <c r="L39" s="28">
        <v>574.5</v>
      </c>
      <c r="M39" s="28">
        <v>1710</v>
      </c>
      <c r="N39" s="29">
        <v>0.65</v>
      </c>
      <c r="O39" s="28">
        <v>1110</v>
      </c>
      <c r="P39" s="34"/>
      <c r="Q39" s="31" t="s">
        <v>476</v>
      </c>
    </row>
    <row r="40" ht="15.75" customHeight="1" spans="1:17">
      <c r="A40" s="18">
        <v>33</v>
      </c>
      <c r="B40" s="32"/>
      <c r="C40" s="22" t="s">
        <v>2415</v>
      </c>
      <c r="D40" s="22" t="s">
        <v>2416</v>
      </c>
      <c r="E40" s="24"/>
      <c r="F40" s="22"/>
      <c r="G40" s="24">
        <v>1</v>
      </c>
      <c r="H40" s="25" t="s">
        <v>551</v>
      </c>
      <c r="I40" s="26">
        <v>42064</v>
      </c>
      <c r="J40" s="26">
        <v>42064</v>
      </c>
      <c r="K40" s="27">
        <v>2350</v>
      </c>
      <c r="L40" s="28">
        <v>787.18</v>
      </c>
      <c r="M40" s="28">
        <v>2000</v>
      </c>
      <c r="N40" s="29">
        <v>0.49</v>
      </c>
      <c r="O40" s="28">
        <v>980</v>
      </c>
      <c r="P40" s="34"/>
      <c r="Q40" s="31" t="s">
        <v>476</v>
      </c>
    </row>
    <row r="41" ht="15.75" customHeight="1" spans="1:17">
      <c r="A41" s="18">
        <v>34</v>
      </c>
      <c r="B41" s="32"/>
      <c r="C41" s="22" t="s">
        <v>2417</v>
      </c>
      <c r="D41" s="23" t="s">
        <v>2416</v>
      </c>
      <c r="E41" s="24"/>
      <c r="F41" s="22"/>
      <c r="G41" s="24">
        <v>1</v>
      </c>
      <c r="H41" s="25" t="s">
        <v>551</v>
      </c>
      <c r="I41" s="26">
        <v>42095</v>
      </c>
      <c r="J41" s="26">
        <v>42095</v>
      </c>
      <c r="K41" s="27">
        <v>2350</v>
      </c>
      <c r="L41" s="28">
        <v>824.39</v>
      </c>
      <c r="M41" s="28">
        <v>2000</v>
      </c>
      <c r="N41" s="29">
        <v>0.5</v>
      </c>
      <c r="O41" s="28">
        <v>1000</v>
      </c>
      <c r="P41" s="34"/>
      <c r="Q41" s="31" t="s">
        <v>476</v>
      </c>
    </row>
    <row r="42" ht="15.75" customHeight="1" spans="1:17">
      <c r="A42" s="18">
        <v>35</v>
      </c>
      <c r="B42" s="32"/>
      <c r="C42" s="22" t="s">
        <v>2418</v>
      </c>
      <c r="D42" s="22" t="s">
        <v>2419</v>
      </c>
      <c r="E42" s="22"/>
      <c r="F42" s="22"/>
      <c r="G42" s="24">
        <v>1</v>
      </c>
      <c r="H42" s="25" t="s">
        <v>551</v>
      </c>
      <c r="I42" s="26">
        <v>42563</v>
      </c>
      <c r="J42" s="26">
        <v>42563</v>
      </c>
      <c r="K42" s="27">
        <v>2490</v>
      </c>
      <c r="L42" s="28">
        <v>1464.82</v>
      </c>
      <c r="M42" s="28">
        <v>2270</v>
      </c>
      <c r="N42" s="29">
        <v>0.78</v>
      </c>
      <c r="O42" s="28">
        <v>1770</v>
      </c>
      <c r="P42" s="34"/>
      <c r="Q42" s="31" t="s">
        <v>476</v>
      </c>
    </row>
    <row r="43" ht="15.75" customHeight="1" spans="1:17">
      <c r="A43" s="18">
        <v>36</v>
      </c>
      <c r="B43" s="32"/>
      <c r="C43" s="22" t="s">
        <v>2420</v>
      </c>
      <c r="D43" s="22" t="s">
        <v>2421</v>
      </c>
      <c r="E43" s="24"/>
      <c r="F43" s="22"/>
      <c r="G43" s="24">
        <v>1</v>
      </c>
      <c r="H43" s="25" t="s">
        <v>551</v>
      </c>
      <c r="I43" s="26">
        <v>42614</v>
      </c>
      <c r="J43" s="26">
        <v>42614</v>
      </c>
      <c r="K43" s="27">
        <v>34800</v>
      </c>
      <c r="L43" s="28">
        <v>21576</v>
      </c>
      <c r="M43" s="28">
        <v>31320</v>
      </c>
      <c r="N43" s="29">
        <v>0.68</v>
      </c>
      <c r="O43" s="28">
        <v>21300</v>
      </c>
      <c r="P43" s="34"/>
      <c r="Q43" s="31" t="s">
        <v>476</v>
      </c>
    </row>
    <row r="44" ht="15.75" customHeight="1" spans="1:17">
      <c r="A44" s="18">
        <v>37</v>
      </c>
      <c r="B44" s="32"/>
      <c r="C44" s="22" t="s">
        <v>2422</v>
      </c>
      <c r="D44" s="22" t="s">
        <v>2421</v>
      </c>
      <c r="E44" s="22"/>
      <c r="F44" s="22"/>
      <c r="G44" s="24">
        <v>5</v>
      </c>
      <c r="H44" s="25" t="s">
        <v>551</v>
      </c>
      <c r="I44" s="26">
        <v>42808</v>
      </c>
      <c r="J44" s="26">
        <v>42808</v>
      </c>
      <c r="K44" s="27">
        <v>2000</v>
      </c>
      <c r="L44" s="28">
        <v>1429.94</v>
      </c>
      <c r="M44" s="28">
        <v>1900</v>
      </c>
      <c r="N44" s="29">
        <v>0.75</v>
      </c>
      <c r="O44" s="28">
        <v>1430</v>
      </c>
      <c r="P44" s="34"/>
      <c r="Q44" s="31" t="s">
        <v>476</v>
      </c>
    </row>
    <row r="45" ht="15.75" customHeight="1" spans="1:17">
      <c r="A45" s="18">
        <v>38</v>
      </c>
      <c r="B45" s="32"/>
      <c r="C45" s="22" t="s">
        <v>2423</v>
      </c>
      <c r="D45" s="22" t="s">
        <v>2424</v>
      </c>
      <c r="E45" s="22"/>
      <c r="F45" s="22"/>
      <c r="G45" s="24">
        <v>2</v>
      </c>
      <c r="H45" s="25" t="s">
        <v>551</v>
      </c>
      <c r="I45" s="26">
        <v>42808</v>
      </c>
      <c r="J45" s="26">
        <v>42808</v>
      </c>
      <c r="K45" s="27">
        <v>2700</v>
      </c>
      <c r="L45" s="28">
        <v>1930.5</v>
      </c>
      <c r="M45" s="28">
        <v>2570</v>
      </c>
      <c r="N45" s="29">
        <v>0.75</v>
      </c>
      <c r="O45" s="28">
        <v>1930</v>
      </c>
      <c r="P45" s="34"/>
      <c r="Q45" s="31" t="s">
        <v>476</v>
      </c>
    </row>
    <row r="46" ht="15.75" customHeight="1" spans="1:17">
      <c r="A46" s="18">
        <v>39</v>
      </c>
      <c r="B46" s="32"/>
      <c r="C46" s="22" t="s">
        <v>2425</v>
      </c>
      <c r="D46" s="22" t="s">
        <v>2426</v>
      </c>
      <c r="E46" s="22"/>
      <c r="F46" s="22"/>
      <c r="G46" s="24">
        <v>2</v>
      </c>
      <c r="H46" s="25" t="s">
        <v>551</v>
      </c>
      <c r="I46" s="26">
        <v>42840</v>
      </c>
      <c r="J46" s="26">
        <v>42840</v>
      </c>
      <c r="K46" s="27">
        <v>6200</v>
      </c>
      <c r="L46" s="28">
        <v>4531.11</v>
      </c>
      <c r="M46" s="28">
        <v>5890</v>
      </c>
      <c r="N46" s="29">
        <v>0.75</v>
      </c>
      <c r="O46" s="28">
        <v>4420</v>
      </c>
      <c r="P46" s="34"/>
      <c r="Q46" s="31" t="s">
        <v>476</v>
      </c>
    </row>
    <row r="47" ht="15.75" customHeight="1" spans="1:17">
      <c r="A47" s="18">
        <v>40</v>
      </c>
      <c r="B47" s="32"/>
      <c r="C47" s="22" t="s">
        <v>2427</v>
      </c>
      <c r="D47" s="22" t="s">
        <v>2428</v>
      </c>
      <c r="E47" s="22" t="s">
        <v>2429</v>
      </c>
      <c r="F47" s="22"/>
      <c r="G47" s="24">
        <v>1</v>
      </c>
      <c r="H47" s="25" t="s">
        <v>551</v>
      </c>
      <c r="I47" s="26">
        <v>42840</v>
      </c>
      <c r="J47" s="26">
        <v>42840</v>
      </c>
      <c r="K47" s="27">
        <v>2800</v>
      </c>
      <c r="L47" s="28">
        <v>2046.39</v>
      </c>
      <c r="M47" s="28">
        <v>2800</v>
      </c>
      <c r="N47" s="29">
        <v>0.83</v>
      </c>
      <c r="O47" s="28">
        <v>2320</v>
      </c>
      <c r="P47" s="34"/>
      <c r="Q47" s="31" t="s">
        <v>476</v>
      </c>
    </row>
    <row r="48" ht="15.75" customHeight="1" spans="1:17">
      <c r="A48" s="18">
        <v>41</v>
      </c>
      <c r="B48" s="32"/>
      <c r="C48" s="22" t="s">
        <v>2430</v>
      </c>
      <c r="D48" s="22" t="s">
        <v>2431</v>
      </c>
      <c r="E48" s="22"/>
      <c r="F48" s="22"/>
      <c r="G48" s="24">
        <v>1</v>
      </c>
      <c r="H48" s="25" t="s">
        <v>551</v>
      </c>
      <c r="I48" s="26">
        <v>42931</v>
      </c>
      <c r="J48" s="26">
        <v>42931</v>
      </c>
      <c r="K48" s="27">
        <v>3200</v>
      </c>
      <c r="L48" s="28">
        <v>2490.62</v>
      </c>
      <c r="M48" s="28">
        <v>3040</v>
      </c>
      <c r="N48" s="29">
        <v>0.79</v>
      </c>
      <c r="O48" s="28">
        <v>2400</v>
      </c>
      <c r="P48" s="34"/>
      <c r="Q48" s="31" t="s">
        <v>476</v>
      </c>
    </row>
    <row r="49" ht="15.75" customHeight="1" spans="1:17">
      <c r="A49" s="18">
        <v>42</v>
      </c>
      <c r="B49" s="32"/>
      <c r="C49" s="22" t="s">
        <v>2432</v>
      </c>
      <c r="D49" s="22" t="s">
        <v>2419</v>
      </c>
      <c r="E49" s="22"/>
      <c r="F49" s="22"/>
      <c r="G49" s="24">
        <v>2</v>
      </c>
      <c r="H49" s="25" t="s">
        <v>551</v>
      </c>
      <c r="I49" s="26">
        <v>42993</v>
      </c>
      <c r="J49" s="26">
        <v>42993</v>
      </c>
      <c r="K49" s="27">
        <v>3000</v>
      </c>
      <c r="L49" s="28">
        <v>2430</v>
      </c>
      <c r="M49" s="28">
        <v>2850</v>
      </c>
      <c r="N49" s="29">
        <v>0.88</v>
      </c>
      <c r="O49" s="28">
        <v>2510</v>
      </c>
      <c r="P49" s="34"/>
      <c r="Q49" s="31" t="s">
        <v>476</v>
      </c>
    </row>
    <row r="50" ht="15.75" customHeight="1" spans="1:17">
      <c r="A50" s="18">
        <v>43</v>
      </c>
      <c r="B50" s="32"/>
      <c r="C50" s="22" t="s">
        <v>2433</v>
      </c>
      <c r="D50" s="22" t="s">
        <v>2434</v>
      </c>
      <c r="E50" s="22"/>
      <c r="F50" s="22"/>
      <c r="G50" s="24">
        <v>1</v>
      </c>
      <c r="H50" s="25" t="s">
        <v>551</v>
      </c>
      <c r="I50" s="26">
        <v>42962</v>
      </c>
      <c r="J50" s="26">
        <v>42962</v>
      </c>
      <c r="K50" s="27">
        <v>1200</v>
      </c>
      <c r="L50" s="28">
        <v>953</v>
      </c>
      <c r="M50" s="28">
        <v>1140</v>
      </c>
      <c r="N50" s="29">
        <v>0.84</v>
      </c>
      <c r="O50" s="28">
        <v>960</v>
      </c>
      <c r="P50" s="34"/>
      <c r="Q50" s="31" t="s">
        <v>476</v>
      </c>
    </row>
    <row r="51" ht="15.75" customHeight="1" spans="1:17">
      <c r="A51" s="18">
        <v>44</v>
      </c>
      <c r="B51" s="32"/>
      <c r="C51" s="22" t="s">
        <v>2435</v>
      </c>
      <c r="D51" s="22" t="s">
        <v>2436</v>
      </c>
      <c r="E51" s="22"/>
      <c r="F51" s="22"/>
      <c r="G51" s="24">
        <v>1</v>
      </c>
      <c r="H51" s="25" t="s">
        <v>551</v>
      </c>
      <c r="I51" s="26">
        <v>43054</v>
      </c>
      <c r="J51" s="26">
        <v>43054</v>
      </c>
      <c r="K51" s="36">
        <v>9200</v>
      </c>
      <c r="L51" s="28">
        <v>7743.3</v>
      </c>
      <c r="M51" s="28">
        <v>8740</v>
      </c>
      <c r="N51" s="29">
        <v>0.83</v>
      </c>
      <c r="O51" s="28">
        <v>7250</v>
      </c>
      <c r="P51" s="34"/>
      <c r="Q51" s="31" t="s">
        <v>476</v>
      </c>
    </row>
    <row r="52" ht="15.75" customHeight="1" spans="1:17">
      <c r="A52" s="18">
        <v>45</v>
      </c>
      <c r="B52" s="32"/>
      <c r="C52" s="22" t="s">
        <v>2437</v>
      </c>
      <c r="D52" s="22" t="s">
        <v>2438</v>
      </c>
      <c r="E52" s="22"/>
      <c r="F52" s="22"/>
      <c r="G52" s="24">
        <v>1</v>
      </c>
      <c r="H52" s="25" t="s">
        <v>551</v>
      </c>
      <c r="I52" s="26">
        <v>43128</v>
      </c>
      <c r="J52" s="26">
        <v>43128</v>
      </c>
      <c r="K52" s="36">
        <v>1100</v>
      </c>
      <c r="L52" s="28">
        <v>960.64</v>
      </c>
      <c r="M52" s="28">
        <v>1100</v>
      </c>
      <c r="N52" s="29">
        <v>0.85</v>
      </c>
      <c r="O52" s="28">
        <v>940</v>
      </c>
      <c r="P52" s="34"/>
      <c r="Q52" s="31" t="s">
        <v>476</v>
      </c>
    </row>
    <row r="53" ht="15.75" customHeight="1" spans="1:17">
      <c r="A53" s="18">
        <v>46</v>
      </c>
      <c r="B53" s="32"/>
      <c r="C53" s="22" t="s">
        <v>2439</v>
      </c>
      <c r="D53" s="22" t="s">
        <v>2440</v>
      </c>
      <c r="E53" s="22"/>
      <c r="F53" s="22"/>
      <c r="G53" s="24">
        <v>1</v>
      </c>
      <c r="H53" s="25" t="s">
        <v>551</v>
      </c>
      <c r="I53" s="26">
        <v>43131</v>
      </c>
      <c r="J53" s="26">
        <v>43131</v>
      </c>
      <c r="K53" s="36">
        <v>4900</v>
      </c>
      <c r="L53" s="28">
        <v>4279.36</v>
      </c>
      <c r="M53" s="28">
        <v>4900</v>
      </c>
      <c r="N53" s="29">
        <v>0.9</v>
      </c>
      <c r="O53" s="28">
        <v>4410</v>
      </c>
      <c r="P53" s="34"/>
      <c r="Q53" s="31" t="s">
        <v>476</v>
      </c>
    </row>
    <row r="54" ht="15.75" customHeight="1" spans="1:17">
      <c r="A54" s="18">
        <v>47</v>
      </c>
      <c r="B54" s="32"/>
      <c r="C54" s="22" t="s">
        <v>2441</v>
      </c>
      <c r="D54" s="22" t="s">
        <v>2442</v>
      </c>
      <c r="E54" s="22"/>
      <c r="F54" s="22"/>
      <c r="G54" s="24">
        <v>1</v>
      </c>
      <c r="H54" s="25" t="s">
        <v>551</v>
      </c>
      <c r="I54" s="26">
        <v>43132</v>
      </c>
      <c r="J54" s="26">
        <v>43132</v>
      </c>
      <c r="K54" s="36">
        <v>21118</v>
      </c>
      <c r="L54" s="28">
        <v>18777.41</v>
      </c>
      <c r="M54" s="28">
        <v>21120</v>
      </c>
      <c r="N54" s="29">
        <v>0.9</v>
      </c>
      <c r="O54" s="28">
        <v>19010</v>
      </c>
      <c r="P54" s="34"/>
      <c r="Q54" s="31" t="s">
        <v>476</v>
      </c>
    </row>
    <row r="55" ht="15.75" customHeight="1" spans="1:17">
      <c r="A55" s="18">
        <v>48</v>
      </c>
      <c r="B55" s="32"/>
      <c r="C55" s="22" t="s">
        <v>2443</v>
      </c>
      <c r="D55" s="22" t="s">
        <v>2424</v>
      </c>
      <c r="E55" s="22"/>
      <c r="F55" s="22"/>
      <c r="G55" s="24">
        <v>2</v>
      </c>
      <c r="H55" s="25" t="s">
        <v>551</v>
      </c>
      <c r="I55" s="26">
        <v>43159</v>
      </c>
      <c r="J55" s="26">
        <v>43159</v>
      </c>
      <c r="K55" s="36">
        <v>2600</v>
      </c>
      <c r="L55" s="28">
        <v>2311.81</v>
      </c>
      <c r="M55" s="28">
        <v>2600</v>
      </c>
      <c r="N55" s="29">
        <v>0.86</v>
      </c>
      <c r="O55" s="28">
        <v>2240</v>
      </c>
      <c r="P55" s="34"/>
      <c r="Q55" s="31" t="s">
        <v>476</v>
      </c>
    </row>
    <row r="56" ht="15.75" customHeight="1" spans="1:17">
      <c r="A56" s="18">
        <v>49</v>
      </c>
      <c r="B56" s="32"/>
      <c r="C56" s="22" t="s">
        <v>2444</v>
      </c>
      <c r="D56" s="22" t="s">
        <v>2445</v>
      </c>
      <c r="E56" s="22"/>
      <c r="F56" s="22"/>
      <c r="G56" s="24">
        <v>2</v>
      </c>
      <c r="H56" s="25" t="s">
        <v>551</v>
      </c>
      <c r="I56" s="26">
        <v>43190</v>
      </c>
      <c r="J56" s="26">
        <v>43190</v>
      </c>
      <c r="K56" s="27">
        <v>2970</v>
      </c>
      <c r="L56" s="28">
        <v>2687.82</v>
      </c>
      <c r="M56" s="28">
        <v>2970</v>
      </c>
      <c r="N56" s="29">
        <v>0.9</v>
      </c>
      <c r="O56" s="28">
        <v>2670</v>
      </c>
      <c r="P56" s="34"/>
      <c r="Q56" s="31" t="s">
        <v>476</v>
      </c>
    </row>
    <row r="57" ht="15.75" customHeight="1" spans="1:17">
      <c r="A57" s="18">
        <v>50</v>
      </c>
      <c r="B57" s="32"/>
      <c r="C57" s="22" t="s">
        <v>2446</v>
      </c>
      <c r="D57" s="22" t="s">
        <v>2447</v>
      </c>
      <c r="E57" s="22"/>
      <c r="F57" s="22"/>
      <c r="G57" s="24">
        <v>1</v>
      </c>
      <c r="H57" s="25" t="s">
        <v>551</v>
      </c>
      <c r="I57" s="26">
        <v>43257</v>
      </c>
      <c r="J57" s="26">
        <v>43257</v>
      </c>
      <c r="K57" s="27">
        <v>1640</v>
      </c>
      <c r="L57" s="28">
        <v>1562.09</v>
      </c>
      <c r="M57" s="28">
        <v>1640</v>
      </c>
      <c r="N57" s="29">
        <v>0.92</v>
      </c>
      <c r="O57" s="28">
        <v>1510</v>
      </c>
      <c r="P57" s="34"/>
      <c r="Q57" s="31" t="s">
        <v>476</v>
      </c>
    </row>
    <row r="58" ht="15.75" customHeight="1" spans="1:17">
      <c r="A58" s="18">
        <v>51</v>
      </c>
      <c r="B58" s="32"/>
      <c r="C58" s="22" t="s">
        <v>2448</v>
      </c>
      <c r="D58" s="22" t="s">
        <v>2449</v>
      </c>
      <c r="E58" s="22"/>
      <c r="F58" s="22"/>
      <c r="G58" s="24">
        <v>1</v>
      </c>
      <c r="H58" s="25" t="s">
        <v>551</v>
      </c>
      <c r="I58" s="26">
        <v>43292</v>
      </c>
      <c r="J58" s="26">
        <v>43292</v>
      </c>
      <c r="K58" s="27">
        <v>2250</v>
      </c>
      <c r="L58" s="28">
        <v>2178.74</v>
      </c>
      <c r="M58" s="28">
        <v>2250</v>
      </c>
      <c r="N58" s="29">
        <v>0.93</v>
      </c>
      <c r="O58" s="28">
        <v>2090</v>
      </c>
      <c r="P58" s="34"/>
      <c r="Q58" s="31" t="s">
        <v>476</v>
      </c>
    </row>
    <row r="59" ht="15.75" customHeight="1" spans="1:17">
      <c r="A59" s="18">
        <v>52</v>
      </c>
      <c r="B59" s="32"/>
      <c r="C59" s="22" t="s">
        <v>2450</v>
      </c>
      <c r="D59" s="22" t="s">
        <v>2449</v>
      </c>
      <c r="E59" s="22"/>
      <c r="F59" s="23"/>
      <c r="G59" s="24">
        <v>1</v>
      </c>
      <c r="H59" s="25" t="s">
        <v>551</v>
      </c>
      <c r="I59" s="26">
        <v>43292</v>
      </c>
      <c r="J59" s="26">
        <v>43292</v>
      </c>
      <c r="K59" s="27">
        <v>4100</v>
      </c>
      <c r="L59" s="28">
        <v>3970.16</v>
      </c>
      <c r="M59" s="28">
        <v>4100</v>
      </c>
      <c r="N59" s="29">
        <v>0.93</v>
      </c>
      <c r="O59" s="28">
        <v>3810</v>
      </c>
      <c r="P59" s="34"/>
      <c r="Q59" s="31" t="s">
        <v>476</v>
      </c>
    </row>
    <row r="60" ht="15.75" customHeight="1" spans="1:17">
      <c r="A60" s="18">
        <v>53</v>
      </c>
      <c r="B60" s="32"/>
      <c r="C60" s="22" t="s">
        <v>2451</v>
      </c>
      <c r="D60" s="22" t="s">
        <v>2452</v>
      </c>
      <c r="E60" s="22"/>
      <c r="F60" s="23"/>
      <c r="G60" s="24">
        <v>1</v>
      </c>
      <c r="H60" s="25" t="s">
        <v>551</v>
      </c>
      <c r="I60" s="26">
        <v>43292</v>
      </c>
      <c r="J60" s="26">
        <v>43292</v>
      </c>
      <c r="K60" s="27">
        <v>2279</v>
      </c>
      <c r="L60" s="28">
        <v>2206.84</v>
      </c>
      <c r="M60" s="28">
        <v>2280</v>
      </c>
      <c r="N60" s="29">
        <v>0.94</v>
      </c>
      <c r="O60" s="28">
        <v>2140</v>
      </c>
      <c r="P60" s="34"/>
      <c r="Q60" s="31" t="s">
        <v>476</v>
      </c>
    </row>
    <row r="61" ht="15.75" customHeight="1" spans="1:17">
      <c r="A61" s="18">
        <v>54</v>
      </c>
      <c r="B61" s="32"/>
      <c r="C61" s="22" t="s">
        <v>2453</v>
      </c>
      <c r="D61" s="22" t="s">
        <v>2452</v>
      </c>
      <c r="E61" s="22"/>
      <c r="F61" s="23"/>
      <c r="G61" s="24">
        <v>1</v>
      </c>
      <c r="H61" s="25" t="s">
        <v>551</v>
      </c>
      <c r="I61" s="26">
        <v>43292</v>
      </c>
      <c r="J61" s="26">
        <v>43292</v>
      </c>
      <c r="K61" s="27">
        <v>2503</v>
      </c>
      <c r="L61" s="28">
        <v>2423.74</v>
      </c>
      <c r="M61" s="28">
        <v>2500</v>
      </c>
      <c r="N61" s="29">
        <v>0.94</v>
      </c>
      <c r="O61" s="28">
        <v>2350</v>
      </c>
      <c r="P61" s="34"/>
      <c r="Q61" s="31" t="s">
        <v>476</v>
      </c>
    </row>
    <row r="62" ht="15.75" customHeight="1" spans="1:17">
      <c r="A62" s="18">
        <v>55</v>
      </c>
      <c r="B62" s="32"/>
      <c r="C62" s="22" t="s">
        <v>2454</v>
      </c>
      <c r="D62" s="22" t="s">
        <v>2455</v>
      </c>
      <c r="E62" s="22"/>
      <c r="F62" s="22" t="s">
        <v>2456</v>
      </c>
      <c r="G62" s="24">
        <v>1</v>
      </c>
      <c r="H62" s="25" t="s">
        <v>551</v>
      </c>
      <c r="I62" s="26">
        <v>43293</v>
      </c>
      <c r="J62" s="26">
        <v>43293</v>
      </c>
      <c r="K62" s="35">
        <v>2800</v>
      </c>
      <c r="L62" s="28">
        <v>1913.4</v>
      </c>
      <c r="M62" s="28">
        <v>2800</v>
      </c>
      <c r="N62" s="29">
        <v>0.91</v>
      </c>
      <c r="O62" s="28">
        <v>2550</v>
      </c>
      <c r="P62" s="34"/>
      <c r="Q62" s="31" t="s">
        <v>476</v>
      </c>
    </row>
    <row r="63" ht="15.75" customHeight="1" spans="1:17">
      <c r="A63" s="18">
        <v>56</v>
      </c>
      <c r="B63" s="32"/>
      <c r="C63" s="22" t="s">
        <v>2457</v>
      </c>
      <c r="D63" s="23" t="s">
        <v>2458</v>
      </c>
      <c r="E63" s="22"/>
      <c r="F63" s="22" t="s">
        <v>2459</v>
      </c>
      <c r="G63" s="24">
        <v>2</v>
      </c>
      <c r="H63" s="25" t="s">
        <v>551</v>
      </c>
      <c r="I63" s="26">
        <v>43329</v>
      </c>
      <c r="J63" s="26">
        <v>43329</v>
      </c>
      <c r="K63" s="27">
        <v>7524</v>
      </c>
      <c r="L63" s="28">
        <v>7404.87</v>
      </c>
      <c r="M63" s="28">
        <v>7520</v>
      </c>
      <c r="N63" s="29">
        <v>0.93</v>
      </c>
      <c r="O63" s="28">
        <v>6990</v>
      </c>
      <c r="P63" s="34"/>
      <c r="Q63" s="31" t="s">
        <v>476</v>
      </c>
    </row>
    <row r="64" ht="15.75" customHeight="1" spans="1:17">
      <c r="A64" s="18">
        <v>57</v>
      </c>
      <c r="B64" s="32"/>
      <c r="C64" s="22" t="s">
        <v>2460</v>
      </c>
      <c r="D64" s="23" t="s">
        <v>2461</v>
      </c>
      <c r="E64" s="24"/>
      <c r="F64" s="22"/>
      <c r="G64" s="24">
        <v>2</v>
      </c>
      <c r="H64" s="25" t="s">
        <v>551</v>
      </c>
      <c r="I64" s="26">
        <v>42808</v>
      </c>
      <c r="J64" s="26">
        <v>42808</v>
      </c>
      <c r="K64" s="27">
        <v>6200</v>
      </c>
      <c r="L64" s="28">
        <v>4432.94</v>
      </c>
      <c r="M64" s="28">
        <v>6080</v>
      </c>
      <c r="N64" s="29">
        <v>0.86</v>
      </c>
      <c r="O64" s="28">
        <v>5230</v>
      </c>
      <c r="P64" s="34"/>
      <c r="Q64" s="31" t="s">
        <v>476</v>
      </c>
    </row>
    <row r="65" ht="15.75" customHeight="1" spans="1:17">
      <c r="A65" s="18">
        <v>58</v>
      </c>
      <c r="B65" s="32"/>
      <c r="C65" s="22" t="s">
        <v>2462</v>
      </c>
      <c r="D65" s="22" t="s">
        <v>2408</v>
      </c>
      <c r="E65" s="24"/>
      <c r="F65" s="22"/>
      <c r="G65" s="24">
        <v>1</v>
      </c>
      <c r="H65" s="25" t="s">
        <v>551</v>
      </c>
      <c r="I65" s="26">
        <v>43054</v>
      </c>
      <c r="J65" s="26">
        <v>43054</v>
      </c>
      <c r="K65" s="36">
        <v>5000</v>
      </c>
      <c r="L65" s="28">
        <v>4604.2</v>
      </c>
      <c r="M65" s="28">
        <v>4850</v>
      </c>
      <c r="N65" s="29">
        <v>0.88</v>
      </c>
      <c r="O65" s="28">
        <v>4270</v>
      </c>
      <c r="P65" s="34"/>
      <c r="Q65" s="31" t="s">
        <v>476</v>
      </c>
    </row>
    <row r="66" ht="15.75" customHeight="1" spans="1:17">
      <c r="A66" s="18">
        <v>59</v>
      </c>
      <c r="B66" s="32"/>
      <c r="C66" s="22" t="s">
        <v>2463</v>
      </c>
      <c r="D66" s="22" t="s">
        <v>2464</v>
      </c>
      <c r="E66" s="24"/>
      <c r="F66" s="22"/>
      <c r="G66" s="24">
        <v>3</v>
      </c>
      <c r="H66" s="25" t="s">
        <v>551</v>
      </c>
      <c r="I66" s="26">
        <v>43084</v>
      </c>
      <c r="J66" s="26">
        <v>43084</v>
      </c>
      <c r="K66" s="36">
        <v>6900</v>
      </c>
      <c r="L66" s="28">
        <v>5261.28</v>
      </c>
      <c r="M66" s="28">
        <v>6560</v>
      </c>
      <c r="N66" s="29">
        <v>0.89</v>
      </c>
      <c r="O66" s="28">
        <v>5840</v>
      </c>
      <c r="P66" s="34"/>
      <c r="Q66" s="31" t="s">
        <v>476</v>
      </c>
    </row>
    <row r="67" ht="15.75" customHeight="1" spans="1:17">
      <c r="A67" s="18">
        <v>60</v>
      </c>
      <c r="B67" s="32"/>
      <c r="C67" s="22" t="s">
        <v>2465</v>
      </c>
      <c r="D67" s="22" t="s">
        <v>2466</v>
      </c>
      <c r="E67" s="24"/>
      <c r="F67" s="22"/>
      <c r="G67" s="24">
        <v>1</v>
      </c>
      <c r="H67" s="25" t="s">
        <v>551</v>
      </c>
      <c r="I67" s="26">
        <v>43131</v>
      </c>
      <c r="J67" s="26">
        <v>43131</v>
      </c>
      <c r="K67" s="36">
        <v>2500</v>
      </c>
      <c r="L67" s="28">
        <v>2341.68</v>
      </c>
      <c r="M67" s="28">
        <v>2500</v>
      </c>
      <c r="N67" s="29">
        <v>0.88</v>
      </c>
      <c r="O67" s="28">
        <v>2200</v>
      </c>
      <c r="P67" s="34"/>
      <c r="Q67" s="31" t="s">
        <v>476</v>
      </c>
    </row>
    <row r="68" ht="15.75" customHeight="1" spans="1:17">
      <c r="A68" s="18">
        <v>61</v>
      </c>
      <c r="B68" s="32"/>
      <c r="C68" s="22" t="s">
        <v>2467</v>
      </c>
      <c r="D68" s="22" t="s">
        <v>2466</v>
      </c>
      <c r="E68" s="24"/>
      <c r="F68" s="22"/>
      <c r="G68" s="24">
        <v>1</v>
      </c>
      <c r="H68" s="25" t="s">
        <v>551</v>
      </c>
      <c r="I68" s="26">
        <v>43131</v>
      </c>
      <c r="J68" s="26">
        <v>43131</v>
      </c>
      <c r="K68" s="27">
        <v>2550</v>
      </c>
      <c r="L68" s="28">
        <v>2388.48</v>
      </c>
      <c r="M68" s="28">
        <v>2550</v>
      </c>
      <c r="N68" s="29">
        <v>0.88</v>
      </c>
      <c r="O68" s="28">
        <v>2240</v>
      </c>
      <c r="P68" s="34"/>
      <c r="Q68" s="31" t="s">
        <v>476</v>
      </c>
    </row>
    <row r="69" ht="15.75" customHeight="1" spans="1:17">
      <c r="A69" s="18">
        <v>62</v>
      </c>
      <c r="B69" s="32"/>
      <c r="C69" s="22" t="s">
        <v>2468</v>
      </c>
      <c r="D69" s="22" t="s">
        <v>2469</v>
      </c>
      <c r="E69" s="24"/>
      <c r="F69" s="22"/>
      <c r="G69" s="24">
        <v>4</v>
      </c>
      <c r="H69" s="25" t="s">
        <v>551</v>
      </c>
      <c r="I69" s="26">
        <v>43159</v>
      </c>
      <c r="J69" s="26">
        <v>43159</v>
      </c>
      <c r="K69" s="27">
        <v>28800</v>
      </c>
      <c r="L69" s="28">
        <v>27204</v>
      </c>
      <c r="M69" s="28">
        <v>28800</v>
      </c>
      <c r="N69" s="29">
        <v>0.92</v>
      </c>
      <c r="O69" s="28">
        <v>26500</v>
      </c>
      <c r="P69" s="34"/>
      <c r="Q69" s="31" t="s">
        <v>476</v>
      </c>
    </row>
    <row r="70" ht="15.75" customHeight="1" spans="1:17">
      <c r="A70" s="18">
        <v>63</v>
      </c>
      <c r="B70" s="32"/>
      <c r="C70" s="22" t="s">
        <v>2470</v>
      </c>
      <c r="D70" s="22" t="s">
        <v>2469</v>
      </c>
      <c r="E70" s="24" t="s">
        <v>2471</v>
      </c>
      <c r="F70" s="22"/>
      <c r="G70" s="24">
        <v>17</v>
      </c>
      <c r="H70" s="25" t="s">
        <v>551</v>
      </c>
      <c r="I70" s="26">
        <v>43213</v>
      </c>
      <c r="J70" s="26">
        <v>43213</v>
      </c>
      <c r="K70" s="27">
        <v>156400</v>
      </c>
      <c r="L70" s="28">
        <v>144018.35</v>
      </c>
      <c r="M70" s="28">
        <v>156400</v>
      </c>
      <c r="N70" s="29">
        <v>0.94</v>
      </c>
      <c r="O70" s="28">
        <v>147020</v>
      </c>
      <c r="P70" s="34"/>
      <c r="Q70" s="31" t="s">
        <v>476</v>
      </c>
    </row>
    <row r="71" ht="15.75" customHeight="1" spans="1:17">
      <c r="A71" s="18">
        <v>64</v>
      </c>
      <c r="B71" s="32"/>
      <c r="C71" s="22" t="s">
        <v>2472</v>
      </c>
      <c r="D71" s="23" t="s">
        <v>2473</v>
      </c>
      <c r="E71" s="24" t="s">
        <v>2474</v>
      </c>
      <c r="F71" s="23"/>
      <c r="G71" s="24">
        <v>7</v>
      </c>
      <c r="H71" s="25" t="s">
        <v>626</v>
      </c>
      <c r="I71" s="26">
        <v>43371</v>
      </c>
      <c r="J71" s="26">
        <v>43371</v>
      </c>
      <c r="K71" s="27">
        <v>7200</v>
      </c>
      <c r="L71" s="28">
        <v>6744</v>
      </c>
      <c r="M71" s="28">
        <v>7200</v>
      </c>
      <c r="N71" s="29">
        <v>0.95</v>
      </c>
      <c r="O71" s="28">
        <v>6840</v>
      </c>
      <c r="P71" s="30"/>
      <c r="Q71" s="31" t="s">
        <v>476</v>
      </c>
    </row>
    <row r="72" ht="15.75" customHeight="1" spans="1:17">
      <c r="A72" s="18">
        <v>65</v>
      </c>
      <c r="B72" s="32"/>
      <c r="C72" s="22" t="s">
        <v>2475</v>
      </c>
      <c r="D72" s="23" t="s">
        <v>2476</v>
      </c>
      <c r="E72" s="24"/>
      <c r="F72" s="23"/>
      <c r="G72" s="24">
        <v>1</v>
      </c>
      <c r="H72" s="25" t="s">
        <v>551</v>
      </c>
      <c r="I72" s="26">
        <v>41518</v>
      </c>
      <c r="J72" s="26">
        <v>41518</v>
      </c>
      <c r="K72" s="35">
        <v>1100</v>
      </c>
      <c r="L72" s="28">
        <v>55</v>
      </c>
      <c r="M72" s="28">
        <v>970</v>
      </c>
      <c r="N72" s="29">
        <v>0.6</v>
      </c>
      <c r="O72" s="28">
        <v>580</v>
      </c>
      <c r="P72" s="30"/>
      <c r="Q72" s="31" t="s">
        <v>476</v>
      </c>
    </row>
    <row r="73" ht="15.75" customHeight="1" spans="1:17">
      <c r="A73" s="18">
        <v>66</v>
      </c>
      <c r="B73" s="32"/>
      <c r="C73" s="22" t="s">
        <v>2477</v>
      </c>
      <c r="D73" s="23" t="s">
        <v>2478</v>
      </c>
      <c r="E73" s="24"/>
      <c r="F73" s="23"/>
      <c r="G73" s="24">
        <v>1</v>
      </c>
      <c r="H73" s="25" t="s">
        <v>626</v>
      </c>
      <c r="I73" s="26">
        <v>41487</v>
      </c>
      <c r="J73" s="26">
        <v>41487</v>
      </c>
      <c r="K73" s="27">
        <v>3800</v>
      </c>
      <c r="L73" s="28">
        <v>190</v>
      </c>
      <c r="M73" s="28">
        <v>3340</v>
      </c>
      <c r="N73" s="29">
        <v>0.53</v>
      </c>
      <c r="O73" s="28">
        <v>1770</v>
      </c>
      <c r="P73" s="30"/>
      <c r="Q73" s="31" t="s">
        <v>476</v>
      </c>
    </row>
    <row r="74" ht="15.75" customHeight="1" spans="1:17">
      <c r="A74" s="18">
        <v>67</v>
      </c>
      <c r="B74" s="32"/>
      <c r="C74" s="22" t="s">
        <v>2479</v>
      </c>
      <c r="D74" s="23" t="s">
        <v>2362</v>
      </c>
      <c r="E74" s="24"/>
      <c r="F74" s="23"/>
      <c r="G74" s="24">
        <v>1</v>
      </c>
      <c r="H74" s="25" t="s">
        <v>551</v>
      </c>
      <c r="I74" s="26">
        <v>41548</v>
      </c>
      <c r="J74" s="26">
        <v>41548</v>
      </c>
      <c r="K74" s="27">
        <v>1280</v>
      </c>
      <c r="L74" s="28">
        <v>84.07</v>
      </c>
      <c r="M74" s="28">
        <v>1150</v>
      </c>
      <c r="N74" s="29">
        <v>0.45</v>
      </c>
      <c r="O74" s="28">
        <v>520</v>
      </c>
      <c r="P74" s="30"/>
      <c r="Q74" s="31" t="s">
        <v>476</v>
      </c>
    </row>
    <row r="75" ht="15.75" customHeight="1" spans="1:17">
      <c r="A75" s="18">
        <v>68</v>
      </c>
      <c r="B75" s="32"/>
      <c r="C75" s="22" t="s">
        <v>2480</v>
      </c>
      <c r="D75" s="23" t="s">
        <v>2481</v>
      </c>
      <c r="E75" s="24"/>
      <c r="F75" s="23"/>
      <c r="G75" s="24">
        <v>1</v>
      </c>
      <c r="H75" s="25" t="s">
        <v>551</v>
      </c>
      <c r="I75" s="26">
        <v>41609</v>
      </c>
      <c r="J75" s="26">
        <v>41609</v>
      </c>
      <c r="K75" s="27">
        <v>9800</v>
      </c>
      <c r="L75" s="28">
        <v>955.31</v>
      </c>
      <c r="M75" s="28">
        <v>7640</v>
      </c>
      <c r="N75" s="29">
        <v>0.34</v>
      </c>
      <c r="O75" s="28">
        <v>2600</v>
      </c>
      <c r="P75" s="30"/>
      <c r="Q75" s="31" t="s">
        <v>476</v>
      </c>
    </row>
    <row r="76" ht="15.75" customHeight="1" spans="1:17">
      <c r="A76" s="18">
        <v>69</v>
      </c>
      <c r="B76" s="32"/>
      <c r="C76" s="22" t="s">
        <v>2482</v>
      </c>
      <c r="D76" s="23" t="s">
        <v>2483</v>
      </c>
      <c r="E76" s="24"/>
      <c r="F76" s="22"/>
      <c r="G76" s="24">
        <v>1</v>
      </c>
      <c r="H76" s="25" t="s">
        <v>551</v>
      </c>
      <c r="I76" s="26">
        <v>42095</v>
      </c>
      <c r="J76" s="26">
        <v>42095</v>
      </c>
      <c r="K76" s="27">
        <v>895</v>
      </c>
      <c r="L76" s="28">
        <v>314.03</v>
      </c>
      <c r="M76" s="28">
        <v>820</v>
      </c>
      <c r="N76" s="29">
        <v>0.5</v>
      </c>
      <c r="O76" s="28">
        <v>410</v>
      </c>
      <c r="P76" s="30"/>
      <c r="Q76" s="31" t="s">
        <v>476</v>
      </c>
    </row>
    <row r="77" ht="15.75" customHeight="1" spans="1:17">
      <c r="A77" s="18">
        <v>70</v>
      </c>
      <c r="B77" s="32"/>
      <c r="C77" s="22" t="s">
        <v>2484</v>
      </c>
      <c r="D77" s="23" t="s">
        <v>2485</v>
      </c>
      <c r="E77" s="24"/>
      <c r="F77" s="23"/>
      <c r="G77" s="24">
        <v>1</v>
      </c>
      <c r="H77" s="25" t="s">
        <v>2486</v>
      </c>
      <c r="I77" s="26">
        <v>42644</v>
      </c>
      <c r="J77" s="26">
        <v>42644</v>
      </c>
      <c r="K77" s="27">
        <v>53988.48</v>
      </c>
      <c r="L77" s="28">
        <v>34327.62</v>
      </c>
      <c r="M77" s="28">
        <v>49130</v>
      </c>
      <c r="N77" s="29">
        <v>0.79</v>
      </c>
      <c r="O77" s="28">
        <v>38810</v>
      </c>
      <c r="P77" s="30"/>
      <c r="Q77" s="31" t="s">
        <v>476</v>
      </c>
    </row>
    <row r="78" ht="15.75" customHeight="1" spans="1:17">
      <c r="A78" s="18">
        <v>71</v>
      </c>
      <c r="B78" s="32"/>
      <c r="C78" s="22" t="s">
        <v>2487</v>
      </c>
      <c r="D78" s="23" t="s">
        <v>2362</v>
      </c>
      <c r="E78" s="24"/>
      <c r="F78" s="23"/>
      <c r="G78" s="24">
        <v>7</v>
      </c>
      <c r="H78" s="25" t="s">
        <v>551</v>
      </c>
      <c r="I78" s="26">
        <v>42156</v>
      </c>
      <c r="J78" s="26">
        <v>42156</v>
      </c>
      <c r="K78" s="27">
        <v>4900</v>
      </c>
      <c r="L78" s="28">
        <v>1874.38</v>
      </c>
      <c r="M78" s="28">
        <v>4460</v>
      </c>
      <c r="N78" s="29">
        <v>0.62</v>
      </c>
      <c r="O78" s="28">
        <v>2770</v>
      </c>
      <c r="P78" s="30"/>
      <c r="Q78" s="31" t="s">
        <v>476</v>
      </c>
    </row>
    <row r="79" ht="15.75" customHeight="1" spans="1:17">
      <c r="A79" s="18">
        <v>72</v>
      </c>
      <c r="B79" s="32"/>
      <c r="C79" s="22" t="s">
        <v>2488</v>
      </c>
      <c r="D79" s="23" t="s">
        <v>2489</v>
      </c>
      <c r="E79" s="24"/>
      <c r="F79" s="23"/>
      <c r="G79" s="24">
        <v>1</v>
      </c>
      <c r="H79" s="25" t="s">
        <v>2353</v>
      </c>
      <c r="I79" s="26">
        <v>42461</v>
      </c>
      <c r="J79" s="26">
        <v>42461</v>
      </c>
      <c r="K79" s="27">
        <v>16621</v>
      </c>
      <c r="L79" s="28">
        <v>8989.07</v>
      </c>
      <c r="M79" s="28">
        <v>15790</v>
      </c>
      <c r="N79" s="29">
        <v>0.7</v>
      </c>
      <c r="O79" s="28">
        <v>11050</v>
      </c>
      <c r="P79" s="30"/>
      <c r="Q79" s="31" t="s">
        <v>476</v>
      </c>
    </row>
    <row r="80" ht="15.75" customHeight="1" spans="1:17">
      <c r="A80" s="18">
        <v>73</v>
      </c>
      <c r="B80" s="32"/>
      <c r="C80" s="22" t="s">
        <v>2490</v>
      </c>
      <c r="D80" s="23" t="s">
        <v>2491</v>
      </c>
      <c r="E80" s="24" t="s">
        <v>2492</v>
      </c>
      <c r="F80" s="22"/>
      <c r="G80" s="24">
        <v>1</v>
      </c>
      <c r="H80" s="25" t="s">
        <v>2353</v>
      </c>
      <c r="I80" s="26">
        <v>43054</v>
      </c>
      <c r="J80" s="26">
        <v>43054</v>
      </c>
      <c r="K80" s="27">
        <v>9250</v>
      </c>
      <c r="L80" s="28">
        <v>7785.4</v>
      </c>
      <c r="M80" s="28">
        <v>8970</v>
      </c>
      <c r="N80" s="29">
        <v>0.86</v>
      </c>
      <c r="O80" s="28">
        <v>7710</v>
      </c>
      <c r="P80" s="34"/>
      <c r="Q80" s="31" t="s">
        <v>476</v>
      </c>
    </row>
    <row r="81" ht="15.75" customHeight="1" spans="1:18">
      <c r="A81" s="18">
        <v>74</v>
      </c>
      <c r="B81" s="32"/>
      <c r="C81" s="22" t="s">
        <v>2493</v>
      </c>
      <c r="D81" s="23" t="s">
        <v>2491</v>
      </c>
      <c r="E81" s="24" t="s">
        <v>2492</v>
      </c>
      <c r="F81" s="22"/>
      <c r="G81" s="24">
        <v>1</v>
      </c>
      <c r="H81" s="25" t="s">
        <v>2353</v>
      </c>
      <c r="I81" s="26">
        <v>43054</v>
      </c>
      <c r="J81" s="26">
        <v>43054</v>
      </c>
      <c r="K81" s="27">
        <v>9250</v>
      </c>
      <c r="L81" s="28">
        <v>7785.4</v>
      </c>
      <c r="M81" s="28">
        <v>8970</v>
      </c>
      <c r="N81" s="29">
        <v>0.86</v>
      </c>
      <c r="O81" s="28">
        <v>7710</v>
      </c>
      <c r="P81" s="34"/>
      <c r="Q81" s="31" t="s">
        <v>476</v>
      </c>
      <c r="R81" s="37"/>
    </row>
    <row r="82" ht="15.75" customHeight="1" spans="1:18">
      <c r="A82" s="18">
        <v>75</v>
      </c>
      <c r="B82" s="32"/>
      <c r="C82" s="22" t="s">
        <v>2494</v>
      </c>
      <c r="D82" s="23" t="s">
        <v>2495</v>
      </c>
      <c r="E82" s="24"/>
      <c r="F82" s="22"/>
      <c r="G82" s="24">
        <v>1</v>
      </c>
      <c r="H82" s="25" t="s">
        <v>551</v>
      </c>
      <c r="I82" s="26">
        <v>43083</v>
      </c>
      <c r="J82" s="26">
        <v>43083</v>
      </c>
      <c r="K82" s="35">
        <v>81672.7</v>
      </c>
      <c r="L82" s="28">
        <v>70034.35</v>
      </c>
      <c r="M82" s="28">
        <v>77590</v>
      </c>
      <c r="N82" s="29">
        <v>0.89</v>
      </c>
      <c r="O82" s="28">
        <v>69060</v>
      </c>
      <c r="P82" s="34"/>
      <c r="Q82" s="31" t="s">
        <v>476</v>
      </c>
    </row>
    <row r="83" ht="15.75" customHeight="1" spans="1:18">
      <c r="A83" s="18">
        <v>76</v>
      </c>
      <c r="B83" s="32"/>
      <c r="C83" s="22" t="s">
        <v>2496</v>
      </c>
      <c r="D83" s="23" t="s">
        <v>2497</v>
      </c>
      <c r="E83" s="24"/>
      <c r="F83" s="22"/>
      <c r="G83" s="24">
        <v>1</v>
      </c>
      <c r="H83" s="25" t="s">
        <v>2498</v>
      </c>
      <c r="I83" s="26">
        <v>41456</v>
      </c>
      <c r="J83" s="26">
        <v>41456</v>
      </c>
      <c r="K83" s="27">
        <v>4300</v>
      </c>
      <c r="L83" s="28">
        <v>215</v>
      </c>
      <c r="M83" s="28">
        <v>3700</v>
      </c>
      <c r="N83" s="29">
        <v>0.15</v>
      </c>
      <c r="O83" s="28">
        <v>560</v>
      </c>
      <c r="P83" s="34"/>
      <c r="Q83" s="31" t="s">
        <v>476</v>
      </c>
    </row>
    <row r="84" ht="15.75" customHeight="1" spans="1:18">
      <c r="A84" s="18">
        <v>77</v>
      </c>
      <c r="B84" s="32"/>
      <c r="C84" s="22" t="s">
        <v>2499</v>
      </c>
      <c r="D84" s="23" t="s">
        <v>2410</v>
      </c>
      <c r="E84" s="24"/>
      <c r="F84" s="22"/>
      <c r="G84" s="24">
        <v>1</v>
      </c>
      <c r="H84" s="25" t="s">
        <v>551</v>
      </c>
      <c r="I84" s="26">
        <v>41456</v>
      </c>
      <c r="J84" s="26">
        <v>41456</v>
      </c>
      <c r="K84" s="27">
        <v>3000</v>
      </c>
      <c r="L84" s="28">
        <v>150</v>
      </c>
      <c r="M84" s="28">
        <v>2340</v>
      </c>
      <c r="N84" s="29">
        <v>0.28</v>
      </c>
      <c r="O84" s="28">
        <v>660</v>
      </c>
      <c r="P84" s="34"/>
      <c r="Q84" s="31" t="s">
        <v>476</v>
      </c>
    </row>
    <row r="85" ht="15.75" customHeight="1" spans="1:18">
      <c r="A85" s="18">
        <v>78</v>
      </c>
      <c r="B85" s="32"/>
      <c r="C85" s="22" t="s">
        <v>2500</v>
      </c>
      <c r="D85" s="23" t="s">
        <v>2501</v>
      </c>
      <c r="E85" s="24" t="s">
        <v>2502</v>
      </c>
      <c r="F85" s="22"/>
      <c r="G85" s="24">
        <v>2</v>
      </c>
      <c r="H85" s="25" t="s">
        <v>551</v>
      </c>
      <c r="I85" s="26">
        <v>43277</v>
      </c>
      <c r="J85" s="26">
        <v>43277</v>
      </c>
      <c r="K85" s="27">
        <v>4500</v>
      </c>
      <c r="L85" s="28">
        <v>4286.25</v>
      </c>
      <c r="M85" s="28">
        <v>4500</v>
      </c>
      <c r="N85" s="29">
        <v>0.92</v>
      </c>
      <c r="O85" s="28">
        <v>4140</v>
      </c>
      <c r="P85" s="34"/>
      <c r="Q85" s="31" t="s">
        <v>476</v>
      </c>
    </row>
    <row r="86" ht="15.75" customHeight="1" spans="1:18">
      <c r="A86" s="18">
        <v>79</v>
      </c>
      <c r="B86" s="32"/>
      <c r="C86" s="22" t="s">
        <v>2503</v>
      </c>
      <c r="D86" s="23" t="s">
        <v>2504</v>
      </c>
      <c r="E86" s="24"/>
      <c r="F86" s="22"/>
      <c r="G86" s="24">
        <v>272</v>
      </c>
      <c r="H86" s="25" t="s">
        <v>551</v>
      </c>
      <c r="I86" s="26">
        <v>43342</v>
      </c>
      <c r="J86" s="26">
        <v>43342</v>
      </c>
      <c r="K86" s="27">
        <v>17340</v>
      </c>
      <c r="L86" s="28">
        <v>17065.45</v>
      </c>
      <c r="M86" s="28">
        <v>17340</v>
      </c>
      <c r="N86" s="29">
        <v>0.94</v>
      </c>
      <c r="O86" s="28">
        <v>16300</v>
      </c>
      <c r="P86" s="34"/>
      <c r="Q86" s="31" t="s">
        <v>476</v>
      </c>
    </row>
    <row r="87" ht="15.75" customHeight="1" spans="1:18">
      <c r="A87" s="18">
        <v>80</v>
      </c>
      <c r="B87" s="32"/>
      <c r="C87" s="22" t="s">
        <v>2505</v>
      </c>
      <c r="D87" s="23" t="s">
        <v>2506</v>
      </c>
      <c r="E87" s="24"/>
      <c r="F87" s="22"/>
      <c r="G87" s="24">
        <v>1</v>
      </c>
      <c r="H87" s="25" t="s">
        <v>551</v>
      </c>
      <c r="I87" s="26">
        <v>42156</v>
      </c>
      <c r="J87" s="26">
        <v>42156</v>
      </c>
      <c r="K87" s="27">
        <v>1200</v>
      </c>
      <c r="L87" s="28">
        <v>459</v>
      </c>
      <c r="M87" s="28">
        <v>1090</v>
      </c>
      <c r="N87" s="29">
        <v>0.62</v>
      </c>
      <c r="O87" s="28">
        <v>680</v>
      </c>
      <c r="P87" s="34"/>
      <c r="Q87" s="31" t="s">
        <v>476</v>
      </c>
    </row>
    <row r="88" ht="15.75" customHeight="1" spans="1:18">
      <c r="A88" s="18">
        <v>81</v>
      </c>
      <c r="B88" s="32"/>
      <c r="C88" s="22" t="s">
        <v>2507</v>
      </c>
      <c r="D88" s="23" t="s">
        <v>2508</v>
      </c>
      <c r="E88" s="24"/>
      <c r="F88" s="22"/>
      <c r="G88" s="24">
        <v>1</v>
      </c>
      <c r="H88" s="25" t="s">
        <v>626</v>
      </c>
      <c r="I88" s="26">
        <v>42962</v>
      </c>
      <c r="J88" s="26">
        <v>42962</v>
      </c>
      <c r="K88" s="27">
        <v>23040</v>
      </c>
      <c r="L88" s="28">
        <v>18297.6</v>
      </c>
      <c r="M88" s="28">
        <v>21890</v>
      </c>
      <c r="N88" s="29">
        <v>0.9</v>
      </c>
      <c r="O88" s="28">
        <v>19700</v>
      </c>
      <c r="P88" s="34"/>
      <c r="Q88" s="31" t="s">
        <v>476</v>
      </c>
    </row>
    <row r="89" ht="15.75" customHeight="1" spans="1:18">
      <c r="A89" s="18">
        <v>82</v>
      </c>
      <c r="B89" s="32"/>
      <c r="C89" s="22" t="s">
        <v>2509</v>
      </c>
      <c r="D89" s="23" t="s">
        <v>2510</v>
      </c>
      <c r="E89" s="24"/>
      <c r="F89" s="22"/>
      <c r="G89" s="24">
        <v>1</v>
      </c>
      <c r="H89" s="25" t="s">
        <v>551</v>
      </c>
      <c r="I89" s="26">
        <v>42808</v>
      </c>
      <c r="J89" s="26">
        <v>42808</v>
      </c>
      <c r="K89" s="27">
        <v>2350</v>
      </c>
      <c r="L89" s="28">
        <v>1680.22</v>
      </c>
      <c r="M89" s="28">
        <v>2230</v>
      </c>
      <c r="N89" s="29">
        <v>0.8</v>
      </c>
      <c r="O89" s="28">
        <v>1780</v>
      </c>
      <c r="P89" s="34"/>
      <c r="Q89" s="31" t="s">
        <v>476</v>
      </c>
    </row>
    <row r="90" ht="15.75" customHeight="1" spans="1:18">
      <c r="A90" s="18">
        <v>83</v>
      </c>
      <c r="B90" s="32"/>
      <c r="C90" s="22" t="s">
        <v>2511</v>
      </c>
      <c r="D90" s="23" t="s">
        <v>2506</v>
      </c>
      <c r="E90" s="24"/>
      <c r="F90" s="22"/>
      <c r="G90" s="24">
        <v>1</v>
      </c>
      <c r="H90" s="25" t="s">
        <v>551</v>
      </c>
      <c r="I90" s="26">
        <v>42870</v>
      </c>
      <c r="J90" s="26">
        <v>42870</v>
      </c>
      <c r="K90" s="27">
        <v>2856</v>
      </c>
      <c r="L90" s="28">
        <v>2132.48</v>
      </c>
      <c r="M90" s="28">
        <v>2710</v>
      </c>
      <c r="N90" s="29">
        <v>0.81</v>
      </c>
      <c r="O90" s="28">
        <v>2200</v>
      </c>
      <c r="P90" s="34"/>
      <c r="Q90" s="31" t="s">
        <v>476</v>
      </c>
    </row>
    <row r="91" ht="15.75" customHeight="1" spans="1:18">
      <c r="A91" s="18">
        <v>84</v>
      </c>
      <c r="B91" s="32"/>
      <c r="C91" s="22" t="s">
        <v>2512</v>
      </c>
      <c r="D91" s="23" t="s">
        <v>2506</v>
      </c>
      <c r="E91" s="24"/>
      <c r="F91" s="22"/>
      <c r="G91" s="24">
        <v>1</v>
      </c>
      <c r="H91" s="25" t="s">
        <v>551</v>
      </c>
      <c r="I91" s="26">
        <v>42931</v>
      </c>
      <c r="J91" s="26">
        <v>42931</v>
      </c>
      <c r="K91" s="27">
        <v>1100</v>
      </c>
      <c r="L91" s="28">
        <v>856.12</v>
      </c>
      <c r="M91" s="28">
        <v>1050</v>
      </c>
      <c r="N91" s="29">
        <v>0.83</v>
      </c>
      <c r="O91" s="28">
        <v>870</v>
      </c>
      <c r="P91" s="34"/>
      <c r="Q91" s="31" t="s">
        <v>476</v>
      </c>
    </row>
    <row r="92" ht="15.75" customHeight="1" spans="1:18">
      <c r="A92" s="18">
        <v>85</v>
      </c>
      <c r="B92" s="32"/>
      <c r="C92" s="22" t="s">
        <v>2513</v>
      </c>
      <c r="D92" s="23" t="s">
        <v>2514</v>
      </c>
      <c r="E92" s="24"/>
      <c r="F92" s="22"/>
      <c r="G92" s="24">
        <v>1</v>
      </c>
      <c r="H92" s="25" t="s">
        <v>551</v>
      </c>
      <c r="I92" s="26">
        <v>41944</v>
      </c>
      <c r="J92" s="26">
        <v>41944</v>
      </c>
      <c r="K92" s="36">
        <v>31100</v>
      </c>
      <c r="L92" s="28">
        <v>8448.68</v>
      </c>
      <c r="M92" s="28">
        <v>27370</v>
      </c>
      <c r="N92" s="29">
        <v>0.27</v>
      </c>
      <c r="O92" s="28">
        <v>7390</v>
      </c>
      <c r="P92" s="34"/>
      <c r="Q92" s="31" t="s">
        <v>476</v>
      </c>
    </row>
    <row r="93" ht="15.75" customHeight="1" spans="1:18">
      <c r="A93" s="18">
        <v>86</v>
      </c>
      <c r="B93" s="32"/>
      <c r="C93" s="22" t="s">
        <v>2515</v>
      </c>
      <c r="D93" s="22" t="s">
        <v>2514</v>
      </c>
      <c r="E93" s="24"/>
      <c r="F93" s="22"/>
      <c r="G93" s="24">
        <v>1</v>
      </c>
      <c r="H93" s="25" t="s">
        <v>551</v>
      </c>
      <c r="I93" s="26">
        <v>43054</v>
      </c>
      <c r="J93" s="26">
        <v>43054</v>
      </c>
      <c r="K93" s="36">
        <v>35000</v>
      </c>
      <c r="L93" s="28">
        <v>29458.3</v>
      </c>
      <c r="M93" s="28">
        <v>33250</v>
      </c>
      <c r="N93" s="29">
        <v>0.77</v>
      </c>
      <c r="O93" s="28">
        <v>25600</v>
      </c>
      <c r="P93" s="34"/>
      <c r="Q93" s="31" t="s">
        <v>476</v>
      </c>
    </row>
    <row r="94" ht="15.75" customHeight="1" spans="1:18">
      <c r="A94" s="18">
        <v>87</v>
      </c>
      <c r="B94" s="32"/>
      <c r="C94" s="22" t="s">
        <v>2516</v>
      </c>
      <c r="D94" s="22" t="s">
        <v>2517</v>
      </c>
      <c r="E94" s="24"/>
      <c r="F94" s="22"/>
      <c r="G94" s="24">
        <v>1</v>
      </c>
      <c r="H94" s="25" t="s">
        <v>2498</v>
      </c>
      <c r="I94" s="26">
        <v>43305</v>
      </c>
      <c r="J94" s="26">
        <v>43305</v>
      </c>
      <c r="K94" s="27">
        <v>5000</v>
      </c>
      <c r="L94" s="28">
        <v>4841.66</v>
      </c>
      <c r="M94" s="28">
        <v>5000</v>
      </c>
      <c r="N94" s="29">
        <v>0.88</v>
      </c>
      <c r="O94" s="28">
        <v>4400</v>
      </c>
      <c r="P94" s="34"/>
      <c r="Q94" s="31" t="s">
        <v>476</v>
      </c>
    </row>
    <row r="95" ht="15.75" customHeight="1" spans="1:18">
      <c r="A95" s="18">
        <v>88</v>
      </c>
      <c r="B95" s="38"/>
      <c r="C95" s="22" t="s">
        <v>2518</v>
      </c>
      <c r="D95" s="22" t="s">
        <v>2519</v>
      </c>
      <c r="E95" s="24" t="s">
        <v>2520</v>
      </c>
      <c r="F95" s="22"/>
      <c r="G95" s="24">
        <v>1</v>
      </c>
      <c r="H95" s="25" t="s">
        <v>2498</v>
      </c>
      <c r="I95" s="26">
        <v>43335</v>
      </c>
      <c r="J95" s="26">
        <v>43335</v>
      </c>
      <c r="K95" s="27">
        <v>84000</v>
      </c>
      <c r="L95" s="28">
        <v>83335</v>
      </c>
      <c r="M95" s="28">
        <v>84000</v>
      </c>
      <c r="N95" s="29">
        <v>0.95</v>
      </c>
      <c r="O95" s="28">
        <v>79800</v>
      </c>
      <c r="P95" s="34"/>
      <c r="Q95" s="31" t="s">
        <v>476</v>
      </c>
    </row>
    <row r="96" ht="15.75" customHeight="1" spans="1:18">
      <c r="A96" s="18">
        <v>89</v>
      </c>
      <c r="B96" s="18"/>
      <c r="C96" s="22"/>
      <c r="D96" s="39" t="s">
        <v>969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2521</v>
      </c>
      <c r="C97" s="22" t="s">
        <v>2522</v>
      </c>
      <c r="D97" s="23" t="s">
        <v>2523</v>
      </c>
      <c r="E97" s="24"/>
      <c r="F97" s="23"/>
      <c r="G97" s="24">
        <v>1</v>
      </c>
      <c r="H97" s="25" t="s">
        <v>551</v>
      </c>
      <c r="I97" s="26">
        <v>41030</v>
      </c>
      <c r="J97" s="26">
        <v>41030</v>
      </c>
      <c r="K97" s="27">
        <v>800820</v>
      </c>
      <c r="L97" s="28">
        <v>559906.84</v>
      </c>
      <c r="M97" s="28">
        <v>696710</v>
      </c>
      <c r="N97" s="29">
        <v>0.43</v>
      </c>
      <c r="O97" s="28">
        <v>299590</v>
      </c>
      <c r="P97" s="30"/>
      <c r="Q97" s="31" t="s">
        <v>480</v>
      </c>
    </row>
    <row r="98" ht="15.75" customHeight="1" spans="1:18">
      <c r="A98" s="18">
        <v>91</v>
      </c>
      <c r="B98" s="32"/>
      <c r="C98" s="22" t="s">
        <v>2524</v>
      </c>
      <c r="D98" s="23" t="s">
        <v>2525</v>
      </c>
      <c r="E98" s="24"/>
      <c r="F98" s="23"/>
      <c r="G98" s="24">
        <v>1</v>
      </c>
      <c r="H98" s="25" t="s">
        <v>2353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2526</v>
      </c>
      <c r="D99" s="23" t="s">
        <v>2527</v>
      </c>
      <c r="E99" s="24"/>
      <c r="F99" s="22"/>
      <c r="G99" s="24">
        <v>1</v>
      </c>
      <c r="H99" s="25" t="s">
        <v>2353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2528</v>
      </c>
      <c r="D100" s="23" t="s">
        <v>2394</v>
      </c>
      <c r="E100" s="25"/>
      <c r="F100" s="23"/>
      <c r="G100" s="24">
        <v>1</v>
      </c>
      <c r="H100" s="25" t="s">
        <v>551</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2529</v>
      </c>
      <c r="D101" s="23" t="s">
        <v>2530</v>
      </c>
      <c r="E101" s="24"/>
      <c r="F101" s="22"/>
      <c r="G101" s="24">
        <v>1</v>
      </c>
      <c r="H101" s="25" t="s">
        <v>551</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2531</v>
      </c>
      <c r="D102" s="23" t="s">
        <v>2532</v>
      </c>
      <c r="E102" s="24"/>
      <c r="F102" s="22"/>
      <c r="G102" s="24">
        <v>1</v>
      </c>
      <c r="H102" s="25" t="s">
        <v>2353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2533</v>
      </c>
      <c r="D103" s="23" t="s">
        <v>2534</v>
      </c>
      <c r="E103" s="24"/>
      <c r="F103" s="22"/>
      <c r="G103" s="24">
        <v>1</v>
      </c>
      <c r="H103" s="25" t="s">
        <v>551</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2535</v>
      </c>
      <c r="D104" s="23" t="s">
        <v>2536</v>
      </c>
      <c r="E104" s="24"/>
      <c r="F104" s="22"/>
      <c r="G104" s="24">
        <v>1</v>
      </c>
      <c r="H104" s="25" t="s">
        <v>551</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2537</v>
      </c>
      <c r="D105" s="23" t="s">
        <v>2538</v>
      </c>
      <c r="E105" s="24"/>
      <c r="F105" s="22"/>
      <c r="G105" s="24">
        <v>1</v>
      </c>
      <c r="H105" s="25" t="s">
        <v>551</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2539</v>
      </c>
      <c r="D106" s="23" t="s">
        <v>2540</v>
      </c>
      <c r="E106" s="24"/>
      <c r="F106" s="22"/>
      <c r="G106" s="24">
        <v>1</v>
      </c>
      <c r="H106" s="25" t="s">
        <v>2486</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2541</v>
      </c>
      <c r="D107" s="22" t="s">
        <v>2359</v>
      </c>
      <c r="E107" s="24"/>
      <c r="F107" s="22"/>
      <c r="G107" s="24">
        <v>1</v>
      </c>
      <c r="H107" s="25" t="s">
        <v>551</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2542</v>
      </c>
      <c r="D108" s="22" t="s">
        <v>2396</v>
      </c>
      <c r="E108" s="24"/>
      <c r="F108" s="22"/>
      <c r="G108" s="24">
        <v>1</v>
      </c>
      <c r="H108" s="25" t="s">
        <v>551</v>
      </c>
      <c r="I108" s="26">
        <v>41531</v>
      </c>
      <c r="J108" s="26">
        <v>41531</v>
      </c>
      <c r="K108" s="27">
        <v>1200</v>
      </c>
      <c r="L108" s="28">
        <v>60</v>
      </c>
      <c r="M108" s="28">
        <v>940</v>
      </c>
      <c r="N108" s="29">
        <v>0.31</v>
      </c>
      <c r="O108" s="28">
        <v>290</v>
      </c>
      <c r="P108" s="34"/>
      <c r="Q108" s="31" t="s">
        <v>480</v>
      </c>
    </row>
    <row r="109" ht="15.75" customHeight="1" spans="1:18">
      <c r="A109" s="18">
        <v>102</v>
      </c>
      <c r="B109" s="32"/>
      <c r="C109" s="22" t="s">
        <v>2543</v>
      </c>
      <c r="D109" s="22" t="s">
        <v>2544</v>
      </c>
      <c r="E109" s="24"/>
      <c r="F109" s="22"/>
      <c r="G109" s="24">
        <v>2</v>
      </c>
      <c r="H109" s="25" t="s">
        <v>551</v>
      </c>
      <c r="I109" s="26">
        <v>41531</v>
      </c>
      <c r="J109" s="26">
        <v>41531</v>
      </c>
      <c r="K109" s="27">
        <v>9610</v>
      </c>
      <c r="L109" s="28">
        <v>480.5</v>
      </c>
      <c r="M109" s="28">
        <v>7500</v>
      </c>
      <c r="N109" s="29">
        <v>0.31</v>
      </c>
      <c r="O109" s="28">
        <v>2330</v>
      </c>
      <c r="P109" s="34"/>
      <c r="Q109" s="31" t="s">
        <v>480</v>
      </c>
    </row>
    <row r="110" ht="15.75" customHeight="1" spans="1:18">
      <c r="A110" s="18">
        <v>103</v>
      </c>
      <c r="B110" s="32"/>
      <c r="C110" s="22" t="s">
        <v>2545</v>
      </c>
      <c r="D110" s="22" t="s">
        <v>2546</v>
      </c>
      <c r="E110" s="24"/>
      <c r="F110" s="22"/>
      <c r="G110" s="24">
        <v>1</v>
      </c>
      <c r="H110" s="25" t="s">
        <v>551</v>
      </c>
      <c r="I110" s="26">
        <v>41699</v>
      </c>
      <c r="J110" s="26">
        <v>41699</v>
      </c>
      <c r="K110" s="36">
        <v>3480</v>
      </c>
      <c r="L110" s="28">
        <v>504.6</v>
      </c>
      <c r="M110" s="28">
        <v>2780</v>
      </c>
      <c r="N110" s="29">
        <v>0.36</v>
      </c>
      <c r="O110" s="28">
        <v>1000</v>
      </c>
      <c r="P110" s="34"/>
      <c r="Q110" s="31" t="s">
        <v>480</v>
      </c>
    </row>
    <row r="111" ht="15.75" customHeight="1" spans="1:18">
      <c r="A111" s="18">
        <v>104</v>
      </c>
      <c r="B111" s="32"/>
      <c r="C111" s="22" t="s">
        <v>2547</v>
      </c>
      <c r="D111" s="22" t="s">
        <v>2548</v>
      </c>
      <c r="E111" s="24" t="s">
        <v>2388</v>
      </c>
      <c r="F111" s="22"/>
      <c r="G111" s="24">
        <v>1</v>
      </c>
      <c r="H111" s="25" t="s">
        <v>626</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2549</v>
      </c>
      <c r="D112" s="22" t="s">
        <v>2410</v>
      </c>
      <c r="E112" s="24"/>
      <c r="F112" s="22"/>
      <c r="G112" s="24">
        <v>2</v>
      </c>
      <c r="H112" s="25" t="s">
        <v>551</v>
      </c>
      <c r="I112" s="26">
        <v>41913</v>
      </c>
      <c r="J112" s="26">
        <v>41913</v>
      </c>
      <c r="K112" s="36">
        <v>1000</v>
      </c>
      <c r="L112" s="28">
        <v>255.99</v>
      </c>
      <c r="M112" s="28">
        <v>800</v>
      </c>
      <c r="N112" s="29">
        <v>0.44</v>
      </c>
      <c r="O112" s="28">
        <v>350</v>
      </c>
      <c r="P112" s="34"/>
      <c r="Q112" s="31" t="s">
        <v>480</v>
      </c>
    </row>
    <row r="113" ht="15.75" customHeight="1" spans="1:17">
      <c r="A113" s="18">
        <v>106</v>
      </c>
      <c r="B113" s="32"/>
      <c r="C113" s="22" t="s">
        <v>2550</v>
      </c>
      <c r="D113" s="22" t="s">
        <v>2506</v>
      </c>
      <c r="E113" s="24"/>
      <c r="F113" s="22"/>
      <c r="G113" s="24">
        <v>1</v>
      </c>
      <c r="H113" s="25" t="s">
        <v>551</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2551</v>
      </c>
      <c r="D114" s="22" t="s">
        <v>2365</v>
      </c>
      <c r="E114" s="24"/>
      <c r="F114" s="22" t="s">
        <v>2366</v>
      </c>
      <c r="G114" s="24">
        <v>1</v>
      </c>
      <c r="H114" s="25" t="s">
        <v>551</v>
      </c>
      <c r="I114" s="26">
        <v>41944</v>
      </c>
      <c r="J114" s="26">
        <v>41944</v>
      </c>
      <c r="K114" s="36">
        <v>2260</v>
      </c>
      <c r="L114" s="28">
        <v>614.12</v>
      </c>
      <c r="M114" s="28">
        <v>1810</v>
      </c>
      <c r="N114" s="29">
        <v>0.45</v>
      </c>
      <c r="O114" s="28">
        <v>810</v>
      </c>
      <c r="P114" s="34"/>
      <c r="Q114" s="31" t="s">
        <v>480</v>
      </c>
    </row>
    <row r="115" ht="15.75" customHeight="1" spans="1:17">
      <c r="A115" s="18">
        <v>108</v>
      </c>
      <c r="B115" s="32"/>
      <c r="C115" s="22" t="s">
        <v>2552</v>
      </c>
      <c r="D115" s="22" t="s">
        <v>2416</v>
      </c>
      <c r="E115" s="24"/>
      <c r="F115" s="22"/>
      <c r="G115" s="24">
        <v>1</v>
      </c>
      <c r="H115" s="25" t="s">
        <v>551</v>
      </c>
      <c r="I115" s="26">
        <v>42142</v>
      </c>
      <c r="J115" s="26">
        <v>42142</v>
      </c>
      <c r="K115" s="35">
        <v>2350</v>
      </c>
      <c r="L115" s="28">
        <v>861.6</v>
      </c>
      <c r="M115" s="28">
        <v>2000</v>
      </c>
      <c r="N115" s="29">
        <v>0.51</v>
      </c>
      <c r="O115" s="28">
        <v>1020</v>
      </c>
      <c r="P115" s="34"/>
      <c r="Q115" s="31" t="s">
        <v>480</v>
      </c>
    </row>
    <row r="116" ht="15.75" customHeight="1" spans="1:17">
      <c r="A116" s="18">
        <v>109</v>
      </c>
      <c r="B116" s="32"/>
      <c r="C116" s="22" t="s">
        <v>2553</v>
      </c>
      <c r="D116" s="22" t="s">
        <v>2396</v>
      </c>
      <c r="E116" s="24"/>
      <c r="F116" s="22"/>
      <c r="G116" s="24">
        <v>1</v>
      </c>
      <c r="H116" s="25" t="s">
        <v>551</v>
      </c>
      <c r="I116" s="26">
        <v>42343</v>
      </c>
      <c r="J116" s="26">
        <v>42343</v>
      </c>
      <c r="K116" s="35">
        <v>1200</v>
      </c>
      <c r="L116" s="28">
        <v>573</v>
      </c>
      <c r="M116" s="28">
        <v>1020</v>
      </c>
      <c r="N116" s="29">
        <v>0.59</v>
      </c>
      <c r="O116" s="28">
        <v>600</v>
      </c>
      <c r="P116" s="34"/>
      <c r="Q116" s="31" t="s">
        <v>480</v>
      </c>
    </row>
    <row r="117" ht="15.75" customHeight="1" spans="1:17">
      <c r="A117" s="18">
        <v>110</v>
      </c>
      <c r="B117" s="32"/>
      <c r="C117" s="22" t="s">
        <v>2554</v>
      </c>
      <c r="D117" s="22" t="s">
        <v>2449</v>
      </c>
      <c r="E117" s="24" t="s">
        <v>2555</v>
      </c>
      <c r="F117" s="22"/>
      <c r="G117" s="24">
        <v>1</v>
      </c>
      <c r="H117" s="25" t="s">
        <v>551</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2556</v>
      </c>
      <c r="D118" s="23" t="s">
        <v>2390</v>
      </c>
      <c r="E118" s="24"/>
      <c r="F118" s="22"/>
      <c r="G118" s="24">
        <v>1</v>
      </c>
      <c r="H118" s="25" t="s">
        <v>551</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2557</v>
      </c>
      <c r="D119" s="23" t="s">
        <v>2558</v>
      </c>
      <c r="E119" s="24"/>
      <c r="F119" s="22"/>
      <c r="G119" s="24">
        <v>2</v>
      </c>
      <c r="H119" s="25" t="s">
        <v>551</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2559</v>
      </c>
      <c r="D120" s="22" t="s">
        <v>2428</v>
      </c>
      <c r="E120" s="24" t="s">
        <v>2429</v>
      </c>
      <c r="F120" s="22"/>
      <c r="G120" s="24">
        <v>1</v>
      </c>
      <c r="H120" s="25" t="s">
        <v>551</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2560</v>
      </c>
      <c r="D121" s="23" t="s">
        <v>2561</v>
      </c>
      <c r="E121" s="24"/>
      <c r="F121" s="22"/>
      <c r="G121" s="24">
        <v>4</v>
      </c>
      <c r="H121" s="25" t="s">
        <v>551</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2562</v>
      </c>
      <c r="D122" s="22" t="s">
        <v>2431</v>
      </c>
      <c r="E122" s="24"/>
      <c r="F122" s="22"/>
      <c r="G122" s="24">
        <v>1</v>
      </c>
      <c r="H122" s="25" t="s">
        <v>551</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2563</v>
      </c>
      <c r="D123" s="22" t="s">
        <v>2564</v>
      </c>
      <c r="E123" s="24"/>
      <c r="F123" s="22"/>
      <c r="G123" s="24">
        <v>1</v>
      </c>
      <c r="H123" s="25" t="s">
        <v>551</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2565</v>
      </c>
      <c r="D124" s="22" t="s">
        <v>2566</v>
      </c>
      <c r="E124" s="24" t="s">
        <v>2567</v>
      </c>
      <c r="F124" s="22" t="s">
        <v>2568</v>
      </c>
      <c r="G124" s="24">
        <v>1</v>
      </c>
      <c r="H124" s="25" t="s">
        <v>551</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2569</v>
      </c>
      <c r="D125" s="23" t="s">
        <v>2570</v>
      </c>
      <c r="E125" s="24"/>
      <c r="F125" s="22"/>
      <c r="G125" s="24">
        <v>1</v>
      </c>
      <c r="H125" s="25" t="s">
        <v>551</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2571</v>
      </c>
      <c r="D126" s="22" t="s">
        <v>2572</v>
      </c>
      <c r="E126" s="24"/>
      <c r="F126" s="22"/>
      <c r="G126" s="24">
        <v>1</v>
      </c>
      <c r="H126" s="25" t="s">
        <v>551</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2573</v>
      </c>
      <c r="D127" s="22" t="s">
        <v>2574</v>
      </c>
      <c r="E127" s="24"/>
      <c r="F127" s="22"/>
      <c r="G127" s="24">
        <v>1</v>
      </c>
      <c r="H127" s="25" t="s">
        <v>551</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2575</v>
      </c>
      <c r="D128" s="22" t="s">
        <v>2421</v>
      </c>
      <c r="E128" s="24"/>
      <c r="F128" s="22"/>
      <c r="G128" s="24">
        <v>1</v>
      </c>
      <c r="H128" s="25" t="s">
        <v>551</v>
      </c>
      <c r="I128" s="26">
        <v>42979</v>
      </c>
      <c r="J128" s="26">
        <v>42979</v>
      </c>
      <c r="K128" s="27">
        <v>3300</v>
      </c>
      <c r="L128" s="28">
        <v>2673</v>
      </c>
      <c r="M128" s="28">
        <v>3140</v>
      </c>
      <c r="N128" s="29">
        <v>0.8</v>
      </c>
      <c r="O128" s="28">
        <v>2510</v>
      </c>
      <c r="P128" s="34"/>
      <c r="Q128" s="31" t="s">
        <v>480</v>
      </c>
    </row>
    <row r="129" ht="15.75" customHeight="1" spans="1:17">
      <c r="A129" s="18">
        <v>122</v>
      </c>
      <c r="B129" s="32"/>
      <c r="C129" s="22" t="s">
        <v>2576</v>
      </c>
      <c r="D129" s="22" t="s">
        <v>2577</v>
      </c>
      <c r="E129" s="24" t="s">
        <v>2502</v>
      </c>
      <c r="F129" s="22"/>
      <c r="G129" s="24">
        <v>1</v>
      </c>
      <c r="H129" s="25" t="s">
        <v>551</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2578</v>
      </c>
      <c r="D130" s="22" t="s">
        <v>2579</v>
      </c>
      <c r="E130" s="24"/>
      <c r="F130" s="22"/>
      <c r="G130" s="24">
        <v>1</v>
      </c>
      <c r="H130" s="25" t="s">
        <v>551</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2580</v>
      </c>
      <c r="D131" s="22" t="s">
        <v>2410</v>
      </c>
      <c r="E131" s="24"/>
      <c r="F131" s="22"/>
      <c r="G131" s="24">
        <v>1</v>
      </c>
      <c r="H131" s="25" t="s">
        <v>551</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2581</v>
      </c>
      <c r="D132" s="22" t="s">
        <v>2582</v>
      </c>
      <c r="E132" s="24"/>
      <c r="F132" s="22"/>
      <c r="G132" s="24">
        <v>1</v>
      </c>
      <c r="H132" s="25" t="s">
        <v>626</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2583</v>
      </c>
      <c r="D133" s="22" t="s">
        <v>2584</v>
      </c>
      <c r="E133" s="24"/>
      <c r="F133" s="22"/>
      <c r="G133" s="24">
        <v>1</v>
      </c>
      <c r="H133" s="25" t="s">
        <v>551</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2585</v>
      </c>
      <c r="D134" s="22" t="s">
        <v>2421</v>
      </c>
      <c r="E134" s="24"/>
      <c r="F134" s="22"/>
      <c r="G134" s="24">
        <v>1</v>
      </c>
      <c r="H134" s="25" t="s">
        <v>551</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2586</v>
      </c>
      <c r="D135" s="22" t="s">
        <v>2587</v>
      </c>
      <c r="E135" s="24"/>
      <c r="F135" s="22"/>
      <c r="G135" s="24">
        <v>1</v>
      </c>
      <c r="H135" s="25" t="s">
        <v>551</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2588</v>
      </c>
      <c r="D136" s="22" t="s">
        <v>2589</v>
      </c>
      <c r="E136" s="24"/>
      <c r="F136" s="22"/>
      <c r="G136" s="24">
        <v>1</v>
      </c>
      <c r="H136" s="25" t="s">
        <v>551</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2590</v>
      </c>
      <c r="D137" s="22" t="s">
        <v>2591</v>
      </c>
      <c r="E137" s="24"/>
      <c r="F137" s="22"/>
      <c r="G137" s="24">
        <v>1</v>
      </c>
      <c r="H137" s="25" t="s">
        <v>551</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2592</v>
      </c>
      <c r="D138" s="22" t="s">
        <v>2593</v>
      </c>
      <c r="E138" s="24"/>
      <c r="F138" s="22"/>
      <c r="G138" s="24">
        <v>1</v>
      </c>
      <c r="H138" s="25" t="s">
        <v>2486</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2594</v>
      </c>
      <c r="D139" s="22" t="s">
        <v>2458</v>
      </c>
      <c r="E139" s="24"/>
      <c r="F139" s="22" t="s">
        <v>2459</v>
      </c>
      <c r="G139" s="24">
        <v>4</v>
      </c>
      <c r="H139" s="25" t="s">
        <v>551</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2595</v>
      </c>
      <c r="D140" s="23" t="s">
        <v>2596</v>
      </c>
      <c r="E140" s="24"/>
      <c r="F140" s="23"/>
      <c r="G140" s="24">
        <v>2</v>
      </c>
      <c r="H140" s="25" t="s">
        <v>551</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2597</v>
      </c>
      <c r="D141" s="23" t="s">
        <v>2491</v>
      </c>
      <c r="E141" s="24" t="s">
        <v>2492</v>
      </c>
      <c r="F141" s="23"/>
      <c r="G141" s="24">
        <v>37</v>
      </c>
      <c r="H141" s="25" t="s">
        <v>626</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2598</v>
      </c>
      <c r="D142" s="23" t="s">
        <v>2469</v>
      </c>
      <c r="E142" s="24"/>
      <c r="F142" s="23"/>
      <c r="G142" s="24">
        <v>5</v>
      </c>
      <c r="H142" s="25" t="s">
        <v>551</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2599</v>
      </c>
      <c r="D143" s="23" t="s">
        <v>2473</v>
      </c>
      <c r="E143" s="24" t="s">
        <v>2474</v>
      </c>
      <c r="F143" s="22"/>
      <c r="G143" s="24">
        <v>29</v>
      </c>
      <c r="H143" s="25" t="s">
        <v>626</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2600</v>
      </c>
      <c r="D144" s="23" t="s">
        <v>2527</v>
      </c>
      <c r="E144" s="24"/>
      <c r="F144" s="22"/>
      <c r="G144" s="24">
        <v>1</v>
      </c>
      <c r="H144" s="25" t="s">
        <v>2353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2601</v>
      </c>
      <c r="D145" s="22" t="s">
        <v>2489</v>
      </c>
      <c r="E145" s="24"/>
      <c r="F145" s="22"/>
      <c r="G145" s="24">
        <v>1</v>
      </c>
      <c r="H145" s="25" t="s">
        <v>2353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2602</v>
      </c>
      <c r="D146" s="23" t="s">
        <v>2603</v>
      </c>
      <c r="E146" s="24"/>
      <c r="F146" s="22"/>
      <c r="G146" s="24">
        <v>1</v>
      </c>
      <c r="H146" s="25" t="s">
        <v>2353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2604</v>
      </c>
      <c r="D147" s="23" t="s">
        <v>2605</v>
      </c>
      <c r="E147" s="24"/>
      <c r="F147" s="22"/>
      <c r="G147" s="24">
        <v>1</v>
      </c>
      <c r="H147" s="25" t="s">
        <v>2353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2606</v>
      </c>
      <c r="D148" s="23" t="s">
        <v>2607</v>
      </c>
      <c r="E148" s="24"/>
      <c r="F148" s="22"/>
      <c r="G148" s="24">
        <v>1</v>
      </c>
      <c r="H148" s="25" t="s">
        <v>626</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2608</v>
      </c>
      <c r="D149" s="23" t="s">
        <v>2362</v>
      </c>
      <c r="E149" s="24"/>
      <c r="F149" s="22"/>
      <c r="G149" s="24">
        <v>2</v>
      </c>
      <c r="H149" s="25" t="s">
        <v>551</v>
      </c>
      <c r="I149" s="26">
        <v>42948</v>
      </c>
      <c r="J149" s="26">
        <v>42948</v>
      </c>
      <c r="K149" s="27">
        <v>960</v>
      </c>
      <c r="L149" s="28">
        <v>762.4</v>
      </c>
      <c r="M149" s="28">
        <v>910</v>
      </c>
      <c r="N149" s="29">
        <v>0.83</v>
      </c>
      <c r="O149" s="28">
        <v>760</v>
      </c>
      <c r="P149" s="34"/>
      <c r="Q149" s="31" t="s">
        <v>480</v>
      </c>
    </row>
    <row r="150" ht="15.75" customHeight="1" spans="1:17">
      <c r="A150" s="18">
        <v>143</v>
      </c>
      <c r="B150" s="32"/>
      <c r="C150" s="22" t="s">
        <v>2609</v>
      </c>
      <c r="D150" s="23" t="s">
        <v>2610</v>
      </c>
      <c r="E150" s="24"/>
      <c r="F150" s="22"/>
      <c r="G150" s="24">
        <v>1</v>
      </c>
      <c r="H150" s="25" t="s">
        <v>2353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2611</v>
      </c>
      <c r="D151" s="23" t="s">
        <v>2464</v>
      </c>
      <c r="E151" s="24"/>
      <c r="F151" s="22"/>
      <c r="G151" s="24">
        <v>4</v>
      </c>
      <c r="H151" s="25" t="s">
        <v>551</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2612</v>
      </c>
      <c r="D152" s="22" t="s">
        <v>2469</v>
      </c>
      <c r="E152" s="24"/>
      <c r="F152" s="22"/>
      <c r="G152" s="24">
        <v>12</v>
      </c>
      <c r="H152" s="25" t="s">
        <v>551</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2613</v>
      </c>
      <c r="D153" s="23" t="s">
        <v>2614</v>
      </c>
      <c r="E153" s="24"/>
      <c r="F153" s="23"/>
      <c r="G153" s="24">
        <v>1302</v>
      </c>
      <c r="H153" s="25" t="s">
        <v>551</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2615</v>
      </c>
      <c r="D154" s="23" t="s">
        <v>2616</v>
      </c>
      <c r="E154" s="24"/>
      <c r="F154" s="22"/>
      <c r="G154" s="24">
        <v>20</v>
      </c>
      <c r="H154" s="25" t="s">
        <v>2498</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2617</v>
      </c>
      <c r="D155" s="23" t="s">
        <v>2618</v>
      </c>
      <c r="E155" s="24"/>
      <c r="F155" s="22" t="s">
        <v>2619</v>
      </c>
      <c r="G155" s="24">
        <v>1</v>
      </c>
      <c r="H155" s="25" t="s">
        <v>2498</v>
      </c>
      <c r="I155" s="26">
        <v>41821</v>
      </c>
      <c r="J155" s="26">
        <v>41821</v>
      </c>
      <c r="K155" s="27">
        <v>3200</v>
      </c>
      <c r="L155" s="28">
        <v>666.5</v>
      </c>
      <c r="M155" s="28">
        <v>2820</v>
      </c>
      <c r="N155" s="29">
        <v>0.2</v>
      </c>
      <c r="O155" s="28">
        <v>560</v>
      </c>
      <c r="P155" s="34"/>
      <c r="Q155" s="31" t="s">
        <v>480</v>
      </c>
    </row>
    <row r="156" ht="15.75" customHeight="1" spans="1:17">
      <c r="A156" s="18">
        <v>149</v>
      </c>
      <c r="B156" s="32"/>
      <c r="C156" s="22" t="s">
        <v>2620</v>
      </c>
      <c r="D156" s="23" t="s">
        <v>2621</v>
      </c>
      <c r="E156" s="24"/>
      <c r="F156" s="22"/>
      <c r="G156" s="24">
        <v>1</v>
      </c>
      <c r="H156" s="25" t="s">
        <v>2498</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2622</v>
      </c>
      <c r="D157" s="23" t="s">
        <v>2623</v>
      </c>
      <c r="E157" s="24"/>
      <c r="F157" s="22"/>
      <c r="G157" s="24">
        <v>20</v>
      </c>
      <c r="H157" s="25" t="s">
        <v>2498</v>
      </c>
      <c r="I157" s="26">
        <v>42948</v>
      </c>
      <c r="J157" s="26">
        <v>42948</v>
      </c>
      <c r="K157" s="27">
        <v>9600</v>
      </c>
      <c r="L157" s="28">
        <v>7624</v>
      </c>
      <c r="M157" s="28">
        <v>9120</v>
      </c>
      <c r="N157" s="29">
        <v>0.72</v>
      </c>
      <c r="O157" s="28">
        <v>6570</v>
      </c>
      <c r="P157" s="34"/>
      <c r="Q157" s="31" t="s">
        <v>480</v>
      </c>
    </row>
    <row r="158" ht="15.75" customHeight="1" spans="1:17">
      <c r="A158" s="18">
        <v>151</v>
      </c>
      <c r="B158" s="32"/>
      <c r="C158" s="22" t="s">
        <v>2624</v>
      </c>
      <c r="D158" s="23" t="s">
        <v>2625</v>
      </c>
      <c r="E158" s="24"/>
      <c r="F158" s="22"/>
      <c r="G158" s="24">
        <v>1</v>
      </c>
      <c r="H158" s="25" t="s">
        <v>2498</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2626</v>
      </c>
      <c r="D159" s="23" t="s">
        <v>2627</v>
      </c>
      <c r="E159" s="24"/>
      <c r="F159" s="22"/>
      <c r="G159" s="24">
        <v>1</v>
      </c>
      <c r="H159" s="25" t="s">
        <v>2498</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1092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2628</v>
      </c>
      <c r="C161" s="22" t="s">
        <v>2629</v>
      </c>
      <c r="D161" s="23" t="s">
        <v>2630</v>
      </c>
      <c r="E161" s="24"/>
      <c r="F161" s="22"/>
      <c r="G161" s="24">
        <v>1</v>
      </c>
      <c r="H161" s="25" t="s">
        <v>551</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2631</v>
      </c>
      <c r="D162" s="23" t="s">
        <v>2632</v>
      </c>
      <c r="E162" s="24"/>
      <c r="F162" s="22"/>
      <c r="G162" s="24">
        <v>1</v>
      </c>
      <c r="H162" s="25" t="s">
        <v>2353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2633</v>
      </c>
      <c r="D163" s="22" t="s">
        <v>2394</v>
      </c>
      <c r="E163" s="22"/>
      <c r="F163" s="22"/>
      <c r="G163" s="24">
        <v>1</v>
      </c>
      <c r="H163" s="25" t="s">
        <v>551</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2634</v>
      </c>
      <c r="D164" s="22" t="s">
        <v>2635</v>
      </c>
      <c r="E164" s="22"/>
      <c r="F164" s="22"/>
      <c r="G164" s="24">
        <v>1</v>
      </c>
      <c r="H164" s="25" t="s">
        <v>941</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2636</v>
      </c>
      <c r="D165" s="22" t="s">
        <v>2416</v>
      </c>
      <c r="E165" s="22" t="s">
        <v>2637</v>
      </c>
      <c r="F165" s="23"/>
      <c r="G165" s="24">
        <v>2</v>
      </c>
      <c r="H165" s="25" t="s">
        <v>551</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2638</v>
      </c>
      <c r="D166" s="22" t="s">
        <v>2639</v>
      </c>
      <c r="E166" s="22"/>
      <c r="F166" s="22"/>
      <c r="G166" s="24">
        <v>1</v>
      </c>
      <c r="H166" s="25" t="s">
        <v>551</v>
      </c>
      <c r="I166" s="26">
        <v>40269</v>
      </c>
      <c r="J166" s="26">
        <v>40269</v>
      </c>
      <c r="K166" s="27">
        <v>3100</v>
      </c>
      <c r="L166" s="28">
        <v>621.46</v>
      </c>
      <c r="M166" s="28">
        <v>2640</v>
      </c>
      <c r="N166" s="29">
        <v>0.25</v>
      </c>
      <c r="O166" s="28">
        <v>660</v>
      </c>
      <c r="P166" s="34"/>
      <c r="Q166" s="31" t="s">
        <v>481</v>
      </c>
    </row>
    <row r="167" ht="15.75" customHeight="1" spans="1:17">
      <c r="A167" s="18">
        <v>160</v>
      </c>
      <c r="B167" s="32"/>
      <c r="C167" s="22" t="s">
        <v>2640</v>
      </c>
      <c r="D167" s="22" t="s">
        <v>2641</v>
      </c>
      <c r="E167" s="22"/>
      <c r="F167" s="22"/>
      <c r="G167" s="24">
        <v>1</v>
      </c>
      <c r="H167" s="25" t="s">
        <v>551</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2642</v>
      </c>
      <c r="D168" s="22" t="s">
        <v>2643</v>
      </c>
      <c r="E168" s="22"/>
      <c r="F168" s="22"/>
      <c r="G168" s="24">
        <v>1</v>
      </c>
      <c r="H168" s="25" t="s">
        <v>551</v>
      </c>
      <c r="I168" s="26">
        <v>40422</v>
      </c>
      <c r="J168" s="26">
        <v>40422</v>
      </c>
      <c r="K168" s="36">
        <v>3200</v>
      </c>
      <c r="L168" s="28">
        <v>768.32</v>
      </c>
      <c r="M168" s="28">
        <v>2590</v>
      </c>
      <c r="N168" s="29">
        <v>0.15</v>
      </c>
      <c r="O168" s="28">
        <v>390</v>
      </c>
      <c r="P168" s="34"/>
      <c r="Q168" s="31" t="s">
        <v>481</v>
      </c>
    </row>
    <row r="169" ht="15.75" customHeight="1" spans="1:17">
      <c r="A169" s="18">
        <v>162</v>
      </c>
      <c r="B169" s="32"/>
      <c r="C169" s="22" t="s">
        <v>2644</v>
      </c>
      <c r="D169" s="22" t="s">
        <v>2396</v>
      </c>
      <c r="E169" s="22"/>
      <c r="F169" s="22"/>
      <c r="G169" s="24">
        <v>1</v>
      </c>
      <c r="H169" s="25" t="s">
        <v>551</v>
      </c>
      <c r="I169" s="26">
        <v>40422</v>
      </c>
      <c r="J169" s="26">
        <v>40422</v>
      </c>
      <c r="K169" s="36">
        <v>1300</v>
      </c>
      <c r="L169" s="28">
        <v>312.16</v>
      </c>
      <c r="M169" s="28">
        <v>810</v>
      </c>
      <c r="N169" s="29">
        <v>0.15</v>
      </c>
      <c r="O169" s="28">
        <v>120</v>
      </c>
      <c r="P169" s="34"/>
      <c r="Q169" s="31" t="s">
        <v>481</v>
      </c>
    </row>
    <row r="170" ht="15.75" customHeight="1" spans="1:17">
      <c r="A170" s="18">
        <v>163</v>
      </c>
      <c r="B170" s="32"/>
      <c r="C170" s="22" t="s">
        <v>2645</v>
      </c>
      <c r="D170" s="22" t="s">
        <v>2646</v>
      </c>
      <c r="E170" s="22"/>
      <c r="F170" s="22"/>
      <c r="G170" s="24">
        <v>1</v>
      </c>
      <c r="H170" s="25" t="s">
        <v>551</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2647</v>
      </c>
      <c r="D171" s="22" t="s">
        <v>2648</v>
      </c>
      <c r="E171" s="22"/>
      <c r="F171" s="22"/>
      <c r="G171" s="24">
        <v>1</v>
      </c>
      <c r="H171" s="25" t="s">
        <v>551</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2649</v>
      </c>
      <c r="D172" s="22" t="s">
        <v>2648</v>
      </c>
      <c r="E172" s="22"/>
      <c r="F172" s="22"/>
      <c r="G172" s="24">
        <v>1</v>
      </c>
      <c r="H172" s="25" t="s">
        <v>551</v>
      </c>
      <c r="I172" s="26">
        <v>40725</v>
      </c>
      <c r="J172" s="26">
        <v>40725</v>
      </c>
      <c r="K172" s="27">
        <v>1600</v>
      </c>
      <c r="L172" s="28">
        <v>510.38</v>
      </c>
      <c r="M172" s="28">
        <v>1380</v>
      </c>
      <c r="N172" s="29">
        <v>0.22</v>
      </c>
      <c r="O172" s="28">
        <v>300</v>
      </c>
      <c r="P172" s="34"/>
      <c r="Q172" s="31" t="s">
        <v>481</v>
      </c>
    </row>
    <row r="173" ht="15.75" customHeight="1" spans="1:17">
      <c r="A173" s="18">
        <v>166</v>
      </c>
      <c r="B173" s="32"/>
      <c r="C173" s="22" t="s">
        <v>2650</v>
      </c>
      <c r="D173" s="22" t="s">
        <v>2651</v>
      </c>
      <c r="E173" s="22"/>
      <c r="F173" s="22"/>
      <c r="G173" s="24">
        <v>1</v>
      </c>
      <c r="H173" s="25" t="s">
        <v>551</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2652</v>
      </c>
      <c r="D174" s="22" t="s">
        <v>2653</v>
      </c>
      <c r="E174" s="22"/>
      <c r="F174" s="22"/>
      <c r="G174" s="24">
        <v>1</v>
      </c>
      <c r="H174" s="25" t="s">
        <v>941</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2654</v>
      </c>
      <c r="D175" s="22" t="s">
        <v>2648</v>
      </c>
      <c r="E175" s="22"/>
      <c r="F175" s="22"/>
      <c r="G175" s="24">
        <v>1</v>
      </c>
      <c r="H175" s="25" t="s">
        <v>551</v>
      </c>
      <c r="I175" s="26">
        <v>41153</v>
      </c>
      <c r="J175" s="26">
        <v>41153</v>
      </c>
      <c r="K175" s="27">
        <v>3000</v>
      </c>
      <c r="L175" s="28">
        <v>1290</v>
      </c>
      <c r="M175" s="28">
        <v>2640</v>
      </c>
      <c r="N175" s="29">
        <v>0.34</v>
      </c>
      <c r="O175" s="28">
        <v>900</v>
      </c>
      <c r="P175" s="34"/>
      <c r="Q175" s="31" t="s">
        <v>481</v>
      </c>
    </row>
    <row r="176" ht="15.75" customHeight="1" spans="1:17">
      <c r="A176" s="18">
        <v>169</v>
      </c>
      <c r="B176" s="32"/>
      <c r="C176" s="22" t="s">
        <v>2655</v>
      </c>
      <c r="D176" s="22" t="s">
        <v>2355</v>
      </c>
      <c r="E176" s="22"/>
      <c r="F176" s="22"/>
      <c r="G176" s="24">
        <v>1</v>
      </c>
      <c r="H176" s="25" t="s">
        <v>551</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2656</v>
      </c>
      <c r="D177" s="22" t="s">
        <v>2657</v>
      </c>
      <c r="E177" s="22"/>
      <c r="F177" s="22"/>
      <c r="G177" s="24">
        <v>1</v>
      </c>
      <c r="H177" s="25" t="s">
        <v>551</v>
      </c>
      <c r="I177" s="26">
        <v>41974</v>
      </c>
      <c r="J177" s="26">
        <v>41974</v>
      </c>
      <c r="K177" s="27">
        <v>1350</v>
      </c>
      <c r="L177" s="28">
        <v>868.95</v>
      </c>
      <c r="M177" s="28">
        <v>1080</v>
      </c>
      <c r="N177" s="29">
        <v>0.46</v>
      </c>
      <c r="O177" s="28">
        <v>500</v>
      </c>
      <c r="P177" s="34"/>
      <c r="Q177" s="31" t="s">
        <v>481</v>
      </c>
    </row>
    <row r="178" ht="15.75" customHeight="1" spans="1:17">
      <c r="A178" s="18">
        <v>171</v>
      </c>
      <c r="B178" s="32"/>
      <c r="C178" s="22" t="s">
        <v>2658</v>
      </c>
      <c r="D178" s="22" t="s">
        <v>2362</v>
      </c>
      <c r="E178" s="22"/>
      <c r="F178" s="22"/>
      <c r="G178" s="24">
        <v>1</v>
      </c>
      <c r="H178" s="25" t="s">
        <v>551</v>
      </c>
      <c r="I178" s="26">
        <v>42370</v>
      </c>
      <c r="J178" s="26">
        <v>42370</v>
      </c>
      <c r="K178" s="27">
        <v>4800</v>
      </c>
      <c r="L178" s="28">
        <v>3584</v>
      </c>
      <c r="M178" s="28">
        <v>4370</v>
      </c>
      <c r="N178" s="29">
        <v>0.68</v>
      </c>
      <c r="O178" s="28">
        <v>2970</v>
      </c>
      <c r="P178" s="34"/>
      <c r="Q178" s="31" t="s">
        <v>481</v>
      </c>
    </row>
    <row r="179" ht="15.75" customHeight="1" spans="1:17">
      <c r="A179" s="18">
        <v>172</v>
      </c>
      <c r="B179" s="32"/>
      <c r="C179" s="22" t="s">
        <v>2659</v>
      </c>
      <c r="D179" s="23" t="s">
        <v>2410</v>
      </c>
      <c r="E179" s="22"/>
      <c r="F179" s="22"/>
      <c r="G179" s="24">
        <v>1</v>
      </c>
      <c r="H179" s="25" t="s">
        <v>551</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2660</v>
      </c>
      <c r="D180" s="22" t="s">
        <v>2416</v>
      </c>
      <c r="E180" s="22"/>
      <c r="F180" s="22"/>
      <c r="G180" s="24">
        <v>4</v>
      </c>
      <c r="H180" s="25" t="s">
        <v>551</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2661</v>
      </c>
      <c r="D181" s="22" t="s">
        <v>2489</v>
      </c>
      <c r="E181" s="24"/>
      <c r="F181" s="23"/>
      <c r="G181" s="24">
        <v>1</v>
      </c>
      <c r="H181" s="25" t="s">
        <v>2353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2662</v>
      </c>
      <c r="D182" s="22" t="s">
        <v>2362</v>
      </c>
      <c r="E182" s="24"/>
      <c r="F182" s="22"/>
      <c r="G182" s="24">
        <v>1</v>
      </c>
      <c r="H182" s="25" t="s">
        <v>551</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2663</v>
      </c>
      <c r="D183" s="22" t="s">
        <v>2664</v>
      </c>
      <c r="E183" s="24"/>
      <c r="F183" s="22"/>
      <c r="G183" s="24">
        <v>1</v>
      </c>
      <c r="H183" s="25" t="s">
        <v>551</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2665</v>
      </c>
      <c r="D184" s="22" t="s">
        <v>2666</v>
      </c>
      <c r="E184" s="24"/>
      <c r="F184" s="22"/>
      <c r="G184" s="24">
        <v>1</v>
      </c>
      <c r="H184" s="25" t="s">
        <v>551</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2667</v>
      </c>
      <c r="D185" s="22" t="s">
        <v>2648</v>
      </c>
      <c r="E185" s="24"/>
      <c r="F185" s="22"/>
      <c r="G185" s="24">
        <v>1</v>
      </c>
      <c r="H185" s="25" t="s">
        <v>551</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2668</v>
      </c>
      <c r="D186" s="22" t="s">
        <v>2419</v>
      </c>
      <c r="E186" s="24"/>
      <c r="F186" s="22"/>
      <c r="G186" s="24">
        <v>1</v>
      </c>
      <c r="H186" s="25" t="s">
        <v>551</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2669</v>
      </c>
      <c r="D187" s="22" t="s">
        <v>2421</v>
      </c>
      <c r="E187" s="24"/>
      <c r="F187" s="22"/>
      <c r="G187" s="24">
        <v>1</v>
      </c>
      <c r="H187" s="25" t="s">
        <v>551</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2670</v>
      </c>
      <c r="D188" s="22" t="s">
        <v>2384</v>
      </c>
      <c r="E188" s="24"/>
      <c r="F188" s="22"/>
      <c r="G188" s="24">
        <v>1</v>
      </c>
      <c r="H188" s="25" t="s">
        <v>2486</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2671</v>
      </c>
      <c r="D189" s="22" t="s">
        <v>2672</v>
      </c>
      <c r="E189" s="24"/>
      <c r="F189" s="22"/>
      <c r="G189" s="24">
        <v>1</v>
      </c>
      <c r="H189" s="25" t="s">
        <v>551</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2673</v>
      </c>
      <c r="D190" s="22" t="s">
        <v>2674</v>
      </c>
      <c r="E190" s="24"/>
      <c r="F190" s="22"/>
      <c r="G190" s="24">
        <v>1</v>
      </c>
      <c r="H190" s="25" t="s">
        <v>2486</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2675</v>
      </c>
      <c r="D191" s="22" t="s">
        <v>2657</v>
      </c>
      <c r="E191" s="24"/>
      <c r="F191" s="22"/>
      <c r="G191" s="24">
        <v>1</v>
      </c>
      <c r="H191" s="25" t="s">
        <v>551</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2676</v>
      </c>
      <c r="D192" s="22" t="s">
        <v>2677</v>
      </c>
      <c r="E192" s="24" t="s">
        <v>2474</v>
      </c>
      <c r="F192" s="22"/>
      <c r="G192" s="24">
        <v>1</v>
      </c>
      <c r="H192" s="25" t="s">
        <v>551</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2678</v>
      </c>
      <c r="D193" s="22" t="s">
        <v>2679</v>
      </c>
      <c r="E193" s="24"/>
      <c r="F193" s="22"/>
      <c r="G193" s="24">
        <v>1</v>
      </c>
      <c r="H193" s="25" t="s">
        <v>2486</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2680</v>
      </c>
      <c r="D194" s="22" t="s">
        <v>2681</v>
      </c>
      <c r="E194" s="24"/>
      <c r="F194" s="22"/>
      <c r="G194" s="24">
        <v>5</v>
      </c>
      <c r="H194" s="25" t="s">
        <v>551</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2682</v>
      </c>
      <c r="D195" s="22" t="s">
        <v>2683</v>
      </c>
      <c r="E195" s="24"/>
      <c r="F195" s="22"/>
      <c r="G195" s="24">
        <v>1</v>
      </c>
      <c r="H195" s="25" t="s">
        <v>551</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2684</v>
      </c>
      <c r="D196" s="22" t="s">
        <v>2464</v>
      </c>
      <c r="E196" s="24"/>
      <c r="F196" s="22"/>
      <c r="G196" s="24">
        <v>1</v>
      </c>
      <c r="H196" s="25" t="s">
        <v>551</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2685</v>
      </c>
      <c r="D197" s="22" t="s">
        <v>2681</v>
      </c>
      <c r="E197" s="24"/>
      <c r="F197" s="22"/>
      <c r="G197" s="24">
        <v>8</v>
      </c>
      <c r="H197" s="25" t="s">
        <v>551</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2686</v>
      </c>
      <c r="D198" s="23" t="s">
        <v>2641</v>
      </c>
      <c r="E198" s="24"/>
      <c r="F198" s="22"/>
      <c r="G198" s="24">
        <v>1</v>
      </c>
      <c r="H198" s="25" t="s">
        <v>551</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2687</v>
      </c>
      <c r="D199" s="22" t="s">
        <v>2688</v>
      </c>
      <c r="E199" s="24"/>
      <c r="F199" s="22"/>
      <c r="G199" s="24">
        <v>1</v>
      </c>
      <c r="H199" s="25" t="s">
        <v>551</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2689</v>
      </c>
      <c r="D200" s="22" t="s">
        <v>2394</v>
      </c>
      <c r="E200" s="24"/>
      <c r="F200" s="22"/>
      <c r="G200" s="24">
        <v>1</v>
      </c>
      <c r="H200" s="25" t="s">
        <v>551</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2690</v>
      </c>
      <c r="D201" s="22" t="s">
        <v>2691</v>
      </c>
      <c r="E201" s="24" t="s">
        <v>2692</v>
      </c>
      <c r="F201" s="22"/>
      <c r="G201" s="24">
        <v>1</v>
      </c>
      <c r="H201" s="25" t="s">
        <v>551</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2693</v>
      </c>
      <c r="D202" s="22" t="s">
        <v>2694</v>
      </c>
      <c r="E202" s="24"/>
      <c r="F202" s="22"/>
      <c r="G202" s="24">
        <v>1</v>
      </c>
      <c r="H202" s="25" t="s">
        <v>2353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2695</v>
      </c>
      <c r="D203" s="22" t="s">
        <v>2696</v>
      </c>
      <c r="E203" s="24"/>
      <c r="F203" s="22"/>
      <c r="G203" s="24">
        <v>1</v>
      </c>
      <c r="H203" s="25" t="s">
        <v>2486</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2697</v>
      </c>
      <c r="D204" s="22" t="s">
        <v>2698</v>
      </c>
      <c r="E204" s="24"/>
      <c r="F204" s="22"/>
      <c r="G204" s="24">
        <v>1</v>
      </c>
      <c r="H204" s="25" t="s">
        <v>551</v>
      </c>
      <c r="I204" s="26">
        <v>40422</v>
      </c>
      <c r="J204" s="26">
        <v>40422</v>
      </c>
      <c r="K204" s="27">
        <v>2300</v>
      </c>
      <c r="L204" s="28">
        <v>115</v>
      </c>
      <c r="M204" s="28">
        <v>2160</v>
      </c>
      <c r="N204" s="29">
        <v>0.46</v>
      </c>
      <c r="O204" s="28">
        <v>990</v>
      </c>
      <c r="P204" s="34"/>
      <c r="Q204" s="31" t="s">
        <v>481</v>
      </c>
    </row>
    <row r="205" ht="15.75" customHeight="1" spans="1:17">
      <c r="A205" s="18">
        <v>198</v>
      </c>
      <c r="B205" s="32"/>
      <c r="C205" s="22" t="s">
        <v>2699</v>
      </c>
      <c r="D205" s="22" t="s">
        <v>2700</v>
      </c>
      <c r="E205" s="24"/>
      <c r="F205" s="22"/>
      <c r="G205" s="24">
        <v>1</v>
      </c>
      <c r="H205" s="25" t="s">
        <v>551</v>
      </c>
      <c r="I205" s="26">
        <v>40452</v>
      </c>
      <c r="J205" s="26">
        <v>40452</v>
      </c>
      <c r="K205" s="36">
        <v>4600</v>
      </c>
      <c r="L205" s="28">
        <v>230</v>
      </c>
      <c r="M205" s="28">
        <v>2850</v>
      </c>
      <c r="N205" s="29">
        <v>0.15</v>
      </c>
      <c r="O205" s="28">
        <v>430</v>
      </c>
      <c r="P205" s="34"/>
      <c r="Q205" s="31" t="s">
        <v>481</v>
      </c>
    </row>
    <row r="206" ht="15.75" customHeight="1" spans="1:17">
      <c r="A206" s="18">
        <v>199</v>
      </c>
      <c r="B206" s="32"/>
      <c r="C206" s="22" t="s">
        <v>2701</v>
      </c>
      <c r="D206" s="22" t="s">
        <v>2394</v>
      </c>
      <c r="E206" s="24"/>
      <c r="F206" s="22"/>
      <c r="G206" s="24">
        <v>1</v>
      </c>
      <c r="H206" s="25" t="s">
        <v>626</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2702</v>
      </c>
      <c r="D207" s="22" t="s">
        <v>2703</v>
      </c>
      <c r="E207" s="24"/>
      <c r="F207" s="22"/>
      <c r="G207" s="24">
        <v>1</v>
      </c>
      <c r="H207" s="25" t="s">
        <v>551</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2704</v>
      </c>
      <c r="D208" s="22" t="s">
        <v>2651</v>
      </c>
      <c r="E208" s="24"/>
      <c r="F208" s="22"/>
      <c r="G208" s="24">
        <v>1</v>
      </c>
      <c r="H208" s="25" t="s">
        <v>551</v>
      </c>
      <c r="I208" s="26">
        <v>41000</v>
      </c>
      <c r="J208" s="26">
        <v>41000</v>
      </c>
      <c r="K208" s="27">
        <v>2200</v>
      </c>
      <c r="L208" s="28">
        <v>110</v>
      </c>
      <c r="M208" s="28">
        <v>2160</v>
      </c>
      <c r="N208" s="29">
        <v>0.42</v>
      </c>
      <c r="O208" s="28">
        <v>910</v>
      </c>
      <c r="P208" s="34"/>
      <c r="Q208" s="31" t="s">
        <v>481</v>
      </c>
    </row>
    <row r="209" ht="15.75" customHeight="1" spans="1:17">
      <c r="A209" s="18">
        <v>202</v>
      </c>
      <c r="B209" s="32"/>
      <c r="C209" s="22" t="s">
        <v>2705</v>
      </c>
      <c r="D209" s="22" t="s">
        <v>2706</v>
      </c>
      <c r="E209" s="24"/>
      <c r="F209" s="22"/>
      <c r="G209" s="24">
        <v>1</v>
      </c>
      <c r="H209" s="25" t="s">
        <v>551</v>
      </c>
      <c r="I209" s="26">
        <v>41183</v>
      </c>
      <c r="J209" s="26">
        <v>41183</v>
      </c>
      <c r="K209" s="27">
        <v>2800</v>
      </c>
      <c r="L209" s="28">
        <v>140</v>
      </c>
      <c r="M209" s="28">
        <v>2740</v>
      </c>
      <c r="N209" s="29">
        <v>0.46</v>
      </c>
      <c r="O209" s="28">
        <v>1260</v>
      </c>
      <c r="P209" s="34"/>
      <c r="Q209" s="31" t="s">
        <v>481</v>
      </c>
    </row>
    <row r="210" ht="15.75" customHeight="1" spans="1:17">
      <c r="A210" s="18">
        <v>203</v>
      </c>
      <c r="B210" s="32"/>
      <c r="C210" s="22" t="s">
        <v>2707</v>
      </c>
      <c r="D210" s="22" t="s">
        <v>2394</v>
      </c>
      <c r="E210" s="24"/>
      <c r="F210" s="22"/>
      <c r="G210" s="24">
        <v>1</v>
      </c>
      <c r="H210" s="25" t="s">
        <v>626</v>
      </c>
      <c r="I210" s="26">
        <v>41244</v>
      </c>
      <c r="J210" s="26">
        <v>41244</v>
      </c>
      <c r="K210" s="27">
        <v>6000</v>
      </c>
      <c r="L210" s="28">
        <v>300</v>
      </c>
      <c r="M210" s="28">
        <v>4800</v>
      </c>
      <c r="N210" s="29">
        <v>0.37</v>
      </c>
      <c r="O210" s="28">
        <v>1780</v>
      </c>
      <c r="P210" s="34"/>
      <c r="Q210" s="31" t="s">
        <v>481</v>
      </c>
    </row>
    <row r="211" ht="15.75" customHeight="1" spans="1:17">
      <c r="A211" s="18">
        <v>204</v>
      </c>
      <c r="B211" s="32"/>
      <c r="C211" s="22" t="s">
        <v>2708</v>
      </c>
      <c r="D211" s="22" t="s">
        <v>2365</v>
      </c>
      <c r="E211" s="24"/>
      <c r="F211" s="22" t="s">
        <v>2366</v>
      </c>
      <c r="G211" s="24">
        <v>1</v>
      </c>
      <c r="H211" s="25" t="s">
        <v>551</v>
      </c>
      <c r="I211" s="26">
        <v>41244</v>
      </c>
      <c r="J211" s="26">
        <v>41244</v>
      </c>
      <c r="K211" s="27">
        <v>2300</v>
      </c>
      <c r="L211" s="28">
        <v>115</v>
      </c>
      <c r="M211" s="28">
        <v>1610</v>
      </c>
      <c r="N211" s="29">
        <v>0.21</v>
      </c>
      <c r="O211" s="28">
        <v>340</v>
      </c>
      <c r="P211" s="34"/>
      <c r="Q211" s="31" t="s">
        <v>481</v>
      </c>
    </row>
    <row r="212" ht="15.75" customHeight="1" spans="1:17">
      <c r="A212" s="18">
        <v>205</v>
      </c>
      <c r="B212" s="32"/>
      <c r="C212" s="22" t="s">
        <v>2709</v>
      </c>
      <c r="D212" s="22" t="s">
        <v>2710</v>
      </c>
      <c r="E212" s="24"/>
      <c r="F212" s="22"/>
      <c r="G212" s="24">
        <v>1</v>
      </c>
      <c r="H212" s="25" t="s">
        <v>551</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2711</v>
      </c>
      <c r="D213" s="22" t="s">
        <v>2406</v>
      </c>
      <c r="E213" s="24"/>
      <c r="F213" s="22"/>
      <c r="G213" s="24">
        <v>1</v>
      </c>
      <c r="H213" s="25" t="s">
        <v>551</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2712</v>
      </c>
      <c r="D214" s="22" t="s">
        <v>2713</v>
      </c>
      <c r="E214" s="24"/>
      <c r="F214" s="22"/>
      <c r="G214" s="24">
        <v>1</v>
      </c>
      <c r="H214" s="25" t="s">
        <v>551</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2714</v>
      </c>
      <c r="D215" s="22" t="s">
        <v>2715</v>
      </c>
      <c r="E215" s="24"/>
      <c r="F215" s="22"/>
      <c r="G215" s="24">
        <v>1</v>
      </c>
      <c r="H215" s="25" t="s">
        <v>551</v>
      </c>
      <c r="I215" s="26">
        <v>42522</v>
      </c>
      <c r="J215" s="26">
        <v>42522</v>
      </c>
      <c r="K215" s="27">
        <v>1300</v>
      </c>
      <c r="L215" s="28">
        <v>744.34</v>
      </c>
      <c r="M215" s="28">
        <v>1260</v>
      </c>
      <c r="N215" s="29">
        <v>0.77</v>
      </c>
      <c r="O215" s="28">
        <v>970</v>
      </c>
      <c r="P215" s="34"/>
      <c r="Q215" s="31" t="s">
        <v>481</v>
      </c>
    </row>
    <row r="216" ht="15.75" customHeight="1" spans="1:17">
      <c r="A216" s="18">
        <v>209</v>
      </c>
      <c r="B216" s="32"/>
      <c r="C216" s="22" t="s">
        <v>2716</v>
      </c>
      <c r="D216" s="22" t="s">
        <v>2428</v>
      </c>
      <c r="E216" s="24" t="s">
        <v>2429</v>
      </c>
      <c r="F216" s="22"/>
      <c r="G216" s="24">
        <v>3</v>
      </c>
      <c r="H216" s="25" t="s">
        <v>551</v>
      </c>
      <c r="I216" s="26">
        <v>42826</v>
      </c>
      <c r="J216" s="26">
        <v>42826</v>
      </c>
      <c r="K216" s="27">
        <v>8400</v>
      </c>
      <c r="L216" s="28">
        <v>6139</v>
      </c>
      <c r="M216" s="28">
        <v>8400</v>
      </c>
      <c r="N216" s="29">
        <v>0.83</v>
      </c>
      <c r="O216" s="28">
        <v>6970</v>
      </c>
      <c r="P216" s="34"/>
      <c r="Q216" s="31" t="s">
        <v>481</v>
      </c>
    </row>
    <row r="217" ht="15.75" customHeight="1" spans="1:17">
      <c r="A217" s="18">
        <v>210</v>
      </c>
      <c r="B217" s="32"/>
      <c r="C217" s="22" t="s">
        <v>2717</v>
      </c>
      <c r="D217" s="22" t="s">
        <v>2566</v>
      </c>
      <c r="E217" s="24" t="s">
        <v>2567</v>
      </c>
      <c r="F217" s="22" t="s">
        <v>2568</v>
      </c>
      <c r="G217" s="24">
        <v>1</v>
      </c>
      <c r="H217" s="25" t="s">
        <v>2486</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2718</v>
      </c>
      <c r="D218" s="22" t="s">
        <v>2719</v>
      </c>
      <c r="E218" s="24"/>
      <c r="F218" s="22"/>
      <c r="G218" s="24">
        <v>1</v>
      </c>
      <c r="H218" s="25" t="s">
        <v>551</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2720</v>
      </c>
      <c r="D219" s="22" t="s">
        <v>2399</v>
      </c>
      <c r="E219" s="24"/>
      <c r="F219" s="22"/>
      <c r="G219" s="24">
        <v>1</v>
      </c>
      <c r="H219" s="25" t="s">
        <v>551</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2721</v>
      </c>
      <c r="D220" s="22" t="s">
        <v>2579</v>
      </c>
      <c r="E220" s="24"/>
      <c r="F220" s="22"/>
      <c r="G220" s="24">
        <v>1</v>
      </c>
      <c r="H220" s="25" t="s">
        <v>551</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2722</v>
      </c>
      <c r="D221" s="22" t="s">
        <v>2723</v>
      </c>
      <c r="E221" s="24"/>
      <c r="F221" s="22"/>
      <c r="G221" s="24">
        <v>1</v>
      </c>
      <c r="H221" s="25" t="s">
        <v>551</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2724</v>
      </c>
      <c r="D222" s="22" t="s">
        <v>2725</v>
      </c>
      <c r="E222" s="24"/>
      <c r="F222" s="22"/>
      <c r="G222" s="24">
        <v>1</v>
      </c>
      <c r="H222" s="25" t="s">
        <v>551</v>
      </c>
      <c r="I222" s="26">
        <v>43009</v>
      </c>
      <c r="J222" s="26">
        <v>43009</v>
      </c>
      <c r="K222" s="36">
        <v>3600</v>
      </c>
      <c r="L222" s="28">
        <v>2973</v>
      </c>
      <c r="M222" s="28">
        <v>3490</v>
      </c>
      <c r="N222" s="29">
        <v>0.88</v>
      </c>
      <c r="O222" s="28">
        <v>3070</v>
      </c>
      <c r="P222" s="34"/>
      <c r="Q222" s="31" t="s">
        <v>481</v>
      </c>
    </row>
    <row r="223" ht="15.75" customHeight="1" spans="1:17">
      <c r="A223" s="18">
        <v>216</v>
      </c>
      <c r="B223" s="32"/>
      <c r="C223" s="22" t="s">
        <v>2726</v>
      </c>
      <c r="D223" s="22" t="s">
        <v>2469</v>
      </c>
      <c r="E223" s="24"/>
      <c r="F223" s="22"/>
      <c r="G223" s="24">
        <v>1</v>
      </c>
      <c r="H223" s="25" t="s">
        <v>551</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2727</v>
      </c>
      <c r="D224" s="22" t="s">
        <v>2723</v>
      </c>
      <c r="E224" s="24"/>
      <c r="F224" s="22"/>
      <c r="G224" s="24">
        <v>1</v>
      </c>
      <c r="H224" s="25" t="s">
        <v>551</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2728</v>
      </c>
      <c r="D225" s="22" t="s">
        <v>2428</v>
      </c>
      <c r="E225" s="24"/>
      <c r="F225" s="22"/>
      <c r="G225" s="24">
        <v>1</v>
      </c>
      <c r="H225" s="25" t="s">
        <v>551</v>
      </c>
      <c r="I225" s="26">
        <v>43128</v>
      </c>
      <c r="J225" s="26">
        <v>43128</v>
      </c>
      <c r="K225" s="27">
        <v>8100</v>
      </c>
      <c r="L225" s="28">
        <v>7074</v>
      </c>
      <c r="M225" s="28">
        <v>8100</v>
      </c>
      <c r="N225" s="29">
        <v>0.9</v>
      </c>
      <c r="O225" s="28">
        <v>7290</v>
      </c>
      <c r="P225" s="34"/>
      <c r="Q225" s="31" t="s">
        <v>481</v>
      </c>
    </row>
    <row r="226" ht="15.75" customHeight="1" spans="1:17">
      <c r="A226" s="18">
        <v>219</v>
      </c>
      <c r="B226" s="32"/>
      <c r="C226" s="22" t="s">
        <v>2729</v>
      </c>
      <c r="D226" s="22" t="s">
        <v>2730</v>
      </c>
      <c r="E226" s="24"/>
      <c r="F226" s="22"/>
      <c r="G226" s="24">
        <v>1</v>
      </c>
      <c r="H226" s="25" t="s">
        <v>551</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2731</v>
      </c>
      <c r="D227" s="22" t="s">
        <v>2589</v>
      </c>
      <c r="E227" s="24"/>
      <c r="F227" s="22"/>
      <c r="G227" s="24">
        <v>2</v>
      </c>
      <c r="H227" s="25" t="s">
        <v>551</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2732</v>
      </c>
      <c r="D228" s="23" t="s">
        <v>2733</v>
      </c>
      <c r="E228" s="24"/>
      <c r="F228" s="23"/>
      <c r="G228" s="24">
        <v>2</v>
      </c>
      <c r="H228" s="25" t="s">
        <v>551</v>
      </c>
      <c r="I228" s="26">
        <v>43235</v>
      </c>
      <c r="J228" s="26">
        <v>43235</v>
      </c>
      <c r="K228" s="27">
        <v>4800</v>
      </c>
      <c r="L228" s="28">
        <v>4496</v>
      </c>
      <c r="M228" s="28">
        <v>4800</v>
      </c>
      <c r="N228" s="29">
        <v>0.91</v>
      </c>
      <c r="O228" s="28">
        <v>4370</v>
      </c>
      <c r="P228" s="30"/>
      <c r="Q228" s="31" t="s">
        <v>481</v>
      </c>
    </row>
    <row r="229" ht="15.75" customHeight="1" spans="1:17">
      <c r="A229" s="18">
        <v>222</v>
      </c>
      <c r="B229" s="32"/>
      <c r="C229" s="22" t="s">
        <v>2734</v>
      </c>
      <c r="D229" s="23" t="s">
        <v>2416</v>
      </c>
      <c r="E229" s="24"/>
      <c r="F229" s="23"/>
      <c r="G229" s="24">
        <v>1</v>
      </c>
      <c r="H229" s="25" t="s">
        <v>551</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2735</v>
      </c>
      <c r="D230" s="23" t="s">
        <v>2736</v>
      </c>
      <c r="E230" s="24"/>
      <c r="F230" s="23"/>
      <c r="G230" s="24">
        <v>1</v>
      </c>
      <c r="H230" s="25" t="s">
        <v>551</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2737</v>
      </c>
      <c r="D231" s="23" t="s">
        <v>2365</v>
      </c>
      <c r="E231" s="24"/>
      <c r="F231" s="23" t="s">
        <v>2366</v>
      </c>
      <c r="G231" s="24">
        <v>2</v>
      </c>
      <c r="H231" s="25" t="s">
        <v>551</v>
      </c>
      <c r="I231" s="26">
        <v>43238</v>
      </c>
      <c r="J231" s="26">
        <v>43238</v>
      </c>
      <c r="K231" s="27">
        <v>4800</v>
      </c>
      <c r="L231" s="28">
        <v>4496</v>
      </c>
      <c r="M231" s="28">
        <v>4800</v>
      </c>
      <c r="N231" s="29">
        <v>0.89</v>
      </c>
      <c r="O231" s="28">
        <v>4270</v>
      </c>
      <c r="P231" s="30"/>
      <c r="Q231" s="31" t="s">
        <v>481</v>
      </c>
    </row>
    <row r="232" ht="15.75" customHeight="1" spans="1:17">
      <c r="A232" s="18">
        <v>225</v>
      </c>
      <c r="B232" s="32"/>
      <c r="C232" s="22" t="s">
        <v>2738</v>
      </c>
      <c r="D232" s="23" t="s">
        <v>2449</v>
      </c>
      <c r="E232" s="24"/>
      <c r="F232" s="23"/>
      <c r="G232" s="24">
        <v>1</v>
      </c>
      <c r="H232" s="25" t="s">
        <v>551</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2739</v>
      </c>
      <c r="D233" s="22" t="s">
        <v>2596</v>
      </c>
      <c r="E233" s="24"/>
      <c r="F233" s="22"/>
      <c r="G233" s="24">
        <v>4</v>
      </c>
      <c r="H233" s="25" t="s">
        <v>551</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2740</v>
      </c>
      <c r="D234" s="22" t="s">
        <v>2741</v>
      </c>
      <c r="E234" s="24"/>
      <c r="F234" s="22"/>
      <c r="G234" s="24">
        <v>2</v>
      </c>
      <c r="H234" s="25" t="s">
        <v>551</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2742</v>
      </c>
      <c r="D235" s="22" t="s">
        <v>2362</v>
      </c>
      <c r="E235" s="24"/>
      <c r="F235" s="22"/>
      <c r="G235" s="24">
        <v>1</v>
      </c>
      <c r="H235" s="25" t="s">
        <v>551</v>
      </c>
      <c r="I235" s="26">
        <v>41579</v>
      </c>
      <c r="J235" s="26">
        <v>41579</v>
      </c>
      <c r="K235" s="27">
        <v>3600</v>
      </c>
      <c r="L235" s="43">
        <v>294</v>
      </c>
      <c r="M235" s="28">
        <v>3240</v>
      </c>
      <c r="N235" s="29">
        <v>0.46</v>
      </c>
      <c r="O235" s="28">
        <v>1490</v>
      </c>
      <c r="P235" s="34"/>
      <c r="Q235" s="31" t="s">
        <v>481</v>
      </c>
    </row>
    <row r="236" ht="15.75" customHeight="1" spans="1:17">
      <c r="A236" s="18">
        <v>229</v>
      </c>
      <c r="B236" s="32"/>
      <c r="C236" s="22" t="s">
        <v>2743</v>
      </c>
      <c r="D236" s="22" t="s">
        <v>2744</v>
      </c>
      <c r="E236" s="24"/>
      <c r="F236" s="22"/>
      <c r="G236" s="24">
        <v>1</v>
      </c>
      <c r="H236" s="25" t="s">
        <v>2353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2745</v>
      </c>
      <c r="D237" s="23" t="s">
        <v>2527</v>
      </c>
      <c r="E237" s="24"/>
      <c r="F237" s="23"/>
      <c r="G237" s="24">
        <v>1</v>
      </c>
      <c r="H237" s="25" t="s">
        <v>551</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2746</v>
      </c>
      <c r="D238" s="23" t="s">
        <v>2747</v>
      </c>
      <c r="E238" s="24"/>
      <c r="F238" s="23"/>
      <c r="G238" s="24">
        <v>1</v>
      </c>
      <c r="H238" s="25" t="s">
        <v>551</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2748</v>
      </c>
      <c r="D239" s="23" t="s">
        <v>2749</v>
      </c>
      <c r="E239" s="24"/>
      <c r="F239" s="23"/>
      <c r="G239" s="24">
        <v>1</v>
      </c>
      <c r="H239" s="25" t="s">
        <v>551</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2750</v>
      </c>
      <c r="D240" s="23" t="s">
        <v>2491</v>
      </c>
      <c r="E240" s="24"/>
      <c r="F240" s="23"/>
      <c r="G240" s="24">
        <v>500</v>
      </c>
      <c r="H240" s="25" t="s">
        <v>626</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2751</v>
      </c>
      <c r="D241" s="23" t="s">
        <v>2752</v>
      </c>
      <c r="E241" s="24"/>
      <c r="F241" s="23"/>
      <c r="G241" s="24">
        <v>1</v>
      </c>
      <c r="H241" s="25" t="s">
        <v>2353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2753</v>
      </c>
      <c r="D242" s="23" t="s">
        <v>2749</v>
      </c>
      <c r="E242" s="24" t="s">
        <v>2754</v>
      </c>
      <c r="F242" s="23"/>
      <c r="G242" s="24">
        <v>1</v>
      </c>
      <c r="H242" s="25" t="s">
        <v>2353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2755</v>
      </c>
      <c r="D243" s="23" t="s">
        <v>2756</v>
      </c>
      <c r="E243" s="24"/>
      <c r="F243" s="23"/>
      <c r="G243" s="24">
        <v>1</v>
      </c>
      <c r="H243" s="25" t="s">
        <v>2353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2757</v>
      </c>
      <c r="D244" s="23" t="s">
        <v>2758</v>
      </c>
      <c r="E244" s="24"/>
      <c r="F244" s="23"/>
      <c r="G244" s="24">
        <v>1</v>
      </c>
      <c r="H244" s="25" t="s">
        <v>551</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2759</v>
      </c>
      <c r="D245" s="23" t="s">
        <v>2760</v>
      </c>
      <c r="E245" s="24"/>
      <c r="F245" s="23"/>
      <c r="G245" s="24">
        <v>500</v>
      </c>
      <c r="H245" s="25" t="s">
        <v>626</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2761</v>
      </c>
      <c r="D246" s="23" t="s">
        <v>2504</v>
      </c>
      <c r="E246" s="24"/>
      <c r="F246" s="23"/>
      <c r="G246" s="24">
        <v>783</v>
      </c>
      <c r="H246" s="25" t="s">
        <v>551</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2762</v>
      </c>
      <c r="D247" s="23" t="s">
        <v>2763</v>
      </c>
      <c r="E247" s="24">
        <v>1380</v>
      </c>
      <c r="F247" s="23"/>
      <c r="G247" s="24">
        <v>100</v>
      </c>
      <c r="H247" s="25" t="s">
        <v>551</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2764</v>
      </c>
      <c r="D248" s="23" t="s">
        <v>2614</v>
      </c>
      <c r="E248" s="24"/>
      <c r="F248" s="23"/>
      <c r="G248" s="24">
        <v>1</v>
      </c>
      <c r="H248" s="25" t="s">
        <v>2353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2765</v>
      </c>
      <c r="D249" s="23" t="s">
        <v>2766</v>
      </c>
      <c r="E249" s="24"/>
      <c r="F249" s="23"/>
      <c r="G249" s="24">
        <v>1</v>
      </c>
      <c r="H249" s="25" t="s">
        <v>2767</v>
      </c>
      <c r="I249" s="26">
        <v>43210</v>
      </c>
      <c r="J249" s="26">
        <v>43210</v>
      </c>
      <c r="K249" s="27">
        <v>1440</v>
      </c>
      <c r="L249" s="28">
        <v>1326</v>
      </c>
      <c r="M249" s="28">
        <v>1440</v>
      </c>
      <c r="N249" s="29">
        <v>0.94</v>
      </c>
      <c r="O249" s="28">
        <v>1350</v>
      </c>
      <c r="P249" s="30"/>
      <c r="Q249" s="31" t="s">
        <v>481</v>
      </c>
    </row>
    <row r="250" ht="15.75" customHeight="1" spans="1:17">
      <c r="A250" s="18">
        <v>243</v>
      </c>
      <c r="B250" s="32"/>
      <c r="C250" s="22" t="s">
        <v>2768</v>
      </c>
      <c r="D250" s="23" t="s">
        <v>2769</v>
      </c>
      <c r="E250" s="24"/>
      <c r="F250" s="23"/>
      <c r="G250" s="24">
        <v>1</v>
      </c>
      <c r="H250" s="25" t="s">
        <v>2353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2770</v>
      </c>
      <c r="D251" s="23" t="s">
        <v>2771</v>
      </c>
      <c r="E251" s="24"/>
      <c r="F251" s="23"/>
      <c r="G251" s="24">
        <v>1</v>
      </c>
      <c r="H251" s="25" t="s">
        <v>2353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2772</v>
      </c>
      <c r="D252" s="23" t="s">
        <v>2773</v>
      </c>
      <c r="E252" s="24"/>
      <c r="F252" s="23"/>
      <c r="G252" s="24">
        <v>1</v>
      </c>
      <c r="H252" s="25" t="s">
        <v>551</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2774</v>
      </c>
      <c r="D253" s="23" t="s">
        <v>2775</v>
      </c>
      <c r="E253" s="24"/>
      <c r="F253" s="22"/>
      <c r="G253" s="24">
        <v>2</v>
      </c>
      <c r="H253" s="25" t="s">
        <v>551</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2776</v>
      </c>
      <c r="D254" s="22" t="s">
        <v>2777</v>
      </c>
      <c r="E254" s="22"/>
      <c r="F254" s="22"/>
      <c r="G254" s="24">
        <v>1</v>
      </c>
      <c r="H254" s="25" t="s">
        <v>551</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2778</v>
      </c>
      <c r="D255" s="22" t="s">
        <v>2621</v>
      </c>
      <c r="E255" s="22"/>
      <c r="F255" s="22"/>
      <c r="G255" s="24">
        <v>1</v>
      </c>
      <c r="H255" s="25" t="s">
        <v>2498</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2779</v>
      </c>
      <c r="D256" s="22" t="s">
        <v>2780</v>
      </c>
      <c r="E256" s="22"/>
      <c r="F256" s="22"/>
      <c r="G256" s="24">
        <v>1</v>
      </c>
      <c r="H256" s="25" t="s">
        <v>2498</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2781</v>
      </c>
      <c r="D257" s="22" t="s">
        <v>2782</v>
      </c>
      <c r="E257" s="22"/>
      <c r="F257" s="22" t="s">
        <v>2783</v>
      </c>
      <c r="G257" s="24">
        <v>1</v>
      </c>
      <c r="H257" s="25" t="s">
        <v>2498</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2784</v>
      </c>
      <c r="D258" s="22" t="s">
        <v>2785</v>
      </c>
      <c r="E258" s="22"/>
      <c r="F258" s="22"/>
      <c r="G258" s="24">
        <v>1</v>
      </c>
      <c r="H258" s="25" t="s">
        <v>2498</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2786</v>
      </c>
      <c r="D259" s="22" t="s">
        <v>2787</v>
      </c>
      <c r="E259" s="24"/>
      <c r="F259" s="22"/>
      <c r="G259" s="24">
        <v>1</v>
      </c>
      <c r="H259" s="25" t="s">
        <v>2498</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1326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2788</v>
      </c>
      <c r="C261" s="22" t="s">
        <v>2789</v>
      </c>
      <c r="D261" s="22" t="s">
        <v>2790</v>
      </c>
      <c r="E261" s="24"/>
      <c r="F261" s="22"/>
      <c r="G261" s="24">
        <v>1</v>
      </c>
      <c r="H261" s="25" t="s">
        <v>2353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2791</v>
      </c>
      <c r="D262" s="22" t="s">
        <v>2792</v>
      </c>
      <c r="E262" s="24"/>
      <c r="F262" s="22"/>
      <c r="G262" s="24">
        <v>1</v>
      </c>
      <c r="H262" s="25" t="s">
        <v>551</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2793</v>
      </c>
      <c r="D263" s="22" t="s">
        <v>2794</v>
      </c>
      <c r="E263" s="24"/>
      <c r="F263" s="22"/>
      <c r="G263" s="24">
        <v>1</v>
      </c>
      <c r="H263" s="25" t="s">
        <v>626</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2795</v>
      </c>
      <c r="D264" s="22" t="s">
        <v>2796</v>
      </c>
      <c r="E264" s="24"/>
      <c r="F264" s="22" t="s">
        <v>2385</v>
      </c>
      <c r="G264" s="24">
        <v>1</v>
      </c>
      <c r="H264" s="25" t="s">
        <v>2353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2797</v>
      </c>
      <c r="D265" s="22" t="s">
        <v>2798</v>
      </c>
      <c r="E265" s="24"/>
      <c r="F265" s="22"/>
      <c r="G265" s="24">
        <v>1</v>
      </c>
      <c r="H265" s="25" t="s">
        <v>551</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2799</v>
      </c>
      <c r="D266" s="22" t="s">
        <v>2800</v>
      </c>
      <c r="E266" s="24"/>
      <c r="F266" s="22"/>
      <c r="G266" s="24">
        <v>1</v>
      </c>
      <c r="H266" s="25" t="s">
        <v>551</v>
      </c>
      <c r="I266" s="26">
        <v>39630</v>
      </c>
      <c r="J266" s="26">
        <v>39630</v>
      </c>
      <c r="K266" s="27">
        <v>550</v>
      </c>
      <c r="L266" s="28">
        <v>27.5</v>
      </c>
      <c r="M266" s="28">
        <v>450</v>
      </c>
      <c r="N266" s="29">
        <v>0.15</v>
      </c>
      <c r="O266" s="28">
        <v>70</v>
      </c>
      <c r="P266" s="34"/>
      <c r="Q266" s="31" t="s">
        <v>482</v>
      </c>
    </row>
    <row r="267" ht="15.75" customHeight="1" spans="1:17">
      <c r="A267" s="18">
        <v>260</v>
      </c>
      <c r="B267" s="32"/>
      <c r="C267" s="22" t="s">
        <v>2801</v>
      </c>
      <c r="D267" s="22" t="s">
        <v>2416</v>
      </c>
      <c r="E267" s="24"/>
      <c r="F267" s="22"/>
      <c r="G267" s="24">
        <v>1</v>
      </c>
      <c r="H267" s="25" t="s">
        <v>551</v>
      </c>
      <c r="I267" s="26">
        <v>39630</v>
      </c>
      <c r="J267" s="26">
        <v>39630</v>
      </c>
      <c r="K267" s="27">
        <v>2800</v>
      </c>
      <c r="L267" s="28">
        <v>140</v>
      </c>
      <c r="M267" s="28">
        <v>1680</v>
      </c>
      <c r="N267" s="29">
        <v>0.15</v>
      </c>
      <c r="O267" s="28">
        <v>250</v>
      </c>
      <c r="P267" s="34"/>
      <c r="Q267" s="31" t="s">
        <v>482</v>
      </c>
    </row>
    <row r="268" ht="15.75" customHeight="1" spans="1:17">
      <c r="A268" s="18">
        <v>261</v>
      </c>
      <c r="B268" s="32"/>
      <c r="C268" s="22" t="s">
        <v>2802</v>
      </c>
      <c r="D268" s="22" t="s">
        <v>2359</v>
      </c>
      <c r="E268" s="24"/>
      <c r="F268" s="22"/>
      <c r="G268" s="24">
        <v>1</v>
      </c>
      <c r="H268" s="25" t="s">
        <v>551</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2803</v>
      </c>
      <c r="D269" s="22" t="s">
        <v>2804</v>
      </c>
      <c r="E269" s="24"/>
      <c r="F269" s="22"/>
      <c r="G269" s="24">
        <v>1</v>
      </c>
      <c r="H269" s="25" t="s">
        <v>551</v>
      </c>
      <c r="I269" s="26">
        <v>39995</v>
      </c>
      <c r="J269" s="26">
        <v>39995</v>
      </c>
      <c r="K269" s="36">
        <v>5920</v>
      </c>
      <c r="L269" s="28">
        <v>764.3</v>
      </c>
      <c r="M269" s="28">
        <v>5150</v>
      </c>
      <c r="N269" s="29">
        <v>0.39</v>
      </c>
      <c r="O269" s="28">
        <v>2010</v>
      </c>
      <c r="P269" s="34"/>
      <c r="Q269" s="31" t="s">
        <v>482</v>
      </c>
    </row>
    <row r="270" ht="15.75" customHeight="1" spans="1:17">
      <c r="A270" s="18">
        <v>263</v>
      </c>
      <c r="B270" s="32"/>
      <c r="C270" s="22" t="s">
        <v>2805</v>
      </c>
      <c r="D270" s="22" t="s">
        <v>2416</v>
      </c>
      <c r="E270" s="24"/>
      <c r="F270" s="22"/>
      <c r="G270" s="24">
        <v>1</v>
      </c>
      <c r="H270" s="25" t="s">
        <v>551</v>
      </c>
      <c r="I270" s="26">
        <v>40026</v>
      </c>
      <c r="J270" s="26">
        <v>40026</v>
      </c>
      <c r="K270" s="36">
        <v>2600</v>
      </c>
      <c r="L270" s="28">
        <v>356.78</v>
      </c>
      <c r="M270" s="28">
        <v>1610</v>
      </c>
      <c r="N270" s="29">
        <v>0.15</v>
      </c>
      <c r="O270" s="28">
        <v>240</v>
      </c>
      <c r="P270" s="34"/>
      <c r="Q270" s="31" t="s">
        <v>482</v>
      </c>
    </row>
    <row r="271" ht="15.75" customHeight="1" spans="1:17">
      <c r="A271" s="18">
        <v>264</v>
      </c>
      <c r="B271" s="32"/>
      <c r="C271" s="22" t="s">
        <v>2806</v>
      </c>
      <c r="D271" s="22" t="s">
        <v>2807</v>
      </c>
      <c r="E271" s="24"/>
      <c r="F271" s="22"/>
      <c r="G271" s="24">
        <v>1</v>
      </c>
      <c r="H271" s="25" t="s">
        <v>551</v>
      </c>
      <c r="I271" s="26">
        <v>40026</v>
      </c>
      <c r="J271" s="26">
        <v>40026</v>
      </c>
      <c r="K271" s="36">
        <v>2800</v>
      </c>
      <c r="L271" s="28">
        <v>383.47</v>
      </c>
      <c r="M271" s="28">
        <v>2300</v>
      </c>
      <c r="N271" s="29">
        <v>0.15</v>
      </c>
      <c r="O271" s="28">
        <v>350</v>
      </c>
      <c r="P271" s="34"/>
      <c r="Q271" s="31" t="s">
        <v>482</v>
      </c>
    </row>
    <row r="272" ht="15.75" customHeight="1" spans="1:17">
      <c r="A272" s="18">
        <v>265</v>
      </c>
      <c r="B272" s="32"/>
      <c r="C272" s="22" t="s">
        <v>2808</v>
      </c>
      <c r="D272" s="22" t="s">
        <v>2809</v>
      </c>
      <c r="E272" s="24"/>
      <c r="F272" s="22"/>
      <c r="G272" s="24">
        <v>1</v>
      </c>
      <c r="H272" s="25" t="s">
        <v>551</v>
      </c>
      <c r="I272" s="26">
        <v>40026</v>
      </c>
      <c r="J272" s="26">
        <v>40026</v>
      </c>
      <c r="K272" s="36">
        <v>1600</v>
      </c>
      <c r="L272" s="28">
        <v>218.97</v>
      </c>
      <c r="M272" s="28">
        <v>1330</v>
      </c>
      <c r="N272" s="29">
        <v>0.15</v>
      </c>
      <c r="O272" s="28">
        <v>200</v>
      </c>
      <c r="P272" s="34"/>
      <c r="Q272" s="31" t="s">
        <v>482</v>
      </c>
    </row>
    <row r="273" ht="15.75" customHeight="1" spans="1:17">
      <c r="A273" s="18">
        <v>266</v>
      </c>
      <c r="B273" s="32"/>
      <c r="C273" s="22" t="s">
        <v>2810</v>
      </c>
      <c r="D273" s="22" t="s">
        <v>2811</v>
      </c>
      <c r="E273" s="24"/>
      <c r="F273" s="22"/>
      <c r="G273" s="24">
        <v>1</v>
      </c>
      <c r="H273" s="25" t="s">
        <v>2353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2812</v>
      </c>
      <c r="D274" s="22" t="s">
        <v>2813</v>
      </c>
      <c r="E274" s="24"/>
      <c r="F274" s="22"/>
      <c r="G274" s="24">
        <v>1</v>
      </c>
      <c r="H274" s="25" t="s">
        <v>2353</v>
      </c>
      <c r="I274" s="26">
        <v>39814</v>
      </c>
      <c r="J274" s="26">
        <v>39814</v>
      </c>
      <c r="K274" s="27">
        <v>7200</v>
      </c>
      <c r="L274" s="28">
        <v>588</v>
      </c>
      <c r="M274" s="28">
        <v>8210</v>
      </c>
      <c r="N274" s="29">
        <v>0.36</v>
      </c>
      <c r="O274" s="28">
        <v>2960</v>
      </c>
      <c r="P274" s="34"/>
      <c r="Q274" s="31" t="s">
        <v>482</v>
      </c>
    </row>
    <row r="275" ht="15.75" customHeight="1" spans="1:17">
      <c r="A275" s="18">
        <v>268</v>
      </c>
      <c r="B275" s="32"/>
      <c r="C275" s="22" t="s">
        <v>2814</v>
      </c>
      <c r="D275" s="22" t="s">
        <v>2815</v>
      </c>
      <c r="E275" s="24"/>
      <c r="F275" s="22"/>
      <c r="G275" s="24">
        <v>1</v>
      </c>
      <c r="H275" s="25" t="s">
        <v>626</v>
      </c>
      <c r="I275" s="26">
        <v>39995</v>
      </c>
      <c r="J275" s="26">
        <v>39995</v>
      </c>
      <c r="K275" s="27">
        <v>4500</v>
      </c>
      <c r="L275" s="28">
        <v>580.7</v>
      </c>
      <c r="M275" s="28">
        <v>3510</v>
      </c>
      <c r="N275" s="29">
        <v>0.15</v>
      </c>
      <c r="O275" s="28">
        <v>530</v>
      </c>
      <c r="P275" s="34"/>
      <c r="Q275" s="31" t="s">
        <v>482</v>
      </c>
    </row>
    <row r="276" ht="15.75" customHeight="1" spans="1:17">
      <c r="A276" s="18">
        <v>269</v>
      </c>
      <c r="B276" s="32"/>
      <c r="C276" s="22" t="s">
        <v>2816</v>
      </c>
      <c r="D276" s="22" t="s">
        <v>2817</v>
      </c>
      <c r="E276" s="24"/>
      <c r="F276" s="22"/>
      <c r="G276" s="24">
        <v>1</v>
      </c>
      <c r="H276" s="25" t="s">
        <v>2353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2818</v>
      </c>
      <c r="D277" s="22" t="s">
        <v>2819</v>
      </c>
      <c r="E277" s="24"/>
      <c r="F277" s="22"/>
      <c r="G277" s="24">
        <v>1</v>
      </c>
      <c r="H277" s="25" t="s">
        <v>2353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2820</v>
      </c>
      <c r="D278" s="22" t="s">
        <v>2821</v>
      </c>
      <c r="E278" s="24"/>
      <c r="F278" s="22"/>
      <c r="G278" s="24">
        <v>1</v>
      </c>
      <c r="H278" s="25" t="s">
        <v>551</v>
      </c>
      <c r="I278" s="26">
        <v>39754</v>
      </c>
      <c r="J278" s="26">
        <v>39754</v>
      </c>
      <c r="K278" s="27">
        <v>5000</v>
      </c>
      <c r="L278" s="43">
        <v>329.56</v>
      </c>
      <c r="M278" s="28">
        <v>4000</v>
      </c>
      <c r="N278" s="29">
        <v>0.15</v>
      </c>
      <c r="O278" s="28">
        <v>600</v>
      </c>
      <c r="P278" s="34"/>
      <c r="Q278" s="31" t="s">
        <v>482</v>
      </c>
    </row>
    <row r="279" ht="15.75" customHeight="1" spans="1:17">
      <c r="A279" s="18">
        <v>272</v>
      </c>
      <c r="B279" s="32"/>
      <c r="C279" s="22" t="s">
        <v>2822</v>
      </c>
      <c r="D279" s="22" t="s">
        <v>2823</v>
      </c>
      <c r="E279" s="24"/>
      <c r="F279" s="22"/>
      <c r="G279" s="24">
        <v>1</v>
      </c>
      <c r="H279" s="25" t="s">
        <v>551</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2824</v>
      </c>
      <c r="D280" s="22" t="s">
        <v>2648</v>
      </c>
      <c r="E280" s="24"/>
      <c r="F280" s="22"/>
      <c r="G280" s="24">
        <v>1</v>
      </c>
      <c r="H280" s="25" t="s">
        <v>551</v>
      </c>
      <c r="I280" s="26">
        <v>40360</v>
      </c>
      <c r="J280" s="26">
        <v>40360</v>
      </c>
      <c r="K280" s="27">
        <v>2500</v>
      </c>
      <c r="L280" s="43">
        <v>560.58</v>
      </c>
      <c r="M280" s="28">
        <v>2130</v>
      </c>
      <c r="N280" s="29">
        <v>0.15</v>
      </c>
      <c r="O280" s="28">
        <v>320</v>
      </c>
      <c r="P280" s="34"/>
      <c r="Q280" s="31" t="s">
        <v>482</v>
      </c>
    </row>
    <row r="281" ht="15.75" customHeight="1" spans="1:17">
      <c r="A281" s="18">
        <v>274</v>
      </c>
      <c r="B281" s="32"/>
      <c r="C281" s="22" t="s">
        <v>2825</v>
      </c>
      <c r="D281" s="22" t="s">
        <v>2416</v>
      </c>
      <c r="E281" s="24"/>
      <c r="F281" s="22"/>
      <c r="G281" s="24">
        <v>1</v>
      </c>
      <c r="H281" s="25" t="s">
        <v>551</v>
      </c>
      <c r="I281" s="26">
        <v>40483</v>
      </c>
      <c r="J281" s="26">
        <v>40483</v>
      </c>
      <c r="K281" s="27">
        <v>1190</v>
      </c>
      <c r="L281" s="43">
        <v>304.52</v>
      </c>
      <c r="M281" s="28">
        <v>740</v>
      </c>
      <c r="N281" s="29">
        <v>0.15</v>
      </c>
      <c r="O281" s="28">
        <v>110</v>
      </c>
      <c r="P281" s="34"/>
      <c r="Q281" s="31" t="s">
        <v>482</v>
      </c>
    </row>
    <row r="282" ht="15.75" customHeight="1" spans="1:17">
      <c r="A282" s="18">
        <v>275</v>
      </c>
      <c r="B282" s="32"/>
      <c r="C282" s="22" t="s">
        <v>2826</v>
      </c>
      <c r="D282" s="23" t="s">
        <v>2744</v>
      </c>
      <c r="E282" s="24"/>
      <c r="F282" s="23"/>
      <c r="G282" s="24">
        <v>1</v>
      </c>
      <c r="H282" s="25" t="s">
        <v>2353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2827</v>
      </c>
      <c r="D283" s="23" t="s">
        <v>2828</v>
      </c>
      <c r="E283" s="24"/>
      <c r="F283" s="23"/>
      <c r="G283" s="24">
        <v>1</v>
      </c>
      <c r="H283" s="25" t="s">
        <v>551</v>
      </c>
      <c r="I283" s="26">
        <v>40391</v>
      </c>
      <c r="J283" s="26">
        <v>40391</v>
      </c>
      <c r="K283" s="27">
        <v>1520</v>
      </c>
      <c r="L283" s="28">
        <v>353.09</v>
      </c>
      <c r="M283" s="28">
        <v>1290</v>
      </c>
      <c r="N283" s="29">
        <v>0.15</v>
      </c>
      <c r="O283" s="28">
        <v>190</v>
      </c>
      <c r="P283" s="30"/>
      <c r="Q283" s="31" t="s">
        <v>482</v>
      </c>
    </row>
    <row r="284" ht="15.75" customHeight="1" spans="1:17">
      <c r="A284" s="18">
        <v>277</v>
      </c>
      <c r="B284" s="32"/>
      <c r="C284" s="22" t="s">
        <v>2829</v>
      </c>
      <c r="D284" s="23" t="s">
        <v>2830</v>
      </c>
      <c r="E284" s="24"/>
      <c r="F284" s="23"/>
      <c r="G284" s="24">
        <v>1</v>
      </c>
      <c r="H284" s="25" t="s">
        <v>551</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2831</v>
      </c>
      <c r="D285" s="23" t="s">
        <v>2410</v>
      </c>
      <c r="E285" s="24"/>
      <c r="F285" s="23"/>
      <c r="G285" s="24">
        <v>1</v>
      </c>
      <c r="H285" s="25" t="s">
        <v>551</v>
      </c>
      <c r="I285" s="26">
        <v>40695</v>
      </c>
      <c r="J285" s="26">
        <v>40695</v>
      </c>
      <c r="K285" s="27">
        <v>1050</v>
      </c>
      <c r="L285" s="28">
        <v>327.03</v>
      </c>
      <c r="M285" s="28">
        <v>680</v>
      </c>
      <c r="N285" s="29">
        <v>0.15</v>
      </c>
      <c r="O285" s="28">
        <v>100</v>
      </c>
      <c r="P285" s="30"/>
      <c r="Q285" s="31" t="s">
        <v>482</v>
      </c>
    </row>
    <row r="286" ht="15.75" customHeight="1" spans="1:17">
      <c r="A286" s="18">
        <v>279</v>
      </c>
      <c r="B286" s="32"/>
      <c r="C286" s="22" t="s">
        <v>2832</v>
      </c>
      <c r="D286" s="23" t="s">
        <v>2833</v>
      </c>
      <c r="E286" s="24"/>
      <c r="F286" s="23"/>
      <c r="G286" s="24">
        <v>4</v>
      </c>
      <c r="H286" s="25" t="s">
        <v>551</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2834</v>
      </c>
      <c r="D287" s="23" t="s">
        <v>2648</v>
      </c>
      <c r="E287" s="24"/>
      <c r="F287" s="23"/>
      <c r="G287" s="24">
        <v>1</v>
      </c>
      <c r="H287" s="25" t="s">
        <v>551</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2835</v>
      </c>
      <c r="D288" s="23" t="s">
        <v>2648</v>
      </c>
      <c r="E288" s="24"/>
      <c r="F288" s="23"/>
      <c r="G288" s="24">
        <v>1</v>
      </c>
      <c r="H288" s="25" t="s">
        <v>551</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2836</v>
      </c>
      <c r="D289" s="23" t="s">
        <v>2837</v>
      </c>
      <c r="E289" s="24" t="s">
        <v>2838</v>
      </c>
      <c r="F289" s="23"/>
      <c r="G289" s="24">
        <v>1</v>
      </c>
      <c r="H289" s="25" t="s">
        <v>551</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2839</v>
      </c>
      <c r="D290" s="23" t="s">
        <v>2421</v>
      </c>
      <c r="E290" s="24"/>
      <c r="F290" s="23"/>
      <c r="G290" s="24">
        <v>1</v>
      </c>
      <c r="H290" s="25" t="s">
        <v>551</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2840</v>
      </c>
      <c r="D291" s="23" t="s">
        <v>2841</v>
      </c>
      <c r="E291" s="24"/>
      <c r="F291" s="23"/>
      <c r="G291" s="24">
        <v>1</v>
      </c>
      <c r="H291" s="25" t="s">
        <v>2353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2842</v>
      </c>
      <c r="D292" s="23" t="s">
        <v>2843</v>
      </c>
      <c r="E292" s="24"/>
      <c r="F292" s="23"/>
      <c r="G292" s="24">
        <v>1</v>
      </c>
      <c r="H292" s="25" t="s">
        <v>551</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2844</v>
      </c>
      <c r="D293" s="23" t="s">
        <v>2845</v>
      </c>
      <c r="E293" s="24"/>
      <c r="F293" s="23"/>
      <c r="G293" s="24">
        <v>1</v>
      </c>
      <c r="H293" s="25" t="s">
        <v>551</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2846</v>
      </c>
      <c r="D294" s="23" t="s">
        <v>2847</v>
      </c>
      <c r="E294" s="24"/>
      <c r="F294" s="23"/>
      <c r="G294" s="24">
        <v>1</v>
      </c>
      <c r="H294" s="25" t="s">
        <v>2353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2848</v>
      </c>
      <c r="D295" s="23" t="s">
        <v>2561</v>
      </c>
      <c r="E295" s="24"/>
      <c r="F295" s="23"/>
      <c r="G295" s="24">
        <v>4</v>
      </c>
      <c r="H295" s="25" t="s">
        <v>551</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2849</v>
      </c>
      <c r="D296" s="23" t="s">
        <v>2850</v>
      </c>
      <c r="E296" s="24"/>
      <c r="F296" s="23"/>
      <c r="G296" s="24">
        <v>800</v>
      </c>
      <c r="H296" s="25" t="s">
        <v>626</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2851</v>
      </c>
      <c r="D297" s="23" t="s">
        <v>2852</v>
      </c>
      <c r="E297" s="24"/>
      <c r="F297" s="23"/>
      <c r="G297" s="24">
        <v>22</v>
      </c>
      <c r="H297" s="25" t="s">
        <v>551</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2853</v>
      </c>
      <c r="D298" s="23" t="s">
        <v>2657</v>
      </c>
      <c r="E298" s="24"/>
      <c r="F298" s="22"/>
      <c r="G298" s="24">
        <v>1</v>
      </c>
      <c r="H298" s="25" t="s">
        <v>551</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2854</v>
      </c>
      <c r="D299" s="23" t="s">
        <v>2399</v>
      </c>
      <c r="E299" s="24"/>
      <c r="F299" s="22"/>
      <c r="G299" s="24">
        <v>1</v>
      </c>
      <c r="H299" s="25" t="s">
        <v>551</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2855</v>
      </c>
      <c r="D300" s="23" t="s">
        <v>2856</v>
      </c>
      <c r="E300" s="24"/>
      <c r="F300" s="22"/>
      <c r="G300" s="24">
        <v>1</v>
      </c>
      <c r="H300" s="25" t="s">
        <v>626</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2857</v>
      </c>
      <c r="D301" s="23" t="s">
        <v>2657</v>
      </c>
      <c r="E301" s="24"/>
      <c r="F301" s="22"/>
      <c r="G301" s="24">
        <v>3</v>
      </c>
      <c r="H301" s="25" t="s">
        <v>551</v>
      </c>
      <c r="I301" s="26">
        <v>42979</v>
      </c>
      <c r="J301" s="26">
        <v>42979</v>
      </c>
      <c r="K301" s="27">
        <v>6000</v>
      </c>
      <c r="L301" s="28">
        <v>5430</v>
      </c>
      <c r="M301" s="28">
        <v>5700</v>
      </c>
      <c r="N301" s="29">
        <v>0.8</v>
      </c>
      <c r="O301" s="28">
        <v>4560</v>
      </c>
      <c r="P301" s="34"/>
      <c r="Q301" s="31" t="s">
        <v>482</v>
      </c>
    </row>
    <row r="302" ht="15.75" customHeight="1" spans="1:18">
      <c r="A302" s="18">
        <v>295</v>
      </c>
      <c r="B302" s="32"/>
      <c r="C302" s="22" t="s">
        <v>2858</v>
      </c>
      <c r="D302" s="23" t="s">
        <v>2859</v>
      </c>
      <c r="E302" s="24"/>
      <c r="F302" s="22"/>
      <c r="G302" s="24">
        <v>1</v>
      </c>
      <c r="H302" s="25" t="s">
        <v>551</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2860</v>
      </c>
      <c r="D303" s="23" t="s">
        <v>2861</v>
      </c>
      <c r="E303" s="24"/>
      <c r="F303" s="22"/>
      <c r="G303" s="24">
        <v>1</v>
      </c>
      <c r="H303" s="25" t="s">
        <v>551</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2862</v>
      </c>
      <c r="D304" s="23" t="s">
        <v>2863</v>
      </c>
      <c r="E304" s="24"/>
      <c r="F304" s="22"/>
      <c r="G304" s="24">
        <v>1</v>
      </c>
      <c r="H304" s="25" t="s">
        <v>551</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2864</v>
      </c>
      <c r="D305" s="23" t="s">
        <v>2469</v>
      </c>
      <c r="E305" s="24"/>
      <c r="F305" s="22"/>
      <c r="G305" s="24">
        <v>5</v>
      </c>
      <c r="H305" s="25" t="s">
        <v>551</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2865</v>
      </c>
      <c r="D306" s="23" t="s">
        <v>2681</v>
      </c>
      <c r="E306" s="24"/>
      <c r="F306" s="22"/>
      <c r="G306" s="24">
        <v>4</v>
      </c>
      <c r="H306" s="25" t="s">
        <v>551</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2866</v>
      </c>
      <c r="D307" s="23" t="s">
        <v>2424</v>
      </c>
      <c r="E307" s="24"/>
      <c r="F307" s="22"/>
      <c r="G307" s="24">
        <v>3</v>
      </c>
      <c r="H307" s="25" t="s">
        <v>551</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2867</v>
      </c>
      <c r="D308" s="23" t="s">
        <v>2868</v>
      </c>
      <c r="E308" s="24"/>
      <c r="F308" s="22"/>
      <c r="G308" s="24">
        <v>1</v>
      </c>
      <c r="H308" s="25" t="s">
        <v>551</v>
      </c>
      <c r="I308" s="26">
        <v>43188</v>
      </c>
      <c r="J308" s="26">
        <v>43188</v>
      </c>
      <c r="K308" s="27">
        <v>2350</v>
      </c>
      <c r="L308" s="28">
        <v>2238.4</v>
      </c>
      <c r="M308" s="28">
        <v>2350</v>
      </c>
      <c r="N308" s="29">
        <v>0.9</v>
      </c>
      <c r="O308" s="28">
        <v>2120</v>
      </c>
      <c r="P308" s="34"/>
      <c r="Q308" s="31" t="s">
        <v>482</v>
      </c>
    </row>
    <row r="309" ht="15.75" customHeight="1" spans="1:17">
      <c r="A309" s="18">
        <v>302</v>
      </c>
      <c r="B309" s="32"/>
      <c r="C309" s="22" t="s">
        <v>2869</v>
      </c>
      <c r="D309" s="23" t="s">
        <v>2469</v>
      </c>
      <c r="E309" s="24"/>
      <c r="F309" s="22"/>
      <c r="G309" s="24">
        <v>5</v>
      </c>
      <c r="H309" s="25" t="s">
        <v>551</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2870</v>
      </c>
      <c r="D310" s="23" t="s">
        <v>2469</v>
      </c>
      <c r="E310" s="24"/>
      <c r="F310" s="22"/>
      <c r="G310" s="24">
        <v>2</v>
      </c>
      <c r="H310" s="25" t="s">
        <v>551</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2871</v>
      </c>
      <c r="D311" s="23" t="s">
        <v>2424</v>
      </c>
      <c r="E311" s="24"/>
      <c r="F311" s="22"/>
      <c r="G311" s="24">
        <v>2</v>
      </c>
      <c r="H311" s="25" t="s">
        <v>551</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2872</v>
      </c>
      <c r="D312" s="22" t="s">
        <v>2421</v>
      </c>
      <c r="E312" s="24"/>
      <c r="F312" s="22"/>
      <c r="G312" s="24">
        <v>2</v>
      </c>
      <c r="H312" s="25" t="s">
        <v>551</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2873</v>
      </c>
      <c r="D313" s="23" t="s">
        <v>2359</v>
      </c>
      <c r="E313" s="24"/>
      <c r="F313" s="22"/>
      <c r="G313" s="24">
        <v>1</v>
      </c>
      <c r="H313" s="25" t="s">
        <v>551</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2874</v>
      </c>
      <c r="D314" s="23" t="s">
        <v>2440</v>
      </c>
      <c r="E314" s="24"/>
      <c r="F314" s="22"/>
      <c r="G314" s="24">
        <v>1</v>
      </c>
      <c r="H314" s="25" t="s">
        <v>551</v>
      </c>
      <c r="I314" s="26">
        <v>41183</v>
      </c>
      <c r="J314" s="26">
        <v>41183</v>
      </c>
      <c r="K314" s="35">
        <v>4520</v>
      </c>
      <c r="L314" s="28">
        <v>226</v>
      </c>
      <c r="M314" s="28">
        <v>4430</v>
      </c>
      <c r="N314" s="29">
        <v>0.46</v>
      </c>
      <c r="O314" s="28">
        <v>2040</v>
      </c>
      <c r="P314" s="34"/>
      <c r="Q314" s="31" t="s">
        <v>482</v>
      </c>
    </row>
    <row r="315" ht="15.75" customHeight="1" spans="1:17">
      <c r="A315" s="18">
        <v>308</v>
      </c>
      <c r="B315" s="32"/>
      <c r="C315" s="22" t="s">
        <v>2875</v>
      </c>
      <c r="D315" s="23" t="s">
        <v>2876</v>
      </c>
      <c r="E315" s="24"/>
      <c r="F315" s="23"/>
      <c r="G315" s="24">
        <v>1</v>
      </c>
      <c r="H315" s="25" t="s">
        <v>551</v>
      </c>
      <c r="I315" s="26">
        <v>41306</v>
      </c>
      <c r="J315" s="26">
        <v>41306</v>
      </c>
      <c r="K315" s="27">
        <v>2500</v>
      </c>
      <c r="L315" s="28">
        <v>125</v>
      </c>
      <c r="M315" s="28">
        <v>2250</v>
      </c>
      <c r="N315" s="29">
        <v>0.38</v>
      </c>
      <c r="O315" s="28">
        <v>860</v>
      </c>
      <c r="P315" s="34"/>
      <c r="Q315" s="31" t="s">
        <v>482</v>
      </c>
    </row>
    <row r="316" ht="15.75" customHeight="1" spans="1:17">
      <c r="A316" s="18">
        <v>309</v>
      </c>
      <c r="B316" s="32"/>
      <c r="C316" s="22" t="s">
        <v>2877</v>
      </c>
      <c r="D316" s="23" t="s">
        <v>2570</v>
      </c>
      <c r="E316" s="24"/>
      <c r="F316" s="22"/>
      <c r="G316" s="24">
        <v>1</v>
      </c>
      <c r="H316" s="25" t="s">
        <v>551</v>
      </c>
      <c r="I316" s="26">
        <v>41487</v>
      </c>
      <c r="J316" s="26">
        <v>41487</v>
      </c>
      <c r="K316" s="27">
        <v>4500</v>
      </c>
      <c r="L316" s="28">
        <v>225</v>
      </c>
      <c r="M316" s="28">
        <v>4460</v>
      </c>
      <c r="N316" s="29">
        <v>0.53</v>
      </c>
      <c r="O316" s="28">
        <v>2360</v>
      </c>
      <c r="P316" s="34"/>
      <c r="Q316" s="31" t="s">
        <v>482</v>
      </c>
    </row>
    <row r="317" ht="15.75" customHeight="1" spans="1:17">
      <c r="A317" s="18">
        <v>310</v>
      </c>
      <c r="B317" s="32"/>
      <c r="C317" s="22" t="s">
        <v>2878</v>
      </c>
      <c r="D317" s="23" t="s">
        <v>2362</v>
      </c>
      <c r="E317" s="24"/>
      <c r="F317" s="22"/>
      <c r="G317" s="24">
        <v>1</v>
      </c>
      <c r="H317" s="25" t="s">
        <v>551</v>
      </c>
      <c r="I317" s="26">
        <v>41579</v>
      </c>
      <c r="J317" s="26">
        <v>41579</v>
      </c>
      <c r="K317" s="27">
        <v>3000</v>
      </c>
      <c r="L317" s="28">
        <v>245</v>
      </c>
      <c r="M317" s="28">
        <v>2700</v>
      </c>
      <c r="N317" s="29">
        <v>0.46</v>
      </c>
      <c r="O317" s="28">
        <v>1240</v>
      </c>
      <c r="P317" s="34"/>
      <c r="Q317" s="31" t="s">
        <v>482</v>
      </c>
    </row>
    <row r="318" ht="15.75" customHeight="1" spans="1:17">
      <c r="A318" s="18">
        <v>311</v>
      </c>
      <c r="B318" s="32"/>
      <c r="C318" s="22" t="s">
        <v>2879</v>
      </c>
      <c r="D318" s="23" t="s">
        <v>2449</v>
      </c>
      <c r="E318" s="24" t="s">
        <v>2880</v>
      </c>
      <c r="F318" s="22"/>
      <c r="G318" s="24">
        <v>1</v>
      </c>
      <c r="H318" s="25" t="s">
        <v>551</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2881</v>
      </c>
      <c r="D319" s="22" t="s">
        <v>2506</v>
      </c>
      <c r="E319" s="24"/>
      <c r="F319" s="22"/>
      <c r="G319" s="24">
        <v>1</v>
      </c>
      <c r="H319" s="25" t="s">
        <v>551</v>
      </c>
      <c r="I319" s="26">
        <v>41730</v>
      </c>
      <c r="J319" s="26">
        <v>41730</v>
      </c>
      <c r="K319" s="36">
        <v>1600</v>
      </c>
      <c r="L319" s="28">
        <v>257.51</v>
      </c>
      <c r="M319" s="28">
        <v>1540</v>
      </c>
      <c r="N319" s="29">
        <v>0.5</v>
      </c>
      <c r="O319" s="28">
        <v>770</v>
      </c>
      <c r="P319" s="34"/>
      <c r="Q319" s="31" t="s">
        <v>482</v>
      </c>
    </row>
    <row r="320" ht="15.75" customHeight="1" spans="1:17">
      <c r="A320" s="18">
        <v>313</v>
      </c>
      <c r="B320" s="32"/>
      <c r="C320" s="22" t="s">
        <v>2882</v>
      </c>
      <c r="D320" s="23" t="s">
        <v>2883</v>
      </c>
      <c r="E320" s="24"/>
      <c r="F320" s="22"/>
      <c r="G320" s="24">
        <v>1</v>
      </c>
      <c r="H320" s="25" t="s">
        <v>551</v>
      </c>
      <c r="I320" s="26">
        <v>41760</v>
      </c>
      <c r="J320" s="26">
        <v>41760</v>
      </c>
      <c r="K320" s="36">
        <v>1500</v>
      </c>
      <c r="L320" s="28">
        <v>265</v>
      </c>
      <c r="M320" s="28">
        <v>1440</v>
      </c>
      <c r="N320" s="29">
        <v>0.51</v>
      </c>
      <c r="O320" s="28">
        <v>730</v>
      </c>
      <c r="P320" s="34"/>
      <c r="Q320" s="31" t="s">
        <v>482</v>
      </c>
    </row>
    <row r="321" ht="15.75" customHeight="1" spans="1:17">
      <c r="A321" s="18">
        <v>314</v>
      </c>
      <c r="B321" s="32"/>
      <c r="C321" s="22" t="s">
        <v>2884</v>
      </c>
      <c r="D321" s="23" t="s">
        <v>2648</v>
      </c>
      <c r="E321" s="24"/>
      <c r="F321" s="22"/>
      <c r="G321" s="24">
        <v>1</v>
      </c>
      <c r="H321" s="25" t="s">
        <v>551</v>
      </c>
      <c r="I321" s="26">
        <v>41821</v>
      </c>
      <c r="J321" s="26">
        <v>41821</v>
      </c>
      <c r="K321" s="36">
        <v>2180</v>
      </c>
      <c r="L321" s="28">
        <v>454</v>
      </c>
      <c r="M321" s="28">
        <v>2090</v>
      </c>
      <c r="N321" s="29">
        <v>0.52</v>
      </c>
      <c r="O321" s="28">
        <v>1090</v>
      </c>
      <c r="P321" s="34"/>
      <c r="Q321" s="31" t="s">
        <v>482</v>
      </c>
    </row>
    <row r="322" ht="15.75" customHeight="1" spans="1:17">
      <c r="A322" s="18">
        <v>315</v>
      </c>
      <c r="B322" s="32"/>
      <c r="C322" s="22" t="s">
        <v>2885</v>
      </c>
      <c r="D322" s="22" t="s">
        <v>2362</v>
      </c>
      <c r="E322" s="24"/>
      <c r="F322" s="22"/>
      <c r="G322" s="24">
        <v>1</v>
      </c>
      <c r="H322" s="25" t="s">
        <v>551</v>
      </c>
      <c r="I322" s="26">
        <v>41852</v>
      </c>
      <c r="J322" s="26">
        <v>41852</v>
      </c>
      <c r="K322" s="36">
        <v>1800</v>
      </c>
      <c r="L322" s="28">
        <v>403.5</v>
      </c>
      <c r="M322" s="28">
        <v>1730</v>
      </c>
      <c r="N322" s="29">
        <v>0.53</v>
      </c>
      <c r="O322" s="28">
        <v>920</v>
      </c>
      <c r="P322" s="34"/>
      <c r="Q322" s="31" t="s">
        <v>482</v>
      </c>
    </row>
    <row r="323" ht="15.75" customHeight="1" spans="1:17">
      <c r="A323" s="18">
        <v>316</v>
      </c>
      <c r="B323" s="32"/>
      <c r="C323" s="22" t="s">
        <v>2886</v>
      </c>
      <c r="D323" s="22" t="s">
        <v>2410</v>
      </c>
      <c r="E323" s="24"/>
      <c r="F323" s="22"/>
      <c r="G323" s="24">
        <v>1</v>
      </c>
      <c r="H323" s="25" t="s">
        <v>551</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2887</v>
      </c>
      <c r="D324" s="22" t="s">
        <v>2888</v>
      </c>
      <c r="E324" s="24"/>
      <c r="F324" s="22" t="s">
        <v>2366</v>
      </c>
      <c r="G324" s="24">
        <v>1</v>
      </c>
      <c r="H324" s="25" t="s">
        <v>551</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2889</v>
      </c>
      <c r="D325" s="23" t="s">
        <v>2506</v>
      </c>
      <c r="E325" s="24" t="s">
        <v>2890</v>
      </c>
      <c r="F325" s="22"/>
      <c r="G325" s="24">
        <v>3</v>
      </c>
      <c r="H325" s="25" t="s">
        <v>551</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2891</v>
      </c>
      <c r="D326" s="22" t="s">
        <v>2506</v>
      </c>
      <c r="E326" s="22" t="s">
        <v>2892</v>
      </c>
      <c r="F326" s="22"/>
      <c r="G326" s="24">
        <v>1</v>
      </c>
      <c r="H326" s="25" t="s">
        <v>551</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2893</v>
      </c>
      <c r="D327" s="22" t="s">
        <v>2365</v>
      </c>
      <c r="E327" s="24"/>
      <c r="F327" s="22" t="s">
        <v>2366</v>
      </c>
      <c r="G327" s="24">
        <v>2</v>
      </c>
      <c r="H327" s="25" t="s">
        <v>551</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2894</v>
      </c>
      <c r="D328" s="22" t="s">
        <v>2428</v>
      </c>
      <c r="E328" s="22"/>
      <c r="F328" s="22"/>
      <c r="G328" s="24">
        <v>1</v>
      </c>
      <c r="H328" s="25" t="s">
        <v>551</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2895</v>
      </c>
      <c r="D329" s="22" t="s">
        <v>2362</v>
      </c>
      <c r="E329" s="22" t="s">
        <v>2555</v>
      </c>
      <c r="F329" s="22"/>
      <c r="G329" s="24">
        <v>1</v>
      </c>
      <c r="H329" s="25" t="s">
        <v>551</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2896</v>
      </c>
      <c r="D330" s="22" t="s">
        <v>2410</v>
      </c>
      <c r="E330" s="22"/>
      <c r="F330" s="22"/>
      <c r="G330" s="24">
        <v>1</v>
      </c>
      <c r="H330" s="25" t="s">
        <v>551</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2897</v>
      </c>
      <c r="D331" s="22" t="s">
        <v>2362</v>
      </c>
      <c r="E331" s="22"/>
      <c r="F331" s="22"/>
      <c r="G331" s="24">
        <v>1</v>
      </c>
      <c r="H331" s="25" t="s">
        <v>551</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2898</v>
      </c>
      <c r="D332" s="22" t="s">
        <v>2863</v>
      </c>
      <c r="E332" s="22"/>
      <c r="F332" s="22" t="s">
        <v>2899</v>
      </c>
      <c r="G332" s="24">
        <v>1</v>
      </c>
      <c r="H332" s="25" t="s">
        <v>551</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2900</v>
      </c>
      <c r="D333" s="22" t="s">
        <v>2901</v>
      </c>
      <c r="E333" s="22"/>
      <c r="F333" s="22"/>
      <c r="G333" s="24">
        <v>1</v>
      </c>
      <c r="H333" s="25" t="s">
        <v>551</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2902</v>
      </c>
      <c r="D334" s="23" t="s">
        <v>2903</v>
      </c>
      <c r="E334" s="22"/>
      <c r="F334" s="22"/>
      <c r="G334" s="24">
        <v>1</v>
      </c>
      <c r="H334" s="25" t="s">
        <v>626</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2904</v>
      </c>
      <c r="D335" s="22" t="s">
        <v>2736</v>
      </c>
      <c r="E335" s="22"/>
      <c r="F335" s="22"/>
      <c r="G335" s="24">
        <v>2</v>
      </c>
      <c r="H335" s="25" t="s">
        <v>551</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2905</v>
      </c>
      <c r="D336" s="22" t="s">
        <v>2906</v>
      </c>
      <c r="E336" s="22"/>
      <c r="F336" s="22"/>
      <c r="G336" s="24">
        <v>1</v>
      </c>
      <c r="H336" s="25" t="s">
        <v>551</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2907</v>
      </c>
      <c r="D337" s="23" t="s">
        <v>2736</v>
      </c>
      <c r="E337" s="22" t="s">
        <v>2908</v>
      </c>
      <c r="F337" s="22"/>
      <c r="G337" s="24">
        <v>4</v>
      </c>
      <c r="H337" s="25" t="s">
        <v>551</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2909</v>
      </c>
      <c r="D338" s="22" t="s">
        <v>2428</v>
      </c>
      <c r="E338" s="22"/>
      <c r="F338" s="22"/>
      <c r="G338" s="24">
        <v>1</v>
      </c>
      <c r="H338" s="25" t="s">
        <v>551</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2910</v>
      </c>
      <c r="D339" s="22" t="s">
        <v>2911</v>
      </c>
      <c r="E339" s="22"/>
      <c r="F339" s="22"/>
      <c r="G339" s="24">
        <v>1</v>
      </c>
      <c r="H339" s="25" t="s">
        <v>551</v>
      </c>
      <c r="I339" s="26">
        <v>42430</v>
      </c>
      <c r="J339" s="26">
        <v>42430</v>
      </c>
      <c r="K339" s="27">
        <v>950</v>
      </c>
      <c r="L339" s="28">
        <v>498.8</v>
      </c>
      <c r="M339" s="28">
        <v>930</v>
      </c>
      <c r="N339" s="29">
        <v>0.48</v>
      </c>
      <c r="O339" s="28">
        <v>450</v>
      </c>
      <c r="P339" s="34"/>
      <c r="Q339" s="31" t="s">
        <v>482</v>
      </c>
    </row>
    <row r="340" ht="15.75" customHeight="1" spans="1:17">
      <c r="A340" s="18">
        <v>333</v>
      </c>
      <c r="B340" s="32"/>
      <c r="C340" s="22" t="s">
        <v>2912</v>
      </c>
      <c r="D340" s="22" t="s">
        <v>2410</v>
      </c>
      <c r="E340" s="22"/>
      <c r="F340" s="22"/>
      <c r="G340" s="24">
        <v>1</v>
      </c>
      <c r="H340" s="25" t="s">
        <v>551</v>
      </c>
      <c r="I340" s="26">
        <v>42430</v>
      </c>
      <c r="J340" s="26">
        <v>42430</v>
      </c>
      <c r="K340" s="27">
        <v>1400</v>
      </c>
      <c r="L340" s="28">
        <v>734.9</v>
      </c>
      <c r="M340" s="28">
        <v>1260</v>
      </c>
      <c r="N340" s="29">
        <v>0.61</v>
      </c>
      <c r="O340" s="28">
        <v>770</v>
      </c>
      <c r="P340" s="34"/>
      <c r="Q340" s="31" t="s">
        <v>482</v>
      </c>
    </row>
    <row r="341" ht="15.75" customHeight="1" spans="1:17">
      <c r="A341" s="18">
        <v>334</v>
      </c>
      <c r="B341" s="32"/>
      <c r="C341" s="22" t="s">
        <v>2913</v>
      </c>
      <c r="D341" s="22" t="s">
        <v>2506</v>
      </c>
      <c r="E341" s="22" t="s">
        <v>2914</v>
      </c>
      <c r="F341" s="22"/>
      <c r="G341" s="24">
        <v>1</v>
      </c>
      <c r="H341" s="25" t="s">
        <v>551</v>
      </c>
      <c r="I341" s="26">
        <v>42430</v>
      </c>
      <c r="J341" s="26">
        <v>42430</v>
      </c>
      <c r="K341" s="27">
        <v>1600</v>
      </c>
      <c r="L341" s="28">
        <v>840.1</v>
      </c>
      <c r="M341" s="28">
        <v>1460</v>
      </c>
      <c r="N341" s="29">
        <v>0.69</v>
      </c>
      <c r="O341" s="28">
        <v>1010</v>
      </c>
      <c r="P341" s="34"/>
      <c r="Q341" s="31" t="s">
        <v>482</v>
      </c>
    </row>
    <row r="342" ht="15.75" customHeight="1" spans="1:17">
      <c r="A342" s="18">
        <v>335</v>
      </c>
      <c r="B342" s="32"/>
      <c r="C342" s="22" t="s">
        <v>2915</v>
      </c>
      <c r="D342" s="22" t="s">
        <v>2916</v>
      </c>
      <c r="E342" s="22"/>
      <c r="F342" s="23"/>
      <c r="G342" s="24">
        <v>1</v>
      </c>
      <c r="H342" s="25" t="s">
        <v>551</v>
      </c>
      <c r="I342" s="26">
        <v>42522</v>
      </c>
      <c r="J342" s="26">
        <v>42522</v>
      </c>
      <c r="K342" s="27">
        <v>1300</v>
      </c>
      <c r="L342" s="28">
        <v>744.34</v>
      </c>
      <c r="M342" s="28">
        <v>1260</v>
      </c>
      <c r="N342" s="29">
        <v>0.77</v>
      </c>
      <c r="O342" s="28">
        <v>970</v>
      </c>
      <c r="P342" s="34"/>
      <c r="Q342" s="31" t="s">
        <v>482</v>
      </c>
    </row>
    <row r="343" ht="15.75" customHeight="1" spans="1:17">
      <c r="A343" s="18">
        <v>336</v>
      </c>
      <c r="B343" s="32"/>
      <c r="C343" s="22" t="s">
        <v>2917</v>
      </c>
      <c r="D343" s="22" t="s">
        <v>2416</v>
      </c>
      <c r="E343" s="22"/>
      <c r="F343" s="23"/>
      <c r="G343" s="24">
        <v>2</v>
      </c>
      <c r="H343" s="25" t="s">
        <v>551</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2918</v>
      </c>
      <c r="D344" s="22" t="s">
        <v>2416</v>
      </c>
      <c r="E344" s="22"/>
      <c r="F344" s="23"/>
      <c r="G344" s="24">
        <v>1</v>
      </c>
      <c r="H344" s="25" t="s">
        <v>551</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2919</v>
      </c>
      <c r="D345" s="22" t="s">
        <v>2410</v>
      </c>
      <c r="E345" s="22"/>
      <c r="F345" s="22"/>
      <c r="G345" s="24">
        <v>1</v>
      </c>
      <c r="H345" s="25" t="s">
        <v>551</v>
      </c>
      <c r="I345" s="26">
        <v>42614</v>
      </c>
      <c r="J345" s="26">
        <v>42614</v>
      </c>
      <c r="K345" s="35">
        <v>1250</v>
      </c>
      <c r="L345" s="28">
        <v>775.04</v>
      </c>
      <c r="M345" s="28">
        <v>1130</v>
      </c>
      <c r="N345" s="29">
        <v>0.68</v>
      </c>
      <c r="O345" s="28">
        <v>770</v>
      </c>
      <c r="P345" s="34"/>
      <c r="Q345" s="31" t="s">
        <v>482</v>
      </c>
    </row>
    <row r="346" ht="15.75" customHeight="1" spans="1:17">
      <c r="A346" s="18">
        <v>339</v>
      </c>
      <c r="B346" s="32"/>
      <c r="C346" s="22" t="s">
        <v>2920</v>
      </c>
      <c r="D346" s="23" t="s">
        <v>2428</v>
      </c>
      <c r="E346" s="22" t="s">
        <v>2429</v>
      </c>
      <c r="F346" s="22"/>
      <c r="G346" s="24">
        <v>1</v>
      </c>
      <c r="H346" s="25" t="s">
        <v>551</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2921</v>
      </c>
      <c r="D347" s="23" t="s">
        <v>2922</v>
      </c>
      <c r="E347" s="24"/>
      <c r="F347" s="22"/>
      <c r="G347" s="24">
        <v>1</v>
      </c>
      <c r="H347" s="25" t="s">
        <v>551</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2923</v>
      </c>
      <c r="D348" s="22" t="s">
        <v>2924</v>
      </c>
      <c r="E348" s="24"/>
      <c r="F348" s="22"/>
      <c r="G348" s="24">
        <v>2</v>
      </c>
      <c r="H348" s="25" t="s">
        <v>551</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2925</v>
      </c>
      <c r="D349" s="22" t="s">
        <v>2442</v>
      </c>
      <c r="E349" s="24"/>
      <c r="F349" s="22"/>
      <c r="G349" s="24">
        <v>1</v>
      </c>
      <c r="H349" s="25" t="s">
        <v>551</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2926</v>
      </c>
      <c r="D350" s="22" t="s">
        <v>2927</v>
      </c>
      <c r="E350" s="24"/>
      <c r="F350" s="22"/>
      <c r="G350" s="24">
        <v>2</v>
      </c>
      <c r="H350" s="25" t="s">
        <v>551</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2928</v>
      </c>
      <c r="D351" s="22" t="s">
        <v>2929</v>
      </c>
      <c r="E351" s="24" t="s">
        <v>2502</v>
      </c>
      <c r="F351" s="22"/>
      <c r="G351" s="24">
        <v>1</v>
      </c>
      <c r="H351" s="25" t="s">
        <v>551</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2930</v>
      </c>
      <c r="D352" s="22" t="s">
        <v>2596</v>
      </c>
      <c r="E352" s="24"/>
      <c r="F352" s="22"/>
      <c r="G352" s="24">
        <v>1</v>
      </c>
      <c r="H352" s="25" t="s">
        <v>551</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2931</v>
      </c>
      <c r="D353" s="22" t="s">
        <v>2596</v>
      </c>
      <c r="E353" s="24"/>
      <c r="F353" s="22"/>
      <c r="G353" s="24">
        <v>1</v>
      </c>
      <c r="H353" s="25" t="s">
        <v>551</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2932</v>
      </c>
      <c r="D354" s="22" t="s">
        <v>2933</v>
      </c>
      <c r="E354" s="24"/>
      <c r="F354" s="22" t="s">
        <v>2934</v>
      </c>
      <c r="G354" s="24">
        <v>1</v>
      </c>
      <c r="H354" s="25" t="s">
        <v>2498</v>
      </c>
      <c r="I354" s="26">
        <v>41487</v>
      </c>
      <c r="J354" s="26">
        <v>41487</v>
      </c>
      <c r="K354" s="36">
        <v>3100</v>
      </c>
      <c r="L354" s="28">
        <v>155</v>
      </c>
      <c r="M354" s="28">
        <v>2670</v>
      </c>
      <c r="N354" s="29">
        <v>0.15</v>
      </c>
      <c r="O354" s="28">
        <v>400</v>
      </c>
      <c r="P354" s="34"/>
      <c r="Q354" s="31" t="s">
        <v>482</v>
      </c>
    </row>
    <row r="355" ht="15.75" customHeight="1" spans="1:17">
      <c r="A355" s="18">
        <v>348</v>
      </c>
      <c r="B355" s="32"/>
      <c r="C355" s="22" t="s">
        <v>2935</v>
      </c>
      <c r="D355" s="22" t="s">
        <v>2780</v>
      </c>
      <c r="E355" s="24"/>
      <c r="F355" s="22"/>
      <c r="G355" s="24">
        <v>1</v>
      </c>
      <c r="H355" s="25" t="s">
        <v>2498</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2936</v>
      </c>
      <c r="D356" s="22" t="s">
        <v>2527</v>
      </c>
      <c r="E356" s="24"/>
      <c r="F356" s="22"/>
      <c r="G356" s="24">
        <v>1</v>
      </c>
      <c r="H356" s="25" t="s">
        <v>2353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2937</v>
      </c>
      <c r="D357" s="22" t="s">
        <v>2749</v>
      </c>
      <c r="E357" s="24"/>
      <c r="F357" s="22"/>
      <c r="G357" s="24">
        <v>1</v>
      </c>
      <c r="H357" s="25" t="s">
        <v>626</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2938</v>
      </c>
      <c r="D358" s="22" t="s">
        <v>2939</v>
      </c>
      <c r="E358" s="24"/>
      <c r="F358" s="22"/>
      <c r="G358" s="24">
        <v>1</v>
      </c>
      <c r="H358" s="25" t="s">
        <v>2353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2940</v>
      </c>
      <c r="D359" s="22" t="s">
        <v>2941</v>
      </c>
      <c r="E359" s="24"/>
      <c r="F359" s="22"/>
      <c r="G359" s="24">
        <v>1</v>
      </c>
      <c r="H359" s="25" t="s">
        <v>2353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2942</v>
      </c>
      <c r="D360" s="23" t="s">
        <v>2943</v>
      </c>
      <c r="E360" s="24"/>
      <c r="F360" s="22"/>
      <c r="G360" s="24">
        <v>1</v>
      </c>
      <c r="H360" s="25" t="s">
        <v>2353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2944</v>
      </c>
      <c r="D361" s="23" t="s">
        <v>2945</v>
      </c>
      <c r="E361" s="24" t="s">
        <v>2946</v>
      </c>
      <c r="F361" s="23"/>
      <c r="G361" s="24">
        <v>1</v>
      </c>
      <c r="H361" s="25" t="s">
        <v>2353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2947</v>
      </c>
      <c r="D362" s="23" t="s">
        <v>2948</v>
      </c>
      <c r="E362" s="24" t="s">
        <v>2949</v>
      </c>
      <c r="F362" s="23"/>
      <c r="G362" s="24">
        <v>1</v>
      </c>
      <c r="H362" s="25" t="s">
        <v>2767</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2950</v>
      </c>
      <c r="D363" s="23" t="s">
        <v>2527</v>
      </c>
      <c r="E363" s="24"/>
      <c r="F363" s="23"/>
      <c r="G363" s="24">
        <v>1</v>
      </c>
      <c r="H363" s="25" t="s">
        <v>2353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2951</v>
      </c>
      <c r="D364" s="23" t="s">
        <v>2952</v>
      </c>
      <c r="E364" s="24"/>
      <c r="F364" s="22"/>
      <c r="G364" s="24">
        <v>1</v>
      </c>
      <c r="H364" s="25" t="s">
        <v>626</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2953</v>
      </c>
      <c r="D365" s="23" t="s">
        <v>2954</v>
      </c>
      <c r="E365" s="24"/>
      <c r="F365" s="23"/>
      <c r="G365" s="24">
        <v>1</v>
      </c>
      <c r="H365" s="25" t="s">
        <v>2353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2955</v>
      </c>
      <c r="D366" s="23" t="s">
        <v>2419</v>
      </c>
      <c r="E366" s="24"/>
      <c r="F366" s="23"/>
      <c r="G366" s="24">
        <v>3</v>
      </c>
      <c r="H366" s="25" t="s">
        <v>551</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2956</v>
      </c>
      <c r="D367" s="23" t="s">
        <v>2957</v>
      </c>
      <c r="E367" s="24"/>
      <c r="F367" s="23"/>
      <c r="G367" s="24">
        <v>1</v>
      </c>
      <c r="H367" s="25" t="s">
        <v>2486</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2958</v>
      </c>
      <c r="D368" s="23" t="s">
        <v>2959</v>
      </c>
      <c r="E368" s="24"/>
      <c r="F368" s="22"/>
      <c r="G368" s="24">
        <v>1</v>
      </c>
      <c r="H368" s="25" t="s">
        <v>551</v>
      </c>
      <c r="I368" s="26">
        <v>42614</v>
      </c>
      <c r="J368" s="26">
        <v>42614</v>
      </c>
      <c r="K368" s="27">
        <v>1500</v>
      </c>
      <c r="L368" s="28">
        <v>930</v>
      </c>
      <c r="M368" s="28">
        <v>1460</v>
      </c>
      <c r="N368" s="29">
        <v>0.78</v>
      </c>
      <c r="O368" s="28">
        <v>1140</v>
      </c>
      <c r="P368" s="34"/>
      <c r="Q368" s="31" t="s">
        <v>482</v>
      </c>
    </row>
    <row r="369" ht="15.75" customHeight="1" spans="1:18">
      <c r="A369" s="18">
        <v>362</v>
      </c>
      <c r="B369" s="32"/>
      <c r="C369" s="22" t="s">
        <v>2960</v>
      </c>
      <c r="D369" s="23" t="s">
        <v>2961</v>
      </c>
      <c r="E369" s="24"/>
      <c r="F369" s="22"/>
      <c r="G369" s="24">
        <v>300</v>
      </c>
      <c r="H369" s="25" t="s">
        <v>626</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2962</v>
      </c>
      <c r="D370" s="23" t="s">
        <v>2963</v>
      </c>
      <c r="E370" s="24"/>
      <c r="F370" s="22"/>
      <c r="G370" s="24">
        <v>1</v>
      </c>
      <c r="H370" s="25" t="s">
        <v>2353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2964</v>
      </c>
      <c r="D371" s="23" t="s">
        <v>2965</v>
      </c>
      <c r="E371" s="24"/>
      <c r="F371" s="22"/>
      <c r="G371" s="24">
        <v>1</v>
      </c>
      <c r="H371" s="25" t="s">
        <v>551</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2966</v>
      </c>
      <c r="D372" s="23" t="s">
        <v>2967</v>
      </c>
      <c r="E372" s="24"/>
      <c r="F372" s="22"/>
      <c r="G372" s="24">
        <v>1</v>
      </c>
      <c r="H372" s="25" t="s">
        <v>551</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2968</v>
      </c>
      <c r="D373" s="23" t="s">
        <v>2969</v>
      </c>
      <c r="E373" s="24" t="s">
        <v>2492</v>
      </c>
      <c r="F373" s="22"/>
      <c r="G373" s="24">
        <v>1</v>
      </c>
      <c r="H373" s="25" t="s">
        <v>2353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2970</v>
      </c>
      <c r="D374" s="23" t="s">
        <v>2971</v>
      </c>
      <c r="E374" s="24" t="s">
        <v>2492</v>
      </c>
      <c r="F374" s="22"/>
      <c r="G374" s="24">
        <v>1</v>
      </c>
      <c r="H374" s="25" t="s">
        <v>2353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2972</v>
      </c>
      <c r="D375" s="23" t="s">
        <v>2973</v>
      </c>
      <c r="E375" s="24" t="s">
        <v>2974</v>
      </c>
      <c r="F375" s="22"/>
      <c r="G375" s="24">
        <v>1</v>
      </c>
      <c r="H375" s="25" t="s">
        <v>551</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2975</v>
      </c>
      <c r="D376" s="23" t="s">
        <v>2419</v>
      </c>
      <c r="E376" s="24"/>
      <c r="F376" s="22"/>
      <c r="G376" s="24">
        <v>1</v>
      </c>
      <c r="H376" s="25" t="s">
        <v>551</v>
      </c>
      <c r="I376" s="26">
        <v>42948</v>
      </c>
      <c r="J376" s="26">
        <v>42948</v>
      </c>
      <c r="K376" s="27">
        <v>1080</v>
      </c>
      <c r="L376" s="28">
        <v>857.7</v>
      </c>
      <c r="M376" s="28">
        <v>1030</v>
      </c>
      <c r="N376" s="29">
        <v>0.86</v>
      </c>
      <c r="O376" s="28">
        <v>890</v>
      </c>
      <c r="P376" s="34"/>
      <c r="Q376" s="31" t="s">
        <v>482</v>
      </c>
    </row>
    <row r="377" ht="15.75" customHeight="1" spans="1:18">
      <c r="A377" s="18">
        <v>370</v>
      </c>
      <c r="B377" s="32"/>
      <c r="C377" s="22" t="s">
        <v>2976</v>
      </c>
      <c r="D377" s="23" t="s">
        <v>2749</v>
      </c>
      <c r="E377" s="24"/>
      <c r="F377" s="22"/>
      <c r="G377" s="24">
        <v>1</v>
      </c>
      <c r="H377" s="25" t="s">
        <v>626</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2977</v>
      </c>
      <c r="D378" s="23" t="s">
        <v>2978</v>
      </c>
      <c r="E378" s="24"/>
      <c r="F378" s="22"/>
      <c r="G378" s="24">
        <v>1</v>
      </c>
      <c r="H378" s="25" t="s">
        <v>626</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2979</v>
      </c>
      <c r="D379" s="23" t="s">
        <v>2980</v>
      </c>
      <c r="E379" s="24"/>
      <c r="F379" s="22"/>
      <c r="G379" s="24">
        <v>421</v>
      </c>
      <c r="H379" s="25" t="s">
        <v>2981</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2982</v>
      </c>
      <c r="D380" s="23" t="s">
        <v>2983</v>
      </c>
      <c r="E380" s="24"/>
      <c r="F380" s="22"/>
      <c r="G380" s="24">
        <v>1</v>
      </c>
      <c r="H380" s="25" t="s">
        <v>626</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2984</v>
      </c>
      <c r="D381" s="23" t="s">
        <v>2980</v>
      </c>
      <c r="E381" s="24"/>
      <c r="F381" s="22"/>
      <c r="G381" s="24">
        <v>200</v>
      </c>
      <c r="H381" s="25" t="s">
        <v>2981</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2985</v>
      </c>
      <c r="D382" s="22" t="s">
        <v>2986</v>
      </c>
      <c r="E382" s="24" t="s">
        <v>2474</v>
      </c>
      <c r="F382" s="22"/>
      <c r="G382" s="24">
        <v>840</v>
      </c>
      <c r="H382" s="25" t="s">
        <v>626</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2987</v>
      </c>
      <c r="D383" s="23" t="s">
        <v>2988</v>
      </c>
      <c r="E383" s="24"/>
      <c r="F383" s="22"/>
      <c r="G383" s="24">
        <v>3</v>
      </c>
      <c r="H383" s="25" t="s">
        <v>626</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2989</v>
      </c>
      <c r="D384" s="23" t="s">
        <v>2648</v>
      </c>
      <c r="E384" s="24"/>
      <c r="F384" s="22"/>
      <c r="G384" s="24">
        <v>1</v>
      </c>
      <c r="H384" s="25" t="s">
        <v>551</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2990</v>
      </c>
      <c r="D385" s="23" t="s">
        <v>2991</v>
      </c>
      <c r="E385" s="24"/>
      <c r="F385" s="22"/>
      <c r="G385" s="24">
        <v>1</v>
      </c>
      <c r="H385" s="25" t="s">
        <v>626</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1418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2992</v>
      </c>
      <c r="D387" s="23" t="s">
        <v>2993</v>
      </c>
      <c r="E387" s="24"/>
      <c r="F387" s="22"/>
      <c r="G387" s="24">
        <v>1</v>
      </c>
      <c r="H387" s="25" t="s">
        <v>941</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2994</v>
      </c>
      <c r="D388" s="23" t="s">
        <v>2995</v>
      </c>
      <c r="E388" s="24"/>
      <c r="F388" s="22"/>
      <c r="G388" s="24">
        <v>1</v>
      </c>
      <c r="H388" s="25" t="s">
        <v>551</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2996</v>
      </c>
      <c r="D389" s="22" t="s">
        <v>2997</v>
      </c>
      <c r="E389" s="24"/>
      <c r="F389" s="22"/>
      <c r="G389" s="24">
        <v>1</v>
      </c>
      <c r="H389" s="25" t="s">
        <v>551</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2998</v>
      </c>
      <c r="D390" s="23" t="s">
        <v>1983</v>
      </c>
      <c r="E390" s="24"/>
      <c r="F390" s="23"/>
      <c r="G390" s="24">
        <v>1</v>
      </c>
      <c r="H390" s="25" t="s">
        <v>626</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2999</v>
      </c>
      <c r="D391" s="23" t="s">
        <v>3000</v>
      </c>
      <c r="E391" s="24"/>
      <c r="F391" s="22" t="s">
        <v>2568</v>
      </c>
      <c r="G391" s="24">
        <v>1</v>
      </c>
      <c r="H391" s="25" t="s">
        <v>551</v>
      </c>
      <c r="I391" s="26">
        <v>42108</v>
      </c>
      <c r="J391" s="26">
        <v>42108</v>
      </c>
      <c r="K391" s="36">
        <v>1650</v>
      </c>
      <c r="L391" s="28">
        <v>1114.46</v>
      </c>
      <c r="M391" s="28">
        <v>1520</v>
      </c>
      <c r="N391" s="29">
        <v>0.6</v>
      </c>
      <c r="O391" s="28">
        <v>910</v>
      </c>
      <c r="P391" s="34"/>
      <c r="Q391" s="31" t="s">
        <v>483</v>
      </c>
    </row>
    <row r="392" ht="15.75" customHeight="1" spans="1:17">
      <c r="A392" s="18">
        <v>385</v>
      </c>
      <c r="B392" s="46"/>
      <c r="C392" s="22" t="s">
        <v>3001</v>
      </c>
      <c r="D392" s="22" t="s">
        <v>3002</v>
      </c>
      <c r="E392" s="24" t="s">
        <v>2567</v>
      </c>
      <c r="F392" s="22" t="s">
        <v>2568</v>
      </c>
      <c r="G392" s="24">
        <v>1</v>
      </c>
      <c r="H392" s="25" t="s">
        <v>551</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3003</v>
      </c>
      <c r="D393" s="22" t="s">
        <v>3004</v>
      </c>
      <c r="E393" s="24"/>
      <c r="F393" s="22" t="s">
        <v>2568</v>
      </c>
      <c r="G393" s="24">
        <v>1</v>
      </c>
      <c r="H393" s="25" t="s">
        <v>551</v>
      </c>
      <c r="I393" s="26">
        <v>42108</v>
      </c>
      <c r="J393" s="26">
        <v>42108</v>
      </c>
      <c r="K393" s="27">
        <v>2400</v>
      </c>
      <c r="L393" s="28">
        <v>1621</v>
      </c>
      <c r="M393" s="28">
        <v>2160</v>
      </c>
      <c r="N393" s="29">
        <v>0.5</v>
      </c>
      <c r="O393" s="28">
        <v>1080</v>
      </c>
      <c r="P393" s="34"/>
      <c r="Q393" s="31" t="s">
        <v>483</v>
      </c>
    </row>
    <row r="394" ht="15.75" customHeight="1" spans="1:17">
      <c r="A394" s="18">
        <v>387</v>
      </c>
      <c r="B394" s="46"/>
      <c r="C394" s="22" t="s">
        <v>3005</v>
      </c>
      <c r="D394" s="22" t="s">
        <v>3006</v>
      </c>
      <c r="E394" s="24"/>
      <c r="F394" s="22" t="s">
        <v>2568</v>
      </c>
      <c r="G394" s="24">
        <v>1</v>
      </c>
      <c r="H394" s="25" t="s">
        <v>551</v>
      </c>
      <c r="I394" s="26">
        <v>42108</v>
      </c>
      <c r="J394" s="26">
        <v>42108</v>
      </c>
      <c r="K394" s="27">
        <v>3900</v>
      </c>
      <c r="L394" s="28">
        <v>2634.08</v>
      </c>
      <c r="M394" s="28">
        <v>3510</v>
      </c>
      <c r="N394" s="29">
        <v>0.6</v>
      </c>
      <c r="O394" s="28">
        <v>2110</v>
      </c>
      <c r="P394" s="34"/>
      <c r="Q394" s="31" t="s">
        <v>483</v>
      </c>
    </row>
    <row r="395" ht="15.75" customHeight="1" spans="1:17">
      <c r="A395" s="18">
        <v>388</v>
      </c>
      <c r="B395" s="46"/>
      <c r="C395" s="22" t="s">
        <v>3007</v>
      </c>
      <c r="D395" s="23" t="s">
        <v>3008</v>
      </c>
      <c r="E395" s="24" t="s">
        <v>3009</v>
      </c>
      <c r="F395" s="22" t="s">
        <v>2568</v>
      </c>
      <c r="G395" s="24">
        <v>2</v>
      </c>
      <c r="H395" s="25" t="s">
        <v>551</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3010</v>
      </c>
      <c r="D396" s="22" t="s">
        <v>2394</v>
      </c>
      <c r="E396" s="22"/>
      <c r="F396" s="22"/>
      <c r="G396" s="24">
        <v>2</v>
      </c>
      <c r="H396" s="25" t="s">
        <v>626</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3011</v>
      </c>
      <c r="D397" s="22" t="s">
        <v>2863</v>
      </c>
      <c r="E397" s="22"/>
      <c r="F397" s="22"/>
      <c r="G397" s="24">
        <v>1</v>
      </c>
      <c r="H397" s="25" t="s">
        <v>551</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3012</v>
      </c>
      <c r="D398" s="22" t="s">
        <v>2641</v>
      </c>
      <c r="E398" s="22"/>
      <c r="F398" s="22"/>
      <c r="G398" s="24">
        <v>1</v>
      </c>
      <c r="H398" s="25" t="s">
        <v>551</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3013</v>
      </c>
      <c r="D399" s="22" t="s">
        <v>3014</v>
      </c>
      <c r="E399" s="22"/>
      <c r="F399" s="22"/>
      <c r="G399" s="24">
        <v>1</v>
      </c>
      <c r="H399" s="25" t="s">
        <v>2353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3015</v>
      </c>
      <c r="D400" s="22" t="s">
        <v>3016</v>
      </c>
      <c r="E400" s="22"/>
      <c r="F400" s="22"/>
      <c r="G400" s="24">
        <v>1</v>
      </c>
      <c r="H400" s="25" t="s">
        <v>2353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3017</v>
      </c>
      <c r="D401" s="22" t="s">
        <v>2376</v>
      </c>
      <c r="E401" s="22"/>
      <c r="F401" s="22"/>
      <c r="G401" s="24">
        <v>1</v>
      </c>
      <c r="H401" s="25" t="s">
        <v>2353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3018</v>
      </c>
      <c r="D402" s="22" t="s">
        <v>3019</v>
      </c>
      <c r="E402" s="22"/>
      <c r="F402" s="22"/>
      <c r="G402" s="24">
        <v>1</v>
      </c>
      <c r="H402" s="25" t="s">
        <v>2353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3020</v>
      </c>
      <c r="D403" s="22" t="s">
        <v>3021</v>
      </c>
      <c r="E403" s="22"/>
      <c r="F403" s="22"/>
      <c r="G403" s="24">
        <v>1</v>
      </c>
      <c r="H403" s="25" t="s">
        <v>2353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3022</v>
      </c>
      <c r="D404" s="22" t="s">
        <v>3023</v>
      </c>
      <c r="E404" s="22"/>
      <c r="F404" s="22"/>
      <c r="G404" s="24">
        <v>1</v>
      </c>
      <c r="H404" s="25" t="s">
        <v>2353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3024</v>
      </c>
      <c r="D405" s="22" t="s">
        <v>2603</v>
      </c>
      <c r="E405" s="22"/>
      <c r="F405" s="22"/>
      <c r="G405" s="24">
        <v>1</v>
      </c>
      <c r="H405" s="25" t="s">
        <v>2353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3025</v>
      </c>
      <c r="D406" s="22" t="s">
        <v>3026</v>
      </c>
      <c r="E406" s="22"/>
      <c r="F406" s="22"/>
      <c r="G406" s="24">
        <v>1</v>
      </c>
      <c r="H406" s="25" t="s">
        <v>2353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3027</v>
      </c>
      <c r="D407" s="22" t="s">
        <v>3028</v>
      </c>
      <c r="E407" s="22"/>
      <c r="F407" s="22"/>
      <c r="G407" s="24">
        <v>1</v>
      </c>
      <c r="H407" s="25" t="s">
        <v>2353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3029</v>
      </c>
      <c r="D408" s="22" t="s">
        <v>3030</v>
      </c>
      <c r="E408" s="22"/>
      <c r="F408" s="22"/>
      <c r="G408" s="24">
        <v>1</v>
      </c>
      <c r="H408" s="25" t="s">
        <v>2353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3031</v>
      </c>
      <c r="D409" s="22" t="s">
        <v>3032</v>
      </c>
      <c r="E409" s="22"/>
      <c r="F409" s="22"/>
      <c r="G409" s="24">
        <v>1</v>
      </c>
      <c r="H409" s="25" t="s">
        <v>2353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3033</v>
      </c>
      <c r="D410" s="22" t="s">
        <v>3034</v>
      </c>
      <c r="E410" s="22"/>
      <c r="F410" s="22"/>
      <c r="G410" s="24">
        <v>1</v>
      </c>
      <c r="H410" s="25" t="s">
        <v>2353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3035</v>
      </c>
      <c r="D411" s="22" t="s">
        <v>2603</v>
      </c>
      <c r="E411" s="22"/>
      <c r="F411" s="22"/>
      <c r="G411" s="24">
        <v>1</v>
      </c>
      <c r="H411" s="25" t="s">
        <v>2353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3036</v>
      </c>
      <c r="D412" s="22" t="s">
        <v>2384</v>
      </c>
      <c r="E412" s="22"/>
      <c r="F412" s="22"/>
      <c r="G412" s="24">
        <v>1</v>
      </c>
      <c r="H412" s="25" t="s">
        <v>2486</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3037</v>
      </c>
      <c r="D413" s="22" t="s">
        <v>3038</v>
      </c>
      <c r="E413" s="22" t="s">
        <v>2388</v>
      </c>
      <c r="F413" s="22"/>
      <c r="G413" s="24">
        <v>1</v>
      </c>
      <c r="H413" s="25" t="s">
        <v>626</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3039</v>
      </c>
      <c r="D414" s="22" t="s">
        <v>2995</v>
      </c>
      <c r="E414" s="22"/>
      <c r="F414" s="22"/>
      <c r="G414" s="24">
        <v>2</v>
      </c>
      <c r="H414" s="25" t="s">
        <v>551</v>
      </c>
      <c r="I414" s="26">
        <v>42383</v>
      </c>
      <c r="J414" s="26">
        <v>42383</v>
      </c>
      <c r="K414" s="27">
        <v>9000</v>
      </c>
      <c r="L414" s="28">
        <v>6720</v>
      </c>
      <c r="M414" s="28">
        <v>8730</v>
      </c>
      <c r="N414" s="29">
        <v>0.73</v>
      </c>
      <c r="O414" s="28">
        <v>6370</v>
      </c>
      <c r="P414" s="34"/>
      <c r="Q414" s="31" t="s">
        <v>483</v>
      </c>
    </row>
    <row r="415" ht="15.75" customHeight="1" spans="1:17">
      <c r="A415" s="18">
        <v>408</v>
      </c>
      <c r="B415" s="46"/>
      <c r="C415" s="22" t="s">
        <v>3040</v>
      </c>
      <c r="D415" s="22" t="s">
        <v>2997</v>
      </c>
      <c r="E415" s="22"/>
      <c r="F415" s="22"/>
      <c r="G415" s="24">
        <v>1</v>
      </c>
      <c r="H415" s="25" t="s">
        <v>551</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3041</v>
      </c>
      <c r="D416" s="22" t="s">
        <v>3042</v>
      </c>
      <c r="E416" s="22"/>
      <c r="F416" s="22"/>
      <c r="G416" s="24">
        <v>1</v>
      </c>
      <c r="H416" s="25" t="s">
        <v>551</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3043</v>
      </c>
      <c r="D417" s="23" t="s">
        <v>2384</v>
      </c>
      <c r="E417" s="22"/>
      <c r="F417" s="22"/>
      <c r="G417" s="24">
        <v>1</v>
      </c>
      <c r="H417" s="25" t="s">
        <v>2486</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3044</v>
      </c>
      <c r="D418" s="22" t="s">
        <v>3045</v>
      </c>
      <c r="E418" s="22"/>
      <c r="F418" s="22"/>
      <c r="G418" s="24">
        <v>1</v>
      </c>
      <c r="H418" s="25" t="s">
        <v>551</v>
      </c>
      <c r="I418" s="26">
        <v>42627</v>
      </c>
      <c r="J418" s="26">
        <v>42627</v>
      </c>
      <c r="K418" s="27">
        <v>4680</v>
      </c>
      <c r="L418" s="28">
        <v>3790.8</v>
      </c>
      <c r="M418" s="28">
        <v>4260</v>
      </c>
      <c r="N418" s="29">
        <v>0.79</v>
      </c>
      <c r="O418" s="28">
        <v>3370</v>
      </c>
      <c r="P418" s="34"/>
      <c r="Q418" s="31" t="s">
        <v>483</v>
      </c>
    </row>
    <row r="419" ht="15.75" customHeight="1" spans="1:17">
      <c r="A419" s="18">
        <v>412</v>
      </c>
      <c r="B419" s="46"/>
      <c r="C419" s="22" t="s">
        <v>3046</v>
      </c>
      <c r="D419" s="22" t="s">
        <v>2603</v>
      </c>
      <c r="E419" s="24"/>
      <c r="F419" s="23"/>
      <c r="G419" s="24">
        <v>1</v>
      </c>
      <c r="H419" s="25" t="s">
        <v>2353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3047</v>
      </c>
      <c r="D420" s="22" t="s">
        <v>3048</v>
      </c>
      <c r="E420" s="24"/>
      <c r="F420" s="22"/>
      <c r="G420" s="24">
        <v>1</v>
      </c>
      <c r="H420" s="25" t="s">
        <v>551</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3049</v>
      </c>
      <c r="D421" s="22" t="s">
        <v>3050</v>
      </c>
      <c r="E421" s="24"/>
      <c r="F421" s="22"/>
      <c r="G421" s="24">
        <v>1</v>
      </c>
      <c r="H421" s="25" t="s">
        <v>626</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3051</v>
      </c>
      <c r="D422" s="22" t="s">
        <v>3052</v>
      </c>
      <c r="E422" s="24"/>
      <c r="F422" s="22"/>
      <c r="G422" s="24">
        <v>1</v>
      </c>
      <c r="H422" s="25" t="s">
        <v>2486</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3053</v>
      </c>
      <c r="D423" s="22" t="s">
        <v>3054</v>
      </c>
      <c r="E423" s="24"/>
      <c r="F423" s="22"/>
      <c r="G423" s="24">
        <v>1</v>
      </c>
      <c r="H423" s="25" t="s">
        <v>551</v>
      </c>
      <c r="I423" s="26">
        <v>42961</v>
      </c>
      <c r="J423" s="26">
        <v>42961</v>
      </c>
      <c r="K423" s="36">
        <v>9200</v>
      </c>
      <c r="L423" s="28">
        <v>8253.2</v>
      </c>
      <c r="M423" s="28">
        <v>8740</v>
      </c>
      <c r="N423" s="29">
        <v>0.8</v>
      </c>
      <c r="O423" s="28">
        <v>6990</v>
      </c>
      <c r="P423" s="34"/>
      <c r="Q423" s="31" t="s">
        <v>483</v>
      </c>
    </row>
    <row r="424" ht="15.75" customHeight="1" spans="1:17">
      <c r="A424" s="18">
        <v>417</v>
      </c>
      <c r="B424" s="46"/>
      <c r="C424" s="22" t="s">
        <v>3055</v>
      </c>
      <c r="D424" s="22" t="s">
        <v>2424</v>
      </c>
      <c r="E424" s="24"/>
      <c r="F424" s="22"/>
      <c r="G424" s="24">
        <v>1</v>
      </c>
      <c r="H424" s="25" t="s">
        <v>551</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3056</v>
      </c>
      <c r="D425" s="22" t="s">
        <v>2396</v>
      </c>
      <c r="E425" s="24"/>
      <c r="F425" s="22"/>
      <c r="G425" s="24">
        <v>1</v>
      </c>
      <c r="H425" s="25" t="s">
        <v>551</v>
      </c>
      <c r="I425" s="26">
        <v>43084</v>
      </c>
      <c r="J425" s="26">
        <v>43084</v>
      </c>
      <c r="K425" s="36">
        <v>1100</v>
      </c>
      <c r="L425" s="28">
        <v>1021.61</v>
      </c>
      <c r="M425" s="28">
        <v>1050</v>
      </c>
      <c r="N425" s="29">
        <v>0.84</v>
      </c>
      <c r="O425" s="28">
        <v>880</v>
      </c>
      <c r="P425" s="34"/>
      <c r="Q425" s="31" t="s">
        <v>483</v>
      </c>
    </row>
    <row r="426" ht="15.75" customHeight="1" spans="1:17">
      <c r="A426" s="18">
        <v>419</v>
      </c>
      <c r="B426" s="46"/>
      <c r="C426" s="22" t="s">
        <v>3057</v>
      </c>
      <c r="D426" s="22" t="s">
        <v>2997</v>
      </c>
      <c r="E426" s="24"/>
      <c r="F426" s="22"/>
      <c r="G426" s="24">
        <v>1</v>
      </c>
      <c r="H426" s="25" t="s">
        <v>551</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3058</v>
      </c>
      <c r="D427" s="22" t="s">
        <v>2763</v>
      </c>
      <c r="E427" s="24"/>
      <c r="F427" s="22"/>
      <c r="G427" s="24">
        <v>1</v>
      </c>
      <c r="H427" s="25" t="s">
        <v>2767</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3059</v>
      </c>
      <c r="D428" s="22" t="s">
        <v>3060</v>
      </c>
      <c r="E428" s="24"/>
      <c r="F428" s="22"/>
      <c r="G428" s="24">
        <v>1</v>
      </c>
      <c r="H428" s="25" t="s">
        <v>551</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3061</v>
      </c>
      <c r="D429" s="22" t="s">
        <v>3062</v>
      </c>
      <c r="E429" s="24"/>
      <c r="F429" s="22"/>
      <c r="G429" s="24">
        <v>1</v>
      </c>
      <c r="H429" s="25" t="s">
        <v>2486</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3063</v>
      </c>
      <c r="D430" s="22" t="s">
        <v>2410</v>
      </c>
      <c r="E430" s="24"/>
      <c r="F430" s="22"/>
      <c r="G430" s="24">
        <v>1</v>
      </c>
      <c r="H430" s="25" t="s">
        <v>551</v>
      </c>
      <c r="I430" s="26">
        <v>41987</v>
      </c>
      <c r="J430" s="26">
        <v>41987</v>
      </c>
      <c r="K430" s="27">
        <v>1350</v>
      </c>
      <c r="L430" s="28">
        <v>388.08</v>
      </c>
      <c r="M430" s="28">
        <v>1080</v>
      </c>
      <c r="N430" s="29">
        <v>0.46</v>
      </c>
      <c r="O430" s="28">
        <v>500</v>
      </c>
      <c r="P430" s="34"/>
      <c r="Q430" s="31" t="s">
        <v>483</v>
      </c>
    </row>
    <row r="431" ht="15.75" customHeight="1" spans="1:17">
      <c r="A431" s="18">
        <v>424</v>
      </c>
      <c r="B431" s="46"/>
      <c r="C431" s="22" t="s">
        <v>3064</v>
      </c>
      <c r="D431" s="22" t="s">
        <v>2416</v>
      </c>
      <c r="E431" s="24"/>
      <c r="F431" s="22" t="s">
        <v>2366</v>
      </c>
      <c r="G431" s="24">
        <v>3</v>
      </c>
      <c r="H431" s="25" t="s">
        <v>551</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3065</v>
      </c>
      <c r="D432" s="22" t="s">
        <v>3066</v>
      </c>
      <c r="E432" s="24"/>
      <c r="F432" s="22"/>
      <c r="G432" s="24">
        <v>1</v>
      </c>
      <c r="H432" s="25" t="s">
        <v>551</v>
      </c>
      <c r="I432" s="26">
        <v>42018</v>
      </c>
      <c r="J432" s="26">
        <v>42018</v>
      </c>
      <c r="K432" s="27">
        <v>1520</v>
      </c>
      <c r="L432" s="28">
        <v>461.04</v>
      </c>
      <c r="M432" s="28">
        <v>1400</v>
      </c>
      <c r="N432" s="29">
        <v>0.58</v>
      </c>
      <c r="O432" s="28">
        <v>810</v>
      </c>
      <c r="P432" s="34"/>
      <c r="Q432" s="31" t="s">
        <v>483</v>
      </c>
    </row>
    <row r="433" ht="15.75" customHeight="1" spans="1:17">
      <c r="A433" s="18">
        <v>426</v>
      </c>
      <c r="B433" s="46"/>
      <c r="C433" s="22" t="s">
        <v>3067</v>
      </c>
      <c r="D433" s="22" t="s">
        <v>3068</v>
      </c>
      <c r="E433" s="24"/>
      <c r="F433" s="22"/>
      <c r="G433" s="24">
        <v>1</v>
      </c>
      <c r="H433" s="25" t="s">
        <v>551</v>
      </c>
      <c r="I433" s="26">
        <v>42049</v>
      </c>
      <c r="J433" s="26">
        <v>42049</v>
      </c>
      <c r="K433" s="27">
        <v>1800</v>
      </c>
      <c r="L433" s="28">
        <v>574.5</v>
      </c>
      <c r="M433" s="28">
        <v>1710</v>
      </c>
      <c r="N433" s="29">
        <v>0.66</v>
      </c>
      <c r="O433" s="28">
        <v>1130</v>
      </c>
      <c r="P433" s="34"/>
      <c r="Q433" s="31" t="s">
        <v>483</v>
      </c>
    </row>
    <row r="434" ht="15.75" customHeight="1" spans="1:17">
      <c r="A434" s="18">
        <v>427</v>
      </c>
      <c r="B434" s="46"/>
      <c r="C434" s="22" t="s">
        <v>3069</v>
      </c>
      <c r="D434" s="22" t="s">
        <v>2449</v>
      </c>
      <c r="E434" s="24"/>
      <c r="F434" s="22"/>
      <c r="G434" s="24">
        <v>1</v>
      </c>
      <c r="H434" s="25" t="s">
        <v>2486</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3070</v>
      </c>
      <c r="D435" s="22" t="s">
        <v>3071</v>
      </c>
      <c r="E435" s="24"/>
      <c r="F435" s="22"/>
      <c r="G435" s="24">
        <v>1</v>
      </c>
      <c r="H435" s="25" t="s">
        <v>551</v>
      </c>
      <c r="I435" s="26">
        <v>42230</v>
      </c>
      <c r="J435" s="26">
        <v>42230</v>
      </c>
      <c r="K435" s="36">
        <v>1050</v>
      </c>
      <c r="L435" s="28">
        <v>434.83</v>
      </c>
      <c r="M435" s="28">
        <v>950</v>
      </c>
      <c r="N435" s="29">
        <v>0.64</v>
      </c>
      <c r="O435" s="28">
        <v>610</v>
      </c>
      <c r="P435" s="34"/>
      <c r="Q435" s="31" t="s">
        <v>483</v>
      </c>
    </row>
    <row r="436" ht="15.75" customHeight="1" spans="1:17">
      <c r="A436" s="18">
        <v>429</v>
      </c>
      <c r="B436" s="46"/>
      <c r="C436" s="22" t="s">
        <v>3072</v>
      </c>
      <c r="D436" s="22" t="s">
        <v>2410</v>
      </c>
      <c r="E436" s="24"/>
      <c r="F436" s="22"/>
      <c r="G436" s="24">
        <v>3</v>
      </c>
      <c r="H436" s="25" t="s">
        <v>551</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3073</v>
      </c>
      <c r="D437" s="22" t="s">
        <v>3074</v>
      </c>
      <c r="E437" s="24"/>
      <c r="F437" s="22"/>
      <c r="G437" s="24">
        <v>1</v>
      </c>
      <c r="H437" s="25" t="s">
        <v>551</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3075</v>
      </c>
      <c r="D438" s="22" t="s">
        <v>2570</v>
      </c>
      <c r="E438" s="24"/>
      <c r="F438" s="22"/>
      <c r="G438" s="24">
        <v>1</v>
      </c>
      <c r="H438" s="25" t="s">
        <v>551</v>
      </c>
      <c r="I438" s="26">
        <v>42443</v>
      </c>
      <c r="J438" s="26">
        <v>42443</v>
      </c>
      <c r="K438" s="27">
        <v>9000</v>
      </c>
      <c r="L438" s="28">
        <v>4725</v>
      </c>
      <c r="M438" s="28">
        <v>8730</v>
      </c>
      <c r="N438" s="29">
        <v>0.75</v>
      </c>
      <c r="O438" s="28">
        <v>6550</v>
      </c>
      <c r="P438" s="34"/>
      <c r="Q438" s="31" t="s">
        <v>483</v>
      </c>
    </row>
    <row r="439" ht="15.75" customHeight="1" spans="1:17">
      <c r="A439" s="18">
        <v>432</v>
      </c>
      <c r="B439" s="46"/>
      <c r="C439" s="22" t="s">
        <v>3076</v>
      </c>
      <c r="D439" s="22" t="s">
        <v>2927</v>
      </c>
      <c r="E439" s="24"/>
      <c r="F439" s="22"/>
      <c r="G439" s="24">
        <v>1</v>
      </c>
      <c r="H439" s="25" t="s">
        <v>551</v>
      </c>
      <c r="I439" s="26">
        <v>42504</v>
      </c>
      <c r="J439" s="26">
        <v>42504</v>
      </c>
      <c r="K439" s="27">
        <v>6800</v>
      </c>
      <c r="L439" s="28">
        <v>3785.3</v>
      </c>
      <c r="M439" s="28">
        <v>6190</v>
      </c>
      <c r="N439" s="29">
        <v>0.71</v>
      </c>
      <c r="O439" s="28">
        <v>4390</v>
      </c>
      <c r="P439" s="34"/>
      <c r="Q439" s="31" t="s">
        <v>483</v>
      </c>
    </row>
    <row r="440" ht="15.75" customHeight="1" spans="1:17">
      <c r="A440" s="18">
        <v>433</v>
      </c>
      <c r="B440" s="46"/>
      <c r="C440" s="22" t="s">
        <v>3077</v>
      </c>
      <c r="D440" s="22" t="s">
        <v>3078</v>
      </c>
      <c r="E440" s="24"/>
      <c r="F440" s="22"/>
      <c r="G440" s="24">
        <v>1</v>
      </c>
      <c r="H440" s="25" t="s">
        <v>551</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3079</v>
      </c>
      <c r="D441" s="22" t="s">
        <v>2421</v>
      </c>
      <c r="E441" s="24"/>
      <c r="F441" s="22"/>
      <c r="G441" s="24">
        <v>1</v>
      </c>
      <c r="H441" s="25" t="s">
        <v>551</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3080</v>
      </c>
      <c r="D442" s="22" t="s">
        <v>2959</v>
      </c>
      <c r="E442" s="24"/>
      <c r="F442" s="22"/>
      <c r="G442" s="24">
        <v>1</v>
      </c>
      <c r="H442" s="25" t="s">
        <v>551</v>
      </c>
      <c r="I442" s="26">
        <v>42504</v>
      </c>
      <c r="J442" s="26">
        <v>42504</v>
      </c>
      <c r="K442" s="27">
        <v>1500</v>
      </c>
      <c r="L442" s="28">
        <v>835</v>
      </c>
      <c r="M442" s="28">
        <v>1460</v>
      </c>
      <c r="N442" s="29">
        <v>0.76</v>
      </c>
      <c r="O442" s="28">
        <v>1110</v>
      </c>
      <c r="P442" s="34"/>
      <c r="Q442" s="31" t="s">
        <v>483</v>
      </c>
    </row>
    <row r="443" ht="15.75" customHeight="1" spans="1:17">
      <c r="A443" s="18">
        <v>436</v>
      </c>
      <c r="B443" s="46"/>
      <c r="C443" s="22" t="s">
        <v>3081</v>
      </c>
      <c r="D443" s="22" t="s">
        <v>2648</v>
      </c>
      <c r="E443" s="24"/>
      <c r="F443" s="22"/>
      <c r="G443" s="24">
        <v>1</v>
      </c>
      <c r="H443" s="25" t="s">
        <v>551</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3082</v>
      </c>
      <c r="D444" s="22" t="s">
        <v>2419</v>
      </c>
      <c r="E444" s="24"/>
      <c r="F444" s="22"/>
      <c r="G444" s="24">
        <v>1</v>
      </c>
      <c r="H444" s="25" t="s">
        <v>551</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3083</v>
      </c>
      <c r="D445" s="22" t="s">
        <v>2421</v>
      </c>
      <c r="E445" s="24"/>
      <c r="F445" s="22"/>
      <c r="G445" s="24">
        <v>1</v>
      </c>
      <c r="H445" s="25" t="s">
        <v>551</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3084</v>
      </c>
      <c r="D446" s="22" t="s">
        <v>2641</v>
      </c>
      <c r="E446" s="24"/>
      <c r="F446" s="22"/>
      <c r="G446" s="24">
        <v>1</v>
      </c>
      <c r="H446" s="25" t="s">
        <v>551</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3085</v>
      </c>
      <c r="D447" s="22" t="s">
        <v>2698</v>
      </c>
      <c r="E447" s="24"/>
      <c r="F447" s="22"/>
      <c r="G447" s="24">
        <v>1</v>
      </c>
      <c r="H447" s="25" t="s">
        <v>551</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3086</v>
      </c>
      <c r="D448" s="22" t="s">
        <v>3087</v>
      </c>
      <c r="E448" s="24"/>
      <c r="F448" s="22"/>
      <c r="G448" s="24">
        <v>1</v>
      </c>
      <c r="H448" s="25" t="s">
        <v>551</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3088</v>
      </c>
      <c r="D449" s="22" t="s">
        <v>2461</v>
      </c>
      <c r="E449" s="24"/>
      <c r="F449" s="22"/>
      <c r="G449" s="24">
        <v>2</v>
      </c>
      <c r="H449" s="25" t="s">
        <v>551</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3089</v>
      </c>
      <c r="D450" s="22" t="s">
        <v>3090</v>
      </c>
      <c r="E450" s="24"/>
      <c r="F450" s="22"/>
      <c r="G450" s="24">
        <v>3</v>
      </c>
      <c r="H450" s="25" t="s">
        <v>551</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3091</v>
      </c>
      <c r="D451" s="22" t="s">
        <v>2424</v>
      </c>
      <c r="E451" s="24"/>
      <c r="F451" s="22"/>
      <c r="G451" s="24">
        <v>1</v>
      </c>
      <c r="H451" s="25" t="s">
        <v>551</v>
      </c>
      <c r="I451" s="26">
        <v>42809</v>
      </c>
      <c r="J451" s="26">
        <v>42809</v>
      </c>
      <c r="K451" s="36">
        <v>1350</v>
      </c>
      <c r="L451" s="28">
        <v>965.2</v>
      </c>
      <c r="M451" s="28">
        <v>1280</v>
      </c>
      <c r="N451" s="29">
        <v>0.75</v>
      </c>
      <c r="O451" s="28">
        <v>960</v>
      </c>
      <c r="P451" s="34"/>
      <c r="Q451" s="31" t="s">
        <v>483</v>
      </c>
    </row>
    <row r="452" ht="15.75" customHeight="1" spans="1:18">
      <c r="A452" s="18">
        <v>445</v>
      </c>
      <c r="B452" s="46"/>
      <c r="C452" s="22" t="s">
        <v>3092</v>
      </c>
      <c r="D452" s="22" t="s">
        <v>3093</v>
      </c>
      <c r="E452" s="24"/>
      <c r="F452" s="22"/>
      <c r="G452" s="24">
        <v>1</v>
      </c>
      <c r="H452" s="25" t="s">
        <v>551</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3094</v>
      </c>
      <c r="D453" s="22" t="s">
        <v>2371</v>
      </c>
      <c r="E453" s="25"/>
      <c r="F453" s="22"/>
      <c r="G453" s="24">
        <v>1</v>
      </c>
      <c r="H453" s="25" t="s">
        <v>551</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3095</v>
      </c>
      <c r="D454" s="22" t="s">
        <v>3096</v>
      </c>
      <c r="E454" s="24"/>
      <c r="F454" s="22"/>
      <c r="G454" s="24">
        <v>1</v>
      </c>
      <c r="H454" s="25" t="s">
        <v>551</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3097</v>
      </c>
      <c r="D455" s="22" t="s">
        <v>2424</v>
      </c>
      <c r="E455" s="24"/>
      <c r="F455" s="22"/>
      <c r="G455" s="24">
        <v>1</v>
      </c>
      <c r="H455" s="25" t="s">
        <v>551</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3098</v>
      </c>
      <c r="D456" s="22" t="s">
        <v>3099</v>
      </c>
      <c r="E456" s="24"/>
      <c r="F456" s="22"/>
      <c r="G456" s="24">
        <v>1</v>
      </c>
      <c r="H456" s="25" t="s">
        <v>551</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3100</v>
      </c>
      <c r="D457" s="23" t="s">
        <v>615</v>
      </c>
      <c r="E457" s="24"/>
      <c r="F457" s="22"/>
      <c r="G457" s="24">
        <v>1</v>
      </c>
      <c r="H457" s="25" t="s">
        <v>551</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3101</v>
      </c>
      <c r="D458" s="22" t="s">
        <v>3102</v>
      </c>
      <c r="E458" s="24"/>
      <c r="F458" s="22" t="s">
        <v>3103</v>
      </c>
      <c r="G458" s="24">
        <v>1</v>
      </c>
      <c r="H458" s="25" t="s">
        <v>551</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3104</v>
      </c>
      <c r="D459" s="23" t="s">
        <v>3105</v>
      </c>
      <c r="E459" s="24"/>
      <c r="F459" s="22" t="s">
        <v>3106</v>
      </c>
      <c r="G459" s="24">
        <v>6</v>
      </c>
      <c r="H459" s="25" t="s">
        <v>551</v>
      </c>
      <c r="I459" s="26">
        <v>43208</v>
      </c>
      <c r="J459" s="26">
        <v>43208</v>
      </c>
      <c r="K459" s="27">
        <v>5808</v>
      </c>
      <c r="L459" s="28">
        <v>5348.2</v>
      </c>
      <c r="M459" s="28">
        <v>5810</v>
      </c>
      <c r="N459" s="29">
        <v>0.8</v>
      </c>
      <c r="O459" s="28">
        <v>4650</v>
      </c>
      <c r="P459" s="34"/>
      <c r="Q459" s="31" t="s">
        <v>483</v>
      </c>
    </row>
    <row r="460" ht="15.75" customHeight="1" spans="1:18">
      <c r="A460" s="18">
        <v>453</v>
      </c>
      <c r="B460" s="46"/>
      <c r="C460" s="22" t="s">
        <v>3107</v>
      </c>
      <c r="D460" s="23" t="s">
        <v>3108</v>
      </c>
      <c r="E460" s="24" t="s">
        <v>2555</v>
      </c>
      <c r="F460" s="22"/>
      <c r="G460" s="24">
        <v>1</v>
      </c>
      <c r="H460" s="25" t="s">
        <v>551</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3109</v>
      </c>
      <c r="D461" s="23" t="s">
        <v>3110</v>
      </c>
      <c r="E461" s="24"/>
      <c r="F461" s="22"/>
      <c r="G461" s="24">
        <v>2</v>
      </c>
      <c r="H461" s="25" t="s">
        <v>551</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3111</v>
      </c>
      <c r="D462" s="23" t="s">
        <v>3112</v>
      </c>
      <c r="E462" s="24"/>
      <c r="F462" s="22"/>
      <c r="G462" s="24">
        <v>1</v>
      </c>
      <c r="H462" s="25" t="s">
        <v>551</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3113</v>
      </c>
      <c r="D463" s="23" t="s">
        <v>3114</v>
      </c>
      <c r="E463" s="24"/>
      <c r="F463" s="22" t="s">
        <v>3115</v>
      </c>
      <c r="G463" s="24">
        <v>1</v>
      </c>
      <c r="H463" s="25" t="s">
        <v>551</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3116</v>
      </c>
      <c r="D464" s="23" t="s">
        <v>2741</v>
      </c>
      <c r="E464" s="24"/>
      <c r="F464" s="22" t="s">
        <v>2459</v>
      </c>
      <c r="G464" s="24">
        <v>1</v>
      </c>
      <c r="H464" s="25" t="s">
        <v>551</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3117</v>
      </c>
      <c r="D465" s="23" t="s">
        <v>2596</v>
      </c>
      <c r="E465" s="24" t="s">
        <v>3118</v>
      </c>
      <c r="F465" s="22"/>
      <c r="G465" s="24">
        <v>2</v>
      </c>
      <c r="H465" s="25" t="s">
        <v>551</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3119</v>
      </c>
      <c r="D466" s="23" t="s">
        <v>2469</v>
      </c>
      <c r="E466" s="24"/>
      <c r="F466" s="22"/>
      <c r="G466" s="24">
        <v>1</v>
      </c>
      <c r="H466" s="25" t="s">
        <v>551</v>
      </c>
      <c r="I466" s="26">
        <v>43159</v>
      </c>
      <c r="J466" s="26">
        <v>43159</v>
      </c>
      <c r="K466" s="27">
        <v>7200</v>
      </c>
      <c r="L466" s="28">
        <v>6402</v>
      </c>
      <c r="M466" s="28">
        <v>7200</v>
      </c>
      <c r="N466" s="29">
        <v>0.92</v>
      </c>
      <c r="O466" s="28">
        <v>6620</v>
      </c>
      <c r="P466" s="34"/>
      <c r="Q466" s="31" t="s">
        <v>483</v>
      </c>
    </row>
    <row r="467" ht="15.75" customHeight="1" spans="1:17">
      <c r="A467" s="18">
        <v>460</v>
      </c>
      <c r="B467" s="46"/>
      <c r="C467" s="22" t="s">
        <v>3120</v>
      </c>
      <c r="D467" s="23" t="s">
        <v>3121</v>
      </c>
      <c r="E467" s="24" t="s">
        <v>3122</v>
      </c>
      <c r="F467" s="22"/>
      <c r="G467" s="24">
        <v>1</v>
      </c>
      <c r="H467" s="25" t="s">
        <v>551</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3123</v>
      </c>
      <c r="D468" s="23" t="s">
        <v>3124</v>
      </c>
      <c r="E468" s="24"/>
      <c r="F468" s="22"/>
      <c r="G468" s="24">
        <v>1</v>
      </c>
      <c r="H468" s="25" t="s">
        <v>2498</v>
      </c>
      <c r="I468" s="26">
        <v>41492</v>
      </c>
      <c r="J468" s="26">
        <v>41492</v>
      </c>
      <c r="K468" s="27">
        <v>6000</v>
      </c>
      <c r="L468" s="28">
        <v>300</v>
      </c>
      <c r="M468" s="28">
        <v>5160</v>
      </c>
      <c r="N468" s="29">
        <v>0.15</v>
      </c>
      <c r="O468" s="28">
        <v>770</v>
      </c>
      <c r="P468" s="34"/>
      <c r="Q468" s="31" t="s">
        <v>483</v>
      </c>
    </row>
    <row r="469" ht="15.75" customHeight="1" spans="1:17">
      <c r="A469" s="18">
        <v>462</v>
      </c>
      <c r="B469" s="46"/>
      <c r="C469" s="22" t="s">
        <v>3125</v>
      </c>
      <c r="D469" s="23" t="s">
        <v>3126</v>
      </c>
      <c r="E469" s="24"/>
      <c r="F469" s="22"/>
      <c r="G469" s="24">
        <v>1</v>
      </c>
      <c r="H469" s="25" t="s">
        <v>2498</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3127</v>
      </c>
      <c r="D470" s="23" t="s">
        <v>3128</v>
      </c>
      <c r="E470" s="24"/>
      <c r="F470" s="22"/>
      <c r="G470" s="24">
        <v>1</v>
      </c>
      <c r="H470" s="25" t="s">
        <v>2498</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3129</v>
      </c>
      <c r="D471" s="23" t="s">
        <v>2787</v>
      </c>
      <c r="E471" s="24"/>
      <c r="F471" s="22"/>
      <c r="G471" s="24">
        <v>3</v>
      </c>
      <c r="H471" s="25" t="s">
        <v>2498</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3130</v>
      </c>
      <c r="D472" s="23" t="s">
        <v>3131</v>
      </c>
      <c r="E472" s="24" t="s">
        <v>3132</v>
      </c>
      <c r="F472" s="22" t="s">
        <v>3133</v>
      </c>
      <c r="G472" s="24">
        <v>1</v>
      </c>
      <c r="H472" s="25" t="s">
        <v>2498</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3134</v>
      </c>
      <c r="D473" s="22" t="s">
        <v>3135</v>
      </c>
      <c r="E473" s="24"/>
      <c r="F473" s="22"/>
      <c r="G473" s="24">
        <v>1</v>
      </c>
      <c r="H473" s="25" t="s">
        <v>626</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3136</v>
      </c>
      <c r="D474" s="23" t="s">
        <v>2362</v>
      </c>
      <c r="E474" s="24"/>
      <c r="F474" s="22"/>
      <c r="G474" s="24">
        <v>1</v>
      </c>
      <c r="H474" s="25" t="s">
        <v>551</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3137</v>
      </c>
      <c r="D475" s="23" t="s">
        <v>3138</v>
      </c>
      <c r="E475" s="24"/>
      <c r="F475" s="22"/>
      <c r="G475" s="24">
        <v>1</v>
      </c>
      <c r="H475" s="25" t="s">
        <v>2353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3139</v>
      </c>
      <c r="D476" s="23" t="s">
        <v>2749</v>
      </c>
      <c r="E476" s="24"/>
      <c r="F476" s="23"/>
      <c r="G476" s="24">
        <v>1</v>
      </c>
      <c r="H476" s="25" t="s">
        <v>626</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3140</v>
      </c>
      <c r="D477" s="23" t="s">
        <v>3141</v>
      </c>
      <c r="E477" s="24"/>
      <c r="F477" s="22"/>
      <c r="G477" s="24">
        <v>1</v>
      </c>
      <c r="H477" s="25" t="s">
        <v>2353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3142</v>
      </c>
      <c r="D478" s="23" t="s">
        <v>3143</v>
      </c>
      <c r="E478" s="24"/>
      <c r="F478" s="22"/>
      <c r="G478" s="24">
        <v>1</v>
      </c>
      <c r="H478" s="25" t="s">
        <v>2353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3144</v>
      </c>
      <c r="D479" s="23" t="s">
        <v>3145</v>
      </c>
      <c r="E479" s="24"/>
      <c r="F479" s="22"/>
      <c r="G479" s="24">
        <v>1</v>
      </c>
      <c r="H479" s="25" t="s">
        <v>2353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3146</v>
      </c>
      <c r="D480" s="22" t="s">
        <v>3147</v>
      </c>
      <c r="E480" s="24"/>
      <c r="F480" s="22"/>
      <c r="G480" s="24">
        <v>1</v>
      </c>
      <c r="H480" s="25" t="s">
        <v>626</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3148</v>
      </c>
      <c r="D481" s="23" t="s">
        <v>2382</v>
      </c>
      <c r="E481" s="24"/>
      <c r="F481" s="22"/>
      <c r="G481" s="24">
        <v>1</v>
      </c>
      <c r="H481" s="25" t="s">
        <v>551</v>
      </c>
      <c r="I481" s="26">
        <v>42383</v>
      </c>
      <c r="J481" s="26">
        <v>42383</v>
      </c>
      <c r="K481" s="36">
        <v>1337</v>
      </c>
      <c r="L481" s="28">
        <v>659.58</v>
      </c>
      <c r="M481" s="28">
        <v>1220</v>
      </c>
      <c r="N481" s="29">
        <v>0.73</v>
      </c>
      <c r="O481" s="28">
        <v>890</v>
      </c>
      <c r="P481" s="34"/>
      <c r="Q481" s="31" t="s">
        <v>483</v>
      </c>
    </row>
    <row r="482" ht="15.75" customHeight="1" spans="1:17">
      <c r="A482" s="18">
        <v>475</v>
      </c>
      <c r="B482" s="46"/>
      <c r="C482" s="22" t="s">
        <v>3149</v>
      </c>
      <c r="D482" s="23" t="s">
        <v>2527</v>
      </c>
      <c r="E482" s="24"/>
      <c r="F482" s="22"/>
      <c r="G482" s="24">
        <v>1</v>
      </c>
      <c r="H482" s="25" t="s">
        <v>2353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3150</v>
      </c>
      <c r="D483" s="22" t="s">
        <v>3151</v>
      </c>
      <c r="E483" s="24"/>
      <c r="F483" s="22"/>
      <c r="G483" s="24">
        <v>1</v>
      </c>
      <c r="H483" s="25" t="s">
        <v>2353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3152</v>
      </c>
      <c r="D484" s="22" t="s">
        <v>3153</v>
      </c>
      <c r="E484" s="24"/>
      <c r="F484" s="22"/>
      <c r="G484" s="24">
        <v>1</v>
      </c>
      <c r="H484" s="25" t="s">
        <v>551</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3154</v>
      </c>
      <c r="D485" s="22" t="s">
        <v>3155</v>
      </c>
      <c r="E485" s="24"/>
      <c r="F485" s="22"/>
      <c r="G485" s="24">
        <v>1</v>
      </c>
      <c r="H485" s="25" t="s">
        <v>626</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3156</v>
      </c>
      <c r="D486" s="23" t="s">
        <v>3157</v>
      </c>
      <c r="E486" s="24"/>
      <c r="F486" s="22"/>
      <c r="G486" s="24">
        <v>1</v>
      </c>
      <c r="H486" s="25" t="s">
        <v>941</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3158</v>
      </c>
      <c r="D487" s="22" t="s">
        <v>2491</v>
      </c>
      <c r="E487" s="22" t="s">
        <v>2492</v>
      </c>
      <c r="F487" s="22"/>
      <c r="G487" s="24">
        <v>150</v>
      </c>
      <c r="H487" s="25" t="s">
        <v>626</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3159</v>
      </c>
      <c r="D488" s="22" t="s">
        <v>3160</v>
      </c>
      <c r="E488" s="24"/>
      <c r="F488" s="22"/>
      <c r="G488" s="24">
        <v>2860</v>
      </c>
      <c r="H488" s="25" t="s">
        <v>626</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3161</v>
      </c>
      <c r="D489" s="22" t="s">
        <v>2469</v>
      </c>
      <c r="E489" s="22"/>
      <c r="F489" s="22"/>
      <c r="G489" s="24">
        <v>12</v>
      </c>
      <c r="H489" s="25" t="s">
        <v>551</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3162</v>
      </c>
      <c r="D490" s="22" t="s">
        <v>2382</v>
      </c>
      <c r="E490" s="22"/>
      <c r="F490" s="22"/>
      <c r="G490" s="24">
        <v>7</v>
      </c>
      <c r="H490" s="25" t="s">
        <v>551</v>
      </c>
      <c r="I490" s="26">
        <v>43054</v>
      </c>
      <c r="J490" s="26">
        <v>43054</v>
      </c>
      <c r="K490" s="27">
        <v>3360</v>
      </c>
      <c r="L490" s="28">
        <v>2828</v>
      </c>
      <c r="M490" s="28">
        <v>3190</v>
      </c>
      <c r="N490" s="29">
        <v>0.88</v>
      </c>
      <c r="O490" s="28">
        <v>2810</v>
      </c>
      <c r="P490" s="34"/>
      <c r="Q490" s="31" t="s">
        <v>483</v>
      </c>
    </row>
    <row r="491" ht="15.75" customHeight="1" spans="1:17">
      <c r="A491" s="18">
        <v>484</v>
      </c>
      <c r="B491" s="46"/>
      <c r="C491" s="22" t="s">
        <v>3163</v>
      </c>
      <c r="D491" s="22" t="s">
        <v>2986</v>
      </c>
      <c r="E491" s="22" t="s">
        <v>2474</v>
      </c>
      <c r="F491" s="22"/>
      <c r="G491" s="24">
        <v>1</v>
      </c>
      <c r="H491" s="25" t="s">
        <v>2353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3164</v>
      </c>
      <c r="D492" s="22" t="s">
        <v>3165</v>
      </c>
      <c r="E492" s="22"/>
      <c r="F492" s="22"/>
      <c r="G492" s="24">
        <v>1</v>
      </c>
      <c r="H492" s="25" t="s">
        <v>2353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3166</v>
      </c>
      <c r="D493" s="22" t="s">
        <v>3167</v>
      </c>
      <c r="E493" s="22" t="s">
        <v>2492</v>
      </c>
      <c r="F493" s="22"/>
      <c r="G493" s="24">
        <v>1</v>
      </c>
      <c r="H493" s="25" t="s">
        <v>2353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3168</v>
      </c>
      <c r="D494" s="22" t="s">
        <v>3169</v>
      </c>
      <c r="E494" s="22"/>
      <c r="F494" s="22"/>
      <c r="G494" s="24">
        <v>1</v>
      </c>
      <c r="H494" s="25" t="s">
        <v>551</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3170</v>
      </c>
      <c r="D495" s="22" t="s">
        <v>3171</v>
      </c>
      <c r="E495" s="22"/>
      <c r="F495" s="22"/>
      <c r="G495" s="24">
        <v>1</v>
      </c>
      <c r="H495" s="25" t="s">
        <v>2353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3172</v>
      </c>
      <c r="D496" s="22" t="s">
        <v>2969</v>
      </c>
      <c r="E496" s="22" t="s">
        <v>2492</v>
      </c>
      <c r="F496" s="22"/>
      <c r="G496" s="24">
        <v>1</v>
      </c>
      <c r="H496" s="25" t="s">
        <v>2353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3173</v>
      </c>
      <c r="D497" s="22" t="s">
        <v>3174</v>
      </c>
      <c r="E497" s="22" t="s">
        <v>3175</v>
      </c>
      <c r="F497" s="22"/>
      <c r="G497" s="24">
        <v>1</v>
      </c>
      <c r="H497" s="25" t="s">
        <v>551</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3176</v>
      </c>
      <c r="D498" s="22" t="s">
        <v>3177</v>
      </c>
      <c r="E498" s="22" t="s">
        <v>3178</v>
      </c>
      <c r="F498" s="22"/>
      <c r="G498" s="24">
        <v>10</v>
      </c>
      <c r="H498" s="25" t="s">
        <v>551</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3179</v>
      </c>
      <c r="D499" s="22" t="s">
        <v>2973</v>
      </c>
      <c r="E499" s="22"/>
      <c r="F499" s="22"/>
      <c r="G499" s="24">
        <v>4</v>
      </c>
      <c r="H499" s="25" t="s">
        <v>551</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3180</v>
      </c>
      <c r="D500" s="22" t="s">
        <v>3181</v>
      </c>
      <c r="E500" s="22"/>
      <c r="F500" s="22"/>
      <c r="G500" s="24">
        <v>2</v>
      </c>
      <c r="H500" s="25" t="s">
        <v>635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3182</v>
      </c>
      <c r="D501" s="22" t="s">
        <v>3183</v>
      </c>
      <c r="E501" s="22"/>
      <c r="F501" s="22"/>
      <c r="G501" s="24">
        <v>1</v>
      </c>
      <c r="H501" s="25" t="s">
        <v>635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3184</v>
      </c>
      <c r="D502" s="22" t="s">
        <v>3185</v>
      </c>
      <c r="E502" s="22" t="s">
        <v>2555</v>
      </c>
      <c r="F502" s="22"/>
      <c r="G502" s="24">
        <v>1</v>
      </c>
      <c r="H502" s="25" t="s">
        <v>551</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3186</v>
      </c>
      <c r="D503" s="22" t="s">
        <v>3187</v>
      </c>
      <c r="E503" s="22" t="s">
        <v>2555</v>
      </c>
      <c r="F503" s="22"/>
      <c r="G503" s="24">
        <v>1</v>
      </c>
      <c r="H503" s="25" t="s">
        <v>551</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3188</v>
      </c>
      <c r="D504" s="22" t="s">
        <v>3189</v>
      </c>
      <c r="E504" s="22"/>
      <c r="F504" s="23" t="s">
        <v>3190</v>
      </c>
      <c r="G504" s="24">
        <v>1</v>
      </c>
      <c r="H504" s="25" t="s">
        <v>551</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3191</v>
      </c>
      <c r="D505" s="22" t="s">
        <v>3192</v>
      </c>
      <c r="E505" s="22"/>
      <c r="F505" s="23"/>
      <c r="G505" s="24">
        <v>1</v>
      </c>
      <c r="H505" s="25" t="s">
        <v>551</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3193</v>
      </c>
      <c r="D506" s="22" t="s">
        <v>3194</v>
      </c>
      <c r="E506" s="22"/>
      <c r="F506" s="23"/>
      <c r="G506" s="24">
        <v>2</v>
      </c>
      <c r="H506" s="25" t="s">
        <v>551</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3195</v>
      </c>
      <c r="D507" s="22" t="s">
        <v>3196</v>
      </c>
      <c r="E507" s="22"/>
      <c r="F507" s="22"/>
      <c r="G507" s="24">
        <v>1</v>
      </c>
      <c r="H507" s="25" t="s">
        <v>2353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1485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3197</v>
      </c>
      <c r="C509" s="22" t="s">
        <v>3198</v>
      </c>
      <c r="D509" s="23" t="s">
        <v>2384</v>
      </c>
      <c r="E509" s="24"/>
      <c r="F509" s="22"/>
      <c r="G509" s="24">
        <v>1</v>
      </c>
      <c r="H509" s="25" t="s">
        <v>2486</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3199</v>
      </c>
      <c r="D510" s="22" t="s">
        <v>3200</v>
      </c>
      <c r="E510" s="24"/>
      <c r="F510" s="22"/>
      <c r="G510" s="24">
        <v>1</v>
      </c>
      <c r="H510" s="25" t="s">
        <v>2353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3201</v>
      </c>
      <c r="D511" s="23" t="s">
        <v>2384</v>
      </c>
      <c r="E511" s="25"/>
      <c r="F511" s="22"/>
      <c r="G511" s="24">
        <v>1</v>
      </c>
      <c r="H511" s="25" t="s">
        <v>2486</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3202</v>
      </c>
      <c r="D512" s="22" t="s">
        <v>3203</v>
      </c>
      <c r="E512" s="25"/>
      <c r="F512" s="22"/>
      <c r="G512" s="24">
        <v>1</v>
      </c>
      <c r="H512" s="25" t="s">
        <v>551</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3204</v>
      </c>
      <c r="D513" s="22" t="s">
        <v>3205</v>
      </c>
      <c r="E513" s="24"/>
      <c r="F513" s="22"/>
      <c r="G513" s="24">
        <v>1</v>
      </c>
      <c r="H513" s="25" t="s">
        <v>2353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3206</v>
      </c>
      <c r="D514" s="22" t="s">
        <v>2357</v>
      </c>
      <c r="E514" s="24"/>
      <c r="F514" s="22"/>
      <c r="G514" s="24">
        <v>1</v>
      </c>
      <c r="H514" s="25" t="s">
        <v>2353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3207</v>
      </c>
      <c r="D515" s="22" t="s">
        <v>2357</v>
      </c>
      <c r="E515" s="24"/>
      <c r="F515" s="22"/>
      <c r="G515" s="24">
        <v>1</v>
      </c>
      <c r="H515" s="25" t="s">
        <v>2353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3208</v>
      </c>
      <c r="D516" s="22" t="s">
        <v>3209</v>
      </c>
      <c r="E516" s="24"/>
      <c r="F516" s="22"/>
      <c r="G516" s="24">
        <v>1</v>
      </c>
      <c r="H516" s="25" t="s">
        <v>2486</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3210</v>
      </c>
      <c r="D517" s="22" t="s">
        <v>3211</v>
      </c>
      <c r="E517" s="24"/>
      <c r="F517" s="22"/>
      <c r="G517" s="24">
        <v>1</v>
      </c>
      <c r="H517" s="25" t="s">
        <v>635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3212</v>
      </c>
      <c r="D518" s="22" t="s">
        <v>2376</v>
      </c>
      <c r="E518" s="24"/>
      <c r="F518" s="22"/>
      <c r="G518" s="24">
        <v>1</v>
      </c>
      <c r="H518" s="25" t="s">
        <v>2353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3213</v>
      </c>
      <c r="D519" s="22" t="s">
        <v>3214</v>
      </c>
      <c r="E519" s="24"/>
      <c r="F519" s="22"/>
      <c r="G519" s="24">
        <v>1</v>
      </c>
      <c r="H519" s="25" t="s">
        <v>2353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3215</v>
      </c>
      <c r="D520" s="22" t="s">
        <v>3216</v>
      </c>
      <c r="E520" s="24"/>
      <c r="F520" s="22"/>
      <c r="G520" s="24">
        <v>1</v>
      </c>
      <c r="H520" s="25" t="s">
        <v>2353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3217</v>
      </c>
      <c r="D521" s="22" t="s">
        <v>3218</v>
      </c>
      <c r="E521" s="24"/>
      <c r="F521" s="22"/>
      <c r="G521" s="24">
        <v>1</v>
      </c>
      <c r="H521" s="25" t="s">
        <v>551</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3219</v>
      </c>
      <c r="D522" s="23" t="s">
        <v>3220</v>
      </c>
      <c r="E522" s="24" t="s">
        <v>2555</v>
      </c>
      <c r="F522" s="22"/>
      <c r="G522" s="24">
        <v>1</v>
      </c>
      <c r="H522" s="25" t="s">
        <v>551</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3221</v>
      </c>
      <c r="D523" s="22" t="s">
        <v>3042</v>
      </c>
      <c r="E523" s="24"/>
      <c r="F523" s="22"/>
      <c r="G523" s="24">
        <v>1</v>
      </c>
      <c r="H523" s="25" t="s">
        <v>551</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3222</v>
      </c>
      <c r="D524" s="22" t="s">
        <v>2365</v>
      </c>
      <c r="E524" s="24"/>
      <c r="F524" s="22" t="s">
        <v>2366</v>
      </c>
      <c r="G524" s="24">
        <v>2</v>
      </c>
      <c r="H524" s="25" t="s">
        <v>551</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3223</v>
      </c>
      <c r="D525" s="22" t="s">
        <v>2410</v>
      </c>
      <c r="E525" s="24"/>
      <c r="F525" s="22"/>
      <c r="G525" s="24">
        <v>2</v>
      </c>
      <c r="H525" s="25" t="s">
        <v>551</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3224</v>
      </c>
      <c r="D526" s="22" t="s">
        <v>2416</v>
      </c>
      <c r="E526" s="24"/>
      <c r="F526" s="22"/>
      <c r="G526" s="24">
        <v>1</v>
      </c>
      <c r="H526" s="25" t="s">
        <v>551</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3225</v>
      </c>
      <c r="D527" s="22" t="s">
        <v>2449</v>
      </c>
      <c r="E527" s="24"/>
      <c r="F527" s="22"/>
      <c r="G527" s="24">
        <v>1</v>
      </c>
      <c r="H527" s="25" t="s">
        <v>551</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3226</v>
      </c>
      <c r="D528" s="22" t="s">
        <v>2416</v>
      </c>
      <c r="E528" s="24"/>
      <c r="F528" s="22"/>
      <c r="G528" s="24">
        <v>2</v>
      </c>
      <c r="H528" s="25" t="s">
        <v>551</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3227</v>
      </c>
      <c r="D529" s="22" t="s">
        <v>2426</v>
      </c>
      <c r="E529" s="24"/>
      <c r="F529" s="22"/>
      <c r="G529" s="24">
        <v>1</v>
      </c>
      <c r="H529" s="25" t="s">
        <v>551</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3228</v>
      </c>
      <c r="D530" s="23" t="s">
        <v>3229</v>
      </c>
      <c r="E530" s="25"/>
      <c r="F530" s="22"/>
      <c r="G530" s="24">
        <v>1</v>
      </c>
      <c r="H530" s="25" t="s">
        <v>551</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3230</v>
      </c>
      <c r="D531" s="22" t="s">
        <v>3231</v>
      </c>
      <c r="E531" s="25" t="s">
        <v>2502</v>
      </c>
      <c r="F531" s="22"/>
      <c r="G531" s="24">
        <v>1</v>
      </c>
      <c r="H531" s="25" t="s">
        <v>551</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3232</v>
      </c>
      <c r="D532" s="22" t="s">
        <v>2424</v>
      </c>
      <c r="E532" s="24"/>
      <c r="F532" s="22"/>
      <c r="G532" s="24">
        <v>1</v>
      </c>
      <c r="H532" s="25" t="s">
        <v>551</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3233</v>
      </c>
      <c r="D533" s="22" t="s">
        <v>2927</v>
      </c>
      <c r="E533" s="24"/>
      <c r="F533" s="22"/>
      <c r="G533" s="24">
        <v>1</v>
      </c>
      <c r="H533" s="25" t="s">
        <v>551</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3234</v>
      </c>
      <c r="D534" s="22" t="s">
        <v>3231</v>
      </c>
      <c r="E534" s="24" t="s">
        <v>2502</v>
      </c>
      <c r="F534" s="22"/>
      <c r="G534" s="24">
        <v>1</v>
      </c>
      <c r="H534" s="25" t="s">
        <v>551</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3235</v>
      </c>
      <c r="D535" s="22" t="s">
        <v>2775</v>
      </c>
      <c r="E535" s="24"/>
      <c r="F535" s="22"/>
      <c r="G535" s="24">
        <v>1</v>
      </c>
      <c r="H535" s="25" t="s">
        <v>551</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3236</v>
      </c>
      <c r="D536" s="22" t="s">
        <v>3231</v>
      </c>
      <c r="E536" s="24" t="s">
        <v>2502</v>
      </c>
      <c r="F536" s="22"/>
      <c r="G536" s="24">
        <v>1</v>
      </c>
      <c r="H536" s="25" t="s">
        <v>551</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3237</v>
      </c>
      <c r="D537" s="22" t="s">
        <v>3238</v>
      </c>
      <c r="E537" s="24"/>
      <c r="F537" s="22"/>
      <c r="G537" s="24">
        <v>1</v>
      </c>
      <c r="H537" s="25" t="s">
        <v>551</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3239</v>
      </c>
      <c r="D538" s="22" t="s">
        <v>3231</v>
      </c>
      <c r="E538" s="24" t="s">
        <v>2502</v>
      </c>
      <c r="F538" s="22"/>
      <c r="G538" s="24">
        <v>1</v>
      </c>
      <c r="H538" s="25" t="s">
        <v>551</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3240</v>
      </c>
      <c r="D539" s="22" t="s">
        <v>3231</v>
      </c>
      <c r="E539" s="24" t="s">
        <v>2502</v>
      </c>
      <c r="F539" s="22"/>
      <c r="G539" s="24">
        <v>1</v>
      </c>
      <c r="H539" s="25" t="s">
        <v>551</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3241</v>
      </c>
      <c r="D540" s="22" t="s">
        <v>2506</v>
      </c>
      <c r="E540" s="24" t="s">
        <v>3242</v>
      </c>
      <c r="F540" s="22" t="s">
        <v>3243</v>
      </c>
      <c r="G540" s="24">
        <v>2</v>
      </c>
      <c r="H540" s="25" t="s">
        <v>551</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3244</v>
      </c>
      <c r="D541" s="22" t="s">
        <v>2506</v>
      </c>
      <c r="E541" s="24" t="s">
        <v>3245</v>
      </c>
      <c r="F541" s="22" t="s">
        <v>3243</v>
      </c>
      <c r="G541" s="24">
        <v>1</v>
      </c>
      <c r="H541" s="25" t="s">
        <v>551</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3246</v>
      </c>
      <c r="D542" s="22" t="s">
        <v>3247</v>
      </c>
      <c r="E542" s="24"/>
      <c r="F542" s="22" t="s">
        <v>3248</v>
      </c>
      <c r="G542" s="24">
        <v>2</v>
      </c>
      <c r="H542" s="25" t="s">
        <v>551</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3249</v>
      </c>
      <c r="D543" s="22" t="s">
        <v>3250</v>
      </c>
      <c r="E543" s="24"/>
      <c r="F543" s="22"/>
      <c r="G543" s="24">
        <v>2</v>
      </c>
      <c r="H543" s="25" t="s">
        <v>551</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3251</v>
      </c>
      <c r="D544" s="22" t="s">
        <v>3252</v>
      </c>
      <c r="E544" s="24"/>
      <c r="F544" s="22" t="s">
        <v>3243</v>
      </c>
      <c r="G544" s="24">
        <v>1</v>
      </c>
      <c r="H544" s="25" t="s">
        <v>551</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3253</v>
      </c>
      <c r="D545" s="22" t="s">
        <v>2506</v>
      </c>
      <c r="E545" s="24" t="s">
        <v>3245</v>
      </c>
      <c r="F545" s="22" t="s">
        <v>3243</v>
      </c>
      <c r="G545" s="24">
        <v>1</v>
      </c>
      <c r="H545" s="25" t="s">
        <v>551</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3254</v>
      </c>
      <c r="D546" s="22" t="s">
        <v>2410</v>
      </c>
      <c r="E546" s="24"/>
      <c r="F546" s="22"/>
      <c r="G546" s="24">
        <v>2</v>
      </c>
      <c r="H546" s="25" t="s">
        <v>551</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3255</v>
      </c>
      <c r="D547" s="22" t="s">
        <v>2596</v>
      </c>
      <c r="E547" s="24"/>
      <c r="F547" s="22"/>
      <c r="G547" s="24">
        <v>2</v>
      </c>
      <c r="H547" s="25" t="s">
        <v>551</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3256</v>
      </c>
      <c r="D548" s="22" t="s">
        <v>3257</v>
      </c>
      <c r="E548" s="24"/>
      <c r="F548" s="22"/>
      <c r="G548" s="24">
        <v>1</v>
      </c>
      <c r="H548" s="25" t="s">
        <v>2486</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3258</v>
      </c>
      <c r="D549" s="22" t="s">
        <v>2384</v>
      </c>
      <c r="E549" s="24"/>
      <c r="F549" s="22"/>
      <c r="G549" s="24">
        <v>1</v>
      </c>
      <c r="H549" s="25" t="s">
        <v>2486</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3259</v>
      </c>
      <c r="D550" s="22" t="s">
        <v>3260</v>
      </c>
      <c r="E550" s="24"/>
      <c r="F550" s="22"/>
      <c r="G550" s="24">
        <v>1</v>
      </c>
      <c r="H550" s="25" t="s">
        <v>551</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3261</v>
      </c>
      <c r="D551" s="22" t="s">
        <v>3128</v>
      </c>
      <c r="E551" s="24" t="s">
        <v>3262</v>
      </c>
      <c r="F551" s="22"/>
      <c r="G551" s="24">
        <v>1</v>
      </c>
      <c r="H551" s="25" t="s">
        <v>2498</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3263</v>
      </c>
      <c r="D552" s="23" t="s">
        <v>3264</v>
      </c>
      <c r="E552" s="24"/>
      <c r="F552" s="23"/>
      <c r="G552" s="24">
        <v>1</v>
      </c>
      <c r="H552" s="25" t="s">
        <v>2486</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3265</v>
      </c>
      <c r="D553" s="23" t="s">
        <v>3266</v>
      </c>
      <c r="E553" s="24"/>
      <c r="F553" s="23"/>
      <c r="G553" s="24">
        <v>1</v>
      </c>
      <c r="H553" s="25" t="s">
        <v>551</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3267</v>
      </c>
      <c r="D554" s="23" t="s">
        <v>3268</v>
      </c>
      <c r="E554" s="24" t="s">
        <v>3269</v>
      </c>
      <c r="F554" s="23"/>
      <c r="G554" s="24">
        <v>1</v>
      </c>
      <c r="H554" s="25" t="s">
        <v>551</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3270</v>
      </c>
      <c r="D555" s="23" t="s">
        <v>3271</v>
      </c>
      <c r="E555" s="24"/>
      <c r="F555" s="23"/>
      <c r="G555" s="24">
        <v>1</v>
      </c>
      <c r="H555" s="25" t="s">
        <v>551</v>
      </c>
      <c r="I555" s="26">
        <v>42795</v>
      </c>
      <c r="J555" s="26">
        <v>42795</v>
      </c>
      <c r="K555" s="27">
        <v>3000</v>
      </c>
      <c r="L555" s="28">
        <v>2145</v>
      </c>
      <c r="M555" s="28">
        <v>2850</v>
      </c>
      <c r="N555" s="29">
        <v>0.79</v>
      </c>
      <c r="O555" s="28">
        <v>2250</v>
      </c>
      <c r="P555" s="30"/>
      <c r="Q555" s="31" t="s">
        <v>484</v>
      </c>
    </row>
    <row r="556" ht="15.75" customHeight="1" spans="1:17">
      <c r="A556" s="18">
        <v>549</v>
      </c>
      <c r="B556" s="32"/>
      <c r="C556" s="22" t="s">
        <v>3272</v>
      </c>
      <c r="D556" s="23" t="s">
        <v>3273</v>
      </c>
      <c r="E556" s="24"/>
      <c r="F556" s="23"/>
      <c r="G556" s="24">
        <v>1</v>
      </c>
      <c r="H556" s="25" t="s">
        <v>551</v>
      </c>
      <c r="I556" s="26">
        <v>43040</v>
      </c>
      <c r="J556" s="26">
        <v>43040</v>
      </c>
      <c r="K556" s="35">
        <v>4200</v>
      </c>
      <c r="L556" s="28">
        <v>3535</v>
      </c>
      <c r="M556" s="28">
        <v>3990</v>
      </c>
      <c r="N556" s="29">
        <v>0.86</v>
      </c>
      <c r="O556" s="28">
        <v>3430</v>
      </c>
      <c r="P556" s="30"/>
      <c r="Q556" s="31" t="s">
        <v>484</v>
      </c>
    </row>
    <row r="557" ht="15.75" customHeight="1" spans="1:17">
      <c r="A557" s="18">
        <v>550</v>
      </c>
      <c r="B557" s="32"/>
      <c r="C557" s="22" t="s">
        <v>3274</v>
      </c>
      <c r="D557" s="23" t="s">
        <v>3275</v>
      </c>
      <c r="E557" s="24"/>
      <c r="F557" s="23" t="s">
        <v>3243</v>
      </c>
      <c r="G557" s="24">
        <v>1</v>
      </c>
      <c r="H557" s="25" t="s">
        <v>551</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3276</v>
      </c>
      <c r="D558" s="23" t="s">
        <v>2648</v>
      </c>
      <c r="E558" s="24"/>
      <c r="F558" s="23"/>
      <c r="G558" s="24">
        <v>1</v>
      </c>
      <c r="H558" s="25" t="s">
        <v>551</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3277</v>
      </c>
      <c r="D559" s="23" t="s">
        <v>2410</v>
      </c>
      <c r="E559" s="24"/>
      <c r="F559" s="23"/>
      <c r="G559" s="24">
        <v>1</v>
      </c>
      <c r="H559" s="25" t="s">
        <v>551</v>
      </c>
      <c r="I559" s="26">
        <v>42217</v>
      </c>
      <c r="J559" s="26">
        <v>42217</v>
      </c>
      <c r="K559" s="27">
        <v>980</v>
      </c>
      <c r="L559" s="28">
        <v>405.76</v>
      </c>
      <c r="M559" s="28">
        <v>830</v>
      </c>
      <c r="N559" s="29">
        <v>0.54</v>
      </c>
      <c r="O559" s="28">
        <v>450</v>
      </c>
      <c r="P559" s="30"/>
      <c r="Q559" s="31" t="s">
        <v>484</v>
      </c>
    </row>
    <row r="560" ht="15.75" customHeight="1" spans="1:17">
      <c r="A560" s="18">
        <v>553</v>
      </c>
      <c r="B560" s="32"/>
      <c r="C560" s="22" t="s">
        <v>3278</v>
      </c>
      <c r="D560" s="23" t="s">
        <v>2424</v>
      </c>
      <c r="E560" s="24"/>
      <c r="F560" s="22"/>
      <c r="G560" s="24">
        <v>2</v>
      </c>
      <c r="H560" s="25" t="s">
        <v>551</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3279</v>
      </c>
      <c r="D561" s="23" t="s">
        <v>3280</v>
      </c>
      <c r="E561" s="24"/>
      <c r="F561" s="23"/>
      <c r="G561" s="24">
        <v>1</v>
      </c>
      <c r="H561" s="25" t="s">
        <v>551</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3281</v>
      </c>
      <c r="D562" s="23" t="s">
        <v>3280</v>
      </c>
      <c r="E562" s="24" t="s">
        <v>2429</v>
      </c>
      <c r="F562" s="23"/>
      <c r="G562" s="24">
        <v>1</v>
      </c>
      <c r="H562" s="25" t="s">
        <v>551</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3282</v>
      </c>
      <c r="D563" s="23" t="s">
        <v>3283</v>
      </c>
      <c r="E563" s="24"/>
      <c r="F563" s="23"/>
      <c r="G563" s="24">
        <v>1</v>
      </c>
      <c r="H563" s="25" t="s">
        <v>551</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3284</v>
      </c>
      <c r="D564" s="23" t="s">
        <v>2924</v>
      </c>
      <c r="E564" s="24"/>
      <c r="F564" s="22"/>
      <c r="G564" s="24">
        <v>1</v>
      </c>
      <c r="H564" s="25" t="s">
        <v>551</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3285</v>
      </c>
      <c r="D565" s="23" t="s">
        <v>2440</v>
      </c>
      <c r="E565" s="24"/>
      <c r="F565" s="22"/>
      <c r="G565" s="24">
        <v>1</v>
      </c>
      <c r="H565" s="25" t="s">
        <v>551</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3286</v>
      </c>
      <c r="D566" s="23" t="s">
        <v>2566</v>
      </c>
      <c r="E566" s="24" t="s">
        <v>2567</v>
      </c>
      <c r="F566" s="22" t="s">
        <v>2568</v>
      </c>
      <c r="G566" s="24">
        <v>1</v>
      </c>
      <c r="H566" s="25" t="s">
        <v>551</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3287</v>
      </c>
      <c r="D567" s="23" t="s">
        <v>3288</v>
      </c>
      <c r="E567" s="24"/>
      <c r="F567" s="22"/>
      <c r="G567" s="24">
        <v>1</v>
      </c>
      <c r="H567" s="25" t="s">
        <v>551</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3289</v>
      </c>
      <c r="D568" s="23" t="s">
        <v>3290</v>
      </c>
      <c r="E568" s="24"/>
      <c r="F568" s="22"/>
      <c r="G568" s="24">
        <v>1</v>
      </c>
      <c r="H568" s="25" t="s">
        <v>551</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3291</v>
      </c>
      <c r="D569" s="23" t="s">
        <v>2421</v>
      </c>
      <c r="E569" s="24"/>
      <c r="F569" s="22"/>
      <c r="G569" s="24">
        <v>1</v>
      </c>
      <c r="H569" s="25" t="s">
        <v>551</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3292</v>
      </c>
      <c r="D570" s="23" t="s">
        <v>2424</v>
      </c>
      <c r="E570" s="24"/>
      <c r="F570" s="22"/>
      <c r="G570" s="24">
        <v>1</v>
      </c>
      <c r="H570" s="25" t="s">
        <v>551</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3293</v>
      </c>
      <c r="D571" s="23" t="s">
        <v>3294</v>
      </c>
      <c r="E571" s="24" t="s">
        <v>3295</v>
      </c>
      <c r="F571" s="23"/>
      <c r="G571" s="24">
        <v>1</v>
      </c>
      <c r="H571" s="25" t="s">
        <v>551</v>
      </c>
      <c r="I571" s="26">
        <v>43040</v>
      </c>
      <c r="J571" s="26">
        <v>43040</v>
      </c>
      <c r="K571" s="27">
        <v>1180</v>
      </c>
      <c r="L571" s="28">
        <v>993.2</v>
      </c>
      <c r="M571" s="28">
        <v>1120</v>
      </c>
      <c r="N571" s="29">
        <v>0.86</v>
      </c>
      <c r="O571" s="28">
        <v>960</v>
      </c>
      <c r="P571" s="30"/>
      <c r="Q571" s="31" t="s">
        <v>484</v>
      </c>
    </row>
    <row r="572" ht="15.75" customHeight="1" spans="1:18">
      <c r="A572" s="18">
        <v>565</v>
      </c>
      <c r="B572" s="32"/>
      <c r="C572" s="22" t="s">
        <v>3296</v>
      </c>
      <c r="D572" s="23" t="s">
        <v>3297</v>
      </c>
      <c r="E572" s="24"/>
      <c r="F572" s="23"/>
      <c r="G572" s="24">
        <v>1</v>
      </c>
      <c r="H572" s="25" t="s">
        <v>551</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3298</v>
      </c>
      <c r="D573" s="23" t="s">
        <v>3299</v>
      </c>
      <c r="E573" s="24"/>
      <c r="F573" s="23"/>
      <c r="G573" s="24">
        <v>1</v>
      </c>
      <c r="H573" s="25" t="s">
        <v>551</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3300</v>
      </c>
      <c r="D574" s="23" t="s">
        <v>2596</v>
      </c>
      <c r="E574" s="24"/>
      <c r="F574" s="23"/>
      <c r="G574" s="24">
        <v>1</v>
      </c>
      <c r="H574" s="25" t="s">
        <v>551</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3301</v>
      </c>
      <c r="D575" s="23" t="s">
        <v>3302</v>
      </c>
      <c r="E575" s="24"/>
      <c r="F575" s="23"/>
      <c r="G575" s="24">
        <v>1</v>
      </c>
      <c r="H575" s="25" t="s">
        <v>2498</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3303</v>
      </c>
      <c r="D576" s="23" t="s">
        <v>2780</v>
      </c>
      <c r="E576" s="24"/>
      <c r="F576" s="23"/>
      <c r="G576" s="24">
        <v>1</v>
      </c>
      <c r="H576" s="25" t="s">
        <v>2498</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3304</v>
      </c>
      <c r="D577" s="23" t="s">
        <v>2394</v>
      </c>
      <c r="E577" s="24"/>
      <c r="F577" s="23"/>
      <c r="G577" s="24">
        <v>1</v>
      </c>
      <c r="H577" s="25" t="s">
        <v>626</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3305</v>
      </c>
      <c r="D578" s="23" t="s">
        <v>3306</v>
      </c>
      <c r="E578" s="24"/>
      <c r="F578" s="23"/>
      <c r="G578" s="24">
        <v>1</v>
      </c>
      <c r="H578" s="25" t="s">
        <v>626</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3307</v>
      </c>
      <c r="D579" s="23" t="s">
        <v>3135</v>
      </c>
      <c r="E579" s="24"/>
      <c r="F579" s="23"/>
      <c r="G579" s="24">
        <v>1</v>
      </c>
      <c r="H579" s="25" t="s">
        <v>626</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3308</v>
      </c>
      <c r="D580" s="23" t="s">
        <v>3309</v>
      </c>
      <c r="E580" s="24"/>
      <c r="F580" s="23"/>
      <c r="G580" s="24">
        <v>1</v>
      </c>
      <c r="H580" s="25" t="s">
        <v>626</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3310</v>
      </c>
      <c r="D581" s="23" t="s">
        <v>3311</v>
      </c>
      <c r="E581" s="24"/>
      <c r="F581" s="23"/>
      <c r="G581" s="24">
        <v>1</v>
      </c>
      <c r="H581" s="25" t="s">
        <v>626</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3312</v>
      </c>
      <c r="D582" s="23" t="s">
        <v>3313</v>
      </c>
      <c r="E582" s="24"/>
      <c r="F582" s="23"/>
      <c r="G582" s="24">
        <v>5</v>
      </c>
      <c r="H582" s="25" t="s">
        <v>551</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3314</v>
      </c>
      <c r="D583" s="23" t="s">
        <v>2464</v>
      </c>
      <c r="E583" s="24"/>
      <c r="F583" s="23"/>
      <c r="G583" s="24">
        <v>3</v>
      </c>
      <c r="H583" s="25" t="s">
        <v>551</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3315</v>
      </c>
      <c r="D584" s="23" t="s">
        <v>3316</v>
      </c>
      <c r="E584" s="24"/>
      <c r="F584" s="23"/>
      <c r="G584" s="24">
        <v>1</v>
      </c>
      <c r="H584" s="25" t="s">
        <v>2353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3317</v>
      </c>
      <c r="D585" s="23" t="s">
        <v>2449</v>
      </c>
      <c r="E585" s="24" t="s">
        <v>2372</v>
      </c>
      <c r="F585" s="23"/>
      <c r="G585" s="24">
        <v>1</v>
      </c>
      <c r="H585" s="25" t="s">
        <v>551</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3318</v>
      </c>
      <c r="D586" s="23" t="s">
        <v>3319</v>
      </c>
      <c r="E586" s="24"/>
      <c r="F586" s="22"/>
      <c r="G586" s="24">
        <v>1</v>
      </c>
      <c r="H586" s="25" t="s">
        <v>2353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3320</v>
      </c>
      <c r="D587" s="23" t="s">
        <v>3321</v>
      </c>
      <c r="E587" s="24"/>
      <c r="F587" s="22"/>
      <c r="G587" s="24">
        <v>1</v>
      </c>
      <c r="H587" s="25" t="s">
        <v>2353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3322</v>
      </c>
      <c r="D588" s="23" t="s">
        <v>3323</v>
      </c>
      <c r="E588" s="24"/>
      <c r="F588" s="22"/>
      <c r="G588" s="24">
        <v>1</v>
      </c>
      <c r="H588" s="25" t="s">
        <v>2486</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3324</v>
      </c>
      <c r="D589" s="23" t="s">
        <v>3325</v>
      </c>
      <c r="E589" s="24"/>
      <c r="F589" s="22"/>
      <c r="G589" s="24">
        <v>1</v>
      </c>
      <c r="H589" s="25" t="s">
        <v>2353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3326</v>
      </c>
      <c r="D590" s="23" t="s">
        <v>3327</v>
      </c>
      <c r="E590" s="24"/>
      <c r="F590" s="22"/>
      <c r="G590" s="24">
        <v>1</v>
      </c>
      <c r="H590" s="25" t="s">
        <v>2353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3328</v>
      </c>
      <c r="D591" s="23" t="s">
        <v>3329</v>
      </c>
      <c r="E591" s="24"/>
      <c r="F591" s="22"/>
      <c r="G591" s="24">
        <v>1</v>
      </c>
      <c r="H591" s="25" t="s">
        <v>2353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3330</v>
      </c>
      <c r="D592" s="23" t="s">
        <v>3331</v>
      </c>
      <c r="E592" s="24"/>
      <c r="F592" s="22"/>
      <c r="G592" s="24">
        <v>1</v>
      </c>
      <c r="H592" s="25" t="s">
        <v>2353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3332</v>
      </c>
      <c r="D593" s="23" t="s">
        <v>3333</v>
      </c>
      <c r="E593" s="24"/>
      <c r="F593" s="22"/>
      <c r="G593" s="24">
        <v>1</v>
      </c>
      <c r="H593" s="25" t="s">
        <v>941</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3334</v>
      </c>
      <c r="D594" s="23" t="s">
        <v>3335</v>
      </c>
      <c r="E594" s="24"/>
      <c r="F594" s="22"/>
      <c r="G594" s="24">
        <v>1</v>
      </c>
      <c r="H594" s="25" t="s">
        <v>2353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3336</v>
      </c>
      <c r="D595" s="23" t="s">
        <v>3200</v>
      </c>
      <c r="E595" s="24"/>
      <c r="F595" s="22"/>
      <c r="G595" s="24">
        <v>1</v>
      </c>
      <c r="H595" s="25" t="s">
        <v>2353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3337</v>
      </c>
      <c r="D596" s="23" t="s">
        <v>2357</v>
      </c>
      <c r="E596" s="24"/>
      <c r="F596" s="22"/>
      <c r="G596" s="24">
        <v>1</v>
      </c>
      <c r="H596" s="25" t="s">
        <v>2353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3338</v>
      </c>
      <c r="D597" s="23" t="s">
        <v>2384</v>
      </c>
      <c r="E597" s="24"/>
      <c r="F597" s="22"/>
      <c r="G597" s="24">
        <v>1</v>
      </c>
      <c r="H597" s="25" t="s">
        <v>2486</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3339</v>
      </c>
      <c r="D598" s="23" t="s">
        <v>3205</v>
      </c>
      <c r="E598" s="24"/>
      <c r="F598" s="22"/>
      <c r="G598" s="24">
        <v>1</v>
      </c>
      <c r="H598" s="25" t="s">
        <v>2353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3340</v>
      </c>
      <c r="D599" s="23" t="s">
        <v>3341</v>
      </c>
      <c r="E599" s="24"/>
      <c r="F599" s="22"/>
      <c r="G599" s="24">
        <v>1</v>
      </c>
      <c r="H599" s="25" t="s">
        <v>2353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3342</v>
      </c>
      <c r="D600" s="22" t="s">
        <v>3343</v>
      </c>
      <c r="E600" s="24"/>
      <c r="F600" s="22"/>
      <c r="G600" s="24">
        <v>1</v>
      </c>
      <c r="H600" s="25" t="s">
        <v>2353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3344</v>
      </c>
      <c r="D601" s="23" t="s">
        <v>3145</v>
      </c>
      <c r="E601" s="24"/>
      <c r="F601" s="22"/>
      <c r="G601" s="24">
        <v>1</v>
      </c>
      <c r="H601" s="25" t="s">
        <v>2353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3345</v>
      </c>
      <c r="D602" s="23" t="s">
        <v>3346</v>
      </c>
      <c r="E602" s="24"/>
      <c r="F602" s="22"/>
      <c r="G602" s="24">
        <v>1</v>
      </c>
      <c r="H602" s="25" t="s">
        <v>2353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3347</v>
      </c>
      <c r="D603" s="23" t="s">
        <v>2384</v>
      </c>
      <c r="E603" s="24"/>
      <c r="F603" s="23"/>
      <c r="G603" s="24">
        <v>1</v>
      </c>
      <c r="H603" s="25" t="s">
        <v>2486</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3348</v>
      </c>
      <c r="D604" s="23" t="s">
        <v>3349</v>
      </c>
      <c r="E604" s="24"/>
      <c r="F604" s="22"/>
      <c r="G604" s="24">
        <v>1</v>
      </c>
      <c r="H604" s="25" t="s">
        <v>2353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3350</v>
      </c>
      <c r="D605" s="23" t="s">
        <v>2355</v>
      </c>
      <c r="E605" s="24"/>
      <c r="F605" s="22"/>
      <c r="G605" s="24">
        <v>1</v>
      </c>
      <c r="H605" s="25" t="s">
        <v>551</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3351</v>
      </c>
      <c r="D606" s="23" t="s">
        <v>3352</v>
      </c>
      <c r="E606" s="24" t="s">
        <v>3353</v>
      </c>
      <c r="F606" s="22"/>
      <c r="G606" s="24">
        <v>2</v>
      </c>
      <c r="H606" s="25" t="s">
        <v>551</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3354</v>
      </c>
      <c r="D607" s="22" t="s">
        <v>3355</v>
      </c>
      <c r="E607" s="24"/>
      <c r="F607" s="22"/>
      <c r="G607" s="24">
        <v>2</v>
      </c>
      <c r="H607" s="25" t="s">
        <v>551</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3356</v>
      </c>
      <c r="D608" s="23" t="s">
        <v>2469</v>
      </c>
      <c r="E608" s="24" t="s">
        <v>3357</v>
      </c>
      <c r="F608" s="22"/>
      <c r="G608" s="24">
        <v>2</v>
      </c>
      <c r="H608" s="25" t="s">
        <v>551</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3358</v>
      </c>
      <c r="D609" s="23" t="s">
        <v>2927</v>
      </c>
      <c r="E609" s="24"/>
      <c r="F609" s="22"/>
      <c r="G609" s="24">
        <v>1</v>
      </c>
      <c r="H609" s="25" t="s">
        <v>551</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3359</v>
      </c>
      <c r="D610" s="22" t="s">
        <v>3360</v>
      </c>
      <c r="E610" s="24"/>
      <c r="F610" s="22"/>
      <c r="G610" s="24">
        <v>1</v>
      </c>
      <c r="H610" s="25" t="s">
        <v>626</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3361</v>
      </c>
      <c r="D611" s="22" t="s">
        <v>3362</v>
      </c>
      <c r="E611" s="24" t="s">
        <v>3363</v>
      </c>
      <c r="F611" s="22"/>
      <c r="G611" s="24">
        <v>8</v>
      </c>
      <c r="H611" s="25" t="s">
        <v>551</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3364</v>
      </c>
      <c r="D612" s="22" t="s">
        <v>2461</v>
      </c>
      <c r="E612" s="24"/>
      <c r="F612" s="22"/>
      <c r="G612" s="24">
        <v>1</v>
      </c>
      <c r="H612" s="25" t="s">
        <v>551</v>
      </c>
      <c r="I612" s="26">
        <v>42675</v>
      </c>
      <c r="J612" s="26">
        <v>42675</v>
      </c>
      <c r="K612" s="27">
        <v>5400</v>
      </c>
      <c r="L612" s="28">
        <v>3519</v>
      </c>
      <c r="M612" s="28">
        <v>5130</v>
      </c>
      <c r="N612" s="29">
        <v>0.83</v>
      </c>
      <c r="O612" s="28">
        <v>4260</v>
      </c>
      <c r="P612" s="34"/>
      <c r="Q612" s="31" t="s">
        <v>484</v>
      </c>
    </row>
    <row r="613" ht="15.75" customHeight="1" spans="1:17">
      <c r="A613" s="18">
        <v>606</v>
      </c>
      <c r="B613" s="32"/>
      <c r="C613" s="22" t="s">
        <v>3365</v>
      </c>
      <c r="D613" s="23" t="s">
        <v>2421</v>
      </c>
      <c r="E613" s="24"/>
      <c r="F613" s="22"/>
      <c r="G613" s="24">
        <v>1</v>
      </c>
      <c r="H613" s="25" t="s">
        <v>551</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3366</v>
      </c>
      <c r="D614" s="22" t="s">
        <v>2359</v>
      </c>
      <c r="E614" s="22"/>
      <c r="F614" s="22"/>
      <c r="G614" s="24">
        <v>1</v>
      </c>
      <c r="H614" s="25" t="s">
        <v>551</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3367</v>
      </c>
      <c r="D615" s="22" t="s">
        <v>3368</v>
      </c>
      <c r="E615" s="24"/>
      <c r="F615" s="22"/>
      <c r="G615" s="24">
        <v>1</v>
      </c>
      <c r="H615" s="25" t="s">
        <v>551</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3369</v>
      </c>
      <c r="D616" s="22" t="s">
        <v>3370</v>
      </c>
      <c r="E616" s="22"/>
      <c r="F616" s="22"/>
      <c r="G616" s="24">
        <v>1</v>
      </c>
      <c r="H616" s="25" t="s">
        <v>551</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3371</v>
      </c>
      <c r="D617" s="22" t="s">
        <v>2426</v>
      </c>
      <c r="E617" s="22"/>
      <c r="F617" s="22"/>
      <c r="G617" s="24">
        <v>1</v>
      </c>
      <c r="H617" s="25" t="s">
        <v>551</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3372</v>
      </c>
      <c r="D618" s="22" t="s">
        <v>2506</v>
      </c>
      <c r="E618" s="22" t="s">
        <v>2372</v>
      </c>
      <c r="F618" s="22"/>
      <c r="G618" s="24">
        <v>1</v>
      </c>
      <c r="H618" s="25" t="s">
        <v>551</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3373</v>
      </c>
      <c r="D619" s="22" t="s">
        <v>3374</v>
      </c>
      <c r="E619" s="22"/>
      <c r="F619" s="22"/>
      <c r="G619" s="24">
        <v>1</v>
      </c>
      <c r="H619" s="25" t="s">
        <v>551</v>
      </c>
      <c r="I619" s="26">
        <v>42948</v>
      </c>
      <c r="J619" s="26">
        <v>42948</v>
      </c>
      <c r="K619" s="27">
        <v>1200</v>
      </c>
      <c r="L619" s="28">
        <v>953</v>
      </c>
      <c r="M619" s="28">
        <v>1140</v>
      </c>
      <c r="N619" s="29">
        <v>0.83</v>
      </c>
      <c r="O619" s="28">
        <v>950</v>
      </c>
      <c r="P619" s="34"/>
      <c r="Q619" s="31" t="s">
        <v>484</v>
      </c>
    </row>
    <row r="620" ht="15.75" customHeight="1" spans="1:17">
      <c r="A620" s="18">
        <v>613</v>
      </c>
      <c r="B620" s="32"/>
      <c r="C620" s="22" t="s">
        <v>3375</v>
      </c>
      <c r="D620" s="22" t="s">
        <v>3376</v>
      </c>
      <c r="E620" s="22"/>
      <c r="F620" s="22"/>
      <c r="G620" s="24">
        <v>1</v>
      </c>
      <c r="H620" s="25" t="s">
        <v>551</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3377</v>
      </c>
      <c r="D621" s="22" t="s">
        <v>2741</v>
      </c>
      <c r="E621" s="22"/>
      <c r="F621" s="22" t="s">
        <v>2459</v>
      </c>
      <c r="G621" s="24">
        <v>2</v>
      </c>
      <c r="H621" s="25" t="s">
        <v>551</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3378</v>
      </c>
      <c r="D622" s="22" t="s">
        <v>3379</v>
      </c>
      <c r="E622" s="22"/>
      <c r="F622" s="22"/>
      <c r="G622" s="24">
        <v>1</v>
      </c>
      <c r="H622" s="25" t="s">
        <v>2353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3380</v>
      </c>
      <c r="D623" s="22" t="s">
        <v>3381</v>
      </c>
      <c r="E623" s="22"/>
      <c r="F623" s="22"/>
      <c r="G623" s="24">
        <v>1</v>
      </c>
      <c r="H623" s="25" t="s">
        <v>551</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3382</v>
      </c>
      <c r="D624" s="22" t="s">
        <v>2382</v>
      </c>
      <c r="E624" s="22">
        <v>36</v>
      </c>
      <c r="F624" s="22"/>
      <c r="G624" s="24">
        <v>13</v>
      </c>
      <c r="H624" s="25" t="s">
        <v>551</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3383</v>
      </c>
      <c r="D625" s="22" t="s">
        <v>3384</v>
      </c>
      <c r="E625" s="22"/>
      <c r="F625" s="22"/>
      <c r="G625" s="24">
        <v>6</v>
      </c>
      <c r="H625" s="25" t="s">
        <v>551</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3385</v>
      </c>
      <c r="D626" s="22" t="s">
        <v>2906</v>
      </c>
      <c r="E626" s="22" t="s">
        <v>3386</v>
      </c>
      <c r="F626" s="22"/>
      <c r="G626" s="24">
        <v>1</v>
      </c>
      <c r="H626" s="25" t="s">
        <v>551</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3387</v>
      </c>
      <c r="D627" s="22" t="s">
        <v>2906</v>
      </c>
      <c r="E627" s="22"/>
      <c r="F627" s="22"/>
      <c r="G627" s="24">
        <v>2</v>
      </c>
      <c r="H627" s="25" t="s">
        <v>551</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3388</v>
      </c>
      <c r="D628" s="22" t="s">
        <v>2506</v>
      </c>
      <c r="E628" s="22" t="s">
        <v>3389</v>
      </c>
      <c r="F628" s="22"/>
      <c r="G628" s="24">
        <v>1</v>
      </c>
      <c r="H628" s="25" t="s">
        <v>551</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3390</v>
      </c>
      <c r="D629" s="22" t="s">
        <v>3391</v>
      </c>
      <c r="E629" s="22" t="s">
        <v>3389</v>
      </c>
      <c r="F629" s="22"/>
      <c r="G629" s="24">
        <v>1</v>
      </c>
      <c r="H629" s="25" t="s">
        <v>551</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3392</v>
      </c>
      <c r="D630" s="22" t="s">
        <v>3393</v>
      </c>
      <c r="E630" s="22" t="s">
        <v>3394</v>
      </c>
      <c r="F630" s="22"/>
      <c r="G630" s="24">
        <v>2</v>
      </c>
      <c r="H630" s="25" t="s">
        <v>551</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3395</v>
      </c>
      <c r="D631" s="22" t="s">
        <v>2736</v>
      </c>
      <c r="E631" s="22" t="s">
        <v>2555</v>
      </c>
      <c r="F631" s="22"/>
      <c r="G631" s="24">
        <v>1</v>
      </c>
      <c r="H631" s="25" t="s">
        <v>551</v>
      </c>
      <c r="I631" s="26">
        <v>42401</v>
      </c>
      <c r="J631" s="26">
        <v>42401</v>
      </c>
      <c r="K631" s="27">
        <v>1200</v>
      </c>
      <c r="L631" s="28">
        <v>611</v>
      </c>
      <c r="M631" s="28">
        <v>1060</v>
      </c>
      <c r="N631" s="29">
        <v>0.68</v>
      </c>
      <c r="O631" s="28">
        <v>720</v>
      </c>
      <c r="P631" s="34"/>
      <c r="Q631" s="31" t="s">
        <v>484</v>
      </c>
    </row>
    <row r="632" ht="15.75" customHeight="1" spans="1:17">
      <c r="A632" s="18">
        <v>625</v>
      </c>
      <c r="B632" s="32"/>
      <c r="C632" s="22" t="s">
        <v>3396</v>
      </c>
      <c r="D632" s="22" t="s">
        <v>3397</v>
      </c>
      <c r="E632" s="22"/>
      <c r="F632" s="23"/>
      <c r="G632" s="24">
        <v>1</v>
      </c>
      <c r="H632" s="25" t="s">
        <v>551</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3398</v>
      </c>
      <c r="D633" s="22" t="s">
        <v>3174</v>
      </c>
      <c r="E633" s="22" t="s">
        <v>3399</v>
      </c>
      <c r="F633" s="23"/>
      <c r="G633" s="24">
        <v>1</v>
      </c>
      <c r="H633" s="25" t="s">
        <v>551</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3400</v>
      </c>
      <c r="D634" s="22" t="s">
        <v>3401</v>
      </c>
      <c r="E634" s="22"/>
      <c r="F634" s="23"/>
      <c r="G634" s="24">
        <v>1</v>
      </c>
      <c r="H634" s="25" t="s">
        <v>551</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3402</v>
      </c>
      <c r="D635" s="22" t="s">
        <v>3403</v>
      </c>
      <c r="E635" s="22"/>
      <c r="F635" s="22"/>
      <c r="G635" s="24">
        <v>4</v>
      </c>
      <c r="H635" s="25" t="s">
        <v>551</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3404</v>
      </c>
      <c r="D636" s="23" t="s">
        <v>3405</v>
      </c>
      <c r="E636" s="22"/>
      <c r="F636" s="22"/>
      <c r="G636" s="24">
        <v>1</v>
      </c>
      <c r="H636" s="25" t="s">
        <v>551</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3406</v>
      </c>
      <c r="D637" s="23" t="s">
        <v>3407</v>
      </c>
      <c r="E637" s="24"/>
      <c r="F637" s="22"/>
      <c r="G637" s="24">
        <v>1</v>
      </c>
      <c r="H637" s="25" t="s">
        <v>2486</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3408</v>
      </c>
      <c r="D638" s="22" t="s">
        <v>2596</v>
      </c>
      <c r="E638" s="24"/>
      <c r="F638" s="22"/>
      <c r="G638" s="24">
        <v>1</v>
      </c>
      <c r="H638" s="25" t="s">
        <v>551</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3409</v>
      </c>
      <c r="D639" s="22" t="s">
        <v>3410</v>
      </c>
      <c r="E639" s="24" t="s">
        <v>3411</v>
      </c>
      <c r="F639" s="22"/>
      <c r="G639" s="24">
        <v>1</v>
      </c>
      <c r="H639" s="25" t="s">
        <v>551</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3412</v>
      </c>
      <c r="D640" s="22" t="s">
        <v>2428</v>
      </c>
      <c r="E640" s="24"/>
      <c r="F640" s="22"/>
      <c r="G640" s="24">
        <v>1</v>
      </c>
      <c r="H640" s="25" t="s">
        <v>551</v>
      </c>
      <c r="I640" s="26">
        <v>42036</v>
      </c>
      <c r="J640" s="26">
        <v>42036</v>
      </c>
      <c r="K640" s="27">
        <v>1800</v>
      </c>
      <c r="L640" s="28">
        <v>574.5</v>
      </c>
      <c r="M640" s="28">
        <v>1710</v>
      </c>
      <c r="N640" s="29">
        <v>0.65</v>
      </c>
      <c r="O640" s="28">
        <v>1110</v>
      </c>
      <c r="P640" s="34"/>
      <c r="Q640" s="31" t="s">
        <v>484</v>
      </c>
    </row>
    <row r="641" ht="15.75" customHeight="1" spans="1:17">
      <c r="A641" s="18">
        <v>634</v>
      </c>
      <c r="B641" s="32"/>
      <c r="C641" s="22" t="s">
        <v>3413</v>
      </c>
      <c r="D641" s="22" t="s">
        <v>3414</v>
      </c>
      <c r="E641" s="24"/>
      <c r="F641" s="22"/>
      <c r="G641" s="24">
        <v>1</v>
      </c>
      <c r="H641" s="25" t="s">
        <v>551</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3415</v>
      </c>
      <c r="D642" s="22" t="s">
        <v>3416</v>
      </c>
      <c r="E642" s="24"/>
      <c r="F642" s="22"/>
      <c r="G642" s="24">
        <v>1</v>
      </c>
      <c r="H642" s="25" t="s">
        <v>551</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3417</v>
      </c>
      <c r="D643" s="22" t="s">
        <v>2365</v>
      </c>
      <c r="E643" s="24"/>
      <c r="F643" s="22" t="s">
        <v>2366</v>
      </c>
      <c r="G643" s="24">
        <v>1</v>
      </c>
      <c r="H643" s="25" t="s">
        <v>551</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3418</v>
      </c>
      <c r="D644" s="22" t="s">
        <v>2461</v>
      </c>
      <c r="E644" s="25"/>
      <c r="F644" s="22"/>
      <c r="G644" s="24">
        <v>2</v>
      </c>
      <c r="H644" s="25" t="s">
        <v>551</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3419</v>
      </c>
      <c r="D645" s="22" t="s">
        <v>2416</v>
      </c>
      <c r="E645" s="24"/>
      <c r="F645" s="22"/>
      <c r="G645" s="24">
        <v>1</v>
      </c>
      <c r="H645" s="25" t="s">
        <v>551</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3420</v>
      </c>
      <c r="D646" s="22" t="s">
        <v>2715</v>
      </c>
      <c r="E646" s="24"/>
      <c r="F646" s="22"/>
      <c r="G646" s="24">
        <v>1</v>
      </c>
      <c r="H646" s="25" t="s">
        <v>551</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3421</v>
      </c>
      <c r="D647" s="22" t="s">
        <v>3280</v>
      </c>
      <c r="E647" s="24"/>
      <c r="F647" s="22"/>
      <c r="G647" s="24">
        <v>1</v>
      </c>
      <c r="H647" s="25" t="s">
        <v>551</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3422</v>
      </c>
      <c r="D648" s="22" t="s">
        <v>3423</v>
      </c>
      <c r="E648" s="24"/>
      <c r="F648" s="22"/>
      <c r="G648" s="24">
        <v>1</v>
      </c>
      <c r="H648" s="25" t="s">
        <v>551</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3424</v>
      </c>
      <c r="D649" s="22" t="s">
        <v>3302</v>
      </c>
      <c r="E649" s="24"/>
      <c r="F649" s="22"/>
      <c r="G649" s="24">
        <v>1</v>
      </c>
      <c r="H649" s="25" t="s">
        <v>2498</v>
      </c>
      <c r="I649" s="26">
        <v>41487</v>
      </c>
      <c r="J649" s="26">
        <v>41487</v>
      </c>
      <c r="K649" s="27">
        <v>2500</v>
      </c>
      <c r="L649" s="28">
        <v>125</v>
      </c>
      <c r="M649" s="28">
        <v>2150</v>
      </c>
      <c r="N649" s="29">
        <v>0.15</v>
      </c>
      <c r="O649" s="28">
        <v>320</v>
      </c>
      <c r="P649" s="34"/>
      <c r="Q649" s="31" t="s">
        <v>484</v>
      </c>
    </row>
    <row r="650" ht="15.75" customHeight="1" spans="1:17">
      <c r="A650" s="18">
        <v>643</v>
      </c>
      <c r="B650" s="32"/>
      <c r="C650" s="22" t="s">
        <v>3425</v>
      </c>
      <c r="D650" s="23" t="s">
        <v>3426</v>
      </c>
      <c r="E650" s="24"/>
      <c r="F650" s="22"/>
      <c r="G650" s="24">
        <v>1</v>
      </c>
      <c r="H650" s="25" t="s">
        <v>551</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3427</v>
      </c>
      <c r="D651" s="22" t="s">
        <v>3428</v>
      </c>
      <c r="E651" s="24"/>
      <c r="F651" s="22"/>
      <c r="G651" s="24">
        <v>1</v>
      </c>
      <c r="H651" s="25" t="s">
        <v>626</v>
      </c>
      <c r="I651" s="26">
        <v>41579</v>
      </c>
      <c r="J651" s="26">
        <v>41579</v>
      </c>
      <c r="K651" s="27">
        <v>7200</v>
      </c>
      <c r="L651" s="28">
        <v>588</v>
      </c>
      <c r="M651" s="28">
        <v>5830</v>
      </c>
      <c r="N651" s="29">
        <v>0.46</v>
      </c>
      <c r="O651" s="28">
        <v>2680</v>
      </c>
      <c r="P651" s="34"/>
      <c r="Q651" s="31" t="s">
        <v>484</v>
      </c>
    </row>
    <row r="652" ht="15.75" customHeight="1" spans="1:17">
      <c r="A652" s="18">
        <v>645</v>
      </c>
      <c r="B652" s="32"/>
      <c r="C652" s="22" t="s">
        <v>3429</v>
      </c>
      <c r="D652" s="22" t="s">
        <v>3430</v>
      </c>
      <c r="E652" s="24"/>
      <c r="F652" s="22"/>
      <c r="G652" s="24">
        <v>1</v>
      </c>
      <c r="H652" s="25" t="s">
        <v>626</v>
      </c>
      <c r="I652" s="26">
        <v>41579</v>
      </c>
      <c r="J652" s="26">
        <v>41579</v>
      </c>
      <c r="K652" s="27">
        <v>7200</v>
      </c>
      <c r="L652" s="28">
        <v>588</v>
      </c>
      <c r="M652" s="28">
        <v>5830</v>
      </c>
      <c r="N652" s="29">
        <v>0.46</v>
      </c>
      <c r="O652" s="28">
        <v>2680</v>
      </c>
      <c r="P652" s="34"/>
      <c r="Q652" s="31" t="s">
        <v>484</v>
      </c>
    </row>
    <row r="653" ht="15.75" customHeight="1" spans="1:17">
      <c r="A653" s="18">
        <v>646</v>
      </c>
      <c r="B653" s="32"/>
      <c r="C653" s="22" t="s">
        <v>3431</v>
      </c>
      <c r="D653" s="22" t="s">
        <v>2410</v>
      </c>
      <c r="E653" s="24"/>
      <c r="F653" s="22"/>
      <c r="G653" s="24">
        <v>1</v>
      </c>
      <c r="H653" s="25" t="s">
        <v>551</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3432</v>
      </c>
      <c r="D654" s="22" t="s">
        <v>3290</v>
      </c>
      <c r="E654" s="24"/>
      <c r="F654" s="22"/>
      <c r="G654" s="24">
        <v>1</v>
      </c>
      <c r="H654" s="25" t="s">
        <v>551</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3433</v>
      </c>
      <c r="D655" s="22" t="s">
        <v>3294</v>
      </c>
      <c r="E655" s="24" t="s">
        <v>3295</v>
      </c>
      <c r="F655" s="22"/>
      <c r="G655" s="24">
        <v>1</v>
      </c>
      <c r="H655" s="25" t="s">
        <v>551</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3434</v>
      </c>
      <c r="D656" s="22" t="s">
        <v>3435</v>
      </c>
      <c r="E656" s="24"/>
      <c r="F656" s="22"/>
      <c r="G656" s="24">
        <v>10</v>
      </c>
      <c r="H656" s="25" t="s">
        <v>551</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3436</v>
      </c>
      <c r="D657" s="22" t="s">
        <v>2596</v>
      </c>
      <c r="E657" s="24"/>
      <c r="F657" s="22"/>
      <c r="G657" s="24">
        <v>1</v>
      </c>
      <c r="H657" s="25" t="s">
        <v>551</v>
      </c>
      <c r="I657" s="26">
        <v>42248</v>
      </c>
      <c r="J657" s="26">
        <v>42248</v>
      </c>
      <c r="K657" s="27">
        <v>2000</v>
      </c>
      <c r="L657" s="28">
        <v>859.88</v>
      </c>
      <c r="M657" s="28">
        <v>1900</v>
      </c>
      <c r="N657" s="29">
        <v>0.7</v>
      </c>
      <c r="O657" s="28">
        <v>1330</v>
      </c>
      <c r="P657" s="34"/>
      <c r="Q657" s="31" t="s">
        <v>484</v>
      </c>
    </row>
    <row r="658" ht="15.75" customHeight="1" spans="1:17">
      <c r="A658" s="18">
        <v>651</v>
      </c>
      <c r="B658" s="32"/>
      <c r="C658" s="22" t="s">
        <v>3437</v>
      </c>
      <c r="D658" s="22" t="s">
        <v>3438</v>
      </c>
      <c r="E658" s="24"/>
      <c r="F658" s="22"/>
      <c r="G658" s="24">
        <v>1</v>
      </c>
      <c r="H658" s="25" t="s">
        <v>2353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3439</v>
      </c>
      <c r="D659" s="22" t="s">
        <v>2596</v>
      </c>
      <c r="E659" s="24"/>
      <c r="F659" s="22"/>
      <c r="G659" s="24">
        <v>1</v>
      </c>
      <c r="H659" s="25" t="s">
        <v>551</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3440</v>
      </c>
      <c r="D660" s="22" t="s">
        <v>2621</v>
      </c>
      <c r="E660" s="24"/>
      <c r="F660" s="22"/>
      <c r="G660" s="24">
        <v>1</v>
      </c>
      <c r="H660" s="25" t="s">
        <v>2498</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3441</v>
      </c>
      <c r="D661" s="22" t="s">
        <v>3124</v>
      </c>
      <c r="E661" s="24"/>
      <c r="F661" s="22"/>
      <c r="G661" s="24">
        <v>1</v>
      </c>
      <c r="H661" s="25" t="s">
        <v>2498</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3442</v>
      </c>
      <c r="D662" s="22" t="s">
        <v>2605</v>
      </c>
      <c r="E662" s="24"/>
      <c r="F662" s="22"/>
      <c r="G662" s="24">
        <v>1</v>
      </c>
      <c r="H662" s="25" t="s">
        <v>2353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3443</v>
      </c>
      <c r="D663" s="22" t="s">
        <v>3444</v>
      </c>
      <c r="E663" s="24"/>
      <c r="F663" s="22"/>
      <c r="G663" s="24">
        <v>1</v>
      </c>
      <c r="H663" s="25" t="s">
        <v>626</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3445</v>
      </c>
      <c r="D664" s="22" t="s">
        <v>3446</v>
      </c>
      <c r="E664" s="24"/>
      <c r="F664" s="22"/>
      <c r="G664" s="24">
        <v>1</v>
      </c>
      <c r="H664" s="25" t="s">
        <v>2486</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3447</v>
      </c>
      <c r="D665" s="22" t="s">
        <v>2771</v>
      </c>
      <c r="E665" s="24"/>
      <c r="F665" s="22"/>
      <c r="G665" s="24">
        <v>1</v>
      </c>
      <c r="H665" s="25" t="s">
        <v>2353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3448</v>
      </c>
      <c r="D666" s="22" t="s">
        <v>3449</v>
      </c>
      <c r="E666" s="24" t="s">
        <v>3450</v>
      </c>
      <c r="F666" s="22"/>
      <c r="G666" s="24">
        <v>650</v>
      </c>
      <c r="H666" s="25" t="s">
        <v>2981</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3451</v>
      </c>
      <c r="D667" s="22" t="s">
        <v>2969</v>
      </c>
      <c r="E667" s="24" t="s">
        <v>3452</v>
      </c>
      <c r="F667" s="22"/>
      <c r="G667" s="24">
        <v>700</v>
      </c>
      <c r="H667" s="25" t="s">
        <v>2981</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3453</v>
      </c>
      <c r="D668" s="22" t="s">
        <v>3231</v>
      </c>
      <c r="E668" s="24" t="s">
        <v>3454</v>
      </c>
      <c r="F668" s="22"/>
      <c r="G668" s="24">
        <v>1</v>
      </c>
      <c r="H668" s="25" t="s">
        <v>551</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3455</v>
      </c>
      <c r="D669" s="22" t="s">
        <v>3231</v>
      </c>
      <c r="E669" s="24" t="s">
        <v>3454</v>
      </c>
      <c r="F669" s="22"/>
      <c r="G669" s="24">
        <v>1</v>
      </c>
      <c r="H669" s="25" t="s">
        <v>551</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3456</v>
      </c>
      <c r="D670" s="22" t="s">
        <v>2677</v>
      </c>
      <c r="E670" s="24" t="s">
        <v>2474</v>
      </c>
      <c r="F670" s="22"/>
      <c r="G670" s="24">
        <v>1</v>
      </c>
      <c r="H670" s="25" t="s">
        <v>551</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3457</v>
      </c>
      <c r="D671" s="22" t="s">
        <v>2677</v>
      </c>
      <c r="E671" s="24" t="s">
        <v>2474</v>
      </c>
      <c r="F671" s="22"/>
      <c r="G671" s="24">
        <v>1</v>
      </c>
      <c r="H671" s="25" t="s">
        <v>551</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3458</v>
      </c>
      <c r="D672" s="22" t="s">
        <v>2506</v>
      </c>
      <c r="E672" s="24" t="s">
        <v>3399</v>
      </c>
      <c r="F672" s="22"/>
      <c r="G672" s="24">
        <v>2</v>
      </c>
      <c r="H672" s="25" t="s">
        <v>551</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3459</v>
      </c>
      <c r="D673" s="22" t="s">
        <v>3460</v>
      </c>
      <c r="E673" s="24"/>
      <c r="F673" s="22"/>
      <c r="G673" s="24">
        <v>1</v>
      </c>
      <c r="H673" s="25" t="s">
        <v>626</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3461</v>
      </c>
      <c r="D674" s="22" t="s">
        <v>3462</v>
      </c>
      <c r="E674" s="24"/>
      <c r="F674" s="22"/>
      <c r="G674" s="24">
        <v>1</v>
      </c>
      <c r="H674" s="25" t="s">
        <v>2353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1621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80" t="s">
        <v>3463</v>
      </c>
      <c r="C676" s="22" t="s">
        <v>3464</v>
      </c>
      <c r="D676" s="22" t="s">
        <v>3135</v>
      </c>
      <c r="E676" s="24"/>
      <c r="F676" s="22"/>
      <c r="G676" s="24">
        <v>3</v>
      </c>
      <c r="H676" s="25" t="s">
        <v>626</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3465</v>
      </c>
      <c r="D677" s="23" t="s">
        <v>3466</v>
      </c>
      <c r="E677" s="24"/>
      <c r="F677" s="23"/>
      <c r="G677" s="24">
        <v>1</v>
      </c>
      <c r="H677" s="25" t="s">
        <v>2767</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3467</v>
      </c>
      <c r="D678" s="23" t="s">
        <v>3468</v>
      </c>
      <c r="E678" s="24"/>
      <c r="F678" s="23"/>
      <c r="G678" s="24">
        <v>1</v>
      </c>
      <c r="H678" s="25" t="s">
        <v>2767</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3469</v>
      </c>
      <c r="D679" s="23" t="s">
        <v>3470</v>
      </c>
      <c r="E679" s="24"/>
      <c r="F679" s="23"/>
      <c r="G679" s="24">
        <v>1</v>
      </c>
      <c r="H679" s="25" t="s">
        <v>941</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3471</v>
      </c>
      <c r="D680" s="23" t="s">
        <v>3205</v>
      </c>
      <c r="E680" s="24"/>
      <c r="F680" s="23"/>
      <c r="G680" s="24">
        <v>1</v>
      </c>
      <c r="H680" s="25" t="s">
        <v>2353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3472</v>
      </c>
      <c r="D681" s="23" t="s">
        <v>3205</v>
      </c>
      <c r="E681" s="24"/>
      <c r="F681" s="23"/>
      <c r="G681" s="24">
        <v>1</v>
      </c>
      <c r="H681" s="25" t="s">
        <v>2353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3473</v>
      </c>
      <c r="D682" s="23" t="s">
        <v>3474</v>
      </c>
      <c r="E682" s="24"/>
      <c r="F682" s="23"/>
      <c r="G682" s="24">
        <v>1</v>
      </c>
      <c r="H682" s="25" t="s">
        <v>2981</v>
      </c>
      <c r="I682" s="26">
        <v>43373</v>
      </c>
      <c r="J682" s="26">
        <v>43373</v>
      </c>
      <c r="K682" s="27">
        <v>5160</v>
      </c>
      <c r="L682" s="28">
        <v>5160</v>
      </c>
      <c r="M682" s="28">
        <v>5160</v>
      </c>
      <c r="N682" s="29">
        <v>0.95</v>
      </c>
      <c r="O682" s="28">
        <v>4900</v>
      </c>
      <c r="P682" s="30"/>
      <c r="Q682" s="31" t="s">
        <v>485</v>
      </c>
    </row>
    <row r="683" ht="15.75" customHeight="1" spans="1:17">
      <c r="A683" s="18">
        <v>676</v>
      </c>
      <c r="B683" s="32"/>
      <c r="C683" s="22" t="s">
        <v>3475</v>
      </c>
      <c r="D683" s="23" t="s">
        <v>3200</v>
      </c>
      <c r="E683" s="24"/>
      <c r="F683" s="23"/>
      <c r="G683" s="24">
        <v>1</v>
      </c>
      <c r="H683" s="25" t="s">
        <v>2353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3476</v>
      </c>
      <c r="D684" s="23" t="s">
        <v>3477</v>
      </c>
      <c r="E684" s="24"/>
      <c r="F684" s="23"/>
      <c r="G684" s="24">
        <v>1</v>
      </c>
      <c r="H684" s="25" t="s">
        <v>2353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3478</v>
      </c>
      <c r="D685" s="23" t="s">
        <v>3479</v>
      </c>
      <c r="E685" s="24"/>
      <c r="F685" s="22"/>
      <c r="G685" s="24">
        <v>1</v>
      </c>
      <c r="H685" s="25" t="s">
        <v>2486</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3480</v>
      </c>
      <c r="D686" s="23" t="s">
        <v>3145</v>
      </c>
      <c r="E686" s="24"/>
      <c r="F686" s="23"/>
      <c r="G686" s="24">
        <v>1</v>
      </c>
      <c r="H686" s="25" t="s">
        <v>2353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3481</v>
      </c>
      <c r="D687" s="23" t="s">
        <v>3205</v>
      </c>
      <c r="E687" s="24"/>
      <c r="F687" s="23"/>
      <c r="G687" s="24">
        <v>1</v>
      </c>
      <c r="H687" s="25" t="s">
        <v>2353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3482</v>
      </c>
      <c r="D688" s="23" t="s">
        <v>2416</v>
      </c>
      <c r="E688" s="24"/>
      <c r="F688" s="23"/>
      <c r="G688" s="24">
        <v>1</v>
      </c>
      <c r="H688" s="25" t="s">
        <v>551</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3483</v>
      </c>
      <c r="D689" s="23" t="s">
        <v>3114</v>
      </c>
      <c r="E689" s="24"/>
      <c r="F689" s="22" t="s">
        <v>3115</v>
      </c>
      <c r="G689" s="24">
        <v>1</v>
      </c>
      <c r="H689" s="25" t="s">
        <v>551</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3484</v>
      </c>
      <c r="D690" s="23" t="s">
        <v>3485</v>
      </c>
      <c r="E690" s="24"/>
      <c r="F690" s="22"/>
      <c r="G690" s="24">
        <v>1</v>
      </c>
      <c r="H690" s="25" t="s">
        <v>551</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3486</v>
      </c>
      <c r="D691" s="23" t="s">
        <v>3487</v>
      </c>
      <c r="E691" s="24"/>
      <c r="F691" s="22"/>
      <c r="G691" s="24">
        <v>3</v>
      </c>
      <c r="H691" s="25" t="s">
        <v>551</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3488</v>
      </c>
      <c r="D692" s="23" t="s">
        <v>2419</v>
      </c>
      <c r="E692" s="24"/>
      <c r="F692" s="22"/>
      <c r="G692" s="24">
        <v>6</v>
      </c>
      <c r="H692" s="25" t="s">
        <v>551</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3489</v>
      </c>
      <c r="D693" s="23" t="s">
        <v>2359</v>
      </c>
      <c r="E693" s="24"/>
      <c r="F693" s="22"/>
      <c r="G693" s="24">
        <v>1</v>
      </c>
      <c r="H693" s="25" t="s">
        <v>551</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3490</v>
      </c>
      <c r="D694" s="23" t="s">
        <v>3491</v>
      </c>
      <c r="E694" s="24"/>
      <c r="F694" s="22" t="s">
        <v>3492</v>
      </c>
      <c r="G694" s="24">
        <v>2</v>
      </c>
      <c r="H694" s="25" t="s">
        <v>551</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3493</v>
      </c>
      <c r="D695" s="23" t="s">
        <v>3491</v>
      </c>
      <c r="E695" s="24"/>
      <c r="F695" s="22" t="s">
        <v>3492</v>
      </c>
      <c r="G695" s="24">
        <v>3</v>
      </c>
      <c r="H695" s="25" t="s">
        <v>551</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3494</v>
      </c>
      <c r="D696" s="23" t="s">
        <v>3495</v>
      </c>
      <c r="E696" s="24"/>
      <c r="F696" s="22"/>
      <c r="G696" s="24">
        <v>1</v>
      </c>
      <c r="H696" s="25" t="s">
        <v>551</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3496</v>
      </c>
      <c r="D697" s="23" t="s">
        <v>3497</v>
      </c>
      <c r="E697" s="24"/>
      <c r="F697" s="22"/>
      <c r="G697" s="24">
        <v>1</v>
      </c>
      <c r="H697" s="25" t="s">
        <v>551</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3498</v>
      </c>
      <c r="D698" s="23" t="s">
        <v>2362</v>
      </c>
      <c r="E698" s="24"/>
      <c r="F698" s="22"/>
      <c r="G698" s="24">
        <v>1</v>
      </c>
      <c r="H698" s="25" t="s">
        <v>551</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3499</v>
      </c>
      <c r="D699" s="23" t="s">
        <v>2434</v>
      </c>
      <c r="E699" s="24"/>
      <c r="F699" s="22"/>
      <c r="G699" s="24">
        <v>1</v>
      </c>
      <c r="H699" s="25" t="s">
        <v>551</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3500</v>
      </c>
      <c r="D700" s="23" t="s">
        <v>2641</v>
      </c>
      <c r="E700" s="24"/>
      <c r="F700" s="22"/>
      <c r="G700" s="24">
        <v>1</v>
      </c>
      <c r="H700" s="25" t="s">
        <v>551</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3501</v>
      </c>
      <c r="D701" s="23" t="s">
        <v>2641</v>
      </c>
      <c r="E701" s="24"/>
      <c r="F701" s="22"/>
      <c r="G701" s="24">
        <v>1</v>
      </c>
      <c r="H701" s="25" t="s">
        <v>551</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3502</v>
      </c>
      <c r="D702" s="23" t="s">
        <v>2639</v>
      </c>
      <c r="E702" s="24"/>
      <c r="F702" s="22"/>
      <c r="G702" s="24">
        <v>1</v>
      </c>
      <c r="H702" s="25" t="s">
        <v>551</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3503</v>
      </c>
      <c r="D703" s="22" t="s">
        <v>2394</v>
      </c>
      <c r="E703" s="24"/>
      <c r="F703" s="22"/>
      <c r="G703" s="24">
        <v>1</v>
      </c>
      <c r="H703" s="25" t="s">
        <v>626</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3504</v>
      </c>
      <c r="D704" s="23" t="s">
        <v>2641</v>
      </c>
      <c r="E704" s="24"/>
      <c r="F704" s="22"/>
      <c r="G704" s="24">
        <v>1</v>
      </c>
      <c r="H704" s="25" t="s">
        <v>551</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3505</v>
      </c>
      <c r="D705" s="23" t="s">
        <v>3506</v>
      </c>
      <c r="E705" s="24"/>
      <c r="F705" s="22"/>
      <c r="G705" s="24">
        <v>6</v>
      </c>
      <c r="H705" s="25" t="s">
        <v>551</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3507</v>
      </c>
      <c r="D706" s="23" t="s">
        <v>2906</v>
      </c>
      <c r="E706" s="24"/>
      <c r="F706" s="22"/>
      <c r="G706" s="24">
        <v>1</v>
      </c>
      <c r="H706" s="25" t="s">
        <v>551</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3508</v>
      </c>
      <c r="D707" s="23" t="s">
        <v>3266</v>
      </c>
      <c r="E707" s="24"/>
      <c r="F707" s="22"/>
      <c r="G707" s="24">
        <v>1</v>
      </c>
      <c r="H707" s="25" t="s">
        <v>551</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3509</v>
      </c>
      <c r="D708" s="23" t="s">
        <v>2596</v>
      </c>
      <c r="E708" s="24" t="s">
        <v>3510</v>
      </c>
      <c r="F708" s="22"/>
      <c r="G708" s="24">
        <v>2</v>
      </c>
      <c r="H708" s="25" t="s">
        <v>551</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3511</v>
      </c>
      <c r="D709" s="23" t="s">
        <v>2596</v>
      </c>
      <c r="E709" s="24" t="s">
        <v>3512</v>
      </c>
      <c r="F709" s="22"/>
      <c r="G709" s="24">
        <v>1</v>
      </c>
      <c r="H709" s="25" t="s">
        <v>551</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3513</v>
      </c>
      <c r="D710" s="22" t="s">
        <v>2416</v>
      </c>
      <c r="E710" s="24"/>
      <c r="F710" s="22"/>
      <c r="G710" s="24">
        <v>1</v>
      </c>
      <c r="H710" s="25" t="s">
        <v>551</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3514</v>
      </c>
      <c r="D711" s="23" t="s">
        <v>3515</v>
      </c>
      <c r="E711" s="24" t="s">
        <v>2474</v>
      </c>
      <c r="F711" s="23"/>
      <c r="G711" s="24">
        <v>1</v>
      </c>
      <c r="H711" s="25" t="s">
        <v>2353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3516</v>
      </c>
      <c r="D712" s="23" t="s">
        <v>2416</v>
      </c>
      <c r="E712" s="24"/>
      <c r="F712" s="22"/>
      <c r="G712" s="24">
        <v>1</v>
      </c>
      <c r="H712" s="25" t="s">
        <v>551</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3517</v>
      </c>
      <c r="D713" s="22" t="s">
        <v>3370</v>
      </c>
      <c r="E713" s="24"/>
      <c r="F713" s="22"/>
      <c r="G713" s="24">
        <v>1</v>
      </c>
      <c r="H713" s="25" t="s">
        <v>551</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3518</v>
      </c>
      <c r="D714" s="22" t="s">
        <v>3360</v>
      </c>
      <c r="E714" s="24"/>
      <c r="F714" s="22"/>
      <c r="G714" s="24">
        <v>4</v>
      </c>
      <c r="H714" s="25" t="s">
        <v>626</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3519</v>
      </c>
      <c r="D715" s="22" t="s">
        <v>3360</v>
      </c>
      <c r="E715" s="24"/>
      <c r="F715" s="22"/>
      <c r="G715" s="24">
        <v>3</v>
      </c>
      <c r="H715" s="25" t="s">
        <v>626</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3520</v>
      </c>
      <c r="D716" s="22" t="s">
        <v>3360</v>
      </c>
      <c r="E716" s="24"/>
      <c r="F716" s="22"/>
      <c r="G716" s="24">
        <v>1</v>
      </c>
      <c r="H716" s="25" t="s">
        <v>626</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3521</v>
      </c>
      <c r="D717" s="23" t="s">
        <v>2421</v>
      </c>
      <c r="E717" s="24"/>
      <c r="F717" s="22"/>
      <c r="G717" s="24">
        <v>1</v>
      </c>
      <c r="H717" s="25" t="s">
        <v>551</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3522</v>
      </c>
      <c r="D718" s="22" t="s">
        <v>3145</v>
      </c>
      <c r="E718" s="22"/>
      <c r="F718" s="22"/>
      <c r="G718" s="24">
        <v>1</v>
      </c>
      <c r="H718" s="25" t="s">
        <v>2353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3523</v>
      </c>
      <c r="D719" s="22" t="s">
        <v>2723</v>
      </c>
      <c r="E719" s="22"/>
      <c r="F719" s="22"/>
      <c r="G719" s="24">
        <v>1</v>
      </c>
      <c r="H719" s="25" t="s">
        <v>551</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3524</v>
      </c>
      <c r="D720" s="22" t="s">
        <v>3525</v>
      </c>
      <c r="E720" s="22"/>
      <c r="F720" s="22"/>
      <c r="G720" s="24">
        <v>1</v>
      </c>
      <c r="H720" s="25" t="s">
        <v>551</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3526</v>
      </c>
      <c r="D721" s="22" t="s">
        <v>3527</v>
      </c>
      <c r="E721" s="22"/>
      <c r="F721" s="22" t="s">
        <v>2459</v>
      </c>
      <c r="G721" s="24">
        <v>1</v>
      </c>
      <c r="H721" s="25" t="s">
        <v>551</v>
      </c>
      <c r="I721" s="26">
        <v>43367</v>
      </c>
      <c r="J721" s="26">
        <v>43367</v>
      </c>
      <c r="K721" s="27">
        <v>3762</v>
      </c>
      <c r="L721" s="28">
        <v>3762</v>
      </c>
      <c r="M721" s="28">
        <v>3760</v>
      </c>
      <c r="N721" s="29">
        <v>0.94</v>
      </c>
      <c r="O721" s="28">
        <v>3530</v>
      </c>
      <c r="P721" s="34"/>
      <c r="Q721" s="31" t="s">
        <v>485</v>
      </c>
    </row>
    <row r="722" ht="15.75" customHeight="1" spans="1:17">
      <c r="A722" s="18">
        <v>715</v>
      </c>
      <c r="B722" s="32"/>
      <c r="C722" s="22" t="s">
        <v>3528</v>
      </c>
      <c r="D722" s="22" t="s">
        <v>3529</v>
      </c>
      <c r="E722" s="22"/>
      <c r="F722" s="22"/>
      <c r="G722" s="24">
        <v>1</v>
      </c>
      <c r="H722" s="25" t="s">
        <v>551</v>
      </c>
      <c r="I722" s="26">
        <v>43040</v>
      </c>
      <c r="J722" s="26">
        <v>43040</v>
      </c>
      <c r="K722" s="27">
        <v>4200</v>
      </c>
      <c r="L722" s="28">
        <v>3535</v>
      </c>
      <c r="M722" s="28">
        <v>4070</v>
      </c>
      <c r="N722" s="29">
        <v>0.88</v>
      </c>
      <c r="O722" s="28">
        <v>3580</v>
      </c>
      <c r="P722" s="34"/>
      <c r="Q722" s="31" t="s">
        <v>485</v>
      </c>
    </row>
    <row r="723" ht="15.75" customHeight="1" spans="1:17">
      <c r="A723" s="18">
        <v>716</v>
      </c>
      <c r="B723" s="32"/>
      <c r="C723" s="22" t="s">
        <v>3530</v>
      </c>
      <c r="D723" s="22" t="s">
        <v>3525</v>
      </c>
      <c r="E723" s="22"/>
      <c r="F723" s="22"/>
      <c r="G723" s="24">
        <v>1</v>
      </c>
      <c r="H723" s="25" t="s">
        <v>551</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3531</v>
      </c>
      <c r="D724" s="22" t="s">
        <v>3527</v>
      </c>
      <c r="E724" s="22"/>
      <c r="F724" s="22" t="s">
        <v>2459</v>
      </c>
      <c r="G724" s="24">
        <v>3</v>
      </c>
      <c r="H724" s="25" t="s">
        <v>551</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3532</v>
      </c>
      <c r="D725" s="22" t="s">
        <v>3525</v>
      </c>
      <c r="E725" s="22"/>
      <c r="F725" s="22"/>
      <c r="G725" s="24">
        <v>1</v>
      </c>
      <c r="H725" s="25" t="s">
        <v>551</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3533</v>
      </c>
      <c r="D726" s="22" t="s">
        <v>3525</v>
      </c>
      <c r="E726" s="22"/>
      <c r="F726" s="22"/>
      <c r="G726" s="24">
        <v>2</v>
      </c>
      <c r="H726" s="25" t="s">
        <v>551</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3534</v>
      </c>
      <c r="D727" s="22" t="s">
        <v>2421</v>
      </c>
      <c r="E727" s="22"/>
      <c r="F727" s="22"/>
      <c r="G727" s="24">
        <v>3</v>
      </c>
      <c r="H727" s="25" t="s">
        <v>551</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3535</v>
      </c>
      <c r="D728" s="22" t="s">
        <v>3536</v>
      </c>
      <c r="E728" s="22"/>
      <c r="F728" s="22"/>
      <c r="G728" s="24">
        <v>1</v>
      </c>
      <c r="H728" s="25" t="s">
        <v>941</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3537</v>
      </c>
      <c r="D729" s="22" t="s">
        <v>3538</v>
      </c>
      <c r="E729" s="22"/>
      <c r="F729" s="22"/>
      <c r="G729" s="24">
        <v>1</v>
      </c>
      <c r="H729" s="25" t="s">
        <v>2353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3539</v>
      </c>
      <c r="D730" s="22" t="s">
        <v>2442</v>
      </c>
      <c r="E730" s="22"/>
      <c r="F730" s="22"/>
      <c r="G730" s="24">
        <v>2</v>
      </c>
      <c r="H730" s="25" t="s">
        <v>551</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3540</v>
      </c>
      <c r="D731" s="22" t="s">
        <v>3527</v>
      </c>
      <c r="E731" s="22"/>
      <c r="F731" s="22" t="s">
        <v>2459</v>
      </c>
      <c r="G731" s="24">
        <v>1</v>
      </c>
      <c r="H731" s="25" t="s">
        <v>551</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3541</v>
      </c>
      <c r="D732" s="22" t="s">
        <v>3542</v>
      </c>
      <c r="E732" s="22"/>
      <c r="F732" s="22"/>
      <c r="G732" s="24">
        <v>23</v>
      </c>
      <c r="H732" s="25" t="s">
        <v>626</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3543</v>
      </c>
      <c r="D733" s="22" t="s">
        <v>2641</v>
      </c>
      <c r="E733" s="22"/>
      <c r="F733" s="22"/>
      <c r="G733" s="24">
        <v>1</v>
      </c>
      <c r="H733" s="25" t="s">
        <v>551</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3544</v>
      </c>
      <c r="D734" s="22" t="s">
        <v>3545</v>
      </c>
      <c r="E734" s="22"/>
      <c r="F734" s="22"/>
      <c r="G734" s="24">
        <v>2</v>
      </c>
      <c r="H734" s="25" t="s">
        <v>626</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3546</v>
      </c>
      <c r="D735" s="22" t="s">
        <v>2449</v>
      </c>
      <c r="E735" s="22"/>
      <c r="F735" s="22"/>
      <c r="G735" s="24">
        <v>1</v>
      </c>
      <c r="H735" s="25" t="s">
        <v>551</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3547</v>
      </c>
      <c r="D736" s="22" t="s">
        <v>3548</v>
      </c>
      <c r="E736" s="22" t="s">
        <v>3549</v>
      </c>
      <c r="F736" s="22"/>
      <c r="G736" s="24">
        <v>1</v>
      </c>
      <c r="H736" s="25" t="s">
        <v>551</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3550</v>
      </c>
      <c r="D737" s="22" t="s">
        <v>2449</v>
      </c>
      <c r="E737" s="22" t="s">
        <v>2880</v>
      </c>
      <c r="F737" s="22"/>
      <c r="G737" s="24">
        <v>1</v>
      </c>
      <c r="H737" s="25" t="s">
        <v>551</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3551</v>
      </c>
      <c r="D738" s="22" t="s">
        <v>3552</v>
      </c>
      <c r="E738" s="22"/>
      <c r="F738" s="22"/>
      <c r="G738" s="24">
        <v>1</v>
      </c>
      <c r="H738" s="25" t="s">
        <v>551</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3553</v>
      </c>
      <c r="D739" s="23" t="s">
        <v>2449</v>
      </c>
      <c r="E739" s="22" t="s">
        <v>3554</v>
      </c>
      <c r="F739" s="22"/>
      <c r="G739" s="24">
        <v>1</v>
      </c>
      <c r="H739" s="25" t="s">
        <v>551</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3555</v>
      </c>
      <c r="D740" s="22" t="s">
        <v>3556</v>
      </c>
      <c r="E740" s="22" t="s">
        <v>3557</v>
      </c>
      <c r="F740" s="22"/>
      <c r="G740" s="24">
        <v>3</v>
      </c>
      <c r="H740" s="25" t="s">
        <v>551</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3558</v>
      </c>
      <c r="D741" s="22" t="s">
        <v>2927</v>
      </c>
      <c r="E741" s="24" t="s">
        <v>3559</v>
      </c>
      <c r="F741" s="23"/>
      <c r="G741" s="24">
        <v>16</v>
      </c>
      <c r="H741" s="25" t="s">
        <v>551</v>
      </c>
      <c r="I741" s="26">
        <v>43234</v>
      </c>
      <c r="J741" s="26">
        <v>43234</v>
      </c>
      <c r="K741" s="27">
        <v>6000</v>
      </c>
      <c r="L741" s="28">
        <v>5810</v>
      </c>
      <c r="M741" s="28">
        <v>6000</v>
      </c>
      <c r="N741" s="29">
        <v>0.91</v>
      </c>
      <c r="O741" s="28">
        <v>5460</v>
      </c>
      <c r="P741" s="34"/>
      <c r="Q741" s="31" t="s">
        <v>485</v>
      </c>
    </row>
    <row r="742" ht="15.75" customHeight="1" spans="1:17">
      <c r="A742" s="18">
        <v>735</v>
      </c>
      <c r="B742" s="32"/>
      <c r="C742" s="22" t="s">
        <v>3560</v>
      </c>
      <c r="D742" s="22" t="s">
        <v>3561</v>
      </c>
      <c r="E742" s="24" t="s">
        <v>2372</v>
      </c>
      <c r="F742" s="22" t="s">
        <v>3562</v>
      </c>
      <c r="G742" s="24">
        <v>1</v>
      </c>
      <c r="H742" s="25" t="s">
        <v>551</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3563</v>
      </c>
      <c r="D743" s="22" t="s">
        <v>3280</v>
      </c>
      <c r="E743" s="24"/>
      <c r="F743" s="22"/>
      <c r="G743" s="24">
        <v>1</v>
      </c>
      <c r="H743" s="25" t="s">
        <v>551</v>
      </c>
      <c r="I743" s="26">
        <v>43335</v>
      </c>
      <c r="J743" s="26">
        <v>43335</v>
      </c>
      <c r="K743" s="27">
        <v>2700</v>
      </c>
      <c r="L743" s="28">
        <v>2358</v>
      </c>
      <c r="M743" s="28">
        <v>2700</v>
      </c>
      <c r="N743" s="29">
        <v>0.95</v>
      </c>
      <c r="O743" s="28">
        <v>2570</v>
      </c>
      <c r="P743" s="34"/>
      <c r="Q743" s="31" t="s">
        <v>485</v>
      </c>
    </row>
    <row r="744" ht="15.75" customHeight="1" spans="1:17">
      <c r="A744" s="18">
        <v>737</v>
      </c>
      <c r="B744" s="32"/>
      <c r="C744" s="22" t="s">
        <v>3564</v>
      </c>
      <c r="D744" s="22" t="s">
        <v>3565</v>
      </c>
      <c r="E744" s="24"/>
      <c r="F744" s="22"/>
      <c r="G744" s="24">
        <v>1</v>
      </c>
      <c r="H744" s="25" t="s">
        <v>626</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3566</v>
      </c>
      <c r="D745" s="22" t="s">
        <v>3567</v>
      </c>
      <c r="E745" s="24"/>
      <c r="F745" s="22"/>
      <c r="G745" s="24">
        <v>1</v>
      </c>
      <c r="H745" s="25" t="s">
        <v>2486</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3568</v>
      </c>
      <c r="D746" s="23" t="s">
        <v>3569</v>
      </c>
      <c r="E746" s="24" t="s">
        <v>3570</v>
      </c>
      <c r="F746" s="22" t="s">
        <v>3571</v>
      </c>
      <c r="G746" s="24">
        <v>1</v>
      </c>
      <c r="H746" s="25" t="s">
        <v>551</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3572</v>
      </c>
      <c r="D747" s="23" t="s">
        <v>2906</v>
      </c>
      <c r="E747" s="24"/>
      <c r="F747" s="22"/>
      <c r="G747" s="24">
        <v>1</v>
      </c>
      <c r="H747" s="25" t="s">
        <v>551</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3573</v>
      </c>
      <c r="D748" s="22" t="s">
        <v>3574</v>
      </c>
      <c r="E748" s="24" t="s">
        <v>3575</v>
      </c>
      <c r="F748" s="22"/>
      <c r="G748" s="24">
        <v>1</v>
      </c>
      <c r="H748" s="25" t="s">
        <v>2486</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3576</v>
      </c>
      <c r="D749" s="22" t="s">
        <v>3577</v>
      </c>
      <c r="E749" s="24"/>
      <c r="F749" s="22"/>
      <c r="G749" s="24">
        <v>3</v>
      </c>
      <c r="H749" s="25" t="s">
        <v>551</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3578</v>
      </c>
      <c r="D750" s="22" t="s">
        <v>2399</v>
      </c>
      <c r="E750" s="24"/>
      <c r="F750" s="22"/>
      <c r="G750" s="24">
        <v>1</v>
      </c>
      <c r="H750" s="25" t="s">
        <v>551</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3579</v>
      </c>
      <c r="D751" s="22" t="s">
        <v>2464</v>
      </c>
      <c r="E751" s="24"/>
      <c r="F751" s="22"/>
      <c r="G751" s="24">
        <v>2</v>
      </c>
      <c r="H751" s="25" t="s">
        <v>551</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3580</v>
      </c>
      <c r="D752" s="22" t="s">
        <v>3581</v>
      </c>
      <c r="E752" s="24"/>
      <c r="F752" s="22"/>
      <c r="G752" s="24">
        <v>1</v>
      </c>
      <c r="H752" s="25" t="s">
        <v>551</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3582</v>
      </c>
      <c r="D753" s="22" t="s">
        <v>3583</v>
      </c>
      <c r="E753" s="24"/>
      <c r="F753" s="22"/>
      <c r="G753" s="24">
        <v>1</v>
      </c>
      <c r="H753" s="25" t="s">
        <v>2353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3584</v>
      </c>
      <c r="D754" s="22" t="s">
        <v>2723</v>
      </c>
      <c r="E754" s="24"/>
      <c r="F754" s="22"/>
      <c r="G754" s="24">
        <v>1</v>
      </c>
      <c r="H754" s="25" t="s">
        <v>551</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3585</v>
      </c>
      <c r="D755" s="22" t="s">
        <v>3586</v>
      </c>
      <c r="E755" s="24"/>
      <c r="F755" s="22"/>
      <c r="G755" s="24">
        <v>4</v>
      </c>
      <c r="H755" s="25" t="s">
        <v>551</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3587</v>
      </c>
      <c r="D756" s="22" t="s">
        <v>3588</v>
      </c>
      <c r="E756" s="24"/>
      <c r="F756" s="22" t="s">
        <v>2459</v>
      </c>
      <c r="G756" s="24">
        <v>2</v>
      </c>
      <c r="H756" s="25" t="s">
        <v>551</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3589</v>
      </c>
      <c r="D757" s="22" t="s">
        <v>2416</v>
      </c>
      <c r="E757" s="24"/>
      <c r="F757" s="22"/>
      <c r="G757" s="24">
        <v>1</v>
      </c>
      <c r="H757" s="25" t="s">
        <v>551</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3590</v>
      </c>
      <c r="D758" s="22" t="s">
        <v>3591</v>
      </c>
      <c r="E758" s="24"/>
      <c r="F758" s="22"/>
      <c r="G758" s="24">
        <v>1</v>
      </c>
      <c r="H758" s="25" t="s">
        <v>2353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3592</v>
      </c>
      <c r="D759" s="22" t="s">
        <v>3593</v>
      </c>
      <c r="E759" s="24"/>
      <c r="F759" s="22"/>
      <c r="G759" s="24">
        <v>1</v>
      </c>
      <c r="H759" s="25" t="s">
        <v>551</v>
      </c>
      <c r="I759" s="26">
        <v>42917</v>
      </c>
      <c r="J759" s="26">
        <v>42917</v>
      </c>
      <c r="K759" s="36">
        <v>1080</v>
      </c>
      <c r="L759" s="28">
        <v>681</v>
      </c>
      <c r="M759" s="28">
        <v>1030</v>
      </c>
      <c r="N759" s="29">
        <v>0.83</v>
      </c>
      <c r="O759" s="28">
        <v>850</v>
      </c>
      <c r="P759" s="34"/>
      <c r="Q759" s="31" t="s">
        <v>485</v>
      </c>
    </row>
    <row r="760" ht="15.75" customHeight="1" spans="1:17">
      <c r="A760" s="18">
        <v>753</v>
      </c>
      <c r="B760" s="32"/>
      <c r="C760" s="22" t="s">
        <v>3594</v>
      </c>
      <c r="D760" s="22" t="s">
        <v>2394</v>
      </c>
      <c r="E760" s="24"/>
      <c r="F760" s="22"/>
      <c r="G760" s="24">
        <v>1</v>
      </c>
      <c r="H760" s="25" t="s">
        <v>626</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3595</v>
      </c>
      <c r="D761" s="22" t="s">
        <v>3497</v>
      </c>
      <c r="E761" s="24"/>
      <c r="F761" s="22"/>
      <c r="G761" s="24">
        <v>2</v>
      </c>
      <c r="H761" s="25" t="s">
        <v>551</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3596</v>
      </c>
      <c r="D762" s="22" t="s">
        <v>2362</v>
      </c>
      <c r="E762" s="24"/>
      <c r="F762" s="22"/>
      <c r="G762" s="24">
        <v>2</v>
      </c>
      <c r="H762" s="25" t="s">
        <v>551</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3597</v>
      </c>
      <c r="D763" s="22" t="s">
        <v>3598</v>
      </c>
      <c r="E763" s="24"/>
      <c r="F763" s="22"/>
      <c r="G763" s="24">
        <v>1</v>
      </c>
      <c r="H763" s="25" t="s">
        <v>551</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3599</v>
      </c>
      <c r="D764" s="22" t="s">
        <v>2410</v>
      </c>
      <c r="E764" s="24"/>
      <c r="F764" s="22"/>
      <c r="G764" s="24">
        <v>1</v>
      </c>
      <c r="H764" s="25" t="s">
        <v>551</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3600</v>
      </c>
      <c r="D765" s="22" t="s">
        <v>3601</v>
      </c>
      <c r="E765" s="24"/>
      <c r="F765" s="22"/>
      <c r="G765" s="24">
        <v>1</v>
      </c>
      <c r="H765" s="25" t="s">
        <v>551</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3602</v>
      </c>
      <c r="D766" s="22" t="s">
        <v>2410</v>
      </c>
      <c r="E766" s="24"/>
      <c r="F766" s="22"/>
      <c r="G766" s="24">
        <v>2</v>
      </c>
      <c r="H766" s="25" t="s">
        <v>551</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3603</v>
      </c>
      <c r="D767" s="22" t="s">
        <v>2396</v>
      </c>
      <c r="E767" s="24"/>
      <c r="F767" s="22"/>
      <c r="G767" s="24">
        <v>1</v>
      </c>
      <c r="H767" s="25" t="s">
        <v>551</v>
      </c>
      <c r="I767" s="26">
        <v>42522</v>
      </c>
      <c r="J767" s="26">
        <v>42522</v>
      </c>
      <c r="K767" s="27">
        <v>1500</v>
      </c>
      <c r="L767" s="28">
        <v>858.75</v>
      </c>
      <c r="M767" s="28">
        <v>1350</v>
      </c>
      <c r="N767" s="29">
        <v>0.65</v>
      </c>
      <c r="O767" s="28">
        <v>880</v>
      </c>
      <c r="P767" s="34"/>
      <c r="Q767" s="31" t="s">
        <v>485</v>
      </c>
    </row>
    <row r="768" ht="15.75" customHeight="1" spans="1:17">
      <c r="A768" s="18">
        <v>761</v>
      </c>
      <c r="B768" s="32"/>
      <c r="C768" s="22" t="s">
        <v>3604</v>
      </c>
      <c r="D768" s="22" t="s">
        <v>2927</v>
      </c>
      <c r="E768" s="24" t="s">
        <v>3605</v>
      </c>
      <c r="F768" s="22"/>
      <c r="G768" s="24">
        <v>1</v>
      </c>
      <c r="H768" s="25" t="s">
        <v>551</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3606</v>
      </c>
      <c r="D769" s="22" t="s">
        <v>2449</v>
      </c>
      <c r="E769" s="24"/>
      <c r="F769" s="22"/>
      <c r="G769" s="24">
        <v>1</v>
      </c>
      <c r="H769" s="25" t="s">
        <v>551</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3607</v>
      </c>
      <c r="D770" s="22" t="s">
        <v>3608</v>
      </c>
      <c r="E770" s="24"/>
      <c r="F770" s="22"/>
      <c r="G770" s="24">
        <v>1</v>
      </c>
      <c r="H770" s="25" t="s">
        <v>551</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3609</v>
      </c>
      <c r="D771" s="22" t="s">
        <v>3610</v>
      </c>
      <c r="E771" s="24"/>
      <c r="F771" s="22"/>
      <c r="G771" s="24">
        <v>1</v>
      </c>
      <c r="H771" s="25" t="s">
        <v>551</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3611</v>
      </c>
      <c r="D772" s="22" t="s">
        <v>3612</v>
      </c>
      <c r="E772" s="24"/>
      <c r="F772" s="22"/>
      <c r="G772" s="24">
        <v>1</v>
      </c>
      <c r="H772" s="25" t="s">
        <v>2353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3613</v>
      </c>
      <c r="D773" s="22" t="s">
        <v>3614</v>
      </c>
      <c r="E773" s="24" t="s">
        <v>2555</v>
      </c>
      <c r="F773" s="22"/>
      <c r="G773" s="24">
        <v>1</v>
      </c>
      <c r="H773" s="25" t="s">
        <v>551</v>
      </c>
      <c r="I773" s="26">
        <v>42552</v>
      </c>
      <c r="J773" s="26">
        <v>42552</v>
      </c>
      <c r="K773" s="36">
        <v>1480</v>
      </c>
      <c r="L773" s="28">
        <v>870.82</v>
      </c>
      <c r="M773" s="28">
        <v>1300</v>
      </c>
      <c r="N773" s="29">
        <v>0.73</v>
      </c>
      <c r="O773" s="28">
        <v>950</v>
      </c>
      <c r="P773" s="34"/>
      <c r="Q773" s="31" t="s">
        <v>485</v>
      </c>
    </row>
    <row r="774" ht="15.75" customHeight="1" spans="1:17">
      <c r="A774" s="18">
        <v>767</v>
      </c>
      <c r="B774" s="32"/>
      <c r="C774" s="22" t="s">
        <v>3615</v>
      </c>
      <c r="D774" s="22" t="s">
        <v>3616</v>
      </c>
      <c r="E774" s="24" t="s">
        <v>2372</v>
      </c>
      <c r="F774" s="22"/>
      <c r="G774" s="24">
        <v>1</v>
      </c>
      <c r="H774" s="25" t="s">
        <v>551</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3617</v>
      </c>
      <c r="D775" s="23" t="s">
        <v>3618</v>
      </c>
      <c r="E775" s="24"/>
      <c r="F775" s="22"/>
      <c r="G775" s="24">
        <v>2</v>
      </c>
      <c r="H775" s="25" t="s">
        <v>551</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3619</v>
      </c>
      <c r="D776" s="22" t="s">
        <v>3620</v>
      </c>
      <c r="E776" s="24"/>
      <c r="F776" s="22"/>
      <c r="G776" s="24">
        <v>1</v>
      </c>
      <c r="H776" s="25" t="s">
        <v>551</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3621</v>
      </c>
      <c r="D777" s="22" t="s">
        <v>3622</v>
      </c>
      <c r="E777" s="24" t="s">
        <v>3623</v>
      </c>
      <c r="F777" s="22"/>
      <c r="G777" s="24">
        <v>3</v>
      </c>
      <c r="H777" s="25" t="s">
        <v>626</v>
      </c>
      <c r="I777" s="26">
        <v>42736</v>
      </c>
      <c r="J777" s="26">
        <v>42736</v>
      </c>
      <c r="K777" s="27">
        <v>5400</v>
      </c>
      <c r="L777" s="28">
        <v>2550</v>
      </c>
      <c r="M777" s="28">
        <v>5130</v>
      </c>
      <c r="N777" s="29">
        <v>0.73</v>
      </c>
      <c r="O777" s="28">
        <v>3740</v>
      </c>
      <c r="P777" s="34"/>
      <c r="Q777" s="31" t="s">
        <v>485</v>
      </c>
    </row>
    <row r="778" ht="15.75" customHeight="1" spans="1:17">
      <c r="A778" s="18">
        <v>771</v>
      </c>
      <c r="B778" s="32"/>
      <c r="C778" s="22" t="s">
        <v>3624</v>
      </c>
      <c r="D778" s="22" t="s">
        <v>2402</v>
      </c>
      <c r="E778" s="24">
        <v>9070</v>
      </c>
      <c r="F778" s="22"/>
      <c r="G778" s="24">
        <v>1</v>
      </c>
      <c r="H778" s="25" t="s">
        <v>626</v>
      </c>
      <c r="I778" s="26">
        <v>42736</v>
      </c>
      <c r="J778" s="26">
        <v>42736</v>
      </c>
      <c r="K778" s="27">
        <v>2000</v>
      </c>
      <c r="L778" s="28">
        <v>944.4</v>
      </c>
      <c r="M778" s="28">
        <v>1850</v>
      </c>
      <c r="N778" s="29">
        <v>0.78</v>
      </c>
      <c r="O778" s="28">
        <v>1440</v>
      </c>
      <c r="P778" s="34"/>
      <c r="Q778" s="31" t="s">
        <v>485</v>
      </c>
    </row>
    <row r="779" ht="15.75" customHeight="1" spans="1:17">
      <c r="A779" s="18">
        <v>772</v>
      </c>
      <c r="B779" s="32"/>
      <c r="C779" s="22" t="s">
        <v>3625</v>
      </c>
      <c r="D779" s="22" t="s">
        <v>3626</v>
      </c>
      <c r="E779" s="24"/>
      <c r="F779" s="22"/>
      <c r="G779" s="24">
        <v>1</v>
      </c>
      <c r="H779" s="25" t="s">
        <v>551</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3627</v>
      </c>
      <c r="D780" s="22" t="s">
        <v>2566</v>
      </c>
      <c r="E780" s="24" t="s">
        <v>2567</v>
      </c>
      <c r="F780" s="22" t="s">
        <v>2568</v>
      </c>
      <c r="G780" s="24">
        <v>2</v>
      </c>
      <c r="H780" s="25" t="s">
        <v>551</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3628</v>
      </c>
      <c r="D781" s="22" t="s">
        <v>3626</v>
      </c>
      <c r="E781" s="24"/>
      <c r="F781" s="22"/>
      <c r="G781" s="24">
        <v>1</v>
      </c>
      <c r="H781" s="25" t="s">
        <v>551</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3629</v>
      </c>
      <c r="D782" s="22" t="s">
        <v>3630</v>
      </c>
      <c r="E782" s="24" t="s">
        <v>3623</v>
      </c>
      <c r="F782" s="22"/>
      <c r="G782" s="24">
        <v>1</v>
      </c>
      <c r="H782" s="25" t="s">
        <v>626</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3631</v>
      </c>
      <c r="D783" s="22" t="s">
        <v>2461</v>
      </c>
      <c r="E783" s="24"/>
      <c r="F783" s="22"/>
      <c r="G783" s="24">
        <v>8</v>
      </c>
      <c r="H783" s="25" t="s">
        <v>551</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3632</v>
      </c>
      <c r="D784" s="22" t="s">
        <v>3633</v>
      </c>
      <c r="E784" s="24"/>
      <c r="F784" s="22"/>
      <c r="G784" s="24">
        <v>1</v>
      </c>
      <c r="H784" s="25" t="s">
        <v>551</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3634</v>
      </c>
      <c r="D785" s="23" t="s">
        <v>2469</v>
      </c>
      <c r="E785" s="25"/>
      <c r="F785" s="23"/>
      <c r="G785" s="24">
        <v>8</v>
      </c>
      <c r="H785" s="25" t="s">
        <v>551</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3635</v>
      </c>
      <c r="D786" s="23" t="s">
        <v>2723</v>
      </c>
      <c r="E786" s="24"/>
      <c r="F786" s="23"/>
      <c r="G786" s="24">
        <v>1</v>
      </c>
      <c r="H786" s="25" t="s">
        <v>551</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3636</v>
      </c>
      <c r="D787" s="23" t="s">
        <v>3637</v>
      </c>
      <c r="E787" s="24"/>
      <c r="F787" s="23"/>
      <c r="G787" s="24">
        <v>1</v>
      </c>
      <c r="H787" s="25" t="s">
        <v>551</v>
      </c>
      <c r="I787" s="26">
        <v>42036</v>
      </c>
      <c r="J787" s="26">
        <v>42036</v>
      </c>
      <c r="K787" s="27">
        <v>3600</v>
      </c>
      <c r="L787" s="28">
        <v>1149</v>
      </c>
      <c r="M787" s="28">
        <v>3420</v>
      </c>
      <c r="N787" s="29">
        <v>0.65</v>
      </c>
      <c r="O787" s="28">
        <v>2220</v>
      </c>
      <c r="P787" s="30"/>
      <c r="Q787" s="31" t="s">
        <v>485</v>
      </c>
    </row>
    <row r="788" ht="15.75" customHeight="1" spans="1:17">
      <c r="A788" s="18">
        <v>781</v>
      </c>
      <c r="B788" s="32"/>
      <c r="C788" s="22" t="s">
        <v>3638</v>
      </c>
      <c r="D788" s="23" t="s">
        <v>3639</v>
      </c>
      <c r="E788" s="24"/>
      <c r="F788" s="23"/>
      <c r="G788" s="24">
        <v>1</v>
      </c>
      <c r="H788" s="25" t="s">
        <v>551</v>
      </c>
      <c r="I788" s="26">
        <v>42522</v>
      </c>
      <c r="J788" s="26">
        <v>42522</v>
      </c>
      <c r="K788" s="27">
        <v>850</v>
      </c>
      <c r="L788" s="28">
        <v>486.58</v>
      </c>
      <c r="M788" s="28">
        <v>810</v>
      </c>
      <c r="N788" s="29">
        <v>0.72</v>
      </c>
      <c r="O788" s="28">
        <v>580</v>
      </c>
      <c r="P788" s="30"/>
      <c r="Q788" s="31" t="s">
        <v>485</v>
      </c>
    </row>
    <row r="789" ht="15.75" customHeight="1" spans="1:17">
      <c r="A789" s="18">
        <v>782</v>
      </c>
      <c r="B789" s="32"/>
      <c r="C789" s="22" t="s">
        <v>3640</v>
      </c>
      <c r="D789" s="23" t="s">
        <v>2570</v>
      </c>
      <c r="E789" s="24"/>
      <c r="F789" s="23"/>
      <c r="G789" s="24">
        <v>1</v>
      </c>
      <c r="H789" s="25" t="s">
        <v>551</v>
      </c>
      <c r="I789" s="26">
        <v>42736</v>
      </c>
      <c r="J789" s="26">
        <v>42736</v>
      </c>
      <c r="K789" s="27">
        <v>4500</v>
      </c>
      <c r="L789" s="28">
        <v>2125</v>
      </c>
      <c r="M789" s="28">
        <v>4370</v>
      </c>
      <c r="N789" s="29">
        <v>0.82</v>
      </c>
      <c r="O789" s="28">
        <v>3580</v>
      </c>
      <c r="P789" s="30"/>
      <c r="Q789" s="31" t="s">
        <v>485</v>
      </c>
    </row>
    <row r="790" ht="15.75" customHeight="1" spans="1:17">
      <c r="A790" s="18">
        <v>783</v>
      </c>
      <c r="B790" s="32"/>
      <c r="C790" s="22" t="s">
        <v>3641</v>
      </c>
      <c r="D790" s="23" t="s">
        <v>3642</v>
      </c>
      <c r="E790" s="24" t="s">
        <v>2429</v>
      </c>
      <c r="F790" s="23"/>
      <c r="G790" s="24">
        <v>1</v>
      </c>
      <c r="H790" s="25" t="s">
        <v>551</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3643</v>
      </c>
      <c r="D791" s="23" t="s">
        <v>2561</v>
      </c>
      <c r="E791" s="24"/>
      <c r="F791" s="23"/>
      <c r="G791" s="24">
        <v>3</v>
      </c>
      <c r="H791" s="25" t="s">
        <v>551</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3644</v>
      </c>
      <c r="D792" s="23" t="s">
        <v>3645</v>
      </c>
      <c r="E792" s="24" t="s">
        <v>3646</v>
      </c>
      <c r="F792" s="23"/>
      <c r="G792" s="24">
        <v>1</v>
      </c>
      <c r="H792" s="25" t="s">
        <v>551</v>
      </c>
      <c r="I792" s="26">
        <v>42948</v>
      </c>
      <c r="J792" s="26">
        <v>42948</v>
      </c>
      <c r="K792" s="27">
        <v>1150</v>
      </c>
      <c r="L792" s="28">
        <v>755.45</v>
      </c>
      <c r="M792" s="28">
        <v>1090</v>
      </c>
      <c r="N792" s="29">
        <v>0.83</v>
      </c>
      <c r="O792" s="28">
        <v>900</v>
      </c>
      <c r="P792" s="30"/>
      <c r="Q792" s="31" t="s">
        <v>485</v>
      </c>
    </row>
    <row r="793" ht="15.75" customHeight="1" spans="1:17">
      <c r="A793" s="18">
        <v>786</v>
      </c>
      <c r="B793" s="32"/>
      <c r="C793" s="22" t="s">
        <v>3647</v>
      </c>
      <c r="D793" s="23" t="s">
        <v>3648</v>
      </c>
      <c r="E793" s="24" t="s">
        <v>2474</v>
      </c>
      <c r="F793" s="23"/>
      <c r="G793" s="24">
        <v>100</v>
      </c>
      <c r="H793" s="25" t="s">
        <v>626</v>
      </c>
      <c r="I793" s="26">
        <v>42309</v>
      </c>
      <c r="J793" s="26">
        <v>42309</v>
      </c>
      <c r="K793" s="27">
        <v>1600</v>
      </c>
      <c r="L793" s="28">
        <v>738.78</v>
      </c>
      <c r="M793" s="28">
        <v>1490</v>
      </c>
      <c r="N793" s="29">
        <v>0.66</v>
      </c>
      <c r="O793" s="28">
        <v>980</v>
      </c>
      <c r="P793" s="30"/>
      <c r="Q793" s="31" t="s">
        <v>485</v>
      </c>
    </row>
    <row r="794" ht="15.75" customHeight="1" spans="1:17">
      <c r="A794" s="18">
        <v>787</v>
      </c>
      <c r="B794" s="32"/>
      <c r="C794" s="22" t="s">
        <v>3649</v>
      </c>
      <c r="D794" s="23" t="s">
        <v>3650</v>
      </c>
      <c r="E794" s="24"/>
      <c r="F794" s="23"/>
      <c r="G794" s="24">
        <v>1</v>
      </c>
      <c r="H794" s="25" t="s">
        <v>2498</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3651</v>
      </c>
      <c r="D795" s="23" t="s">
        <v>3652</v>
      </c>
      <c r="E795" s="24"/>
      <c r="F795" s="23"/>
      <c r="G795" s="24">
        <v>1</v>
      </c>
      <c r="H795" s="25" t="s">
        <v>2498</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1743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3653</v>
      </c>
      <c r="C797" s="22" t="s">
        <v>3654</v>
      </c>
      <c r="D797" s="23" t="s">
        <v>3167</v>
      </c>
      <c r="E797" s="24" t="s">
        <v>2492</v>
      </c>
      <c r="F797" s="23"/>
      <c r="G797" s="24">
        <v>1069</v>
      </c>
      <c r="H797" s="25" t="s">
        <v>2981</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3655</v>
      </c>
      <c r="D798" s="23" t="s">
        <v>3656</v>
      </c>
      <c r="E798" s="24"/>
      <c r="F798" s="23"/>
      <c r="G798" s="24">
        <v>1</v>
      </c>
      <c r="H798" s="25" t="s">
        <v>941</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3657</v>
      </c>
      <c r="D799" s="23" t="s">
        <v>3205</v>
      </c>
      <c r="E799" s="24"/>
      <c r="F799" s="23"/>
      <c r="G799" s="24">
        <v>1</v>
      </c>
      <c r="H799" s="25" t="s">
        <v>2353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3658</v>
      </c>
      <c r="D800" s="23" t="s">
        <v>2527</v>
      </c>
      <c r="E800" s="24"/>
      <c r="F800" s="23"/>
      <c r="G800" s="24">
        <v>1</v>
      </c>
      <c r="H800" s="25" t="s">
        <v>2353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3659</v>
      </c>
      <c r="D801" s="23" t="s">
        <v>3639</v>
      </c>
      <c r="E801" s="24"/>
      <c r="F801" s="22"/>
      <c r="G801" s="24">
        <v>1</v>
      </c>
      <c r="H801" s="25" t="s">
        <v>551</v>
      </c>
      <c r="I801" s="26">
        <v>42278</v>
      </c>
      <c r="J801" s="26">
        <v>42278</v>
      </c>
      <c r="K801" s="27">
        <v>1200</v>
      </c>
      <c r="L801" s="28">
        <v>867.5</v>
      </c>
      <c r="M801" s="28">
        <v>1100</v>
      </c>
      <c r="N801" s="29">
        <v>0.65</v>
      </c>
      <c r="O801" s="28">
        <v>720</v>
      </c>
      <c r="P801" s="34"/>
      <c r="Q801" s="31" t="s">
        <v>486</v>
      </c>
    </row>
    <row r="802" ht="15.75" customHeight="1" spans="1:18">
      <c r="A802" s="18">
        <v>795</v>
      </c>
      <c r="B802" s="32"/>
      <c r="C802" s="22" t="s">
        <v>3660</v>
      </c>
      <c r="D802" s="23" t="s">
        <v>2355</v>
      </c>
      <c r="E802" s="24"/>
      <c r="F802" s="22"/>
      <c r="G802" s="24">
        <v>1</v>
      </c>
      <c r="H802" s="25" t="s">
        <v>551</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3661</v>
      </c>
      <c r="D803" s="23" t="s">
        <v>2434</v>
      </c>
      <c r="E803" s="24"/>
      <c r="F803" s="22"/>
      <c r="G803" s="24">
        <v>1</v>
      </c>
      <c r="H803" s="25" t="s">
        <v>551</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3662</v>
      </c>
      <c r="D804" s="23" t="s">
        <v>3648</v>
      </c>
      <c r="E804" s="24"/>
      <c r="F804" s="22"/>
      <c r="G804" s="24">
        <v>1</v>
      </c>
      <c r="H804" s="25" t="s">
        <v>2353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3663</v>
      </c>
      <c r="D805" s="23" t="s">
        <v>2371</v>
      </c>
      <c r="E805" s="24"/>
      <c r="F805" s="22"/>
      <c r="G805" s="24">
        <v>1</v>
      </c>
      <c r="H805" s="25" t="s">
        <v>551</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3664</v>
      </c>
      <c r="D806" s="23" t="s">
        <v>3266</v>
      </c>
      <c r="E806" s="24"/>
      <c r="F806" s="22"/>
      <c r="G806" s="24">
        <v>1</v>
      </c>
      <c r="H806" s="25" t="s">
        <v>551</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3665</v>
      </c>
      <c r="D807" s="23" t="s">
        <v>2362</v>
      </c>
      <c r="E807" s="24"/>
      <c r="F807" s="22"/>
      <c r="G807" s="24">
        <v>1</v>
      </c>
      <c r="H807" s="25" t="s">
        <v>551</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3666</v>
      </c>
      <c r="D808" s="23" t="s">
        <v>3360</v>
      </c>
      <c r="E808" s="24"/>
      <c r="F808" s="22"/>
      <c r="G808" s="24">
        <v>1</v>
      </c>
      <c r="H808" s="25" t="s">
        <v>2353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3667</v>
      </c>
      <c r="D809" s="23" t="s">
        <v>3668</v>
      </c>
      <c r="E809" s="24"/>
      <c r="F809" s="22"/>
      <c r="G809" s="24">
        <v>1</v>
      </c>
      <c r="H809" s="25" t="s">
        <v>551</v>
      </c>
      <c r="I809" s="26">
        <v>40118</v>
      </c>
      <c r="J809" s="26">
        <v>40118</v>
      </c>
      <c r="K809" s="27">
        <v>2750</v>
      </c>
      <c r="L809" s="28">
        <v>442.38</v>
      </c>
      <c r="M809" s="28">
        <v>2280</v>
      </c>
      <c r="N809" s="29">
        <v>0.15</v>
      </c>
      <c r="O809" s="28">
        <v>340</v>
      </c>
      <c r="P809" s="34"/>
      <c r="Q809" s="31" t="s">
        <v>486</v>
      </c>
    </row>
    <row r="810" ht="15.75" customHeight="1" spans="1:18">
      <c r="A810" s="18">
        <v>803</v>
      </c>
      <c r="B810" s="32"/>
      <c r="C810" s="22" t="s">
        <v>3669</v>
      </c>
      <c r="D810" s="23" t="s">
        <v>3670</v>
      </c>
      <c r="E810" s="24"/>
      <c r="F810" s="22"/>
      <c r="G810" s="24">
        <v>1</v>
      </c>
      <c r="H810" s="25" t="s">
        <v>551</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3671</v>
      </c>
      <c r="D811" s="23" t="s">
        <v>3672</v>
      </c>
      <c r="E811" s="24"/>
      <c r="F811" s="22"/>
      <c r="G811" s="24">
        <v>1</v>
      </c>
      <c r="H811" s="25" t="s">
        <v>2486</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3673</v>
      </c>
      <c r="D812" s="23" t="s">
        <v>3674</v>
      </c>
      <c r="E812" s="24"/>
      <c r="F812" s="22"/>
      <c r="G812" s="24">
        <v>1</v>
      </c>
      <c r="H812" s="25" t="s">
        <v>551</v>
      </c>
      <c r="I812" s="26">
        <v>40148</v>
      </c>
      <c r="J812" s="26">
        <v>40148</v>
      </c>
      <c r="K812" s="27">
        <v>5600</v>
      </c>
      <c r="L812" s="28">
        <v>945.35</v>
      </c>
      <c r="M812" s="28">
        <v>4650</v>
      </c>
      <c r="N812" s="29">
        <v>0.15</v>
      </c>
      <c r="O812" s="28">
        <v>700</v>
      </c>
      <c r="P812" s="34"/>
      <c r="Q812" s="31" t="s">
        <v>486</v>
      </c>
    </row>
    <row r="813" ht="15.75" customHeight="1" spans="1:18">
      <c r="A813" s="18">
        <v>806</v>
      </c>
      <c r="B813" s="32"/>
      <c r="C813" s="22" t="s">
        <v>3675</v>
      </c>
      <c r="D813" s="23" t="s">
        <v>2359</v>
      </c>
      <c r="E813" s="24"/>
      <c r="F813" s="22"/>
      <c r="G813" s="24">
        <v>1</v>
      </c>
      <c r="H813" s="25" t="s">
        <v>551</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3676</v>
      </c>
      <c r="D814" s="23" t="s">
        <v>3677</v>
      </c>
      <c r="E814" s="24"/>
      <c r="F814" s="22"/>
      <c r="G814" s="24">
        <v>1</v>
      </c>
      <c r="H814" s="25" t="s">
        <v>551</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3678</v>
      </c>
      <c r="D815" s="22" t="s">
        <v>3679</v>
      </c>
      <c r="E815" s="24"/>
      <c r="F815" s="22"/>
      <c r="G815" s="24">
        <v>1</v>
      </c>
      <c r="H815" s="25" t="s">
        <v>551</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3680</v>
      </c>
      <c r="D816" s="23" t="s">
        <v>3681</v>
      </c>
      <c r="E816" s="24"/>
      <c r="F816" s="22"/>
      <c r="G816" s="24">
        <v>1</v>
      </c>
      <c r="H816" s="25" t="s">
        <v>551</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3682</v>
      </c>
      <c r="D817" s="23" t="s">
        <v>3683</v>
      </c>
      <c r="E817" s="24"/>
      <c r="F817" s="22"/>
      <c r="G817" s="24">
        <v>1</v>
      </c>
      <c r="H817" s="25" t="s">
        <v>551</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3684</v>
      </c>
      <c r="D818" s="23" t="s">
        <v>3685</v>
      </c>
      <c r="E818" s="24"/>
      <c r="F818" s="23"/>
      <c r="G818" s="24">
        <v>1</v>
      </c>
      <c r="H818" s="25" t="s">
        <v>2353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3686</v>
      </c>
      <c r="D819" s="23" t="s">
        <v>3687</v>
      </c>
      <c r="E819" s="24"/>
      <c r="F819" s="22"/>
      <c r="G819" s="24">
        <v>1</v>
      </c>
      <c r="H819" s="25" t="s">
        <v>2353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3688</v>
      </c>
      <c r="D820" s="23" t="s">
        <v>3689</v>
      </c>
      <c r="E820" s="24"/>
      <c r="F820" s="22"/>
      <c r="G820" s="24">
        <v>1</v>
      </c>
      <c r="H820" s="25" t="s">
        <v>626</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3690</v>
      </c>
      <c r="D821" s="23" t="s">
        <v>3691</v>
      </c>
      <c r="E821" s="24"/>
      <c r="F821" s="22"/>
      <c r="G821" s="24">
        <v>1</v>
      </c>
      <c r="H821" s="25" t="s">
        <v>551</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3692</v>
      </c>
      <c r="D822" s="22" t="s">
        <v>3693</v>
      </c>
      <c r="E822" s="24"/>
      <c r="F822" s="22"/>
      <c r="G822" s="24">
        <v>1</v>
      </c>
      <c r="H822" s="25" t="s">
        <v>626</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3694</v>
      </c>
      <c r="D823" s="23" t="s">
        <v>3695</v>
      </c>
      <c r="E823" s="24"/>
      <c r="F823" s="22"/>
      <c r="G823" s="24">
        <v>1</v>
      </c>
      <c r="H823" s="25" t="s">
        <v>551</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3696</v>
      </c>
      <c r="D824" s="23" t="s">
        <v>3697</v>
      </c>
      <c r="E824" s="24"/>
      <c r="F824" s="22"/>
      <c r="G824" s="24">
        <v>1</v>
      </c>
      <c r="H824" s="25" t="s">
        <v>551</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3698</v>
      </c>
      <c r="D825" s="22" t="s">
        <v>3699</v>
      </c>
      <c r="E825" s="24"/>
      <c r="F825" s="22"/>
      <c r="G825" s="24">
        <v>1</v>
      </c>
      <c r="H825" s="25" t="s">
        <v>2353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3700</v>
      </c>
      <c r="D826" s="22" t="s">
        <v>3701</v>
      </c>
      <c r="E826" s="24"/>
      <c r="F826" s="22"/>
      <c r="G826" s="24">
        <v>1</v>
      </c>
      <c r="H826" s="25" t="s">
        <v>551</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3702</v>
      </c>
      <c r="D827" s="22" t="s">
        <v>3703</v>
      </c>
      <c r="E827" s="24"/>
      <c r="F827" s="22"/>
      <c r="G827" s="24">
        <v>1</v>
      </c>
      <c r="H827" s="25" t="s">
        <v>2353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3704</v>
      </c>
      <c r="D828" s="23" t="s">
        <v>3705</v>
      </c>
      <c r="E828" s="24">
        <v>315</v>
      </c>
      <c r="F828" s="22"/>
      <c r="G828" s="24">
        <v>1</v>
      </c>
      <c r="H828" s="25" t="s">
        <v>551</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3706</v>
      </c>
      <c r="D829" s="22" t="s">
        <v>2362</v>
      </c>
      <c r="E829" s="22"/>
      <c r="F829" s="22"/>
      <c r="G829" s="24">
        <v>1</v>
      </c>
      <c r="H829" s="25" t="s">
        <v>551</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3707</v>
      </c>
      <c r="D830" s="22" t="s">
        <v>2527</v>
      </c>
      <c r="E830" s="24"/>
      <c r="F830" s="22"/>
      <c r="G830" s="24">
        <v>120</v>
      </c>
      <c r="H830" s="25" t="s">
        <v>626</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3708</v>
      </c>
      <c r="D831" s="22" t="s">
        <v>2747</v>
      </c>
      <c r="E831" s="22"/>
      <c r="F831" s="22"/>
      <c r="G831" s="24">
        <v>1</v>
      </c>
      <c r="H831" s="25" t="s">
        <v>551</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3709</v>
      </c>
      <c r="D832" s="22" t="s">
        <v>3548</v>
      </c>
      <c r="E832" s="22"/>
      <c r="F832" s="22"/>
      <c r="G832" s="24">
        <v>1</v>
      </c>
      <c r="H832" s="25" t="s">
        <v>551</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3710</v>
      </c>
      <c r="D833" s="22" t="s">
        <v>3711</v>
      </c>
      <c r="E833" s="22">
        <v>50</v>
      </c>
      <c r="F833" s="22"/>
      <c r="G833" s="24">
        <v>1</v>
      </c>
      <c r="H833" s="25" t="s">
        <v>551</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3712</v>
      </c>
      <c r="D834" s="22" t="s">
        <v>3713</v>
      </c>
      <c r="E834" s="22"/>
      <c r="F834" s="22"/>
      <c r="G834" s="24">
        <v>1</v>
      </c>
      <c r="H834" s="25" t="s">
        <v>2353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3714</v>
      </c>
      <c r="D835" s="22" t="s">
        <v>3713</v>
      </c>
      <c r="E835" s="22"/>
      <c r="F835" s="22"/>
      <c r="G835" s="24">
        <v>1</v>
      </c>
      <c r="H835" s="25" t="s">
        <v>2353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3715</v>
      </c>
      <c r="D836" s="22" t="s">
        <v>2359</v>
      </c>
      <c r="E836" s="22"/>
      <c r="F836" s="22"/>
      <c r="G836" s="24">
        <v>1</v>
      </c>
      <c r="H836" s="25" t="s">
        <v>551</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3716</v>
      </c>
      <c r="D837" s="22" t="s">
        <v>2434</v>
      </c>
      <c r="E837" s="22"/>
      <c r="F837" s="22"/>
      <c r="G837" s="24">
        <v>1</v>
      </c>
      <c r="H837" s="25" t="s">
        <v>551</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3717</v>
      </c>
      <c r="D838" s="22" t="s">
        <v>3718</v>
      </c>
      <c r="E838" s="22"/>
      <c r="F838" s="22"/>
      <c r="G838" s="24">
        <v>1</v>
      </c>
      <c r="H838" s="25" t="s">
        <v>626</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3719</v>
      </c>
      <c r="D839" s="22" t="s">
        <v>2527</v>
      </c>
      <c r="E839" s="22"/>
      <c r="F839" s="22"/>
      <c r="G839" s="24">
        <v>1</v>
      </c>
      <c r="H839" s="25" t="s">
        <v>2353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3720</v>
      </c>
      <c r="D840" s="22" t="s">
        <v>3266</v>
      </c>
      <c r="E840" s="22"/>
      <c r="F840" s="22"/>
      <c r="G840" s="24">
        <v>1</v>
      </c>
      <c r="H840" s="25" t="s">
        <v>551</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3721</v>
      </c>
      <c r="D841" s="22" t="s">
        <v>3722</v>
      </c>
      <c r="E841" s="22">
        <v>250</v>
      </c>
      <c r="F841" s="22"/>
      <c r="G841" s="24">
        <v>1</v>
      </c>
      <c r="H841" s="25" t="s">
        <v>551</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3723</v>
      </c>
      <c r="D842" s="22" t="s">
        <v>2410</v>
      </c>
      <c r="E842" s="22"/>
      <c r="F842" s="22"/>
      <c r="G842" s="24">
        <v>1</v>
      </c>
      <c r="H842" s="25" t="s">
        <v>551</v>
      </c>
      <c r="I842" s="26">
        <v>42339</v>
      </c>
      <c r="J842" s="26">
        <v>42339</v>
      </c>
      <c r="K842" s="36">
        <v>2400</v>
      </c>
      <c r="L842" s="28">
        <v>1773</v>
      </c>
      <c r="M842" s="28">
        <v>2040</v>
      </c>
      <c r="N842" s="29">
        <v>0.59</v>
      </c>
      <c r="O842" s="28">
        <v>1200</v>
      </c>
      <c r="P842" s="34"/>
      <c r="Q842" s="31" t="s">
        <v>486</v>
      </c>
    </row>
    <row r="843" ht="15.75" customHeight="1" spans="1:17">
      <c r="A843" s="18">
        <v>836</v>
      </c>
      <c r="B843" s="32"/>
      <c r="C843" s="22" t="s">
        <v>3724</v>
      </c>
      <c r="D843" s="22" t="s">
        <v>2527</v>
      </c>
      <c r="E843" s="22"/>
      <c r="F843" s="22"/>
      <c r="G843" s="24">
        <v>1</v>
      </c>
      <c r="H843" s="25" t="s">
        <v>2353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3725</v>
      </c>
      <c r="D844" s="22" t="s">
        <v>2419</v>
      </c>
      <c r="E844" s="22"/>
      <c r="F844" s="22"/>
      <c r="G844" s="24">
        <v>1</v>
      </c>
      <c r="H844" s="25" t="s">
        <v>551</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3726</v>
      </c>
      <c r="D845" s="22" t="s">
        <v>2927</v>
      </c>
      <c r="E845" s="22" t="s">
        <v>3727</v>
      </c>
      <c r="F845" s="22"/>
      <c r="G845" s="24">
        <v>1</v>
      </c>
      <c r="H845" s="25" t="s">
        <v>551</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3728</v>
      </c>
      <c r="D846" s="22" t="s">
        <v>2416</v>
      </c>
      <c r="E846" s="22"/>
      <c r="F846" s="23"/>
      <c r="G846" s="24">
        <v>1</v>
      </c>
      <c r="H846" s="25" t="s">
        <v>551</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3729</v>
      </c>
      <c r="D847" s="22" t="s">
        <v>2841</v>
      </c>
      <c r="E847" s="22"/>
      <c r="F847" s="23"/>
      <c r="G847" s="24">
        <v>1</v>
      </c>
      <c r="H847" s="25" t="s">
        <v>2353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3730</v>
      </c>
      <c r="D848" s="22" t="s">
        <v>2421</v>
      </c>
      <c r="E848" s="22"/>
      <c r="F848" s="23"/>
      <c r="G848" s="24">
        <v>1</v>
      </c>
      <c r="H848" s="25" t="s">
        <v>551</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3731</v>
      </c>
      <c r="D849" s="22" t="s">
        <v>3732</v>
      </c>
      <c r="E849" s="22"/>
      <c r="F849" s="22"/>
      <c r="G849" s="24">
        <v>1</v>
      </c>
      <c r="H849" s="25" t="s">
        <v>551</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3733</v>
      </c>
      <c r="D850" s="23" t="s">
        <v>2596</v>
      </c>
      <c r="E850" s="22"/>
      <c r="F850" s="22"/>
      <c r="G850" s="24">
        <v>1</v>
      </c>
      <c r="H850" s="25" t="s">
        <v>551</v>
      </c>
      <c r="I850" s="26">
        <v>41456</v>
      </c>
      <c r="J850" s="26">
        <v>41456</v>
      </c>
      <c r="K850" s="27">
        <v>2800</v>
      </c>
      <c r="L850" s="28">
        <v>140</v>
      </c>
      <c r="M850" s="28">
        <v>2770</v>
      </c>
      <c r="N850" s="29">
        <v>0.52</v>
      </c>
      <c r="O850" s="28">
        <v>1440</v>
      </c>
      <c r="P850" s="34"/>
      <c r="Q850" s="31" t="s">
        <v>486</v>
      </c>
    </row>
    <row r="851" ht="15.75" customHeight="1" spans="1:17">
      <c r="A851" s="18">
        <v>844</v>
      </c>
      <c r="B851" s="32"/>
      <c r="C851" s="22" t="s">
        <v>3734</v>
      </c>
      <c r="D851" s="23" t="s">
        <v>2596</v>
      </c>
      <c r="E851" s="24"/>
      <c r="F851" s="22"/>
      <c r="G851" s="24">
        <v>1</v>
      </c>
      <c r="H851" s="25" t="s">
        <v>551</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3735</v>
      </c>
      <c r="D852" s="22" t="s">
        <v>3736</v>
      </c>
      <c r="E852" s="24"/>
      <c r="F852" s="22"/>
      <c r="G852" s="24">
        <v>1</v>
      </c>
      <c r="H852" s="25" t="s">
        <v>551</v>
      </c>
      <c r="I852" s="26">
        <v>42856</v>
      </c>
      <c r="J852" s="26">
        <v>42856</v>
      </c>
      <c r="K852" s="27">
        <v>2100</v>
      </c>
      <c r="L852" s="28">
        <v>1568</v>
      </c>
      <c r="M852" s="28">
        <v>2040</v>
      </c>
      <c r="N852" s="29">
        <v>0.84</v>
      </c>
      <c r="O852" s="28">
        <v>1710</v>
      </c>
      <c r="P852" s="34"/>
      <c r="Q852" s="31" t="s">
        <v>486</v>
      </c>
    </row>
    <row r="853" ht="15.75" customHeight="1" spans="1:17">
      <c r="A853" s="18">
        <v>846</v>
      </c>
      <c r="B853" s="32"/>
      <c r="C853" s="22" t="s">
        <v>3737</v>
      </c>
      <c r="D853" s="22" t="s">
        <v>3738</v>
      </c>
      <c r="E853" s="24"/>
      <c r="F853" s="22"/>
      <c r="G853" s="24">
        <v>1</v>
      </c>
      <c r="H853" s="25" t="s">
        <v>551</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3739</v>
      </c>
      <c r="D854" s="22" t="s">
        <v>3740</v>
      </c>
      <c r="E854" s="24"/>
      <c r="F854" s="22"/>
      <c r="G854" s="24">
        <v>1</v>
      </c>
      <c r="H854" s="25" t="s">
        <v>551</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3741</v>
      </c>
      <c r="D855" s="22" t="s">
        <v>3742</v>
      </c>
      <c r="E855" s="24" t="s">
        <v>3743</v>
      </c>
      <c r="F855" s="22" t="s">
        <v>3744</v>
      </c>
      <c r="G855" s="24">
        <v>1</v>
      </c>
      <c r="H855" s="25" t="s">
        <v>551</v>
      </c>
      <c r="I855" s="26">
        <v>42795</v>
      </c>
      <c r="J855" s="26">
        <v>42795</v>
      </c>
      <c r="K855" s="36">
        <v>9000</v>
      </c>
      <c r="L855" s="28">
        <v>6435</v>
      </c>
      <c r="M855" s="28">
        <v>8500</v>
      </c>
      <c r="N855" s="29">
        <v>0.83</v>
      </c>
      <c r="O855" s="28">
        <v>7060</v>
      </c>
      <c r="P855" s="34"/>
      <c r="Q855" s="31" t="s">
        <v>486</v>
      </c>
    </row>
    <row r="856" ht="15.75" customHeight="1" spans="1:17">
      <c r="A856" s="18">
        <v>849</v>
      </c>
      <c r="B856" s="32"/>
      <c r="C856" s="22" t="s">
        <v>3745</v>
      </c>
      <c r="D856" s="22" t="s">
        <v>3746</v>
      </c>
      <c r="E856" s="24"/>
      <c r="F856" s="22" t="s">
        <v>3747</v>
      </c>
      <c r="G856" s="24">
        <v>1</v>
      </c>
      <c r="H856" s="25" t="s">
        <v>551</v>
      </c>
      <c r="I856" s="26">
        <v>42795</v>
      </c>
      <c r="J856" s="26">
        <v>42795</v>
      </c>
      <c r="K856" s="36">
        <v>6000</v>
      </c>
      <c r="L856" s="28">
        <v>4290</v>
      </c>
      <c r="M856" s="28">
        <v>5820</v>
      </c>
      <c r="N856" s="29">
        <v>0.83</v>
      </c>
      <c r="O856" s="28">
        <v>4830</v>
      </c>
      <c r="P856" s="34"/>
      <c r="Q856" s="31" t="s">
        <v>486</v>
      </c>
    </row>
    <row r="857" ht="15.75" customHeight="1" spans="1:17">
      <c r="A857" s="18">
        <v>850</v>
      </c>
      <c r="B857" s="32"/>
      <c r="C857" s="22" t="s">
        <v>3748</v>
      </c>
      <c r="D857" s="22" t="s">
        <v>3749</v>
      </c>
      <c r="E857" s="24"/>
      <c r="F857" s="22" t="s">
        <v>3750</v>
      </c>
      <c r="G857" s="24">
        <v>1</v>
      </c>
      <c r="H857" s="25" t="s">
        <v>551</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3751</v>
      </c>
      <c r="D858" s="22" t="s">
        <v>3752</v>
      </c>
      <c r="E858" s="24"/>
      <c r="F858" s="22"/>
      <c r="G858" s="24">
        <v>1</v>
      </c>
      <c r="H858" s="25" t="s">
        <v>2486</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3753</v>
      </c>
      <c r="D859" s="22" t="s">
        <v>3754</v>
      </c>
      <c r="E859" s="24"/>
      <c r="F859" s="22" t="s">
        <v>3755</v>
      </c>
      <c r="G859" s="24">
        <v>1</v>
      </c>
      <c r="H859" s="25" t="s">
        <v>626</v>
      </c>
      <c r="I859" s="26">
        <v>42795</v>
      </c>
      <c r="J859" s="26">
        <v>42795</v>
      </c>
      <c r="K859" s="36">
        <v>1300</v>
      </c>
      <c r="L859" s="28">
        <v>929.56</v>
      </c>
      <c r="M859" s="28">
        <v>1240</v>
      </c>
      <c r="N859" s="29">
        <v>0.79</v>
      </c>
      <c r="O859" s="28">
        <v>980</v>
      </c>
      <c r="P859" s="34"/>
      <c r="Q859" s="31" t="s">
        <v>486</v>
      </c>
    </row>
    <row r="860" ht="15.75" customHeight="1" spans="1:17">
      <c r="A860" s="18">
        <v>853</v>
      </c>
      <c r="B860" s="32"/>
      <c r="C860" s="22" t="s">
        <v>3756</v>
      </c>
      <c r="D860" s="22" t="s">
        <v>2713</v>
      </c>
      <c r="E860" s="24"/>
      <c r="F860" s="22"/>
      <c r="G860" s="24">
        <v>1</v>
      </c>
      <c r="H860" s="25" t="s">
        <v>551</v>
      </c>
      <c r="I860" s="26">
        <v>41760</v>
      </c>
      <c r="J860" s="26">
        <v>41760</v>
      </c>
      <c r="K860" s="35">
        <v>1150</v>
      </c>
      <c r="L860" s="28">
        <v>203.08</v>
      </c>
      <c r="M860" s="28">
        <v>1150</v>
      </c>
      <c r="N860" s="29">
        <v>0.59</v>
      </c>
      <c r="O860" s="28">
        <v>680</v>
      </c>
      <c r="P860" s="34"/>
      <c r="Q860" s="31" t="s">
        <v>486</v>
      </c>
    </row>
    <row r="861" ht="15.75" customHeight="1" spans="1:17">
      <c r="A861" s="18">
        <v>854</v>
      </c>
      <c r="B861" s="32"/>
      <c r="C861" s="22" t="s">
        <v>3757</v>
      </c>
      <c r="D861" s="22" t="s">
        <v>2416</v>
      </c>
      <c r="E861" s="24"/>
      <c r="F861" s="22"/>
      <c r="G861" s="24">
        <v>1</v>
      </c>
      <c r="H861" s="25" t="s">
        <v>551</v>
      </c>
      <c r="I861" s="26">
        <v>41609</v>
      </c>
      <c r="J861" s="26">
        <v>41609</v>
      </c>
      <c r="K861" s="35">
        <v>2350</v>
      </c>
      <c r="L861" s="28">
        <v>229.03</v>
      </c>
      <c r="M861" s="28">
        <v>1830</v>
      </c>
      <c r="N861" s="29">
        <v>0.34</v>
      </c>
      <c r="O861" s="28">
        <v>620</v>
      </c>
      <c r="P861" s="34"/>
      <c r="Q861" s="31" t="s">
        <v>486</v>
      </c>
    </row>
    <row r="862" ht="15.75" customHeight="1" spans="1:17">
      <c r="A862" s="18">
        <v>855</v>
      </c>
      <c r="B862" s="32"/>
      <c r="C862" s="22" t="s">
        <v>3758</v>
      </c>
      <c r="D862" s="22" t="s">
        <v>2416</v>
      </c>
      <c r="E862" s="24"/>
      <c r="F862" s="22"/>
      <c r="G862" s="24">
        <v>1</v>
      </c>
      <c r="H862" s="25" t="s">
        <v>551</v>
      </c>
      <c r="I862" s="26">
        <v>41609</v>
      </c>
      <c r="J862" s="26">
        <v>41609</v>
      </c>
      <c r="K862" s="27">
        <v>2350</v>
      </c>
      <c r="L862" s="28">
        <v>229.03</v>
      </c>
      <c r="M862" s="28">
        <v>1830</v>
      </c>
      <c r="N862" s="29">
        <v>0.34</v>
      </c>
      <c r="O862" s="28">
        <v>620</v>
      </c>
      <c r="P862" s="34"/>
      <c r="Q862" s="31" t="s">
        <v>486</v>
      </c>
    </row>
    <row r="863" ht="15.75" customHeight="1" spans="1:17">
      <c r="A863" s="18">
        <v>856</v>
      </c>
      <c r="B863" s="32"/>
      <c r="C863" s="22" t="s">
        <v>3759</v>
      </c>
      <c r="D863" s="22" t="s">
        <v>2428</v>
      </c>
      <c r="E863" s="24" t="s">
        <v>2429</v>
      </c>
      <c r="F863" s="22"/>
      <c r="G863" s="24">
        <v>1</v>
      </c>
      <c r="H863" s="25" t="s">
        <v>551</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3760</v>
      </c>
      <c r="D864" s="23" t="s">
        <v>3586</v>
      </c>
      <c r="E864" s="24"/>
      <c r="F864" s="22"/>
      <c r="G864" s="24">
        <v>4</v>
      </c>
      <c r="H864" s="25" t="s">
        <v>551</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3761</v>
      </c>
      <c r="D865" s="22" t="s">
        <v>3691</v>
      </c>
      <c r="E865" s="24"/>
      <c r="F865" s="22"/>
      <c r="G865" s="24">
        <v>1</v>
      </c>
      <c r="H865" s="25" t="s">
        <v>551</v>
      </c>
      <c r="I865" s="26">
        <v>41487</v>
      </c>
      <c r="J865" s="26">
        <v>41487</v>
      </c>
      <c r="K865" s="27">
        <v>1500</v>
      </c>
      <c r="L865" s="28">
        <v>75</v>
      </c>
      <c r="M865" s="28">
        <v>1350</v>
      </c>
      <c r="N865" s="29">
        <v>0.53</v>
      </c>
      <c r="O865" s="28">
        <v>720</v>
      </c>
      <c r="P865" s="34"/>
      <c r="Q865" s="31" t="s">
        <v>486</v>
      </c>
    </row>
    <row r="866" ht="15.75" customHeight="1" spans="1:17">
      <c r="A866" s="18">
        <v>859</v>
      </c>
      <c r="B866" s="32"/>
      <c r="C866" s="22" t="s">
        <v>3762</v>
      </c>
      <c r="D866" s="22" t="s">
        <v>2416</v>
      </c>
      <c r="E866" s="24"/>
      <c r="F866" s="22"/>
      <c r="G866" s="24">
        <v>1</v>
      </c>
      <c r="H866" s="25" t="s">
        <v>551</v>
      </c>
      <c r="I866" s="26">
        <v>41579</v>
      </c>
      <c r="J866" s="26">
        <v>41579</v>
      </c>
      <c r="K866" s="27">
        <v>2350</v>
      </c>
      <c r="L866" s="28">
        <v>191.82</v>
      </c>
      <c r="M866" s="28">
        <v>1830</v>
      </c>
      <c r="N866" s="29">
        <v>0.33</v>
      </c>
      <c r="O866" s="28">
        <v>600</v>
      </c>
      <c r="P866" s="34"/>
      <c r="Q866" s="31" t="s">
        <v>486</v>
      </c>
    </row>
    <row r="867" ht="15.75" customHeight="1" spans="1:17">
      <c r="A867" s="18">
        <v>860</v>
      </c>
      <c r="B867" s="32"/>
      <c r="C867" s="22" t="s">
        <v>3763</v>
      </c>
      <c r="D867" s="22" t="s">
        <v>2428</v>
      </c>
      <c r="E867" s="24"/>
      <c r="F867" s="22"/>
      <c r="G867" s="24">
        <v>1</v>
      </c>
      <c r="H867" s="25" t="s">
        <v>551</v>
      </c>
      <c r="I867" s="26">
        <v>42036</v>
      </c>
      <c r="J867" s="26">
        <v>42036</v>
      </c>
      <c r="K867" s="27">
        <v>1800</v>
      </c>
      <c r="L867" s="28">
        <v>574.5</v>
      </c>
      <c r="M867" s="28">
        <v>1710</v>
      </c>
      <c r="N867" s="29">
        <v>0.65</v>
      </c>
      <c r="O867" s="28">
        <v>1110</v>
      </c>
      <c r="P867" s="34"/>
      <c r="Q867" s="31" t="s">
        <v>486</v>
      </c>
    </row>
    <row r="868" ht="15.75" customHeight="1" spans="1:17">
      <c r="A868" s="18">
        <v>861</v>
      </c>
      <c r="B868" s="32"/>
      <c r="C868" s="22" t="s">
        <v>3764</v>
      </c>
      <c r="D868" s="22" t="s">
        <v>3765</v>
      </c>
      <c r="E868" s="24"/>
      <c r="F868" s="22"/>
      <c r="G868" s="24">
        <v>120</v>
      </c>
      <c r="H868" s="25" t="s">
        <v>551</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3766</v>
      </c>
      <c r="D869" s="22" t="s">
        <v>3767</v>
      </c>
      <c r="E869" s="24"/>
      <c r="F869" s="22"/>
      <c r="G869" s="24">
        <v>360</v>
      </c>
      <c r="H869" s="25" t="s">
        <v>2981</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3768</v>
      </c>
      <c r="D870" s="22" t="s">
        <v>3769</v>
      </c>
      <c r="E870" s="24"/>
      <c r="F870" s="22"/>
      <c r="G870" s="24">
        <v>42</v>
      </c>
      <c r="H870" s="25" t="s">
        <v>626</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3770</v>
      </c>
      <c r="D871" s="22" t="s">
        <v>3771</v>
      </c>
      <c r="E871" s="24"/>
      <c r="F871" s="22"/>
      <c r="G871" s="24">
        <v>1</v>
      </c>
      <c r="H871" s="25" t="s">
        <v>551</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3772</v>
      </c>
      <c r="D872" s="22" t="s">
        <v>3773</v>
      </c>
      <c r="E872" s="24"/>
      <c r="F872" s="22"/>
      <c r="G872" s="24">
        <v>1</v>
      </c>
      <c r="H872" s="25" t="s">
        <v>626</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3774</v>
      </c>
      <c r="D873" s="22" t="s">
        <v>3775</v>
      </c>
      <c r="E873" s="24"/>
      <c r="F873" s="22"/>
      <c r="G873" s="24">
        <v>1</v>
      </c>
      <c r="H873" s="25" t="s">
        <v>551</v>
      </c>
      <c r="I873" s="26">
        <v>42736</v>
      </c>
      <c r="J873" s="26">
        <v>42736</v>
      </c>
      <c r="K873" s="27">
        <v>1430</v>
      </c>
      <c r="L873" s="28">
        <v>977.2</v>
      </c>
      <c r="M873" s="28">
        <v>1360</v>
      </c>
      <c r="N873" s="29">
        <v>0.73</v>
      </c>
      <c r="O873" s="28">
        <v>990</v>
      </c>
      <c r="P873" s="34"/>
      <c r="Q873" s="31" t="s">
        <v>486</v>
      </c>
    </row>
    <row r="874" ht="15.75" customHeight="1" spans="1:17">
      <c r="A874" s="18">
        <v>867</v>
      </c>
      <c r="B874" s="32"/>
      <c r="C874" s="22" t="s">
        <v>3776</v>
      </c>
      <c r="D874" s="22" t="s">
        <v>3777</v>
      </c>
      <c r="E874" s="24"/>
      <c r="F874" s="22"/>
      <c r="G874" s="24">
        <v>1</v>
      </c>
      <c r="H874" s="25" t="s">
        <v>2353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3778</v>
      </c>
      <c r="D875" s="22" t="s">
        <v>2927</v>
      </c>
      <c r="E875" s="24"/>
      <c r="F875" s="22"/>
      <c r="G875" s="24">
        <v>24</v>
      </c>
      <c r="H875" s="25" t="s">
        <v>551</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3779</v>
      </c>
      <c r="D876" s="22" t="s">
        <v>3780</v>
      </c>
      <c r="E876" s="24"/>
      <c r="F876" s="22"/>
      <c r="G876" s="24">
        <v>1</v>
      </c>
      <c r="H876" s="25" t="s">
        <v>551</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3781</v>
      </c>
      <c r="D877" s="22" t="s">
        <v>1730</v>
      </c>
      <c r="E877" s="24"/>
      <c r="F877" s="22"/>
      <c r="G877" s="24">
        <v>1</v>
      </c>
      <c r="H877" s="25" t="s">
        <v>551</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3782</v>
      </c>
      <c r="D878" s="22" t="s">
        <v>2506</v>
      </c>
      <c r="E878" s="24" t="s">
        <v>3783</v>
      </c>
      <c r="F878" s="22"/>
      <c r="G878" s="24">
        <v>1</v>
      </c>
      <c r="H878" s="25" t="s">
        <v>551</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3784</v>
      </c>
      <c r="D879" s="22" t="s">
        <v>3785</v>
      </c>
      <c r="E879" s="24"/>
      <c r="F879" s="22"/>
      <c r="G879" s="24">
        <v>1</v>
      </c>
      <c r="H879" s="25" t="s">
        <v>551</v>
      </c>
      <c r="I879" s="26">
        <v>42614</v>
      </c>
      <c r="J879" s="26">
        <v>42614</v>
      </c>
      <c r="K879" s="27">
        <v>680</v>
      </c>
      <c r="L879" s="28">
        <v>421.52</v>
      </c>
      <c r="M879" s="28">
        <v>620</v>
      </c>
      <c r="N879" s="29">
        <v>0.74</v>
      </c>
      <c r="O879" s="28">
        <v>460</v>
      </c>
      <c r="P879" s="34"/>
      <c r="Q879" s="31" t="s">
        <v>486</v>
      </c>
    </row>
    <row r="880" ht="15.75" customHeight="1" spans="1:17">
      <c r="A880" s="18">
        <v>873</v>
      </c>
      <c r="B880" s="32"/>
      <c r="C880" s="22" t="s">
        <v>3786</v>
      </c>
      <c r="D880" s="22" t="s">
        <v>2371</v>
      </c>
      <c r="E880" s="24"/>
      <c r="F880" s="22"/>
      <c r="G880" s="24">
        <v>1</v>
      </c>
      <c r="H880" s="25" t="s">
        <v>551</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3787</v>
      </c>
      <c r="D881" s="22" t="s">
        <v>2596</v>
      </c>
      <c r="E881" s="24"/>
      <c r="F881" s="22"/>
      <c r="G881" s="24">
        <v>2</v>
      </c>
      <c r="H881" s="25" t="s">
        <v>551</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3788</v>
      </c>
      <c r="D882" s="22" t="s">
        <v>3789</v>
      </c>
      <c r="E882" s="24"/>
      <c r="F882" s="22"/>
      <c r="G882" s="24">
        <v>1</v>
      </c>
      <c r="H882" s="25" t="s">
        <v>551</v>
      </c>
      <c r="I882" s="26">
        <v>42795</v>
      </c>
      <c r="J882" s="26">
        <v>42795</v>
      </c>
      <c r="K882" s="27">
        <v>550</v>
      </c>
      <c r="L882" s="28">
        <v>393.22</v>
      </c>
      <c r="M882" s="28">
        <v>530</v>
      </c>
      <c r="N882" s="29">
        <v>0.83</v>
      </c>
      <c r="O882" s="28">
        <v>440</v>
      </c>
      <c r="P882" s="34"/>
      <c r="Q882" s="31" t="s">
        <v>486</v>
      </c>
    </row>
    <row r="883" ht="15.75" customHeight="1" spans="1:17">
      <c r="A883" s="18">
        <v>876</v>
      </c>
      <c r="B883" s="32"/>
      <c r="C883" s="22" t="s">
        <v>3790</v>
      </c>
      <c r="D883" s="22" t="s">
        <v>3791</v>
      </c>
      <c r="E883" s="24"/>
      <c r="F883" s="22"/>
      <c r="G883" s="24">
        <v>1</v>
      </c>
      <c r="H883" s="25" t="s">
        <v>551</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3792</v>
      </c>
      <c r="D884" s="22" t="s">
        <v>3793</v>
      </c>
      <c r="E884" s="24"/>
      <c r="F884" s="22"/>
      <c r="G884" s="24">
        <v>1</v>
      </c>
      <c r="H884" s="25" t="s">
        <v>551</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3794</v>
      </c>
      <c r="D885" s="22" t="s">
        <v>3795</v>
      </c>
      <c r="E885" s="24"/>
      <c r="F885" s="22"/>
      <c r="G885" s="24">
        <v>1</v>
      </c>
      <c r="H885" s="25" t="s">
        <v>2353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3796</v>
      </c>
      <c r="D886" s="22" t="s">
        <v>3797</v>
      </c>
      <c r="E886" s="24"/>
      <c r="F886" s="22"/>
      <c r="G886" s="24">
        <v>1</v>
      </c>
      <c r="H886" s="25" t="s">
        <v>626</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3798</v>
      </c>
      <c r="D887" s="22" t="s">
        <v>2703</v>
      </c>
      <c r="E887" s="24"/>
      <c r="F887" s="22"/>
      <c r="G887" s="24">
        <v>1</v>
      </c>
      <c r="H887" s="25" t="s">
        <v>551</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3799</v>
      </c>
      <c r="D888" s="22" t="s">
        <v>3800</v>
      </c>
      <c r="E888" s="24"/>
      <c r="F888" s="22"/>
      <c r="G888" s="24">
        <v>1</v>
      </c>
      <c r="H888" s="25" t="s">
        <v>2486</v>
      </c>
      <c r="I888" s="26">
        <v>40848</v>
      </c>
      <c r="J888" s="26">
        <v>40848</v>
      </c>
      <c r="K888" s="27">
        <v>7180</v>
      </c>
      <c r="L888" s="28">
        <v>359.2</v>
      </c>
      <c r="M888" s="28">
        <v>6170</v>
      </c>
      <c r="N888" s="29">
        <v>0.26</v>
      </c>
      <c r="O888" s="28">
        <v>1600</v>
      </c>
      <c r="P888" s="34"/>
      <c r="Q888" s="31" t="s">
        <v>486</v>
      </c>
    </row>
    <row r="889" ht="15.75" customHeight="1" spans="1:17">
      <c r="A889" s="18">
        <v>882</v>
      </c>
      <c r="B889" s="32"/>
      <c r="C889" s="22" t="s">
        <v>3801</v>
      </c>
      <c r="D889" s="22" t="s">
        <v>3795</v>
      </c>
      <c r="E889" s="24"/>
      <c r="F889" s="22"/>
      <c r="G889" s="24">
        <v>1</v>
      </c>
      <c r="H889" s="25" t="s">
        <v>2353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3802</v>
      </c>
      <c r="D890" s="22" t="s">
        <v>3803</v>
      </c>
      <c r="E890" s="24"/>
      <c r="F890" s="22"/>
      <c r="G890" s="24">
        <v>1</v>
      </c>
      <c r="H890" s="25" t="s">
        <v>551</v>
      </c>
      <c r="I890" s="26">
        <v>40725</v>
      </c>
      <c r="J890" s="26">
        <v>40725</v>
      </c>
      <c r="K890" s="27">
        <v>2900</v>
      </c>
      <c r="L890" s="28">
        <v>144.8</v>
      </c>
      <c r="M890" s="28">
        <v>1890</v>
      </c>
      <c r="N890" s="29">
        <v>0.15</v>
      </c>
      <c r="O890" s="28">
        <v>280</v>
      </c>
      <c r="P890" s="34"/>
      <c r="Q890" s="31" t="s">
        <v>486</v>
      </c>
    </row>
    <row r="891" ht="15.75" customHeight="1" spans="1:17">
      <c r="A891" s="18">
        <v>884</v>
      </c>
      <c r="B891" s="32"/>
      <c r="C891" s="22" t="s">
        <v>3804</v>
      </c>
      <c r="D891" s="23" t="s">
        <v>3805</v>
      </c>
      <c r="E891" s="24"/>
      <c r="F891" s="23"/>
      <c r="G891" s="24">
        <v>1</v>
      </c>
      <c r="H891" s="25" t="s">
        <v>551</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3806</v>
      </c>
      <c r="D892" s="23" t="s">
        <v>3807</v>
      </c>
      <c r="E892" s="24"/>
      <c r="F892" s="23"/>
      <c r="G892" s="24">
        <v>1</v>
      </c>
      <c r="H892" s="25" t="s">
        <v>2498</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3808</v>
      </c>
      <c r="D893" s="23" t="s">
        <v>3809</v>
      </c>
      <c r="E893" s="24"/>
      <c r="F893" s="23"/>
      <c r="G893" s="24">
        <v>1</v>
      </c>
      <c r="H893" s="25" t="s">
        <v>2498</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3810</v>
      </c>
      <c r="D894" s="23" t="s">
        <v>3811</v>
      </c>
      <c r="E894" s="24"/>
      <c r="F894" s="23" t="s">
        <v>3812</v>
      </c>
      <c r="G894" s="24">
        <v>1</v>
      </c>
      <c r="H894" s="25" t="s">
        <v>2498</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3813</v>
      </c>
      <c r="D895" s="23" t="s">
        <v>3814</v>
      </c>
      <c r="E895" s="24"/>
      <c r="F895" s="23"/>
      <c r="G895" s="24">
        <v>7</v>
      </c>
      <c r="H895" s="25" t="s">
        <v>2498</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3815</v>
      </c>
      <c r="D896" s="23" t="s">
        <v>3816</v>
      </c>
      <c r="E896" s="24"/>
      <c r="F896" s="23"/>
      <c r="G896" s="24">
        <v>1</v>
      </c>
      <c r="H896" s="25" t="s">
        <v>2353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3817</v>
      </c>
      <c r="D897" s="23" t="s">
        <v>3818</v>
      </c>
      <c r="E897" s="24"/>
      <c r="F897" s="23"/>
      <c r="G897" s="24">
        <v>1</v>
      </c>
      <c r="H897" s="25" t="s">
        <v>2353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1905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3819</v>
      </c>
      <c r="D899" s="23" t="s">
        <v>3820</v>
      </c>
      <c r="E899" s="24"/>
      <c r="F899" s="22"/>
      <c r="G899" s="24">
        <v>1</v>
      </c>
      <c r="H899" s="25" t="s">
        <v>2353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3821</v>
      </c>
      <c r="D900" s="23" t="s">
        <v>3822</v>
      </c>
      <c r="E900" s="24"/>
      <c r="F900" s="23"/>
      <c r="G900" s="24">
        <v>1</v>
      </c>
      <c r="H900" s="25" t="s">
        <v>2767</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3823</v>
      </c>
      <c r="D901" s="23" t="s">
        <v>3360</v>
      </c>
      <c r="E901" s="24"/>
      <c r="F901" s="23"/>
      <c r="G901" s="24">
        <v>1</v>
      </c>
      <c r="H901" s="25" t="s">
        <v>2353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3824</v>
      </c>
      <c r="D902" s="23" t="s">
        <v>3691</v>
      </c>
      <c r="E902" s="24"/>
      <c r="F902" s="23"/>
      <c r="G902" s="24">
        <v>1</v>
      </c>
      <c r="H902" s="25" t="s">
        <v>551</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3825</v>
      </c>
      <c r="D903" s="23" t="s">
        <v>3826</v>
      </c>
      <c r="E903" s="24"/>
      <c r="F903" s="22"/>
      <c r="G903" s="24">
        <v>1</v>
      </c>
      <c r="H903" s="25" t="s">
        <v>2353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3827</v>
      </c>
      <c r="D904" s="23" t="s">
        <v>3828</v>
      </c>
      <c r="E904" s="24"/>
      <c r="F904" s="22"/>
      <c r="G904" s="24">
        <v>1</v>
      </c>
      <c r="H904" s="25" t="s">
        <v>551</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3829</v>
      </c>
      <c r="D905" s="23" t="s">
        <v>3691</v>
      </c>
      <c r="E905" s="24"/>
      <c r="F905" s="22"/>
      <c r="G905" s="24">
        <v>1</v>
      </c>
      <c r="H905" s="25" t="s">
        <v>551</v>
      </c>
      <c r="I905" s="26">
        <v>42856</v>
      </c>
      <c r="J905" s="26">
        <v>42856</v>
      </c>
      <c r="K905" s="35">
        <v>4200</v>
      </c>
      <c r="L905" s="28">
        <v>3668</v>
      </c>
      <c r="M905" s="28">
        <v>3990</v>
      </c>
      <c r="N905" s="29">
        <v>0.84</v>
      </c>
      <c r="O905" s="28">
        <v>3350</v>
      </c>
      <c r="P905" s="34"/>
      <c r="Q905" s="31" t="s">
        <v>487</v>
      </c>
    </row>
    <row r="906" ht="15.75" customHeight="1" spans="1:18">
      <c r="A906" s="18">
        <v>899</v>
      </c>
      <c r="B906" s="46"/>
      <c r="C906" s="22" t="s">
        <v>3830</v>
      </c>
      <c r="D906" s="23" t="s">
        <v>3831</v>
      </c>
      <c r="E906" s="24"/>
      <c r="F906" s="22"/>
      <c r="G906" s="24">
        <v>1</v>
      </c>
      <c r="H906" s="25" t="s">
        <v>2486</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3832</v>
      </c>
      <c r="D907" s="23" t="s">
        <v>3833</v>
      </c>
      <c r="E907" s="24"/>
      <c r="F907" s="22"/>
      <c r="G907" s="24">
        <v>1</v>
      </c>
      <c r="H907" s="25" t="s">
        <v>551</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3834</v>
      </c>
      <c r="D908" s="23" t="s">
        <v>3835</v>
      </c>
      <c r="E908" s="24"/>
      <c r="F908" s="22"/>
      <c r="G908" s="24">
        <v>1</v>
      </c>
      <c r="H908" s="25" t="s">
        <v>551</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3836</v>
      </c>
      <c r="D909" s="23" t="s">
        <v>2428</v>
      </c>
      <c r="E909" s="24"/>
      <c r="F909" s="22"/>
      <c r="G909" s="24">
        <v>1</v>
      </c>
      <c r="H909" s="25" t="s">
        <v>551</v>
      </c>
      <c r="I909" s="26">
        <v>42036</v>
      </c>
      <c r="J909" s="26">
        <v>42036</v>
      </c>
      <c r="K909" s="27">
        <v>1800</v>
      </c>
      <c r="L909" s="28">
        <v>574.5</v>
      </c>
      <c r="M909" s="28">
        <v>1710</v>
      </c>
      <c r="N909" s="29">
        <v>0.65</v>
      </c>
      <c r="O909" s="28">
        <v>1110</v>
      </c>
      <c r="P909" s="34"/>
      <c r="Q909" s="31" t="s">
        <v>487</v>
      </c>
    </row>
    <row r="910" ht="15.75" customHeight="1" spans="1:18">
      <c r="A910" s="18">
        <v>903</v>
      </c>
      <c r="B910" s="46"/>
      <c r="C910" s="22" t="s">
        <v>3837</v>
      </c>
      <c r="D910" s="23" t="s">
        <v>3838</v>
      </c>
      <c r="E910" s="24"/>
      <c r="F910" s="22"/>
      <c r="G910" s="24">
        <v>1</v>
      </c>
      <c r="H910" s="25" t="s">
        <v>551</v>
      </c>
      <c r="I910" s="26">
        <v>42064</v>
      </c>
      <c r="J910" s="26">
        <v>42064</v>
      </c>
      <c r="K910" s="27">
        <v>1200</v>
      </c>
      <c r="L910" s="28">
        <v>402</v>
      </c>
      <c r="M910" s="28">
        <v>1020</v>
      </c>
      <c r="N910" s="29">
        <v>0.49</v>
      </c>
      <c r="O910" s="28">
        <v>500</v>
      </c>
      <c r="P910" s="34"/>
      <c r="Q910" s="31" t="s">
        <v>487</v>
      </c>
    </row>
    <row r="911" ht="15.75" customHeight="1" spans="1:18">
      <c r="A911" s="18">
        <v>904</v>
      </c>
      <c r="B911" s="46"/>
      <c r="C911" s="22" t="s">
        <v>3839</v>
      </c>
      <c r="D911" s="23" t="s">
        <v>3840</v>
      </c>
      <c r="E911" s="24"/>
      <c r="F911" s="22"/>
      <c r="G911" s="24">
        <v>1</v>
      </c>
      <c r="H911" s="25" t="s">
        <v>551</v>
      </c>
      <c r="I911" s="26">
        <v>42522</v>
      </c>
      <c r="J911" s="26">
        <v>42522</v>
      </c>
      <c r="K911" s="27">
        <v>1300</v>
      </c>
      <c r="L911" s="28">
        <v>744.34</v>
      </c>
      <c r="M911" s="28">
        <v>1260</v>
      </c>
      <c r="N911" s="29">
        <v>0.77</v>
      </c>
      <c r="O911" s="28">
        <v>970</v>
      </c>
      <c r="P911" s="34"/>
      <c r="Q911" s="31" t="s">
        <v>487</v>
      </c>
    </row>
    <row r="912" ht="15.75" customHeight="1" spans="1:18">
      <c r="A912" s="18">
        <v>905</v>
      </c>
      <c r="B912" s="46"/>
      <c r="C912" s="22" t="s">
        <v>3841</v>
      </c>
      <c r="D912" s="23" t="s">
        <v>3842</v>
      </c>
      <c r="E912" s="24"/>
      <c r="F912" s="22"/>
      <c r="G912" s="24">
        <v>2</v>
      </c>
      <c r="H912" s="25" t="s">
        <v>551</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3843</v>
      </c>
      <c r="D913" s="23" t="s">
        <v>2410</v>
      </c>
      <c r="E913" s="24"/>
      <c r="F913" s="22"/>
      <c r="G913" s="24">
        <v>1</v>
      </c>
      <c r="H913" s="25" t="s">
        <v>551</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3844</v>
      </c>
      <c r="D914" s="23" t="s">
        <v>3845</v>
      </c>
      <c r="E914" s="24"/>
      <c r="F914" s="22"/>
      <c r="G914" s="24">
        <v>1</v>
      </c>
      <c r="H914" s="25" t="s">
        <v>551</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3846</v>
      </c>
      <c r="D915" s="23" t="s">
        <v>2596</v>
      </c>
      <c r="E915" s="24"/>
      <c r="F915" s="22"/>
      <c r="G915" s="24">
        <v>2</v>
      </c>
      <c r="H915" s="25" t="s">
        <v>551</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3847</v>
      </c>
      <c r="D916" s="23" t="s">
        <v>2623</v>
      </c>
      <c r="E916" s="24"/>
      <c r="F916" s="22"/>
      <c r="G916" s="24">
        <v>1</v>
      </c>
      <c r="H916" s="25" t="s">
        <v>2498</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3848</v>
      </c>
      <c r="D917" s="22" t="s">
        <v>3849</v>
      </c>
      <c r="E917" s="24"/>
      <c r="F917" s="22"/>
      <c r="G917" s="24">
        <v>1</v>
      </c>
      <c r="H917" s="25" t="s">
        <v>2498</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3850</v>
      </c>
      <c r="D918" s="23" t="s">
        <v>3851</v>
      </c>
      <c r="E918" s="24"/>
      <c r="F918" s="22"/>
      <c r="G918" s="24">
        <v>1</v>
      </c>
      <c r="H918" s="25" t="s">
        <v>2498</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3852</v>
      </c>
      <c r="D919" s="23" t="s">
        <v>2986</v>
      </c>
      <c r="E919" s="24"/>
      <c r="F919" s="22"/>
      <c r="G919" s="24">
        <v>1</v>
      </c>
      <c r="H919" s="25" t="s">
        <v>2353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3853</v>
      </c>
      <c r="D920" s="23" t="s">
        <v>3639</v>
      </c>
      <c r="E920" s="24"/>
      <c r="F920" s="22"/>
      <c r="G920" s="24">
        <v>1</v>
      </c>
      <c r="H920" s="25" t="s">
        <v>551</v>
      </c>
      <c r="I920" s="26">
        <v>42583</v>
      </c>
      <c r="J920" s="26">
        <v>42583</v>
      </c>
      <c r="K920" s="27">
        <v>980</v>
      </c>
      <c r="L920" s="28">
        <v>592</v>
      </c>
      <c r="M920" s="28">
        <v>930</v>
      </c>
      <c r="N920" s="29">
        <v>0.73</v>
      </c>
      <c r="O920" s="28">
        <v>680</v>
      </c>
      <c r="P920" s="34"/>
      <c r="Q920" s="31" t="s">
        <v>487</v>
      </c>
    </row>
    <row r="921" ht="15.75" customHeight="1" spans="1:17">
      <c r="A921" s="18">
        <v>914</v>
      </c>
      <c r="B921" s="46"/>
      <c r="C921" s="22" t="s">
        <v>3854</v>
      </c>
      <c r="D921" s="23" t="s">
        <v>2927</v>
      </c>
      <c r="E921" s="24"/>
      <c r="F921" s="22"/>
      <c r="G921" s="24">
        <v>1</v>
      </c>
      <c r="H921" s="25" t="s">
        <v>551</v>
      </c>
      <c r="I921" s="26">
        <v>42583</v>
      </c>
      <c r="J921" s="26">
        <v>42583</v>
      </c>
      <c r="K921" s="27">
        <v>380</v>
      </c>
      <c r="L921" s="28">
        <v>229.5</v>
      </c>
      <c r="M921" s="28">
        <v>350</v>
      </c>
      <c r="N921" s="29">
        <v>0.73</v>
      </c>
      <c r="O921" s="28">
        <v>260</v>
      </c>
      <c r="P921" s="34"/>
      <c r="Q921" s="31" t="s">
        <v>487</v>
      </c>
    </row>
    <row r="922" ht="15.75" customHeight="1" spans="1:17">
      <c r="A922" s="18">
        <v>915</v>
      </c>
      <c r="B922" s="46"/>
      <c r="C922" s="22" t="s">
        <v>3855</v>
      </c>
      <c r="D922" s="23" t="s">
        <v>3856</v>
      </c>
      <c r="E922" s="24"/>
      <c r="F922" s="22"/>
      <c r="G922" s="24">
        <v>1</v>
      </c>
      <c r="H922" s="25" t="s">
        <v>551</v>
      </c>
      <c r="I922" s="26">
        <v>42583</v>
      </c>
      <c r="J922" s="26">
        <v>42583</v>
      </c>
      <c r="K922" s="27">
        <v>1380</v>
      </c>
      <c r="L922" s="28">
        <v>833.75</v>
      </c>
      <c r="M922" s="28">
        <v>1260</v>
      </c>
      <c r="N922" s="29">
        <v>0.73</v>
      </c>
      <c r="O922" s="28">
        <v>920</v>
      </c>
      <c r="P922" s="34"/>
      <c r="Q922" s="31" t="s">
        <v>487</v>
      </c>
    </row>
    <row r="923" ht="15.75" customHeight="1" spans="1:17">
      <c r="A923" s="18">
        <v>916</v>
      </c>
      <c r="B923" s="46"/>
      <c r="C923" s="22" t="s">
        <v>3857</v>
      </c>
      <c r="D923" s="23" t="s">
        <v>3858</v>
      </c>
      <c r="E923" s="24" t="s">
        <v>3859</v>
      </c>
      <c r="F923" s="22"/>
      <c r="G923" s="24">
        <v>2</v>
      </c>
      <c r="H923" s="25" t="s">
        <v>551</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3860</v>
      </c>
      <c r="D924" s="22" t="s">
        <v>2362</v>
      </c>
      <c r="E924" s="24"/>
      <c r="F924" s="22"/>
      <c r="G924" s="24">
        <v>1</v>
      </c>
      <c r="H924" s="25" t="s">
        <v>551</v>
      </c>
      <c r="I924" s="26">
        <v>42461</v>
      </c>
      <c r="J924" s="26">
        <v>42461</v>
      </c>
      <c r="K924" s="36">
        <v>1380</v>
      </c>
      <c r="L924" s="28">
        <v>746.35</v>
      </c>
      <c r="M924" s="28">
        <v>1260</v>
      </c>
      <c r="N924" s="29">
        <v>0.7</v>
      </c>
      <c r="O924" s="28">
        <v>880</v>
      </c>
      <c r="P924" s="34"/>
      <c r="Q924" s="31" t="s">
        <v>487</v>
      </c>
    </row>
    <row r="925" ht="15.75" customHeight="1" spans="1:17">
      <c r="A925" s="18">
        <v>918</v>
      </c>
      <c r="B925" s="46"/>
      <c r="C925" s="22" t="s">
        <v>3861</v>
      </c>
      <c r="D925" s="23" t="s">
        <v>2506</v>
      </c>
      <c r="E925" s="24"/>
      <c r="F925" s="23"/>
      <c r="G925" s="24">
        <v>1</v>
      </c>
      <c r="H925" s="25" t="s">
        <v>551</v>
      </c>
      <c r="I925" s="26">
        <v>42583</v>
      </c>
      <c r="J925" s="26">
        <v>42583</v>
      </c>
      <c r="K925" s="36">
        <v>1350</v>
      </c>
      <c r="L925" s="28">
        <v>815.5</v>
      </c>
      <c r="M925" s="28">
        <v>1230</v>
      </c>
      <c r="N925" s="29">
        <v>0.73</v>
      </c>
      <c r="O925" s="28">
        <v>900</v>
      </c>
      <c r="P925" s="34"/>
      <c r="Q925" s="31" t="s">
        <v>487</v>
      </c>
    </row>
    <row r="926" ht="15.75" customHeight="1" spans="1:17">
      <c r="A926" s="18">
        <v>919</v>
      </c>
      <c r="B926" s="47"/>
      <c r="C926" s="22" t="s">
        <v>3862</v>
      </c>
      <c r="D926" s="23" t="s">
        <v>3736</v>
      </c>
      <c r="E926" s="24"/>
      <c r="F926" s="22"/>
      <c r="G926" s="24">
        <v>1</v>
      </c>
      <c r="H926" s="25" t="s">
        <v>551</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1942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3863</v>
      </c>
      <c r="D928" s="22" t="s">
        <v>3864</v>
      </c>
      <c r="E928" s="24"/>
      <c r="F928" s="22"/>
      <c r="G928" s="24">
        <v>533</v>
      </c>
      <c r="H928" s="25" t="s">
        <v>2981</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3865</v>
      </c>
      <c r="D929" s="22" t="s">
        <v>3205</v>
      </c>
      <c r="E929" s="24"/>
      <c r="F929" s="22"/>
      <c r="G929" s="24">
        <v>140</v>
      </c>
      <c r="H929" s="25" t="s">
        <v>2981</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3866</v>
      </c>
      <c r="D930" s="23" t="s">
        <v>3205</v>
      </c>
      <c r="E930" s="24"/>
      <c r="F930" s="22"/>
      <c r="G930" s="24">
        <v>155</v>
      </c>
      <c r="H930" s="25" t="s">
        <v>2981</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3867</v>
      </c>
      <c r="D931" s="22" t="s">
        <v>2939</v>
      </c>
      <c r="E931" s="22"/>
      <c r="F931" s="22"/>
      <c r="G931" s="24">
        <v>117</v>
      </c>
      <c r="H931" s="25" t="s">
        <v>2981</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3868</v>
      </c>
      <c r="D932" s="22" t="s">
        <v>3205</v>
      </c>
      <c r="E932" s="22"/>
      <c r="F932" s="22"/>
      <c r="G932" s="24">
        <v>1</v>
      </c>
      <c r="H932" s="25" t="s">
        <v>2353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3869</v>
      </c>
      <c r="D933" s="22" t="s">
        <v>3205</v>
      </c>
      <c r="E933" s="22"/>
      <c r="F933" s="22"/>
      <c r="G933" s="24">
        <v>1</v>
      </c>
      <c r="H933" s="25" t="s">
        <v>2353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3870</v>
      </c>
      <c r="D934" s="22" t="s">
        <v>3871</v>
      </c>
      <c r="E934" s="22"/>
      <c r="F934" s="22"/>
      <c r="G934" s="24">
        <v>1</v>
      </c>
      <c r="H934" s="25" t="s">
        <v>551</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3872</v>
      </c>
      <c r="D935" s="22" t="s">
        <v>2359</v>
      </c>
      <c r="E935" s="22"/>
      <c r="F935" s="22"/>
      <c r="G935" s="24">
        <v>1</v>
      </c>
      <c r="H935" s="25" t="s">
        <v>551</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3873</v>
      </c>
      <c r="D936" s="22" t="s">
        <v>2639</v>
      </c>
      <c r="E936" s="22"/>
      <c r="F936" s="22"/>
      <c r="G936" s="24">
        <v>1</v>
      </c>
      <c r="H936" s="25" t="s">
        <v>551</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3874</v>
      </c>
      <c r="D937" s="22" t="s">
        <v>2368</v>
      </c>
      <c r="E937" s="22"/>
      <c r="F937" s="22"/>
      <c r="G937" s="24">
        <v>1</v>
      </c>
      <c r="H937" s="25" t="s">
        <v>551</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3875</v>
      </c>
      <c r="D938" s="22" t="s">
        <v>2941</v>
      </c>
      <c r="E938" s="22"/>
      <c r="F938" s="22"/>
      <c r="G938" s="24">
        <v>1</v>
      </c>
      <c r="H938" s="25" t="s">
        <v>2353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3876</v>
      </c>
      <c r="D939" s="22" t="s">
        <v>2382</v>
      </c>
      <c r="E939" s="22"/>
      <c r="F939" s="22"/>
      <c r="G939" s="24">
        <v>4</v>
      </c>
      <c r="H939" s="25" t="s">
        <v>551</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3877</v>
      </c>
      <c r="D940" s="22" t="s">
        <v>3878</v>
      </c>
      <c r="E940" s="22"/>
      <c r="F940" s="22"/>
      <c r="G940" s="24">
        <v>1</v>
      </c>
      <c r="H940" s="25" t="s">
        <v>551</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3879</v>
      </c>
      <c r="D941" s="22" t="s">
        <v>3880</v>
      </c>
      <c r="E941" s="22"/>
      <c r="F941" s="22"/>
      <c r="G941" s="24">
        <v>300</v>
      </c>
      <c r="H941" s="25" t="s">
        <v>2981</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3881</v>
      </c>
      <c r="D942" s="22" t="s">
        <v>2561</v>
      </c>
      <c r="E942" s="22"/>
      <c r="F942" s="22"/>
      <c r="G942" s="24">
        <v>1</v>
      </c>
      <c r="H942" s="25" t="s">
        <v>551</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3882</v>
      </c>
      <c r="D943" s="22" t="s">
        <v>3775</v>
      </c>
      <c r="E943" s="22"/>
      <c r="F943" s="22"/>
      <c r="G943" s="24">
        <v>1</v>
      </c>
      <c r="H943" s="25" t="s">
        <v>551</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3883</v>
      </c>
      <c r="D944" s="22" t="s">
        <v>3711</v>
      </c>
      <c r="E944" s="22">
        <v>50</v>
      </c>
      <c r="F944" s="22"/>
      <c r="G944" s="24">
        <v>4</v>
      </c>
      <c r="H944" s="25" t="s">
        <v>551</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3884</v>
      </c>
      <c r="D945" s="22" t="s">
        <v>3885</v>
      </c>
      <c r="E945" s="22">
        <v>36</v>
      </c>
      <c r="F945" s="22"/>
      <c r="G945" s="24">
        <v>6</v>
      </c>
      <c r="H945" s="25" t="s">
        <v>551</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3886</v>
      </c>
      <c r="D946" s="22" t="s">
        <v>3887</v>
      </c>
      <c r="E946" s="22"/>
      <c r="F946" s="22"/>
      <c r="G946" s="24">
        <v>4</v>
      </c>
      <c r="H946" s="25" t="s">
        <v>2981</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3888</v>
      </c>
      <c r="D947" s="22" t="s">
        <v>3889</v>
      </c>
      <c r="E947" s="22"/>
      <c r="F947" s="22"/>
      <c r="G947" s="24">
        <v>4</v>
      </c>
      <c r="H947" s="25" t="s">
        <v>2981</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3890</v>
      </c>
      <c r="D948" s="22" t="s">
        <v>2421</v>
      </c>
      <c r="E948" s="22"/>
      <c r="F948" s="22"/>
      <c r="G948" s="24">
        <v>1</v>
      </c>
      <c r="H948" s="25" t="s">
        <v>551</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3891</v>
      </c>
      <c r="D949" s="22" t="s">
        <v>2911</v>
      </c>
      <c r="E949" s="22"/>
      <c r="F949" s="22"/>
      <c r="G949" s="24">
        <v>1</v>
      </c>
      <c r="H949" s="25" t="s">
        <v>551</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3892</v>
      </c>
      <c r="D950" s="22" t="s">
        <v>3893</v>
      </c>
      <c r="E950" s="22"/>
      <c r="F950" s="22"/>
      <c r="G950" s="24">
        <v>1</v>
      </c>
      <c r="H950" s="25" t="s">
        <v>551</v>
      </c>
      <c r="I950" s="26">
        <v>42795</v>
      </c>
      <c r="J950" s="26">
        <v>42795</v>
      </c>
      <c r="K950" s="27">
        <v>1380</v>
      </c>
      <c r="L950" s="28">
        <v>986.7</v>
      </c>
      <c r="M950" s="28">
        <v>1310</v>
      </c>
      <c r="N950" s="29">
        <v>0.74</v>
      </c>
      <c r="O950" s="28">
        <v>970</v>
      </c>
      <c r="P950" s="34"/>
      <c r="Q950" s="31" t="s">
        <v>488</v>
      </c>
    </row>
    <row r="951" ht="15.75" customHeight="1" spans="1:17">
      <c r="A951" s="18">
        <v>944</v>
      </c>
      <c r="B951" s="46"/>
      <c r="C951" s="22" t="s">
        <v>3894</v>
      </c>
      <c r="D951" s="22" t="s">
        <v>2561</v>
      </c>
      <c r="E951" s="22"/>
      <c r="F951" s="22"/>
      <c r="G951" s="24">
        <v>2</v>
      </c>
      <c r="H951" s="25" t="s">
        <v>551</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3895</v>
      </c>
      <c r="D952" s="23" t="s">
        <v>2641</v>
      </c>
      <c r="E952" s="22"/>
      <c r="F952" s="22"/>
      <c r="G952" s="24">
        <v>1</v>
      </c>
      <c r="H952" s="25" t="s">
        <v>551</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3896</v>
      </c>
      <c r="D953" s="22" t="s">
        <v>3897</v>
      </c>
      <c r="E953" s="22"/>
      <c r="F953" s="22" t="s">
        <v>2366</v>
      </c>
      <c r="G953" s="24">
        <v>1</v>
      </c>
      <c r="H953" s="25" t="s">
        <v>551</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3898</v>
      </c>
      <c r="D954" s="22" t="s">
        <v>2906</v>
      </c>
      <c r="E954" s="24"/>
      <c r="F954" s="23"/>
      <c r="G954" s="24">
        <v>1</v>
      </c>
      <c r="H954" s="25" t="s">
        <v>551</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3899</v>
      </c>
      <c r="D955" s="22" t="s">
        <v>3900</v>
      </c>
      <c r="E955" s="24"/>
      <c r="F955" s="22"/>
      <c r="G955" s="24">
        <v>1</v>
      </c>
      <c r="H955" s="25" t="s">
        <v>551</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3901</v>
      </c>
      <c r="D956" s="22" t="s">
        <v>2434</v>
      </c>
      <c r="E956" s="24"/>
      <c r="F956" s="22"/>
      <c r="G956" s="24">
        <v>1</v>
      </c>
      <c r="H956" s="25" t="s">
        <v>551</v>
      </c>
      <c r="I956" s="26">
        <v>43115</v>
      </c>
      <c r="J956" s="26">
        <v>43115</v>
      </c>
      <c r="K956" s="27">
        <v>635</v>
      </c>
      <c r="L956" s="28">
        <v>500.92</v>
      </c>
      <c r="M956" s="28">
        <v>640</v>
      </c>
      <c r="N956" s="29">
        <v>0.88</v>
      </c>
      <c r="O956" s="28">
        <v>560</v>
      </c>
      <c r="P956" s="34"/>
      <c r="Q956" s="31" t="s">
        <v>488</v>
      </c>
    </row>
    <row r="957" ht="15.75" customHeight="1" spans="1:17">
      <c r="A957" s="18">
        <v>950</v>
      </c>
      <c r="B957" s="46"/>
      <c r="C957" s="22" t="s">
        <v>3902</v>
      </c>
      <c r="D957" s="22" t="s">
        <v>3266</v>
      </c>
      <c r="E957" s="24"/>
      <c r="F957" s="22"/>
      <c r="G957" s="24">
        <v>1</v>
      </c>
      <c r="H957" s="25" t="s">
        <v>551</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3903</v>
      </c>
      <c r="D958" s="22" t="s">
        <v>3803</v>
      </c>
      <c r="E958" s="24"/>
      <c r="F958" s="22"/>
      <c r="G958" s="24">
        <v>1</v>
      </c>
      <c r="H958" s="25" t="s">
        <v>551</v>
      </c>
      <c r="I958" s="26">
        <v>40725</v>
      </c>
      <c r="J958" s="26">
        <v>40725</v>
      </c>
      <c r="K958" s="36">
        <v>2900</v>
      </c>
      <c r="L958" s="28">
        <v>144.8</v>
      </c>
      <c r="M958" s="28">
        <v>1890</v>
      </c>
      <c r="N958" s="29">
        <v>0.15</v>
      </c>
      <c r="O958" s="28">
        <v>280</v>
      </c>
      <c r="P958" s="34"/>
      <c r="Q958" s="31" t="s">
        <v>488</v>
      </c>
    </row>
    <row r="959" ht="15.75" customHeight="1" spans="1:17">
      <c r="A959" s="18">
        <v>952</v>
      </c>
      <c r="B959" s="46"/>
      <c r="C959" s="22" t="s">
        <v>3904</v>
      </c>
      <c r="D959" s="22" t="s">
        <v>3905</v>
      </c>
      <c r="E959" s="24"/>
      <c r="F959" s="22"/>
      <c r="G959" s="24">
        <v>1</v>
      </c>
      <c r="H959" s="25" t="s">
        <v>551</v>
      </c>
      <c r="I959" s="26">
        <v>40725</v>
      </c>
      <c r="J959" s="26">
        <v>40725</v>
      </c>
      <c r="K959" s="36">
        <v>1900</v>
      </c>
      <c r="L959" s="28">
        <v>95.2</v>
      </c>
      <c r="M959" s="28">
        <v>1240</v>
      </c>
      <c r="N959" s="29">
        <v>0.15</v>
      </c>
      <c r="O959" s="28">
        <v>190</v>
      </c>
      <c r="P959" s="34"/>
      <c r="Q959" s="31" t="s">
        <v>488</v>
      </c>
    </row>
    <row r="960" ht="15.75" customHeight="1" spans="1:17">
      <c r="A960" s="18">
        <v>953</v>
      </c>
      <c r="B960" s="46"/>
      <c r="C960" s="22" t="s">
        <v>3906</v>
      </c>
      <c r="D960" s="22" t="s">
        <v>3907</v>
      </c>
      <c r="E960" s="24"/>
      <c r="F960" s="22"/>
      <c r="G960" s="24">
        <v>1</v>
      </c>
      <c r="H960" s="25" t="s">
        <v>551</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3908</v>
      </c>
      <c r="D961" s="22" t="s">
        <v>3909</v>
      </c>
      <c r="E961" s="24"/>
      <c r="F961" s="22"/>
      <c r="G961" s="24">
        <v>1</v>
      </c>
      <c r="H961" s="25" t="s">
        <v>551</v>
      </c>
      <c r="I961" s="26">
        <v>40756</v>
      </c>
      <c r="J961" s="26">
        <v>40756</v>
      </c>
      <c r="K961" s="36">
        <v>2150</v>
      </c>
      <c r="L961" s="28">
        <v>107.6</v>
      </c>
      <c r="M961" s="28">
        <v>1850</v>
      </c>
      <c r="N961" s="29">
        <v>0.23</v>
      </c>
      <c r="O961" s="28">
        <v>430</v>
      </c>
      <c r="P961" s="34"/>
      <c r="Q961" s="31" t="s">
        <v>488</v>
      </c>
    </row>
    <row r="962" ht="15.75" customHeight="1" spans="1:17">
      <c r="A962" s="18">
        <v>955</v>
      </c>
      <c r="B962" s="46"/>
      <c r="C962" s="22" t="s">
        <v>3910</v>
      </c>
      <c r="D962" s="22" t="s">
        <v>2362</v>
      </c>
      <c r="E962" s="24"/>
      <c r="F962" s="22"/>
      <c r="G962" s="24">
        <v>1</v>
      </c>
      <c r="H962" s="25" t="s">
        <v>551</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3911</v>
      </c>
      <c r="D963" s="22" t="s">
        <v>3280</v>
      </c>
      <c r="E963" s="24"/>
      <c r="F963" s="22"/>
      <c r="G963" s="24">
        <v>1</v>
      </c>
      <c r="H963" s="25" t="s">
        <v>551</v>
      </c>
      <c r="I963" s="26">
        <v>42036</v>
      </c>
      <c r="J963" s="26">
        <v>42036</v>
      </c>
      <c r="K963" s="27">
        <v>1800</v>
      </c>
      <c r="L963" s="28">
        <v>574.5</v>
      </c>
      <c r="M963" s="28">
        <v>1710</v>
      </c>
      <c r="N963" s="29">
        <v>0.65</v>
      </c>
      <c r="O963" s="28">
        <v>1110</v>
      </c>
      <c r="P963" s="34"/>
      <c r="Q963" s="31" t="s">
        <v>488</v>
      </c>
    </row>
    <row r="964" ht="15.75" customHeight="1" spans="1:17">
      <c r="A964" s="18">
        <v>957</v>
      </c>
      <c r="B964" s="46"/>
      <c r="C964" s="22" t="s">
        <v>3912</v>
      </c>
      <c r="D964" s="22" t="s">
        <v>3913</v>
      </c>
      <c r="E964" s="24"/>
      <c r="F964" s="22"/>
      <c r="G964" s="24">
        <v>1</v>
      </c>
      <c r="H964" s="25" t="s">
        <v>551</v>
      </c>
      <c r="I964" s="26">
        <v>42125</v>
      </c>
      <c r="J964" s="26">
        <v>42125</v>
      </c>
      <c r="K964" s="27">
        <v>1238</v>
      </c>
      <c r="L964" s="28">
        <v>454</v>
      </c>
      <c r="M964" s="28">
        <v>1140</v>
      </c>
      <c r="N964" s="29">
        <v>0.61</v>
      </c>
      <c r="O964" s="28">
        <v>700</v>
      </c>
      <c r="P964" s="34"/>
      <c r="Q964" s="31" t="s">
        <v>488</v>
      </c>
    </row>
    <row r="965" ht="15.75" customHeight="1" spans="1:17">
      <c r="A965" s="18">
        <v>958</v>
      </c>
      <c r="B965" s="46"/>
      <c r="C965" s="22" t="s">
        <v>3914</v>
      </c>
      <c r="D965" s="22" t="s">
        <v>2570</v>
      </c>
      <c r="E965" s="24"/>
      <c r="F965" s="22"/>
      <c r="G965" s="24">
        <v>1</v>
      </c>
      <c r="H965" s="25" t="s">
        <v>551</v>
      </c>
      <c r="I965" s="26">
        <v>42005</v>
      </c>
      <c r="J965" s="26">
        <v>42005</v>
      </c>
      <c r="K965" s="27">
        <v>4500</v>
      </c>
      <c r="L965" s="28">
        <v>1365</v>
      </c>
      <c r="M965" s="28">
        <v>4280</v>
      </c>
      <c r="N965" s="29">
        <v>0.65</v>
      </c>
      <c r="O965" s="28">
        <v>2780</v>
      </c>
      <c r="P965" s="34"/>
      <c r="Q965" s="31" t="s">
        <v>488</v>
      </c>
    </row>
    <row r="966" ht="15.75" customHeight="1" spans="1:17">
      <c r="A966" s="18">
        <v>959</v>
      </c>
      <c r="B966" s="46"/>
      <c r="C966" s="22" t="s">
        <v>3915</v>
      </c>
      <c r="D966" s="22" t="s">
        <v>3916</v>
      </c>
      <c r="E966" s="24"/>
      <c r="F966" s="22"/>
      <c r="G966" s="24">
        <v>1</v>
      </c>
      <c r="H966" s="25" t="s">
        <v>551</v>
      </c>
      <c r="I966" s="26">
        <v>42005</v>
      </c>
      <c r="J966" s="26">
        <v>42005</v>
      </c>
      <c r="K966" s="27">
        <v>550</v>
      </c>
      <c r="L966" s="28">
        <v>166.76</v>
      </c>
      <c r="M966" s="28">
        <v>510</v>
      </c>
      <c r="N966" s="29">
        <v>0.58</v>
      </c>
      <c r="O966" s="28">
        <v>300</v>
      </c>
      <c r="P966" s="34"/>
      <c r="Q966" s="31" t="s">
        <v>488</v>
      </c>
    </row>
    <row r="967" ht="15.75" customHeight="1" spans="1:17">
      <c r="A967" s="18">
        <v>960</v>
      </c>
      <c r="B967" s="46"/>
      <c r="C967" s="22" t="s">
        <v>3917</v>
      </c>
      <c r="D967" s="22" t="s">
        <v>2394</v>
      </c>
      <c r="E967" s="24"/>
      <c r="F967" s="22"/>
      <c r="G967" s="24">
        <v>1</v>
      </c>
      <c r="H967" s="25" t="s">
        <v>551</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3918</v>
      </c>
      <c r="D968" s="22" t="s">
        <v>2959</v>
      </c>
      <c r="E968" s="24"/>
      <c r="F968" s="22"/>
      <c r="G968" s="24">
        <v>1</v>
      </c>
      <c r="H968" s="25" t="s">
        <v>551</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3919</v>
      </c>
      <c r="D969" s="22" t="s">
        <v>2362</v>
      </c>
      <c r="E969" s="24"/>
      <c r="F969" s="22"/>
      <c r="G969" s="24">
        <v>1</v>
      </c>
      <c r="H969" s="25" t="s">
        <v>551</v>
      </c>
      <c r="I969" s="26">
        <v>42309</v>
      </c>
      <c r="J969" s="26">
        <v>42309</v>
      </c>
      <c r="K969" s="27">
        <v>1375</v>
      </c>
      <c r="L969" s="28">
        <v>634.82</v>
      </c>
      <c r="M969" s="28">
        <v>1250</v>
      </c>
      <c r="N969" s="29">
        <v>0.66</v>
      </c>
      <c r="O969" s="28">
        <v>830</v>
      </c>
      <c r="P969" s="34"/>
      <c r="Q969" s="31" t="s">
        <v>488</v>
      </c>
    </row>
    <row r="970" ht="15.75" customHeight="1" spans="1:17">
      <c r="A970" s="18">
        <v>963</v>
      </c>
      <c r="B970" s="46"/>
      <c r="C970" s="22" t="s">
        <v>3920</v>
      </c>
      <c r="D970" s="22" t="s">
        <v>3921</v>
      </c>
      <c r="E970" s="24"/>
      <c r="F970" s="22"/>
      <c r="G970" s="24">
        <v>1</v>
      </c>
      <c r="H970" s="25" t="s">
        <v>551</v>
      </c>
      <c r="I970" s="26">
        <v>42401</v>
      </c>
      <c r="J970" s="26">
        <v>42401</v>
      </c>
      <c r="K970" s="36">
        <v>843.6</v>
      </c>
      <c r="L970" s="28">
        <v>429.44</v>
      </c>
      <c r="M970" s="28">
        <v>800</v>
      </c>
      <c r="N970" s="29">
        <v>0.68</v>
      </c>
      <c r="O970" s="28">
        <v>540</v>
      </c>
      <c r="P970" s="34"/>
      <c r="Q970" s="31" t="s">
        <v>488</v>
      </c>
    </row>
    <row r="971" ht="15.75" customHeight="1" spans="1:17">
      <c r="A971" s="18">
        <v>964</v>
      </c>
      <c r="B971" s="46"/>
      <c r="C971" s="22" t="s">
        <v>3922</v>
      </c>
      <c r="D971" s="22" t="s">
        <v>2646</v>
      </c>
      <c r="E971" s="24"/>
      <c r="F971" s="22"/>
      <c r="G971" s="24">
        <v>1</v>
      </c>
      <c r="H971" s="25" t="s">
        <v>551</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3923</v>
      </c>
      <c r="D972" s="22" t="s">
        <v>2394</v>
      </c>
      <c r="E972" s="24"/>
      <c r="F972" s="22"/>
      <c r="G972" s="24">
        <v>1</v>
      </c>
      <c r="H972" s="25" t="s">
        <v>626</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3924</v>
      </c>
      <c r="D973" s="22" t="s">
        <v>3925</v>
      </c>
      <c r="E973" s="24"/>
      <c r="F973" s="22"/>
      <c r="G973" s="24">
        <v>1</v>
      </c>
      <c r="H973" s="25" t="s">
        <v>551</v>
      </c>
      <c r="I973" s="26">
        <v>42522</v>
      </c>
      <c r="J973" s="26">
        <v>42522</v>
      </c>
      <c r="K973" s="27">
        <v>1050</v>
      </c>
      <c r="L973" s="28">
        <v>600.99</v>
      </c>
      <c r="M973" s="28">
        <v>950</v>
      </c>
      <c r="N973" s="29">
        <v>0.65</v>
      </c>
      <c r="O973" s="28">
        <v>620</v>
      </c>
      <c r="P973" s="34"/>
      <c r="Q973" s="31" t="s">
        <v>488</v>
      </c>
    </row>
    <row r="974" ht="15.75" customHeight="1" spans="1:17">
      <c r="A974" s="18">
        <v>967</v>
      </c>
      <c r="B974" s="46"/>
      <c r="C974" s="22" t="s">
        <v>3926</v>
      </c>
      <c r="D974" s="22" t="s">
        <v>3927</v>
      </c>
      <c r="E974" s="24"/>
      <c r="F974" s="22"/>
      <c r="G974" s="24">
        <v>1</v>
      </c>
      <c r="H974" s="25" t="s">
        <v>551</v>
      </c>
      <c r="I974" s="26">
        <v>42522</v>
      </c>
      <c r="J974" s="26">
        <v>42522</v>
      </c>
      <c r="K974" s="27">
        <v>1215</v>
      </c>
      <c r="L974" s="28">
        <v>695.52</v>
      </c>
      <c r="M974" s="28">
        <v>1090</v>
      </c>
      <c r="N974" s="29">
        <v>0.65</v>
      </c>
      <c r="O974" s="28">
        <v>710</v>
      </c>
      <c r="P974" s="34"/>
      <c r="Q974" s="31" t="s">
        <v>488</v>
      </c>
    </row>
    <row r="975" ht="15.75" customHeight="1" spans="1:17">
      <c r="A975" s="18">
        <v>968</v>
      </c>
      <c r="B975" s="46"/>
      <c r="C975" s="22" t="s">
        <v>3928</v>
      </c>
      <c r="D975" s="22" t="s">
        <v>2390</v>
      </c>
      <c r="E975" s="24"/>
      <c r="F975" s="22"/>
      <c r="G975" s="24">
        <v>1</v>
      </c>
      <c r="H975" s="25" t="s">
        <v>551</v>
      </c>
      <c r="I975" s="26">
        <v>42522</v>
      </c>
      <c r="J975" s="26">
        <v>42522</v>
      </c>
      <c r="K975" s="27">
        <v>1300</v>
      </c>
      <c r="L975" s="28">
        <v>744.34</v>
      </c>
      <c r="M975" s="28">
        <v>1260</v>
      </c>
      <c r="N975" s="29">
        <v>0.77</v>
      </c>
      <c r="O975" s="28">
        <v>970</v>
      </c>
      <c r="P975" s="34"/>
      <c r="Q975" s="31" t="s">
        <v>488</v>
      </c>
    </row>
    <row r="976" ht="15.75" customHeight="1" spans="1:17">
      <c r="A976" s="18">
        <v>969</v>
      </c>
      <c r="B976" s="46"/>
      <c r="C976" s="22" t="s">
        <v>3929</v>
      </c>
      <c r="D976" s="22" t="s">
        <v>3930</v>
      </c>
      <c r="E976" s="24"/>
      <c r="F976" s="22"/>
      <c r="G976" s="24">
        <v>1</v>
      </c>
      <c r="H976" s="25" t="s">
        <v>551</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3931</v>
      </c>
      <c r="D977" s="22" t="s">
        <v>3932</v>
      </c>
      <c r="E977" s="24"/>
      <c r="F977" s="22"/>
      <c r="G977" s="24">
        <v>1</v>
      </c>
      <c r="H977" s="25" t="s">
        <v>551</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3933</v>
      </c>
      <c r="D978" s="22" t="s">
        <v>2365</v>
      </c>
      <c r="E978" s="24"/>
      <c r="F978" s="22" t="s">
        <v>2366</v>
      </c>
      <c r="G978" s="24">
        <v>2</v>
      </c>
      <c r="H978" s="25" t="s">
        <v>551</v>
      </c>
      <c r="I978" s="26">
        <v>42614</v>
      </c>
      <c r="J978" s="26">
        <v>42614</v>
      </c>
      <c r="K978" s="27">
        <v>5400</v>
      </c>
      <c r="L978" s="28">
        <v>3348</v>
      </c>
      <c r="M978" s="28">
        <v>4860</v>
      </c>
      <c r="N978" s="29">
        <v>0.68</v>
      </c>
      <c r="O978" s="28">
        <v>3300</v>
      </c>
      <c r="P978" s="34"/>
      <c r="Q978" s="31" t="s">
        <v>488</v>
      </c>
    </row>
    <row r="979" ht="15.75" customHeight="1" spans="1:17">
      <c r="A979" s="18">
        <v>972</v>
      </c>
      <c r="B979" s="46"/>
      <c r="C979" s="22" t="s">
        <v>3934</v>
      </c>
      <c r="D979" s="22" t="s">
        <v>3280</v>
      </c>
      <c r="E979" s="24" t="s">
        <v>2429</v>
      </c>
      <c r="F979" s="22"/>
      <c r="G979" s="24">
        <v>1</v>
      </c>
      <c r="H979" s="25" t="s">
        <v>551</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3935</v>
      </c>
      <c r="D980" s="22" t="s">
        <v>3936</v>
      </c>
      <c r="E980" s="24"/>
      <c r="F980" s="22"/>
      <c r="G980" s="24">
        <v>1</v>
      </c>
      <c r="H980" s="25" t="s">
        <v>551</v>
      </c>
      <c r="I980" s="26">
        <v>42826</v>
      </c>
      <c r="J980" s="26">
        <v>42826</v>
      </c>
      <c r="K980" s="27">
        <v>750</v>
      </c>
      <c r="L980" s="28">
        <v>581.7</v>
      </c>
      <c r="M980" s="28">
        <v>710</v>
      </c>
      <c r="N980" s="29">
        <v>0.75</v>
      </c>
      <c r="O980" s="28">
        <v>530</v>
      </c>
      <c r="P980" s="34"/>
      <c r="Q980" s="31" t="s">
        <v>488</v>
      </c>
    </row>
    <row r="981" ht="15.75" customHeight="1" spans="1:17">
      <c r="A981" s="18">
        <v>974</v>
      </c>
      <c r="B981" s="46"/>
      <c r="C981" s="22" t="s">
        <v>3937</v>
      </c>
      <c r="D981" s="22" t="s">
        <v>3736</v>
      </c>
      <c r="E981" s="24"/>
      <c r="F981" s="22"/>
      <c r="G981" s="24">
        <v>1</v>
      </c>
      <c r="H981" s="25" t="s">
        <v>551</v>
      </c>
      <c r="I981" s="26">
        <v>42826</v>
      </c>
      <c r="J981" s="26">
        <v>42826</v>
      </c>
      <c r="K981" s="27">
        <v>2100</v>
      </c>
      <c r="L981" s="28">
        <v>105</v>
      </c>
      <c r="M981" s="28">
        <v>2040</v>
      </c>
      <c r="N981" s="29">
        <v>0.83</v>
      </c>
      <c r="O981" s="28">
        <v>1690</v>
      </c>
      <c r="P981" s="34"/>
      <c r="Q981" s="31" t="s">
        <v>488</v>
      </c>
    </row>
    <row r="982" ht="15.75" customHeight="1" spans="1:17">
      <c r="A982" s="18">
        <v>975</v>
      </c>
      <c r="B982" s="46"/>
      <c r="C982" s="22" t="s">
        <v>3938</v>
      </c>
      <c r="D982" s="22" t="s">
        <v>2410</v>
      </c>
      <c r="E982" s="24"/>
      <c r="F982" s="22" t="s">
        <v>3939</v>
      </c>
      <c r="G982" s="24">
        <v>2</v>
      </c>
      <c r="H982" s="25" t="s">
        <v>551</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3940</v>
      </c>
      <c r="D983" s="22" t="s">
        <v>2713</v>
      </c>
      <c r="E983" s="24"/>
      <c r="F983" s="22"/>
      <c r="G983" s="24">
        <v>1</v>
      </c>
      <c r="H983" s="25" t="s">
        <v>551</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3941</v>
      </c>
      <c r="D984" s="22" t="s">
        <v>2421</v>
      </c>
      <c r="E984" s="24"/>
      <c r="F984" s="22"/>
      <c r="G984" s="24">
        <v>3</v>
      </c>
      <c r="H984" s="25" t="s">
        <v>551</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3942</v>
      </c>
      <c r="D985" s="22" t="s">
        <v>3943</v>
      </c>
      <c r="E985" s="24"/>
      <c r="F985" s="22"/>
      <c r="G985" s="24">
        <v>1</v>
      </c>
      <c r="H985" s="25" t="s">
        <v>2486</v>
      </c>
      <c r="I985" s="26">
        <v>43312</v>
      </c>
      <c r="J985" s="26">
        <v>43312</v>
      </c>
      <c r="K985" s="36">
        <v>8400</v>
      </c>
      <c r="L985" s="28">
        <v>8134</v>
      </c>
      <c r="M985" s="28">
        <v>8400</v>
      </c>
      <c r="N985" s="29">
        <v>0.91</v>
      </c>
      <c r="O985" s="28">
        <v>7640</v>
      </c>
      <c r="P985" s="34"/>
      <c r="Q985" s="31" t="s">
        <v>488</v>
      </c>
    </row>
    <row r="986" ht="15.75" customHeight="1" spans="1:17">
      <c r="A986" s="18">
        <v>979</v>
      </c>
      <c r="B986" s="46"/>
      <c r="C986" s="22" t="s">
        <v>3944</v>
      </c>
      <c r="D986" s="22" t="s">
        <v>3738</v>
      </c>
      <c r="E986" s="24"/>
      <c r="F986" s="22"/>
      <c r="G986" s="24">
        <v>1</v>
      </c>
      <c r="H986" s="25" t="s">
        <v>551</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3945</v>
      </c>
      <c r="D987" s="22" t="s">
        <v>3740</v>
      </c>
      <c r="E987" s="24"/>
      <c r="F987" s="22"/>
      <c r="G987" s="24">
        <v>1</v>
      </c>
      <c r="H987" s="25" t="s">
        <v>551</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3946</v>
      </c>
      <c r="D988" s="22" t="s">
        <v>3742</v>
      </c>
      <c r="E988" s="24" t="s">
        <v>3743</v>
      </c>
      <c r="F988" s="22" t="s">
        <v>3744</v>
      </c>
      <c r="G988" s="24">
        <v>1</v>
      </c>
      <c r="H988" s="25" t="s">
        <v>551</v>
      </c>
      <c r="I988" s="26">
        <v>42795</v>
      </c>
      <c r="J988" s="26">
        <v>42795</v>
      </c>
      <c r="K988" s="36">
        <v>9000</v>
      </c>
      <c r="L988" s="28">
        <v>6435</v>
      </c>
      <c r="M988" s="28">
        <v>8500</v>
      </c>
      <c r="N988" s="29">
        <v>0.83</v>
      </c>
      <c r="O988" s="28">
        <v>7060</v>
      </c>
      <c r="P988" s="34"/>
      <c r="Q988" s="31" t="s">
        <v>488</v>
      </c>
    </row>
    <row r="989" ht="15.75" customHeight="1" spans="1:17">
      <c r="A989" s="18">
        <v>982</v>
      </c>
      <c r="B989" s="46"/>
      <c r="C989" s="22" t="s">
        <v>3947</v>
      </c>
      <c r="D989" s="22" t="s">
        <v>3746</v>
      </c>
      <c r="E989" s="24"/>
      <c r="F989" s="22" t="s">
        <v>3747</v>
      </c>
      <c r="G989" s="24">
        <v>1</v>
      </c>
      <c r="H989" s="25" t="s">
        <v>551</v>
      </c>
      <c r="I989" s="26">
        <v>42795</v>
      </c>
      <c r="J989" s="26">
        <v>42795</v>
      </c>
      <c r="K989" s="43">
        <v>6000</v>
      </c>
      <c r="L989" s="28">
        <v>4290</v>
      </c>
      <c r="M989" s="28">
        <v>5820</v>
      </c>
      <c r="N989" s="29">
        <v>0.83</v>
      </c>
      <c r="O989" s="28">
        <v>4830</v>
      </c>
      <c r="P989" s="34"/>
      <c r="Q989" s="31" t="s">
        <v>488</v>
      </c>
    </row>
    <row r="990" ht="15.75" customHeight="1" spans="1:17">
      <c r="A990" s="18">
        <v>983</v>
      </c>
      <c r="B990" s="46"/>
      <c r="C990" s="22" t="s">
        <v>3948</v>
      </c>
      <c r="D990" s="22" t="s">
        <v>3749</v>
      </c>
      <c r="E990" s="24"/>
      <c r="F990" s="22" t="s">
        <v>3750</v>
      </c>
      <c r="G990" s="24">
        <v>1</v>
      </c>
      <c r="H990" s="25" t="s">
        <v>551</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3949</v>
      </c>
      <c r="D991" s="22" t="s">
        <v>2596</v>
      </c>
      <c r="E991" s="24"/>
      <c r="F991" s="22"/>
      <c r="G991" s="24">
        <v>1</v>
      </c>
      <c r="H991" s="25" t="s">
        <v>551</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3950</v>
      </c>
      <c r="D992" s="22" t="s">
        <v>3951</v>
      </c>
      <c r="E992" s="24"/>
      <c r="F992" s="22"/>
      <c r="G992" s="24">
        <v>1</v>
      </c>
      <c r="H992" s="25" t="s">
        <v>551</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3952</v>
      </c>
      <c r="D993" s="22" t="s">
        <v>3849</v>
      </c>
      <c r="E993" s="24"/>
      <c r="F993" s="22"/>
      <c r="G993" s="24">
        <v>1</v>
      </c>
      <c r="H993" s="25" t="s">
        <v>2498</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3953</v>
      </c>
      <c r="D994" s="22" t="s">
        <v>940</v>
      </c>
      <c r="E994" s="24"/>
      <c r="F994" s="22"/>
      <c r="G994" s="24">
        <v>1</v>
      </c>
      <c r="H994" s="25" t="s">
        <v>626</v>
      </c>
      <c r="I994" s="26">
        <v>41395</v>
      </c>
      <c r="J994" s="26">
        <v>41395</v>
      </c>
      <c r="K994" s="27">
        <v>2800</v>
      </c>
      <c r="L994" s="43">
        <v>140</v>
      </c>
      <c r="M994" s="28">
        <v>2460</v>
      </c>
      <c r="N994" s="29">
        <v>0.41</v>
      </c>
      <c r="O994" s="28">
        <v>1010</v>
      </c>
      <c r="P994" s="34"/>
      <c r="Q994" s="31" t="s">
        <v>488</v>
      </c>
    </row>
    <row r="995" ht="15.75" customHeight="1" spans="1:17">
      <c r="A995" s="18">
        <v>988</v>
      </c>
      <c r="B995" s="46"/>
      <c r="C995" s="22" t="s">
        <v>3954</v>
      </c>
      <c r="D995" s="22" t="s">
        <v>3542</v>
      </c>
      <c r="E995" s="24"/>
      <c r="F995" s="22"/>
      <c r="G995" s="24">
        <v>20</v>
      </c>
      <c r="H995" s="25" t="s">
        <v>626</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3955</v>
      </c>
      <c r="D996" s="22" t="s">
        <v>3542</v>
      </c>
      <c r="E996" s="24"/>
      <c r="F996" s="22"/>
      <c r="G996" s="24">
        <v>20</v>
      </c>
      <c r="H996" s="25" t="s">
        <v>626</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3956</v>
      </c>
      <c r="D997" s="22" t="s">
        <v>3542</v>
      </c>
      <c r="E997" s="24"/>
      <c r="F997" s="22"/>
      <c r="G997" s="24">
        <v>81</v>
      </c>
      <c r="H997" s="25" t="s">
        <v>626</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3957</v>
      </c>
      <c r="D998" s="23" t="s">
        <v>3958</v>
      </c>
      <c r="E998" s="24"/>
      <c r="F998" s="23"/>
      <c r="G998" s="24">
        <v>15</v>
      </c>
      <c r="H998" s="25" t="s">
        <v>2767</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3959</v>
      </c>
      <c r="D999" s="23" t="s">
        <v>3960</v>
      </c>
      <c r="E999" s="24"/>
      <c r="F999" s="23"/>
      <c r="G999" s="24">
        <v>100</v>
      </c>
      <c r="H999" s="25" t="s">
        <v>626</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3961</v>
      </c>
      <c r="D1000" s="23" t="s">
        <v>3962</v>
      </c>
      <c r="E1000" s="24"/>
      <c r="F1000" s="23"/>
      <c r="G1000" s="24">
        <v>100</v>
      </c>
      <c r="H1000" s="25" t="s">
        <v>626</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3963</v>
      </c>
      <c r="D1001" s="23" t="s">
        <v>3964</v>
      </c>
      <c r="E1001" s="24"/>
      <c r="F1001" s="23"/>
      <c r="G1001" s="24">
        <v>1</v>
      </c>
      <c r="H1001" s="25" t="s">
        <v>2486</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3965</v>
      </c>
      <c r="D1002" s="23" t="s">
        <v>3966</v>
      </c>
      <c r="E1002" s="24"/>
      <c r="F1002" s="23"/>
      <c r="G1002" s="24">
        <v>1</v>
      </c>
      <c r="H1002" s="25" t="s">
        <v>941</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3967</v>
      </c>
      <c r="D1003" s="23" t="s">
        <v>2749</v>
      </c>
      <c r="E1003" s="24"/>
      <c r="F1003" s="23"/>
      <c r="G1003" s="24">
        <v>85</v>
      </c>
      <c r="H1003" s="25" t="s">
        <v>626</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3968</v>
      </c>
      <c r="D1004" s="23" t="s">
        <v>3648</v>
      </c>
      <c r="E1004" s="24"/>
      <c r="F1004" s="23"/>
      <c r="G1004" s="24">
        <v>300</v>
      </c>
      <c r="H1004" s="25" t="s">
        <v>626</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3969</v>
      </c>
      <c r="D1005" s="23" t="s">
        <v>3970</v>
      </c>
      <c r="E1005" s="24"/>
      <c r="F1005" s="23"/>
      <c r="G1005" s="24">
        <v>1</v>
      </c>
      <c r="H1005" s="25" t="s">
        <v>551</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3971</v>
      </c>
      <c r="D1006" s="23" t="s">
        <v>3972</v>
      </c>
      <c r="E1006" s="24"/>
      <c r="F1006" s="23"/>
      <c r="G1006" s="24">
        <v>1</v>
      </c>
      <c r="H1006" s="25" t="s">
        <v>551</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2001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80" t="s">
        <v>3973</v>
      </c>
      <c r="C1008" s="22" t="s">
        <v>3974</v>
      </c>
      <c r="D1008" s="23" t="s">
        <v>2859</v>
      </c>
      <c r="E1008" s="24"/>
      <c r="F1008" s="23"/>
      <c r="G1008" s="24">
        <v>1</v>
      </c>
      <c r="H1008" s="25" t="s">
        <v>551</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3975</v>
      </c>
      <c r="D1009" s="23" t="s">
        <v>3976</v>
      </c>
      <c r="E1009" s="24" t="s">
        <v>2388</v>
      </c>
      <c r="F1009" s="23"/>
      <c r="G1009" s="24">
        <v>1</v>
      </c>
      <c r="H1009" s="25" t="s">
        <v>551</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3977</v>
      </c>
      <c r="D1010" s="23" t="s">
        <v>2355</v>
      </c>
      <c r="E1010" s="24"/>
      <c r="F1010" s="23"/>
      <c r="G1010" s="24">
        <v>2</v>
      </c>
      <c r="H1010" s="25" t="s">
        <v>551</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3978</v>
      </c>
      <c r="D1011" s="23" t="s">
        <v>2359</v>
      </c>
      <c r="E1011" s="24"/>
      <c r="F1011" s="23"/>
      <c r="G1011" s="24">
        <v>1</v>
      </c>
      <c r="H1011" s="25" t="s">
        <v>551</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3979</v>
      </c>
      <c r="D1012" s="23" t="s">
        <v>2362</v>
      </c>
      <c r="E1012" s="24" t="s">
        <v>3980</v>
      </c>
      <c r="F1012" s="23"/>
      <c r="G1012" s="24">
        <v>2</v>
      </c>
      <c r="H1012" s="25" t="s">
        <v>551</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3981</v>
      </c>
      <c r="D1013" s="23" t="s">
        <v>2489</v>
      </c>
      <c r="E1013" s="24"/>
      <c r="F1013" s="23"/>
      <c r="G1013" s="24">
        <v>1</v>
      </c>
      <c r="H1013" s="25" t="s">
        <v>2353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3982</v>
      </c>
      <c r="D1014" s="23" t="s">
        <v>2538</v>
      </c>
      <c r="E1014" s="24"/>
      <c r="F1014" s="22"/>
      <c r="G1014" s="24">
        <v>1</v>
      </c>
      <c r="H1014" s="25" t="s">
        <v>551</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3983</v>
      </c>
      <c r="D1015" s="23" t="s">
        <v>2449</v>
      </c>
      <c r="E1015" s="24"/>
      <c r="F1015" s="22"/>
      <c r="G1015" s="24">
        <v>1</v>
      </c>
      <c r="H1015" s="25" t="s">
        <v>551</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3984</v>
      </c>
      <c r="D1016" s="23" t="s">
        <v>3985</v>
      </c>
      <c r="E1016" s="24" t="s">
        <v>3262</v>
      </c>
      <c r="F1016" s="22"/>
      <c r="G1016" s="24">
        <v>1</v>
      </c>
      <c r="H1016" s="25" t="s">
        <v>2498</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3986</v>
      </c>
      <c r="D1017" s="23" t="s">
        <v>3987</v>
      </c>
      <c r="E1017" s="24"/>
      <c r="F1017" s="22"/>
      <c r="G1017" s="24">
        <v>1</v>
      </c>
      <c r="H1017" s="25" t="s">
        <v>551</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3988</v>
      </c>
      <c r="D1018" s="23" t="s">
        <v>3989</v>
      </c>
      <c r="E1018" s="24"/>
      <c r="F1018" s="22"/>
      <c r="G1018" s="24">
        <v>1</v>
      </c>
      <c r="H1018" s="25" t="s">
        <v>551</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3990</v>
      </c>
      <c r="D1019" s="23" t="s">
        <v>3991</v>
      </c>
      <c r="E1019" s="24"/>
      <c r="F1019" s="22"/>
      <c r="G1019" s="24">
        <v>1</v>
      </c>
      <c r="H1019" s="25" t="s">
        <v>551</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3992</v>
      </c>
      <c r="D1020" s="23" t="s">
        <v>3993</v>
      </c>
      <c r="E1020" s="24"/>
      <c r="F1020" s="22"/>
      <c r="G1020" s="24">
        <v>1</v>
      </c>
      <c r="H1020" s="25" t="s">
        <v>551</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3994</v>
      </c>
      <c r="D1021" s="23" t="s">
        <v>3995</v>
      </c>
      <c r="E1021" s="24"/>
      <c r="F1021" s="22"/>
      <c r="G1021" s="24">
        <v>1</v>
      </c>
      <c r="H1021" s="25" t="s">
        <v>551</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3996</v>
      </c>
      <c r="D1022" s="23" t="s">
        <v>3771</v>
      </c>
      <c r="E1022" s="24"/>
      <c r="F1022" s="22"/>
      <c r="G1022" s="24">
        <v>1</v>
      </c>
      <c r="H1022" s="25" t="s">
        <v>551</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3997</v>
      </c>
      <c r="D1023" s="23" t="s">
        <v>3998</v>
      </c>
      <c r="E1023" s="24"/>
      <c r="F1023" s="22"/>
      <c r="G1023" s="24">
        <v>1</v>
      </c>
      <c r="H1023" s="25" t="s">
        <v>551</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3999</v>
      </c>
      <c r="D1024" s="23" t="s">
        <v>4000</v>
      </c>
      <c r="E1024" s="24"/>
      <c r="F1024" s="22"/>
      <c r="G1024" s="24">
        <v>1</v>
      </c>
      <c r="H1024" s="25" t="s">
        <v>551</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4001</v>
      </c>
      <c r="D1025" s="23" t="s">
        <v>4000</v>
      </c>
      <c r="E1025" s="24"/>
      <c r="F1025" s="22"/>
      <c r="G1025" s="24">
        <v>1</v>
      </c>
      <c r="H1025" s="25" t="s">
        <v>551</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4002</v>
      </c>
      <c r="D1026" s="23" t="s">
        <v>4003</v>
      </c>
      <c r="E1026" s="24"/>
      <c r="F1026" s="22"/>
      <c r="G1026" s="24">
        <v>1</v>
      </c>
      <c r="H1026" s="25" t="s">
        <v>2353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4004</v>
      </c>
      <c r="D1027" s="23" t="s">
        <v>4003</v>
      </c>
      <c r="E1027" s="24"/>
      <c r="F1027" s="22"/>
      <c r="G1027" s="24">
        <v>1</v>
      </c>
      <c r="H1027" s="25" t="s">
        <v>2353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4005</v>
      </c>
      <c r="D1028" s="22" t="s">
        <v>4003</v>
      </c>
      <c r="E1028" s="24"/>
      <c r="F1028" s="22"/>
      <c r="G1028" s="24">
        <v>1</v>
      </c>
      <c r="H1028" s="25" t="s">
        <v>2353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4006</v>
      </c>
      <c r="D1029" s="23" t="s">
        <v>4003</v>
      </c>
      <c r="E1029" s="24"/>
      <c r="F1029" s="22"/>
      <c r="G1029" s="24">
        <v>1</v>
      </c>
      <c r="H1029" s="25" t="s">
        <v>2353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4007</v>
      </c>
      <c r="D1030" s="23" t="s">
        <v>4008</v>
      </c>
      <c r="E1030" s="24"/>
      <c r="F1030" s="22"/>
      <c r="G1030" s="24">
        <v>1</v>
      </c>
      <c r="H1030" s="25" t="s">
        <v>551</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4009</v>
      </c>
      <c r="D1031" s="23" t="s">
        <v>4010</v>
      </c>
      <c r="E1031" s="24"/>
      <c r="F1031" s="23"/>
      <c r="G1031" s="24">
        <v>1</v>
      </c>
      <c r="H1031" s="25" t="s">
        <v>551</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4011</v>
      </c>
      <c r="D1032" s="23" t="s">
        <v>4012</v>
      </c>
      <c r="E1032" s="24"/>
      <c r="F1032" s="22"/>
      <c r="G1032" s="24">
        <v>1</v>
      </c>
      <c r="H1032" s="25" t="s">
        <v>551</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4013</v>
      </c>
      <c r="D1033" s="23" t="s">
        <v>4012</v>
      </c>
      <c r="E1033" s="24"/>
      <c r="F1033" s="22"/>
      <c r="G1033" s="24">
        <v>1</v>
      </c>
      <c r="H1033" s="25" t="s">
        <v>551</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4014</v>
      </c>
      <c r="D1034" s="23" t="s">
        <v>4015</v>
      </c>
      <c r="E1034" s="24"/>
      <c r="F1034" s="22"/>
      <c r="G1034" s="24">
        <v>1</v>
      </c>
      <c r="H1034" s="25" t="s">
        <v>551</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4016</v>
      </c>
      <c r="D1035" s="22" t="s">
        <v>4017</v>
      </c>
      <c r="E1035" s="24"/>
      <c r="F1035" s="22"/>
      <c r="G1035" s="24">
        <v>1</v>
      </c>
      <c r="H1035" s="25" t="s">
        <v>551</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4018</v>
      </c>
      <c r="D1036" s="23" t="s">
        <v>4019</v>
      </c>
      <c r="E1036" s="24"/>
      <c r="F1036" s="22"/>
      <c r="G1036" s="24">
        <v>1</v>
      </c>
      <c r="H1036" s="25" t="s">
        <v>2486</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4020</v>
      </c>
      <c r="D1037" s="23" t="s">
        <v>2506</v>
      </c>
      <c r="E1037" s="24"/>
      <c r="F1037" s="22"/>
      <c r="G1037" s="24">
        <v>1</v>
      </c>
      <c r="H1037" s="25" t="s">
        <v>551</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4021</v>
      </c>
      <c r="D1038" s="22" t="s">
        <v>4022</v>
      </c>
      <c r="E1038" s="24"/>
      <c r="F1038" s="22"/>
      <c r="G1038" s="24">
        <v>1</v>
      </c>
      <c r="H1038" s="25" t="s">
        <v>2353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4023</v>
      </c>
      <c r="D1039" s="22" t="s">
        <v>4024</v>
      </c>
      <c r="E1039" s="24"/>
      <c r="F1039" s="22"/>
      <c r="G1039" s="24">
        <v>1</v>
      </c>
      <c r="H1039" s="25" t="s">
        <v>626</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4025</v>
      </c>
      <c r="D1040" s="22" t="s">
        <v>4024</v>
      </c>
      <c r="E1040" s="24"/>
      <c r="F1040" s="22"/>
      <c r="G1040" s="24">
        <v>1</v>
      </c>
      <c r="H1040" s="25" t="s">
        <v>626</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4026</v>
      </c>
      <c r="D1041" s="23" t="s">
        <v>2394</v>
      </c>
      <c r="E1041" s="24" t="s">
        <v>2388</v>
      </c>
      <c r="F1041" s="22"/>
      <c r="G1041" s="24">
        <v>1</v>
      </c>
      <c r="H1041" s="25" t="s">
        <v>551</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4027</v>
      </c>
      <c r="D1042" s="22" t="s">
        <v>2777</v>
      </c>
      <c r="E1042" s="22" t="s">
        <v>4028</v>
      </c>
      <c r="F1042" s="22"/>
      <c r="G1042" s="24">
        <v>1</v>
      </c>
      <c r="H1042" s="25" t="s">
        <v>551</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4029</v>
      </c>
      <c r="D1043" s="22" t="s">
        <v>2399</v>
      </c>
      <c r="E1043" s="24"/>
      <c r="F1043" s="22"/>
      <c r="G1043" s="24">
        <v>1</v>
      </c>
      <c r="H1043" s="25" t="s">
        <v>551</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4030</v>
      </c>
      <c r="D1044" s="22" t="s">
        <v>4031</v>
      </c>
      <c r="E1044" s="22"/>
      <c r="F1044" s="22"/>
      <c r="G1044" s="24">
        <v>1</v>
      </c>
      <c r="H1044" s="25" t="s">
        <v>551</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4032</v>
      </c>
      <c r="D1045" s="22" t="s">
        <v>3280</v>
      </c>
      <c r="E1045" s="22"/>
      <c r="F1045" s="22"/>
      <c r="G1045" s="24">
        <v>1</v>
      </c>
      <c r="H1045" s="25" t="s">
        <v>551</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4033</v>
      </c>
      <c r="D1046" s="22" t="s">
        <v>2421</v>
      </c>
      <c r="E1046" s="22"/>
      <c r="F1046" s="22" t="s">
        <v>4034</v>
      </c>
      <c r="G1046" s="24">
        <v>6</v>
      </c>
      <c r="H1046" s="25" t="s">
        <v>551</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4035</v>
      </c>
      <c r="D1047" s="22" t="s">
        <v>3527</v>
      </c>
      <c r="E1047" s="22"/>
      <c r="F1047" s="22" t="s">
        <v>4034</v>
      </c>
      <c r="G1047" s="24">
        <v>1</v>
      </c>
      <c r="H1047" s="25" t="s">
        <v>551</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4036</v>
      </c>
      <c r="D1048" s="22" t="s">
        <v>2677</v>
      </c>
      <c r="E1048" s="22" t="s">
        <v>2474</v>
      </c>
      <c r="F1048" s="22"/>
      <c r="G1048" s="24">
        <v>2</v>
      </c>
      <c r="H1048" s="25" t="s">
        <v>551</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4037</v>
      </c>
      <c r="D1049" s="22" t="s">
        <v>2596</v>
      </c>
      <c r="E1049" s="22"/>
      <c r="F1049" s="22"/>
      <c r="G1049" s="24">
        <v>3</v>
      </c>
      <c r="H1049" s="25" t="s">
        <v>551</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4038</v>
      </c>
      <c r="D1050" s="22" t="s">
        <v>2787</v>
      </c>
      <c r="E1050" s="22"/>
      <c r="F1050" s="22"/>
      <c r="G1050" s="24">
        <v>1</v>
      </c>
      <c r="H1050" s="25" t="s">
        <v>2498</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4039</v>
      </c>
      <c r="D1051" s="22" t="s">
        <v>3124</v>
      </c>
      <c r="E1051" s="22"/>
      <c r="F1051" s="22"/>
      <c r="G1051" s="24">
        <v>1</v>
      </c>
      <c r="H1051" s="25" t="s">
        <v>2498</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4040</v>
      </c>
      <c r="D1052" s="22" t="s">
        <v>4041</v>
      </c>
      <c r="E1052" s="22"/>
      <c r="F1052" s="22"/>
      <c r="G1052" s="24">
        <v>1</v>
      </c>
      <c r="H1052" s="25" t="s">
        <v>2498</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4042</v>
      </c>
      <c r="D1053" s="22" t="s">
        <v>2396</v>
      </c>
      <c r="E1053" s="22"/>
      <c r="F1053" s="22"/>
      <c r="G1053" s="24">
        <v>1</v>
      </c>
      <c r="H1053" s="25" t="s">
        <v>551</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4043</v>
      </c>
      <c r="D1054" s="22" t="s">
        <v>2426</v>
      </c>
      <c r="E1054" s="22"/>
      <c r="F1054" s="22"/>
      <c r="G1054" s="24">
        <v>2</v>
      </c>
      <c r="H1054" s="25" t="s">
        <v>551</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4044</v>
      </c>
      <c r="D1055" s="22" t="s">
        <v>4045</v>
      </c>
      <c r="E1055" s="22"/>
      <c r="F1055" s="22"/>
      <c r="G1055" s="24">
        <v>1</v>
      </c>
      <c r="H1055" s="25" t="s">
        <v>626</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4046</v>
      </c>
      <c r="D1056" s="22" t="s">
        <v>4047</v>
      </c>
      <c r="E1056" s="22"/>
      <c r="F1056" s="22"/>
      <c r="G1056" s="24">
        <v>1</v>
      </c>
      <c r="H1056" s="25" t="s">
        <v>551</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4048</v>
      </c>
      <c r="D1057" s="22" t="s">
        <v>3368</v>
      </c>
      <c r="E1057" s="22"/>
      <c r="F1057" s="22"/>
      <c r="G1057" s="24">
        <v>1</v>
      </c>
      <c r="H1057" s="25" t="s">
        <v>551</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4049</v>
      </c>
      <c r="D1058" s="22" t="s">
        <v>4050</v>
      </c>
      <c r="E1058" s="22"/>
      <c r="F1058" s="22"/>
      <c r="G1058" s="24">
        <v>1</v>
      </c>
      <c r="H1058" s="25" t="s">
        <v>551</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4051</v>
      </c>
      <c r="D1059" s="22" t="s">
        <v>4052</v>
      </c>
      <c r="E1059" s="22"/>
      <c r="F1059" s="23"/>
      <c r="G1059" s="24">
        <v>1</v>
      </c>
      <c r="H1059" s="25" t="s">
        <v>551</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4053</v>
      </c>
      <c r="D1060" s="22" t="s">
        <v>2416</v>
      </c>
      <c r="E1060" s="22"/>
      <c r="F1060" s="23"/>
      <c r="G1060" s="24">
        <v>1</v>
      </c>
      <c r="H1060" s="25" t="s">
        <v>551</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4054</v>
      </c>
      <c r="D1061" s="22" t="s">
        <v>2419</v>
      </c>
      <c r="E1061" s="22"/>
      <c r="F1061" s="23"/>
      <c r="G1061" s="24">
        <v>1</v>
      </c>
      <c r="H1061" s="25" t="s">
        <v>551</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4055</v>
      </c>
      <c r="D1062" s="22" t="s">
        <v>2610</v>
      </c>
      <c r="E1062" s="22"/>
      <c r="F1062" s="22"/>
      <c r="G1062" s="24">
        <v>1</v>
      </c>
      <c r="H1062" s="25" t="s">
        <v>2353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4056</v>
      </c>
      <c r="D1063" s="23" t="s">
        <v>3355</v>
      </c>
      <c r="E1063" s="22"/>
      <c r="F1063" s="22"/>
      <c r="G1063" s="24">
        <v>5</v>
      </c>
      <c r="H1063" s="25" t="s">
        <v>551</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4057</v>
      </c>
      <c r="D1064" s="23" t="s">
        <v>4058</v>
      </c>
      <c r="E1064" s="24"/>
      <c r="F1064" s="22"/>
      <c r="G1064" s="24">
        <v>1</v>
      </c>
      <c r="H1064" s="25" t="s">
        <v>2353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4059</v>
      </c>
      <c r="D1065" s="22" t="s">
        <v>2421</v>
      </c>
      <c r="E1065" s="24"/>
      <c r="F1065" s="22"/>
      <c r="G1065" s="24">
        <v>1</v>
      </c>
      <c r="H1065" s="25" t="s">
        <v>551</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4060</v>
      </c>
      <c r="D1066" s="22" t="s">
        <v>3691</v>
      </c>
      <c r="E1066" s="24"/>
      <c r="F1066" s="22"/>
      <c r="G1066" s="24">
        <v>1</v>
      </c>
      <c r="H1066" s="25" t="s">
        <v>551</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4061</v>
      </c>
      <c r="D1067" s="22" t="s">
        <v>2736</v>
      </c>
      <c r="E1067" s="24"/>
      <c r="F1067" s="22"/>
      <c r="G1067" s="24">
        <v>1</v>
      </c>
      <c r="H1067" s="25" t="s">
        <v>551</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4062</v>
      </c>
      <c r="D1068" s="22" t="s">
        <v>4063</v>
      </c>
      <c r="E1068" s="24"/>
      <c r="F1068" s="22"/>
      <c r="G1068" s="24">
        <v>1</v>
      </c>
      <c r="H1068" s="25" t="s">
        <v>626</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4064</v>
      </c>
      <c r="D1069" s="22" t="s">
        <v>3218</v>
      </c>
      <c r="E1069" s="24"/>
      <c r="F1069" s="22"/>
      <c r="G1069" s="24">
        <v>1</v>
      </c>
      <c r="H1069" s="25" t="s">
        <v>551</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4065</v>
      </c>
      <c r="D1070" s="22" t="s">
        <v>3218</v>
      </c>
      <c r="E1070" s="24"/>
      <c r="F1070" s="22"/>
      <c r="G1070" s="24">
        <v>1</v>
      </c>
      <c r="H1070" s="25" t="s">
        <v>551</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2076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4066</v>
      </c>
      <c r="C1072" s="22" t="s">
        <v>4067</v>
      </c>
      <c r="D1072" s="22" t="s">
        <v>4068</v>
      </c>
      <c r="E1072" s="24"/>
      <c r="F1072" s="22"/>
      <c r="G1072" s="24">
        <v>1</v>
      </c>
      <c r="H1072" s="25" t="s">
        <v>551</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4069</v>
      </c>
      <c r="D1073" s="22" t="s">
        <v>4070</v>
      </c>
      <c r="E1073" s="24"/>
      <c r="F1073" s="22"/>
      <c r="G1073" s="24">
        <v>1</v>
      </c>
      <c r="H1073" s="25" t="s">
        <v>551</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4071</v>
      </c>
      <c r="D1074" s="22" t="s">
        <v>2941</v>
      </c>
      <c r="E1074" s="24"/>
      <c r="F1074" s="22"/>
      <c r="G1074" s="24">
        <v>1</v>
      </c>
      <c r="H1074" s="25" t="s">
        <v>2353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4072</v>
      </c>
      <c r="D1075" s="22" t="s">
        <v>4073</v>
      </c>
      <c r="E1075" s="24"/>
      <c r="F1075" s="22"/>
      <c r="G1075" s="24">
        <v>1</v>
      </c>
      <c r="H1075" s="25" t="s">
        <v>2353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4074</v>
      </c>
      <c r="D1076" s="22" t="s">
        <v>2941</v>
      </c>
      <c r="E1076" s="24"/>
      <c r="F1076" s="22"/>
      <c r="G1076" s="24">
        <v>1</v>
      </c>
      <c r="H1076" s="25" t="s">
        <v>2353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4075</v>
      </c>
      <c r="D1077" s="23" t="s">
        <v>4076</v>
      </c>
      <c r="E1077" s="24"/>
      <c r="F1077" s="22"/>
      <c r="G1077" s="24">
        <v>1</v>
      </c>
      <c r="H1077" s="25" t="s">
        <v>551</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4077</v>
      </c>
      <c r="D1078" s="22" t="s">
        <v>3515</v>
      </c>
      <c r="E1078" s="24"/>
      <c r="F1078" s="22"/>
      <c r="G1078" s="24">
        <v>1</v>
      </c>
      <c r="H1078" s="25" t="s">
        <v>2353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4078</v>
      </c>
      <c r="D1079" s="22" t="s">
        <v>2941</v>
      </c>
      <c r="E1079" s="24"/>
      <c r="F1079" s="22"/>
      <c r="G1079" s="24">
        <v>1</v>
      </c>
      <c r="H1079" s="25" t="s">
        <v>2353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4079</v>
      </c>
      <c r="D1080" s="22" t="s">
        <v>4080</v>
      </c>
      <c r="E1080" s="24"/>
      <c r="F1080" s="22"/>
      <c r="G1080" s="24">
        <v>1</v>
      </c>
      <c r="H1080" s="25" t="s">
        <v>551</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4081</v>
      </c>
      <c r="D1081" s="22" t="s">
        <v>4082</v>
      </c>
      <c r="E1081" s="24"/>
      <c r="F1081" s="22"/>
      <c r="G1081" s="24">
        <v>1</v>
      </c>
      <c r="H1081" s="25" t="s">
        <v>551</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4083</v>
      </c>
      <c r="D1082" s="22" t="s">
        <v>2355</v>
      </c>
      <c r="E1082" s="24"/>
      <c r="F1082" s="22"/>
      <c r="G1082" s="24">
        <v>1</v>
      </c>
      <c r="H1082" s="25" t="s">
        <v>551</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4084</v>
      </c>
      <c r="D1083" s="22" t="s">
        <v>2359</v>
      </c>
      <c r="E1083" s="24"/>
      <c r="F1083" s="22"/>
      <c r="G1083" s="24">
        <v>1</v>
      </c>
      <c r="H1083" s="25" t="s">
        <v>551</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4085</v>
      </c>
      <c r="D1084" s="22" t="s">
        <v>2362</v>
      </c>
      <c r="E1084" s="24"/>
      <c r="F1084" s="22"/>
      <c r="G1084" s="24">
        <v>1</v>
      </c>
      <c r="H1084" s="25" t="s">
        <v>551</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4086</v>
      </c>
      <c r="D1085" s="22" t="s">
        <v>2362</v>
      </c>
      <c r="E1085" s="24"/>
      <c r="F1085" s="22"/>
      <c r="G1085" s="24">
        <v>1</v>
      </c>
      <c r="H1085" s="25" t="s">
        <v>551</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4087</v>
      </c>
      <c r="D1086" s="22" t="s">
        <v>2396</v>
      </c>
      <c r="E1086" s="24"/>
      <c r="F1086" s="22"/>
      <c r="G1086" s="24">
        <v>1</v>
      </c>
      <c r="H1086" s="25" t="s">
        <v>551</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4088</v>
      </c>
      <c r="D1087" s="22" t="s">
        <v>4089</v>
      </c>
      <c r="E1087" s="24"/>
      <c r="F1087" s="22"/>
      <c r="G1087" s="24">
        <v>1</v>
      </c>
      <c r="H1087" s="25" t="s">
        <v>551</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4090</v>
      </c>
      <c r="D1088" s="22" t="s">
        <v>4091</v>
      </c>
      <c r="E1088" s="24"/>
      <c r="F1088" s="22"/>
      <c r="G1088" s="24">
        <v>1</v>
      </c>
      <c r="H1088" s="25" t="s">
        <v>551</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4092</v>
      </c>
      <c r="D1089" s="22" t="s">
        <v>4093</v>
      </c>
      <c r="E1089" s="24"/>
      <c r="F1089" s="22"/>
      <c r="G1089" s="24">
        <v>1</v>
      </c>
      <c r="H1089" s="25" t="s">
        <v>2353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4094</v>
      </c>
      <c r="D1090" s="22" t="s">
        <v>4095</v>
      </c>
      <c r="E1090" s="24"/>
      <c r="F1090" s="22"/>
      <c r="G1090" s="24">
        <v>1</v>
      </c>
      <c r="H1090" s="25" t="s">
        <v>2353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4096</v>
      </c>
      <c r="D1091" s="22" t="s">
        <v>2419</v>
      </c>
      <c r="E1091" s="24"/>
      <c r="F1091" s="22"/>
      <c r="G1091" s="24">
        <v>2</v>
      </c>
      <c r="H1091" s="25" t="s">
        <v>551</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4097</v>
      </c>
      <c r="D1092" s="22" t="s">
        <v>2362</v>
      </c>
      <c r="E1092" s="24"/>
      <c r="F1092" s="22"/>
      <c r="G1092" s="24">
        <v>1</v>
      </c>
      <c r="H1092" s="25" t="s">
        <v>551</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4098</v>
      </c>
      <c r="D1093" s="22" t="s">
        <v>2394</v>
      </c>
      <c r="E1093" s="24"/>
      <c r="F1093" s="22"/>
      <c r="G1093" s="24">
        <v>2</v>
      </c>
      <c r="H1093" s="25" t="s">
        <v>626</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4099</v>
      </c>
      <c r="D1094" s="22" t="s">
        <v>2424</v>
      </c>
      <c r="E1094" s="24"/>
      <c r="F1094" s="22"/>
      <c r="G1094" s="24">
        <v>1</v>
      </c>
      <c r="H1094" s="25" t="s">
        <v>551</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4100</v>
      </c>
      <c r="D1095" s="22" t="s">
        <v>2424</v>
      </c>
      <c r="E1095" s="24"/>
      <c r="F1095" s="22"/>
      <c r="G1095" s="24">
        <v>1</v>
      </c>
      <c r="H1095" s="25" t="s">
        <v>551</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4101</v>
      </c>
      <c r="D1096" s="22" t="s">
        <v>2396</v>
      </c>
      <c r="E1096" s="24"/>
      <c r="F1096" s="22"/>
      <c r="G1096" s="24">
        <v>1</v>
      </c>
      <c r="H1096" s="25" t="s">
        <v>551</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4102</v>
      </c>
      <c r="D1097" s="22" t="s">
        <v>2359</v>
      </c>
      <c r="E1097" s="24"/>
      <c r="F1097" s="22"/>
      <c r="G1097" s="24">
        <v>1</v>
      </c>
      <c r="H1097" s="25" t="s">
        <v>551</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4103</v>
      </c>
      <c r="D1098" s="22" t="s">
        <v>4104</v>
      </c>
      <c r="E1098" s="24"/>
      <c r="F1098" s="22"/>
      <c r="G1098" s="24">
        <v>1</v>
      </c>
      <c r="H1098" s="25" t="s">
        <v>2353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4105</v>
      </c>
      <c r="D1099" s="22" t="s">
        <v>4106</v>
      </c>
      <c r="E1099" s="24"/>
      <c r="F1099" s="22"/>
      <c r="G1099" s="24">
        <v>1</v>
      </c>
      <c r="H1099" s="25" t="s">
        <v>2353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4107</v>
      </c>
      <c r="D1100" s="22" t="s">
        <v>4108</v>
      </c>
      <c r="E1100" s="24"/>
      <c r="F1100" s="22"/>
      <c r="G1100" s="24">
        <v>1</v>
      </c>
      <c r="H1100" s="25" t="s">
        <v>2353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4109</v>
      </c>
      <c r="D1101" s="22" t="s">
        <v>4110</v>
      </c>
      <c r="E1101" s="24"/>
      <c r="F1101" s="22"/>
      <c r="G1101" s="24">
        <v>1</v>
      </c>
      <c r="H1101" s="25" t="s">
        <v>2353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4111</v>
      </c>
      <c r="D1102" s="22" t="s">
        <v>4112</v>
      </c>
      <c r="E1102" s="24"/>
      <c r="F1102" s="22"/>
      <c r="G1102" s="24">
        <v>1</v>
      </c>
      <c r="H1102" s="25" t="s">
        <v>2353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4113</v>
      </c>
      <c r="D1103" s="22" t="s">
        <v>4114</v>
      </c>
      <c r="E1103" s="24"/>
      <c r="F1103" s="22"/>
      <c r="G1103" s="24">
        <v>1</v>
      </c>
      <c r="H1103" s="25" t="s">
        <v>2353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4115</v>
      </c>
      <c r="D1104" s="23" t="s">
        <v>2394</v>
      </c>
      <c r="E1104" s="24"/>
      <c r="F1104" s="23"/>
      <c r="G1104" s="24">
        <v>1</v>
      </c>
      <c r="H1104" s="25" t="s">
        <v>626</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4116</v>
      </c>
      <c r="D1105" s="23" t="s">
        <v>2362</v>
      </c>
      <c r="E1105" s="24"/>
      <c r="F1105" s="23"/>
      <c r="G1105" s="24">
        <v>1</v>
      </c>
      <c r="H1105" s="25" t="s">
        <v>551</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4117</v>
      </c>
      <c r="D1106" s="23" t="s">
        <v>3835</v>
      </c>
      <c r="E1106" s="24"/>
      <c r="F1106" s="23"/>
      <c r="G1106" s="24">
        <v>1</v>
      </c>
      <c r="H1106" s="25" t="s">
        <v>551</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4118</v>
      </c>
      <c r="D1107" s="23" t="s">
        <v>2506</v>
      </c>
      <c r="E1107" s="24"/>
      <c r="F1107" s="23"/>
      <c r="G1107" s="24">
        <v>1</v>
      </c>
      <c r="H1107" s="25" t="s">
        <v>551</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4119</v>
      </c>
      <c r="D1108" s="23" t="s">
        <v>3835</v>
      </c>
      <c r="E1108" s="24"/>
      <c r="F1108" s="23"/>
      <c r="G1108" s="24">
        <v>1</v>
      </c>
      <c r="H1108" s="25" t="s">
        <v>551</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4120</v>
      </c>
      <c r="D1109" s="23" t="s">
        <v>2677</v>
      </c>
      <c r="E1109" s="24" t="s">
        <v>2474</v>
      </c>
      <c r="F1109" s="23"/>
      <c r="G1109" s="24">
        <v>1</v>
      </c>
      <c r="H1109" s="25" t="s">
        <v>551</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4121</v>
      </c>
      <c r="D1110" s="23" t="s">
        <v>2374</v>
      </c>
      <c r="E1110" s="24"/>
      <c r="F1110" s="23"/>
      <c r="G1110" s="24">
        <v>1</v>
      </c>
      <c r="H1110" s="25" t="s">
        <v>551</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4122</v>
      </c>
      <c r="D1111" s="23" t="s">
        <v>2648</v>
      </c>
      <c r="E1111" s="24"/>
      <c r="F1111" s="23"/>
      <c r="G1111" s="24">
        <v>1</v>
      </c>
      <c r="H1111" s="25" t="s">
        <v>551</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4123</v>
      </c>
      <c r="D1112" s="23" t="s">
        <v>2648</v>
      </c>
      <c r="E1112" s="24"/>
      <c r="F1112" s="22"/>
      <c r="G1112" s="24">
        <v>1</v>
      </c>
      <c r="H1112" s="25" t="s">
        <v>551</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4124</v>
      </c>
      <c r="D1113" s="23" t="s">
        <v>4125</v>
      </c>
      <c r="E1113" s="24"/>
      <c r="F1113" s="23"/>
      <c r="G1113" s="24">
        <v>1</v>
      </c>
      <c r="H1113" s="25" t="s">
        <v>551</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4126</v>
      </c>
      <c r="D1114" s="23" t="s">
        <v>2506</v>
      </c>
      <c r="E1114" s="24"/>
      <c r="F1114" s="23"/>
      <c r="G1114" s="24">
        <v>1</v>
      </c>
      <c r="H1114" s="25" t="s">
        <v>551</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4127</v>
      </c>
      <c r="D1115" s="23" t="s">
        <v>4128</v>
      </c>
      <c r="E1115" s="24"/>
      <c r="F1115" s="23"/>
      <c r="G1115" s="24">
        <v>1</v>
      </c>
      <c r="H1115" s="25" t="s">
        <v>551</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4129</v>
      </c>
      <c r="D1116" s="23" t="s">
        <v>2416</v>
      </c>
      <c r="E1116" s="24"/>
      <c r="F1116" s="22"/>
      <c r="G1116" s="24">
        <v>1</v>
      </c>
      <c r="H1116" s="25" t="s">
        <v>551</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4130</v>
      </c>
      <c r="D1117" s="23" t="s">
        <v>2362</v>
      </c>
      <c r="E1117" s="24"/>
      <c r="F1117" s="22"/>
      <c r="G1117" s="24">
        <v>1</v>
      </c>
      <c r="H1117" s="25" t="s">
        <v>551</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4131</v>
      </c>
      <c r="D1118" s="23" t="s">
        <v>2399</v>
      </c>
      <c r="E1118" s="24"/>
      <c r="F1118" s="22"/>
      <c r="G1118" s="24">
        <v>1</v>
      </c>
      <c r="H1118" s="25" t="s">
        <v>551</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4132</v>
      </c>
      <c r="D1119" s="23" t="s">
        <v>4133</v>
      </c>
      <c r="E1119" s="24"/>
      <c r="F1119" s="22"/>
      <c r="G1119" s="24">
        <v>1</v>
      </c>
      <c r="H1119" s="25" t="s">
        <v>551</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4134</v>
      </c>
      <c r="D1120" s="23" t="s">
        <v>2596</v>
      </c>
      <c r="E1120" s="24"/>
      <c r="F1120" s="22"/>
      <c r="G1120" s="24">
        <v>1</v>
      </c>
      <c r="H1120" s="25" t="s">
        <v>551</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4135</v>
      </c>
      <c r="D1121" s="23" t="s">
        <v>2570</v>
      </c>
      <c r="E1121" s="24"/>
      <c r="F1121" s="22"/>
      <c r="G1121" s="24">
        <v>1</v>
      </c>
      <c r="H1121" s="25" t="s">
        <v>551</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4136</v>
      </c>
      <c r="D1122" s="23" t="s">
        <v>4137</v>
      </c>
      <c r="E1122" s="24"/>
      <c r="F1122" s="22"/>
      <c r="G1122" s="24">
        <v>1</v>
      </c>
      <c r="H1122" s="25" t="s">
        <v>551</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4138</v>
      </c>
      <c r="D1123" s="23" t="s">
        <v>4139</v>
      </c>
      <c r="E1123" s="24"/>
      <c r="F1123" s="22"/>
      <c r="G1123" s="24">
        <v>1</v>
      </c>
      <c r="H1123" s="25" t="s">
        <v>551</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4140</v>
      </c>
      <c r="D1124" s="23" t="s">
        <v>2394</v>
      </c>
      <c r="E1124" s="24"/>
      <c r="F1124" s="22"/>
      <c r="G1124" s="24">
        <v>1</v>
      </c>
      <c r="H1124" s="25" t="s">
        <v>626</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4141</v>
      </c>
      <c r="D1125" s="23" t="s">
        <v>4024</v>
      </c>
      <c r="E1125" s="24"/>
      <c r="F1125" s="22"/>
      <c r="G1125" s="24">
        <v>1</v>
      </c>
      <c r="H1125" s="25" t="s">
        <v>626</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4142</v>
      </c>
      <c r="D1126" s="23" t="s">
        <v>4137</v>
      </c>
      <c r="E1126" s="24"/>
      <c r="F1126" s="22"/>
      <c r="G1126" s="24">
        <v>1</v>
      </c>
      <c r="H1126" s="25" t="s">
        <v>551</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4143</v>
      </c>
      <c r="D1127" s="23" t="s">
        <v>2461</v>
      </c>
      <c r="E1127" s="24"/>
      <c r="F1127" s="22"/>
      <c r="G1127" s="24">
        <v>2</v>
      </c>
      <c r="H1127" s="25" t="s">
        <v>551</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4144</v>
      </c>
      <c r="D1128" s="23" t="s">
        <v>4145</v>
      </c>
      <c r="E1128" s="24"/>
      <c r="F1128" s="22"/>
      <c r="G1128" s="24">
        <v>1</v>
      </c>
      <c r="H1128" s="25" t="s">
        <v>551</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4146</v>
      </c>
      <c r="D1129" s="23" t="s">
        <v>2416</v>
      </c>
      <c r="E1129" s="24"/>
      <c r="F1129" s="22"/>
      <c r="G1129" s="24">
        <v>1</v>
      </c>
      <c r="H1129" s="25" t="s">
        <v>551</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4147</v>
      </c>
      <c r="D1130" s="22" t="s">
        <v>2777</v>
      </c>
      <c r="E1130" s="24" t="s">
        <v>4028</v>
      </c>
      <c r="F1130" s="22"/>
      <c r="G1130" s="24">
        <v>1</v>
      </c>
      <c r="H1130" s="25" t="s">
        <v>551</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4148</v>
      </c>
      <c r="D1131" s="23" t="s">
        <v>2715</v>
      </c>
      <c r="E1131" s="24"/>
      <c r="F1131" s="22"/>
      <c r="G1131" s="24">
        <v>1</v>
      </c>
      <c r="H1131" s="25" t="s">
        <v>551</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4149</v>
      </c>
      <c r="D1132" s="23" t="s">
        <v>4150</v>
      </c>
      <c r="E1132" s="24"/>
      <c r="F1132" s="22"/>
      <c r="G1132" s="24">
        <v>1</v>
      </c>
      <c r="H1132" s="25" t="s">
        <v>2486</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4151</v>
      </c>
      <c r="D1133" s="23" t="s">
        <v>2416</v>
      </c>
      <c r="E1133" s="24"/>
      <c r="F1133" s="22"/>
      <c r="G1133" s="24">
        <v>1</v>
      </c>
      <c r="H1133" s="25" t="s">
        <v>551</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4152</v>
      </c>
      <c r="D1134" s="23" t="s">
        <v>4153</v>
      </c>
      <c r="E1134" s="24"/>
      <c r="F1134" s="22"/>
      <c r="G1134" s="24">
        <v>1</v>
      </c>
      <c r="H1134" s="25" t="s">
        <v>551</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4154</v>
      </c>
      <c r="D1135" s="23" t="s">
        <v>4155</v>
      </c>
      <c r="E1135" s="24"/>
      <c r="F1135" s="22"/>
      <c r="G1135" s="24">
        <v>1</v>
      </c>
      <c r="H1135" s="25" t="s">
        <v>551</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4156</v>
      </c>
      <c r="D1136" s="23" t="s">
        <v>4155</v>
      </c>
      <c r="E1136" s="24"/>
      <c r="F1136" s="22"/>
      <c r="G1136" s="24">
        <v>2</v>
      </c>
      <c r="H1136" s="25" t="s">
        <v>551</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4157</v>
      </c>
      <c r="D1137" s="22" t="s">
        <v>4155</v>
      </c>
      <c r="E1137" s="24"/>
      <c r="F1137" s="22"/>
      <c r="G1137" s="24">
        <v>1</v>
      </c>
      <c r="H1137" s="25" t="s">
        <v>551</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4158</v>
      </c>
      <c r="D1138" s="23" t="s">
        <v>4159</v>
      </c>
      <c r="E1138" s="24"/>
      <c r="F1138" s="23" t="s">
        <v>3243</v>
      </c>
      <c r="G1138" s="24">
        <v>1</v>
      </c>
      <c r="H1138" s="25" t="s">
        <v>551</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4160</v>
      </c>
      <c r="D1139" s="23" t="s">
        <v>4161</v>
      </c>
      <c r="E1139" s="24"/>
      <c r="F1139" s="22" t="s">
        <v>3248</v>
      </c>
      <c r="G1139" s="24">
        <v>2</v>
      </c>
      <c r="H1139" s="25" t="s">
        <v>551</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4162</v>
      </c>
      <c r="D1140" s="22" t="s">
        <v>2698</v>
      </c>
      <c r="E1140" s="24"/>
      <c r="F1140" s="22" t="s">
        <v>4163</v>
      </c>
      <c r="G1140" s="24">
        <v>1</v>
      </c>
      <c r="H1140" s="25" t="s">
        <v>551</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4164</v>
      </c>
      <c r="D1141" s="22" t="s">
        <v>3527</v>
      </c>
      <c r="E1141" s="24"/>
      <c r="F1141" s="22" t="s">
        <v>2459</v>
      </c>
      <c r="G1141" s="24">
        <v>2</v>
      </c>
      <c r="H1141" s="25" t="s">
        <v>551</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4165</v>
      </c>
      <c r="D1142" s="22" t="s">
        <v>3527</v>
      </c>
      <c r="E1142" s="24"/>
      <c r="F1142" s="22" t="s">
        <v>2459</v>
      </c>
      <c r="G1142" s="24">
        <v>6</v>
      </c>
      <c r="H1142" s="25" t="s">
        <v>551</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4166</v>
      </c>
      <c r="D1143" s="23" t="s">
        <v>4167</v>
      </c>
      <c r="E1143" s="24"/>
      <c r="F1143" s="22"/>
      <c r="G1143" s="24">
        <v>1</v>
      </c>
      <c r="H1143" s="25" t="s">
        <v>551</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4168</v>
      </c>
      <c r="D1144" s="22" t="s">
        <v>2566</v>
      </c>
      <c r="E1144" s="22"/>
      <c r="F1144" s="22"/>
      <c r="G1144" s="24">
        <v>1</v>
      </c>
      <c r="H1144" s="25" t="s">
        <v>551</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4169</v>
      </c>
      <c r="D1145" s="22" t="s">
        <v>2596</v>
      </c>
      <c r="E1145" s="22"/>
      <c r="F1145" s="22"/>
      <c r="G1145" s="24">
        <v>2</v>
      </c>
      <c r="H1145" s="25" t="s">
        <v>551</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4170</v>
      </c>
      <c r="D1146" s="22" t="s">
        <v>2713</v>
      </c>
      <c r="E1146" s="22"/>
      <c r="F1146" s="22"/>
      <c r="G1146" s="24">
        <v>1</v>
      </c>
      <c r="H1146" s="25" t="s">
        <v>551</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4171</v>
      </c>
      <c r="D1147" s="22" t="s">
        <v>2402</v>
      </c>
      <c r="E1147" s="22"/>
      <c r="F1147" s="22"/>
      <c r="G1147" s="24">
        <v>1</v>
      </c>
      <c r="H1147" s="25" t="s">
        <v>551</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4172</v>
      </c>
      <c r="D1148" s="22" t="s">
        <v>4173</v>
      </c>
      <c r="E1148" s="22"/>
      <c r="F1148" s="22"/>
      <c r="G1148" s="24">
        <v>1</v>
      </c>
      <c r="H1148" s="25" t="s">
        <v>551</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4174</v>
      </c>
      <c r="D1149" s="22" t="s">
        <v>4175</v>
      </c>
      <c r="E1149" s="22"/>
      <c r="F1149" s="22"/>
      <c r="G1149" s="24">
        <v>1</v>
      </c>
      <c r="H1149" s="25" t="s">
        <v>551</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4176</v>
      </c>
      <c r="D1150" s="22" t="s">
        <v>4177</v>
      </c>
      <c r="E1150" s="22"/>
      <c r="F1150" s="22"/>
      <c r="G1150" s="24">
        <v>1</v>
      </c>
      <c r="H1150" s="25" t="s">
        <v>551</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4178</v>
      </c>
      <c r="D1151" s="22" t="s">
        <v>4179</v>
      </c>
      <c r="E1151" s="22"/>
      <c r="F1151" s="22"/>
      <c r="G1151" s="24">
        <v>1</v>
      </c>
      <c r="H1151" s="25" t="s">
        <v>551</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4180</v>
      </c>
      <c r="D1152" s="22" t="s">
        <v>4181</v>
      </c>
      <c r="E1152" s="22"/>
      <c r="F1152" s="22"/>
      <c r="G1152" s="24">
        <v>1</v>
      </c>
      <c r="H1152" s="25" t="s">
        <v>551</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4182</v>
      </c>
      <c r="D1153" s="22" t="s">
        <v>2713</v>
      </c>
      <c r="E1153" s="22"/>
      <c r="F1153" s="22"/>
      <c r="G1153" s="24">
        <v>1</v>
      </c>
      <c r="H1153" s="25" t="s">
        <v>551</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4183</v>
      </c>
      <c r="D1154" s="22" t="s">
        <v>4184</v>
      </c>
      <c r="E1154" s="22"/>
      <c r="F1154" s="22"/>
      <c r="G1154" s="24">
        <v>1</v>
      </c>
      <c r="H1154" s="25" t="s">
        <v>551</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4185</v>
      </c>
      <c r="D1155" s="22" t="s">
        <v>1983</v>
      </c>
      <c r="E1155" s="22"/>
      <c r="F1155" s="22"/>
      <c r="G1155" s="24">
        <v>1</v>
      </c>
      <c r="H1155" s="25" t="s">
        <v>626</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4186</v>
      </c>
      <c r="D1156" s="22" t="s">
        <v>4187</v>
      </c>
      <c r="E1156" s="22"/>
      <c r="F1156" s="22"/>
      <c r="G1156" s="24">
        <v>1</v>
      </c>
      <c r="H1156" s="25" t="s">
        <v>551</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4188</v>
      </c>
      <c r="D1157" s="22" t="s">
        <v>4189</v>
      </c>
      <c r="E1157" s="22"/>
      <c r="F1157" s="22"/>
      <c r="G1157" s="24">
        <v>1</v>
      </c>
      <c r="H1157" s="25" t="s">
        <v>551</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4190</v>
      </c>
      <c r="D1158" s="22" t="s">
        <v>4191</v>
      </c>
      <c r="E1158" s="22"/>
      <c r="F1158" s="22"/>
      <c r="G1158" s="24">
        <v>1</v>
      </c>
      <c r="H1158" s="25" t="s">
        <v>551</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4192</v>
      </c>
      <c r="D1159" s="22" t="s">
        <v>2566</v>
      </c>
      <c r="E1159" s="22" t="s">
        <v>2567</v>
      </c>
      <c r="F1159" s="22" t="s">
        <v>2568</v>
      </c>
      <c r="G1159" s="24">
        <v>1</v>
      </c>
      <c r="H1159" s="25" t="s">
        <v>551</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4193</v>
      </c>
      <c r="D1160" s="22" t="s">
        <v>2713</v>
      </c>
      <c r="E1160" s="22"/>
      <c r="F1160" s="22"/>
      <c r="G1160" s="24">
        <v>1</v>
      </c>
      <c r="H1160" s="25" t="s">
        <v>551</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4194</v>
      </c>
      <c r="D1161" s="22" t="s">
        <v>4195</v>
      </c>
      <c r="E1161" s="22"/>
      <c r="F1161" s="22"/>
      <c r="G1161" s="24">
        <v>1</v>
      </c>
      <c r="H1161" s="25" t="s">
        <v>2498</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4196</v>
      </c>
      <c r="D1162" s="22" t="s">
        <v>2517</v>
      </c>
      <c r="E1162" s="22"/>
      <c r="F1162" s="22"/>
      <c r="G1162" s="24">
        <v>1</v>
      </c>
      <c r="H1162" s="25" t="s">
        <v>2498</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4197</v>
      </c>
      <c r="D1163" s="22" t="s">
        <v>3302</v>
      </c>
      <c r="E1163" s="22"/>
      <c r="F1163" s="22"/>
      <c r="G1163" s="24">
        <v>1</v>
      </c>
      <c r="H1163" s="25" t="s">
        <v>2498</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4198</v>
      </c>
      <c r="D1164" s="22" t="s">
        <v>2517</v>
      </c>
      <c r="E1164" s="22"/>
      <c r="F1164" s="22"/>
      <c r="G1164" s="24">
        <v>1</v>
      </c>
      <c r="H1164" s="25" t="s">
        <v>2498</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4199</v>
      </c>
      <c r="D1165" s="23" t="s">
        <v>4200</v>
      </c>
      <c r="E1165" s="22"/>
      <c r="F1165" s="22"/>
      <c r="G1165" s="24">
        <v>1</v>
      </c>
      <c r="H1165" s="25" t="s">
        <v>626</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4201</v>
      </c>
      <c r="D1166" s="22" t="s">
        <v>2362</v>
      </c>
      <c r="E1166" s="22"/>
      <c r="F1166" s="22"/>
      <c r="G1166" s="24">
        <v>1</v>
      </c>
      <c r="H1166" s="25" t="s">
        <v>551</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4202</v>
      </c>
      <c r="D1167" s="22" t="s">
        <v>2939</v>
      </c>
      <c r="E1167" s="24"/>
      <c r="F1167" s="23"/>
      <c r="G1167" s="24">
        <v>1</v>
      </c>
      <c r="H1167" s="25" t="s">
        <v>2353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4203</v>
      </c>
      <c r="D1168" s="22" t="s">
        <v>2666</v>
      </c>
      <c r="E1168" s="24"/>
      <c r="F1168" s="22"/>
      <c r="G1168" s="24">
        <v>1</v>
      </c>
      <c r="H1168" s="25" t="s">
        <v>626</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4204</v>
      </c>
      <c r="D1169" s="22" t="s">
        <v>4205</v>
      </c>
      <c r="E1169" s="24"/>
      <c r="F1169" s="22"/>
      <c r="G1169" s="24">
        <v>1</v>
      </c>
      <c r="H1169" s="25" t="s">
        <v>2353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4206</v>
      </c>
      <c r="D1170" s="22" t="s">
        <v>2527</v>
      </c>
      <c r="E1170" s="24"/>
      <c r="F1170" s="22"/>
      <c r="G1170" s="24">
        <v>148</v>
      </c>
      <c r="H1170" s="25" t="s">
        <v>626</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4207</v>
      </c>
      <c r="D1171" s="22" t="s">
        <v>3542</v>
      </c>
      <c r="E1171" s="24"/>
      <c r="F1171" s="22"/>
      <c r="G1171" s="24">
        <v>1</v>
      </c>
      <c r="H1171" s="25" t="s">
        <v>2353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4208</v>
      </c>
      <c r="D1172" s="22" t="s">
        <v>4209</v>
      </c>
      <c r="E1172" s="24"/>
      <c r="F1172" s="22"/>
      <c r="G1172" s="24">
        <v>1</v>
      </c>
      <c r="H1172" s="25" t="s">
        <v>626</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4210</v>
      </c>
      <c r="D1173" s="22" t="s">
        <v>1983</v>
      </c>
      <c r="E1173" s="24"/>
      <c r="F1173" s="22"/>
      <c r="G1173" s="24">
        <v>1</v>
      </c>
      <c r="H1173" s="25" t="s">
        <v>626</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4211</v>
      </c>
      <c r="D1174" s="22" t="s">
        <v>2939</v>
      </c>
      <c r="E1174" s="24"/>
      <c r="F1174" s="22"/>
      <c r="G1174" s="24">
        <v>500</v>
      </c>
      <c r="H1174" s="25" t="s">
        <v>2981</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4212</v>
      </c>
      <c r="D1175" s="22" t="s">
        <v>2426</v>
      </c>
      <c r="E1175" s="24"/>
      <c r="F1175" s="22"/>
      <c r="G1175" s="24">
        <v>2</v>
      </c>
      <c r="H1175" s="25" t="s">
        <v>551</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4213</v>
      </c>
      <c r="D1176" s="22" t="s">
        <v>4214</v>
      </c>
      <c r="E1176" s="24" t="s">
        <v>2429</v>
      </c>
      <c r="F1176" s="22"/>
      <c r="G1176" s="24">
        <v>1</v>
      </c>
      <c r="H1176" s="25" t="s">
        <v>551</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4215</v>
      </c>
      <c r="D1177" s="22" t="s">
        <v>4216</v>
      </c>
      <c r="E1177" s="24"/>
      <c r="F1177" s="22"/>
      <c r="G1177" s="24">
        <v>1</v>
      </c>
      <c r="H1177" s="25" t="s">
        <v>626</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4217</v>
      </c>
      <c r="D1178" s="22" t="s">
        <v>4218</v>
      </c>
      <c r="E1178" s="24"/>
      <c r="F1178" s="22"/>
      <c r="G1178" s="24">
        <v>1</v>
      </c>
      <c r="H1178" s="25" t="s">
        <v>551</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4219</v>
      </c>
      <c r="D1179" s="22" t="s">
        <v>1392</v>
      </c>
      <c r="E1179" s="24"/>
      <c r="F1179" s="22"/>
      <c r="G1179" s="24">
        <v>1</v>
      </c>
      <c r="H1179" s="25" t="s">
        <v>551</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4220</v>
      </c>
      <c r="D1180" s="22" t="s">
        <v>3842</v>
      </c>
      <c r="E1180" s="24"/>
      <c r="F1180" s="22"/>
      <c r="G1180" s="24">
        <v>2</v>
      </c>
      <c r="H1180" s="25" t="s">
        <v>551</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4221</v>
      </c>
      <c r="D1181" s="22" t="s">
        <v>4222</v>
      </c>
      <c r="E1181" s="24"/>
      <c r="F1181" s="22"/>
      <c r="G1181" s="24">
        <v>200</v>
      </c>
      <c r="H1181" s="25" t="s">
        <v>626</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4223</v>
      </c>
      <c r="D1182" s="22" t="s">
        <v>2362</v>
      </c>
      <c r="E1182" s="24"/>
      <c r="F1182" s="22"/>
      <c r="G1182" s="24">
        <v>2</v>
      </c>
      <c r="H1182" s="25" t="s">
        <v>551</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4224</v>
      </c>
      <c r="D1183" s="22" t="s">
        <v>2461</v>
      </c>
      <c r="E1183" s="24"/>
      <c r="F1183" s="22"/>
      <c r="G1183" s="24">
        <v>2</v>
      </c>
      <c r="H1183" s="25" t="s">
        <v>551</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4225</v>
      </c>
      <c r="D1184" s="22" t="s">
        <v>2469</v>
      </c>
      <c r="E1184" s="24" t="s">
        <v>4226</v>
      </c>
      <c r="F1184" s="22"/>
      <c r="G1184" s="24">
        <v>9</v>
      </c>
      <c r="H1184" s="25" t="s">
        <v>551</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4227</v>
      </c>
      <c r="D1185" s="22" t="s">
        <v>4228</v>
      </c>
      <c r="E1185" s="24"/>
      <c r="F1185" s="22"/>
      <c r="G1185" s="24">
        <v>4</v>
      </c>
      <c r="H1185" s="25" t="s">
        <v>2767</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2207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80" t="s">
        <v>4229</v>
      </c>
      <c r="C1187" s="22" t="s">
        <v>4230</v>
      </c>
      <c r="D1187" s="22" t="s">
        <v>2859</v>
      </c>
      <c r="E1187" s="24"/>
      <c r="F1187" s="22"/>
      <c r="G1187" s="24">
        <v>1</v>
      </c>
      <c r="H1187" s="25" t="s">
        <v>626</v>
      </c>
      <c r="I1187" s="26">
        <v>42522</v>
      </c>
      <c r="J1187" s="26">
        <v>42522</v>
      </c>
      <c r="K1187" s="27">
        <v>27005</v>
      </c>
      <c r="L1187" s="28">
        <v>24118.97</v>
      </c>
      <c r="M1187" s="28">
        <v>25110</v>
      </c>
      <c r="N1187" s="29">
        <v>0.8</v>
      </c>
      <c r="O1187" s="28">
        <v>20090</v>
      </c>
      <c r="P1187" s="34"/>
      <c r="Q1187" s="31" t="s">
        <v>4231</v>
      </c>
    </row>
    <row r="1188" ht="15.75" customHeight="1" spans="1:17">
      <c r="A1188" s="18">
        <v>1181</v>
      </c>
      <c r="B1188" s="32"/>
      <c r="C1188" s="22" t="s">
        <v>4232</v>
      </c>
      <c r="D1188" s="22" t="s">
        <v>2371</v>
      </c>
      <c r="E1188" s="24"/>
      <c r="F1188" s="22"/>
      <c r="G1188" s="24">
        <v>1</v>
      </c>
      <c r="H1188" s="25" t="s">
        <v>551</v>
      </c>
      <c r="I1188" s="26">
        <v>40179</v>
      </c>
      <c r="J1188" s="26">
        <v>40179</v>
      </c>
      <c r="K1188" s="27">
        <v>30500</v>
      </c>
      <c r="L1188" s="28">
        <v>5388.16</v>
      </c>
      <c r="M1188" s="28">
        <v>25930</v>
      </c>
      <c r="N1188" s="29">
        <v>0.15</v>
      </c>
      <c r="O1188" s="28">
        <v>3890</v>
      </c>
      <c r="P1188" s="34"/>
      <c r="Q1188" s="31" t="s">
        <v>4231</v>
      </c>
    </row>
    <row r="1189" ht="15.75" customHeight="1" spans="1:17">
      <c r="A1189" s="18">
        <v>1182</v>
      </c>
      <c r="B1189" s="32"/>
      <c r="C1189" s="22" t="s">
        <v>4233</v>
      </c>
      <c r="D1189" s="22" t="s">
        <v>3674</v>
      </c>
      <c r="E1189" s="24"/>
      <c r="F1189" s="22"/>
      <c r="G1189" s="24">
        <v>1</v>
      </c>
      <c r="H1189" s="25" t="s">
        <v>551</v>
      </c>
      <c r="I1189" s="26">
        <v>40210</v>
      </c>
      <c r="J1189" s="26">
        <v>40210</v>
      </c>
      <c r="K1189" s="35">
        <v>5600</v>
      </c>
      <c r="L1189" s="28">
        <v>1034.01</v>
      </c>
      <c r="M1189" s="28">
        <v>4760</v>
      </c>
      <c r="N1189" s="29">
        <v>0.15</v>
      </c>
      <c r="O1189" s="28">
        <v>710</v>
      </c>
      <c r="P1189" s="34"/>
      <c r="Q1189" s="31" t="s">
        <v>4231</v>
      </c>
    </row>
    <row r="1190" ht="15.75" customHeight="1" spans="1:17">
      <c r="A1190" s="18">
        <v>1183</v>
      </c>
      <c r="B1190" s="32"/>
      <c r="C1190" s="22" t="s">
        <v>4234</v>
      </c>
      <c r="D1190" s="22" t="s">
        <v>2362</v>
      </c>
      <c r="E1190" s="24"/>
      <c r="F1190" s="22"/>
      <c r="G1190" s="24">
        <v>1</v>
      </c>
      <c r="H1190" s="25" t="s">
        <v>551</v>
      </c>
      <c r="I1190" s="26">
        <v>40210</v>
      </c>
      <c r="J1190" s="26">
        <v>40210</v>
      </c>
      <c r="K1190" s="27">
        <v>15290</v>
      </c>
      <c r="L1190" s="28">
        <v>2821.85</v>
      </c>
      <c r="M1190" s="28">
        <v>13000</v>
      </c>
      <c r="N1190" s="29">
        <v>0.15</v>
      </c>
      <c r="O1190" s="28">
        <v>1950</v>
      </c>
      <c r="P1190" s="34"/>
      <c r="Q1190" s="31" t="s">
        <v>4231</v>
      </c>
    </row>
    <row r="1191" ht="15.75" customHeight="1" spans="1:17">
      <c r="A1191" s="18">
        <v>1184</v>
      </c>
      <c r="B1191" s="32"/>
      <c r="C1191" s="22" t="s">
        <v>4235</v>
      </c>
      <c r="D1191" s="22" t="s">
        <v>2359</v>
      </c>
      <c r="E1191" s="24"/>
      <c r="F1191" s="22"/>
      <c r="G1191" s="24">
        <v>1</v>
      </c>
      <c r="H1191" s="25" t="s">
        <v>551</v>
      </c>
      <c r="I1191" s="26">
        <v>40299</v>
      </c>
      <c r="J1191" s="26">
        <v>40299</v>
      </c>
      <c r="K1191" s="27">
        <v>115000</v>
      </c>
      <c r="L1191" s="28">
        <v>23958</v>
      </c>
      <c r="M1191" s="28">
        <v>101200</v>
      </c>
      <c r="N1191" s="29">
        <v>0.44</v>
      </c>
      <c r="O1191" s="28">
        <v>44530</v>
      </c>
      <c r="P1191" s="34"/>
      <c r="Q1191" s="31" t="s">
        <v>4231</v>
      </c>
    </row>
    <row r="1192" ht="15.75" customHeight="1" spans="1:17">
      <c r="A1192" s="18">
        <v>1185</v>
      </c>
      <c r="B1192" s="32"/>
      <c r="C1192" s="22" t="s">
        <v>4236</v>
      </c>
      <c r="D1192" s="22" t="s">
        <v>2639</v>
      </c>
      <c r="E1192" s="24"/>
      <c r="F1192" s="22"/>
      <c r="G1192" s="24">
        <v>1</v>
      </c>
      <c r="H1192" s="25" t="s">
        <v>551</v>
      </c>
      <c r="I1192" s="26">
        <v>40330</v>
      </c>
      <c r="J1192" s="26">
        <v>40330</v>
      </c>
      <c r="K1192" s="27">
        <v>3200</v>
      </c>
      <c r="L1192" s="28">
        <v>692.33</v>
      </c>
      <c r="M1192" s="28">
        <v>2720</v>
      </c>
      <c r="N1192" s="29">
        <v>0.27</v>
      </c>
      <c r="O1192" s="28">
        <v>730</v>
      </c>
      <c r="P1192" s="34"/>
      <c r="Q1192" s="31" t="s">
        <v>4231</v>
      </c>
    </row>
    <row r="1193" ht="15.75" customHeight="1" spans="1:17">
      <c r="A1193" s="18">
        <v>1186</v>
      </c>
      <c r="B1193" s="32"/>
      <c r="C1193" s="22" t="s">
        <v>4237</v>
      </c>
      <c r="D1193" s="22" t="s">
        <v>2362</v>
      </c>
      <c r="E1193" s="24"/>
      <c r="F1193" s="22"/>
      <c r="G1193" s="24">
        <v>1</v>
      </c>
      <c r="H1193" s="25" t="s">
        <v>551</v>
      </c>
      <c r="I1193" s="26">
        <v>40817</v>
      </c>
      <c r="J1193" s="26">
        <v>40817</v>
      </c>
      <c r="K1193" s="27">
        <v>2800</v>
      </c>
      <c r="L1193" s="28">
        <v>959.89</v>
      </c>
      <c r="M1193" s="28">
        <v>2410</v>
      </c>
      <c r="N1193" s="29">
        <v>0.25</v>
      </c>
      <c r="O1193" s="28">
        <v>600</v>
      </c>
      <c r="P1193" s="34"/>
      <c r="Q1193" s="31" t="s">
        <v>4231</v>
      </c>
    </row>
    <row r="1194" ht="15.75" customHeight="1" spans="1:17">
      <c r="A1194" s="18">
        <v>1187</v>
      </c>
      <c r="B1194" s="32"/>
      <c r="C1194" s="22" t="s">
        <v>4238</v>
      </c>
      <c r="D1194" s="22" t="s">
        <v>2362</v>
      </c>
      <c r="E1194" s="24"/>
      <c r="F1194" s="22"/>
      <c r="G1194" s="24">
        <v>1</v>
      </c>
      <c r="H1194" s="25" t="s">
        <v>551</v>
      </c>
      <c r="I1194" s="26">
        <v>40878</v>
      </c>
      <c r="J1194" s="26">
        <v>40878</v>
      </c>
      <c r="K1194" s="27">
        <v>3000</v>
      </c>
      <c r="L1194" s="28">
        <v>1076.25</v>
      </c>
      <c r="M1194" s="28">
        <v>2580</v>
      </c>
      <c r="N1194" s="29">
        <v>0.27</v>
      </c>
      <c r="O1194" s="28">
        <v>700</v>
      </c>
      <c r="P1194" s="34"/>
      <c r="Q1194" s="31" t="s">
        <v>4231</v>
      </c>
    </row>
    <row r="1195" ht="15.75" customHeight="1" spans="1:17">
      <c r="A1195" s="18">
        <v>1188</v>
      </c>
      <c r="B1195" s="32"/>
      <c r="C1195" s="22" t="s">
        <v>4239</v>
      </c>
      <c r="D1195" s="22" t="s">
        <v>2362</v>
      </c>
      <c r="E1195" s="24"/>
      <c r="F1195" s="22"/>
      <c r="G1195" s="24">
        <v>1</v>
      </c>
      <c r="H1195" s="25" t="s">
        <v>551</v>
      </c>
      <c r="I1195" s="26">
        <v>40940</v>
      </c>
      <c r="J1195" s="26">
        <v>40940</v>
      </c>
      <c r="K1195" s="27">
        <v>3200</v>
      </c>
      <c r="L1195" s="28">
        <v>1198.93</v>
      </c>
      <c r="M1195" s="28">
        <v>2820</v>
      </c>
      <c r="N1195" s="29">
        <v>0.28</v>
      </c>
      <c r="O1195" s="28">
        <v>790</v>
      </c>
      <c r="P1195" s="34"/>
      <c r="Q1195" s="31" t="s">
        <v>4231</v>
      </c>
    </row>
    <row r="1196" ht="15.75" customHeight="1" spans="1:17">
      <c r="A1196" s="18">
        <v>1189</v>
      </c>
      <c r="B1196" s="32"/>
      <c r="C1196" s="22" t="s">
        <v>4240</v>
      </c>
      <c r="D1196" s="22" t="s">
        <v>2362</v>
      </c>
      <c r="E1196" s="24"/>
      <c r="F1196" s="22"/>
      <c r="G1196" s="24">
        <v>1</v>
      </c>
      <c r="H1196" s="25" t="s">
        <v>551</v>
      </c>
      <c r="I1196" s="26">
        <v>41061</v>
      </c>
      <c r="J1196" s="26">
        <v>41061</v>
      </c>
      <c r="K1196" s="27">
        <v>3600</v>
      </c>
      <c r="L1196" s="28">
        <v>1462.5</v>
      </c>
      <c r="M1196" s="28">
        <v>3170</v>
      </c>
      <c r="N1196" s="29">
        <v>0.32</v>
      </c>
      <c r="O1196" s="28">
        <v>1010</v>
      </c>
      <c r="P1196" s="34"/>
      <c r="Q1196" s="31" t="s">
        <v>4231</v>
      </c>
    </row>
    <row r="1197" ht="15.75" customHeight="1" spans="1:17">
      <c r="A1197" s="18">
        <v>1190</v>
      </c>
      <c r="B1197" s="32"/>
      <c r="C1197" s="22" t="s">
        <v>4241</v>
      </c>
      <c r="D1197" s="22" t="s">
        <v>4153</v>
      </c>
      <c r="E1197" s="24"/>
      <c r="F1197" s="22"/>
      <c r="G1197" s="24">
        <v>1</v>
      </c>
      <c r="H1197" s="25" t="s">
        <v>551</v>
      </c>
      <c r="I1197" s="26">
        <v>41061</v>
      </c>
      <c r="J1197" s="26">
        <v>41061</v>
      </c>
      <c r="K1197" s="27">
        <v>7300</v>
      </c>
      <c r="L1197" s="28">
        <v>2965.75</v>
      </c>
      <c r="M1197" s="28">
        <v>5840</v>
      </c>
      <c r="N1197" s="29">
        <v>0.32</v>
      </c>
      <c r="O1197" s="28">
        <v>1870</v>
      </c>
      <c r="P1197" s="34"/>
      <c r="Q1197" s="31" t="s">
        <v>4231</v>
      </c>
    </row>
    <row r="1198" ht="15.75" customHeight="1" spans="1:17">
      <c r="A1198" s="18">
        <v>1191</v>
      </c>
      <c r="B1198" s="32"/>
      <c r="C1198" s="22" t="s">
        <v>4242</v>
      </c>
      <c r="D1198" s="22" t="s">
        <v>2359</v>
      </c>
      <c r="E1198" s="24" t="s">
        <v>4243</v>
      </c>
      <c r="F1198" s="22"/>
      <c r="G1198" s="24">
        <v>1</v>
      </c>
      <c r="H1198" s="25" t="s">
        <v>551</v>
      </c>
      <c r="I1198" s="26">
        <v>42552</v>
      </c>
      <c r="J1198" s="26">
        <v>42552</v>
      </c>
      <c r="K1198" s="36">
        <v>268000</v>
      </c>
      <c r="L1198" s="28">
        <v>212836.58</v>
      </c>
      <c r="M1198" s="28">
        <v>258900</v>
      </c>
      <c r="N1198" s="29">
        <v>0.83</v>
      </c>
      <c r="O1198" s="28">
        <v>214890</v>
      </c>
      <c r="P1198" s="34"/>
      <c r="Q1198" s="31" t="s">
        <v>4231</v>
      </c>
    </row>
    <row r="1199" ht="15.75" customHeight="1" spans="1:17">
      <c r="A1199" s="18">
        <v>1192</v>
      </c>
      <c r="B1199" s="32"/>
      <c r="C1199" s="22" t="s">
        <v>4244</v>
      </c>
      <c r="D1199" s="22" t="s">
        <v>3042</v>
      </c>
      <c r="E1199" s="24"/>
      <c r="F1199" s="22"/>
      <c r="G1199" s="24">
        <v>1</v>
      </c>
      <c r="H1199" s="25" t="s">
        <v>551</v>
      </c>
      <c r="I1199" s="26">
        <v>42699</v>
      </c>
      <c r="J1199" s="26">
        <v>42699</v>
      </c>
      <c r="K1199" s="36">
        <v>20000</v>
      </c>
      <c r="L1199" s="28">
        <v>16516.74</v>
      </c>
      <c r="M1199" s="28">
        <v>19000</v>
      </c>
      <c r="N1199" s="29">
        <v>0.77</v>
      </c>
      <c r="O1199" s="28">
        <v>14630</v>
      </c>
      <c r="P1199" s="34"/>
      <c r="Q1199" s="31" t="s">
        <v>4231</v>
      </c>
    </row>
    <row r="1200" ht="15.75" customHeight="1" spans="1:17">
      <c r="A1200" s="18">
        <v>1193</v>
      </c>
      <c r="B1200" s="32"/>
      <c r="C1200" s="22" t="s">
        <v>4245</v>
      </c>
      <c r="D1200" s="22" t="s">
        <v>2469</v>
      </c>
      <c r="E1200" s="24"/>
      <c r="F1200" s="22"/>
      <c r="G1200" s="24">
        <v>2</v>
      </c>
      <c r="H1200" s="25" t="s">
        <v>551</v>
      </c>
      <c r="I1200" s="26">
        <v>43159</v>
      </c>
      <c r="J1200" s="26">
        <v>43159</v>
      </c>
      <c r="K1200" s="36">
        <v>14400</v>
      </c>
      <c r="L1200" s="28">
        <v>13602</v>
      </c>
      <c r="M1200" s="28">
        <v>14400</v>
      </c>
      <c r="N1200" s="29">
        <v>0.92</v>
      </c>
      <c r="O1200" s="28">
        <v>13250</v>
      </c>
      <c r="P1200" s="34"/>
      <c r="Q1200" s="31" t="s">
        <v>4231</v>
      </c>
    </row>
    <row r="1201" ht="15.75" customHeight="1" spans="1:17">
      <c r="A1201" s="18">
        <v>1194</v>
      </c>
      <c r="B1201" s="32"/>
      <c r="C1201" s="22" t="s">
        <v>4246</v>
      </c>
      <c r="D1201" s="22" t="s">
        <v>2424</v>
      </c>
      <c r="E1201" s="24"/>
      <c r="F1201" s="22"/>
      <c r="G1201" s="24">
        <v>1</v>
      </c>
      <c r="H1201" s="25" t="s">
        <v>551</v>
      </c>
      <c r="I1201" s="26">
        <v>43187</v>
      </c>
      <c r="J1201" s="26">
        <v>43187</v>
      </c>
      <c r="K1201" s="36">
        <v>9800</v>
      </c>
      <c r="L1201" s="28">
        <v>4446.92</v>
      </c>
      <c r="M1201" s="28">
        <v>9800</v>
      </c>
      <c r="N1201" s="29">
        <v>0.88</v>
      </c>
      <c r="O1201" s="28">
        <v>8620</v>
      </c>
      <c r="P1201" s="34"/>
      <c r="Q1201" s="31" t="s">
        <v>4231</v>
      </c>
    </row>
    <row r="1202" ht="15.75" customHeight="1" spans="1:17">
      <c r="A1202" s="18">
        <v>1195</v>
      </c>
      <c r="B1202" s="32"/>
      <c r="C1202" s="22" t="s">
        <v>4247</v>
      </c>
      <c r="D1202" s="22" t="s">
        <v>2416</v>
      </c>
      <c r="E1202" s="24"/>
      <c r="F1202" s="22"/>
      <c r="G1202" s="24">
        <v>1</v>
      </c>
      <c r="H1202" s="25" t="s">
        <v>551</v>
      </c>
      <c r="I1202" s="26">
        <v>43187</v>
      </c>
      <c r="J1202" s="26">
        <v>43187</v>
      </c>
      <c r="K1202" s="43">
        <v>1300</v>
      </c>
      <c r="L1202" s="28">
        <v>65</v>
      </c>
      <c r="M1202" s="28">
        <v>1300</v>
      </c>
      <c r="N1202" s="29">
        <v>0.88</v>
      </c>
      <c r="O1202" s="28">
        <v>1140</v>
      </c>
      <c r="P1202" s="34"/>
      <c r="Q1202" s="31" t="s">
        <v>4231</v>
      </c>
    </row>
    <row r="1203" ht="15.75" customHeight="1" spans="1:17">
      <c r="A1203" s="18">
        <v>1196</v>
      </c>
      <c r="B1203" s="32"/>
      <c r="C1203" s="22" t="s">
        <v>4248</v>
      </c>
      <c r="D1203" s="22" t="s">
        <v>2410</v>
      </c>
      <c r="E1203" s="24"/>
      <c r="F1203" s="22"/>
      <c r="G1203" s="24">
        <v>1</v>
      </c>
      <c r="H1203" s="25" t="s">
        <v>551</v>
      </c>
      <c r="I1203" s="26">
        <v>43187</v>
      </c>
      <c r="J1203" s="26">
        <v>43187</v>
      </c>
      <c r="K1203" s="27">
        <v>1195</v>
      </c>
      <c r="L1203" s="28">
        <v>59.75</v>
      </c>
      <c r="M1203" s="28">
        <v>1200</v>
      </c>
      <c r="N1203" s="29">
        <v>0.88</v>
      </c>
      <c r="O1203" s="28">
        <v>1060</v>
      </c>
      <c r="P1203" s="34"/>
      <c r="Q1203" s="31" t="s">
        <v>4231</v>
      </c>
    </row>
    <row r="1204" ht="15.75" customHeight="1" spans="1:17">
      <c r="A1204" s="18">
        <v>1197</v>
      </c>
      <c r="B1204" s="32"/>
      <c r="C1204" s="22" t="s">
        <v>4249</v>
      </c>
      <c r="D1204" s="22" t="s">
        <v>2410</v>
      </c>
      <c r="E1204" s="24"/>
      <c r="F1204" s="22"/>
      <c r="G1204" s="24">
        <v>1</v>
      </c>
      <c r="H1204" s="25" t="s">
        <v>551</v>
      </c>
      <c r="I1204" s="26">
        <v>43187</v>
      </c>
      <c r="J1204" s="26">
        <v>43187</v>
      </c>
      <c r="K1204" s="27">
        <v>2200</v>
      </c>
      <c r="L1204" s="28">
        <v>911.23</v>
      </c>
      <c r="M1204" s="28">
        <v>2200</v>
      </c>
      <c r="N1204" s="29">
        <v>0.88</v>
      </c>
      <c r="O1204" s="28">
        <v>1940</v>
      </c>
      <c r="P1204" s="34"/>
      <c r="Q1204" s="31" t="s">
        <v>4231</v>
      </c>
    </row>
    <row r="1205" ht="15.75" customHeight="1" spans="1:17">
      <c r="A1205" s="18">
        <v>1198</v>
      </c>
      <c r="B1205" s="32"/>
      <c r="C1205" s="22" t="s">
        <v>4250</v>
      </c>
      <c r="D1205" s="22" t="s">
        <v>2416</v>
      </c>
      <c r="E1205" s="24"/>
      <c r="F1205" s="22"/>
      <c r="G1205" s="24">
        <v>3</v>
      </c>
      <c r="H1205" s="25" t="s">
        <v>551</v>
      </c>
      <c r="I1205" s="26">
        <v>43219</v>
      </c>
      <c r="J1205" s="26">
        <v>43219</v>
      </c>
      <c r="K1205" s="27">
        <v>2325</v>
      </c>
      <c r="L1205" s="28">
        <v>1791.23</v>
      </c>
      <c r="M1205" s="28">
        <v>2330</v>
      </c>
      <c r="N1205" s="29">
        <v>0.89</v>
      </c>
      <c r="O1205" s="28">
        <v>2070</v>
      </c>
      <c r="P1205" s="34"/>
      <c r="Q1205" s="31" t="s">
        <v>4231</v>
      </c>
    </row>
    <row r="1206" ht="15.75" customHeight="1" spans="1:17">
      <c r="A1206" s="18">
        <v>1199</v>
      </c>
      <c r="B1206" s="32"/>
      <c r="C1206" s="22" t="s">
        <v>4251</v>
      </c>
      <c r="D1206" s="22" t="s">
        <v>2911</v>
      </c>
      <c r="E1206" s="24"/>
      <c r="F1206" s="22"/>
      <c r="G1206" s="24">
        <v>1</v>
      </c>
      <c r="H1206" s="25" t="s">
        <v>551</v>
      </c>
      <c r="I1206" s="26">
        <v>43219</v>
      </c>
      <c r="J1206" s="26">
        <v>43219</v>
      </c>
      <c r="K1206" s="27">
        <v>1680</v>
      </c>
      <c r="L1206" s="28">
        <v>84</v>
      </c>
      <c r="M1206" s="28">
        <v>1680</v>
      </c>
      <c r="N1206" s="29">
        <v>0.85</v>
      </c>
      <c r="O1206" s="28">
        <v>1430</v>
      </c>
      <c r="P1206" s="34"/>
      <c r="Q1206" s="31" t="s">
        <v>4231</v>
      </c>
    </row>
    <row r="1207" ht="15.75" customHeight="1" spans="1:17">
      <c r="A1207" s="18">
        <v>1200</v>
      </c>
      <c r="B1207" s="32"/>
      <c r="C1207" s="22" t="s">
        <v>4252</v>
      </c>
      <c r="D1207" s="22" t="s">
        <v>2355</v>
      </c>
      <c r="E1207" s="24" t="s">
        <v>4253</v>
      </c>
      <c r="F1207" s="22"/>
      <c r="G1207" s="24">
        <v>1</v>
      </c>
      <c r="H1207" s="25" t="s">
        <v>551</v>
      </c>
      <c r="I1207" s="26">
        <v>40848</v>
      </c>
      <c r="J1207" s="26">
        <v>40848</v>
      </c>
      <c r="K1207" s="27">
        <v>58915.8</v>
      </c>
      <c r="L1207" s="43">
        <v>20669.36</v>
      </c>
      <c r="M1207" s="28">
        <v>54200</v>
      </c>
      <c r="N1207" s="29">
        <v>0.54</v>
      </c>
      <c r="O1207" s="28">
        <v>29270</v>
      </c>
      <c r="P1207" s="34"/>
      <c r="Q1207" s="31" t="s">
        <v>4231</v>
      </c>
    </row>
    <row r="1208" ht="15.75" customHeight="1" spans="1:17">
      <c r="A1208" s="18">
        <v>1201</v>
      </c>
      <c r="B1208" s="32"/>
      <c r="C1208" s="22" t="s">
        <v>4254</v>
      </c>
      <c r="D1208" s="22" t="s">
        <v>3121</v>
      </c>
      <c r="E1208" s="24" t="s">
        <v>4255</v>
      </c>
      <c r="F1208" s="22"/>
      <c r="G1208" s="24">
        <v>1</v>
      </c>
      <c r="H1208" s="25" t="s">
        <v>551</v>
      </c>
      <c r="I1208" s="26">
        <v>42814</v>
      </c>
      <c r="J1208" s="26">
        <v>42814</v>
      </c>
      <c r="K1208" s="27">
        <v>98000</v>
      </c>
      <c r="L1208" s="43">
        <v>84035.06</v>
      </c>
      <c r="M1208" s="28">
        <v>94080</v>
      </c>
      <c r="N1208" s="29">
        <v>0.88</v>
      </c>
      <c r="O1208" s="28">
        <v>82790</v>
      </c>
      <c r="P1208" s="34"/>
      <c r="Q1208" s="31" t="s">
        <v>4231</v>
      </c>
    </row>
    <row r="1209" ht="15.75" customHeight="1" spans="1:17">
      <c r="A1209" s="18">
        <v>1202</v>
      </c>
      <c r="B1209" s="32"/>
      <c r="C1209" s="22" t="s">
        <v>4256</v>
      </c>
      <c r="D1209" s="22" t="s">
        <v>4257</v>
      </c>
      <c r="E1209" s="24" t="s">
        <v>3557</v>
      </c>
      <c r="F1209" s="22"/>
      <c r="G1209" s="24">
        <v>1</v>
      </c>
      <c r="H1209" s="25" t="s">
        <v>551</v>
      </c>
      <c r="I1209" s="26">
        <v>43343</v>
      </c>
      <c r="J1209" s="26">
        <v>43343</v>
      </c>
      <c r="K1209" s="27">
        <v>1550</v>
      </c>
      <c r="L1209" s="43">
        <v>1378.22</v>
      </c>
      <c r="M1209" s="28">
        <v>1550</v>
      </c>
      <c r="N1209" s="29">
        <v>0.94</v>
      </c>
      <c r="O1209" s="28">
        <v>1460</v>
      </c>
      <c r="P1209" s="34"/>
      <c r="Q1209" s="31" t="s">
        <v>4231</v>
      </c>
    </row>
    <row r="1210" ht="15.75" customHeight="1" spans="1:17">
      <c r="A1210" s="18">
        <v>1203</v>
      </c>
      <c r="B1210" s="32"/>
      <c r="C1210" s="22" t="s">
        <v>4258</v>
      </c>
      <c r="D1210" s="22" t="s">
        <v>3218</v>
      </c>
      <c r="E1210" s="24"/>
      <c r="F1210" s="22"/>
      <c r="G1210" s="24">
        <v>1</v>
      </c>
      <c r="H1210" s="25" t="s">
        <v>551</v>
      </c>
      <c r="I1210" s="26">
        <v>42814</v>
      </c>
      <c r="J1210" s="26">
        <v>42814</v>
      </c>
      <c r="K1210" s="27">
        <v>124425</v>
      </c>
      <c r="L1210" s="43">
        <v>106694.46</v>
      </c>
      <c r="M1210" s="28">
        <v>118200</v>
      </c>
      <c r="N1210" s="29">
        <v>0.8</v>
      </c>
      <c r="O1210" s="28">
        <v>94560</v>
      </c>
      <c r="P1210" s="34"/>
      <c r="Q1210" s="31" t="s">
        <v>4231</v>
      </c>
    </row>
    <row r="1211" ht="15.75" customHeight="1" spans="1:17">
      <c r="A1211" s="18">
        <v>1204</v>
      </c>
      <c r="B1211" s="32"/>
      <c r="C1211" s="22" t="s">
        <v>4259</v>
      </c>
      <c r="D1211" s="23" t="s">
        <v>2440</v>
      </c>
      <c r="E1211" s="24"/>
      <c r="F1211" s="23" t="s">
        <v>4260</v>
      </c>
      <c r="G1211" s="24">
        <v>1</v>
      </c>
      <c r="H1211" s="25" t="s">
        <v>551</v>
      </c>
      <c r="I1211" s="26">
        <v>40269</v>
      </c>
      <c r="J1211" s="26">
        <v>40269</v>
      </c>
      <c r="K1211" s="27">
        <v>3800</v>
      </c>
      <c r="L1211" s="28">
        <v>190</v>
      </c>
      <c r="M1211" s="28">
        <v>3720</v>
      </c>
      <c r="N1211" s="29">
        <v>0.25</v>
      </c>
      <c r="O1211" s="28">
        <v>930</v>
      </c>
      <c r="P1211" s="30"/>
      <c r="Q1211" s="31" t="s">
        <v>4231</v>
      </c>
    </row>
    <row r="1212" ht="15.75" customHeight="1" spans="1:17">
      <c r="A1212" s="18">
        <v>1205</v>
      </c>
      <c r="B1212" s="32"/>
      <c r="C1212" s="22" t="s">
        <v>4261</v>
      </c>
      <c r="D1212" s="23" t="s">
        <v>4262</v>
      </c>
      <c r="E121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Height="1" spans="1:17">
      <c r="A1213" s="18">
        <v>1206</v>
      </c>
      <c r="B1213" s="32"/>
      <c r="C1213" s="22" t="s">
        <v>4263</v>
      </c>
      <c r="D1213" s="23" t="s">
        <v>2566</v>
      </c>
      <c r="E1213" s="24"/>
      <c r="F1213" s="23" t="s">
        <v>4264</v>
      </c>
      <c r="G1213" s="24">
        <v>1</v>
      </c>
      <c r="H1213" s="25" t="s">
        <v>551</v>
      </c>
      <c r="I1213" s="26">
        <v>40269</v>
      </c>
      <c r="J1213" s="26">
        <v>40269</v>
      </c>
      <c r="K1213" s="27">
        <v>1900</v>
      </c>
      <c r="L1213" s="28">
        <v>95</v>
      </c>
      <c r="M1213" s="28">
        <v>1860</v>
      </c>
      <c r="N1213" s="29">
        <v>0.25</v>
      </c>
      <c r="O1213" s="28">
        <v>470</v>
      </c>
      <c r="P1213" s="30"/>
      <c r="Q1213" s="31" t="s">
        <v>4231</v>
      </c>
    </row>
    <row r="1214" ht="15.75" customHeight="1" spans="1:17">
      <c r="A1214" s="18">
        <v>1207</v>
      </c>
      <c r="B1214" s="32"/>
      <c r="C1214" s="22" t="s">
        <v>4265</v>
      </c>
      <c r="D1214" s="23" t="s">
        <v>4266</v>
      </c>
      <c r="E1214" s="24"/>
      <c r="F1214" s="23"/>
      <c r="G1214" s="24">
        <v>1</v>
      </c>
      <c r="H1214" s="25" t="s">
        <v>551</v>
      </c>
      <c r="I1214" s="26">
        <v>39142</v>
      </c>
      <c r="J1214" s="26">
        <v>39142</v>
      </c>
      <c r="K1214" s="27">
        <v>7660</v>
      </c>
      <c r="L1214" s="28">
        <v>383</v>
      </c>
      <c r="M1214" s="28">
        <v>5970</v>
      </c>
      <c r="N1214" s="29">
        <v>0.24</v>
      </c>
      <c r="O1214" s="28">
        <v>1430</v>
      </c>
      <c r="P1214" s="30"/>
      <c r="Q1214" s="31" t="s">
        <v>4231</v>
      </c>
    </row>
    <row r="1215" ht="15.75" customHeight="1" spans="1:17">
      <c r="A1215" s="18">
        <v>1208</v>
      </c>
      <c r="B1215" s="32"/>
      <c r="C1215" s="22" t="s">
        <v>4267</v>
      </c>
      <c r="D1215" s="23" t="s">
        <v>4268</v>
      </c>
      <c r="E1215" s="24"/>
      <c r="F1215" s="23"/>
      <c r="G1215" s="24">
        <v>1</v>
      </c>
      <c r="H1215" s="25" t="s">
        <v>551</v>
      </c>
      <c r="I1215" s="26">
        <v>40391</v>
      </c>
      <c r="J1215" s="26">
        <v>40391</v>
      </c>
      <c r="K1215" s="27">
        <v>2250</v>
      </c>
      <c r="L1215" s="28">
        <v>112.5</v>
      </c>
      <c r="M1215" s="28">
        <v>1760</v>
      </c>
      <c r="N1215" s="29">
        <v>0.15</v>
      </c>
      <c r="O1215" s="28">
        <v>260</v>
      </c>
      <c r="P1215" s="30"/>
      <c r="Q1215" s="31" t="s">
        <v>4231</v>
      </c>
    </row>
    <row r="1216" ht="15.75" customHeight="1" spans="1:17">
      <c r="A1216" s="18">
        <v>1209</v>
      </c>
      <c r="B1216" s="32"/>
      <c r="C1216" s="22" t="s">
        <v>4269</v>
      </c>
      <c r="D1216" s="23" t="s">
        <v>3297</v>
      </c>
      <c r="E1216" s="24"/>
      <c r="F1216" s="23"/>
      <c r="G1216" s="24">
        <v>1</v>
      </c>
      <c r="H1216" s="25" t="s">
        <v>551</v>
      </c>
      <c r="I1216" s="26">
        <v>40695</v>
      </c>
      <c r="J1216" s="26">
        <v>40695</v>
      </c>
      <c r="K1216" s="27">
        <v>1175</v>
      </c>
      <c r="L1216" s="28">
        <v>58.75</v>
      </c>
      <c r="M1216" s="28">
        <v>1080</v>
      </c>
      <c r="N1216" s="29">
        <v>0.51</v>
      </c>
      <c r="O1216" s="28">
        <v>550</v>
      </c>
      <c r="P1216" s="30"/>
      <c r="Q1216" s="31" t="s">
        <v>4231</v>
      </c>
    </row>
    <row r="1217" ht="15.75" customHeight="1" spans="1:18">
      <c r="A1217" s="18">
        <v>1210</v>
      </c>
      <c r="B1217" s="32"/>
      <c r="C1217" s="22" t="s">
        <v>4270</v>
      </c>
      <c r="D1217" s="23" t="s">
        <v>2997</v>
      </c>
      <c r="E1217" s="24"/>
      <c r="F1217" s="23"/>
      <c r="G1217" s="24">
        <v>1</v>
      </c>
      <c r="H1217" s="25" t="s">
        <v>551</v>
      </c>
      <c r="I1217" s="26">
        <v>41122</v>
      </c>
      <c r="J1217" s="26">
        <v>41122</v>
      </c>
      <c r="K1217" s="27">
        <v>13000</v>
      </c>
      <c r="L1217" s="28">
        <v>650</v>
      </c>
      <c r="M1217" s="28">
        <v>12740</v>
      </c>
      <c r="N1217" s="29">
        <v>0.44</v>
      </c>
      <c r="O1217" s="28">
        <v>5610</v>
      </c>
      <c r="P1217" s="30"/>
      <c r="Q1217" s="31" t="s">
        <v>4231</v>
      </c>
    </row>
    <row r="1218" ht="15.75" customHeight="1" spans="1:18">
      <c r="A1218" s="18">
        <v>1211</v>
      </c>
      <c r="B1218" s="32"/>
      <c r="C1218" s="22" t="s">
        <v>4271</v>
      </c>
      <c r="D1218" s="23" t="s">
        <v>4272</v>
      </c>
      <c r="E1218" s="24"/>
      <c r="F1218" s="23"/>
      <c r="G1218" s="24">
        <v>1</v>
      </c>
      <c r="H1218" s="25" t="s">
        <v>551</v>
      </c>
      <c r="I1218" s="26">
        <v>42005</v>
      </c>
      <c r="J1218" s="26">
        <v>42005</v>
      </c>
      <c r="K1218" s="27">
        <v>1800</v>
      </c>
      <c r="L1218" s="28">
        <v>546</v>
      </c>
      <c r="M1218" s="28">
        <v>1710</v>
      </c>
      <c r="N1218" s="29">
        <v>0.65</v>
      </c>
      <c r="O1218" s="28">
        <v>1110</v>
      </c>
      <c r="P1218" s="30"/>
      <c r="Q1218" s="31" t="s">
        <v>4231</v>
      </c>
    </row>
    <row r="1219" ht="15.75" customHeight="1" spans="1:18">
      <c r="A1219" s="18">
        <v>1212</v>
      </c>
      <c r="B1219" s="32"/>
      <c r="C1219" s="22" t="s">
        <v>4273</v>
      </c>
      <c r="D1219" s="23" t="s">
        <v>3280</v>
      </c>
      <c r="E1219" s="24"/>
      <c r="F1219" s="23"/>
      <c r="G1219" s="24">
        <v>1</v>
      </c>
      <c r="H1219" s="25" t="s">
        <v>551</v>
      </c>
      <c r="I1219" s="26">
        <v>42036</v>
      </c>
      <c r="J1219" s="26">
        <v>42036</v>
      </c>
      <c r="K1219" s="27">
        <v>1800</v>
      </c>
      <c r="L1219" s="28">
        <v>574.5</v>
      </c>
      <c r="M1219" s="28">
        <v>1710</v>
      </c>
      <c r="N1219" s="29">
        <v>0.65</v>
      </c>
      <c r="O1219" s="28">
        <v>1110</v>
      </c>
      <c r="P1219" s="30"/>
      <c r="Q1219" s="31" t="s">
        <v>4231</v>
      </c>
    </row>
    <row r="1220" ht="15.75" customHeight="1" spans="1:18">
      <c r="A1220" s="18">
        <v>1213</v>
      </c>
      <c r="B1220" s="32"/>
      <c r="C1220" s="22" t="s">
        <v>4274</v>
      </c>
      <c r="D1220" s="23" t="s">
        <v>4275</v>
      </c>
      <c r="E1220" s="24"/>
      <c r="F1220" s="23"/>
      <c r="G1220" s="24">
        <v>2</v>
      </c>
      <c r="H1220" s="25" t="s">
        <v>551</v>
      </c>
      <c r="I1220" s="26">
        <v>42156</v>
      </c>
      <c r="J1220" s="26">
        <v>42156</v>
      </c>
      <c r="K1220" s="27">
        <v>5000</v>
      </c>
      <c r="L1220" s="28">
        <v>1912.37</v>
      </c>
      <c r="M1220" s="28">
        <v>4250</v>
      </c>
      <c r="N1220" s="29">
        <v>0.53</v>
      </c>
      <c r="O1220" s="28">
        <v>2250</v>
      </c>
      <c r="P1220" s="30"/>
      <c r="Q1220" s="31" t="s">
        <v>4231</v>
      </c>
    </row>
    <row r="1221" ht="15.75" customHeight="1" spans="1:18">
      <c r="A1221" s="18">
        <v>1214</v>
      </c>
      <c r="B1221" s="32"/>
      <c r="C1221" s="22" t="s">
        <v>4276</v>
      </c>
      <c r="D1221" s="23" t="s">
        <v>2440</v>
      </c>
      <c r="E1221" s="24"/>
      <c r="F1221" s="23"/>
      <c r="G1221" s="24">
        <v>1</v>
      </c>
      <c r="H1221" s="25" t="s">
        <v>551</v>
      </c>
      <c r="I1221" s="26">
        <v>42309</v>
      </c>
      <c r="J1221" s="26">
        <v>42309</v>
      </c>
      <c r="K1221" s="27">
        <v>5000</v>
      </c>
      <c r="L1221" s="28">
        <v>2308.22</v>
      </c>
      <c r="M1221" s="28">
        <v>4750</v>
      </c>
      <c r="N1221" s="29">
        <v>0.72</v>
      </c>
      <c r="O1221" s="28">
        <v>3420</v>
      </c>
      <c r="P1221" s="30"/>
      <c r="Q1221" s="31" t="s">
        <v>4231</v>
      </c>
    </row>
    <row r="1222" ht="15.75" customHeight="1" spans="1:18">
      <c r="A1222" s="18">
        <v>1215</v>
      </c>
      <c r="B1222" s="32"/>
      <c r="C1222" s="22" t="s">
        <v>4277</v>
      </c>
      <c r="D1222" s="23" t="s">
        <v>1983</v>
      </c>
      <c r="E1222" s="24" t="s">
        <v>4278</v>
      </c>
      <c r="F1222" s="23"/>
      <c r="G1222" s="24">
        <v>1</v>
      </c>
      <c r="H1222" s="25" t="s">
        <v>551</v>
      </c>
      <c r="I1222" s="26">
        <v>42491</v>
      </c>
      <c r="J1222" s="26">
        <v>42491</v>
      </c>
      <c r="K1222" s="27">
        <v>9500</v>
      </c>
      <c r="L1222" s="28">
        <v>5288.24</v>
      </c>
      <c r="M1222" s="28">
        <v>8550</v>
      </c>
      <c r="N1222" s="29">
        <v>0.64</v>
      </c>
      <c r="O1222" s="28">
        <v>5470</v>
      </c>
      <c r="P1222" s="30"/>
      <c r="Q1222" s="31" t="s">
        <v>4231</v>
      </c>
    </row>
    <row r="1223" ht="15.75" customHeight="1" spans="1:18">
      <c r="A1223" s="18">
        <v>1216</v>
      </c>
      <c r="B1223" s="32"/>
      <c r="C1223" s="22" t="s">
        <v>4279</v>
      </c>
      <c r="D1223" s="23" t="s">
        <v>4280</v>
      </c>
      <c r="E1223" s="24"/>
      <c r="F1223" s="23"/>
      <c r="G1223" s="24">
        <v>1</v>
      </c>
      <c r="H1223" s="25" t="s">
        <v>551</v>
      </c>
      <c r="I1223" s="26">
        <v>42491</v>
      </c>
      <c r="J1223" s="26">
        <v>42491</v>
      </c>
      <c r="K1223" s="27">
        <v>4000</v>
      </c>
      <c r="L1223" s="28">
        <v>2226.76</v>
      </c>
      <c r="M1223" s="28">
        <v>3880</v>
      </c>
      <c r="N1223" s="29">
        <v>0.76</v>
      </c>
      <c r="O1223" s="28">
        <v>2950</v>
      </c>
      <c r="P1223" s="30"/>
      <c r="Q1223" s="31" t="s">
        <v>4231</v>
      </c>
    </row>
    <row r="1224" ht="15.75" customHeight="1" spans="1:18">
      <c r="A1224" s="18">
        <v>1217</v>
      </c>
      <c r="B1224" s="32"/>
      <c r="C1224" s="22" t="s">
        <v>4281</v>
      </c>
      <c r="D1224" s="23" t="s">
        <v>4282</v>
      </c>
      <c r="E1224" s="24"/>
      <c r="F1224" s="23"/>
      <c r="G1224" s="24">
        <v>1</v>
      </c>
      <c r="H1224" s="25" t="s">
        <v>626</v>
      </c>
      <c r="I1224" s="26">
        <v>42186</v>
      </c>
      <c r="J1224" s="26">
        <v>42186</v>
      </c>
      <c r="K1224" s="27">
        <v>1800</v>
      </c>
      <c r="L1224" s="28">
        <v>717</v>
      </c>
      <c r="M1224" s="28">
        <v>1480</v>
      </c>
      <c r="N1224" s="29">
        <v>0.62</v>
      </c>
      <c r="O1224" s="28">
        <v>920</v>
      </c>
      <c r="P1224" s="30"/>
      <c r="Q1224" s="31" t="s">
        <v>4231</v>
      </c>
    </row>
    <row r="1225" ht="15.75" customHeight="1" spans="1:18">
      <c r="A1225" s="18">
        <v>1218</v>
      </c>
      <c r="B1225" s="32"/>
      <c r="C1225" s="22" t="s">
        <v>4283</v>
      </c>
      <c r="D1225" s="23" t="s">
        <v>4284</v>
      </c>
      <c r="E1225" s="24"/>
      <c r="F1225" s="23"/>
      <c r="G1225" s="24">
        <v>1</v>
      </c>
      <c r="H1225" s="25" t="s">
        <v>551</v>
      </c>
      <c r="I1225" s="26">
        <v>42522</v>
      </c>
      <c r="J1225" s="26">
        <v>42522</v>
      </c>
      <c r="K1225" s="27">
        <v>1300</v>
      </c>
      <c r="L1225" s="28">
        <v>744.34</v>
      </c>
      <c r="M1225" s="28">
        <v>1260</v>
      </c>
      <c r="N1225" s="29">
        <v>0.77</v>
      </c>
      <c r="O1225" s="28">
        <v>970</v>
      </c>
      <c r="P1225" s="30"/>
      <c r="Q1225" s="31" t="s">
        <v>4231</v>
      </c>
    </row>
    <row r="1226" ht="15.75" customHeight="1" spans="1:18">
      <c r="A1226" s="18">
        <v>1219</v>
      </c>
      <c r="B1226" s="32"/>
      <c r="C1226" s="22" t="s">
        <v>4285</v>
      </c>
      <c r="D1226" s="23" t="s">
        <v>2419</v>
      </c>
      <c r="E1226" s="24"/>
      <c r="F1226" s="23"/>
      <c r="G1226" s="24">
        <v>3</v>
      </c>
      <c r="H1226" s="25" t="s">
        <v>551</v>
      </c>
      <c r="I1226" s="26">
        <v>42522</v>
      </c>
      <c r="J1226" s="26">
        <v>42522</v>
      </c>
      <c r="K1226" s="27">
        <v>3735</v>
      </c>
      <c r="L1226" s="28">
        <v>2138.22</v>
      </c>
      <c r="M1226" s="28">
        <v>3400</v>
      </c>
      <c r="N1226" s="29">
        <v>0.77</v>
      </c>
      <c r="O1226" s="28">
        <v>2620</v>
      </c>
      <c r="P1226" s="30"/>
      <c r="Q1226" s="31" t="s">
        <v>4231</v>
      </c>
    </row>
    <row r="1227" ht="15.75" customHeight="1" spans="1:18">
      <c r="A1227" s="18">
        <v>1220</v>
      </c>
      <c r="B1227" s="32"/>
      <c r="C1227" s="22" t="s">
        <v>4286</v>
      </c>
      <c r="D1227" s="23" t="s">
        <v>2416</v>
      </c>
      <c r="E1227" s="24"/>
      <c r="F1227" s="22"/>
      <c r="G1227" s="24">
        <v>2</v>
      </c>
      <c r="H1227" s="25" t="s">
        <v>551</v>
      </c>
      <c r="I1227" s="26">
        <v>42552</v>
      </c>
      <c r="J1227" s="26">
        <v>42552</v>
      </c>
      <c r="K1227" s="27">
        <v>3400</v>
      </c>
      <c r="L1227" s="28">
        <v>2000.42</v>
      </c>
      <c r="M1227" s="28">
        <v>3060</v>
      </c>
      <c r="N1227" s="29">
        <v>0.66</v>
      </c>
      <c r="O1227" s="28">
        <v>2020</v>
      </c>
      <c r="P1227" s="34"/>
      <c r="Q1227" s="31" t="s">
        <v>4231</v>
      </c>
    </row>
    <row r="1228" ht="15.75" customHeight="1" spans="1:18">
      <c r="A1228" s="18">
        <v>1221</v>
      </c>
      <c r="B1228" s="32"/>
      <c r="C1228" s="22" t="s">
        <v>4287</v>
      </c>
      <c r="D1228" s="23" t="s">
        <v>2399</v>
      </c>
      <c r="E1228" s="24"/>
      <c r="F1228" s="22"/>
      <c r="G1228" s="24">
        <v>1</v>
      </c>
      <c r="H1228" s="25" t="s">
        <v>551</v>
      </c>
      <c r="I1228" s="26">
        <v>42583</v>
      </c>
      <c r="J1228" s="26">
        <v>42583</v>
      </c>
      <c r="K1228" s="27">
        <v>18800</v>
      </c>
      <c r="L1228" s="28">
        <v>11358.25</v>
      </c>
      <c r="M1228" s="28">
        <v>18240</v>
      </c>
      <c r="N1228" s="29">
        <v>0.78</v>
      </c>
      <c r="O1228" s="28">
        <v>14230</v>
      </c>
      <c r="P1228" s="34"/>
      <c r="Q1228" s="31" t="s">
        <v>4231</v>
      </c>
      <c r="R1228" s="37"/>
    </row>
    <row r="1229" ht="15.75" customHeight="1" spans="1:18">
      <c r="A1229" s="18">
        <v>1222</v>
      </c>
      <c r="B1229" s="32"/>
      <c r="C1229" s="22" t="s">
        <v>4288</v>
      </c>
      <c r="D1229" s="23" t="s">
        <v>2396</v>
      </c>
      <c r="E1229" s="24" t="s">
        <v>4289</v>
      </c>
      <c r="F1229" s="22"/>
      <c r="G1229" s="24">
        <v>1</v>
      </c>
      <c r="H1229" s="25" t="s">
        <v>551</v>
      </c>
      <c r="I1229" s="26">
        <v>42614</v>
      </c>
      <c r="J1229" s="26">
        <v>42614</v>
      </c>
      <c r="K1229" s="27">
        <v>1500</v>
      </c>
      <c r="L1229" s="28">
        <v>930</v>
      </c>
      <c r="M1229" s="28">
        <v>1350</v>
      </c>
      <c r="N1229" s="29">
        <v>0.68</v>
      </c>
      <c r="O1229" s="28">
        <v>920</v>
      </c>
      <c r="P1229" s="34"/>
      <c r="Q1229" s="31" t="s">
        <v>4231</v>
      </c>
    </row>
    <row r="1230" ht="15.75" customHeight="1" spans="1:18">
      <c r="A1230" s="18">
        <v>1223</v>
      </c>
      <c r="B1230" s="32"/>
      <c r="C1230" s="22" t="s">
        <v>4290</v>
      </c>
      <c r="D1230" s="23" t="s">
        <v>2421</v>
      </c>
      <c r="E1230" s="24"/>
      <c r="F1230" s="22"/>
      <c r="G1230" s="24">
        <v>1</v>
      </c>
      <c r="H1230" s="25" t="s">
        <v>551</v>
      </c>
      <c r="I1230" s="26">
        <v>42614</v>
      </c>
      <c r="J1230" s="26">
        <v>42614</v>
      </c>
      <c r="K1230" s="27">
        <v>34800</v>
      </c>
      <c r="L1230" s="28">
        <v>21576</v>
      </c>
      <c r="M1230" s="28">
        <v>31320</v>
      </c>
      <c r="N1230" s="29">
        <v>0.68</v>
      </c>
      <c r="O1230" s="28">
        <v>21300</v>
      </c>
      <c r="P1230" s="34"/>
      <c r="Q1230" s="31" t="s">
        <v>4231</v>
      </c>
    </row>
    <row r="1231" ht="15.75" customHeight="1" spans="1:18">
      <c r="A1231" s="18">
        <v>1224</v>
      </c>
      <c r="B1231" s="32"/>
      <c r="C1231" s="22" t="s">
        <v>4291</v>
      </c>
      <c r="D1231" s="23" t="s">
        <v>4292</v>
      </c>
      <c r="E1231" s="24"/>
      <c r="F1231" s="22"/>
      <c r="G1231" s="24">
        <v>3</v>
      </c>
      <c r="H1231" s="25" t="s">
        <v>551</v>
      </c>
      <c r="I1231" s="26">
        <v>43003</v>
      </c>
      <c r="J1231" s="26">
        <v>43003</v>
      </c>
      <c r="K1231" s="27">
        <v>5970</v>
      </c>
      <c r="L1231" s="28">
        <v>4835.64</v>
      </c>
      <c r="M1231" s="28">
        <v>5670</v>
      </c>
      <c r="N1231" s="29">
        <v>0.81</v>
      </c>
      <c r="O1231" s="28">
        <v>4590</v>
      </c>
      <c r="P1231" s="34"/>
      <c r="Q1231" s="31" t="s">
        <v>4231</v>
      </c>
    </row>
    <row r="1232" ht="15.75" customHeight="1" spans="1:18">
      <c r="A1232" s="18">
        <v>1225</v>
      </c>
      <c r="B1232" s="32"/>
      <c r="C1232" s="22" t="s">
        <v>4293</v>
      </c>
      <c r="D1232" s="23" t="s">
        <v>4294</v>
      </c>
      <c r="E1232" s="24"/>
      <c r="F1232" s="22"/>
      <c r="G1232" s="24">
        <v>1</v>
      </c>
      <c r="H1232" s="25" t="s">
        <v>551</v>
      </c>
      <c r="I1232" s="26">
        <v>43028</v>
      </c>
      <c r="J1232" s="26">
        <v>43028</v>
      </c>
      <c r="K1232" s="27">
        <v>5000</v>
      </c>
      <c r="L1232" s="28">
        <v>4129.13</v>
      </c>
      <c r="M1232" s="28">
        <v>4850</v>
      </c>
      <c r="N1232" s="29">
        <v>0.88</v>
      </c>
      <c r="O1232" s="28">
        <v>4270</v>
      </c>
      <c r="P1232" s="34"/>
      <c r="Q1232" s="31" t="s">
        <v>4231</v>
      </c>
    </row>
    <row r="1233" ht="15.75" customHeight="1" spans="1:17">
      <c r="A1233" s="18">
        <v>1226</v>
      </c>
      <c r="B1233" s="32"/>
      <c r="C1233" s="22" t="s">
        <v>4295</v>
      </c>
      <c r="D1233" s="23" t="s">
        <v>2639</v>
      </c>
      <c r="E1233" s="24"/>
      <c r="F1233" s="22"/>
      <c r="G1233" s="24">
        <v>1</v>
      </c>
      <c r="H1233" s="25" t="s">
        <v>551</v>
      </c>
      <c r="I1233" s="26">
        <v>43187</v>
      </c>
      <c r="J1233" s="26">
        <v>43187</v>
      </c>
      <c r="K1233" s="27">
        <v>3100</v>
      </c>
      <c r="L1233" s="28">
        <v>155</v>
      </c>
      <c r="M1233" s="28">
        <v>3100</v>
      </c>
      <c r="N1233" s="29">
        <v>0.92</v>
      </c>
      <c r="O1233" s="28">
        <v>2850</v>
      </c>
      <c r="P1233" s="34"/>
      <c r="Q1233" s="31" t="s">
        <v>4231</v>
      </c>
    </row>
    <row r="1234" ht="15.75" customHeight="1" spans="1:17">
      <c r="A1234" s="18">
        <v>1227</v>
      </c>
      <c r="B1234" s="32"/>
      <c r="C1234" s="22" t="s">
        <v>4296</v>
      </c>
      <c r="D1234" s="23" t="s">
        <v>3288</v>
      </c>
      <c r="E1234" s="24"/>
      <c r="F1234" s="22"/>
      <c r="G1234" s="24">
        <v>1</v>
      </c>
      <c r="H1234" s="25" t="s">
        <v>551</v>
      </c>
      <c r="I1234" s="26">
        <v>43187</v>
      </c>
      <c r="J1234" s="26">
        <v>43187</v>
      </c>
      <c r="K1234" s="27">
        <v>4500</v>
      </c>
      <c r="L1234" s="28">
        <v>1222.5</v>
      </c>
      <c r="M1234" s="28">
        <v>4500</v>
      </c>
      <c r="N1234" s="29">
        <v>0.92</v>
      </c>
      <c r="O1234" s="28">
        <v>4140</v>
      </c>
      <c r="P1234" s="34"/>
      <c r="Q1234" s="31" t="s">
        <v>4231</v>
      </c>
    </row>
    <row r="1235" ht="15.75" customHeight="1" spans="1:17">
      <c r="A1235" s="18">
        <v>1228</v>
      </c>
      <c r="B1235" s="32"/>
      <c r="C1235" s="22" t="s">
        <v>4297</v>
      </c>
      <c r="D1235" s="23" t="s">
        <v>2924</v>
      </c>
      <c r="E1235" s="24"/>
      <c r="F1235" s="22"/>
      <c r="G1235" s="24">
        <v>1</v>
      </c>
      <c r="H1235" s="25" t="s">
        <v>551</v>
      </c>
      <c r="I1235" s="26">
        <v>43187</v>
      </c>
      <c r="J1235" s="26">
        <v>43187</v>
      </c>
      <c r="K1235" s="27">
        <v>13000</v>
      </c>
      <c r="L1235" s="28">
        <v>3531.76</v>
      </c>
      <c r="M1235" s="28">
        <v>13000</v>
      </c>
      <c r="N1235" s="29">
        <v>0.92</v>
      </c>
      <c r="O1235" s="28">
        <v>11960</v>
      </c>
      <c r="P1235" s="34"/>
      <c r="Q1235" s="31" t="s">
        <v>4231</v>
      </c>
    </row>
    <row r="1236" ht="15.75" customHeight="1" spans="1:17">
      <c r="A1236" s="18">
        <v>1229</v>
      </c>
      <c r="B1236" s="32"/>
      <c r="C1236" s="22" t="s">
        <v>4298</v>
      </c>
      <c r="D1236" s="23" t="s">
        <v>2566</v>
      </c>
      <c r="E1236" s="24"/>
      <c r="F1236" s="22"/>
      <c r="G1236" s="24">
        <v>1</v>
      </c>
      <c r="H1236" s="25" t="s">
        <v>551</v>
      </c>
      <c r="I1236" s="26">
        <v>43187</v>
      </c>
      <c r="J1236" s="26">
        <v>43187</v>
      </c>
      <c r="K1236" s="27">
        <v>2000</v>
      </c>
      <c r="L1236" s="28">
        <v>1271.59</v>
      </c>
      <c r="M1236" s="28">
        <v>2000</v>
      </c>
      <c r="N1236" s="29">
        <v>0.92</v>
      </c>
      <c r="O1236" s="28">
        <v>1840</v>
      </c>
      <c r="P1236" s="34"/>
      <c r="Q1236" s="31" t="s">
        <v>4231</v>
      </c>
    </row>
    <row r="1237" ht="15.75" customHeight="1" spans="1:17">
      <c r="A1237" s="18">
        <v>1230</v>
      </c>
      <c r="B1237" s="32"/>
      <c r="C1237" s="22" t="s">
        <v>4299</v>
      </c>
      <c r="D1237" s="23" t="s">
        <v>4300</v>
      </c>
      <c r="E1237" s="24"/>
      <c r="F1237" s="22"/>
      <c r="G1237" s="24">
        <v>1</v>
      </c>
      <c r="H1237" s="25" t="s">
        <v>551</v>
      </c>
      <c r="I1237" s="26">
        <v>43198</v>
      </c>
      <c r="J1237" s="26">
        <v>43198</v>
      </c>
      <c r="K1237" s="27">
        <v>1485</v>
      </c>
      <c r="L1237" s="28">
        <v>1367.45</v>
      </c>
      <c r="M1237" s="28">
        <v>1490</v>
      </c>
      <c r="N1237" s="29">
        <v>0.9</v>
      </c>
      <c r="O1237" s="28">
        <v>1340</v>
      </c>
      <c r="P1237" s="34"/>
      <c r="Q1237" s="31" t="s">
        <v>4231</v>
      </c>
    </row>
    <row r="1238" ht="15.75" customHeight="1" spans="1:17">
      <c r="A1238" s="18">
        <v>1231</v>
      </c>
      <c r="B1238" s="32"/>
      <c r="C1238" s="22" t="s">
        <v>4301</v>
      </c>
      <c r="D1238" s="23" t="s">
        <v>4302</v>
      </c>
      <c r="E1238" s="24"/>
      <c r="F1238" s="22" t="s">
        <v>3243</v>
      </c>
      <c r="G1238" s="24">
        <v>6</v>
      </c>
      <c r="H1238" s="25" t="s">
        <v>551</v>
      </c>
      <c r="I1238" s="26">
        <v>43299</v>
      </c>
      <c r="J1238" s="26">
        <v>43299</v>
      </c>
      <c r="K1238" s="27">
        <v>3360</v>
      </c>
      <c r="L1238" s="28">
        <v>3253.6</v>
      </c>
      <c r="M1238" s="28">
        <v>3360</v>
      </c>
      <c r="N1238" s="29">
        <v>0.93</v>
      </c>
      <c r="O1238" s="28">
        <v>3120</v>
      </c>
      <c r="P1238" s="34"/>
      <c r="Q1238" s="31" t="s">
        <v>4231</v>
      </c>
    </row>
    <row r="1239" ht="15.75" customHeight="1" spans="1:17">
      <c r="A1239" s="18">
        <v>1232</v>
      </c>
      <c r="B1239" s="32"/>
      <c r="C1239" s="22" t="s">
        <v>4303</v>
      </c>
      <c r="D1239" s="23" t="s">
        <v>3527</v>
      </c>
      <c r="E1239" s="24"/>
      <c r="F1239" s="22" t="s">
        <v>2459</v>
      </c>
      <c r="G1239" s="24">
        <v>2</v>
      </c>
      <c r="H1239" s="25" t="s">
        <v>551</v>
      </c>
      <c r="I1239" s="26">
        <v>43307</v>
      </c>
      <c r="J1239" s="26">
        <v>43307</v>
      </c>
      <c r="K1239" s="27">
        <v>3100</v>
      </c>
      <c r="L1239" s="28">
        <v>2707.36</v>
      </c>
      <c r="M1239" s="28">
        <v>3100</v>
      </c>
      <c r="N1239" s="29">
        <v>0.91</v>
      </c>
      <c r="O1239" s="28">
        <v>2820</v>
      </c>
      <c r="P1239" s="34"/>
      <c r="Q1239" s="31" t="s">
        <v>4231</v>
      </c>
    </row>
    <row r="1240" ht="15.75" customHeight="1" spans="1:17">
      <c r="A1240" s="18">
        <v>1233</v>
      </c>
      <c r="B1240" s="32"/>
      <c r="C1240" s="22" t="s">
        <v>4304</v>
      </c>
      <c r="D1240" s="23" t="s">
        <v>2723</v>
      </c>
      <c r="E1240" s="24"/>
      <c r="F1240" s="22"/>
      <c r="G1240" s="24">
        <v>1</v>
      </c>
      <c r="H1240" s="25" t="s">
        <v>551</v>
      </c>
      <c r="I1240" s="26">
        <v>43312</v>
      </c>
      <c r="J1240" s="26">
        <v>43312</v>
      </c>
      <c r="K1240" s="27">
        <v>11760</v>
      </c>
      <c r="L1240" s="28">
        <v>11387.6</v>
      </c>
      <c r="M1240" s="28">
        <v>11760</v>
      </c>
      <c r="N1240" s="29">
        <v>0.94</v>
      </c>
      <c r="O1240" s="28">
        <v>11050</v>
      </c>
      <c r="P1240" s="34"/>
      <c r="Q1240" s="31" t="s">
        <v>4231</v>
      </c>
    </row>
    <row r="1241" ht="15.75" customHeight="1" spans="1:17">
      <c r="A1241" s="18">
        <v>1234</v>
      </c>
      <c r="B1241" s="32"/>
      <c r="C1241" s="22" t="s">
        <v>4305</v>
      </c>
      <c r="D1241" s="22" t="s">
        <v>4306</v>
      </c>
      <c r="E1241" s="24"/>
      <c r="F1241" s="22"/>
      <c r="G1241" s="24">
        <v>1</v>
      </c>
      <c r="H1241" s="25" t="s">
        <v>551</v>
      </c>
      <c r="I1241" s="26">
        <v>43350</v>
      </c>
      <c r="J1241" s="26">
        <v>43350</v>
      </c>
      <c r="K1241" s="27">
        <v>4600</v>
      </c>
      <c r="L1241" s="28">
        <v>4600</v>
      </c>
      <c r="M1241" s="28">
        <v>4600</v>
      </c>
      <c r="N1241" s="29">
        <v>0.94</v>
      </c>
      <c r="O1241" s="28">
        <v>4320</v>
      </c>
      <c r="P1241" s="34"/>
      <c r="Q1241" s="31" t="s">
        <v>4231</v>
      </c>
    </row>
    <row r="1242" ht="15.75" customHeight="1" spans="1:17">
      <c r="A1242" s="18">
        <v>1235</v>
      </c>
      <c r="B1242" s="32"/>
      <c r="C1242" s="22" t="s">
        <v>4307</v>
      </c>
      <c r="D1242" s="23" t="s">
        <v>2596</v>
      </c>
      <c r="E1242" s="24"/>
      <c r="F1242" s="22"/>
      <c r="G1242" s="24">
        <v>2</v>
      </c>
      <c r="H1242" s="25" t="s">
        <v>551</v>
      </c>
      <c r="I1242" s="26">
        <v>43341</v>
      </c>
      <c r="J1242" s="26">
        <v>43341</v>
      </c>
      <c r="K1242" s="27">
        <v>5006</v>
      </c>
      <c r="L1242" s="28">
        <v>4926.74</v>
      </c>
      <c r="M1242" s="28">
        <v>5010</v>
      </c>
      <c r="N1242" s="29">
        <v>0.95</v>
      </c>
      <c r="O1242" s="28">
        <v>4760</v>
      </c>
      <c r="P1242" s="34"/>
      <c r="Q1242" s="31" t="s">
        <v>4231</v>
      </c>
    </row>
    <row r="1243" ht="15.75" customHeight="1" spans="1:17">
      <c r="A1243" s="18">
        <v>1236</v>
      </c>
      <c r="B1243" s="32"/>
      <c r="C1243" s="22" t="s">
        <v>4308</v>
      </c>
      <c r="D1243" s="23" t="s">
        <v>2506</v>
      </c>
      <c r="E1243" s="24"/>
      <c r="F1243" s="22"/>
      <c r="G1243" s="24">
        <v>1</v>
      </c>
      <c r="H1243" s="25" t="s">
        <v>551</v>
      </c>
      <c r="I1243" s="26">
        <v>43343</v>
      </c>
      <c r="J1243" s="26">
        <v>43343</v>
      </c>
      <c r="K1243" s="35">
        <v>1600</v>
      </c>
      <c r="L1243" s="28">
        <v>1194.72</v>
      </c>
      <c r="M1243" s="28">
        <v>1600</v>
      </c>
      <c r="N1243" s="29">
        <v>0.94</v>
      </c>
      <c r="O1243" s="28">
        <v>1500</v>
      </c>
      <c r="P1243" s="34"/>
      <c r="Q1243" s="31" t="s">
        <v>4231</v>
      </c>
    </row>
    <row r="1244" ht="15.75" customHeight="1" spans="1:17">
      <c r="A1244" s="18">
        <v>1237</v>
      </c>
      <c r="B1244" s="32"/>
      <c r="C1244" s="22" t="s">
        <v>4309</v>
      </c>
      <c r="D1244" s="23" t="s">
        <v>3614</v>
      </c>
      <c r="E1244" s="24" t="s">
        <v>4310</v>
      </c>
      <c r="F1244" s="23"/>
      <c r="G1244" s="24">
        <v>1</v>
      </c>
      <c r="H1244" s="25" t="s">
        <v>551</v>
      </c>
      <c r="I1244" s="26">
        <v>43343</v>
      </c>
      <c r="J1244" s="26">
        <v>43343</v>
      </c>
      <c r="K1244" s="27">
        <v>1100</v>
      </c>
      <c r="L1244" s="28">
        <v>873.54</v>
      </c>
      <c r="M1244" s="28">
        <v>1100</v>
      </c>
      <c r="N1244" s="29">
        <v>0.94</v>
      </c>
      <c r="O1244" s="28">
        <v>1030</v>
      </c>
      <c r="P1244" s="34"/>
      <c r="Q1244" s="31" t="s">
        <v>4231</v>
      </c>
    </row>
    <row r="1245" ht="15.75" customHeight="1" spans="1:17">
      <c r="A1245" s="18">
        <v>1238</v>
      </c>
      <c r="B1245" s="32"/>
      <c r="C1245" s="22" t="s">
        <v>4311</v>
      </c>
      <c r="D1245" s="23" t="s">
        <v>2399</v>
      </c>
      <c r="E1245" s="24"/>
      <c r="F1245" s="22"/>
      <c r="G1245" s="24">
        <v>1</v>
      </c>
      <c r="H1245" s="25" t="s">
        <v>551</v>
      </c>
      <c r="I1245" s="26">
        <v>43187</v>
      </c>
      <c r="J1245" s="26">
        <v>43187</v>
      </c>
      <c r="K1245" s="27">
        <v>18800</v>
      </c>
      <c r="L1245" s="28">
        <v>11953.59</v>
      </c>
      <c r="M1245" s="28">
        <v>18800</v>
      </c>
      <c r="N1245" s="29">
        <v>0.92</v>
      </c>
      <c r="O1245" s="28">
        <v>17300</v>
      </c>
      <c r="P1245" s="34"/>
      <c r="Q1245" s="31" t="s">
        <v>4231</v>
      </c>
    </row>
    <row r="1246" ht="15.75" customHeight="1" spans="1:17">
      <c r="A1246" s="18">
        <v>1239</v>
      </c>
      <c r="B1246" s="32"/>
      <c r="C1246" s="22" t="s">
        <v>4312</v>
      </c>
      <c r="D1246" s="23" t="s">
        <v>4313</v>
      </c>
      <c r="E1246" s="24"/>
      <c r="F1246" s="22" t="s">
        <v>4314</v>
      </c>
      <c r="G1246" s="24">
        <v>1</v>
      </c>
      <c r="H1246" s="25" t="s">
        <v>2498</v>
      </c>
      <c r="I1246" s="26">
        <v>41974</v>
      </c>
      <c r="J1246" s="26">
        <v>41974</v>
      </c>
      <c r="K1246" s="27">
        <v>24800</v>
      </c>
      <c r="L1246" s="28">
        <v>7129.85</v>
      </c>
      <c r="M1246" s="28">
        <v>21820</v>
      </c>
      <c r="N1246" s="29">
        <v>0.28</v>
      </c>
      <c r="O1246" s="28">
        <v>6110</v>
      </c>
      <c r="P1246" s="34"/>
      <c r="Q1246" s="31" t="s">
        <v>4231</v>
      </c>
    </row>
    <row r="1247" ht="15.75" customHeight="1" spans="1:17">
      <c r="A1247" s="18">
        <v>1240</v>
      </c>
      <c r="B1247" s="32"/>
      <c r="C1247" s="22" t="s">
        <v>4315</v>
      </c>
      <c r="D1247" s="23" t="s">
        <v>3124</v>
      </c>
      <c r="E1247" s="24"/>
      <c r="F1247" s="22"/>
      <c r="G1247" s="24">
        <v>1</v>
      </c>
      <c r="H1247" s="25" t="s">
        <v>2498</v>
      </c>
      <c r="I1247" s="26">
        <v>42064</v>
      </c>
      <c r="J1247" s="26">
        <v>42064</v>
      </c>
      <c r="K1247" s="36">
        <v>5600</v>
      </c>
      <c r="L1247" s="28">
        <v>1875.86</v>
      </c>
      <c r="M1247" s="28">
        <v>5040</v>
      </c>
      <c r="N1247" s="29">
        <v>0.32</v>
      </c>
      <c r="O1247" s="28">
        <v>1610</v>
      </c>
      <c r="P1247" s="34"/>
      <c r="Q1247" s="31" t="s">
        <v>4231</v>
      </c>
    </row>
    <row r="1248" ht="15.75" customHeight="1" spans="1:17">
      <c r="A1248" s="18">
        <v>1241</v>
      </c>
      <c r="B1248" s="32"/>
      <c r="C1248" s="22" t="s">
        <v>4316</v>
      </c>
      <c r="D1248" s="22" t="s">
        <v>4317</v>
      </c>
      <c r="E1248" s="24"/>
      <c r="F1248" s="22"/>
      <c r="G1248" s="24">
        <v>1</v>
      </c>
      <c r="H1248" s="25" t="s">
        <v>2498</v>
      </c>
      <c r="I1248" s="26">
        <v>42875</v>
      </c>
      <c r="J1248" s="26">
        <v>42875</v>
      </c>
      <c r="K1248" s="36">
        <v>46000</v>
      </c>
      <c r="L1248" s="28">
        <v>34346.72</v>
      </c>
      <c r="M1248" s="28">
        <v>43700</v>
      </c>
      <c r="N1248" s="29">
        <v>0.68</v>
      </c>
      <c r="O1248" s="28">
        <v>29720</v>
      </c>
      <c r="P1248" s="34"/>
      <c r="Q1248" s="31" t="s">
        <v>4231</v>
      </c>
    </row>
    <row r="1249" ht="15.75" customHeight="1" spans="1:17">
      <c r="A1249" s="18">
        <v>1242</v>
      </c>
      <c r="B1249" s="32"/>
      <c r="C1249" s="22" t="s">
        <v>4318</v>
      </c>
      <c r="D1249" s="23" t="s">
        <v>4319</v>
      </c>
      <c r="E1249" s="24"/>
      <c r="F1249" s="22"/>
      <c r="G1249" s="24">
        <v>1</v>
      </c>
      <c r="H1249" s="25" t="s">
        <v>2498</v>
      </c>
      <c r="I1249" s="26">
        <v>43059</v>
      </c>
      <c r="J1249" s="26">
        <v>43059</v>
      </c>
      <c r="K1249" s="36">
        <v>35000</v>
      </c>
      <c r="L1249" s="28">
        <v>29458.3</v>
      </c>
      <c r="M1249" s="28">
        <v>33250</v>
      </c>
      <c r="N1249" s="29">
        <v>0.77</v>
      </c>
      <c r="O1249" s="28">
        <v>25600</v>
      </c>
      <c r="P1249" s="34"/>
      <c r="Q1249" s="31" t="s">
        <v>4231</v>
      </c>
    </row>
    <row r="1250" ht="15.75" customHeight="1" spans="1:17">
      <c r="A1250" s="18">
        <v>1243</v>
      </c>
      <c r="B1250" s="32"/>
      <c r="C1250" s="22" t="s">
        <v>4320</v>
      </c>
      <c r="D1250" s="23" t="s">
        <v>3302</v>
      </c>
      <c r="E1250" s="24"/>
      <c r="F1250" s="22"/>
      <c r="G1250" s="24">
        <v>1</v>
      </c>
      <c r="H1250" s="25" t="s">
        <v>2498</v>
      </c>
      <c r="I1250" s="26">
        <v>43219</v>
      </c>
      <c r="J1250" s="26">
        <v>43219</v>
      </c>
      <c r="K1250" s="36">
        <v>2500</v>
      </c>
      <c r="L1250" s="28">
        <v>1114.65</v>
      </c>
      <c r="M1250" s="28">
        <v>2500</v>
      </c>
      <c r="N1250" s="29">
        <v>0.85</v>
      </c>
      <c r="O1250" s="28">
        <v>2130</v>
      </c>
      <c r="P1250" s="34"/>
      <c r="Q1250" s="31" t="s">
        <v>4231</v>
      </c>
    </row>
    <row r="1251" ht="15.75" customHeight="1" spans="1:17">
      <c r="A1251" s="18">
        <v>1244</v>
      </c>
      <c r="B1251" s="32"/>
      <c r="C1251" s="22" t="s">
        <v>4321</v>
      </c>
      <c r="D1251" s="22" t="s">
        <v>2517</v>
      </c>
      <c r="E1251" s="24"/>
      <c r="F1251" s="22"/>
      <c r="G1251" s="24">
        <v>1</v>
      </c>
      <c r="H1251" s="25" t="s">
        <v>2498</v>
      </c>
      <c r="I1251" s="26">
        <v>43333</v>
      </c>
      <c r="J1251" s="26">
        <v>43333</v>
      </c>
      <c r="K1251" s="36">
        <v>8500</v>
      </c>
      <c r="L1251" s="28">
        <v>8365.42</v>
      </c>
      <c r="M1251" s="28">
        <v>8500</v>
      </c>
      <c r="N1251" s="29">
        <v>0.9</v>
      </c>
      <c r="O1251" s="28">
        <v>7650</v>
      </c>
      <c r="P1251" s="34"/>
      <c r="Q1251" s="31" t="s">
        <v>4231</v>
      </c>
    </row>
    <row r="1252" ht="15.75" customHeight="1" spans="1:17">
      <c r="A1252" s="18">
        <v>1245</v>
      </c>
      <c r="B1252" s="32"/>
      <c r="C1252" s="22" t="s">
        <v>4322</v>
      </c>
      <c r="D1252" s="22" t="s">
        <v>3985</v>
      </c>
      <c r="E1252" s="24" t="s">
        <v>3262</v>
      </c>
      <c r="F1252" s="22"/>
      <c r="G1252" s="24">
        <v>1</v>
      </c>
      <c r="H1252" s="25" t="s">
        <v>2498</v>
      </c>
      <c r="I1252" s="26">
        <v>42639</v>
      </c>
      <c r="J1252" s="26">
        <v>42639</v>
      </c>
      <c r="K1252" s="27">
        <v>84000</v>
      </c>
      <c r="L1252" s="28">
        <v>52080</v>
      </c>
      <c r="M1252" s="28">
        <v>84000</v>
      </c>
      <c r="N1252" s="29">
        <v>0.79</v>
      </c>
      <c r="O1252" s="28">
        <v>66360</v>
      </c>
      <c r="P1252" s="34"/>
      <c r="Q1252" s="31" t="s">
        <v>4231</v>
      </c>
    </row>
    <row r="1253" ht="15.75" customHeight="1" spans="1:17">
      <c r="A1253" s="18">
        <v>1246</v>
      </c>
      <c r="B1253" s="32"/>
      <c r="C1253" s="22" t="s">
        <v>4323</v>
      </c>
      <c r="D1253" s="22" t="s">
        <v>2749</v>
      </c>
      <c r="E1253" s="24"/>
      <c r="F1253" s="22"/>
      <c r="G1253" s="24">
        <v>1</v>
      </c>
      <c r="H1253" s="25" t="s">
        <v>626</v>
      </c>
      <c r="I1253" s="26">
        <v>41974</v>
      </c>
      <c r="J1253" s="26">
        <v>41974</v>
      </c>
      <c r="K1253" s="27">
        <v>84000</v>
      </c>
      <c r="L1253" s="28">
        <v>24150</v>
      </c>
      <c r="M1253" s="28">
        <v>73920</v>
      </c>
      <c r="N1253" s="29">
        <v>0.57</v>
      </c>
      <c r="O1253" s="28">
        <v>42130</v>
      </c>
      <c r="P1253" s="34"/>
      <c r="Q1253" s="31" t="s">
        <v>4231</v>
      </c>
    </row>
    <row r="1254" ht="15.75" customHeight="1" spans="1:17">
      <c r="A1254" s="18">
        <v>1247</v>
      </c>
      <c r="B1254" s="32"/>
      <c r="C1254" s="22" t="s">
        <v>4324</v>
      </c>
      <c r="D1254" s="23" t="s">
        <v>2527</v>
      </c>
      <c r="E1254" s="24"/>
      <c r="F1254" s="22"/>
      <c r="G1254" s="24">
        <v>216</v>
      </c>
      <c r="H1254" s="25" t="s">
        <v>626</v>
      </c>
      <c r="I1254" s="26">
        <v>42370</v>
      </c>
      <c r="J1254" s="26">
        <v>42370</v>
      </c>
      <c r="K1254" s="27">
        <v>151200</v>
      </c>
      <c r="L1254" s="28">
        <v>74592</v>
      </c>
      <c r="M1254" s="28">
        <v>143640</v>
      </c>
      <c r="N1254" s="29">
        <v>0.68</v>
      </c>
      <c r="O1254" s="28">
        <v>97680</v>
      </c>
      <c r="P1254" s="34"/>
      <c r="Q1254" s="31" t="s">
        <v>4231</v>
      </c>
    </row>
    <row r="1255" ht="15.75" customHeight="1" spans="1:17">
      <c r="A1255" s="18">
        <v>1248</v>
      </c>
      <c r="B1255" s="32"/>
      <c r="C1255" s="22" t="s">
        <v>4325</v>
      </c>
      <c r="D1255" s="22" t="s">
        <v>2489</v>
      </c>
      <c r="E1255" s="22"/>
      <c r="F1255" s="22"/>
      <c r="G1255" s="24">
        <v>1</v>
      </c>
      <c r="H1255" s="25" t="s">
        <v>2353</v>
      </c>
      <c r="I1255" s="26">
        <v>42461</v>
      </c>
      <c r="J1255" s="26">
        <v>42461</v>
      </c>
      <c r="K1255" s="27">
        <v>5760</v>
      </c>
      <c r="L1255" s="28">
        <v>3115.2</v>
      </c>
      <c r="M1255" s="28">
        <v>5470</v>
      </c>
      <c r="N1255" s="29">
        <v>0.7</v>
      </c>
      <c r="O1255" s="28">
        <v>3830</v>
      </c>
      <c r="P1255" s="34"/>
      <c r="Q1255" s="31" t="s">
        <v>4231</v>
      </c>
    </row>
    <row r="1256" ht="15.75" customHeight="1" spans="1:17">
      <c r="A1256" s="18">
        <v>1249</v>
      </c>
      <c r="B1256" s="32"/>
      <c r="C1256" s="22" t="s">
        <v>4326</v>
      </c>
      <c r="D1256" s="22" t="s">
        <v>2939</v>
      </c>
      <c r="E1256" s="24"/>
      <c r="F1256" s="22"/>
      <c r="G1256" s="24">
        <v>1</v>
      </c>
      <c r="H1256" s="25" t="s">
        <v>2353</v>
      </c>
      <c r="I1256" s="26">
        <v>42491</v>
      </c>
      <c r="J1256" s="26">
        <v>42491</v>
      </c>
      <c r="K1256" s="27">
        <v>40590</v>
      </c>
      <c r="L1256" s="28">
        <v>22594.96</v>
      </c>
      <c r="M1256" s="28">
        <v>38560</v>
      </c>
      <c r="N1256" s="29">
        <v>0.79</v>
      </c>
      <c r="O1256" s="28">
        <v>30460</v>
      </c>
      <c r="P1256" s="34"/>
      <c r="Q1256" s="31" t="s">
        <v>4231</v>
      </c>
    </row>
    <row r="1257" ht="15.75" customHeight="1" spans="1:17">
      <c r="A1257" s="18">
        <v>1250</v>
      </c>
      <c r="B1257" s="32"/>
      <c r="C1257" s="22" t="s">
        <v>4327</v>
      </c>
      <c r="D1257" s="22" t="s">
        <v>3822</v>
      </c>
      <c r="E1257" s="22"/>
      <c r="F1257" s="22"/>
      <c r="G1257" s="24">
        <v>1</v>
      </c>
      <c r="H1257" s="25" t="s">
        <v>2767</v>
      </c>
      <c r="I1257" s="26">
        <v>42552</v>
      </c>
      <c r="J1257" s="26">
        <v>42552</v>
      </c>
      <c r="K1257" s="27">
        <v>23896</v>
      </c>
      <c r="L1257" s="28">
        <v>14058.9</v>
      </c>
      <c r="M1257" s="28">
        <v>21510</v>
      </c>
      <c r="N1257" s="29">
        <v>0.83</v>
      </c>
      <c r="O1257" s="28">
        <v>17850</v>
      </c>
      <c r="P1257" s="34"/>
      <c r="Q1257" s="31" t="s">
        <v>4231</v>
      </c>
    </row>
    <row r="1258" ht="15.75" customHeight="1" spans="1:17">
      <c r="A1258" s="18">
        <v>1251</v>
      </c>
      <c r="B1258" s="32"/>
      <c r="C1258" s="22" t="s">
        <v>4328</v>
      </c>
      <c r="D1258" s="22" t="s">
        <v>4329</v>
      </c>
      <c r="E1258" s="22"/>
      <c r="F1258" s="22"/>
      <c r="G1258" s="24">
        <v>1</v>
      </c>
      <c r="H1258" s="25" t="s">
        <v>2486</v>
      </c>
      <c r="I1258" s="26">
        <v>42644</v>
      </c>
      <c r="J1258" s="26">
        <v>42644</v>
      </c>
      <c r="K1258" s="27">
        <v>48248</v>
      </c>
      <c r="L1258" s="28">
        <v>30677.61</v>
      </c>
      <c r="M1258" s="28">
        <v>43420</v>
      </c>
      <c r="N1258" s="29">
        <v>0.82</v>
      </c>
      <c r="O1258" s="28">
        <v>35600</v>
      </c>
      <c r="P1258" s="34"/>
      <c r="Q1258" s="31" t="s">
        <v>4231</v>
      </c>
    </row>
    <row r="1259" ht="15.75" customHeight="1" spans="1:17">
      <c r="A1259" s="18">
        <v>1252</v>
      </c>
      <c r="B1259" s="32"/>
      <c r="C1259" s="22" t="s">
        <v>4330</v>
      </c>
      <c r="D1259" s="22" t="s">
        <v>2603</v>
      </c>
      <c r="E1259" s="22"/>
      <c r="F1259" s="22"/>
      <c r="G1259" s="24">
        <v>1</v>
      </c>
      <c r="H1259" s="25" t="s">
        <v>2353</v>
      </c>
      <c r="I1259" s="26">
        <v>42644</v>
      </c>
      <c r="J1259" s="26">
        <v>42644</v>
      </c>
      <c r="K1259" s="27">
        <v>51998.4</v>
      </c>
      <c r="L1259" s="28">
        <v>33062.27</v>
      </c>
      <c r="M1259" s="28">
        <v>49400</v>
      </c>
      <c r="N1259" s="29">
        <v>0.82</v>
      </c>
      <c r="O1259" s="28">
        <v>40510</v>
      </c>
      <c r="P1259" s="34"/>
      <c r="Q1259" s="31" t="s">
        <v>4231</v>
      </c>
    </row>
    <row r="1260" ht="15.75" customHeight="1" spans="1:17">
      <c r="A1260" s="18">
        <v>1253</v>
      </c>
      <c r="B1260" s="32"/>
      <c r="C1260" s="22" t="s">
        <v>4331</v>
      </c>
      <c r="D1260" s="22" t="s">
        <v>4332</v>
      </c>
      <c r="E1260" s="22"/>
      <c r="F1260" s="22"/>
      <c r="G1260" s="24">
        <v>1</v>
      </c>
      <c r="H1260" s="25" t="s">
        <v>2353</v>
      </c>
      <c r="I1260" s="26">
        <v>42644</v>
      </c>
      <c r="J1260" s="26">
        <v>42644</v>
      </c>
      <c r="K1260" s="27">
        <v>225150.31</v>
      </c>
      <c r="L1260" s="28">
        <v>143158.07</v>
      </c>
      <c r="M1260" s="28">
        <v>204890</v>
      </c>
      <c r="N1260" s="29">
        <v>0.79</v>
      </c>
      <c r="O1260" s="28">
        <v>161860</v>
      </c>
      <c r="P1260" s="34"/>
      <c r="Q1260" s="31" t="s">
        <v>4231</v>
      </c>
    </row>
    <row r="1261" ht="15.75" customHeight="1" spans="1:17">
      <c r="A1261" s="18">
        <v>1254</v>
      </c>
      <c r="B1261" s="32"/>
      <c r="C1261" s="22" t="s">
        <v>4333</v>
      </c>
      <c r="D1261" s="22" t="s">
        <v>2747</v>
      </c>
      <c r="E1261" s="22"/>
      <c r="F1261" s="22"/>
      <c r="G1261" s="24">
        <v>1</v>
      </c>
      <c r="H1261" s="25" t="s">
        <v>551</v>
      </c>
      <c r="I1261" s="26">
        <v>42705</v>
      </c>
      <c r="J1261" s="26">
        <v>42705</v>
      </c>
      <c r="K1261" s="27">
        <v>46980</v>
      </c>
      <c r="L1261" s="28">
        <v>31359.15</v>
      </c>
      <c r="M1261" s="28">
        <v>43220</v>
      </c>
      <c r="N1261" s="29">
        <v>0.77</v>
      </c>
      <c r="O1261" s="28">
        <v>33280</v>
      </c>
      <c r="P1261" s="34"/>
      <c r="Q1261" s="31" t="s">
        <v>4231</v>
      </c>
    </row>
    <row r="1262" ht="15.75" customHeight="1" spans="1:17">
      <c r="A1262" s="18">
        <v>1255</v>
      </c>
      <c r="B1262" s="32"/>
      <c r="C1262" s="22" t="s">
        <v>4334</v>
      </c>
      <c r="D1262" s="22" t="s">
        <v>4214</v>
      </c>
      <c r="E1262" s="22" t="s">
        <v>2429</v>
      </c>
      <c r="F1262" s="22"/>
      <c r="G1262" s="24">
        <v>1</v>
      </c>
      <c r="H1262" s="25" t="s">
        <v>551</v>
      </c>
      <c r="I1262" s="26">
        <v>42850</v>
      </c>
      <c r="J1262" s="26">
        <v>42850</v>
      </c>
      <c r="K1262" s="27">
        <v>2800</v>
      </c>
      <c r="L1262" s="28">
        <v>2046.39</v>
      </c>
      <c r="M1262" s="28">
        <v>2800</v>
      </c>
      <c r="N1262" s="29">
        <v>0.84</v>
      </c>
      <c r="O1262" s="28">
        <v>2350</v>
      </c>
      <c r="P1262" s="34"/>
      <c r="Q1262" s="31" t="s">
        <v>4231</v>
      </c>
    </row>
    <row r="1263" ht="15.75" customHeight="1" spans="1:17">
      <c r="A1263" s="18">
        <v>1256</v>
      </c>
      <c r="B1263" s="32"/>
      <c r="C1263" s="22" t="s">
        <v>4335</v>
      </c>
      <c r="D1263" s="22" t="s">
        <v>2410</v>
      </c>
      <c r="E1263" s="22"/>
      <c r="F1263" s="22"/>
      <c r="G1263" s="24">
        <v>1</v>
      </c>
      <c r="H1263" s="25" t="s">
        <v>551</v>
      </c>
      <c r="I1263" s="26">
        <v>42865</v>
      </c>
      <c r="J1263" s="26">
        <v>42865</v>
      </c>
      <c r="K1263" s="27">
        <v>2600</v>
      </c>
      <c r="L1263" s="28">
        <v>1941.28</v>
      </c>
      <c r="M1263" s="28">
        <v>2470</v>
      </c>
      <c r="N1263" s="29">
        <v>0.76</v>
      </c>
      <c r="O1263" s="28">
        <v>1880</v>
      </c>
      <c r="P1263" s="34"/>
      <c r="Q1263" s="31" t="s">
        <v>4231</v>
      </c>
    </row>
    <row r="1264" ht="15.75" customHeight="1" spans="1:17">
      <c r="A1264" s="18">
        <v>1257</v>
      </c>
      <c r="B1264" s="32"/>
      <c r="C1264" s="22" t="s">
        <v>4336</v>
      </c>
      <c r="D1264" s="22" t="s">
        <v>2421</v>
      </c>
      <c r="E1264" s="22"/>
      <c r="F1264" s="22"/>
      <c r="G1264" s="24">
        <v>1</v>
      </c>
      <c r="H1264" s="25" t="s">
        <v>551</v>
      </c>
      <c r="I1264" s="26">
        <v>42865</v>
      </c>
      <c r="J1264" s="26">
        <v>42865</v>
      </c>
      <c r="K1264" s="36">
        <v>4700</v>
      </c>
      <c r="L1264" s="28">
        <v>3509.28</v>
      </c>
      <c r="M1264" s="28">
        <v>4470</v>
      </c>
      <c r="N1264" s="29">
        <v>0.76</v>
      </c>
      <c r="O1264" s="28">
        <v>3400</v>
      </c>
      <c r="P1264" s="34"/>
      <c r="Q1264" s="31" t="s">
        <v>4231</v>
      </c>
    </row>
    <row r="1265" ht="15.75" customHeight="1" spans="1:17">
      <c r="A1265" s="18">
        <v>1258</v>
      </c>
      <c r="B1265" s="32"/>
      <c r="C1265" s="22" t="s">
        <v>4337</v>
      </c>
      <c r="D1265" s="22" t="s">
        <v>3231</v>
      </c>
      <c r="E1265" s="22" t="s">
        <v>2502</v>
      </c>
      <c r="F1265" s="22"/>
      <c r="G1265" s="24">
        <v>1</v>
      </c>
      <c r="H1265" s="25" t="s">
        <v>551</v>
      </c>
      <c r="I1265" s="26">
        <v>42865</v>
      </c>
      <c r="J1265" s="26">
        <v>42865</v>
      </c>
      <c r="K1265" s="36">
        <v>4500</v>
      </c>
      <c r="L1265" s="28">
        <v>3360</v>
      </c>
      <c r="M1265" s="28">
        <v>4280</v>
      </c>
      <c r="N1265" s="29">
        <v>0.81</v>
      </c>
      <c r="O1265" s="28">
        <v>3470</v>
      </c>
      <c r="P1265" s="34"/>
      <c r="Q1265" s="31" t="s">
        <v>4231</v>
      </c>
    </row>
    <row r="1266" ht="15.75" customHeight="1" spans="1:17">
      <c r="A1266" s="18">
        <v>1259</v>
      </c>
      <c r="B1266" s="32"/>
      <c r="C1266" s="22" t="s">
        <v>4338</v>
      </c>
      <c r="D1266" s="22" t="s">
        <v>2419</v>
      </c>
      <c r="E1266" s="22"/>
      <c r="F1266" s="22"/>
      <c r="G1266" s="24">
        <v>1</v>
      </c>
      <c r="H1266" s="25" t="s">
        <v>551</v>
      </c>
      <c r="I1266" s="26">
        <v>42888</v>
      </c>
      <c r="J1266" s="26">
        <v>42888</v>
      </c>
      <c r="K1266" s="36">
        <v>2160</v>
      </c>
      <c r="L1266" s="28">
        <v>1647</v>
      </c>
      <c r="M1266" s="28">
        <v>2050</v>
      </c>
      <c r="N1266" s="29">
        <v>0.85</v>
      </c>
      <c r="O1266" s="28">
        <v>1740</v>
      </c>
      <c r="P1266" s="34"/>
      <c r="Q1266" s="31" t="s">
        <v>4231</v>
      </c>
    </row>
    <row r="1267" ht="15.75" customHeight="1" spans="1:17">
      <c r="A1267" s="18">
        <v>1260</v>
      </c>
      <c r="B1267" s="32"/>
      <c r="C1267" s="22" t="s">
        <v>4339</v>
      </c>
      <c r="D1267" s="22" t="s">
        <v>4216</v>
      </c>
      <c r="E1267" s="22"/>
      <c r="F1267" s="22"/>
      <c r="G1267" s="24">
        <v>1</v>
      </c>
      <c r="H1267" s="25" t="s">
        <v>626</v>
      </c>
      <c r="I1267" s="26">
        <v>43059</v>
      </c>
      <c r="J1267" s="26">
        <v>43059</v>
      </c>
      <c r="K1267" s="36">
        <v>37781</v>
      </c>
      <c r="L1267" s="28">
        <v>31799</v>
      </c>
      <c r="M1267" s="28">
        <v>35890</v>
      </c>
      <c r="N1267" s="29">
        <v>0.91</v>
      </c>
      <c r="O1267" s="28">
        <v>32660</v>
      </c>
      <c r="P1267" s="34"/>
      <c r="Q1267" s="31" t="s">
        <v>4231</v>
      </c>
    </row>
    <row r="1268" ht="15.75" customHeight="1" spans="1:17">
      <c r="A1268" s="18">
        <v>1261</v>
      </c>
      <c r="B1268" s="32"/>
      <c r="C1268" s="22" t="s">
        <v>4340</v>
      </c>
      <c r="D1268" s="22" t="s">
        <v>3842</v>
      </c>
      <c r="E1268" s="22"/>
      <c r="F1268" s="22"/>
      <c r="G1268" s="24">
        <v>1</v>
      </c>
      <c r="H1268" s="25" t="s">
        <v>551</v>
      </c>
      <c r="I1268" s="26">
        <v>43089</v>
      </c>
      <c r="J1268" s="26">
        <v>43089</v>
      </c>
      <c r="K1268" s="36">
        <v>9200</v>
      </c>
      <c r="L1268" s="28">
        <v>7888.97</v>
      </c>
      <c r="M1268" s="28">
        <v>8740</v>
      </c>
      <c r="N1268" s="29">
        <v>0.89</v>
      </c>
      <c r="O1268" s="28">
        <v>7780</v>
      </c>
      <c r="P1268" s="34"/>
      <c r="Q1268" s="31" t="s">
        <v>4231</v>
      </c>
    </row>
    <row r="1269" ht="15.75" customHeight="1" spans="1:17">
      <c r="A1269" s="18">
        <v>1262</v>
      </c>
      <c r="B1269" s="32"/>
      <c r="C1269" s="22" t="s">
        <v>4341</v>
      </c>
      <c r="D1269" s="22" t="s">
        <v>4222</v>
      </c>
      <c r="E1269" s="22"/>
      <c r="F1269" s="22"/>
      <c r="G1269" s="24">
        <v>200</v>
      </c>
      <c r="H1269" s="25" t="s">
        <v>626</v>
      </c>
      <c r="I1269" s="26">
        <v>43089</v>
      </c>
      <c r="J1269" s="26">
        <v>43089</v>
      </c>
      <c r="K1269" s="27">
        <v>7399.93</v>
      </c>
      <c r="L1269" s="28">
        <v>6345.4</v>
      </c>
      <c r="M1269" s="28">
        <v>7200</v>
      </c>
      <c r="N1269" s="29">
        <v>0.87</v>
      </c>
      <c r="O1269" s="28">
        <v>6260</v>
      </c>
      <c r="P1269" s="34"/>
      <c r="Q1269" s="31" t="s">
        <v>4231</v>
      </c>
    </row>
    <row r="1270" ht="15.75" customHeight="1" spans="1:17">
      <c r="A1270" s="18">
        <v>1263</v>
      </c>
      <c r="B1270" s="32"/>
      <c r="C1270" s="22" t="s">
        <v>4342</v>
      </c>
      <c r="D1270" s="22" t="s">
        <v>2442</v>
      </c>
      <c r="E1270" s="22"/>
      <c r="F1270" s="22"/>
      <c r="G1270" s="24">
        <v>1</v>
      </c>
      <c r="H1270" s="25" t="s">
        <v>551</v>
      </c>
      <c r="I1270" s="26">
        <v>43089</v>
      </c>
      <c r="J1270" s="26">
        <v>43089</v>
      </c>
      <c r="K1270" s="27">
        <v>12300</v>
      </c>
      <c r="L1270" s="28">
        <v>10547.25</v>
      </c>
      <c r="M1270" s="28">
        <v>11930</v>
      </c>
      <c r="N1270" s="29">
        <v>0.89</v>
      </c>
      <c r="O1270" s="28">
        <v>10620</v>
      </c>
      <c r="P1270" s="34"/>
      <c r="Q1270" s="31" t="s">
        <v>4231</v>
      </c>
    </row>
    <row r="1271" ht="15.75" customHeight="1" spans="1:17">
      <c r="A1271" s="18">
        <v>1264</v>
      </c>
      <c r="B1271" s="32"/>
      <c r="C1271" s="22" t="s">
        <v>4343</v>
      </c>
      <c r="D1271" s="22" t="s">
        <v>3932</v>
      </c>
      <c r="E1271" s="22"/>
      <c r="F1271" s="22"/>
      <c r="G1271" s="24">
        <v>1</v>
      </c>
      <c r="H1271" s="25" t="s">
        <v>551</v>
      </c>
      <c r="I1271" s="26">
        <v>43089</v>
      </c>
      <c r="J1271" s="26">
        <v>43089</v>
      </c>
      <c r="K1271" s="27">
        <v>5000</v>
      </c>
      <c r="L1271" s="28">
        <v>4287.47</v>
      </c>
      <c r="M1271" s="28">
        <v>4850</v>
      </c>
      <c r="N1271" s="29">
        <v>0.89</v>
      </c>
      <c r="O1271" s="28">
        <v>4320</v>
      </c>
      <c r="P1271" s="34"/>
      <c r="Q1271" s="31" t="s">
        <v>4231</v>
      </c>
    </row>
    <row r="1272" ht="15.75" customHeight="1" spans="1:17">
      <c r="A1272" s="18">
        <v>1265</v>
      </c>
      <c r="B1272" s="32"/>
      <c r="C1272" s="22" t="s">
        <v>4344</v>
      </c>
      <c r="D1272" s="22" t="s">
        <v>2469</v>
      </c>
      <c r="E1272" s="22" t="s">
        <v>4226</v>
      </c>
      <c r="F1272" s="23"/>
      <c r="G1272" s="24">
        <v>10</v>
      </c>
      <c r="H1272" s="25" t="s">
        <v>551</v>
      </c>
      <c r="I1272" s="26">
        <v>43214</v>
      </c>
      <c r="J1272" s="26">
        <v>43214</v>
      </c>
      <c r="K1272" s="27">
        <v>92000</v>
      </c>
      <c r="L1272" s="28">
        <v>84716.65</v>
      </c>
      <c r="M1272" s="28">
        <v>92000</v>
      </c>
      <c r="N1272" s="29">
        <v>0.94</v>
      </c>
      <c r="O1272" s="28">
        <v>86480</v>
      </c>
      <c r="P1272" s="34"/>
      <c r="Q1272" s="31" t="s">
        <v>4231</v>
      </c>
    </row>
    <row r="1273" ht="15.75" customHeight="1" spans="1:17">
      <c r="A1273" s="18">
        <v>1266</v>
      </c>
      <c r="B1273" s="32"/>
      <c r="C1273" s="22" t="s">
        <v>4345</v>
      </c>
      <c r="D1273" s="22" t="s">
        <v>4346</v>
      </c>
      <c r="E1273" s="22" t="s">
        <v>4347</v>
      </c>
      <c r="F1273" s="23"/>
      <c r="G1273" s="24">
        <v>1</v>
      </c>
      <c r="H1273" s="25" t="s">
        <v>551</v>
      </c>
      <c r="I1273" s="26">
        <v>43299</v>
      </c>
      <c r="J1273" s="26">
        <v>43299</v>
      </c>
      <c r="K1273" s="27">
        <v>9300</v>
      </c>
      <c r="L1273" s="28">
        <v>9005.5</v>
      </c>
      <c r="M1273" s="28">
        <v>9300</v>
      </c>
      <c r="N1273" s="29">
        <v>0.95</v>
      </c>
      <c r="O1273" s="28">
        <v>8840</v>
      </c>
      <c r="P1273" s="34"/>
      <c r="Q1273" s="31" t="s">
        <v>4231</v>
      </c>
    </row>
    <row r="1274" ht="15.75" customHeight="1" spans="1:17">
      <c r="A1274" s="18">
        <v>1267</v>
      </c>
      <c r="B1274" s="38"/>
      <c r="C1274" s="22" t="s">
        <v>4348</v>
      </c>
      <c r="D1274" s="22" t="s">
        <v>4349</v>
      </c>
      <c r="E1274" s="22"/>
      <c r="F1274" s="23"/>
      <c r="G1274" s="24">
        <v>1</v>
      </c>
      <c r="H1274" s="25" t="s">
        <v>2353</v>
      </c>
      <c r="I1274" s="26">
        <v>42675</v>
      </c>
      <c r="J1274" s="26">
        <v>42675</v>
      </c>
      <c r="K1274" s="27">
        <v>31009</v>
      </c>
      <c r="L1274" s="28">
        <v>20207.44</v>
      </c>
      <c r="M1274" s="28">
        <v>29460</v>
      </c>
      <c r="N1274" s="29">
        <v>0.76</v>
      </c>
      <c r="O1274" s="28">
        <v>22390</v>
      </c>
      <c r="P1274" s="34"/>
      <c r="Q1274" s="31" t="s">
        <v>4231</v>
      </c>
    </row>
    <row r="1275" ht="15.75" customHeight="1" spans="1:17">
      <c r="A1275" s="18">
        <v>1268</v>
      </c>
      <c r="B1275" s="18"/>
      <c r="C1275" s="22"/>
      <c r="D1275" s="48" t="s">
        <v>4350</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4351</v>
      </c>
      <c r="D1276" s="54" t="s">
        <v>2639</v>
      </c>
      <c r="E1276" s="22"/>
      <c r="F1276" s="22"/>
      <c r="G1276" s="24">
        <v>1</v>
      </c>
      <c r="H1276" s="25" t="s">
        <v>551</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4352</v>
      </c>
      <c r="D1277" s="54" t="s">
        <v>4353</v>
      </c>
      <c r="E1277" s="22"/>
      <c r="F1277" s="22"/>
      <c r="G1277" s="24">
        <v>1</v>
      </c>
      <c r="H1277" s="25" t="s">
        <v>551</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4354</v>
      </c>
      <c r="D1278" s="54" t="s">
        <v>2648</v>
      </c>
      <c r="E1278" s="22"/>
      <c r="F1278" s="22"/>
      <c r="G1278" s="24">
        <v>1</v>
      </c>
      <c r="H1278" s="25" t="s">
        <v>551</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4355</v>
      </c>
      <c r="D1279" s="54" t="s">
        <v>2394</v>
      </c>
      <c r="E1279" s="22"/>
      <c r="F1279" s="22"/>
      <c r="G1279" s="24">
        <v>1</v>
      </c>
      <c r="H1279" s="25" t="s">
        <v>626</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4356</v>
      </c>
      <c r="D1280" s="54" t="s">
        <v>4357</v>
      </c>
      <c r="E1280" s="22"/>
      <c r="F1280" s="22"/>
      <c r="G1280" s="24">
        <v>1</v>
      </c>
      <c r="H1280" s="25" t="s">
        <v>626</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4358</v>
      </c>
      <c r="D1281" s="54" t="s">
        <v>3677</v>
      </c>
      <c r="E1281" s="22"/>
      <c r="F1281" s="22"/>
      <c r="G1281" s="24">
        <v>1</v>
      </c>
      <c r="H1281" s="25" t="s">
        <v>626</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4359</v>
      </c>
      <c r="D1282" s="54" t="s">
        <v>2648</v>
      </c>
      <c r="E1282" s="22"/>
      <c r="F1282" s="22"/>
      <c r="G1282" s="24">
        <v>1</v>
      </c>
      <c r="H1282" s="25" t="s">
        <v>551</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4360</v>
      </c>
      <c r="D1283" s="54" t="s">
        <v>4361</v>
      </c>
      <c r="E1283" s="22"/>
      <c r="F1283" s="22"/>
      <c r="G1283" s="24">
        <v>1</v>
      </c>
      <c r="H1283" s="25" t="s">
        <v>551</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4362</v>
      </c>
      <c r="D1284" s="54" t="s">
        <v>4363</v>
      </c>
      <c r="E1284" s="22"/>
      <c r="F1284" s="22"/>
      <c r="G1284" s="24">
        <v>1</v>
      </c>
      <c r="H1284" s="25" t="s">
        <v>551</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4364</v>
      </c>
      <c r="D1285" s="54" t="s">
        <v>4365</v>
      </c>
      <c r="E1285" s="22"/>
      <c r="F1285" s="22"/>
      <c r="G1285" s="24">
        <v>1</v>
      </c>
      <c r="H1285" s="25" t="s">
        <v>551</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4366</v>
      </c>
      <c r="D1286" s="54" t="s">
        <v>2863</v>
      </c>
      <c r="E1286" s="22"/>
      <c r="F1286" s="22"/>
      <c r="G1286" s="24">
        <v>1</v>
      </c>
      <c r="H1286" s="25" t="s">
        <v>551</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4367</v>
      </c>
      <c r="D1287" s="54" t="s">
        <v>4368</v>
      </c>
      <c r="E1287" s="22"/>
      <c r="F1287" s="22"/>
      <c r="G1287" s="24">
        <v>1</v>
      </c>
      <c r="H1287" s="25" t="s">
        <v>551</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4369</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D8" sqref="D8"/>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4389</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4371</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4372</v>
      </c>
      <c r="B9" s="203" t="s">
        <v>4373</v>
      </c>
      <c r="C9" s="204">
        <v>0</v>
      </c>
      <c r="D9" s="204">
        <v>0</v>
      </c>
      <c r="E9" s="204">
        <v>0</v>
      </c>
      <c r="F9" s="204">
        <v>0</v>
      </c>
      <c r="G9" s="200">
        <v>0</v>
      </c>
      <c r="H9" s="200">
        <v>0</v>
      </c>
      <c r="I9" s="201">
        <v>0</v>
      </c>
      <c r="J9" s="202">
        <v>0</v>
      </c>
    </row>
    <row r="10" ht="15.75" customHeight="1" spans="1:10">
      <c r="A10" s="197" t="s">
        <v>4374</v>
      </c>
      <c r="B10" s="203" t="s">
        <v>4375</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4376</v>
      </c>
      <c r="B11" s="203" t="s">
        <v>4377</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4378</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4379</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4380</v>
      </c>
      <c r="B16" s="203" t="s">
        <v>4381</v>
      </c>
      <c r="C16" s="204">
        <v>0</v>
      </c>
      <c r="D16" s="204">
        <v>0</v>
      </c>
      <c r="E16" s="204">
        <v>0</v>
      </c>
      <c r="F16" s="204">
        <v>0</v>
      </c>
      <c r="G16" s="200">
        <v>0</v>
      </c>
      <c r="H16" s="200">
        <v>0</v>
      </c>
      <c r="I16" s="201">
        <v>0</v>
      </c>
      <c r="J16" s="202">
        <v>0</v>
      </c>
    </row>
    <row r="17" ht="15.75" customHeight="1" spans="1:10">
      <c r="A17" s="197" t="s">
        <v>4382</v>
      </c>
      <c r="B17" s="203" t="s">
        <v>4383</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4384</v>
      </c>
      <c r="B19" s="203" t="s">
        <v>4385</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D17" sqref="D17"/>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832</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4389</v>
      </c>
      <c r="B5" s="104"/>
      <c r="C5" s="104"/>
      <c r="N5" s="105" t="s">
        <v>454</v>
      </c>
      <c r="O5" s="105"/>
      <c r="P5" s="105"/>
      <c r="Q5" s="105"/>
    </row>
    <row r="6" s="74" customFormat="1" ht="15.75" customHeight="1" spans="1:19">
      <c r="A6" s="106" t="s">
        <v>455</v>
      </c>
      <c r="B6" s="107" t="s">
        <v>456</v>
      </c>
      <c r="C6" s="108" t="s">
        <v>507</v>
      </c>
      <c r="D6" s="109" t="s">
        <v>834</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835</v>
      </c>
      <c r="C8" s="117" t="s">
        <v>836</v>
      </c>
      <c r="D8" s="118" t="s">
        <v>837</v>
      </c>
      <c r="E8" s="118" t="s">
        <v>838</v>
      </c>
      <c r="F8" s="118" t="s">
        <v>839</v>
      </c>
      <c r="G8" s="119">
        <v>41030</v>
      </c>
      <c r="H8" s="61" t="s">
        <v>840</v>
      </c>
      <c r="I8" s="120">
        <v>867</v>
      </c>
      <c r="J8" s="121">
        <v>22746451.7</v>
      </c>
      <c r="K8" s="121">
        <v>18607715.36</v>
      </c>
      <c r="L8" s="122">
        <v>542910</v>
      </c>
      <c r="M8" s="123">
        <v>0.73</v>
      </c>
      <c r="N8" s="122">
        <v>396320</v>
      </c>
      <c r="O8" s="124"/>
      <c r="P8" s="125">
        <f t="shared" ref="P8:P71" si="0">L8/I8</f>
        <v>626</v>
      </c>
      <c r="Q8" s="126" t="s">
        <v>841</v>
      </c>
    </row>
    <row r="9" s="2" customFormat="1" ht="15.75" customHeight="1" spans="1:19">
      <c r="A9" s="115" t="s">
        <v>303</v>
      </c>
      <c r="B9" s="127"/>
      <c r="C9" s="128"/>
      <c r="D9" s="118" t="s">
        <v>837</v>
      </c>
      <c r="E9" s="118" t="s">
        <v>842</v>
      </c>
      <c r="F9" s="118" t="s">
        <v>839</v>
      </c>
      <c r="G9" s="119">
        <v>41030</v>
      </c>
      <c r="H9" s="61" t="s">
        <v>840</v>
      </c>
      <c r="I9" s="120">
        <v>867</v>
      </c>
      <c r="J9" s="129"/>
      <c r="K9" s="129"/>
      <c r="L9" s="122">
        <v>542910</v>
      </c>
      <c r="M9" s="123">
        <v>0.73</v>
      </c>
      <c r="N9" s="122">
        <v>396320</v>
      </c>
      <c r="O9" s="124"/>
      <c r="P9" s="125">
        <f t="shared" si="0"/>
        <v>626</v>
      </c>
      <c r="Q9" s="126" t="s">
        <v>841</v>
      </c>
    </row>
    <row r="10" s="2" customFormat="1" ht="15.75" customHeight="1" spans="1:19">
      <c r="A10" s="115" t="s">
        <v>304</v>
      </c>
      <c r="B10" s="127"/>
      <c r="C10" s="128"/>
      <c r="D10" s="118" t="s">
        <v>837</v>
      </c>
      <c r="E10" s="118" t="s">
        <v>843</v>
      </c>
      <c r="F10" s="118" t="s">
        <v>839</v>
      </c>
      <c r="G10" s="119">
        <v>41030</v>
      </c>
      <c r="H10" s="61" t="s">
        <v>840</v>
      </c>
      <c r="I10" s="120">
        <v>867</v>
      </c>
      <c r="J10" s="129"/>
      <c r="K10" s="129"/>
      <c r="L10" s="122">
        <v>542910</v>
      </c>
      <c r="M10" s="123">
        <v>0.73</v>
      </c>
      <c r="N10" s="122">
        <v>396320</v>
      </c>
      <c r="O10" s="124"/>
      <c r="P10" s="125">
        <f t="shared" si="0"/>
        <v>626</v>
      </c>
      <c r="Q10" s="126" t="s">
        <v>841</v>
      </c>
    </row>
    <row r="11" s="2" customFormat="1" ht="15.75" customHeight="1" spans="1:19">
      <c r="A11" s="115" t="s">
        <v>305</v>
      </c>
      <c r="B11" s="127"/>
      <c r="C11" s="128"/>
      <c r="D11" s="118" t="s">
        <v>837</v>
      </c>
      <c r="E11" s="118" t="s">
        <v>844</v>
      </c>
      <c r="F11" s="118" t="s">
        <v>839</v>
      </c>
      <c r="G11" s="119">
        <v>41030</v>
      </c>
      <c r="H11" s="61" t="s">
        <v>840</v>
      </c>
      <c r="I11" s="120">
        <v>867</v>
      </c>
      <c r="J11" s="129"/>
      <c r="K11" s="129"/>
      <c r="L11" s="122">
        <v>542910</v>
      </c>
      <c r="M11" s="123">
        <v>0.73</v>
      </c>
      <c r="N11" s="122">
        <v>396320</v>
      </c>
      <c r="O11" s="124"/>
      <c r="P11" s="125">
        <f t="shared" si="0"/>
        <v>626</v>
      </c>
      <c r="Q11" s="126" t="s">
        <v>841</v>
      </c>
    </row>
    <row r="12" s="2" customFormat="1" ht="15.75" customHeight="1" spans="1:19">
      <c r="A12" s="115" t="s">
        <v>306</v>
      </c>
      <c r="B12" s="127"/>
      <c r="C12" s="128"/>
      <c r="D12" s="118" t="s">
        <v>837</v>
      </c>
      <c r="E12" s="118" t="s">
        <v>845</v>
      </c>
      <c r="F12" s="118" t="s">
        <v>839</v>
      </c>
      <c r="G12" s="119">
        <v>41030</v>
      </c>
      <c r="H12" s="61" t="s">
        <v>840</v>
      </c>
      <c r="I12" s="120">
        <v>867</v>
      </c>
      <c r="J12" s="129"/>
      <c r="K12" s="129"/>
      <c r="L12" s="122">
        <v>542910</v>
      </c>
      <c r="M12" s="123">
        <v>0.73</v>
      </c>
      <c r="N12" s="122">
        <v>396320</v>
      </c>
      <c r="O12" s="124"/>
      <c r="P12" s="125">
        <f t="shared" si="0"/>
        <v>626</v>
      </c>
      <c r="Q12" s="126" t="s">
        <v>841</v>
      </c>
    </row>
    <row r="13" s="2" customFormat="1" ht="15.75" customHeight="1" spans="1:19">
      <c r="A13" s="115" t="s">
        <v>307</v>
      </c>
      <c r="B13" s="127"/>
      <c r="C13" s="128"/>
      <c r="D13" s="118" t="s">
        <v>837</v>
      </c>
      <c r="E13" s="118" t="s">
        <v>846</v>
      </c>
      <c r="F13" s="118" t="s">
        <v>839</v>
      </c>
      <c r="G13" s="119">
        <v>41030</v>
      </c>
      <c r="H13" s="61" t="s">
        <v>840</v>
      </c>
      <c r="I13" s="120">
        <v>867</v>
      </c>
      <c r="J13" s="129"/>
      <c r="K13" s="129"/>
      <c r="L13" s="122">
        <v>542910</v>
      </c>
      <c r="M13" s="123">
        <v>0.73</v>
      </c>
      <c r="N13" s="122">
        <v>396320</v>
      </c>
      <c r="O13" s="124"/>
      <c r="P13" s="125">
        <f t="shared" si="0"/>
        <v>626</v>
      </c>
      <c r="Q13" s="126" t="s">
        <v>841</v>
      </c>
    </row>
    <row r="14" s="2" customFormat="1" ht="15.75" customHeight="1" spans="1:19">
      <c r="A14" s="115" t="s">
        <v>308</v>
      </c>
      <c r="B14" s="127"/>
      <c r="C14" s="128"/>
      <c r="D14" s="118" t="s">
        <v>847</v>
      </c>
      <c r="E14" s="118" t="s">
        <v>848</v>
      </c>
      <c r="F14" s="118" t="s">
        <v>839</v>
      </c>
      <c r="G14" s="119">
        <v>41030</v>
      </c>
      <c r="H14" s="61" t="s">
        <v>840</v>
      </c>
      <c r="I14" s="120">
        <v>550</v>
      </c>
      <c r="J14" s="129"/>
      <c r="K14" s="129"/>
      <c r="L14" s="122">
        <v>371100</v>
      </c>
      <c r="M14" s="123">
        <v>0.73</v>
      </c>
      <c r="N14" s="122">
        <v>270900</v>
      </c>
      <c r="O14" s="124"/>
      <c r="P14" s="125">
        <f t="shared" si="0"/>
        <v>675</v>
      </c>
      <c r="Q14" s="126" t="s">
        <v>841</v>
      </c>
    </row>
    <row r="15" s="2" customFormat="1" ht="15.75" customHeight="1" spans="1:19">
      <c r="A15" s="115" t="s">
        <v>309</v>
      </c>
      <c r="B15" s="127"/>
      <c r="C15" s="128"/>
      <c r="D15" s="118" t="s">
        <v>847</v>
      </c>
      <c r="E15" s="118" t="s">
        <v>849</v>
      </c>
      <c r="F15" s="118" t="s">
        <v>839</v>
      </c>
      <c r="G15" s="119">
        <v>41030</v>
      </c>
      <c r="H15" s="61" t="s">
        <v>840</v>
      </c>
      <c r="I15" s="120">
        <v>550</v>
      </c>
      <c r="J15" s="129"/>
      <c r="K15" s="129"/>
      <c r="L15" s="122">
        <v>371100</v>
      </c>
      <c r="M15" s="123">
        <v>0.73</v>
      </c>
      <c r="N15" s="122">
        <v>270900</v>
      </c>
      <c r="O15" s="124"/>
      <c r="P15" s="125">
        <f t="shared" si="0"/>
        <v>675</v>
      </c>
      <c r="Q15" s="126" t="s">
        <v>841</v>
      </c>
    </row>
    <row r="16" s="2" customFormat="1" ht="15.75" customHeight="1" spans="1:19">
      <c r="A16" s="115" t="s">
        <v>310</v>
      </c>
      <c r="B16" s="127"/>
      <c r="C16" s="128"/>
      <c r="D16" s="118" t="s">
        <v>847</v>
      </c>
      <c r="E16" s="118" t="s">
        <v>850</v>
      </c>
      <c r="F16" s="118" t="s">
        <v>839</v>
      </c>
      <c r="G16" s="119">
        <v>41030</v>
      </c>
      <c r="H16" s="61" t="s">
        <v>840</v>
      </c>
      <c r="I16" s="120">
        <v>550</v>
      </c>
      <c r="J16" s="129"/>
      <c r="K16" s="129"/>
      <c r="L16" s="122">
        <v>371100</v>
      </c>
      <c r="M16" s="123">
        <v>0.73</v>
      </c>
      <c r="N16" s="122">
        <v>270900</v>
      </c>
      <c r="O16" s="124"/>
      <c r="P16" s="125">
        <f t="shared" si="0"/>
        <v>675</v>
      </c>
      <c r="Q16" s="126" t="s">
        <v>841</v>
      </c>
    </row>
    <row r="17" s="2" customFormat="1" ht="15.75" customHeight="1" spans="1:17">
      <c r="A17" s="115" t="s">
        <v>311</v>
      </c>
      <c r="B17" s="127"/>
      <c r="C17" s="128"/>
      <c r="D17" s="118" t="s">
        <v>847</v>
      </c>
      <c r="E17" s="118" t="s">
        <v>851</v>
      </c>
      <c r="F17" s="118" t="s">
        <v>839</v>
      </c>
      <c r="G17" s="119">
        <v>41030</v>
      </c>
      <c r="H17" s="61" t="s">
        <v>840</v>
      </c>
      <c r="I17" s="120">
        <v>550</v>
      </c>
      <c r="J17" s="129"/>
      <c r="K17" s="129"/>
      <c r="L17" s="122">
        <v>371100</v>
      </c>
      <c r="M17" s="123">
        <v>0.73</v>
      </c>
      <c r="N17" s="122">
        <v>270900</v>
      </c>
      <c r="O17" s="124"/>
      <c r="P17" s="125">
        <f t="shared" si="0"/>
        <v>675</v>
      </c>
      <c r="Q17" s="126" t="s">
        <v>841</v>
      </c>
    </row>
    <row r="18" s="2" customFormat="1" ht="15.75" customHeight="1" spans="1:17">
      <c r="A18" s="115" t="s">
        <v>312</v>
      </c>
      <c r="B18" s="127"/>
      <c r="C18" s="128"/>
      <c r="D18" s="118" t="s">
        <v>847</v>
      </c>
      <c r="E18" s="118" t="s">
        <v>852</v>
      </c>
      <c r="F18" s="118" t="s">
        <v>839</v>
      </c>
      <c r="G18" s="119">
        <v>41030</v>
      </c>
      <c r="H18" s="61" t="s">
        <v>840</v>
      </c>
      <c r="I18" s="120">
        <v>550</v>
      </c>
      <c r="J18" s="129"/>
      <c r="K18" s="129"/>
      <c r="L18" s="122">
        <v>371100</v>
      </c>
      <c r="M18" s="123">
        <v>0.73</v>
      </c>
      <c r="N18" s="122">
        <v>270900</v>
      </c>
      <c r="O18" s="124"/>
      <c r="P18" s="125">
        <f t="shared" si="0"/>
        <v>675</v>
      </c>
      <c r="Q18" s="126" t="s">
        <v>841</v>
      </c>
    </row>
    <row r="19" s="2" customFormat="1" ht="15.75" customHeight="1" spans="1:17">
      <c r="A19" s="115" t="s">
        <v>313</v>
      </c>
      <c r="B19" s="127"/>
      <c r="C19" s="128"/>
      <c r="D19" s="118" t="s">
        <v>847</v>
      </c>
      <c r="E19" s="118" t="s">
        <v>853</v>
      </c>
      <c r="F19" s="118" t="s">
        <v>839</v>
      </c>
      <c r="G19" s="119">
        <v>41030</v>
      </c>
      <c r="H19" s="61" t="s">
        <v>840</v>
      </c>
      <c r="I19" s="120">
        <v>550</v>
      </c>
      <c r="J19" s="129"/>
      <c r="K19" s="129"/>
      <c r="L19" s="122">
        <v>371100</v>
      </c>
      <c r="M19" s="123">
        <v>0.73</v>
      </c>
      <c r="N19" s="122">
        <v>270900</v>
      </c>
      <c r="O19" s="124"/>
      <c r="P19" s="125">
        <f t="shared" si="0"/>
        <v>675</v>
      </c>
      <c r="Q19" s="126" t="s">
        <v>841</v>
      </c>
    </row>
    <row r="20" s="2" customFormat="1" ht="15.75" customHeight="1" spans="1:17">
      <c r="A20" s="115" t="s">
        <v>314</v>
      </c>
      <c r="B20" s="127"/>
      <c r="C20" s="128"/>
      <c r="D20" s="118" t="s">
        <v>847</v>
      </c>
      <c r="E20" s="118" t="s">
        <v>854</v>
      </c>
      <c r="F20" s="118" t="s">
        <v>839</v>
      </c>
      <c r="G20" s="119">
        <v>41030</v>
      </c>
      <c r="H20" s="61" t="s">
        <v>840</v>
      </c>
      <c r="I20" s="120">
        <v>550</v>
      </c>
      <c r="J20" s="129"/>
      <c r="K20" s="129"/>
      <c r="L20" s="122">
        <v>371100</v>
      </c>
      <c r="M20" s="123">
        <v>0.73</v>
      </c>
      <c r="N20" s="122">
        <v>270900</v>
      </c>
      <c r="O20" s="124"/>
      <c r="P20" s="125">
        <f t="shared" si="0"/>
        <v>675</v>
      </c>
      <c r="Q20" s="126" t="s">
        <v>841</v>
      </c>
    </row>
    <row r="21" s="75" customFormat="1" ht="15.75" customHeight="1" spans="1:17">
      <c r="A21" s="115" t="s">
        <v>315</v>
      </c>
      <c r="B21" s="127"/>
      <c r="C21" s="128"/>
      <c r="D21" s="118" t="s">
        <v>847</v>
      </c>
      <c r="E21" s="118" t="s">
        <v>855</v>
      </c>
      <c r="F21" s="118" t="s">
        <v>839</v>
      </c>
      <c r="G21" s="119">
        <v>41030</v>
      </c>
      <c r="H21" s="61" t="s">
        <v>840</v>
      </c>
      <c r="I21" s="120">
        <v>550</v>
      </c>
      <c r="J21" s="129"/>
      <c r="K21" s="129"/>
      <c r="L21" s="122">
        <v>371100</v>
      </c>
      <c r="M21" s="123">
        <v>0.73</v>
      </c>
      <c r="N21" s="122">
        <v>270900</v>
      </c>
      <c r="O21" s="124"/>
      <c r="P21" s="125">
        <f t="shared" si="0"/>
        <v>675</v>
      </c>
      <c r="Q21" s="126" t="s">
        <v>841</v>
      </c>
    </row>
    <row r="22" s="2" customFormat="1" ht="15.75" customHeight="1" spans="1:17">
      <c r="A22" s="115" t="s">
        <v>316</v>
      </c>
      <c r="B22" s="127"/>
      <c r="C22" s="128"/>
      <c r="D22" s="118" t="s">
        <v>847</v>
      </c>
      <c r="E22" s="118" t="s">
        <v>856</v>
      </c>
      <c r="F22" s="118" t="s">
        <v>839</v>
      </c>
      <c r="G22" s="119">
        <v>41030</v>
      </c>
      <c r="H22" s="61" t="s">
        <v>840</v>
      </c>
      <c r="I22" s="120">
        <v>550</v>
      </c>
      <c r="J22" s="129"/>
      <c r="K22" s="129"/>
      <c r="L22" s="122">
        <v>371100</v>
      </c>
      <c r="M22" s="123">
        <v>0.73</v>
      </c>
      <c r="N22" s="122">
        <v>270900</v>
      </c>
      <c r="O22" s="124"/>
      <c r="P22" s="125">
        <f t="shared" si="0"/>
        <v>675</v>
      </c>
      <c r="Q22" s="126" t="s">
        <v>841</v>
      </c>
    </row>
    <row r="23" s="2" customFormat="1" ht="15.75" customHeight="1" spans="1:17">
      <c r="A23" s="115" t="s">
        <v>317</v>
      </c>
      <c r="B23" s="127"/>
      <c r="C23" s="128"/>
      <c r="D23" s="118" t="s">
        <v>847</v>
      </c>
      <c r="E23" s="118" t="s">
        <v>857</v>
      </c>
      <c r="F23" s="118" t="s">
        <v>839</v>
      </c>
      <c r="G23" s="119">
        <v>41030</v>
      </c>
      <c r="H23" s="61" t="s">
        <v>840</v>
      </c>
      <c r="I23" s="120">
        <v>550</v>
      </c>
      <c r="J23" s="129"/>
      <c r="K23" s="129"/>
      <c r="L23" s="122">
        <v>371100</v>
      </c>
      <c r="M23" s="123">
        <v>0.73</v>
      </c>
      <c r="N23" s="122">
        <v>270900</v>
      </c>
      <c r="O23" s="124"/>
      <c r="P23" s="125">
        <f t="shared" si="0"/>
        <v>675</v>
      </c>
      <c r="Q23" s="126" t="s">
        <v>841</v>
      </c>
    </row>
    <row r="24" s="2" customFormat="1" ht="15.75" customHeight="1" spans="1:17">
      <c r="A24" s="115" t="s">
        <v>318</v>
      </c>
      <c r="B24" s="127"/>
      <c r="C24" s="128"/>
      <c r="D24" s="118" t="s">
        <v>847</v>
      </c>
      <c r="E24" s="118" t="s">
        <v>858</v>
      </c>
      <c r="F24" s="118" t="s">
        <v>839</v>
      </c>
      <c r="G24" s="119">
        <v>41030</v>
      </c>
      <c r="H24" s="61" t="s">
        <v>840</v>
      </c>
      <c r="I24" s="120">
        <v>550</v>
      </c>
      <c r="J24" s="129"/>
      <c r="K24" s="129"/>
      <c r="L24" s="122">
        <v>371100</v>
      </c>
      <c r="M24" s="123">
        <v>0.73</v>
      </c>
      <c r="N24" s="122">
        <v>270900</v>
      </c>
      <c r="O24" s="124"/>
      <c r="P24" s="125">
        <f t="shared" si="0"/>
        <v>675</v>
      </c>
      <c r="Q24" s="126" t="s">
        <v>841</v>
      </c>
    </row>
    <row r="25" s="2" customFormat="1" ht="15.75" customHeight="1" spans="1:17">
      <c r="A25" s="115" t="s">
        <v>319</v>
      </c>
      <c r="B25" s="127"/>
      <c r="C25" s="128"/>
      <c r="D25" s="118" t="s">
        <v>847</v>
      </c>
      <c r="E25" s="118" t="s">
        <v>859</v>
      </c>
      <c r="F25" s="118" t="s">
        <v>839</v>
      </c>
      <c r="G25" s="119">
        <v>41030</v>
      </c>
      <c r="H25" s="61" t="s">
        <v>840</v>
      </c>
      <c r="I25" s="120">
        <v>550</v>
      </c>
      <c r="J25" s="129"/>
      <c r="K25" s="129"/>
      <c r="L25" s="122">
        <v>371100</v>
      </c>
      <c r="M25" s="123">
        <v>0.73</v>
      </c>
      <c r="N25" s="122">
        <v>270900</v>
      </c>
      <c r="O25" s="124"/>
      <c r="P25" s="125">
        <f t="shared" si="0"/>
        <v>675</v>
      </c>
      <c r="Q25" s="126" t="s">
        <v>841</v>
      </c>
    </row>
    <row r="26" s="2" customFormat="1" ht="15.75" customHeight="1" spans="1:17">
      <c r="A26" s="115" t="s">
        <v>320</v>
      </c>
      <c r="B26" s="127"/>
      <c r="C26" s="128"/>
      <c r="D26" s="118" t="s">
        <v>837</v>
      </c>
      <c r="E26" s="130" t="s">
        <v>860</v>
      </c>
      <c r="F26" s="118" t="s">
        <v>839</v>
      </c>
      <c r="G26" s="131">
        <v>41030</v>
      </c>
      <c r="H26" s="61" t="s">
        <v>840</v>
      </c>
      <c r="I26" s="120">
        <v>867</v>
      </c>
      <c r="J26" s="129"/>
      <c r="K26" s="129"/>
      <c r="L26" s="122">
        <v>542910</v>
      </c>
      <c r="M26" s="123">
        <v>0.73</v>
      </c>
      <c r="N26" s="122">
        <v>396320</v>
      </c>
      <c r="O26" s="124"/>
      <c r="P26" s="125">
        <f t="shared" si="0"/>
        <v>626</v>
      </c>
      <c r="Q26" s="126" t="s">
        <v>841</v>
      </c>
    </row>
    <row r="27" s="2" customFormat="1" ht="15.75" customHeight="1" spans="1:17">
      <c r="A27" s="115" t="s">
        <v>335</v>
      </c>
      <c r="B27" s="127"/>
      <c r="C27" s="128"/>
      <c r="D27" s="118" t="s">
        <v>837</v>
      </c>
      <c r="E27" s="130" t="s">
        <v>861</v>
      </c>
      <c r="F27" s="118" t="s">
        <v>839</v>
      </c>
      <c r="G27" s="131">
        <v>41030</v>
      </c>
      <c r="H27" s="61" t="s">
        <v>840</v>
      </c>
      <c r="I27" s="120">
        <v>867</v>
      </c>
      <c r="J27" s="129"/>
      <c r="K27" s="129"/>
      <c r="L27" s="122">
        <v>542910</v>
      </c>
      <c r="M27" s="123">
        <v>0.73</v>
      </c>
      <c r="N27" s="122">
        <v>396320</v>
      </c>
      <c r="O27" s="124"/>
      <c r="P27" s="125">
        <f t="shared" si="0"/>
        <v>626</v>
      </c>
      <c r="Q27" s="126" t="s">
        <v>841</v>
      </c>
    </row>
    <row r="28" s="2" customFormat="1" ht="15.75" customHeight="1" spans="1:17">
      <c r="A28" s="115" t="s">
        <v>336</v>
      </c>
      <c r="B28" s="127"/>
      <c r="C28" s="128"/>
      <c r="D28" s="118" t="s">
        <v>837</v>
      </c>
      <c r="E28" s="130" t="s">
        <v>862</v>
      </c>
      <c r="F28" s="118" t="s">
        <v>839</v>
      </c>
      <c r="G28" s="131">
        <v>41030</v>
      </c>
      <c r="H28" s="61" t="s">
        <v>840</v>
      </c>
      <c r="I28" s="120">
        <v>867</v>
      </c>
      <c r="J28" s="129"/>
      <c r="K28" s="129"/>
      <c r="L28" s="122">
        <v>542910</v>
      </c>
      <c r="M28" s="123">
        <v>0.73</v>
      </c>
      <c r="N28" s="122">
        <v>396320</v>
      </c>
      <c r="O28" s="124"/>
      <c r="P28" s="125">
        <f t="shared" si="0"/>
        <v>626</v>
      </c>
      <c r="Q28" s="126" t="s">
        <v>841</v>
      </c>
    </row>
    <row r="29" s="2" customFormat="1" ht="15.75" customHeight="1" spans="1:17">
      <c r="A29" s="115" t="s">
        <v>337</v>
      </c>
      <c r="B29" s="127"/>
      <c r="C29" s="128"/>
      <c r="D29" s="118" t="s">
        <v>837</v>
      </c>
      <c r="E29" s="130" t="s">
        <v>863</v>
      </c>
      <c r="F29" s="118" t="s">
        <v>839</v>
      </c>
      <c r="G29" s="131">
        <v>41030</v>
      </c>
      <c r="H29" s="61" t="s">
        <v>840</v>
      </c>
      <c r="I29" s="120">
        <v>867</v>
      </c>
      <c r="J29" s="129"/>
      <c r="K29" s="129"/>
      <c r="L29" s="122">
        <v>542910</v>
      </c>
      <c r="M29" s="123">
        <v>0.73</v>
      </c>
      <c r="N29" s="122">
        <v>396320</v>
      </c>
      <c r="O29" s="124"/>
      <c r="P29" s="125">
        <f t="shared" si="0"/>
        <v>626</v>
      </c>
      <c r="Q29" s="126" t="s">
        <v>841</v>
      </c>
    </row>
    <row r="30" s="2" customFormat="1" ht="15.75" customHeight="1" spans="1:17">
      <c r="A30" s="115" t="s">
        <v>864</v>
      </c>
      <c r="B30" s="127"/>
      <c r="C30" s="128"/>
      <c r="D30" s="118" t="s">
        <v>837</v>
      </c>
      <c r="E30" s="130" t="s">
        <v>865</v>
      </c>
      <c r="F30" s="118" t="s">
        <v>839</v>
      </c>
      <c r="G30" s="131">
        <v>41030</v>
      </c>
      <c r="H30" s="61" t="s">
        <v>840</v>
      </c>
      <c r="I30" s="120">
        <v>867</v>
      </c>
      <c r="J30" s="129"/>
      <c r="K30" s="129"/>
      <c r="L30" s="122">
        <v>542910</v>
      </c>
      <c r="M30" s="123">
        <v>0.73</v>
      </c>
      <c r="N30" s="122">
        <v>396320</v>
      </c>
      <c r="O30" s="124"/>
      <c r="P30" s="125">
        <f t="shared" si="0"/>
        <v>626</v>
      </c>
      <c r="Q30" s="126" t="s">
        <v>841</v>
      </c>
    </row>
    <row r="31" s="2" customFormat="1" ht="15.75" customHeight="1" spans="1:17">
      <c r="A31" s="115" t="s">
        <v>866</v>
      </c>
      <c r="B31" s="127"/>
      <c r="C31" s="128"/>
      <c r="D31" s="118" t="s">
        <v>837</v>
      </c>
      <c r="E31" s="130" t="s">
        <v>867</v>
      </c>
      <c r="F31" s="118" t="s">
        <v>839</v>
      </c>
      <c r="G31" s="131">
        <v>41030</v>
      </c>
      <c r="H31" s="61" t="s">
        <v>840</v>
      </c>
      <c r="I31" s="120">
        <v>867</v>
      </c>
      <c r="J31" s="129"/>
      <c r="K31" s="129"/>
      <c r="L31" s="122">
        <v>542910</v>
      </c>
      <c r="M31" s="123">
        <v>0.73</v>
      </c>
      <c r="N31" s="122">
        <v>396320</v>
      </c>
      <c r="O31" s="124"/>
      <c r="P31" s="125">
        <f t="shared" si="0"/>
        <v>626</v>
      </c>
      <c r="Q31" s="126" t="s">
        <v>841</v>
      </c>
    </row>
    <row r="32" s="2" customFormat="1" ht="15.75" customHeight="1" spans="1:17">
      <c r="A32" s="115" t="s">
        <v>868</v>
      </c>
      <c r="B32" s="127"/>
      <c r="C32" s="128"/>
      <c r="D32" s="118" t="s">
        <v>837</v>
      </c>
      <c r="E32" s="130" t="s">
        <v>869</v>
      </c>
      <c r="F32" s="118" t="s">
        <v>839</v>
      </c>
      <c r="G32" s="131">
        <v>41030</v>
      </c>
      <c r="H32" s="61" t="s">
        <v>840</v>
      </c>
      <c r="I32" s="120">
        <v>867</v>
      </c>
      <c r="J32" s="129"/>
      <c r="K32" s="129"/>
      <c r="L32" s="122">
        <v>542910</v>
      </c>
      <c r="M32" s="123">
        <v>0.73</v>
      </c>
      <c r="N32" s="122">
        <v>396320</v>
      </c>
      <c r="O32" s="124"/>
      <c r="P32" s="125">
        <f t="shared" si="0"/>
        <v>626</v>
      </c>
      <c r="Q32" s="126" t="s">
        <v>841</v>
      </c>
    </row>
    <row r="33" s="2" customFormat="1" ht="15.75" customHeight="1" spans="1:17">
      <c r="A33" s="115" t="s">
        <v>870</v>
      </c>
      <c r="B33" s="127"/>
      <c r="C33" s="128"/>
      <c r="D33" s="130" t="s">
        <v>847</v>
      </c>
      <c r="E33" s="130" t="s">
        <v>871</v>
      </c>
      <c r="F33" s="118" t="s">
        <v>839</v>
      </c>
      <c r="G33" s="131">
        <v>41030</v>
      </c>
      <c r="H33" s="61" t="s">
        <v>840</v>
      </c>
      <c r="I33" s="120">
        <v>550</v>
      </c>
      <c r="J33" s="129"/>
      <c r="K33" s="129"/>
      <c r="L33" s="122">
        <v>371100</v>
      </c>
      <c r="M33" s="123">
        <v>0.73</v>
      </c>
      <c r="N33" s="122">
        <v>270900</v>
      </c>
      <c r="O33" s="124"/>
      <c r="P33" s="125">
        <f t="shared" si="0"/>
        <v>675</v>
      </c>
      <c r="Q33" s="126" t="s">
        <v>841</v>
      </c>
    </row>
    <row r="34" s="2" customFormat="1" ht="15.75" customHeight="1" spans="1:17">
      <c r="A34" s="115" t="s">
        <v>872</v>
      </c>
      <c r="B34" s="127"/>
      <c r="C34" s="128"/>
      <c r="D34" s="130" t="s">
        <v>847</v>
      </c>
      <c r="E34" s="130" t="s">
        <v>873</v>
      </c>
      <c r="F34" s="118" t="s">
        <v>839</v>
      </c>
      <c r="G34" s="131">
        <v>41030</v>
      </c>
      <c r="H34" s="61" t="s">
        <v>840</v>
      </c>
      <c r="I34" s="120">
        <v>550</v>
      </c>
      <c r="J34" s="129"/>
      <c r="K34" s="129"/>
      <c r="L34" s="122">
        <v>371100</v>
      </c>
      <c r="M34" s="123">
        <v>0.73</v>
      </c>
      <c r="N34" s="122">
        <v>270900</v>
      </c>
      <c r="O34" s="124"/>
      <c r="P34" s="125">
        <f t="shared" si="0"/>
        <v>675</v>
      </c>
      <c r="Q34" s="126" t="s">
        <v>841</v>
      </c>
    </row>
    <row r="35" s="2" customFormat="1" ht="15.75" customHeight="1" spans="1:17">
      <c r="A35" s="115" t="s">
        <v>874</v>
      </c>
      <c r="B35" s="127"/>
      <c r="C35" s="128"/>
      <c r="D35" s="130" t="s">
        <v>847</v>
      </c>
      <c r="E35" s="130" t="s">
        <v>875</v>
      </c>
      <c r="F35" s="118" t="s">
        <v>839</v>
      </c>
      <c r="G35" s="131">
        <v>41030</v>
      </c>
      <c r="H35" s="61" t="s">
        <v>840</v>
      </c>
      <c r="I35" s="120">
        <v>550</v>
      </c>
      <c r="J35" s="129"/>
      <c r="K35" s="129"/>
      <c r="L35" s="122">
        <v>371100</v>
      </c>
      <c r="M35" s="123">
        <v>0.73</v>
      </c>
      <c r="N35" s="122">
        <v>270900</v>
      </c>
      <c r="O35" s="124"/>
      <c r="P35" s="125">
        <f t="shared" si="0"/>
        <v>675</v>
      </c>
      <c r="Q35" s="126" t="s">
        <v>841</v>
      </c>
    </row>
    <row r="36" s="75" customFormat="1" ht="15.75" customHeight="1" spans="1:17">
      <c r="A36" s="115" t="s">
        <v>876</v>
      </c>
      <c r="B36" s="127"/>
      <c r="C36" s="128"/>
      <c r="D36" s="130" t="s">
        <v>847</v>
      </c>
      <c r="E36" s="130" t="s">
        <v>877</v>
      </c>
      <c r="F36" s="118" t="s">
        <v>839</v>
      </c>
      <c r="G36" s="131">
        <v>41030</v>
      </c>
      <c r="H36" s="61" t="s">
        <v>840</v>
      </c>
      <c r="I36" s="120">
        <v>550</v>
      </c>
      <c r="J36" s="129"/>
      <c r="K36" s="129"/>
      <c r="L36" s="122">
        <v>371100</v>
      </c>
      <c r="M36" s="123">
        <v>0.73</v>
      </c>
      <c r="N36" s="122">
        <v>270900</v>
      </c>
      <c r="O36" s="124"/>
      <c r="P36" s="125">
        <f t="shared" si="0"/>
        <v>675</v>
      </c>
      <c r="Q36" s="126" t="s">
        <v>841</v>
      </c>
    </row>
    <row r="37" s="2" customFormat="1" ht="15.75" customHeight="1" spans="1:17">
      <c r="A37" s="115" t="s">
        <v>878</v>
      </c>
      <c r="B37" s="127"/>
      <c r="C37" s="128"/>
      <c r="D37" s="130" t="s">
        <v>847</v>
      </c>
      <c r="E37" s="130" t="s">
        <v>879</v>
      </c>
      <c r="F37" s="118" t="s">
        <v>839</v>
      </c>
      <c r="G37" s="131">
        <v>41030</v>
      </c>
      <c r="H37" s="61" t="s">
        <v>840</v>
      </c>
      <c r="I37" s="120">
        <v>550</v>
      </c>
      <c r="J37" s="129"/>
      <c r="K37" s="129"/>
      <c r="L37" s="122">
        <v>371100</v>
      </c>
      <c r="M37" s="123">
        <v>0.73</v>
      </c>
      <c r="N37" s="122">
        <v>270900</v>
      </c>
      <c r="O37" s="124"/>
      <c r="P37" s="125">
        <f t="shared" si="0"/>
        <v>675</v>
      </c>
      <c r="Q37" s="126" t="s">
        <v>841</v>
      </c>
    </row>
    <row r="38" s="2" customFormat="1" ht="15.75" customHeight="1" spans="1:17">
      <c r="A38" s="115" t="s">
        <v>880</v>
      </c>
      <c r="B38" s="127"/>
      <c r="C38" s="128"/>
      <c r="D38" s="130" t="s">
        <v>847</v>
      </c>
      <c r="E38" s="130" t="s">
        <v>881</v>
      </c>
      <c r="F38" s="118" t="s">
        <v>839</v>
      </c>
      <c r="G38" s="131">
        <v>41030</v>
      </c>
      <c r="H38" s="61" t="s">
        <v>840</v>
      </c>
      <c r="I38" s="120">
        <v>550</v>
      </c>
      <c r="J38" s="129"/>
      <c r="K38" s="129"/>
      <c r="L38" s="122">
        <v>371100</v>
      </c>
      <c r="M38" s="123">
        <v>0.73</v>
      </c>
      <c r="N38" s="122">
        <v>270900</v>
      </c>
      <c r="O38" s="124"/>
      <c r="P38" s="125">
        <f t="shared" si="0"/>
        <v>675</v>
      </c>
      <c r="Q38" s="126" t="s">
        <v>841</v>
      </c>
    </row>
    <row r="39" s="2" customFormat="1" ht="15.75" customHeight="1" spans="1:17">
      <c r="A39" s="115" t="s">
        <v>882</v>
      </c>
      <c r="B39" s="127"/>
      <c r="C39" s="128"/>
      <c r="D39" s="130" t="s">
        <v>847</v>
      </c>
      <c r="E39" s="130" t="s">
        <v>883</v>
      </c>
      <c r="F39" s="118" t="s">
        <v>839</v>
      </c>
      <c r="G39" s="131">
        <v>41030</v>
      </c>
      <c r="H39" s="61" t="s">
        <v>840</v>
      </c>
      <c r="I39" s="120">
        <v>550</v>
      </c>
      <c r="J39" s="129"/>
      <c r="K39" s="129"/>
      <c r="L39" s="122">
        <v>371100</v>
      </c>
      <c r="M39" s="123">
        <v>0.73</v>
      </c>
      <c r="N39" s="122">
        <v>270900</v>
      </c>
      <c r="O39" s="124"/>
      <c r="P39" s="125">
        <f t="shared" si="0"/>
        <v>675</v>
      </c>
      <c r="Q39" s="126" t="s">
        <v>841</v>
      </c>
    </row>
    <row r="40" s="2" customFormat="1" ht="15.75" customHeight="1" spans="1:17">
      <c r="A40" s="115" t="s">
        <v>884</v>
      </c>
      <c r="B40" s="127"/>
      <c r="C40" s="128"/>
      <c r="D40" s="130" t="s">
        <v>847</v>
      </c>
      <c r="E40" s="130" t="s">
        <v>885</v>
      </c>
      <c r="F40" s="118" t="s">
        <v>839</v>
      </c>
      <c r="G40" s="131">
        <v>41030</v>
      </c>
      <c r="H40" s="61" t="s">
        <v>840</v>
      </c>
      <c r="I40" s="120">
        <v>550</v>
      </c>
      <c r="J40" s="129"/>
      <c r="K40" s="129"/>
      <c r="L40" s="122">
        <v>371100</v>
      </c>
      <c r="M40" s="123">
        <v>0.73</v>
      </c>
      <c r="N40" s="122">
        <v>270900</v>
      </c>
      <c r="O40" s="124"/>
      <c r="P40" s="125">
        <f t="shared" si="0"/>
        <v>675</v>
      </c>
      <c r="Q40" s="126" t="s">
        <v>841</v>
      </c>
    </row>
    <row r="41" s="2" customFormat="1" ht="15.75" customHeight="1" spans="1:17">
      <c r="A41" s="115" t="s">
        <v>886</v>
      </c>
      <c r="B41" s="127"/>
      <c r="C41" s="128"/>
      <c r="D41" s="130" t="s">
        <v>847</v>
      </c>
      <c r="E41" s="130" t="s">
        <v>887</v>
      </c>
      <c r="F41" s="118" t="s">
        <v>839</v>
      </c>
      <c r="G41" s="131">
        <v>41030</v>
      </c>
      <c r="H41" s="61" t="s">
        <v>840</v>
      </c>
      <c r="I41" s="120">
        <v>550</v>
      </c>
      <c r="J41" s="129"/>
      <c r="K41" s="129"/>
      <c r="L41" s="122">
        <v>371100</v>
      </c>
      <c r="M41" s="123">
        <v>0.73</v>
      </c>
      <c r="N41" s="122">
        <v>270900</v>
      </c>
      <c r="O41" s="124"/>
      <c r="P41" s="125">
        <f t="shared" si="0"/>
        <v>675</v>
      </c>
      <c r="Q41" s="126" t="s">
        <v>841</v>
      </c>
    </row>
    <row r="42" s="2" customFormat="1" ht="15.75" customHeight="1" spans="1:17">
      <c r="A42" s="115" t="s">
        <v>888</v>
      </c>
      <c r="B42" s="127"/>
      <c r="C42" s="128"/>
      <c r="D42" s="130" t="s">
        <v>847</v>
      </c>
      <c r="E42" s="130" t="s">
        <v>889</v>
      </c>
      <c r="F42" s="118" t="s">
        <v>839</v>
      </c>
      <c r="G42" s="131">
        <v>41030</v>
      </c>
      <c r="H42" s="61" t="s">
        <v>840</v>
      </c>
      <c r="I42" s="120">
        <v>550</v>
      </c>
      <c r="J42" s="129"/>
      <c r="K42" s="129"/>
      <c r="L42" s="122">
        <v>371100</v>
      </c>
      <c r="M42" s="123">
        <v>0.73</v>
      </c>
      <c r="N42" s="122">
        <v>270900</v>
      </c>
      <c r="O42" s="124"/>
      <c r="P42" s="125">
        <f t="shared" si="0"/>
        <v>675</v>
      </c>
      <c r="Q42" s="126" t="s">
        <v>841</v>
      </c>
    </row>
    <row r="43" s="2" customFormat="1" ht="15.75" customHeight="1" spans="1:17">
      <c r="A43" s="115" t="s">
        <v>890</v>
      </c>
      <c r="B43" s="127"/>
      <c r="C43" s="128"/>
      <c r="D43" s="118" t="s">
        <v>837</v>
      </c>
      <c r="E43" s="130" t="s">
        <v>891</v>
      </c>
      <c r="F43" s="118" t="s">
        <v>839</v>
      </c>
      <c r="G43" s="131">
        <v>42644</v>
      </c>
      <c r="H43" s="61" t="s">
        <v>840</v>
      </c>
      <c r="I43" s="120">
        <v>867</v>
      </c>
      <c r="J43" s="129"/>
      <c r="K43" s="129"/>
      <c r="L43" s="122">
        <v>542910</v>
      </c>
      <c r="M43" s="123">
        <v>0.86</v>
      </c>
      <c r="N43" s="122">
        <v>466900</v>
      </c>
      <c r="O43" s="124"/>
      <c r="P43" s="125">
        <f t="shared" si="0"/>
        <v>626</v>
      </c>
      <c r="Q43" s="126" t="s">
        <v>841</v>
      </c>
    </row>
    <row r="44" s="2" customFormat="1" ht="15.75" customHeight="1" spans="1:17">
      <c r="A44" s="115" t="s">
        <v>892</v>
      </c>
      <c r="B44" s="127"/>
      <c r="C44" s="128"/>
      <c r="D44" s="118" t="s">
        <v>837</v>
      </c>
      <c r="E44" s="130" t="s">
        <v>893</v>
      </c>
      <c r="F44" s="118" t="s">
        <v>839</v>
      </c>
      <c r="G44" s="131">
        <v>42644</v>
      </c>
      <c r="H44" s="61" t="s">
        <v>840</v>
      </c>
      <c r="I44" s="120">
        <v>867</v>
      </c>
      <c r="J44" s="129"/>
      <c r="K44" s="129"/>
      <c r="L44" s="122">
        <v>542910</v>
      </c>
      <c r="M44" s="123">
        <v>0.86</v>
      </c>
      <c r="N44" s="122">
        <v>466900</v>
      </c>
      <c r="O44" s="124"/>
      <c r="P44" s="125">
        <f t="shared" si="0"/>
        <v>626</v>
      </c>
      <c r="Q44" s="126" t="s">
        <v>841</v>
      </c>
    </row>
    <row r="45" s="3" customFormat="1" ht="15.75" customHeight="1" spans="1:17">
      <c r="A45" s="115" t="s">
        <v>894</v>
      </c>
      <c r="B45" s="127"/>
      <c r="C45" s="128"/>
      <c r="D45" s="118" t="s">
        <v>837</v>
      </c>
      <c r="E45" s="130" t="s">
        <v>895</v>
      </c>
      <c r="F45" s="118" t="s">
        <v>839</v>
      </c>
      <c r="G45" s="131">
        <v>42644</v>
      </c>
      <c r="H45" s="61" t="s">
        <v>840</v>
      </c>
      <c r="I45" s="120">
        <v>867</v>
      </c>
      <c r="J45" s="129"/>
      <c r="K45" s="129"/>
      <c r="L45" s="122">
        <v>542910</v>
      </c>
      <c r="M45" s="123">
        <v>0.86</v>
      </c>
      <c r="N45" s="122">
        <v>466900</v>
      </c>
      <c r="O45" s="124"/>
      <c r="P45" s="125">
        <f t="shared" si="0"/>
        <v>626</v>
      </c>
      <c r="Q45" s="126" t="s">
        <v>841</v>
      </c>
    </row>
    <row r="46" s="3" customFormat="1" ht="15.75" customHeight="1" spans="1:17">
      <c r="A46" s="115" t="s">
        <v>896</v>
      </c>
      <c r="B46" s="127"/>
      <c r="C46" s="128"/>
      <c r="D46" s="118" t="s">
        <v>837</v>
      </c>
      <c r="E46" s="130" t="s">
        <v>897</v>
      </c>
      <c r="F46" s="118" t="s">
        <v>839</v>
      </c>
      <c r="G46" s="131">
        <v>42644</v>
      </c>
      <c r="H46" s="61" t="s">
        <v>840</v>
      </c>
      <c r="I46" s="120">
        <v>867</v>
      </c>
      <c r="J46" s="129"/>
      <c r="K46" s="129"/>
      <c r="L46" s="122">
        <v>542910</v>
      </c>
      <c r="M46" s="123">
        <v>0.86</v>
      </c>
      <c r="N46" s="122">
        <v>466900</v>
      </c>
      <c r="O46" s="124"/>
      <c r="P46" s="125">
        <f t="shared" si="0"/>
        <v>626</v>
      </c>
      <c r="Q46" s="126" t="s">
        <v>841</v>
      </c>
    </row>
    <row r="47" s="3" customFormat="1" ht="15.75" customHeight="1" spans="1:17">
      <c r="A47" s="115" t="s">
        <v>898</v>
      </c>
      <c r="B47" s="127"/>
      <c r="C47" s="128"/>
      <c r="D47" s="118" t="s">
        <v>837</v>
      </c>
      <c r="E47" s="130" t="s">
        <v>899</v>
      </c>
      <c r="F47" s="118" t="s">
        <v>839</v>
      </c>
      <c r="G47" s="131">
        <v>42644</v>
      </c>
      <c r="H47" s="61" t="s">
        <v>840</v>
      </c>
      <c r="I47" s="120">
        <v>867</v>
      </c>
      <c r="J47" s="129"/>
      <c r="K47" s="129"/>
      <c r="L47" s="122">
        <v>542910</v>
      </c>
      <c r="M47" s="123">
        <v>0.86</v>
      </c>
      <c r="N47" s="122">
        <v>466900</v>
      </c>
      <c r="O47" s="124"/>
      <c r="P47" s="125">
        <f t="shared" si="0"/>
        <v>626</v>
      </c>
      <c r="Q47" s="126" t="s">
        <v>841</v>
      </c>
    </row>
    <row r="48" s="3" customFormat="1" ht="15.75" customHeight="1" spans="1:17">
      <c r="A48" s="115" t="s">
        <v>900</v>
      </c>
      <c r="B48" s="127"/>
      <c r="C48" s="128"/>
      <c r="D48" s="118" t="s">
        <v>837</v>
      </c>
      <c r="E48" s="130" t="s">
        <v>901</v>
      </c>
      <c r="F48" s="118" t="s">
        <v>839</v>
      </c>
      <c r="G48" s="131">
        <v>42644</v>
      </c>
      <c r="H48" s="61" t="s">
        <v>840</v>
      </c>
      <c r="I48" s="120">
        <v>867</v>
      </c>
      <c r="J48" s="129"/>
      <c r="K48" s="129"/>
      <c r="L48" s="122">
        <v>542910</v>
      </c>
      <c r="M48" s="123">
        <v>0.86</v>
      </c>
      <c r="N48" s="122">
        <v>466900</v>
      </c>
      <c r="O48" s="124"/>
      <c r="P48" s="125">
        <f t="shared" si="0"/>
        <v>626</v>
      </c>
      <c r="Q48" s="126" t="s">
        <v>841</v>
      </c>
    </row>
    <row r="49" s="3" customFormat="1" ht="15.75" customHeight="1" spans="1:17">
      <c r="A49" s="115" t="s">
        <v>902</v>
      </c>
      <c r="B49" s="127"/>
      <c r="C49" s="128"/>
      <c r="D49" s="118" t="s">
        <v>837</v>
      </c>
      <c r="E49" s="130" t="s">
        <v>903</v>
      </c>
      <c r="F49" s="118" t="s">
        <v>839</v>
      </c>
      <c r="G49" s="131">
        <v>42644</v>
      </c>
      <c r="H49" s="61" t="s">
        <v>840</v>
      </c>
      <c r="I49" s="120">
        <v>867</v>
      </c>
      <c r="J49" s="129"/>
      <c r="K49" s="129"/>
      <c r="L49" s="122">
        <v>542910</v>
      </c>
      <c r="M49" s="123">
        <v>0.86</v>
      </c>
      <c r="N49" s="122">
        <v>466900</v>
      </c>
      <c r="O49" s="124"/>
      <c r="P49" s="125">
        <f t="shared" si="0"/>
        <v>626</v>
      </c>
      <c r="Q49" s="126" t="s">
        <v>841</v>
      </c>
    </row>
    <row r="50" s="3" customFormat="1" ht="15.75" customHeight="1" spans="1:17">
      <c r="A50" s="115" t="s">
        <v>904</v>
      </c>
      <c r="B50" s="127"/>
      <c r="C50" s="128"/>
      <c r="D50" s="118" t="s">
        <v>847</v>
      </c>
      <c r="E50" s="130">
        <v>301</v>
      </c>
      <c r="F50" s="118" t="s">
        <v>839</v>
      </c>
      <c r="G50" s="131">
        <v>42644</v>
      </c>
      <c r="H50" s="61" t="s">
        <v>840</v>
      </c>
      <c r="I50" s="120">
        <v>550</v>
      </c>
      <c r="J50" s="129"/>
      <c r="K50" s="129"/>
      <c r="L50" s="122">
        <v>371100</v>
      </c>
      <c r="M50" s="123">
        <v>0.86</v>
      </c>
      <c r="N50" s="122">
        <v>319150</v>
      </c>
      <c r="O50" s="124"/>
      <c r="P50" s="125">
        <f t="shared" si="0"/>
        <v>675</v>
      </c>
      <c r="Q50" s="126" t="s">
        <v>841</v>
      </c>
    </row>
    <row r="51" s="2" customFormat="1" ht="15.75" customHeight="1" spans="1:17">
      <c r="A51" s="115" t="s">
        <v>905</v>
      </c>
      <c r="B51" s="127"/>
      <c r="C51" s="128"/>
      <c r="D51" s="118" t="s">
        <v>847</v>
      </c>
      <c r="E51" s="130">
        <v>302</v>
      </c>
      <c r="F51" s="118" t="s">
        <v>839</v>
      </c>
      <c r="G51" s="131">
        <v>42644</v>
      </c>
      <c r="H51" s="61" t="s">
        <v>840</v>
      </c>
      <c r="I51" s="120">
        <v>550</v>
      </c>
      <c r="J51" s="129"/>
      <c r="K51" s="129"/>
      <c r="L51" s="122">
        <v>371100</v>
      </c>
      <c r="M51" s="123">
        <v>0.86</v>
      </c>
      <c r="N51" s="122">
        <v>319150</v>
      </c>
      <c r="O51" s="124"/>
      <c r="P51" s="125">
        <f t="shared" si="0"/>
        <v>675</v>
      </c>
      <c r="Q51" s="126" t="s">
        <v>841</v>
      </c>
    </row>
    <row r="52" s="2" customFormat="1" ht="15.75" customHeight="1" spans="1:17">
      <c r="A52" s="115" t="s">
        <v>906</v>
      </c>
      <c r="B52" s="127"/>
      <c r="C52" s="128"/>
      <c r="D52" s="118" t="s">
        <v>847</v>
      </c>
      <c r="E52" s="130">
        <v>303</v>
      </c>
      <c r="F52" s="118" t="s">
        <v>839</v>
      </c>
      <c r="G52" s="131">
        <v>42644</v>
      </c>
      <c r="H52" s="61" t="s">
        <v>840</v>
      </c>
      <c r="I52" s="120">
        <v>550</v>
      </c>
      <c r="J52" s="129"/>
      <c r="K52" s="129"/>
      <c r="L52" s="122">
        <v>371100</v>
      </c>
      <c r="M52" s="123">
        <v>0.86</v>
      </c>
      <c r="N52" s="122">
        <v>319150</v>
      </c>
      <c r="O52" s="124"/>
      <c r="P52" s="125">
        <f t="shared" si="0"/>
        <v>675</v>
      </c>
      <c r="Q52" s="126" t="s">
        <v>841</v>
      </c>
    </row>
    <row r="53" s="2" customFormat="1" ht="15.75" customHeight="1" spans="1:17">
      <c r="A53" s="115" t="s">
        <v>907</v>
      </c>
      <c r="B53" s="127"/>
      <c r="C53" s="128"/>
      <c r="D53" s="118" t="s">
        <v>847</v>
      </c>
      <c r="E53" s="130">
        <v>304</v>
      </c>
      <c r="F53" s="118" t="s">
        <v>839</v>
      </c>
      <c r="G53" s="131">
        <v>42644</v>
      </c>
      <c r="H53" s="61" t="s">
        <v>840</v>
      </c>
      <c r="I53" s="120">
        <v>550</v>
      </c>
      <c r="J53" s="129"/>
      <c r="K53" s="129"/>
      <c r="L53" s="122">
        <v>371100</v>
      </c>
      <c r="M53" s="123">
        <v>0.86</v>
      </c>
      <c r="N53" s="122">
        <v>319150</v>
      </c>
      <c r="O53" s="124"/>
      <c r="P53" s="125">
        <f t="shared" si="0"/>
        <v>675</v>
      </c>
      <c r="Q53" s="126" t="s">
        <v>841</v>
      </c>
    </row>
    <row r="54" s="2" customFormat="1" ht="15.75" customHeight="1" spans="1:17">
      <c r="A54" s="115" t="s">
        <v>908</v>
      </c>
      <c r="B54" s="127"/>
      <c r="C54" s="128"/>
      <c r="D54" s="118" t="s">
        <v>847</v>
      </c>
      <c r="E54" s="130">
        <v>305</v>
      </c>
      <c r="F54" s="118" t="s">
        <v>839</v>
      </c>
      <c r="G54" s="131">
        <v>42644</v>
      </c>
      <c r="H54" s="61" t="s">
        <v>840</v>
      </c>
      <c r="I54" s="120">
        <v>550</v>
      </c>
      <c r="J54" s="129"/>
      <c r="K54" s="129"/>
      <c r="L54" s="122">
        <v>371100</v>
      </c>
      <c r="M54" s="123">
        <v>0.86</v>
      </c>
      <c r="N54" s="122">
        <v>319150</v>
      </c>
      <c r="O54" s="124"/>
      <c r="P54" s="125">
        <f t="shared" si="0"/>
        <v>675</v>
      </c>
      <c r="Q54" s="126" t="s">
        <v>841</v>
      </c>
    </row>
    <row r="55" s="2" customFormat="1" ht="15.75" customHeight="1" spans="1:17">
      <c r="A55" s="115" t="s">
        <v>909</v>
      </c>
      <c r="B55" s="127"/>
      <c r="C55" s="128"/>
      <c r="D55" s="118" t="s">
        <v>847</v>
      </c>
      <c r="E55" s="130">
        <v>306</v>
      </c>
      <c r="F55" s="118" t="s">
        <v>839</v>
      </c>
      <c r="G55" s="131">
        <v>42644</v>
      </c>
      <c r="H55" s="61" t="s">
        <v>840</v>
      </c>
      <c r="I55" s="120">
        <v>550</v>
      </c>
      <c r="J55" s="129"/>
      <c r="K55" s="129"/>
      <c r="L55" s="122">
        <v>371100</v>
      </c>
      <c r="M55" s="123">
        <v>0.86</v>
      </c>
      <c r="N55" s="122">
        <v>319150</v>
      </c>
      <c r="O55" s="124"/>
      <c r="P55" s="125">
        <f t="shared" si="0"/>
        <v>675</v>
      </c>
      <c r="Q55" s="126" t="s">
        <v>841</v>
      </c>
    </row>
    <row r="56" s="2" customFormat="1" ht="15.75" customHeight="1" spans="1:17">
      <c r="A56" s="115" t="s">
        <v>910</v>
      </c>
      <c r="B56" s="127"/>
      <c r="C56" s="128"/>
      <c r="D56" s="118" t="s">
        <v>847</v>
      </c>
      <c r="E56" s="130">
        <v>307</v>
      </c>
      <c r="F56" s="118" t="s">
        <v>839</v>
      </c>
      <c r="G56" s="131">
        <v>42644</v>
      </c>
      <c r="H56" s="61" t="s">
        <v>840</v>
      </c>
      <c r="I56" s="120">
        <v>550</v>
      </c>
      <c r="J56" s="129"/>
      <c r="K56" s="129"/>
      <c r="L56" s="122">
        <v>371100</v>
      </c>
      <c r="M56" s="123">
        <v>0.86</v>
      </c>
      <c r="N56" s="122">
        <v>319150</v>
      </c>
      <c r="O56" s="124"/>
      <c r="P56" s="125">
        <f t="shared" si="0"/>
        <v>675</v>
      </c>
      <c r="Q56" s="126" t="s">
        <v>841</v>
      </c>
    </row>
    <row r="57" s="2" customFormat="1" ht="15.75" customHeight="1" spans="1:17">
      <c r="A57" s="115" t="s">
        <v>911</v>
      </c>
      <c r="B57" s="127"/>
      <c r="C57" s="128"/>
      <c r="D57" s="118" t="s">
        <v>837</v>
      </c>
      <c r="E57" s="130" t="s">
        <v>912</v>
      </c>
      <c r="F57" s="118" t="s">
        <v>839</v>
      </c>
      <c r="G57" s="131">
        <v>42644</v>
      </c>
      <c r="H57" s="61" t="s">
        <v>840</v>
      </c>
      <c r="I57" s="120">
        <v>867</v>
      </c>
      <c r="J57" s="129"/>
      <c r="K57" s="129"/>
      <c r="L57" s="122">
        <v>542910</v>
      </c>
      <c r="M57" s="123">
        <v>0.86</v>
      </c>
      <c r="N57" s="122">
        <v>466900</v>
      </c>
      <c r="O57" s="124"/>
      <c r="P57" s="125">
        <f t="shared" si="0"/>
        <v>626</v>
      </c>
      <c r="Q57" s="126" t="s">
        <v>841</v>
      </c>
    </row>
    <row r="58" s="2" customFormat="1" ht="15.75" customHeight="1" spans="1:17">
      <c r="A58" s="115" t="s">
        <v>913</v>
      </c>
      <c r="B58" s="127"/>
      <c r="C58" s="128"/>
      <c r="D58" s="118" t="s">
        <v>837</v>
      </c>
      <c r="E58" s="130" t="s">
        <v>914</v>
      </c>
      <c r="F58" s="118" t="s">
        <v>839</v>
      </c>
      <c r="G58" s="131">
        <v>42644</v>
      </c>
      <c r="H58" s="61" t="s">
        <v>840</v>
      </c>
      <c r="I58" s="120">
        <v>867</v>
      </c>
      <c r="J58" s="129"/>
      <c r="K58" s="129"/>
      <c r="L58" s="122">
        <v>542910</v>
      </c>
      <c r="M58" s="123">
        <v>0.86</v>
      </c>
      <c r="N58" s="122">
        <v>466900</v>
      </c>
      <c r="O58" s="124"/>
      <c r="P58" s="125">
        <f t="shared" si="0"/>
        <v>626</v>
      </c>
      <c r="Q58" s="126" t="s">
        <v>841</v>
      </c>
    </row>
    <row r="59" s="2" customFormat="1" ht="15.75" customHeight="1" spans="1:17">
      <c r="A59" s="115" t="s">
        <v>915</v>
      </c>
      <c r="B59" s="127"/>
      <c r="C59" s="128"/>
      <c r="D59" s="118" t="s">
        <v>837</v>
      </c>
      <c r="E59" s="130" t="s">
        <v>916</v>
      </c>
      <c r="F59" s="118" t="s">
        <v>839</v>
      </c>
      <c r="G59" s="131">
        <v>42644</v>
      </c>
      <c r="H59" s="61" t="s">
        <v>840</v>
      </c>
      <c r="I59" s="120">
        <v>867</v>
      </c>
      <c r="J59" s="129"/>
      <c r="K59" s="129"/>
      <c r="L59" s="122">
        <v>542910</v>
      </c>
      <c r="M59" s="123">
        <v>0.86</v>
      </c>
      <c r="N59" s="122">
        <v>466900</v>
      </c>
      <c r="O59" s="124"/>
      <c r="P59" s="125">
        <f t="shared" si="0"/>
        <v>626</v>
      </c>
      <c r="Q59" s="126" t="s">
        <v>841</v>
      </c>
    </row>
    <row r="60" s="2" customFormat="1" ht="15.75" customHeight="1" spans="1:17">
      <c r="A60" s="115" t="s">
        <v>917</v>
      </c>
      <c r="B60" s="127"/>
      <c r="C60" s="128"/>
      <c r="D60" s="118" t="s">
        <v>837</v>
      </c>
      <c r="E60" s="130" t="s">
        <v>918</v>
      </c>
      <c r="F60" s="118" t="s">
        <v>839</v>
      </c>
      <c r="G60" s="131">
        <v>42644</v>
      </c>
      <c r="H60" s="61" t="s">
        <v>840</v>
      </c>
      <c r="I60" s="120">
        <v>867</v>
      </c>
      <c r="J60" s="129"/>
      <c r="K60" s="129"/>
      <c r="L60" s="122">
        <v>542910</v>
      </c>
      <c r="M60" s="123">
        <v>0.86</v>
      </c>
      <c r="N60" s="122">
        <v>466900</v>
      </c>
      <c r="O60" s="124"/>
      <c r="P60" s="125">
        <f t="shared" si="0"/>
        <v>626</v>
      </c>
      <c r="Q60" s="126" t="s">
        <v>841</v>
      </c>
    </row>
    <row r="61" s="2" customFormat="1" ht="15.75" customHeight="1" spans="1:17">
      <c r="A61" s="115" t="s">
        <v>919</v>
      </c>
      <c r="B61" s="127"/>
      <c r="C61" s="128"/>
      <c r="D61" s="118" t="s">
        <v>837</v>
      </c>
      <c r="E61" s="130" t="s">
        <v>920</v>
      </c>
      <c r="F61" s="118" t="s">
        <v>839</v>
      </c>
      <c r="G61" s="131">
        <v>42644</v>
      </c>
      <c r="H61" s="61" t="s">
        <v>840</v>
      </c>
      <c r="I61" s="120">
        <v>867</v>
      </c>
      <c r="J61" s="129"/>
      <c r="K61" s="129"/>
      <c r="L61" s="122">
        <v>542910</v>
      </c>
      <c r="M61" s="123">
        <v>0.86</v>
      </c>
      <c r="N61" s="122">
        <v>466900</v>
      </c>
      <c r="O61" s="124"/>
      <c r="P61" s="125">
        <f t="shared" si="0"/>
        <v>626</v>
      </c>
      <c r="Q61" s="126" t="s">
        <v>841</v>
      </c>
    </row>
    <row r="62" s="2" customFormat="1" ht="15.75" customHeight="1" spans="1:17">
      <c r="A62" s="115" t="s">
        <v>921</v>
      </c>
      <c r="B62" s="127"/>
      <c r="C62" s="128"/>
      <c r="D62" s="118" t="s">
        <v>847</v>
      </c>
      <c r="E62" s="130">
        <v>401</v>
      </c>
      <c r="F62" s="118" t="s">
        <v>839</v>
      </c>
      <c r="G62" s="131">
        <v>42644</v>
      </c>
      <c r="H62" s="61" t="s">
        <v>840</v>
      </c>
      <c r="I62" s="120">
        <v>550</v>
      </c>
      <c r="J62" s="129"/>
      <c r="K62" s="129"/>
      <c r="L62" s="122">
        <v>371100</v>
      </c>
      <c r="M62" s="123">
        <v>0.86</v>
      </c>
      <c r="N62" s="122">
        <v>319150</v>
      </c>
      <c r="O62" s="124"/>
      <c r="P62" s="125">
        <f t="shared" si="0"/>
        <v>675</v>
      </c>
      <c r="Q62" s="126" t="s">
        <v>841</v>
      </c>
    </row>
    <row r="63" s="75" customFormat="1" ht="15.75" customHeight="1" spans="1:17">
      <c r="A63" s="115" t="s">
        <v>922</v>
      </c>
      <c r="B63" s="127"/>
      <c r="C63" s="128"/>
      <c r="D63" s="118" t="s">
        <v>847</v>
      </c>
      <c r="E63" s="130">
        <v>402</v>
      </c>
      <c r="F63" s="118" t="s">
        <v>839</v>
      </c>
      <c r="G63" s="131">
        <v>42644</v>
      </c>
      <c r="H63" s="61" t="s">
        <v>840</v>
      </c>
      <c r="I63" s="120">
        <v>550</v>
      </c>
      <c r="J63" s="129"/>
      <c r="K63" s="129"/>
      <c r="L63" s="122">
        <v>371100</v>
      </c>
      <c r="M63" s="123">
        <v>0.86</v>
      </c>
      <c r="N63" s="122">
        <v>319150</v>
      </c>
      <c r="O63" s="124"/>
      <c r="P63" s="125">
        <f t="shared" si="0"/>
        <v>675</v>
      </c>
      <c r="Q63" s="126" t="s">
        <v>841</v>
      </c>
    </row>
    <row r="64" s="2" customFormat="1" ht="15.75" customHeight="1" spans="1:17">
      <c r="A64" s="115" t="s">
        <v>923</v>
      </c>
      <c r="B64" s="127"/>
      <c r="C64" s="128"/>
      <c r="D64" s="118" t="s">
        <v>847</v>
      </c>
      <c r="E64" s="130">
        <v>403</v>
      </c>
      <c r="F64" s="118" t="s">
        <v>839</v>
      </c>
      <c r="G64" s="131">
        <v>42644</v>
      </c>
      <c r="H64" s="61" t="s">
        <v>840</v>
      </c>
      <c r="I64" s="120">
        <v>550</v>
      </c>
      <c r="J64" s="129"/>
      <c r="K64" s="129"/>
      <c r="L64" s="122">
        <v>371100</v>
      </c>
      <c r="M64" s="123">
        <v>0.86</v>
      </c>
      <c r="N64" s="122">
        <v>319150</v>
      </c>
      <c r="O64" s="124"/>
      <c r="P64" s="125">
        <f t="shared" si="0"/>
        <v>675</v>
      </c>
      <c r="Q64" s="126" t="s">
        <v>841</v>
      </c>
    </row>
    <row r="65" s="2" customFormat="1" ht="15.75" customHeight="1" spans="1:17">
      <c r="A65" s="115" t="s">
        <v>924</v>
      </c>
      <c r="B65" s="127"/>
      <c r="C65" s="128"/>
      <c r="D65" s="118" t="s">
        <v>847</v>
      </c>
      <c r="E65" s="130">
        <v>404</v>
      </c>
      <c r="F65" s="118" t="s">
        <v>839</v>
      </c>
      <c r="G65" s="131">
        <v>42644</v>
      </c>
      <c r="H65" s="61" t="s">
        <v>840</v>
      </c>
      <c r="I65" s="120">
        <v>550</v>
      </c>
      <c r="J65" s="129"/>
      <c r="K65" s="129"/>
      <c r="L65" s="122">
        <v>371100</v>
      </c>
      <c r="M65" s="123">
        <v>0.86</v>
      </c>
      <c r="N65" s="122">
        <v>319150</v>
      </c>
      <c r="O65" s="124"/>
      <c r="P65" s="125">
        <f t="shared" si="0"/>
        <v>675</v>
      </c>
      <c r="Q65" s="126" t="s">
        <v>841</v>
      </c>
    </row>
    <row r="66" s="2" customFormat="1" ht="15.75" customHeight="1" spans="1:17">
      <c r="A66" s="115" t="s">
        <v>925</v>
      </c>
      <c r="B66" s="127"/>
      <c r="C66" s="128"/>
      <c r="D66" s="118" t="s">
        <v>847</v>
      </c>
      <c r="E66" s="130">
        <v>405</v>
      </c>
      <c r="F66" s="118" t="s">
        <v>839</v>
      </c>
      <c r="G66" s="131">
        <v>42644</v>
      </c>
      <c r="H66" s="61" t="s">
        <v>840</v>
      </c>
      <c r="I66" s="120">
        <v>550</v>
      </c>
      <c r="J66" s="129"/>
      <c r="K66" s="129"/>
      <c r="L66" s="122">
        <v>371100</v>
      </c>
      <c r="M66" s="123">
        <v>0.86</v>
      </c>
      <c r="N66" s="122">
        <v>319150</v>
      </c>
      <c r="O66" s="124"/>
      <c r="P66" s="125">
        <f t="shared" si="0"/>
        <v>675</v>
      </c>
      <c r="Q66" s="126" t="s">
        <v>841</v>
      </c>
    </row>
    <row r="67" s="2" customFormat="1" ht="15.75" customHeight="1" spans="1:17">
      <c r="A67" s="115" t="s">
        <v>926</v>
      </c>
      <c r="B67" s="127"/>
      <c r="C67" s="128"/>
      <c r="D67" s="118" t="s">
        <v>847</v>
      </c>
      <c r="E67" s="130">
        <v>406</v>
      </c>
      <c r="F67" s="118" t="s">
        <v>839</v>
      </c>
      <c r="G67" s="131">
        <v>42644</v>
      </c>
      <c r="H67" s="61" t="s">
        <v>840</v>
      </c>
      <c r="I67" s="120">
        <v>550</v>
      </c>
      <c r="J67" s="129"/>
      <c r="K67" s="129"/>
      <c r="L67" s="122">
        <v>371100</v>
      </c>
      <c r="M67" s="123">
        <v>0.86</v>
      </c>
      <c r="N67" s="122">
        <v>319150</v>
      </c>
      <c r="O67" s="124"/>
      <c r="P67" s="125">
        <f t="shared" si="0"/>
        <v>675</v>
      </c>
      <c r="Q67" s="126" t="s">
        <v>841</v>
      </c>
    </row>
    <row r="68" s="2" customFormat="1" ht="15.75" customHeight="1" spans="1:17">
      <c r="A68" s="115" t="s">
        <v>927</v>
      </c>
      <c r="B68" s="127"/>
      <c r="C68" s="128"/>
      <c r="D68" s="118" t="s">
        <v>847</v>
      </c>
      <c r="E68" s="130">
        <v>407</v>
      </c>
      <c r="F68" s="118" t="s">
        <v>839</v>
      </c>
      <c r="G68" s="131">
        <v>42644</v>
      </c>
      <c r="H68" s="61" t="s">
        <v>840</v>
      </c>
      <c r="I68" s="120">
        <v>550</v>
      </c>
      <c r="J68" s="129"/>
      <c r="K68" s="129"/>
      <c r="L68" s="122">
        <v>371100</v>
      </c>
      <c r="M68" s="123">
        <v>0.86</v>
      </c>
      <c r="N68" s="122">
        <v>319150</v>
      </c>
      <c r="O68" s="124"/>
      <c r="P68" s="125">
        <f t="shared" si="0"/>
        <v>675</v>
      </c>
      <c r="Q68" s="126" t="s">
        <v>841</v>
      </c>
    </row>
    <row r="69" s="2" customFormat="1" ht="15.75" customHeight="1" spans="1:17">
      <c r="A69" s="115" t="s">
        <v>928</v>
      </c>
      <c r="B69" s="127"/>
      <c r="C69" s="128"/>
      <c r="D69" s="130" t="s">
        <v>929</v>
      </c>
      <c r="E69" s="130" t="s">
        <v>930</v>
      </c>
      <c r="F69" s="130" t="s">
        <v>931</v>
      </c>
      <c r="G69" s="119">
        <v>42005</v>
      </c>
      <c r="H69" s="61" t="s">
        <v>840</v>
      </c>
      <c r="I69" s="120">
        <v>260</v>
      </c>
      <c r="J69" s="129"/>
      <c r="K69" s="129"/>
      <c r="L69" s="122">
        <v>210270</v>
      </c>
      <c r="M69" s="123">
        <v>0.86</v>
      </c>
      <c r="N69" s="122">
        <v>180830</v>
      </c>
      <c r="O69" s="124"/>
      <c r="P69" s="125">
        <f t="shared" si="0"/>
        <v>809</v>
      </c>
      <c r="Q69" s="126" t="s">
        <v>841</v>
      </c>
    </row>
    <row r="70" s="2" customFormat="1" ht="15.75" customHeight="1" spans="1:17">
      <c r="A70" s="115" t="s">
        <v>932</v>
      </c>
      <c r="B70" s="127"/>
      <c r="C70" s="128"/>
      <c r="D70" s="130" t="s">
        <v>929</v>
      </c>
      <c r="E70" s="130" t="s">
        <v>930</v>
      </c>
      <c r="F70" s="130" t="s">
        <v>931</v>
      </c>
      <c r="G70" s="119">
        <v>42005</v>
      </c>
      <c r="H70" s="61" t="s">
        <v>840</v>
      </c>
      <c r="I70" s="120">
        <v>260</v>
      </c>
      <c r="J70" s="129"/>
      <c r="K70" s="129"/>
      <c r="L70" s="122">
        <v>210270</v>
      </c>
      <c r="M70" s="123">
        <v>0.86</v>
      </c>
      <c r="N70" s="122">
        <v>180830</v>
      </c>
      <c r="O70" s="124"/>
      <c r="P70" s="125">
        <f t="shared" si="0"/>
        <v>809</v>
      </c>
      <c r="Q70" s="126" t="s">
        <v>841</v>
      </c>
    </row>
    <row r="71" s="2" customFormat="1" ht="15.75" customHeight="1" spans="1:17">
      <c r="A71" s="115" t="s">
        <v>933</v>
      </c>
      <c r="B71" s="127"/>
      <c r="C71" s="128"/>
      <c r="D71" s="130" t="s">
        <v>929</v>
      </c>
      <c r="E71" s="130" t="s">
        <v>930</v>
      </c>
      <c r="F71" s="130" t="s">
        <v>931</v>
      </c>
      <c r="G71" s="119">
        <v>42005</v>
      </c>
      <c r="H71" s="61" t="s">
        <v>840</v>
      </c>
      <c r="I71" s="120">
        <v>260</v>
      </c>
      <c r="J71" s="129"/>
      <c r="K71" s="129"/>
      <c r="L71" s="122">
        <v>210270</v>
      </c>
      <c r="M71" s="123">
        <v>0.86</v>
      </c>
      <c r="N71" s="122">
        <v>180830</v>
      </c>
      <c r="O71" s="124"/>
      <c r="P71" s="125">
        <f t="shared" si="0"/>
        <v>809</v>
      </c>
      <c r="Q71" s="126" t="s">
        <v>841</v>
      </c>
    </row>
    <row r="72" s="2" customFormat="1" ht="15.75" customHeight="1" spans="1:17">
      <c r="A72" s="115" t="s">
        <v>934</v>
      </c>
      <c r="B72" s="127"/>
      <c r="C72" s="128"/>
      <c r="D72" s="130" t="s">
        <v>935</v>
      </c>
      <c r="E72" s="130" t="s">
        <v>930</v>
      </c>
      <c r="F72" s="130" t="s">
        <v>931</v>
      </c>
      <c r="G72" s="119">
        <v>43344</v>
      </c>
      <c r="H72" s="61" t="s">
        <v>840</v>
      </c>
      <c r="I72" s="120">
        <v>150</v>
      </c>
      <c r="J72" s="129"/>
      <c r="K72" s="129"/>
      <c r="L72" s="122">
        <v>103980</v>
      </c>
      <c r="M72" s="123">
        <v>0.92</v>
      </c>
      <c r="N72" s="122">
        <v>95660</v>
      </c>
      <c r="O72" s="124"/>
      <c r="P72" s="125">
        <f t="shared" ref="P72:P73" si="1">L72/I72</f>
        <v>693</v>
      </c>
      <c r="Q72" s="126" t="s">
        <v>841</v>
      </c>
    </row>
    <row r="73" s="75" customFormat="1" ht="15.75" customHeight="1" spans="1:17">
      <c r="A73" s="115" t="s">
        <v>936</v>
      </c>
      <c r="B73" s="127"/>
      <c r="C73" s="128"/>
      <c r="D73" s="130" t="s">
        <v>937</v>
      </c>
      <c r="E73" s="130" t="s">
        <v>930</v>
      </c>
      <c r="F73" s="130" t="s">
        <v>938</v>
      </c>
      <c r="G73" s="119">
        <v>42887</v>
      </c>
      <c r="H73" s="61" t="s">
        <v>840</v>
      </c>
      <c r="I73" s="120">
        <v>1500</v>
      </c>
      <c r="J73" s="129"/>
      <c r="K73" s="129"/>
      <c r="L73" s="122">
        <v>1005150</v>
      </c>
      <c r="M73" s="123">
        <v>0.88</v>
      </c>
      <c r="N73" s="122">
        <v>884530</v>
      </c>
      <c r="O73" s="124"/>
      <c r="P73" s="125">
        <f t="shared" si="1"/>
        <v>670</v>
      </c>
      <c r="Q73" s="126" t="s">
        <v>841</v>
      </c>
    </row>
    <row r="74" s="76" customFormat="1" ht="15.75" customHeight="1" spans="1:17">
      <c r="A74" s="115" t="s">
        <v>939</v>
      </c>
      <c r="B74" s="127"/>
      <c r="C74" s="128"/>
      <c r="D74" s="108" t="s">
        <v>940</v>
      </c>
      <c r="E74" s="108"/>
      <c r="F74" s="132"/>
      <c r="G74" s="119">
        <v>41852</v>
      </c>
      <c r="H74" s="133" t="s">
        <v>941</v>
      </c>
      <c r="I74" s="134">
        <v>1</v>
      </c>
      <c r="J74" s="135">
        <f>316800+79200</f>
        <v>396000</v>
      </c>
      <c r="K74" s="136">
        <f>255354+63838.5</f>
        <v>319192.5</v>
      </c>
      <c r="L74" s="137">
        <f>515470+103090</f>
        <v>618560</v>
      </c>
      <c r="M74" s="138">
        <v>0.85</v>
      </c>
      <c r="N74" s="139">
        <f>438150+87630</f>
        <v>525780</v>
      </c>
      <c r="O74" s="140"/>
      <c r="P74" s="141"/>
      <c r="Q74" s="142" t="s">
        <v>841</v>
      </c>
    </row>
    <row r="75" ht="15.75" customHeight="1" spans="1:17">
      <c r="A75" s="115" t="s">
        <v>942</v>
      </c>
      <c r="B75" s="127"/>
      <c r="C75" s="128"/>
      <c r="D75" s="108" t="s">
        <v>943</v>
      </c>
      <c r="E75" s="108"/>
      <c r="F75" s="132"/>
      <c r="G75" s="119">
        <v>42064</v>
      </c>
      <c r="H75" s="133" t="s">
        <v>941</v>
      </c>
      <c r="I75" s="134">
        <v>1</v>
      </c>
      <c r="J75" s="135">
        <v>96085</v>
      </c>
      <c r="K75" s="136">
        <v>80110.72</v>
      </c>
      <c r="L75" s="137">
        <v>118550</v>
      </c>
      <c r="M75" s="138">
        <v>0.8</v>
      </c>
      <c r="N75" s="139">
        <v>94840</v>
      </c>
      <c r="O75" s="140"/>
      <c r="P75" s="141"/>
      <c r="Q75" s="142" t="s">
        <v>841</v>
      </c>
    </row>
    <row r="76" ht="15.75" customHeight="1" spans="1:17">
      <c r="A76" s="115" t="s">
        <v>944</v>
      </c>
      <c r="B76" s="127"/>
      <c r="C76" s="128"/>
      <c r="D76" s="108" t="s">
        <v>945</v>
      </c>
      <c r="E76" s="108"/>
      <c r="F76" s="132"/>
      <c r="G76" s="119">
        <v>41974</v>
      </c>
      <c r="H76" s="133" t="s">
        <v>941</v>
      </c>
      <c r="I76" s="134">
        <v>1</v>
      </c>
      <c r="J76" s="135">
        <v>131986</v>
      </c>
      <c r="K76" s="136">
        <v>108476.2</v>
      </c>
      <c r="L76" s="137">
        <v>171800</v>
      </c>
      <c r="M76" s="138">
        <v>0.79</v>
      </c>
      <c r="N76" s="139">
        <v>135720</v>
      </c>
      <c r="O76" s="140"/>
      <c r="P76" s="141"/>
      <c r="Q76" s="142" t="s">
        <v>841</v>
      </c>
    </row>
    <row r="77" ht="15.75" customHeight="1" spans="1:17">
      <c r="A77" s="115" t="s">
        <v>946</v>
      </c>
      <c r="B77" s="127"/>
      <c r="C77" s="128"/>
      <c r="D77" s="108" t="s">
        <v>947</v>
      </c>
      <c r="E77" s="108"/>
      <c r="F77" s="132"/>
      <c r="G77" s="119">
        <v>41974</v>
      </c>
      <c r="H77" s="133" t="s">
        <v>941</v>
      </c>
      <c r="I77" s="134">
        <v>1</v>
      </c>
      <c r="J77" s="135">
        <v>144232</v>
      </c>
      <c r="K77" s="136">
        <v>118540.6</v>
      </c>
      <c r="L77" s="137">
        <v>187750</v>
      </c>
      <c r="M77" s="138">
        <v>0.79</v>
      </c>
      <c r="N77" s="139">
        <v>148320</v>
      </c>
      <c r="O77" s="140"/>
      <c r="P77" s="141"/>
      <c r="Q77" s="142" t="s">
        <v>841</v>
      </c>
    </row>
    <row r="78" ht="15.75" customHeight="1" spans="1:17">
      <c r="A78" s="115" t="s">
        <v>948</v>
      </c>
      <c r="B78" s="127"/>
      <c r="C78" s="128"/>
      <c r="D78" s="108" t="s">
        <v>949</v>
      </c>
      <c r="E78" s="108"/>
      <c r="F78" s="132"/>
      <c r="G78" s="119">
        <v>42705</v>
      </c>
      <c r="H78" s="133" t="s">
        <v>941</v>
      </c>
      <c r="I78" s="134">
        <v>1</v>
      </c>
      <c r="J78" s="135">
        <v>42334.41</v>
      </c>
      <c r="K78" s="136">
        <v>38815.44</v>
      </c>
      <c r="L78" s="137">
        <v>52230</v>
      </c>
      <c r="M78" s="138">
        <v>0.89</v>
      </c>
      <c r="N78" s="139">
        <v>46480</v>
      </c>
      <c r="O78" s="140"/>
      <c r="P78" s="141"/>
      <c r="Q78" s="142" t="s">
        <v>841</v>
      </c>
    </row>
    <row r="79" ht="15.75" customHeight="1" spans="1:17">
      <c r="A79" s="115" t="s">
        <v>950</v>
      </c>
      <c r="B79" s="127"/>
      <c r="C79" s="128"/>
      <c r="D79" s="108" t="s">
        <v>951</v>
      </c>
      <c r="E79" s="108"/>
      <c r="F79" s="132"/>
      <c r="G79" s="119">
        <v>42579</v>
      </c>
      <c r="H79" s="133" t="s">
        <v>941</v>
      </c>
      <c r="I79" s="134">
        <v>1</v>
      </c>
      <c r="J79" s="135">
        <v>20500</v>
      </c>
      <c r="K79" s="136">
        <v>18390.1</v>
      </c>
      <c r="L79" s="137">
        <v>25290</v>
      </c>
      <c r="M79" s="138">
        <v>0.87</v>
      </c>
      <c r="N79" s="139">
        <v>22000</v>
      </c>
      <c r="O79" s="140"/>
      <c r="P79" s="141"/>
      <c r="Q79" s="142" t="s">
        <v>841</v>
      </c>
    </row>
    <row r="80" ht="15.75" customHeight="1" spans="1:17">
      <c r="A80" s="115" t="s">
        <v>952</v>
      </c>
      <c r="B80" s="127"/>
      <c r="C80" s="128"/>
      <c r="D80" s="108" t="s">
        <v>953</v>
      </c>
      <c r="E80" s="108"/>
      <c r="F80" s="132"/>
      <c r="G80" s="119">
        <v>42644</v>
      </c>
      <c r="H80" s="133" t="s">
        <v>941</v>
      </c>
      <c r="I80" s="134">
        <v>1</v>
      </c>
      <c r="J80" s="135">
        <v>109717</v>
      </c>
      <c r="K80" s="136">
        <v>99728.1</v>
      </c>
      <c r="L80" s="137">
        <v>135370</v>
      </c>
      <c r="M80" s="138">
        <v>0.88</v>
      </c>
      <c r="N80" s="139">
        <v>119130</v>
      </c>
      <c r="O80" s="140"/>
      <c r="P80" s="141"/>
      <c r="Q80" s="142" t="s">
        <v>841</v>
      </c>
    </row>
    <row r="81" ht="15.75" customHeight="1" spans="1:17">
      <c r="A81" s="115" t="s">
        <v>954</v>
      </c>
      <c r="B81" s="127"/>
      <c r="C81" s="128"/>
      <c r="D81" s="109" t="s">
        <v>955</v>
      </c>
      <c r="E81" s="108"/>
      <c r="F81" s="132"/>
      <c r="G81" s="119">
        <v>42751</v>
      </c>
      <c r="H81" s="133" t="s">
        <v>941</v>
      </c>
      <c r="I81" s="134">
        <v>1</v>
      </c>
      <c r="J81" s="135">
        <v>73045.05</v>
      </c>
      <c r="K81" s="136">
        <v>67262.25</v>
      </c>
      <c r="L81" s="137">
        <v>87640</v>
      </c>
      <c r="M81" s="138">
        <v>0.89</v>
      </c>
      <c r="N81" s="139">
        <v>78000</v>
      </c>
      <c r="O81" s="140"/>
      <c r="P81" s="141"/>
      <c r="Q81" s="142" t="s">
        <v>841</v>
      </c>
    </row>
    <row r="82" ht="15.75" customHeight="1" spans="1:17">
      <c r="A82" s="115" t="s">
        <v>956</v>
      </c>
      <c r="B82" s="127"/>
      <c r="C82" s="128"/>
      <c r="D82" s="108" t="s">
        <v>957</v>
      </c>
      <c r="E82" s="108"/>
      <c r="F82" s="132"/>
      <c r="G82" s="119">
        <v>43339</v>
      </c>
      <c r="H82" s="133" t="s">
        <v>941</v>
      </c>
      <c r="I82" s="134">
        <v>2</v>
      </c>
      <c r="J82" s="135">
        <v>115040</v>
      </c>
      <c r="K82" s="136">
        <v>114584.63</v>
      </c>
      <c r="L82" s="137">
        <v>136730</v>
      </c>
      <c r="M82" s="138">
        <v>0.97</v>
      </c>
      <c r="N82" s="139">
        <v>132630</v>
      </c>
      <c r="O82" s="140"/>
      <c r="P82" s="141"/>
      <c r="Q82" s="143" t="s">
        <v>841</v>
      </c>
    </row>
    <row r="83" ht="15.75" customHeight="1" spans="1:17">
      <c r="A83" s="115" t="s">
        <v>958</v>
      </c>
      <c r="B83" s="127"/>
      <c r="C83" s="128"/>
      <c r="D83" s="108" t="s">
        <v>959</v>
      </c>
      <c r="E83" s="108"/>
      <c r="F83" s="132"/>
      <c r="G83" s="119">
        <v>43305</v>
      </c>
      <c r="H83" s="133" t="s">
        <v>941</v>
      </c>
      <c r="I83" s="134">
        <v>2</v>
      </c>
      <c r="J83" s="135">
        <v>9780</v>
      </c>
      <c r="K83" s="136">
        <v>9470.3</v>
      </c>
      <c r="L83" s="137">
        <v>11620</v>
      </c>
      <c r="M83" s="138">
        <v>0.96</v>
      </c>
      <c r="N83" s="139">
        <v>11160</v>
      </c>
      <c r="O83" s="140"/>
      <c r="P83" s="141"/>
      <c r="Q83" s="142" t="s">
        <v>960</v>
      </c>
    </row>
    <row r="84" ht="15.75" customHeight="1" spans="1:17">
      <c r="A84" s="115" t="s">
        <v>961</v>
      </c>
      <c r="B84" s="127"/>
      <c r="C84" s="128"/>
      <c r="D84" s="108" t="s">
        <v>962</v>
      </c>
      <c r="E84" s="108"/>
      <c r="F84" s="132"/>
      <c r="G84" s="119">
        <v>42278</v>
      </c>
      <c r="H84" s="133" t="s">
        <v>941</v>
      </c>
      <c r="I84" s="134">
        <v>1</v>
      </c>
      <c r="J84" s="135">
        <v>1409325.32</v>
      </c>
      <c r="K84" s="136">
        <v>1214075.02</v>
      </c>
      <c r="L84" s="137">
        <v>1738790</v>
      </c>
      <c r="M84" s="138">
        <v>0.83</v>
      </c>
      <c r="N84" s="139">
        <v>1443200</v>
      </c>
      <c r="O84" s="140"/>
      <c r="P84" s="141"/>
      <c r="Q84" s="142" t="s">
        <v>963</v>
      </c>
    </row>
    <row r="85" ht="15.75" customHeight="1" spans="1:17">
      <c r="A85" s="115" t="s">
        <v>964</v>
      </c>
      <c r="B85" s="127"/>
      <c r="C85" s="128"/>
      <c r="D85" s="108" t="s">
        <v>965</v>
      </c>
      <c r="E85" s="108"/>
      <c r="F85" s="132"/>
      <c r="G85" s="119">
        <v>42339</v>
      </c>
      <c r="H85" s="133" t="s">
        <v>941</v>
      </c>
      <c r="I85" s="134">
        <v>1</v>
      </c>
      <c r="J85" s="135">
        <v>126020.5</v>
      </c>
      <c r="K85" s="136">
        <v>109559.11</v>
      </c>
      <c r="L85" s="137">
        <v>155480</v>
      </c>
      <c r="M85" s="138">
        <v>0.84</v>
      </c>
      <c r="N85" s="139">
        <v>130600</v>
      </c>
      <c r="O85" s="140"/>
      <c r="P85" s="141"/>
      <c r="Q85" s="142" t="s">
        <v>963</v>
      </c>
    </row>
    <row r="86" ht="15.75" customHeight="1" spans="1:17">
      <c r="A86" s="115" t="s">
        <v>966</v>
      </c>
      <c r="B86" s="127"/>
      <c r="C86" s="144"/>
      <c r="D86" s="108" t="s">
        <v>967</v>
      </c>
      <c r="E86" s="108"/>
      <c r="F86" s="132"/>
      <c r="G86" s="119">
        <v>42428</v>
      </c>
      <c r="H86" s="133" t="s">
        <v>941</v>
      </c>
      <c r="I86" s="134">
        <v>1</v>
      </c>
      <c r="J86" s="135">
        <v>51707.6</v>
      </c>
      <c r="K86" s="136">
        <v>45362.52</v>
      </c>
      <c r="L86" s="137">
        <v>63800</v>
      </c>
      <c r="M86" s="138">
        <v>0.79</v>
      </c>
      <c r="N86" s="139">
        <v>50400</v>
      </c>
      <c r="O86" s="140"/>
      <c r="P86" s="141"/>
      <c r="Q86" s="142" t="s">
        <v>963</v>
      </c>
    </row>
    <row r="87" s="77" customFormat="1" ht="15.75" customHeight="1" spans="1:17">
      <c r="A87" s="115" t="s">
        <v>968</v>
      </c>
      <c r="B87" s="145"/>
      <c r="C87" s="145"/>
      <c r="D87" s="146" t="s">
        <v>969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970</v>
      </c>
      <c r="B88" s="17" t="s">
        <v>971</v>
      </c>
      <c r="C88" s="155" t="s">
        <v>972</v>
      </c>
      <c r="D88" s="18" t="s">
        <v>973</v>
      </c>
      <c r="E88" s="18">
        <v>1</v>
      </c>
      <c r="F88" s="14" t="s">
        <v>839</v>
      </c>
      <c r="G88" s="119">
        <v>40179</v>
      </c>
      <c r="H88" s="61" t="s">
        <v>840</v>
      </c>
      <c r="I88" s="120">
        <v>1331.1</v>
      </c>
      <c r="J88" s="121">
        <v>24082922.01</v>
      </c>
      <c r="K88" s="121">
        <v>20526992.36</v>
      </c>
      <c r="L88" s="122">
        <v>887360</v>
      </c>
      <c r="M88" s="123">
        <v>0.65</v>
      </c>
      <c r="N88" s="122">
        <v>576780</v>
      </c>
      <c r="O88" s="124"/>
      <c r="P88" s="125">
        <f t="shared" ref="P88:P116" si="2">L88/I88</f>
        <v>667</v>
      </c>
      <c r="Q88" s="126" t="s">
        <v>974</v>
      </c>
    </row>
    <row r="89" s="2" customFormat="1" ht="15.75" customHeight="1" spans="1:17">
      <c r="A89" s="115" t="s">
        <v>975</v>
      </c>
      <c r="B89" s="17"/>
      <c r="C89" s="156"/>
      <c r="D89" s="18" t="s">
        <v>976</v>
      </c>
      <c r="E89" s="18">
        <v>2</v>
      </c>
      <c r="F89" s="14" t="s">
        <v>839</v>
      </c>
      <c r="G89" s="119">
        <v>40179</v>
      </c>
      <c r="H89" s="61" t="s">
        <v>840</v>
      </c>
      <c r="I89" s="120">
        <v>1331.1</v>
      </c>
      <c r="J89" s="157"/>
      <c r="K89" s="157"/>
      <c r="L89" s="122">
        <v>887360</v>
      </c>
      <c r="M89" s="123">
        <v>0.65</v>
      </c>
      <c r="N89" s="122">
        <v>576780</v>
      </c>
      <c r="O89" s="124"/>
      <c r="P89" s="125">
        <f t="shared" si="2"/>
        <v>667</v>
      </c>
      <c r="Q89" s="126" t="s">
        <v>974</v>
      </c>
    </row>
    <row r="90" s="2" customFormat="1" ht="15.75" customHeight="1" spans="1:17">
      <c r="A90" s="115" t="s">
        <v>977</v>
      </c>
      <c r="B90" s="17"/>
      <c r="C90" s="156"/>
      <c r="D90" s="18" t="s">
        <v>978</v>
      </c>
      <c r="E90" s="18">
        <v>3</v>
      </c>
      <c r="F90" s="14" t="s">
        <v>839</v>
      </c>
      <c r="G90" s="119">
        <v>40179</v>
      </c>
      <c r="H90" s="61" t="s">
        <v>840</v>
      </c>
      <c r="I90" s="120">
        <v>647.28</v>
      </c>
      <c r="J90" s="157"/>
      <c r="K90" s="157"/>
      <c r="L90" s="122">
        <v>431500</v>
      </c>
      <c r="M90" s="123">
        <v>0.65</v>
      </c>
      <c r="N90" s="122">
        <v>280480</v>
      </c>
      <c r="O90" s="124"/>
      <c r="P90" s="125">
        <f t="shared" si="2"/>
        <v>667</v>
      </c>
      <c r="Q90" s="126" t="s">
        <v>974</v>
      </c>
    </row>
    <row r="91" s="2" customFormat="1" ht="15.75" customHeight="1" spans="1:17">
      <c r="A91" s="115" t="s">
        <v>979</v>
      </c>
      <c r="B91" s="17"/>
      <c r="C91" s="156"/>
      <c r="D91" s="18" t="s">
        <v>980</v>
      </c>
      <c r="E91" s="18">
        <v>4</v>
      </c>
      <c r="F91" s="14" t="s">
        <v>839</v>
      </c>
      <c r="G91" s="119">
        <v>40179</v>
      </c>
      <c r="H91" s="61" t="s">
        <v>840</v>
      </c>
      <c r="I91" s="120">
        <v>2041.02</v>
      </c>
      <c r="J91" s="157"/>
      <c r="K91" s="157"/>
      <c r="L91" s="122">
        <v>1360620</v>
      </c>
      <c r="M91" s="123">
        <v>0.65</v>
      </c>
      <c r="N91" s="122">
        <v>884400</v>
      </c>
      <c r="O91" s="124"/>
      <c r="P91" s="125">
        <f t="shared" si="2"/>
        <v>667</v>
      </c>
      <c r="Q91" s="126" t="s">
        <v>974</v>
      </c>
    </row>
    <row r="92" s="2" customFormat="1" ht="15.75" customHeight="1" spans="1:17">
      <c r="A92" s="115" t="s">
        <v>981</v>
      </c>
      <c r="B92" s="17"/>
      <c r="C92" s="156"/>
      <c r="D92" s="18" t="s">
        <v>982</v>
      </c>
      <c r="E92" s="18">
        <v>5</v>
      </c>
      <c r="F92" s="14" t="s">
        <v>839</v>
      </c>
      <c r="G92" s="119">
        <v>40179</v>
      </c>
      <c r="H92" s="61" t="s">
        <v>840</v>
      </c>
      <c r="I92" s="120">
        <v>647.28</v>
      </c>
      <c r="J92" s="157"/>
      <c r="K92" s="157"/>
      <c r="L92" s="122">
        <v>431500</v>
      </c>
      <c r="M92" s="123">
        <v>0.65</v>
      </c>
      <c r="N92" s="122">
        <v>280480</v>
      </c>
      <c r="O92" s="124"/>
      <c r="P92" s="125">
        <f t="shared" si="2"/>
        <v>667</v>
      </c>
      <c r="Q92" s="126" t="s">
        <v>974</v>
      </c>
    </row>
    <row r="93" s="2" customFormat="1" ht="15.75" customHeight="1" spans="1:17">
      <c r="A93" s="115" t="s">
        <v>983</v>
      </c>
      <c r="B93" s="17"/>
      <c r="C93" s="156"/>
      <c r="D93" s="18" t="s">
        <v>984</v>
      </c>
      <c r="E93" s="18">
        <v>6</v>
      </c>
      <c r="F93" s="14" t="s">
        <v>839</v>
      </c>
      <c r="G93" s="119">
        <v>40179</v>
      </c>
      <c r="H93" s="61" t="s">
        <v>840</v>
      </c>
      <c r="I93" s="120">
        <v>436.41</v>
      </c>
      <c r="J93" s="157"/>
      <c r="K93" s="157"/>
      <c r="L93" s="122">
        <v>290930</v>
      </c>
      <c r="M93" s="123">
        <v>0.65</v>
      </c>
      <c r="N93" s="122">
        <v>189100</v>
      </c>
      <c r="O93" s="124"/>
      <c r="P93" s="125">
        <f t="shared" si="2"/>
        <v>667</v>
      </c>
      <c r="Q93" s="126" t="s">
        <v>974</v>
      </c>
    </row>
    <row r="94" s="2" customFormat="1" ht="15.75" customHeight="1" spans="1:17">
      <c r="A94" s="115" t="s">
        <v>985</v>
      </c>
      <c r="B94" s="17"/>
      <c r="C94" s="156"/>
      <c r="D94" s="18" t="s">
        <v>986</v>
      </c>
      <c r="E94" s="18">
        <v>7</v>
      </c>
      <c r="F94" s="14" t="s">
        <v>839</v>
      </c>
      <c r="G94" s="119">
        <v>40179</v>
      </c>
      <c r="H94" s="61" t="s">
        <v>840</v>
      </c>
      <c r="I94" s="120">
        <v>1252.8</v>
      </c>
      <c r="J94" s="157"/>
      <c r="K94" s="157"/>
      <c r="L94" s="122">
        <v>835160</v>
      </c>
      <c r="M94" s="123">
        <v>0.65</v>
      </c>
      <c r="N94" s="122">
        <v>542850</v>
      </c>
      <c r="O94" s="124"/>
      <c r="P94" s="125">
        <f t="shared" si="2"/>
        <v>667</v>
      </c>
      <c r="Q94" s="126" t="s">
        <v>974</v>
      </c>
    </row>
    <row r="95" s="3" customFormat="1" ht="15.75" customHeight="1" spans="1:17">
      <c r="A95" s="115" t="s">
        <v>987</v>
      </c>
      <c r="B95" s="17"/>
      <c r="C95" s="156"/>
      <c r="D95" s="18" t="s">
        <v>988</v>
      </c>
      <c r="E95" s="18">
        <v>8</v>
      </c>
      <c r="F95" s="14" t="s">
        <v>839</v>
      </c>
      <c r="G95" s="119">
        <v>40179</v>
      </c>
      <c r="H95" s="61" t="s">
        <v>840</v>
      </c>
      <c r="I95" s="120">
        <v>1320.66</v>
      </c>
      <c r="J95" s="157"/>
      <c r="K95" s="157"/>
      <c r="L95" s="122">
        <v>880400</v>
      </c>
      <c r="M95" s="123">
        <v>0.65</v>
      </c>
      <c r="N95" s="122">
        <v>572260</v>
      </c>
      <c r="O95" s="124"/>
      <c r="P95" s="125">
        <f t="shared" si="2"/>
        <v>667</v>
      </c>
      <c r="Q95" s="126" t="s">
        <v>974</v>
      </c>
    </row>
    <row r="96" s="3" customFormat="1" ht="15.75" customHeight="1" spans="1:17">
      <c r="A96" s="115" t="s">
        <v>989</v>
      </c>
      <c r="B96" s="17"/>
      <c r="C96" s="156"/>
      <c r="D96" s="18" t="s">
        <v>990</v>
      </c>
      <c r="E96" s="18">
        <v>9</v>
      </c>
      <c r="F96" s="14" t="s">
        <v>839</v>
      </c>
      <c r="G96" s="119">
        <v>40179</v>
      </c>
      <c r="H96" s="61" t="s">
        <v>840</v>
      </c>
      <c r="I96" s="120">
        <v>1320.66</v>
      </c>
      <c r="J96" s="157"/>
      <c r="K96" s="157"/>
      <c r="L96" s="122">
        <v>880400</v>
      </c>
      <c r="M96" s="123">
        <v>0.65</v>
      </c>
      <c r="N96" s="122">
        <v>572260</v>
      </c>
      <c r="O96" s="124"/>
      <c r="P96" s="125">
        <f t="shared" si="2"/>
        <v>667</v>
      </c>
      <c r="Q96" s="126" t="s">
        <v>974</v>
      </c>
    </row>
    <row r="97" s="3" customFormat="1" ht="15.75" customHeight="1" spans="1:20">
      <c r="A97" s="115" t="s">
        <v>991</v>
      </c>
      <c r="B97" s="17"/>
      <c r="C97" s="156"/>
      <c r="D97" s="18" t="s">
        <v>992</v>
      </c>
      <c r="E97" s="18">
        <v>10</v>
      </c>
      <c r="F97" s="14" t="s">
        <v>839</v>
      </c>
      <c r="G97" s="119">
        <v>40179</v>
      </c>
      <c r="H97" s="61" t="s">
        <v>840</v>
      </c>
      <c r="I97" s="120">
        <v>1320.66</v>
      </c>
      <c r="J97" s="157"/>
      <c r="K97" s="157"/>
      <c r="L97" s="122">
        <v>880400</v>
      </c>
      <c r="M97" s="123">
        <v>0.65</v>
      </c>
      <c r="N97" s="122">
        <v>572260</v>
      </c>
      <c r="O97" s="124"/>
      <c r="P97" s="125">
        <f t="shared" si="2"/>
        <v>667</v>
      </c>
      <c r="Q97" s="126" t="s">
        <v>974</v>
      </c>
    </row>
    <row r="98" s="3" customFormat="1" ht="15.75" customHeight="1" spans="1:20">
      <c r="A98" s="115" t="s">
        <v>993</v>
      </c>
      <c r="B98" s="17"/>
      <c r="C98" s="156"/>
      <c r="D98" s="18" t="s">
        <v>994</v>
      </c>
      <c r="E98" s="18">
        <v>1</v>
      </c>
      <c r="F98" s="14" t="s">
        <v>839</v>
      </c>
      <c r="G98" s="119">
        <v>40179</v>
      </c>
      <c r="H98" s="61" t="s">
        <v>840</v>
      </c>
      <c r="I98" s="120">
        <v>662.94</v>
      </c>
      <c r="J98" s="157"/>
      <c r="K98" s="157"/>
      <c r="L98" s="122">
        <v>441940</v>
      </c>
      <c r="M98" s="123">
        <v>0.65</v>
      </c>
      <c r="N98" s="122">
        <v>287260</v>
      </c>
      <c r="O98" s="124"/>
      <c r="P98" s="125">
        <f t="shared" si="2"/>
        <v>667</v>
      </c>
      <c r="Q98" s="126" t="s">
        <v>974</v>
      </c>
    </row>
    <row r="99" s="3" customFormat="1" ht="15.75" customHeight="1" spans="1:20">
      <c r="A99" s="115" t="s">
        <v>995</v>
      </c>
      <c r="B99" s="17"/>
      <c r="C99" s="156"/>
      <c r="D99" s="18" t="s">
        <v>996</v>
      </c>
      <c r="E99" s="18">
        <v>2</v>
      </c>
      <c r="F99" s="14" t="s">
        <v>839</v>
      </c>
      <c r="G99" s="119">
        <v>40179</v>
      </c>
      <c r="H99" s="61" t="s">
        <v>840</v>
      </c>
      <c r="I99" s="120">
        <v>662.94</v>
      </c>
      <c r="J99" s="157"/>
      <c r="K99" s="157"/>
      <c r="L99" s="122">
        <v>441940</v>
      </c>
      <c r="M99" s="123">
        <v>0.65</v>
      </c>
      <c r="N99" s="122">
        <v>287260</v>
      </c>
      <c r="O99" s="124"/>
      <c r="P99" s="125">
        <f t="shared" si="2"/>
        <v>667</v>
      </c>
      <c r="Q99" s="126" t="s">
        <v>974</v>
      </c>
    </row>
    <row r="100" s="3" customFormat="1" ht="15.75" customHeight="1" spans="1:20">
      <c r="A100" s="115" t="s">
        <v>997</v>
      </c>
      <c r="B100" s="17"/>
      <c r="C100" s="156"/>
      <c r="D100" s="18" t="s">
        <v>998</v>
      </c>
      <c r="E100" s="18">
        <v>3</v>
      </c>
      <c r="F100" s="14" t="s">
        <v>839</v>
      </c>
      <c r="G100" s="119">
        <v>40179</v>
      </c>
      <c r="H100" s="61" t="s">
        <v>840</v>
      </c>
      <c r="I100" s="120">
        <v>662.94</v>
      </c>
      <c r="J100" s="157"/>
      <c r="K100" s="157"/>
      <c r="L100" s="122">
        <v>441940</v>
      </c>
      <c r="M100" s="123">
        <v>0.65</v>
      </c>
      <c r="N100" s="122">
        <v>287260</v>
      </c>
      <c r="O100" s="124"/>
      <c r="P100" s="125">
        <f t="shared" si="2"/>
        <v>667</v>
      </c>
      <c r="Q100" s="126" t="s">
        <v>974</v>
      </c>
    </row>
    <row r="101" s="78" customFormat="1" ht="15.75" customHeight="1" spans="1:20">
      <c r="A101" s="115" t="s">
        <v>999</v>
      </c>
      <c r="B101" s="17"/>
      <c r="C101" s="156"/>
      <c r="D101" s="18" t="s">
        <v>1000</v>
      </c>
      <c r="E101" s="18">
        <v>4</v>
      </c>
      <c r="F101" s="14" t="s">
        <v>839</v>
      </c>
      <c r="G101" s="119">
        <v>40179</v>
      </c>
      <c r="H101" s="61" t="s">
        <v>840</v>
      </c>
      <c r="I101" s="120">
        <v>662.94</v>
      </c>
      <c r="J101" s="157"/>
      <c r="K101" s="157"/>
      <c r="L101" s="122">
        <v>441940</v>
      </c>
      <c r="M101" s="123">
        <v>0.65</v>
      </c>
      <c r="N101" s="122">
        <v>287260</v>
      </c>
      <c r="O101" s="124"/>
      <c r="P101" s="125">
        <f t="shared" si="2"/>
        <v>667</v>
      </c>
      <c r="Q101" s="126" t="s">
        <v>974</v>
      </c>
    </row>
    <row r="102" s="3" customFormat="1" ht="15.75" customHeight="1" spans="1:20">
      <c r="A102" s="115" t="s">
        <v>1001</v>
      </c>
      <c r="B102" s="17"/>
      <c r="C102" s="156"/>
      <c r="D102" s="18" t="s">
        <v>1002</v>
      </c>
      <c r="E102" s="18">
        <v>5</v>
      </c>
      <c r="F102" s="14" t="s">
        <v>839</v>
      </c>
      <c r="G102" s="119">
        <v>40179</v>
      </c>
      <c r="H102" s="61" t="s">
        <v>840</v>
      </c>
      <c r="I102" s="120">
        <v>662.94</v>
      </c>
      <c r="J102" s="157"/>
      <c r="K102" s="157"/>
      <c r="L102" s="122">
        <v>441940</v>
      </c>
      <c r="M102" s="123">
        <v>0.65</v>
      </c>
      <c r="N102" s="122">
        <v>287260</v>
      </c>
      <c r="O102" s="124"/>
      <c r="P102" s="125">
        <f t="shared" si="2"/>
        <v>667</v>
      </c>
      <c r="Q102" s="126" t="s">
        <v>974</v>
      </c>
    </row>
    <row r="103" s="2" customFormat="1" ht="15.75" customHeight="1" spans="1:20">
      <c r="A103" s="115" t="s">
        <v>1003</v>
      </c>
      <c r="B103" s="17"/>
      <c r="C103" s="156"/>
      <c r="D103" s="18" t="s">
        <v>1004</v>
      </c>
      <c r="E103" s="18">
        <v>6</v>
      </c>
      <c r="F103" s="14" t="s">
        <v>839</v>
      </c>
      <c r="G103" s="119">
        <v>40179</v>
      </c>
      <c r="H103" s="61" t="s">
        <v>840</v>
      </c>
      <c r="I103" s="120">
        <v>662.94</v>
      </c>
      <c r="J103" s="157"/>
      <c r="K103" s="157"/>
      <c r="L103" s="122">
        <v>441940</v>
      </c>
      <c r="M103" s="123">
        <v>0.65</v>
      </c>
      <c r="N103" s="122">
        <v>287260</v>
      </c>
      <c r="O103" s="124"/>
      <c r="P103" s="125">
        <f t="shared" si="2"/>
        <v>667</v>
      </c>
      <c r="Q103" s="126" t="s">
        <v>974</v>
      </c>
    </row>
    <row r="104" s="2" customFormat="1" ht="15.75" customHeight="1" spans="1:20">
      <c r="A104" s="115" t="s">
        <v>1005</v>
      </c>
      <c r="B104" s="17"/>
      <c r="C104" s="156"/>
      <c r="D104" s="18" t="s">
        <v>1006</v>
      </c>
      <c r="E104" s="18">
        <v>7</v>
      </c>
      <c r="F104" s="14" t="s">
        <v>839</v>
      </c>
      <c r="G104" s="119">
        <v>40179</v>
      </c>
      <c r="H104" s="61" t="s">
        <v>840</v>
      </c>
      <c r="I104" s="120">
        <v>662.94</v>
      </c>
      <c r="J104" s="157"/>
      <c r="K104" s="157"/>
      <c r="L104" s="122">
        <v>441940</v>
      </c>
      <c r="M104" s="123">
        <v>0.65</v>
      </c>
      <c r="N104" s="122">
        <v>287260</v>
      </c>
      <c r="O104" s="124"/>
      <c r="P104" s="125">
        <f t="shared" si="2"/>
        <v>667</v>
      </c>
      <c r="Q104" s="126" t="s">
        <v>974</v>
      </c>
      <c r="T104" s="158"/>
    </row>
    <row r="105" s="2" customFormat="1" ht="15.75" customHeight="1" spans="1:20">
      <c r="A105" s="115" t="s">
        <v>1007</v>
      </c>
      <c r="B105" s="17"/>
      <c r="C105" s="156"/>
      <c r="D105" s="18" t="s">
        <v>1008</v>
      </c>
      <c r="E105" s="18">
        <v>8</v>
      </c>
      <c r="F105" s="14" t="s">
        <v>839</v>
      </c>
      <c r="G105" s="119">
        <v>40179</v>
      </c>
      <c r="H105" s="61" t="s">
        <v>840</v>
      </c>
      <c r="I105" s="120">
        <v>662.94</v>
      </c>
      <c r="J105" s="157"/>
      <c r="K105" s="157"/>
      <c r="L105" s="122">
        <v>441940</v>
      </c>
      <c r="M105" s="123">
        <v>0.65</v>
      </c>
      <c r="N105" s="122">
        <v>287260</v>
      </c>
      <c r="O105" s="124"/>
      <c r="P105" s="125">
        <f t="shared" si="2"/>
        <v>667</v>
      </c>
      <c r="Q105" s="126" t="s">
        <v>974</v>
      </c>
      <c r="T105" s="158"/>
    </row>
    <row r="106" s="2" customFormat="1" ht="15.75" customHeight="1" spans="1:20">
      <c r="A106" s="115" t="s">
        <v>1009</v>
      </c>
      <c r="B106" s="17"/>
      <c r="C106" s="156"/>
      <c r="D106" s="18" t="s">
        <v>1010</v>
      </c>
      <c r="E106" s="18">
        <v>9</v>
      </c>
      <c r="F106" s="14" t="s">
        <v>839</v>
      </c>
      <c r="G106" s="119">
        <v>40179</v>
      </c>
      <c r="H106" s="61" t="s">
        <v>840</v>
      </c>
      <c r="I106" s="120">
        <v>662.94</v>
      </c>
      <c r="J106" s="157"/>
      <c r="K106" s="157"/>
      <c r="L106" s="122">
        <v>441940</v>
      </c>
      <c r="M106" s="123">
        <v>0.65</v>
      </c>
      <c r="N106" s="122">
        <v>287260</v>
      </c>
      <c r="O106" s="124"/>
      <c r="P106" s="125">
        <f t="shared" si="2"/>
        <v>667</v>
      </c>
      <c r="Q106" s="126" t="s">
        <v>974</v>
      </c>
    </row>
    <row r="107" s="2" customFormat="1" ht="15.75" customHeight="1" spans="1:20">
      <c r="A107" s="115" t="s">
        <v>1011</v>
      </c>
      <c r="B107" s="17"/>
      <c r="C107" s="156"/>
      <c r="D107" s="18" t="s">
        <v>1012</v>
      </c>
      <c r="E107" s="18">
        <v>10</v>
      </c>
      <c r="F107" s="14" t="s">
        <v>839</v>
      </c>
      <c r="G107" s="119">
        <v>40179</v>
      </c>
      <c r="H107" s="61" t="s">
        <v>840</v>
      </c>
      <c r="I107" s="120">
        <v>662.94</v>
      </c>
      <c r="J107" s="157"/>
      <c r="K107" s="157"/>
      <c r="L107" s="122">
        <v>441940</v>
      </c>
      <c r="M107" s="123">
        <v>0.65</v>
      </c>
      <c r="N107" s="122">
        <v>287260</v>
      </c>
      <c r="O107" s="124"/>
      <c r="P107" s="125">
        <f t="shared" si="2"/>
        <v>667</v>
      </c>
      <c r="Q107" s="126" t="s">
        <v>974</v>
      </c>
    </row>
    <row r="108" s="2" customFormat="1" ht="15.75" customHeight="1" spans="1:20">
      <c r="A108" s="115" t="s">
        <v>1013</v>
      </c>
      <c r="B108" s="17"/>
      <c r="C108" s="156"/>
      <c r="D108" s="18" t="s">
        <v>1014</v>
      </c>
      <c r="E108" s="18">
        <v>11</v>
      </c>
      <c r="F108" s="14" t="s">
        <v>839</v>
      </c>
      <c r="G108" s="119">
        <v>40179</v>
      </c>
      <c r="H108" s="61" t="s">
        <v>840</v>
      </c>
      <c r="I108" s="120">
        <v>662.94</v>
      </c>
      <c r="J108" s="157"/>
      <c r="K108" s="157"/>
      <c r="L108" s="122">
        <v>441940</v>
      </c>
      <c r="M108" s="123">
        <v>0.65</v>
      </c>
      <c r="N108" s="122">
        <v>287260</v>
      </c>
      <c r="O108" s="124"/>
      <c r="P108" s="125">
        <f t="shared" si="2"/>
        <v>667</v>
      </c>
      <c r="Q108" s="126" t="s">
        <v>974</v>
      </c>
    </row>
    <row r="109" s="2" customFormat="1" ht="15.75" customHeight="1" spans="1:20">
      <c r="A109" s="115" t="s">
        <v>1015</v>
      </c>
      <c r="B109" s="17"/>
      <c r="C109" s="156"/>
      <c r="D109" s="18" t="s">
        <v>1016</v>
      </c>
      <c r="E109" s="18">
        <v>12</v>
      </c>
      <c r="F109" s="14" t="s">
        <v>839</v>
      </c>
      <c r="G109" s="119">
        <v>40179</v>
      </c>
      <c r="H109" s="61" t="s">
        <v>840</v>
      </c>
      <c r="I109" s="120">
        <v>662.94</v>
      </c>
      <c r="J109" s="157"/>
      <c r="K109" s="157"/>
      <c r="L109" s="122">
        <v>441940</v>
      </c>
      <c r="M109" s="123">
        <v>0.65</v>
      </c>
      <c r="N109" s="122">
        <v>287260</v>
      </c>
      <c r="O109" s="124"/>
      <c r="P109" s="125">
        <f t="shared" si="2"/>
        <v>667</v>
      </c>
      <c r="Q109" s="126" t="s">
        <v>974</v>
      </c>
    </row>
    <row r="110" s="2" customFormat="1" ht="15.75" customHeight="1" spans="1:20">
      <c r="A110" s="115" t="s">
        <v>1017</v>
      </c>
      <c r="B110" s="17"/>
      <c r="C110" s="156"/>
      <c r="D110" s="18" t="s">
        <v>1018</v>
      </c>
      <c r="E110" s="18">
        <v>13</v>
      </c>
      <c r="F110" s="14" t="s">
        <v>839</v>
      </c>
      <c r="G110" s="119">
        <v>40179</v>
      </c>
      <c r="H110" s="61" t="s">
        <v>840</v>
      </c>
      <c r="I110" s="120">
        <v>662.94</v>
      </c>
      <c r="J110" s="157"/>
      <c r="K110" s="157"/>
      <c r="L110" s="122">
        <v>441940</v>
      </c>
      <c r="M110" s="123">
        <v>0.65</v>
      </c>
      <c r="N110" s="122">
        <v>287260</v>
      </c>
      <c r="O110" s="124"/>
      <c r="P110" s="125">
        <f t="shared" si="2"/>
        <v>667</v>
      </c>
      <c r="Q110" s="126" t="s">
        <v>974</v>
      </c>
    </row>
    <row r="111" s="2" customFormat="1" ht="15.75" customHeight="1" spans="1:20">
      <c r="A111" s="115" t="s">
        <v>1019</v>
      </c>
      <c r="B111" s="17"/>
      <c r="C111" s="156"/>
      <c r="D111" s="18" t="s">
        <v>1020</v>
      </c>
      <c r="E111" s="18">
        <v>14</v>
      </c>
      <c r="F111" s="14" t="s">
        <v>839</v>
      </c>
      <c r="G111" s="119">
        <v>40179</v>
      </c>
      <c r="H111" s="61" t="s">
        <v>840</v>
      </c>
      <c r="I111" s="120">
        <v>662.94</v>
      </c>
      <c r="J111" s="157"/>
      <c r="K111" s="157"/>
      <c r="L111" s="122">
        <v>441940</v>
      </c>
      <c r="M111" s="123">
        <v>0.65</v>
      </c>
      <c r="N111" s="122">
        <v>287260</v>
      </c>
      <c r="O111" s="124"/>
      <c r="P111" s="125">
        <f t="shared" si="2"/>
        <v>667</v>
      </c>
      <c r="Q111" s="126" t="s">
        <v>974</v>
      </c>
    </row>
    <row r="112" s="2" customFormat="1" ht="15.75" customHeight="1" spans="1:20">
      <c r="A112" s="115" t="s">
        <v>1021</v>
      </c>
      <c r="B112" s="17"/>
      <c r="C112" s="156"/>
      <c r="D112" s="18" t="s">
        <v>1022</v>
      </c>
      <c r="E112" s="18">
        <v>15</v>
      </c>
      <c r="F112" s="14" t="s">
        <v>839</v>
      </c>
      <c r="G112" s="119">
        <v>40179</v>
      </c>
      <c r="H112" s="61" t="s">
        <v>840</v>
      </c>
      <c r="I112" s="120">
        <v>662.94</v>
      </c>
      <c r="J112" s="157"/>
      <c r="K112" s="157"/>
      <c r="L112" s="122">
        <v>441940</v>
      </c>
      <c r="M112" s="123">
        <v>0.65</v>
      </c>
      <c r="N112" s="122">
        <v>287260</v>
      </c>
      <c r="O112" s="124"/>
      <c r="P112" s="125">
        <f t="shared" si="2"/>
        <v>667</v>
      </c>
      <c r="Q112" s="126" t="s">
        <v>974</v>
      </c>
    </row>
    <row r="113" s="2" customFormat="1" ht="15.75" customHeight="1" spans="1:17">
      <c r="A113" s="115" t="s">
        <v>1023</v>
      </c>
      <c r="B113" s="17"/>
      <c r="C113" s="156"/>
      <c r="D113" s="18" t="s">
        <v>1024</v>
      </c>
      <c r="E113" s="18">
        <v>16</v>
      </c>
      <c r="F113" s="14" t="s">
        <v>839</v>
      </c>
      <c r="G113" s="119">
        <v>40179</v>
      </c>
      <c r="H113" s="61" t="s">
        <v>840</v>
      </c>
      <c r="I113" s="120">
        <v>662.94</v>
      </c>
      <c r="J113" s="157"/>
      <c r="K113" s="157"/>
      <c r="L113" s="122">
        <v>441940</v>
      </c>
      <c r="M113" s="123">
        <v>0.65</v>
      </c>
      <c r="N113" s="122">
        <v>287260</v>
      </c>
      <c r="O113" s="124"/>
      <c r="P113" s="125">
        <f t="shared" si="2"/>
        <v>667</v>
      </c>
      <c r="Q113" s="126" t="s">
        <v>974</v>
      </c>
    </row>
    <row r="114" s="2" customFormat="1" ht="15.75" customHeight="1" spans="1:17">
      <c r="A114" s="115" t="s">
        <v>1025</v>
      </c>
      <c r="B114" s="17"/>
      <c r="C114" s="156"/>
      <c r="D114" s="18" t="s">
        <v>1026</v>
      </c>
      <c r="E114" s="18">
        <v>17</v>
      </c>
      <c r="F114" s="14" t="s">
        <v>839</v>
      </c>
      <c r="G114" s="119">
        <v>40179</v>
      </c>
      <c r="H114" s="61" t="s">
        <v>840</v>
      </c>
      <c r="I114" s="120">
        <v>662.94</v>
      </c>
      <c r="J114" s="157"/>
      <c r="K114" s="157"/>
      <c r="L114" s="122">
        <v>441940</v>
      </c>
      <c r="M114" s="123">
        <v>0.65</v>
      </c>
      <c r="N114" s="122">
        <v>287260</v>
      </c>
      <c r="O114" s="124"/>
      <c r="P114" s="125">
        <f t="shared" si="2"/>
        <v>667</v>
      </c>
      <c r="Q114" s="126" t="s">
        <v>974</v>
      </c>
    </row>
    <row r="115" s="2" customFormat="1" ht="15.75" customHeight="1" spans="1:17">
      <c r="A115" s="115" t="s">
        <v>1027</v>
      </c>
      <c r="B115" s="17"/>
      <c r="C115" s="156"/>
      <c r="D115" s="18" t="s">
        <v>1028</v>
      </c>
      <c r="E115" s="18">
        <v>1</v>
      </c>
      <c r="F115" s="18" t="s">
        <v>931</v>
      </c>
      <c r="G115" s="119">
        <v>40179</v>
      </c>
      <c r="H115" s="61" t="s">
        <v>840</v>
      </c>
      <c r="I115" s="120">
        <v>252</v>
      </c>
      <c r="J115" s="157"/>
      <c r="K115" s="157"/>
      <c r="L115" s="122">
        <v>203800</v>
      </c>
      <c r="M115" s="123">
        <v>0.77</v>
      </c>
      <c r="N115" s="122">
        <v>156930</v>
      </c>
      <c r="O115" s="124"/>
      <c r="P115" s="125">
        <f t="shared" si="2"/>
        <v>809</v>
      </c>
      <c r="Q115" s="126" t="s">
        <v>974</v>
      </c>
    </row>
    <row r="116" s="2" customFormat="1" ht="15.75" customHeight="1" spans="1:17">
      <c r="A116" s="115" t="s">
        <v>1029</v>
      </c>
      <c r="B116" s="17"/>
      <c r="C116" s="156"/>
      <c r="D116" s="18" t="s">
        <v>1030</v>
      </c>
      <c r="E116" s="18">
        <v>1</v>
      </c>
      <c r="F116" s="18" t="s">
        <v>1031</v>
      </c>
      <c r="G116" s="119">
        <v>43009</v>
      </c>
      <c r="H116" s="61" t="s">
        <v>840</v>
      </c>
      <c r="I116" s="120">
        <v>720</v>
      </c>
      <c r="J116" s="157"/>
      <c r="K116" s="157"/>
      <c r="L116" s="122">
        <v>707070</v>
      </c>
      <c r="M116" s="123">
        <v>0.91</v>
      </c>
      <c r="N116" s="122">
        <v>643430</v>
      </c>
      <c r="O116" s="124"/>
      <c r="P116" s="125">
        <f t="shared" si="2"/>
        <v>982</v>
      </c>
      <c r="Q116" s="126" t="s">
        <v>974</v>
      </c>
    </row>
    <row r="117" ht="15.75" customHeight="1" spans="1:17">
      <c r="A117" s="115" t="s">
        <v>1032</v>
      </c>
      <c r="B117" s="112"/>
      <c r="C117" s="156"/>
      <c r="D117" s="108" t="s">
        <v>1033</v>
      </c>
      <c r="E117" s="108"/>
      <c r="F117" s="132"/>
      <c r="G117" s="119">
        <v>41030</v>
      </c>
      <c r="H117" s="133" t="s">
        <v>941</v>
      </c>
      <c r="I117" s="134">
        <v>1</v>
      </c>
      <c r="J117" s="135">
        <v>90000</v>
      </c>
      <c r="K117" s="136">
        <v>62925</v>
      </c>
      <c r="L117" s="137">
        <v>125300</v>
      </c>
      <c r="M117" s="138">
        <v>0.77</v>
      </c>
      <c r="N117" s="139">
        <v>96480</v>
      </c>
      <c r="O117" s="140"/>
      <c r="P117" s="141"/>
      <c r="Q117" s="142" t="s">
        <v>974</v>
      </c>
    </row>
    <row r="118" ht="15.75" customHeight="1" spans="1:17">
      <c r="A118" s="115" t="s">
        <v>1034</v>
      </c>
      <c r="B118" s="112"/>
      <c r="C118" s="156"/>
      <c r="D118" s="108" t="s">
        <v>1035</v>
      </c>
      <c r="E118" s="108"/>
      <c r="F118" s="132"/>
      <c r="G118" s="119">
        <v>41030</v>
      </c>
      <c r="H118" s="133" t="s">
        <v>941</v>
      </c>
      <c r="I118" s="134">
        <v>3</v>
      </c>
      <c r="J118" s="135">
        <v>64200</v>
      </c>
      <c r="K118" s="136">
        <v>44886.12</v>
      </c>
      <c r="L118" s="137">
        <v>89380</v>
      </c>
      <c r="M118" s="138">
        <v>0.66</v>
      </c>
      <c r="N118" s="139">
        <v>58990</v>
      </c>
      <c r="O118" s="140"/>
      <c r="P118" s="141"/>
      <c r="Q118" s="142" t="s">
        <v>974</v>
      </c>
    </row>
    <row r="119" ht="15.75" customHeight="1" spans="1:17">
      <c r="A119" s="115" t="s">
        <v>1036</v>
      </c>
      <c r="B119" s="112"/>
      <c r="C119" s="156"/>
      <c r="D119" s="108" t="s">
        <v>1035</v>
      </c>
      <c r="E119" s="108"/>
      <c r="F119" s="132"/>
      <c r="G119" s="119">
        <v>41030</v>
      </c>
      <c r="H119" s="133" t="s">
        <v>941</v>
      </c>
      <c r="I119" s="134">
        <v>2</v>
      </c>
      <c r="J119" s="135">
        <v>104070</v>
      </c>
      <c r="K119" s="136">
        <v>72762.56</v>
      </c>
      <c r="L119" s="137">
        <v>144890</v>
      </c>
      <c r="M119" s="138">
        <v>0.66</v>
      </c>
      <c r="N119" s="139">
        <v>95630</v>
      </c>
      <c r="O119" s="140"/>
      <c r="P119" s="141"/>
      <c r="Q119" s="142" t="s">
        <v>974</v>
      </c>
    </row>
    <row r="120" ht="15.75" customHeight="1" spans="1:17">
      <c r="A120" s="115" t="s">
        <v>1037</v>
      </c>
      <c r="B120" s="112"/>
      <c r="C120" s="156"/>
      <c r="D120" s="108" t="s">
        <v>1038</v>
      </c>
      <c r="E120" s="108"/>
      <c r="F120" s="132"/>
      <c r="G120" s="119">
        <v>41030</v>
      </c>
      <c r="H120" s="133" t="s">
        <v>941</v>
      </c>
      <c r="I120" s="134">
        <v>1</v>
      </c>
      <c r="J120" s="135">
        <v>19979</v>
      </c>
      <c r="K120" s="136">
        <v>13968.92</v>
      </c>
      <c r="L120" s="137">
        <v>27820</v>
      </c>
      <c r="M120" s="138">
        <v>0.54</v>
      </c>
      <c r="N120" s="139">
        <v>15020</v>
      </c>
      <c r="O120" s="140"/>
      <c r="P120" s="141"/>
      <c r="Q120" s="142" t="s">
        <v>974</v>
      </c>
    </row>
    <row r="121" ht="15.75" customHeight="1" spans="1:17">
      <c r="A121" s="115" t="s">
        <v>1039</v>
      </c>
      <c r="B121" s="112"/>
      <c r="C121" s="156"/>
      <c r="D121" s="108" t="s">
        <v>1040</v>
      </c>
      <c r="E121" s="108"/>
      <c r="F121" s="132"/>
      <c r="G121" s="119">
        <v>41030</v>
      </c>
      <c r="H121" s="133" t="s">
        <v>941</v>
      </c>
      <c r="I121" s="134">
        <v>1</v>
      </c>
      <c r="J121" s="135">
        <v>195195</v>
      </c>
      <c r="K121" s="136">
        <v>136473.6</v>
      </c>
      <c r="L121" s="137">
        <v>271760</v>
      </c>
      <c r="M121" s="138">
        <v>0.86</v>
      </c>
      <c r="N121" s="139">
        <v>233710</v>
      </c>
      <c r="O121" s="140"/>
      <c r="P121" s="141"/>
      <c r="Q121" s="142" t="s">
        <v>974</v>
      </c>
    </row>
    <row r="122" ht="15.75" customHeight="1" spans="1:17">
      <c r="A122" s="115" t="s">
        <v>1041</v>
      </c>
      <c r="B122" s="112"/>
      <c r="C122" s="156"/>
      <c r="D122" s="108" t="s">
        <v>1035</v>
      </c>
      <c r="E122" s="108"/>
      <c r="F122" s="132"/>
      <c r="G122" s="119">
        <v>41030</v>
      </c>
      <c r="H122" s="133" t="s">
        <v>941</v>
      </c>
      <c r="I122" s="134">
        <v>1</v>
      </c>
      <c r="J122" s="135">
        <v>48150</v>
      </c>
      <c r="K122" s="136">
        <v>33665.16</v>
      </c>
      <c r="L122" s="137">
        <v>67040</v>
      </c>
      <c r="M122" s="138">
        <v>0.66</v>
      </c>
      <c r="N122" s="139">
        <v>44250</v>
      </c>
      <c r="O122" s="140"/>
      <c r="P122" s="141"/>
      <c r="Q122" s="142" t="s">
        <v>974</v>
      </c>
    </row>
    <row r="123" ht="15.75" customHeight="1" spans="1:17">
      <c r="A123" s="115" t="s">
        <v>1042</v>
      </c>
      <c r="B123" s="112"/>
      <c r="C123" s="156"/>
      <c r="D123" s="108" t="s">
        <v>1043</v>
      </c>
      <c r="E123" s="108"/>
      <c r="F123" s="132"/>
      <c r="G123" s="119">
        <v>41030</v>
      </c>
      <c r="H123" s="133" t="s">
        <v>941</v>
      </c>
      <c r="I123" s="134">
        <v>1</v>
      </c>
      <c r="J123" s="135">
        <v>284458</v>
      </c>
      <c r="K123" s="136">
        <v>198883.52</v>
      </c>
      <c r="L123" s="137">
        <v>396030</v>
      </c>
      <c r="M123" s="138">
        <v>0.77</v>
      </c>
      <c r="N123" s="139">
        <v>304940</v>
      </c>
      <c r="O123" s="140"/>
      <c r="P123" s="141"/>
      <c r="Q123" s="142" t="s">
        <v>974</v>
      </c>
    </row>
    <row r="124" s="77" customFormat="1" ht="15.75" customHeight="1" spans="1:17">
      <c r="A124" s="115" t="s">
        <v>1044</v>
      </c>
      <c r="B124" s="112"/>
      <c r="C124" s="156"/>
      <c r="D124" s="108" t="s">
        <v>1045</v>
      </c>
      <c r="E124" s="108"/>
      <c r="F124" s="132"/>
      <c r="G124" s="119">
        <v>41030</v>
      </c>
      <c r="H124" s="133" t="s">
        <v>941</v>
      </c>
      <c r="I124" s="134">
        <v>1</v>
      </c>
      <c r="J124" s="135">
        <v>191383.49</v>
      </c>
      <c r="K124" s="136">
        <v>133808.93</v>
      </c>
      <c r="L124" s="137">
        <v>266450</v>
      </c>
      <c r="M124" s="138">
        <v>0.54</v>
      </c>
      <c r="N124" s="139">
        <v>143880</v>
      </c>
      <c r="O124" s="140"/>
      <c r="P124" s="141"/>
      <c r="Q124" s="142" t="s">
        <v>974</v>
      </c>
    </row>
    <row r="125" ht="15.75" customHeight="1" spans="1:17">
      <c r="A125" s="115" t="s">
        <v>1046</v>
      </c>
      <c r="B125" s="112"/>
      <c r="C125" s="156"/>
      <c r="D125" s="108" t="s">
        <v>1047</v>
      </c>
      <c r="E125" s="108"/>
      <c r="F125" s="132"/>
      <c r="G125" s="119">
        <v>41518</v>
      </c>
      <c r="H125" s="133" t="s">
        <v>941</v>
      </c>
      <c r="I125" s="134">
        <v>1</v>
      </c>
      <c r="J125" s="135">
        <v>38713.06</v>
      </c>
      <c r="K125" s="136">
        <v>29518.66</v>
      </c>
      <c r="L125" s="137">
        <v>52580</v>
      </c>
      <c r="M125" s="138">
        <v>0.73</v>
      </c>
      <c r="N125" s="139">
        <v>38380</v>
      </c>
      <c r="O125" s="140"/>
      <c r="P125" s="141"/>
      <c r="Q125" s="142" t="s">
        <v>974</v>
      </c>
    </row>
    <row r="126" ht="15.75" customHeight="1" spans="1:17">
      <c r="A126" s="115" t="s">
        <v>1048</v>
      </c>
      <c r="B126" s="112"/>
      <c r="C126" s="156"/>
      <c r="D126" s="108" t="s">
        <v>1049</v>
      </c>
      <c r="E126" s="108"/>
      <c r="F126" s="132"/>
      <c r="G126" s="119">
        <v>41579</v>
      </c>
      <c r="H126" s="133" t="s">
        <v>941</v>
      </c>
      <c r="I126" s="134">
        <v>1</v>
      </c>
      <c r="J126" s="135">
        <v>1035.79</v>
      </c>
      <c r="K126" s="136">
        <v>797.99</v>
      </c>
      <c r="L126" s="137">
        <v>1410</v>
      </c>
      <c r="M126" s="138">
        <v>0.73</v>
      </c>
      <c r="N126" s="139">
        <v>1030</v>
      </c>
      <c r="O126" s="140"/>
      <c r="P126" s="141"/>
      <c r="Q126" s="142" t="s">
        <v>974</v>
      </c>
    </row>
    <row r="127" ht="15.75" customHeight="1" spans="1:17">
      <c r="A127" s="115" t="s">
        <v>1050</v>
      </c>
      <c r="B127" s="112"/>
      <c r="C127" s="156"/>
      <c r="D127" s="108" t="s">
        <v>1051</v>
      </c>
      <c r="E127" s="108"/>
      <c r="F127" s="132"/>
      <c r="G127" s="119">
        <v>41699</v>
      </c>
      <c r="H127" s="133" t="s">
        <v>941</v>
      </c>
      <c r="I127" s="134">
        <v>1</v>
      </c>
      <c r="J127" s="135">
        <v>250000</v>
      </c>
      <c r="K127" s="136">
        <v>196562.68</v>
      </c>
      <c r="L127" s="137">
        <v>325420</v>
      </c>
      <c r="M127" s="138">
        <v>0.83</v>
      </c>
      <c r="N127" s="139">
        <v>270100</v>
      </c>
      <c r="O127" s="140"/>
      <c r="P127" s="141"/>
      <c r="Q127" s="142" t="s">
        <v>974</v>
      </c>
    </row>
    <row r="128" ht="15.75" customHeight="1" spans="1:17">
      <c r="A128" s="115" t="s">
        <v>1052</v>
      </c>
      <c r="B128" s="112"/>
      <c r="C128" s="156"/>
      <c r="D128" s="108" t="s">
        <v>1053</v>
      </c>
      <c r="E128" s="108"/>
      <c r="F128" s="132"/>
      <c r="G128" s="119">
        <v>41760</v>
      </c>
      <c r="H128" s="133" t="s">
        <v>941</v>
      </c>
      <c r="I128" s="134">
        <v>1</v>
      </c>
      <c r="J128" s="135">
        <v>85000</v>
      </c>
      <c r="K128" s="136">
        <v>67504.08</v>
      </c>
      <c r="L128" s="137">
        <v>110640</v>
      </c>
      <c r="M128" s="138">
        <v>0.84</v>
      </c>
      <c r="N128" s="139">
        <v>92940</v>
      </c>
      <c r="O128" s="140"/>
      <c r="P128" s="141"/>
      <c r="Q128" s="143" t="s">
        <v>974</v>
      </c>
    </row>
    <row r="129" ht="15.75" customHeight="1" spans="1:17">
      <c r="A129" s="115" t="s">
        <v>1054</v>
      </c>
      <c r="B129" s="112"/>
      <c r="C129" s="156"/>
      <c r="D129" s="108" t="s">
        <v>1055</v>
      </c>
      <c r="E129" s="108"/>
      <c r="F129" s="132"/>
      <c r="G129" s="119">
        <v>41852</v>
      </c>
      <c r="H129" s="133" t="s">
        <v>941</v>
      </c>
      <c r="I129" s="134">
        <v>1</v>
      </c>
      <c r="J129" s="135">
        <v>72744.02</v>
      </c>
      <c r="K129" s="136">
        <v>58634.47</v>
      </c>
      <c r="L129" s="137">
        <v>94690</v>
      </c>
      <c r="M129" s="138">
        <v>0.69</v>
      </c>
      <c r="N129" s="139">
        <v>65340</v>
      </c>
      <c r="O129" s="140"/>
      <c r="P129" s="141"/>
      <c r="Q129" s="142" t="s">
        <v>974</v>
      </c>
    </row>
    <row r="130" ht="15.75" customHeight="1" spans="1:17">
      <c r="A130" s="115" t="s">
        <v>1056</v>
      </c>
      <c r="B130" s="112"/>
      <c r="C130" s="156"/>
      <c r="D130" s="108" t="s">
        <v>1057</v>
      </c>
      <c r="E130" s="108"/>
      <c r="F130" s="132"/>
      <c r="G130" s="119">
        <v>41883</v>
      </c>
      <c r="H130" s="133" t="s">
        <v>941</v>
      </c>
      <c r="I130" s="134">
        <v>1</v>
      </c>
      <c r="J130" s="135">
        <v>288542.3</v>
      </c>
      <c r="K130" s="136">
        <v>233719.1</v>
      </c>
      <c r="L130" s="137">
        <v>375590</v>
      </c>
      <c r="M130" s="138">
        <v>0.78</v>
      </c>
      <c r="N130" s="139">
        <v>292960</v>
      </c>
      <c r="O130" s="140"/>
      <c r="P130" s="141"/>
      <c r="Q130" s="142" t="s">
        <v>974</v>
      </c>
    </row>
    <row r="131" ht="15.75" customHeight="1" spans="1:17">
      <c r="A131" s="115" t="s">
        <v>1058</v>
      </c>
      <c r="B131" s="112"/>
      <c r="C131" s="156"/>
      <c r="D131" s="108" t="s">
        <v>1059</v>
      </c>
      <c r="E131" s="108"/>
      <c r="F131" s="132"/>
      <c r="G131" s="119">
        <v>41699</v>
      </c>
      <c r="H131" s="133" t="s">
        <v>941</v>
      </c>
      <c r="I131" s="134">
        <v>1</v>
      </c>
      <c r="J131" s="135">
        <v>1346774.94</v>
      </c>
      <c r="K131" s="136">
        <v>1058902.02</v>
      </c>
      <c r="L131" s="137">
        <v>1753080</v>
      </c>
      <c r="M131" s="138">
        <v>0.75</v>
      </c>
      <c r="N131" s="139">
        <v>1314810</v>
      </c>
      <c r="O131" s="140"/>
      <c r="P131" s="141"/>
      <c r="Q131" s="142" t="s">
        <v>974</v>
      </c>
    </row>
    <row r="132" ht="15.75" customHeight="1" spans="1:17">
      <c r="A132" s="115" t="s">
        <v>1060</v>
      </c>
      <c r="B132" s="112"/>
      <c r="C132" s="156"/>
      <c r="D132" s="108" t="s">
        <v>1059</v>
      </c>
      <c r="E132" s="108"/>
      <c r="F132" s="132"/>
      <c r="G132" s="119">
        <v>41760</v>
      </c>
      <c r="H132" s="133" t="s">
        <v>941</v>
      </c>
      <c r="I132" s="134">
        <v>1</v>
      </c>
      <c r="J132" s="135">
        <v>23750</v>
      </c>
      <c r="K132" s="136">
        <v>18861.48</v>
      </c>
      <c r="L132" s="137">
        <v>30920</v>
      </c>
      <c r="M132" s="138">
        <v>0.76</v>
      </c>
      <c r="N132" s="139">
        <v>23500</v>
      </c>
      <c r="O132" s="140"/>
      <c r="P132" s="141"/>
      <c r="Q132" s="142" t="s">
        <v>974</v>
      </c>
    </row>
    <row r="133" ht="15.75" customHeight="1" spans="1:17">
      <c r="A133" s="115" t="s">
        <v>1061</v>
      </c>
      <c r="B133" s="112"/>
      <c r="C133" s="156"/>
      <c r="D133" s="108" t="s">
        <v>1062</v>
      </c>
      <c r="E133" s="108"/>
      <c r="F133" s="132"/>
      <c r="G133" s="119">
        <v>42219</v>
      </c>
      <c r="H133" s="133" t="s">
        <v>941</v>
      </c>
      <c r="I133" s="134">
        <v>1</v>
      </c>
      <c r="J133" s="135">
        <v>19095</v>
      </c>
      <c r="K133" s="136">
        <v>16298.54</v>
      </c>
      <c r="L133" s="137">
        <v>23560</v>
      </c>
      <c r="M133" s="138">
        <v>0.82</v>
      </c>
      <c r="N133" s="139">
        <v>19320</v>
      </c>
      <c r="O133" s="140"/>
      <c r="P133" s="141"/>
      <c r="Q133" s="142" t="s">
        <v>974</v>
      </c>
    </row>
    <row r="134" ht="15.75" customHeight="1" spans="1:17">
      <c r="A134" s="115" t="s">
        <v>1063</v>
      </c>
      <c r="B134" s="112"/>
      <c r="C134" s="156"/>
      <c r="D134" s="108" t="s">
        <v>943</v>
      </c>
      <c r="E134" s="108"/>
      <c r="F134" s="132"/>
      <c r="G134" s="119">
        <v>42795</v>
      </c>
      <c r="H134" s="133" t="s">
        <v>941</v>
      </c>
      <c r="I134" s="134">
        <v>1</v>
      </c>
      <c r="J134" s="135">
        <v>90000</v>
      </c>
      <c r="K134" s="136">
        <v>83587.5</v>
      </c>
      <c r="L134" s="137">
        <v>107980</v>
      </c>
      <c r="M134" s="138">
        <v>0.9</v>
      </c>
      <c r="N134" s="139">
        <v>97180</v>
      </c>
      <c r="O134" s="140"/>
      <c r="P134" s="141"/>
      <c r="Q134" s="142" t="s">
        <v>974</v>
      </c>
    </row>
    <row r="135" ht="15.75" customHeight="1" spans="1:17">
      <c r="A135" s="115" t="s">
        <v>1064</v>
      </c>
      <c r="B135" s="112"/>
      <c r="C135" s="156"/>
      <c r="D135" s="108" t="s">
        <v>1065</v>
      </c>
      <c r="E135" s="108"/>
      <c r="F135" s="132"/>
      <c r="G135" s="119">
        <v>43284</v>
      </c>
      <c r="H135" s="133" t="s">
        <v>941</v>
      </c>
      <c r="I135" s="134">
        <v>1</v>
      </c>
      <c r="J135" s="135">
        <v>90000</v>
      </c>
      <c r="K135" s="136">
        <v>87150</v>
      </c>
      <c r="L135" s="137">
        <v>106970</v>
      </c>
      <c r="M135" s="138">
        <v>0.97</v>
      </c>
      <c r="N135" s="139">
        <v>103760</v>
      </c>
      <c r="O135" s="140"/>
      <c r="P135" s="141"/>
      <c r="Q135" s="142" t="s">
        <v>974</v>
      </c>
    </row>
    <row r="136" ht="15.75" customHeight="1" spans="1:17">
      <c r="A136" s="115" t="s">
        <v>1066</v>
      </c>
      <c r="B136" s="112"/>
      <c r="C136" s="156"/>
      <c r="D136" s="108" t="s">
        <v>1067</v>
      </c>
      <c r="E136" s="108"/>
      <c r="F136" s="132"/>
      <c r="G136" s="119">
        <v>41030</v>
      </c>
      <c r="H136" s="133" t="s">
        <v>941</v>
      </c>
      <c r="I136" s="134">
        <v>1</v>
      </c>
      <c r="J136" s="135">
        <v>2100000</v>
      </c>
      <c r="K136" s="136">
        <v>1468250</v>
      </c>
      <c r="L136" s="137">
        <v>2923700</v>
      </c>
      <c r="M136" s="138">
        <v>0.66</v>
      </c>
      <c r="N136" s="139">
        <v>1929640</v>
      </c>
      <c r="O136" s="140"/>
      <c r="P136" s="141"/>
      <c r="Q136" s="142" t="s">
        <v>1068</v>
      </c>
    </row>
    <row r="137" ht="15.75" customHeight="1" spans="1:17">
      <c r="A137" s="115" t="s">
        <v>1069</v>
      </c>
      <c r="B137" s="112"/>
      <c r="C137" s="156"/>
      <c r="D137" s="108" t="s">
        <v>1070</v>
      </c>
      <c r="E137" s="108"/>
      <c r="F137" s="132"/>
      <c r="G137" s="119">
        <v>41275</v>
      </c>
      <c r="H137" s="133" t="s">
        <v>941</v>
      </c>
      <c r="I137" s="134">
        <v>1</v>
      </c>
      <c r="J137" s="135">
        <v>81652.8</v>
      </c>
      <c r="K137" s="136">
        <v>59674.52</v>
      </c>
      <c r="L137" s="137">
        <v>110910</v>
      </c>
      <c r="M137" s="138">
        <v>0.59</v>
      </c>
      <c r="N137" s="139">
        <v>65440</v>
      </c>
      <c r="O137" s="140"/>
      <c r="P137" s="141"/>
      <c r="Q137" s="142" t="s">
        <v>1068</v>
      </c>
    </row>
    <row r="138" ht="15.75" customHeight="1" spans="1:17">
      <c r="A138" s="115" t="s">
        <v>1071</v>
      </c>
      <c r="B138" s="112"/>
      <c r="C138" s="156"/>
      <c r="D138" s="108" t="s">
        <v>1072</v>
      </c>
      <c r="E138" s="108"/>
      <c r="F138" s="132"/>
      <c r="G138" s="119">
        <v>41275</v>
      </c>
      <c r="H138" s="133" t="s">
        <v>941</v>
      </c>
      <c r="I138" s="134">
        <v>1</v>
      </c>
      <c r="J138" s="135">
        <v>99263.45</v>
      </c>
      <c r="K138" s="136">
        <v>72544.89</v>
      </c>
      <c r="L138" s="137">
        <v>134830</v>
      </c>
      <c r="M138" s="138">
        <v>0.69</v>
      </c>
      <c r="N138" s="139">
        <v>93030</v>
      </c>
      <c r="O138" s="140"/>
      <c r="P138" s="141"/>
      <c r="Q138" s="142" t="s">
        <v>1068</v>
      </c>
    </row>
    <row r="139" ht="15.75" customHeight="1" spans="1:17">
      <c r="A139" s="115" t="s">
        <v>1073</v>
      </c>
      <c r="B139" s="112"/>
      <c r="C139" s="156"/>
      <c r="D139" s="108" t="s">
        <v>1074</v>
      </c>
      <c r="E139" s="108"/>
      <c r="F139" s="132"/>
      <c r="G139" s="119">
        <v>41409</v>
      </c>
      <c r="H139" s="133" t="s">
        <v>941</v>
      </c>
      <c r="I139" s="134">
        <v>1</v>
      </c>
      <c r="J139" s="135">
        <v>11057.39</v>
      </c>
      <c r="K139" s="136">
        <v>8256.11</v>
      </c>
      <c r="L139" s="137">
        <v>15020</v>
      </c>
      <c r="M139" s="138">
        <v>0.71</v>
      </c>
      <c r="N139" s="139">
        <v>10660</v>
      </c>
      <c r="O139" s="140"/>
      <c r="P139" s="141"/>
      <c r="Q139" s="142" t="s">
        <v>1068</v>
      </c>
    </row>
    <row r="140" ht="15.75" customHeight="1" spans="1:17">
      <c r="A140" s="115" t="s">
        <v>1075</v>
      </c>
      <c r="B140" s="112"/>
      <c r="C140" s="156"/>
      <c r="D140" s="108" t="s">
        <v>1076</v>
      </c>
      <c r="E140" s="108"/>
      <c r="F140" s="132"/>
      <c r="G140" s="119">
        <v>41518</v>
      </c>
      <c r="H140" s="133" t="s">
        <v>941</v>
      </c>
      <c r="I140" s="134">
        <v>1</v>
      </c>
      <c r="J140" s="135">
        <v>173400</v>
      </c>
      <c r="K140" s="136">
        <v>132217.2</v>
      </c>
      <c r="L140" s="137">
        <v>235530</v>
      </c>
      <c r="M140" s="138">
        <v>0.73</v>
      </c>
      <c r="N140" s="139">
        <v>171940</v>
      </c>
      <c r="O140" s="140"/>
      <c r="P140" s="141"/>
      <c r="Q140" s="142" t="s">
        <v>1068</v>
      </c>
    </row>
    <row r="141" ht="15.75" customHeight="1" spans="1:17">
      <c r="A141" s="115" t="s">
        <v>1077</v>
      </c>
      <c r="B141" s="112"/>
      <c r="C141" s="156"/>
      <c r="D141" s="108" t="s">
        <v>1078</v>
      </c>
      <c r="E141" s="108"/>
      <c r="F141" s="132"/>
      <c r="G141" s="119">
        <v>41548</v>
      </c>
      <c r="H141" s="133" t="s">
        <v>941</v>
      </c>
      <c r="I141" s="134">
        <v>1</v>
      </c>
      <c r="J141" s="135">
        <v>142210.81</v>
      </c>
      <c r="K141" s="136">
        <v>108998.53</v>
      </c>
      <c r="L141" s="137">
        <v>193160</v>
      </c>
      <c r="M141" s="138">
        <v>0.73</v>
      </c>
      <c r="N141" s="139">
        <v>141010</v>
      </c>
      <c r="O141" s="140"/>
      <c r="P141" s="141"/>
      <c r="Q141" s="142" t="s">
        <v>1068</v>
      </c>
    </row>
    <row r="142" ht="15.75" customHeight="1" spans="1:17">
      <c r="A142" s="115" t="s">
        <v>1079</v>
      </c>
      <c r="B142" s="112"/>
      <c r="C142" s="156"/>
      <c r="D142" s="108" t="s">
        <v>962</v>
      </c>
      <c r="E142" s="108"/>
      <c r="F142" s="132"/>
      <c r="G142" s="119">
        <v>41609</v>
      </c>
      <c r="H142" s="133" t="s">
        <v>941</v>
      </c>
      <c r="I142" s="134">
        <v>1</v>
      </c>
      <c r="J142" s="135">
        <v>57873.18</v>
      </c>
      <c r="K142" s="136">
        <v>44815.62</v>
      </c>
      <c r="L142" s="137">
        <v>78610</v>
      </c>
      <c r="M142" s="138">
        <v>0.74</v>
      </c>
      <c r="N142" s="139">
        <v>58170</v>
      </c>
      <c r="O142" s="140"/>
      <c r="P142" s="141"/>
      <c r="Q142" s="142" t="s">
        <v>1068</v>
      </c>
    </row>
    <row r="143" ht="15.75" customHeight="1" spans="1:17">
      <c r="A143" s="115" t="s">
        <v>1080</v>
      </c>
      <c r="B143" s="112"/>
      <c r="C143" s="156"/>
      <c r="D143" s="108" t="s">
        <v>1081</v>
      </c>
      <c r="E143" s="108"/>
      <c r="F143" s="132"/>
      <c r="G143" s="119">
        <v>41671</v>
      </c>
      <c r="H143" s="133" t="s">
        <v>941</v>
      </c>
      <c r="I143" s="134">
        <v>1</v>
      </c>
      <c r="J143" s="135">
        <v>24250</v>
      </c>
      <c r="K143" s="136">
        <v>18970.55</v>
      </c>
      <c r="L143" s="137">
        <v>31570</v>
      </c>
      <c r="M143" s="138">
        <v>0.83</v>
      </c>
      <c r="N143" s="139">
        <v>26200</v>
      </c>
      <c r="O143" s="140"/>
      <c r="P143" s="141"/>
      <c r="Q143" s="142" t="s">
        <v>1068</v>
      </c>
    </row>
    <row r="144" ht="15.75" customHeight="1" spans="1:17">
      <c r="A144" s="115" t="s">
        <v>1082</v>
      </c>
      <c r="B144" s="112"/>
      <c r="C144" s="156"/>
      <c r="D144" s="108" t="s">
        <v>1083</v>
      </c>
      <c r="E144" s="108"/>
      <c r="F144" s="132"/>
      <c r="G144" s="119">
        <v>41671</v>
      </c>
      <c r="H144" s="133" t="s">
        <v>941</v>
      </c>
      <c r="I144" s="134">
        <v>1</v>
      </c>
      <c r="J144" s="135">
        <v>112809.19</v>
      </c>
      <c r="K144" s="136">
        <v>88249.49</v>
      </c>
      <c r="L144" s="137">
        <v>146840</v>
      </c>
      <c r="M144" s="138">
        <v>0.75</v>
      </c>
      <c r="N144" s="139">
        <v>110130</v>
      </c>
      <c r="O144" s="140"/>
      <c r="P144" s="141"/>
      <c r="Q144" s="142" t="s">
        <v>1068</v>
      </c>
    </row>
    <row r="145" ht="15.75" customHeight="1" spans="1:20">
      <c r="A145" s="115" t="s">
        <v>1084</v>
      </c>
      <c r="B145" s="112"/>
      <c r="C145" s="156"/>
      <c r="D145" s="108" t="s">
        <v>1085</v>
      </c>
      <c r="E145" s="108"/>
      <c r="F145" s="132"/>
      <c r="G145" s="119">
        <v>41852</v>
      </c>
      <c r="H145" s="133" t="s">
        <v>941</v>
      </c>
      <c r="I145" s="134">
        <v>1</v>
      </c>
      <c r="J145" s="135">
        <v>6030</v>
      </c>
      <c r="K145" s="136">
        <v>4860.37</v>
      </c>
      <c r="L145" s="137">
        <v>7850</v>
      </c>
      <c r="M145" s="138">
        <v>0.77</v>
      </c>
      <c r="N145" s="139">
        <v>6040</v>
      </c>
      <c r="O145" s="140"/>
      <c r="P145" s="141"/>
      <c r="Q145" s="143" t="s">
        <v>1068</v>
      </c>
    </row>
    <row r="146" ht="15.75" customHeight="1" spans="1:20">
      <c r="A146" s="115" t="s">
        <v>1086</v>
      </c>
      <c r="B146" s="112"/>
      <c r="C146" s="156"/>
      <c r="D146" s="108" t="s">
        <v>1087</v>
      </c>
      <c r="E146" s="108"/>
      <c r="F146" s="132"/>
      <c r="G146" s="119">
        <v>41852</v>
      </c>
      <c r="H146" s="133" t="s">
        <v>941</v>
      </c>
      <c r="I146" s="134">
        <v>2</v>
      </c>
      <c r="J146" s="135">
        <v>111000</v>
      </c>
      <c r="K146" s="136">
        <v>89470.38</v>
      </c>
      <c r="L146" s="137">
        <v>144490</v>
      </c>
      <c r="M146" s="138">
        <v>0.77</v>
      </c>
      <c r="N146" s="139">
        <v>111260</v>
      </c>
      <c r="O146" s="140"/>
      <c r="P146" s="141"/>
      <c r="Q146" s="142" t="s">
        <v>1068</v>
      </c>
    </row>
    <row r="147" ht="15.75" customHeight="1" spans="1:20">
      <c r="A147" s="115" t="s">
        <v>1088</v>
      </c>
      <c r="B147" s="112"/>
      <c r="C147" s="156"/>
      <c r="D147" s="109" t="s">
        <v>1089</v>
      </c>
      <c r="E147" s="108"/>
      <c r="F147" s="132"/>
      <c r="G147" s="119">
        <v>42410</v>
      </c>
      <c r="H147" s="133" t="s">
        <v>941</v>
      </c>
      <c r="I147" s="134">
        <v>2</v>
      </c>
      <c r="J147" s="135">
        <v>20022.25</v>
      </c>
      <c r="K147" s="136">
        <v>17565.5</v>
      </c>
      <c r="L147" s="137">
        <v>24700</v>
      </c>
      <c r="M147" s="138">
        <v>0.79</v>
      </c>
      <c r="N147" s="139">
        <v>19510</v>
      </c>
      <c r="O147" s="140"/>
      <c r="P147" s="141"/>
      <c r="Q147" s="142" t="s">
        <v>1068</v>
      </c>
    </row>
    <row r="148" ht="15.75" customHeight="1" spans="1:20">
      <c r="A148" s="115" t="s">
        <v>1090</v>
      </c>
      <c r="B148" s="112"/>
      <c r="C148" s="159"/>
      <c r="D148" s="108" t="s">
        <v>962</v>
      </c>
      <c r="E148" s="108"/>
      <c r="F148" s="132"/>
      <c r="G148" s="119">
        <v>41609</v>
      </c>
      <c r="H148" s="133" t="s">
        <v>941</v>
      </c>
      <c r="I148" s="134">
        <v>1</v>
      </c>
      <c r="J148" s="135">
        <v>4528.75</v>
      </c>
      <c r="K148" s="136">
        <v>441.28</v>
      </c>
      <c r="L148" s="137">
        <v>6150</v>
      </c>
      <c r="M148" s="138">
        <v>0.74</v>
      </c>
      <c r="N148" s="139">
        <v>4550</v>
      </c>
      <c r="O148" s="140"/>
      <c r="P148" s="141"/>
      <c r="Q148" s="142" t="s">
        <v>1068</v>
      </c>
    </row>
    <row r="149" s="77" customFormat="1" ht="15.75" customHeight="1" spans="1:20">
      <c r="A149" s="115" t="s">
        <v>1091</v>
      </c>
      <c r="B149" s="160"/>
      <c r="C149" s="160"/>
      <c r="D149" s="146" t="s">
        <v>1092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1093</v>
      </c>
      <c r="B150" s="116" t="s">
        <v>1094</v>
      </c>
      <c r="C150" s="117" t="s">
        <v>1095</v>
      </c>
      <c r="D150" s="118" t="s">
        <v>837</v>
      </c>
      <c r="E150" s="118">
        <v>101</v>
      </c>
      <c r="F150" s="118" t="s">
        <v>839</v>
      </c>
      <c r="G150" s="131">
        <v>42826</v>
      </c>
      <c r="H150" s="61" t="s">
        <v>840</v>
      </c>
      <c r="I150" s="120">
        <v>360</v>
      </c>
      <c r="J150" s="121">
        <v>56771331.95</v>
      </c>
      <c r="K150" s="161">
        <v>37052865.53</v>
      </c>
      <c r="L150" s="122">
        <v>235000</v>
      </c>
      <c r="M150" s="123">
        <v>0.88</v>
      </c>
      <c r="N150" s="122">
        <v>206800</v>
      </c>
      <c r="O150" s="124"/>
      <c r="P150" s="125">
        <f t="shared" ref="P150:P213" si="3">L150/I150</f>
        <v>653</v>
      </c>
      <c r="Q150" s="126" t="s">
        <v>1096</v>
      </c>
    </row>
    <row r="151" s="2" customFormat="1" ht="15.75" customHeight="1" spans="1:20">
      <c r="A151" s="115" t="s">
        <v>1097</v>
      </c>
      <c r="B151" s="116"/>
      <c r="C151" s="156"/>
      <c r="D151" s="118" t="s">
        <v>837</v>
      </c>
      <c r="E151" s="118">
        <v>102</v>
      </c>
      <c r="F151" s="118" t="s">
        <v>839</v>
      </c>
      <c r="G151" s="131">
        <v>42826</v>
      </c>
      <c r="H151" s="61" t="s">
        <v>840</v>
      </c>
      <c r="I151" s="120">
        <v>360</v>
      </c>
      <c r="J151" s="129"/>
      <c r="K151" s="129"/>
      <c r="L151" s="122">
        <v>235000</v>
      </c>
      <c r="M151" s="123">
        <v>0.88</v>
      </c>
      <c r="N151" s="122">
        <v>206800</v>
      </c>
      <c r="O151" s="124"/>
      <c r="P151" s="125">
        <f t="shared" si="3"/>
        <v>653</v>
      </c>
      <c r="Q151" s="126" t="s">
        <v>1096</v>
      </c>
    </row>
    <row r="152" s="2" customFormat="1" ht="15.75" customHeight="1" spans="1:20">
      <c r="A152" s="115" t="s">
        <v>1098</v>
      </c>
      <c r="B152" s="116"/>
      <c r="C152" s="156"/>
      <c r="D152" s="118" t="s">
        <v>837</v>
      </c>
      <c r="E152" s="118">
        <v>103</v>
      </c>
      <c r="F152" s="118" t="s">
        <v>839</v>
      </c>
      <c r="G152" s="131">
        <v>42826</v>
      </c>
      <c r="H152" s="61" t="s">
        <v>840</v>
      </c>
      <c r="I152" s="120">
        <v>360</v>
      </c>
      <c r="J152" s="129"/>
      <c r="K152" s="129"/>
      <c r="L152" s="122">
        <v>235000</v>
      </c>
      <c r="M152" s="123">
        <v>0.88</v>
      </c>
      <c r="N152" s="122">
        <v>206800</v>
      </c>
      <c r="O152" s="124"/>
      <c r="P152" s="125">
        <f t="shared" si="3"/>
        <v>653</v>
      </c>
      <c r="Q152" s="126" t="s">
        <v>1096</v>
      </c>
      <c r="T152" s="162"/>
    </row>
    <row r="153" s="2" customFormat="1" ht="15.75" customHeight="1" spans="1:20">
      <c r="A153" s="115" t="s">
        <v>1099</v>
      </c>
      <c r="B153" s="116"/>
      <c r="C153" s="156"/>
      <c r="D153" s="118" t="s">
        <v>837</v>
      </c>
      <c r="E153" s="118">
        <v>104</v>
      </c>
      <c r="F153" s="118" t="s">
        <v>839</v>
      </c>
      <c r="G153" s="131">
        <v>42826</v>
      </c>
      <c r="H153" s="61" t="s">
        <v>840</v>
      </c>
      <c r="I153" s="120">
        <v>360</v>
      </c>
      <c r="J153" s="129"/>
      <c r="K153" s="129"/>
      <c r="L153" s="122">
        <v>235000</v>
      </c>
      <c r="M153" s="123">
        <v>0.88</v>
      </c>
      <c r="N153" s="122">
        <v>206800</v>
      </c>
      <c r="O153" s="124"/>
      <c r="P153" s="125">
        <f t="shared" si="3"/>
        <v>653</v>
      </c>
      <c r="Q153" s="126" t="s">
        <v>1096</v>
      </c>
      <c r="T153" s="162"/>
    </row>
    <row r="154" s="2" customFormat="1" ht="15.75" customHeight="1" spans="1:20">
      <c r="A154" s="115" t="s">
        <v>1100</v>
      </c>
      <c r="B154" s="116"/>
      <c r="C154" s="156"/>
      <c r="D154" s="118" t="s">
        <v>837</v>
      </c>
      <c r="E154" s="118">
        <v>105</v>
      </c>
      <c r="F154" s="118" t="s">
        <v>839</v>
      </c>
      <c r="G154" s="131">
        <v>42826</v>
      </c>
      <c r="H154" s="61" t="s">
        <v>840</v>
      </c>
      <c r="I154" s="120">
        <v>360</v>
      </c>
      <c r="J154" s="129"/>
      <c r="K154" s="129"/>
      <c r="L154" s="122">
        <v>235000</v>
      </c>
      <c r="M154" s="123">
        <v>0.88</v>
      </c>
      <c r="N154" s="122">
        <v>206800</v>
      </c>
      <c r="O154" s="124"/>
      <c r="P154" s="125">
        <f t="shared" si="3"/>
        <v>653</v>
      </c>
      <c r="Q154" s="126" t="s">
        <v>1096</v>
      </c>
      <c r="T154" s="162"/>
    </row>
    <row r="155" s="2" customFormat="1" ht="15.75" customHeight="1" spans="1:20">
      <c r="A155" s="115" t="s">
        <v>1101</v>
      </c>
      <c r="B155" s="116"/>
      <c r="C155" s="156"/>
      <c r="D155" s="118" t="s">
        <v>837</v>
      </c>
      <c r="E155" s="118">
        <v>106</v>
      </c>
      <c r="F155" s="118" t="s">
        <v>839</v>
      </c>
      <c r="G155" s="131">
        <v>42826</v>
      </c>
      <c r="H155" s="61" t="s">
        <v>840</v>
      </c>
      <c r="I155" s="120">
        <v>360</v>
      </c>
      <c r="J155" s="129"/>
      <c r="K155" s="129"/>
      <c r="L155" s="122">
        <v>235000</v>
      </c>
      <c r="M155" s="123">
        <v>0.88</v>
      </c>
      <c r="N155" s="122">
        <v>206800</v>
      </c>
      <c r="O155" s="124"/>
      <c r="P155" s="125">
        <f t="shared" si="3"/>
        <v>653</v>
      </c>
      <c r="Q155" s="126" t="s">
        <v>1096</v>
      </c>
      <c r="T155" s="162"/>
    </row>
    <row r="156" s="2" customFormat="1" ht="15.75" customHeight="1" spans="1:20">
      <c r="A156" s="115" t="s">
        <v>1102</v>
      </c>
      <c r="B156" s="116"/>
      <c r="C156" s="156"/>
      <c r="D156" s="118" t="s">
        <v>837</v>
      </c>
      <c r="E156" s="118">
        <v>107</v>
      </c>
      <c r="F156" s="118" t="s">
        <v>839</v>
      </c>
      <c r="G156" s="131">
        <v>42826</v>
      </c>
      <c r="H156" s="61" t="s">
        <v>840</v>
      </c>
      <c r="I156" s="120">
        <v>360</v>
      </c>
      <c r="J156" s="129"/>
      <c r="K156" s="129"/>
      <c r="L156" s="122">
        <v>235000</v>
      </c>
      <c r="M156" s="123">
        <v>0.88</v>
      </c>
      <c r="N156" s="122">
        <v>206800</v>
      </c>
      <c r="O156" s="124"/>
      <c r="P156" s="125">
        <f t="shared" si="3"/>
        <v>653</v>
      </c>
      <c r="Q156" s="126" t="s">
        <v>1096</v>
      </c>
      <c r="T156" s="162"/>
    </row>
    <row r="157" s="2" customFormat="1" ht="15.75" customHeight="1" spans="1:20">
      <c r="A157" s="115" t="s">
        <v>1103</v>
      </c>
      <c r="B157" s="116"/>
      <c r="C157" s="156"/>
      <c r="D157" s="118" t="s">
        <v>837</v>
      </c>
      <c r="E157" s="118">
        <v>108</v>
      </c>
      <c r="F157" s="118" t="s">
        <v>839</v>
      </c>
      <c r="G157" s="131">
        <v>42826</v>
      </c>
      <c r="H157" s="61" t="s">
        <v>840</v>
      </c>
      <c r="I157" s="120">
        <v>360</v>
      </c>
      <c r="J157" s="129"/>
      <c r="K157" s="129"/>
      <c r="L157" s="122">
        <v>235000</v>
      </c>
      <c r="M157" s="123">
        <v>0.88</v>
      </c>
      <c r="N157" s="122">
        <v>206800</v>
      </c>
      <c r="O157" s="124"/>
      <c r="P157" s="125">
        <f t="shared" si="3"/>
        <v>653</v>
      </c>
      <c r="Q157" s="126" t="s">
        <v>1096</v>
      </c>
      <c r="T157" s="162"/>
    </row>
    <row r="158" s="75" customFormat="1" ht="15.75" customHeight="1" spans="1:20">
      <c r="A158" s="115" t="s">
        <v>1104</v>
      </c>
      <c r="B158" s="116"/>
      <c r="C158" s="156"/>
      <c r="D158" s="118" t="s">
        <v>837</v>
      </c>
      <c r="E158" s="118">
        <v>109</v>
      </c>
      <c r="F158" s="118" t="s">
        <v>839</v>
      </c>
      <c r="G158" s="131">
        <v>42826</v>
      </c>
      <c r="H158" s="61" t="s">
        <v>840</v>
      </c>
      <c r="I158" s="120">
        <v>360</v>
      </c>
      <c r="J158" s="129"/>
      <c r="K158" s="129"/>
      <c r="L158" s="122">
        <v>235000</v>
      </c>
      <c r="M158" s="123">
        <v>0.88</v>
      </c>
      <c r="N158" s="122">
        <v>206800</v>
      </c>
      <c r="O158" s="124"/>
      <c r="P158" s="125">
        <f t="shared" si="3"/>
        <v>653</v>
      </c>
      <c r="Q158" s="126" t="s">
        <v>1096</v>
      </c>
      <c r="T158" s="162"/>
    </row>
    <row r="159" s="2" customFormat="1" ht="15.75" customHeight="1" spans="1:20">
      <c r="A159" s="115" t="s">
        <v>1105</v>
      </c>
      <c r="B159" s="116"/>
      <c r="C159" s="156"/>
      <c r="D159" s="118" t="s">
        <v>837</v>
      </c>
      <c r="E159" s="118">
        <v>110</v>
      </c>
      <c r="F159" s="118" t="s">
        <v>839</v>
      </c>
      <c r="G159" s="131">
        <v>42826</v>
      </c>
      <c r="H159" s="61" t="s">
        <v>840</v>
      </c>
      <c r="I159" s="120">
        <v>360</v>
      </c>
      <c r="J159" s="129"/>
      <c r="K159" s="129"/>
      <c r="L159" s="122">
        <v>235000</v>
      </c>
      <c r="M159" s="123">
        <v>0.88</v>
      </c>
      <c r="N159" s="122">
        <v>206800</v>
      </c>
      <c r="O159" s="124"/>
      <c r="P159" s="125">
        <f t="shared" si="3"/>
        <v>653</v>
      </c>
      <c r="Q159" s="126" t="s">
        <v>1096</v>
      </c>
      <c r="T159" s="162"/>
    </row>
    <row r="160" s="2" customFormat="1" ht="15.75" customHeight="1" spans="1:20">
      <c r="A160" s="115" t="s">
        <v>1106</v>
      </c>
      <c r="B160" s="116"/>
      <c r="C160" s="156"/>
      <c r="D160" s="118" t="s">
        <v>837</v>
      </c>
      <c r="E160" s="118">
        <v>111</v>
      </c>
      <c r="F160" s="118" t="s">
        <v>839</v>
      </c>
      <c r="G160" s="131">
        <v>42826</v>
      </c>
      <c r="H160" s="61" t="s">
        <v>840</v>
      </c>
      <c r="I160" s="120">
        <v>360</v>
      </c>
      <c r="J160" s="129"/>
      <c r="K160" s="129"/>
      <c r="L160" s="122">
        <v>235000</v>
      </c>
      <c r="M160" s="123">
        <v>0.88</v>
      </c>
      <c r="N160" s="122">
        <v>206800</v>
      </c>
      <c r="O160" s="124"/>
      <c r="P160" s="125">
        <f t="shared" si="3"/>
        <v>653</v>
      </c>
      <c r="Q160" s="126" t="s">
        <v>1096</v>
      </c>
      <c r="T160" s="162"/>
    </row>
    <row r="161" s="2" customFormat="1" ht="15.75" customHeight="1" spans="1:20">
      <c r="A161" s="115" t="s">
        <v>1107</v>
      </c>
      <c r="B161" s="116"/>
      <c r="C161" s="156"/>
      <c r="D161" s="118" t="s">
        <v>837</v>
      </c>
      <c r="E161" s="118">
        <v>112</v>
      </c>
      <c r="F161" s="118" t="s">
        <v>839</v>
      </c>
      <c r="G161" s="131">
        <v>42826</v>
      </c>
      <c r="H161" s="61" t="s">
        <v>840</v>
      </c>
      <c r="I161" s="120">
        <v>360</v>
      </c>
      <c r="J161" s="129"/>
      <c r="K161" s="129"/>
      <c r="L161" s="122">
        <v>235000</v>
      </c>
      <c r="M161" s="123">
        <v>0.88</v>
      </c>
      <c r="N161" s="122">
        <v>206800</v>
      </c>
      <c r="O161" s="124"/>
      <c r="P161" s="125">
        <f t="shared" si="3"/>
        <v>653</v>
      </c>
      <c r="Q161" s="126" t="s">
        <v>1096</v>
      </c>
      <c r="T161" s="162"/>
    </row>
    <row r="162" s="2" customFormat="1" ht="15.75" customHeight="1" spans="1:20">
      <c r="A162" s="115" t="s">
        <v>1108</v>
      </c>
      <c r="B162" s="116"/>
      <c r="C162" s="156"/>
      <c r="D162" s="118" t="s">
        <v>837</v>
      </c>
      <c r="E162" s="118">
        <v>113</v>
      </c>
      <c r="F162" s="118" t="s">
        <v>839</v>
      </c>
      <c r="G162" s="131">
        <v>42826</v>
      </c>
      <c r="H162" s="61" t="s">
        <v>840</v>
      </c>
      <c r="I162" s="120">
        <v>360</v>
      </c>
      <c r="J162" s="129"/>
      <c r="K162" s="129"/>
      <c r="L162" s="122">
        <v>235000</v>
      </c>
      <c r="M162" s="123">
        <v>0.88</v>
      </c>
      <c r="N162" s="122">
        <v>206800</v>
      </c>
      <c r="O162" s="124"/>
      <c r="P162" s="125">
        <f t="shared" si="3"/>
        <v>653</v>
      </c>
      <c r="Q162" s="126" t="s">
        <v>1096</v>
      </c>
      <c r="T162" s="162"/>
    </row>
    <row r="163" s="2" customFormat="1" ht="15.75" customHeight="1" spans="1:20">
      <c r="A163" s="115" t="s">
        <v>1109</v>
      </c>
      <c r="B163" s="116"/>
      <c r="C163" s="156"/>
      <c r="D163" s="118" t="s">
        <v>837</v>
      </c>
      <c r="E163" s="118">
        <v>114</v>
      </c>
      <c r="F163" s="118" t="s">
        <v>839</v>
      </c>
      <c r="G163" s="131">
        <v>42826</v>
      </c>
      <c r="H163" s="61" t="s">
        <v>840</v>
      </c>
      <c r="I163" s="120">
        <v>360</v>
      </c>
      <c r="J163" s="129"/>
      <c r="K163" s="129"/>
      <c r="L163" s="122">
        <v>235000</v>
      </c>
      <c r="M163" s="123">
        <v>0.88</v>
      </c>
      <c r="N163" s="122">
        <v>206800</v>
      </c>
      <c r="O163" s="124"/>
      <c r="P163" s="125">
        <f t="shared" si="3"/>
        <v>653</v>
      </c>
      <c r="Q163" s="126" t="s">
        <v>1096</v>
      </c>
      <c r="T163" s="162"/>
    </row>
    <row r="164" s="2" customFormat="1" ht="15.75" customHeight="1" spans="1:20">
      <c r="A164" s="115" t="s">
        <v>1110</v>
      </c>
      <c r="B164" s="116"/>
      <c r="C164" s="156"/>
      <c r="D164" s="118" t="s">
        <v>837</v>
      </c>
      <c r="E164" s="118">
        <v>115</v>
      </c>
      <c r="F164" s="118" t="s">
        <v>839</v>
      </c>
      <c r="G164" s="131">
        <v>42826</v>
      </c>
      <c r="H164" s="61" t="s">
        <v>840</v>
      </c>
      <c r="I164" s="120">
        <v>360</v>
      </c>
      <c r="J164" s="129"/>
      <c r="K164" s="129"/>
      <c r="L164" s="122">
        <v>235000</v>
      </c>
      <c r="M164" s="123">
        <v>0.88</v>
      </c>
      <c r="N164" s="122">
        <v>206800</v>
      </c>
      <c r="O164" s="124"/>
      <c r="P164" s="125">
        <f t="shared" si="3"/>
        <v>653</v>
      </c>
      <c r="Q164" s="126" t="s">
        <v>1096</v>
      </c>
    </row>
    <row r="165" s="2" customFormat="1" ht="15.75" customHeight="1" spans="1:20">
      <c r="A165" s="115" t="s">
        <v>1111</v>
      </c>
      <c r="B165" s="116"/>
      <c r="C165" s="156"/>
      <c r="D165" s="118" t="s">
        <v>837</v>
      </c>
      <c r="E165" s="118">
        <v>116</v>
      </c>
      <c r="F165" s="118" t="s">
        <v>839</v>
      </c>
      <c r="G165" s="131">
        <v>42826</v>
      </c>
      <c r="H165" s="61" t="s">
        <v>840</v>
      </c>
      <c r="I165" s="120">
        <v>360</v>
      </c>
      <c r="J165" s="129"/>
      <c r="K165" s="129"/>
      <c r="L165" s="122">
        <v>235000</v>
      </c>
      <c r="M165" s="123">
        <v>0.88</v>
      </c>
      <c r="N165" s="122">
        <v>206800</v>
      </c>
      <c r="O165" s="124"/>
      <c r="P165" s="125">
        <f t="shared" si="3"/>
        <v>653</v>
      </c>
      <c r="Q165" s="126" t="s">
        <v>1096</v>
      </c>
    </row>
    <row r="166" s="2" customFormat="1" ht="15.75" customHeight="1" spans="1:20">
      <c r="A166" s="115" t="s">
        <v>1112</v>
      </c>
      <c r="B166" s="116"/>
      <c r="C166" s="156"/>
      <c r="D166" s="118" t="s">
        <v>837</v>
      </c>
      <c r="E166" s="118">
        <v>117</v>
      </c>
      <c r="F166" s="118" t="s">
        <v>839</v>
      </c>
      <c r="G166" s="131">
        <v>42826</v>
      </c>
      <c r="H166" s="61" t="s">
        <v>840</v>
      </c>
      <c r="I166" s="120">
        <v>360</v>
      </c>
      <c r="J166" s="129"/>
      <c r="K166" s="129"/>
      <c r="L166" s="122">
        <v>235000</v>
      </c>
      <c r="M166" s="123">
        <v>0.88</v>
      </c>
      <c r="N166" s="122">
        <v>206800</v>
      </c>
      <c r="O166" s="124"/>
      <c r="P166" s="125">
        <f t="shared" si="3"/>
        <v>653</v>
      </c>
      <c r="Q166" s="126" t="s">
        <v>1096</v>
      </c>
    </row>
    <row r="167" s="3" customFormat="1" ht="15.75" customHeight="1" spans="1:20">
      <c r="A167" s="115" t="s">
        <v>1113</v>
      </c>
      <c r="B167" s="116"/>
      <c r="C167" s="156"/>
      <c r="D167" s="118" t="s">
        <v>837</v>
      </c>
      <c r="E167" s="118">
        <v>118</v>
      </c>
      <c r="F167" s="118" t="s">
        <v>839</v>
      </c>
      <c r="G167" s="131">
        <v>42826</v>
      </c>
      <c r="H167" s="61" t="s">
        <v>840</v>
      </c>
      <c r="I167" s="120">
        <v>360</v>
      </c>
      <c r="J167" s="129"/>
      <c r="K167" s="129"/>
      <c r="L167" s="122">
        <v>235000</v>
      </c>
      <c r="M167" s="123">
        <v>0.88</v>
      </c>
      <c r="N167" s="122">
        <v>206800</v>
      </c>
      <c r="O167" s="124"/>
      <c r="P167" s="125">
        <f t="shared" si="3"/>
        <v>653</v>
      </c>
      <c r="Q167" s="126" t="s">
        <v>1096</v>
      </c>
    </row>
    <row r="168" s="3" customFormat="1" ht="15.75" customHeight="1" spans="1:20">
      <c r="A168" s="115" t="s">
        <v>1114</v>
      </c>
      <c r="B168" s="116"/>
      <c r="C168" s="156"/>
      <c r="D168" s="118" t="s">
        <v>837</v>
      </c>
      <c r="E168" s="118">
        <v>119</v>
      </c>
      <c r="F168" s="118" t="s">
        <v>839</v>
      </c>
      <c r="G168" s="131">
        <v>42826</v>
      </c>
      <c r="H168" s="61" t="s">
        <v>840</v>
      </c>
      <c r="I168" s="120">
        <v>360</v>
      </c>
      <c r="J168" s="129"/>
      <c r="K168" s="129"/>
      <c r="L168" s="122">
        <v>235000</v>
      </c>
      <c r="M168" s="123">
        <v>0.88</v>
      </c>
      <c r="N168" s="122">
        <v>206800</v>
      </c>
      <c r="O168" s="124"/>
      <c r="P168" s="125">
        <f t="shared" si="3"/>
        <v>653</v>
      </c>
      <c r="Q168" s="126" t="s">
        <v>1096</v>
      </c>
    </row>
    <row r="169" s="3" customFormat="1" ht="15.75" customHeight="1" spans="1:20">
      <c r="A169" s="115" t="s">
        <v>1115</v>
      </c>
      <c r="B169" s="116"/>
      <c r="C169" s="156"/>
      <c r="D169" s="118" t="s">
        <v>847</v>
      </c>
      <c r="E169" s="118">
        <v>121</v>
      </c>
      <c r="F169" s="118" t="s">
        <v>839</v>
      </c>
      <c r="G169" s="131">
        <v>42826</v>
      </c>
      <c r="H169" s="61" t="s">
        <v>840</v>
      </c>
      <c r="I169" s="120">
        <v>550</v>
      </c>
      <c r="J169" s="129"/>
      <c r="K169" s="129"/>
      <c r="L169" s="122">
        <v>359020</v>
      </c>
      <c r="M169" s="123">
        <v>0.88</v>
      </c>
      <c r="N169" s="122">
        <v>315940</v>
      </c>
      <c r="O169" s="124"/>
      <c r="P169" s="125">
        <f t="shared" si="3"/>
        <v>653</v>
      </c>
      <c r="Q169" s="126" t="s">
        <v>1096</v>
      </c>
    </row>
    <row r="170" s="3" customFormat="1" ht="15.75" customHeight="1" spans="1:20">
      <c r="A170" s="115" t="s">
        <v>1116</v>
      </c>
      <c r="B170" s="116"/>
      <c r="C170" s="156"/>
      <c r="D170" s="118" t="s">
        <v>847</v>
      </c>
      <c r="E170" s="118">
        <v>122</v>
      </c>
      <c r="F170" s="118" t="s">
        <v>839</v>
      </c>
      <c r="G170" s="131">
        <v>42826</v>
      </c>
      <c r="H170" s="61" t="s">
        <v>840</v>
      </c>
      <c r="I170" s="120">
        <v>550</v>
      </c>
      <c r="J170" s="129"/>
      <c r="K170" s="129"/>
      <c r="L170" s="122">
        <v>359020</v>
      </c>
      <c r="M170" s="123">
        <v>0.88</v>
      </c>
      <c r="N170" s="122">
        <v>315940</v>
      </c>
      <c r="O170" s="124"/>
      <c r="P170" s="125">
        <f t="shared" si="3"/>
        <v>653</v>
      </c>
      <c r="Q170" s="126" t="s">
        <v>1096</v>
      </c>
    </row>
    <row r="171" s="3" customFormat="1" ht="15.75" customHeight="1" spans="1:20">
      <c r="A171" s="115" t="s">
        <v>1117</v>
      </c>
      <c r="B171" s="116"/>
      <c r="C171" s="156"/>
      <c r="D171" s="118" t="s">
        <v>847</v>
      </c>
      <c r="E171" s="118">
        <v>123</v>
      </c>
      <c r="F171" s="118" t="s">
        <v>839</v>
      </c>
      <c r="G171" s="131">
        <v>42826</v>
      </c>
      <c r="H171" s="61" t="s">
        <v>840</v>
      </c>
      <c r="I171" s="120">
        <v>550</v>
      </c>
      <c r="J171" s="129"/>
      <c r="K171" s="129"/>
      <c r="L171" s="122">
        <v>359020</v>
      </c>
      <c r="M171" s="123">
        <v>0.88</v>
      </c>
      <c r="N171" s="122">
        <v>315940</v>
      </c>
      <c r="O171" s="124"/>
      <c r="P171" s="125">
        <f t="shared" si="3"/>
        <v>653</v>
      </c>
      <c r="Q171" s="126" t="s">
        <v>1096</v>
      </c>
    </row>
    <row r="172" s="3" customFormat="1" ht="15.75" customHeight="1" spans="1:20">
      <c r="A172" s="115" t="s">
        <v>1118</v>
      </c>
      <c r="B172" s="116"/>
      <c r="C172" s="156"/>
      <c r="D172" s="118" t="s">
        <v>847</v>
      </c>
      <c r="E172" s="118">
        <v>124</v>
      </c>
      <c r="F172" s="118" t="s">
        <v>839</v>
      </c>
      <c r="G172" s="131">
        <v>42826</v>
      </c>
      <c r="H172" s="61" t="s">
        <v>840</v>
      </c>
      <c r="I172" s="120">
        <v>550</v>
      </c>
      <c r="J172" s="129"/>
      <c r="K172" s="129"/>
      <c r="L172" s="122">
        <v>359020</v>
      </c>
      <c r="M172" s="123">
        <v>0.88</v>
      </c>
      <c r="N172" s="122">
        <v>315940</v>
      </c>
      <c r="O172" s="124"/>
      <c r="P172" s="125">
        <f t="shared" si="3"/>
        <v>653</v>
      </c>
      <c r="Q172" s="126" t="s">
        <v>1096</v>
      </c>
    </row>
    <row r="173" s="2" customFormat="1" ht="15.75" customHeight="1" spans="1:20">
      <c r="A173" s="115" t="s">
        <v>1119</v>
      </c>
      <c r="B173" s="116"/>
      <c r="C173" s="156"/>
      <c r="D173" s="118" t="s">
        <v>847</v>
      </c>
      <c r="E173" s="118">
        <v>125</v>
      </c>
      <c r="F173" s="118" t="s">
        <v>839</v>
      </c>
      <c r="G173" s="131">
        <v>42826</v>
      </c>
      <c r="H173" s="61" t="s">
        <v>840</v>
      </c>
      <c r="I173" s="120">
        <v>550</v>
      </c>
      <c r="J173" s="129"/>
      <c r="K173" s="129"/>
      <c r="L173" s="122">
        <v>359020</v>
      </c>
      <c r="M173" s="123">
        <v>0.88</v>
      </c>
      <c r="N173" s="122">
        <v>315940</v>
      </c>
      <c r="O173" s="124"/>
      <c r="P173" s="125">
        <f t="shared" si="3"/>
        <v>653</v>
      </c>
      <c r="Q173" s="126" t="s">
        <v>1096</v>
      </c>
    </row>
    <row r="174" s="2" customFormat="1" ht="15.75" customHeight="1" spans="1:20">
      <c r="A174" s="115" t="s">
        <v>1120</v>
      </c>
      <c r="B174" s="116"/>
      <c r="C174" s="156"/>
      <c r="D174" s="118" t="s">
        <v>847</v>
      </c>
      <c r="E174" s="118">
        <v>126</v>
      </c>
      <c r="F174" s="118" t="s">
        <v>839</v>
      </c>
      <c r="G174" s="131">
        <v>42826</v>
      </c>
      <c r="H174" s="61" t="s">
        <v>840</v>
      </c>
      <c r="I174" s="120">
        <v>550</v>
      </c>
      <c r="J174" s="129"/>
      <c r="K174" s="129"/>
      <c r="L174" s="122">
        <v>359020</v>
      </c>
      <c r="M174" s="123">
        <v>0.88</v>
      </c>
      <c r="N174" s="122">
        <v>315940</v>
      </c>
      <c r="O174" s="124"/>
      <c r="P174" s="125">
        <f t="shared" si="3"/>
        <v>653</v>
      </c>
      <c r="Q174" s="126" t="s">
        <v>1096</v>
      </c>
    </row>
    <row r="175" s="2" customFormat="1" ht="15.75" customHeight="1" spans="1:20">
      <c r="A175" s="115" t="s">
        <v>1121</v>
      </c>
      <c r="B175" s="116"/>
      <c r="C175" s="156"/>
      <c r="D175" s="118" t="s">
        <v>847</v>
      </c>
      <c r="E175" s="118">
        <v>127</v>
      </c>
      <c r="F175" s="118" t="s">
        <v>839</v>
      </c>
      <c r="G175" s="131">
        <v>42826</v>
      </c>
      <c r="H175" s="61" t="s">
        <v>840</v>
      </c>
      <c r="I175" s="120">
        <v>550</v>
      </c>
      <c r="J175" s="129"/>
      <c r="K175" s="129"/>
      <c r="L175" s="122">
        <v>359020</v>
      </c>
      <c r="M175" s="123">
        <v>0.88</v>
      </c>
      <c r="N175" s="122">
        <v>315940</v>
      </c>
      <c r="O175" s="124"/>
      <c r="P175" s="125">
        <f t="shared" si="3"/>
        <v>653</v>
      </c>
      <c r="Q175" s="126" t="s">
        <v>1096</v>
      </c>
    </row>
    <row r="176" s="2" customFormat="1" ht="15.75" customHeight="1" spans="1:20">
      <c r="A176" s="115" t="s">
        <v>1122</v>
      </c>
      <c r="B176" s="116"/>
      <c r="C176" s="156"/>
      <c r="D176" s="118" t="s">
        <v>847</v>
      </c>
      <c r="E176" s="118">
        <v>128</v>
      </c>
      <c r="F176" s="118" t="s">
        <v>839</v>
      </c>
      <c r="G176" s="131">
        <v>42826</v>
      </c>
      <c r="H176" s="61" t="s">
        <v>840</v>
      </c>
      <c r="I176" s="120">
        <v>550</v>
      </c>
      <c r="J176" s="129"/>
      <c r="K176" s="129"/>
      <c r="L176" s="122">
        <v>359020</v>
      </c>
      <c r="M176" s="123">
        <v>0.88</v>
      </c>
      <c r="N176" s="122">
        <v>315940</v>
      </c>
      <c r="O176" s="124"/>
      <c r="P176" s="125">
        <f t="shared" si="3"/>
        <v>653</v>
      </c>
      <c r="Q176" s="126" t="s">
        <v>1096</v>
      </c>
    </row>
    <row r="177" s="2" customFormat="1" ht="15.75" customHeight="1" spans="1:17">
      <c r="A177" s="115" t="s">
        <v>1123</v>
      </c>
      <c r="B177" s="116"/>
      <c r="C177" s="156"/>
      <c r="D177" s="118" t="s">
        <v>847</v>
      </c>
      <c r="E177" s="118">
        <v>129</v>
      </c>
      <c r="F177" s="118" t="s">
        <v>839</v>
      </c>
      <c r="G177" s="131">
        <v>42826</v>
      </c>
      <c r="H177" s="61" t="s">
        <v>840</v>
      </c>
      <c r="I177" s="120">
        <v>550</v>
      </c>
      <c r="J177" s="129"/>
      <c r="K177" s="129"/>
      <c r="L177" s="122">
        <v>359020</v>
      </c>
      <c r="M177" s="123">
        <v>0.88</v>
      </c>
      <c r="N177" s="122">
        <v>315940</v>
      </c>
      <c r="O177" s="124"/>
      <c r="P177" s="125">
        <f t="shared" si="3"/>
        <v>653</v>
      </c>
      <c r="Q177" s="126" t="s">
        <v>1096</v>
      </c>
    </row>
    <row r="178" s="2" customFormat="1" ht="15.75" customHeight="1" spans="1:17">
      <c r="A178" s="115" t="s">
        <v>1124</v>
      </c>
      <c r="B178" s="116"/>
      <c r="C178" s="156"/>
      <c r="D178" s="118" t="s">
        <v>847</v>
      </c>
      <c r="E178" s="118">
        <v>130</v>
      </c>
      <c r="F178" s="118" t="s">
        <v>839</v>
      </c>
      <c r="G178" s="131">
        <v>42826</v>
      </c>
      <c r="H178" s="61" t="s">
        <v>840</v>
      </c>
      <c r="I178" s="120">
        <v>550</v>
      </c>
      <c r="J178" s="129"/>
      <c r="K178" s="129"/>
      <c r="L178" s="122">
        <v>359020</v>
      </c>
      <c r="M178" s="123">
        <v>0.88</v>
      </c>
      <c r="N178" s="122">
        <v>315940</v>
      </c>
      <c r="O178" s="124"/>
      <c r="P178" s="125">
        <f t="shared" si="3"/>
        <v>653</v>
      </c>
      <c r="Q178" s="126" t="s">
        <v>1096</v>
      </c>
    </row>
    <row r="179" s="2" customFormat="1" ht="15.75" customHeight="1" spans="1:17">
      <c r="A179" s="115" t="s">
        <v>1125</v>
      </c>
      <c r="B179" s="116"/>
      <c r="C179" s="156"/>
      <c r="D179" s="118" t="s">
        <v>847</v>
      </c>
      <c r="E179" s="118">
        <v>131</v>
      </c>
      <c r="F179" s="118" t="s">
        <v>839</v>
      </c>
      <c r="G179" s="131">
        <v>42826</v>
      </c>
      <c r="H179" s="61" t="s">
        <v>840</v>
      </c>
      <c r="I179" s="120">
        <v>550</v>
      </c>
      <c r="J179" s="129"/>
      <c r="K179" s="129"/>
      <c r="L179" s="122">
        <v>359020</v>
      </c>
      <c r="M179" s="123">
        <v>0.88</v>
      </c>
      <c r="N179" s="122">
        <v>315940</v>
      </c>
      <c r="O179" s="124"/>
      <c r="P179" s="125">
        <f t="shared" si="3"/>
        <v>653</v>
      </c>
      <c r="Q179" s="126" t="s">
        <v>1096</v>
      </c>
    </row>
    <row r="180" s="2" customFormat="1" ht="15.75" customHeight="1" spans="1:17">
      <c r="A180" s="115" t="s">
        <v>1126</v>
      </c>
      <c r="B180" s="116"/>
      <c r="C180" s="156"/>
      <c r="D180" s="118" t="s">
        <v>847</v>
      </c>
      <c r="E180" s="118">
        <v>132</v>
      </c>
      <c r="F180" s="118" t="s">
        <v>839</v>
      </c>
      <c r="G180" s="131">
        <v>42826</v>
      </c>
      <c r="H180" s="61" t="s">
        <v>840</v>
      </c>
      <c r="I180" s="120">
        <v>550</v>
      </c>
      <c r="J180" s="129"/>
      <c r="K180" s="129"/>
      <c r="L180" s="122">
        <v>359020</v>
      </c>
      <c r="M180" s="123">
        <v>0.88</v>
      </c>
      <c r="N180" s="122">
        <v>315940</v>
      </c>
      <c r="O180" s="124"/>
      <c r="P180" s="125">
        <f t="shared" si="3"/>
        <v>653</v>
      </c>
      <c r="Q180" s="126" t="s">
        <v>1096</v>
      </c>
    </row>
    <row r="181" s="2" customFormat="1" ht="15.75" customHeight="1" spans="1:17">
      <c r="A181" s="115" t="s">
        <v>1127</v>
      </c>
      <c r="B181" s="116"/>
      <c r="C181" s="156"/>
      <c r="D181" s="118" t="s">
        <v>847</v>
      </c>
      <c r="E181" s="118">
        <v>133</v>
      </c>
      <c r="F181" s="118" t="s">
        <v>839</v>
      </c>
      <c r="G181" s="131">
        <v>42826</v>
      </c>
      <c r="H181" s="61" t="s">
        <v>840</v>
      </c>
      <c r="I181" s="120">
        <v>550</v>
      </c>
      <c r="J181" s="129"/>
      <c r="K181" s="129"/>
      <c r="L181" s="122">
        <v>359020</v>
      </c>
      <c r="M181" s="123">
        <v>0.88</v>
      </c>
      <c r="N181" s="122">
        <v>315940</v>
      </c>
      <c r="O181" s="124"/>
      <c r="P181" s="125">
        <f t="shared" si="3"/>
        <v>653</v>
      </c>
      <c r="Q181" s="126" t="s">
        <v>1096</v>
      </c>
    </row>
    <row r="182" s="2" customFormat="1" ht="15.75" customHeight="1" spans="1:17">
      <c r="A182" s="115" t="s">
        <v>1128</v>
      </c>
      <c r="B182" s="116"/>
      <c r="C182" s="156"/>
      <c r="D182" s="118" t="s">
        <v>847</v>
      </c>
      <c r="E182" s="118">
        <v>134</v>
      </c>
      <c r="F182" s="118" t="s">
        <v>839</v>
      </c>
      <c r="G182" s="131">
        <v>42826</v>
      </c>
      <c r="H182" s="61" t="s">
        <v>840</v>
      </c>
      <c r="I182" s="120">
        <v>550</v>
      </c>
      <c r="J182" s="129"/>
      <c r="K182" s="129"/>
      <c r="L182" s="122">
        <v>359020</v>
      </c>
      <c r="M182" s="123">
        <v>0.88</v>
      </c>
      <c r="N182" s="122">
        <v>315940</v>
      </c>
      <c r="O182" s="124"/>
      <c r="P182" s="125">
        <f t="shared" si="3"/>
        <v>653</v>
      </c>
      <c r="Q182" s="126" t="s">
        <v>1096</v>
      </c>
    </row>
    <row r="183" s="2" customFormat="1" ht="15.75" customHeight="1" spans="1:17">
      <c r="A183" s="115" t="s">
        <v>1129</v>
      </c>
      <c r="B183" s="116"/>
      <c r="C183" s="156"/>
      <c r="D183" s="118" t="s">
        <v>847</v>
      </c>
      <c r="E183" s="118">
        <v>135</v>
      </c>
      <c r="F183" s="118" t="s">
        <v>839</v>
      </c>
      <c r="G183" s="131">
        <v>42826</v>
      </c>
      <c r="H183" s="61" t="s">
        <v>840</v>
      </c>
      <c r="I183" s="120">
        <v>550</v>
      </c>
      <c r="J183" s="129"/>
      <c r="K183" s="129"/>
      <c r="L183" s="122">
        <v>359020</v>
      </c>
      <c r="M183" s="123">
        <v>0.88</v>
      </c>
      <c r="N183" s="122">
        <v>315940</v>
      </c>
      <c r="O183" s="124"/>
      <c r="P183" s="125">
        <f t="shared" si="3"/>
        <v>653</v>
      </c>
      <c r="Q183" s="126" t="s">
        <v>1096</v>
      </c>
    </row>
    <row r="184" s="2" customFormat="1" ht="15.75" customHeight="1" spans="1:17">
      <c r="A184" s="115" t="s">
        <v>1130</v>
      </c>
      <c r="B184" s="116"/>
      <c r="C184" s="156"/>
      <c r="D184" s="118" t="s">
        <v>847</v>
      </c>
      <c r="E184" s="118">
        <v>136</v>
      </c>
      <c r="F184" s="118" t="s">
        <v>839</v>
      </c>
      <c r="G184" s="131">
        <v>42826</v>
      </c>
      <c r="H184" s="61" t="s">
        <v>840</v>
      </c>
      <c r="I184" s="120">
        <v>550</v>
      </c>
      <c r="J184" s="129"/>
      <c r="K184" s="129"/>
      <c r="L184" s="122">
        <v>359020</v>
      </c>
      <c r="M184" s="123">
        <v>0.88</v>
      </c>
      <c r="N184" s="122">
        <v>315940</v>
      </c>
      <c r="O184" s="124"/>
      <c r="P184" s="125">
        <f t="shared" si="3"/>
        <v>653</v>
      </c>
      <c r="Q184" s="126" t="s">
        <v>1096</v>
      </c>
    </row>
    <row r="185" s="75" customFormat="1" ht="15.75" customHeight="1" spans="1:17">
      <c r="A185" s="115" t="s">
        <v>1131</v>
      </c>
      <c r="B185" s="116"/>
      <c r="C185" s="156"/>
      <c r="D185" s="118" t="s">
        <v>847</v>
      </c>
      <c r="E185" s="118">
        <v>137</v>
      </c>
      <c r="F185" s="118" t="s">
        <v>839</v>
      </c>
      <c r="G185" s="131">
        <v>42826</v>
      </c>
      <c r="H185" s="61" t="s">
        <v>840</v>
      </c>
      <c r="I185" s="120">
        <v>550</v>
      </c>
      <c r="J185" s="129"/>
      <c r="K185" s="129"/>
      <c r="L185" s="122">
        <v>359020</v>
      </c>
      <c r="M185" s="123">
        <v>0.88</v>
      </c>
      <c r="N185" s="122">
        <v>315940</v>
      </c>
      <c r="O185" s="124"/>
      <c r="P185" s="125">
        <f t="shared" si="3"/>
        <v>653</v>
      </c>
      <c r="Q185" s="126" t="s">
        <v>1096</v>
      </c>
    </row>
    <row r="186" s="2" customFormat="1" ht="15.75" customHeight="1" spans="1:17">
      <c r="A186" s="115" t="s">
        <v>1132</v>
      </c>
      <c r="B186" s="116"/>
      <c r="C186" s="156"/>
      <c r="D186" s="118" t="s">
        <v>847</v>
      </c>
      <c r="E186" s="118">
        <v>138</v>
      </c>
      <c r="F186" s="118" t="s">
        <v>839</v>
      </c>
      <c r="G186" s="131">
        <v>42826</v>
      </c>
      <c r="H186" s="61" t="s">
        <v>840</v>
      </c>
      <c r="I186" s="120">
        <v>550</v>
      </c>
      <c r="J186" s="129"/>
      <c r="K186" s="129"/>
      <c r="L186" s="122">
        <v>359020</v>
      </c>
      <c r="M186" s="123">
        <v>0.88</v>
      </c>
      <c r="N186" s="122">
        <v>315940</v>
      </c>
      <c r="O186" s="124"/>
      <c r="P186" s="125">
        <f t="shared" si="3"/>
        <v>653</v>
      </c>
      <c r="Q186" s="126" t="s">
        <v>1096</v>
      </c>
    </row>
    <row r="187" s="2" customFormat="1" ht="15.75" customHeight="1" spans="1:17">
      <c r="A187" s="115" t="s">
        <v>1133</v>
      </c>
      <c r="B187" s="116"/>
      <c r="C187" s="156"/>
      <c r="D187" s="118" t="s">
        <v>837</v>
      </c>
      <c r="E187" s="130">
        <v>201</v>
      </c>
      <c r="F187" s="118" t="s">
        <v>839</v>
      </c>
      <c r="G187" s="131">
        <v>43374</v>
      </c>
      <c r="H187" s="61" t="s">
        <v>840</v>
      </c>
      <c r="I187" s="120">
        <v>300</v>
      </c>
      <c r="J187" s="129"/>
      <c r="K187" s="129"/>
      <c r="L187" s="122">
        <v>195830</v>
      </c>
      <c r="M187" s="123">
        <v>0.92</v>
      </c>
      <c r="N187" s="122">
        <v>180160</v>
      </c>
      <c r="O187" s="124"/>
      <c r="P187" s="125">
        <f t="shared" si="3"/>
        <v>653</v>
      </c>
      <c r="Q187" s="126" t="s">
        <v>1096</v>
      </c>
    </row>
    <row r="188" s="2" customFormat="1" ht="15.75" customHeight="1" spans="1:17">
      <c r="A188" s="115" t="s">
        <v>1134</v>
      </c>
      <c r="B188" s="116"/>
      <c r="C188" s="156"/>
      <c r="D188" s="118" t="s">
        <v>837</v>
      </c>
      <c r="E188" s="130">
        <v>202</v>
      </c>
      <c r="F188" s="118" t="s">
        <v>839</v>
      </c>
      <c r="G188" s="131">
        <v>43374</v>
      </c>
      <c r="H188" s="61" t="s">
        <v>840</v>
      </c>
      <c r="I188" s="120">
        <v>300</v>
      </c>
      <c r="J188" s="129"/>
      <c r="K188" s="129"/>
      <c r="L188" s="122">
        <v>195830</v>
      </c>
      <c r="M188" s="123">
        <v>0.92</v>
      </c>
      <c r="N188" s="122">
        <v>180160</v>
      </c>
      <c r="O188" s="124"/>
      <c r="P188" s="125">
        <f t="shared" si="3"/>
        <v>653</v>
      </c>
      <c r="Q188" s="126" t="s">
        <v>1096</v>
      </c>
    </row>
    <row r="189" s="2" customFormat="1" ht="15.75" customHeight="1" spans="1:17">
      <c r="A189" s="115" t="s">
        <v>1135</v>
      </c>
      <c r="B189" s="116"/>
      <c r="C189" s="156"/>
      <c r="D189" s="118" t="s">
        <v>837</v>
      </c>
      <c r="E189" s="130">
        <v>203</v>
      </c>
      <c r="F189" s="118" t="s">
        <v>839</v>
      </c>
      <c r="G189" s="131">
        <v>43374</v>
      </c>
      <c r="H189" s="61" t="s">
        <v>840</v>
      </c>
      <c r="I189" s="120">
        <v>300</v>
      </c>
      <c r="J189" s="129"/>
      <c r="K189" s="129"/>
      <c r="L189" s="122">
        <v>195830</v>
      </c>
      <c r="M189" s="123">
        <v>0.92</v>
      </c>
      <c r="N189" s="122">
        <v>180160</v>
      </c>
      <c r="O189" s="124"/>
      <c r="P189" s="125">
        <f t="shared" si="3"/>
        <v>653</v>
      </c>
      <c r="Q189" s="126" t="s">
        <v>1096</v>
      </c>
    </row>
    <row r="190" s="2" customFormat="1" ht="15.75" customHeight="1" spans="1:17">
      <c r="A190" s="115" t="s">
        <v>1136</v>
      </c>
      <c r="B190" s="116"/>
      <c r="C190" s="156"/>
      <c r="D190" s="118" t="s">
        <v>837</v>
      </c>
      <c r="E190" s="130">
        <v>204</v>
      </c>
      <c r="F190" s="118" t="s">
        <v>839</v>
      </c>
      <c r="G190" s="131">
        <v>43374</v>
      </c>
      <c r="H190" s="61" t="s">
        <v>840</v>
      </c>
      <c r="I190" s="120">
        <v>260</v>
      </c>
      <c r="J190" s="129"/>
      <c r="K190" s="129"/>
      <c r="L190" s="122">
        <v>169720</v>
      </c>
      <c r="M190" s="123">
        <v>0.92</v>
      </c>
      <c r="N190" s="122">
        <v>156140</v>
      </c>
      <c r="O190" s="124"/>
      <c r="P190" s="125">
        <f t="shared" si="3"/>
        <v>653</v>
      </c>
      <c r="Q190" s="126" t="s">
        <v>1096</v>
      </c>
    </row>
    <row r="191" s="2" customFormat="1" ht="15.75" customHeight="1" spans="1:17">
      <c r="A191" s="115" t="s">
        <v>1137</v>
      </c>
      <c r="B191" s="116"/>
      <c r="C191" s="156"/>
      <c r="D191" s="118" t="s">
        <v>837</v>
      </c>
      <c r="E191" s="130">
        <v>205</v>
      </c>
      <c r="F191" s="118" t="s">
        <v>839</v>
      </c>
      <c r="G191" s="131">
        <v>43374</v>
      </c>
      <c r="H191" s="61" t="s">
        <v>840</v>
      </c>
      <c r="I191" s="120">
        <v>260</v>
      </c>
      <c r="J191" s="129"/>
      <c r="K191" s="129"/>
      <c r="L191" s="122">
        <v>169720</v>
      </c>
      <c r="M191" s="123">
        <v>0.92</v>
      </c>
      <c r="N191" s="122">
        <v>156140</v>
      </c>
      <c r="O191" s="124"/>
      <c r="P191" s="125">
        <f t="shared" si="3"/>
        <v>653</v>
      </c>
      <c r="Q191" s="126" t="s">
        <v>1096</v>
      </c>
    </row>
    <row r="192" s="2" customFormat="1" ht="15.75" customHeight="1" spans="1:17">
      <c r="A192" s="115" t="s">
        <v>1138</v>
      </c>
      <c r="B192" s="116"/>
      <c r="C192" s="156"/>
      <c r="D192" s="118" t="s">
        <v>837</v>
      </c>
      <c r="E192" s="130">
        <v>206</v>
      </c>
      <c r="F192" s="118" t="s">
        <v>839</v>
      </c>
      <c r="G192" s="131">
        <v>43374</v>
      </c>
      <c r="H192" s="61" t="s">
        <v>840</v>
      </c>
      <c r="I192" s="120">
        <v>260</v>
      </c>
      <c r="J192" s="129"/>
      <c r="K192" s="129"/>
      <c r="L192" s="122">
        <v>169720</v>
      </c>
      <c r="M192" s="123">
        <v>0.92</v>
      </c>
      <c r="N192" s="122">
        <v>156140</v>
      </c>
      <c r="O192" s="124"/>
      <c r="P192" s="125">
        <f t="shared" si="3"/>
        <v>653</v>
      </c>
      <c r="Q192" s="126" t="s">
        <v>1096</v>
      </c>
    </row>
    <row r="193" s="2" customFormat="1" ht="15.75" customHeight="1" spans="1:17">
      <c r="A193" s="115" t="s">
        <v>1139</v>
      </c>
      <c r="B193" s="116"/>
      <c r="C193" s="156"/>
      <c r="D193" s="118" t="s">
        <v>837</v>
      </c>
      <c r="E193" s="130">
        <v>207</v>
      </c>
      <c r="F193" s="118" t="s">
        <v>839</v>
      </c>
      <c r="G193" s="131">
        <v>43374</v>
      </c>
      <c r="H193" s="61" t="s">
        <v>840</v>
      </c>
      <c r="I193" s="120">
        <v>260</v>
      </c>
      <c r="J193" s="129"/>
      <c r="K193" s="129"/>
      <c r="L193" s="122">
        <v>169720</v>
      </c>
      <c r="M193" s="123">
        <v>0.92</v>
      </c>
      <c r="N193" s="122">
        <v>156140</v>
      </c>
      <c r="O193" s="124"/>
      <c r="P193" s="125">
        <f t="shared" si="3"/>
        <v>653</v>
      </c>
      <c r="Q193" s="126" t="s">
        <v>1096</v>
      </c>
    </row>
    <row r="194" s="2" customFormat="1" ht="15.75" customHeight="1" spans="1:17">
      <c r="A194" s="115" t="s">
        <v>1140</v>
      </c>
      <c r="B194" s="116"/>
      <c r="C194" s="156"/>
      <c r="D194" s="118" t="s">
        <v>837</v>
      </c>
      <c r="E194" s="130">
        <v>208</v>
      </c>
      <c r="F194" s="118" t="s">
        <v>839</v>
      </c>
      <c r="G194" s="131">
        <v>43374</v>
      </c>
      <c r="H194" s="61" t="s">
        <v>840</v>
      </c>
      <c r="I194" s="120">
        <v>260</v>
      </c>
      <c r="J194" s="129"/>
      <c r="K194" s="129"/>
      <c r="L194" s="122">
        <v>169720</v>
      </c>
      <c r="M194" s="123">
        <v>0.92</v>
      </c>
      <c r="N194" s="122">
        <v>156140</v>
      </c>
      <c r="O194" s="124"/>
      <c r="P194" s="125">
        <f t="shared" si="3"/>
        <v>653</v>
      </c>
      <c r="Q194" s="126" t="s">
        <v>1096</v>
      </c>
    </row>
    <row r="195" s="2" customFormat="1" ht="15.75" customHeight="1" spans="1:17">
      <c r="A195" s="115" t="s">
        <v>1141</v>
      </c>
      <c r="B195" s="116"/>
      <c r="C195" s="156"/>
      <c r="D195" s="118" t="s">
        <v>837</v>
      </c>
      <c r="E195" s="130">
        <v>109</v>
      </c>
      <c r="F195" s="118" t="s">
        <v>839</v>
      </c>
      <c r="G195" s="131">
        <v>43374</v>
      </c>
      <c r="H195" s="61" t="s">
        <v>840</v>
      </c>
      <c r="I195" s="120">
        <v>260</v>
      </c>
      <c r="J195" s="129"/>
      <c r="K195" s="129"/>
      <c r="L195" s="122">
        <v>169720</v>
      </c>
      <c r="M195" s="123">
        <v>0.92</v>
      </c>
      <c r="N195" s="122">
        <v>156140</v>
      </c>
      <c r="O195" s="124"/>
      <c r="P195" s="125">
        <f t="shared" si="3"/>
        <v>653</v>
      </c>
      <c r="Q195" s="126" t="s">
        <v>1096</v>
      </c>
    </row>
    <row r="196" s="2" customFormat="1" ht="15.75" customHeight="1" spans="1:17">
      <c r="A196" s="115" t="s">
        <v>1142</v>
      </c>
      <c r="B196" s="116"/>
      <c r="C196" s="156"/>
      <c r="D196" s="130" t="s">
        <v>847</v>
      </c>
      <c r="E196" s="130">
        <v>209</v>
      </c>
      <c r="F196" s="118" t="s">
        <v>839</v>
      </c>
      <c r="G196" s="131">
        <v>43374</v>
      </c>
      <c r="H196" s="61" t="s">
        <v>840</v>
      </c>
      <c r="I196" s="120">
        <v>240</v>
      </c>
      <c r="J196" s="129"/>
      <c r="K196" s="129"/>
      <c r="L196" s="122">
        <v>156670</v>
      </c>
      <c r="M196" s="123">
        <v>0.92</v>
      </c>
      <c r="N196" s="122">
        <v>144140</v>
      </c>
      <c r="O196" s="124"/>
      <c r="P196" s="125">
        <f t="shared" si="3"/>
        <v>653</v>
      </c>
      <c r="Q196" s="126" t="s">
        <v>1096</v>
      </c>
    </row>
    <row r="197" s="2" customFormat="1" ht="15.75" customHeight="1" spans="1:17">
      <c r="A197" s="115" t="s">
        <v>1143</v>
      </c>
      <c r="B197" s="116"/>
      <c r="C197" s="156"/>
      <c r="D197" s="130" t="s">
        <v>847</v>
      </c>
      <c r="E197" s="130">
        <v>210</v>
      </c>
      <c r="F197" s="118" t="s">
        <v>839</v>
      </c>
      <c r="G197" s="131">
        <v>43374</v>
      </c>
      <c r="H197" s="61" t="s">
        <v>840</v>
      </c>
      <c r="I197" s="120">
        <v>240</v>
      </c>
      <c r="J197" s="129"/>
      <c r="K197" s="129"/>
      <c r="L197" s="122">
        <v>156670</v>
      </c>
      <c r="M197" s="123">
        <v>0.92</v>
      </c>
      <c r="N197" s="122">
        <v>144140</v>
      </c>
      <c r="O197" s="124"/>
      <c r="P197" s="125">
        <f t="shared" si="3"/>
        <v>653</v>
      </c>
      <c r="Q197" s="126" t="s">
        <v>1096</v>
      </c>
    </row>
    <row r="198" s="2" customFormat="1" ht="15.75" customHeight="1" spans="1:17">
      <c r="A198" s="115" t="s">
        <v>1144</v>
      </c>
      <c r="B198" s="116"/>
      <c r="C198" s="156"/>
      <c r="D198" s="130" t="s">
        <v>847</v>
      </c>
      <c r="E198" s="130">
        <v>211</v>
      </c>
      <c r="F198" s="118" t="s">
        <v>839</v>
      </c>
      <c r="G198" s="131">
        <v>43374</v>
      </c>
      <c r="H198" s="61" t="s">
        <v>840</v>
      </c>
      <c r="I198" s="120">
        <v>240</v>
      </c>
      <c r="J198" s="129"/>
      <c r="K198" s="129"/>
      <c r="L198" s="122">
        <v>156670</v>
      </c>
      <c r="M198" s="123">
        <v>0.92</v>
      </c>
      <c r="N198" s="122">
        <v>144140</v>
      </c>
      <c r="O198" s="124"/>
      <c r="P198" s="125">
        <f t="shared" si="3"/>
        <v>653</v>
      </c>
      <c r="Q198" s="126" t="s">
        <v>1096</v>
      </c>
    </row>
    <row r="199" s="2" customFormat="1" ht="15.75" customHeight="1" spans="1:17">
      <c r="A199" s="115" t="s">
        <v>1145</v>
      </c>
      <c r="B199" s="116"/>
      <c r="C199" s="156"/>
      <c r="D199" s="130" t="s">
        <v>847</v>
      </c>
      <c r="E199" s="130">
        <v>212</v>
      </c>
      <c r="F199" s="118" t="s">
        <v>839</v>
      </c>
      <c r="G199" s="131">
        <v>43374</v>
      </c>
      <c r="H199" s="61" t="s">
        <v>840</v>
      </c>
      <c r="I199" s="120">
        <v>240</v>
      </c>
      <c r="J199" s="129"/>
      <c r="K199" s="129"/>
      <c r="L199" s="122">
        <v>156670</v>
      </c>
      <c r="M199" s="123">
        <v>0.92</v>
      </c>
      <c r="N199" s="122">
        <v>144140</v>
      </c>
      <c r="O199" s="124"/>
      <c r="P199" s="125">
        <f t="shared" si="3"/>
        <v>653</v>
      </c>
      <c r="Q199" s="126" t="s">
        <v>1096</v>
      </c>
    </row>
    <row r="200" s="75" customFormat="1" ht="15.75" customHeight="1" spans="1:17">
      <c r="A200" s="115" t="s">
        <v>1146</v>
      </c>
      <c r="B200" s="116"/>
      <c r="C200" s="156"/>
      <c r="D200" s="130" t="s">
        <v>847</v>
      </c>
      <c r="E200" s="130">
        <v>213</v>
      </c>
      <c r="F200" s="118" t="s">
        <v>839</v>
      </c>
      <c r="G200" s="131">
        <v>43374</v>
      </c>
      <c r="H200" s="61" t="s">
        <v>840</v>
      </c>
      <c r="I200" s="120">
        <v>240</v>
      </c>
      <c r="J200" s="129"/>
      <c r="K200" s="129"/>
      <c r="L200" s="122">
        <v>156670</v>
      </c>
      <c r="M200" s="123">
        <v>0.92</v>
      </c>
      <c r="N200" s="122">
        <v>144140</v>
      </c>
      <c r="O200" s="124"/>
      <c r="P200" s="125">
        <f t="shared" si="3"/>
        <v>653</v>
      </c>
      <c r="Q200" s="126" t="s">
        <v>1096</v>
      </c>
    </row>
    <row r="201" s="2" customFormat="1" ht="15.75" customHeight="1" spans="1:17">
      <c r="A201" s="115" t="s">
        <v>1147</v>
      </c>
      <c r="B201" s="116"/>
      <c r="C201" s="156"/>
      <c r="D201" s="130" t="s">
        <v>847</v>
      </c>
      <c r="E201" s="130">
        <v>214</v>
      </c>
      <c r="F201" s="118" t="s">
        <v>839</v>
      </c>
      <c r="G201" s="131">
        <v>43374</v>
      </c>
      <c r="H201" s="61" t="s">
        <v>840</v>
      </c>
      <c r="I201" s="120">
        <v>240</v>
      </c>
      <c r="J201" s="129"/>
      <c r="K201" s="129"/>
      <c r="L201" s="122">
        <v>156670</v>
      </c>
      <c r="M201" s="123">
        <v>0.92</v>
      </c>
      <c r="N201" s="122">
        <v>144140</v>
      </c>
      <c r="O201" s="124"/>
      <c r="P201" s="125">
        <f t="shared" si="3"/>
        <v>653</v>
      </c>
      <c r="Q201" s="126" t="s">
        <v>1096</v>
      </c>
    </row>
    <row r="202" s="2" customFormat="1" ht="15.75" customHeight="1" spans="1:17">
      <c r="A202" s="115" t="s">
        <v>1148</v>
      </c>
      <c r="B202" s="116"/>
      <c r="C202" s="156"/>
      <c r="D202" s="130" t="s">
        <v>847</v>
      </c>
      <c r="E202" s="130">
        <v>215</v>
      </c>
      <c r="F202" s="118" t="s">
        <v>839</v>
      </c>
      <c r="G202" s="131">
        <v>43374</v>
      </c>
      <c r="H202" s="61" t="s">
        <v>840</v>
      </c>
      <c r="I202" s="120">
        <v>240</v>
      </c>
      <c r="J202" s="129"/>
      <c r="K202" s="129"/>
      <c r="L202" s="122">
        <v>156670</v>
      </c>
      <c r="M202" s="123">
        <v>0.92</v>
      </c>
      <c r="N202" s="122">
        <v>144140</v>
      </c>
      <c r="O202" s="124"/>
      <c r="P202" s="125">
        <f t="shared" si="3"/>
        <v>653</v>
      </c>
      <c r="Q202" s="126" t="s">
        <v>1096</v>
      </c>
    </row>
    <row r="203" s="2" customFormat="1" ht="15.75" customHeight="1" spans="1:17">
      <c r="A203" s="115" t="s">
        <v>1149</v>
      </c>
      <c r="B203" s="116"/>
      <c r="C203" s="156"/>
      <c r="D203" s="130" t="s">
        <v>847</v>
      </c>
      <c r="E203" s="130">
        <v>216</v>
      </c>
      <c r="F203" s="118" t="s">
        <v>839</v>
      </c>
      <c r="G203" s="131">
        <v>43374</v>
      </c>
      <c r="H203" s="61" t="s">
        <v>840</v>
      </c>
      <c r="I203" s="120">
        <v>240</v>
      </c>
      <c r="J203" s="129"/>
      <c r="K203" s="129"/>
      <c r="L203" s="122">
        <v>156670</v>
      </c>
      <c r="M203" s="123">
        <v>0.92</v>
      </c>
      <c r="N203" s="122">
        <v>144140</v>
      </c>
      <c r="O203" s="124"/>
      <c r="P203" s="125">
        <f t="shared" si="3"/>
        <v>653</v>
      </c>
      <c r="Q203" s="126" t="s">
        <v>1096</v>
      </c>
    </row>
    <row r="204" s="2" customFormat="1" ht="15.75" customHeight="1" spans="1:17">
      <c r="A204" s="115" t="s">
        <v>1150</v>
      </c>
      <c r="B204" s="116"/>
      <c r="C204" s="156"/>
      <c r="D204" s="130" t="s">
        <v>847</v>
      </c>
      <c r="E204" s="130">
        <v>217</v>
      </c>
      <c r="F204" s="118" t="s">
        <v>839</v>
      </c>
      <c r="G204" s="131">
        <v>43374</v>
      </c>
      <c r="H204" s="61" t="s">
        <v>840</v>
      </c>
      <c r="I204" s="120">
        <v>240</v>
      </c>
      <c r="J204" s="129"/>
      <c r="K204" s="129"/>
      <c r="L204" s="122">
        <v>156670</v>
      </c>
      <c r="M204" s="123">
        <v>0.92</v>
      </c>
      <c r="N204" s="122">
        <v>144140</v>
      </c>
      <c r="O204" s="124"/>
      <c r="P204" s="125">
        <f t="shared" si="3"/>
        <v>653</v>
      </c>
      <c r="Q204" s="126" t="s">
        <v>1096</v>
      </c>
    </row>
    <row r="205" s="2" customFormat="1" ht="15.75" customHeight="1" spans="1:17">
      <c r="A205" s="115" t="s">
        <v>1151</v>
      </c>
      <c r="B205" s="116"/>
      <c r="C205" s="156"/>
      <c r="D205" s="130" t="s">
        <v>847</v>
      </c>
      <c r="E205" s="130">
        <v>218</v>
      </c>
      <c r="F205" s="118" t="s">
        <v>839</v>
      </c>
      <c r="G205" s="131">
        <v>43374</v>
      </c>
      <c r="H205" s="61" t="s">
        <v>840</v>
      </c>
      <c r="I205" s="120">
        <v>240</v>
      </c>
      <c r="J205" s="129"/>
      <c r="K205" s="129"/>
      <c r="L205" s="122">
        <v>156670</v>
      </c>
      <c r="M205" s="123">
        <v>0.92</v>
      </c>
      <c r="N205" s="122">
        <v>144140</v>
      </c>
      <c r="O205" s="124"/>
      <c r="P205" s="125">
        <f t="shared" si="3"/>
        <v>653</v>
      </c>
      <c r="Q205" s="126" t="s">
        <v>1096</v>
      </c>
    </row>
    <row r="206" s="2" customFormat="1" ht="15.75" customHeight="1" spans="1:17">
      <c r="A206" s="115" t="s">
        <v>1152</v>
      </c>
      <c r="B206" s="116"/>
      <c r="C206" s="156"/>
      <c r="D206" s="130" t="s">
        <v>847</v>
      </c>
      <c r="E206" s="130">
        <v>219</v>
      </c>
      <c r="F206" s="118" t="s">
        <v>839</v>
      </c>
      <c r="G206" s="131">
        <v>43374</v>
      </c>
      <c r="H206" s="61" t="s">
        <v>840</v>
      </c>
      <c r="I206" s="120">
        <v>240</v>
      </c>
      <c r="J206" s="129"/>
      <c r="K206" s="129"/>
      <c r="L206" s="122">
        <v>156670</v>
      </c>
      <c r="M206" s="123">
        <v>0.92</v>
      </c>
      <c r="N206" s="122">
        <v>144140</v>
      </c>
      <c r="O206" s="124"/>
      <c r="P206" s="125">
        <f t="shared" si="3"/>
        <v>653</v>
      </c>
      <c r="Q206" s="126" t="s">
        <v>1096</v>
      </c>
    </row>
    <row r="207" s="2" customFormat="1" ht="15.75" customHeight="1" spans="1:17">
      <c r="A207" s="115" t="s">
        <v>1153</v>
      </c>
      <c r="B207" s="116"/>
      <c r="C207" s="156"/>
      <c r="D207" s="130" t="s">
        <v>847</v>
      </c>
      <c r="E207" s="130">
        <v>220</v>
      </c>
      <c r="F207" s="118" t="s">
        <v>839</v>
      </c>
      <c r="G207" s="131">
        <v>43374</v>
      </c>
      <c r="H207" s="61" t="s">
        <v>840</v>
      </c>
      <c r="I207" s="120">
        <v>240</v>
      </c>
      <c r="J207" s="129"/>
      <c r="K207" s="129"/>
      <c r="L207" s="122">
        <v>156670</v>
      </c>
      <c r="M207" s="123">
        <v>0.92</v>
      </c>
      <c r="N207" s="122">
        <v>144140</v>
      </c>
      <c r="O207" s="124"/>
      <c r="P207" s="125">
        <f t="shared" si="3"/>
        <v>653</v>
      </c>
      <c r="Q207" s="126" t="s">
        <v>1096</v>
      </c>
    </row>
    <row r="208" s="2" customFormat="1" ht="15.75" customHeight="1" spans="1:17">
      <c r="A208" s="115" t="s">
        <v>1154</v>
      </c>
      <c r="B208" s="116"/>
      <c r="C208" s="156"/>
      <c r="D208" s="118" t="s">
        <v>837</v>
      </c>
      <c r="E208" s="130">
        <v>301</v>
      </c>
      <c r="F208" s="118" t="s">
        <v>839</v>
      </c>
      <c r="G208" s="131">
        <v>43040</v>
      </c>
      <c r="H208" s="61" t="s">
        <v>840</v>
      </c>
      <c r="I208" s="120">
        <v>320</v>
      </c>
      <c r="J208" s="129"/>
      <c r="K208" s="129"/>
      <c r="L208" s="122">
        <v>208890</v>
      </c>
      <c r="M208" s="123">
        <v>0.9</v>
      </c>
      <c r="N208" s="122">
        <v>188000</v>
      </c>
      <c r="O208" s="124"/>
      <c r="P208" s="125">
        <f t="shared" si="3"/>
        <v>653</v>
      </c>
      <c r="Q208" s="126" t="s">
        <v>1096</v>
      </c>
    </row>
    <row r="209" s="3" customFormat="1" ht="15.75" customHeight="1" spans="1:17">
      <c r="A209" s="115" t="s">
        <v>1155</v>
      </c>
      <c r="B209" s="116"/>
      <c r="C209" s="156"/>
      <c r="D209" s="118" t="s">
        <v>837</v>
      </c>
      <c r="E209" s="130">
        <v>302</v>
      </c>
      <c r="F209" s="118" t="s">
        <v>839</v>
      </c>
      <c r="G209" s="131">
        <v>43040</v>
      </c>
      <c r="H209" s="61" t="s">
        <v>840</v>
      </c>
      <c r="I209" s="120">
        <v>320</v>
      </c>
      <c r="J209" s="129"/>
      <c r="K209" s="129"/>
      <c r="L209" s="122">
        <v>208890</v>
      </c>
      <c r="M209" s="123">
        <v>0.9</v>
      </c>
      <c r="N209" s="122">
        <v>188000</v>
      </c>
      <c r="O209" s="124"/>
      <c r="P209" s="125">
        <f t="shared" si="3"/>
        <v>653</v>
      </c>
      <c r="Q209" s="126" t="s">
        <v>1096</v>
      </c>
    </row>
    <row r="210" s="3" customFormat="1" ht="15.75" customHeight="1" spans="1:17">
      <c r="A210" s="115" t="s">
        <v>1156</v>
      </c>
      <c r="B210" s="116"/>
      <c r="C210" s="156"/>
      <c r="D210" s="118" t="s">
        <v>837</v>
      </c>
      <c r="E210" s="130">
        <v>303</v>
      </c>
      <c r="F210" s="118" t="s">
        <v>839</v>
      </c>
      <c r="G210" s="131">
        <v>43040</v>
      </c>
      <c r="H210" s="61" t="s">
        <v>840</v>
      </c>
      <c r="I210" s="120">
        <v>320</v>
      </c>
      <c r="J210" s="129"/>
      <c r="K210" s="129"/>
      <c r="L210" s="122">
        <v>208890</v>
      </c>
      <c r="M210" s="123">
        <v>0.9</v>
      </c>
      <c r="N210" s="122">
        <v>188000</v>
      </c>
      <c r="O210" s="124"/>
      <c r="P210" s="125">
        <f t="shared" si="3"/>
        <v>653</v>
      </c>
      <c r="Q210" s="126" t="s">
        <v>1096</v>
      </c>
    </row>
    <row r="211" s="3" customFormat="1" ht="15.75" customHeight="1" spans="1:17">
      <c r="A211" s="115" t="s">
        <v>1157</v>
      </c>
      <c r="B211" s="116"/>
      <c r="C211" s="156"/>
      <c r="D211" s="118" t="s">
        <v>837</v>
      </c>
      <c r="E211" s="130">
        <v>304</v>
      </c>
      <c r="F211" s="118" t="s">
        <v>839</v>
      </c>
      <c r="G211" s="131">
        <v>43040</v>
      </c>
      <c r="H211" s="61" t="s">
        <v>840</v>
      </c>
      <c r="I211" s="120">
        <v>320</v>
      </c>
      <c r="J211" s="129"/>
      <c r="K211" s="129"/>
      <c r="L211" s="122">
        <v>208890</v>
      </c>
      <c r="M211" s="123">
        <v>0.9</v>
      </c>
      <c r="N211" s="122">
        <v>188000</v>
      </c>
      <c r="O211" s="124"/>
      <c r="P211" s="125">
        <f t="shared" si="3"/>
        <v>653</v>
      </c>
      <c r="Q211" s="126" t="s">
        <v>1096</v>
      </c>
    </row>
    <row r="212" s="3" customFormat="1" ht="15.75" customHeight="1" spans="1:17">
      <c r="A212" s="115" t="s">
        <v>1158</v>
      </c>
      <c r="B212" s="116"/>
      <c r="C212" s="156"/>
      <c r="D212" s="118" t="s">
        <v>837</v>
      </c>
      <c r="E212" s="130">
        <v>305</v>
      </c>
      <c r="F212" s="118" t="s">
        <v>839</v>
      </c>
      <c r="G212" s="131">
        <v>43040</v>
      </c>
      <c r="H212" s="61" t="s">
        <v>840</v>
      </c>
      <c r="I212" s="120">
        <v>320</v>
      </c>
      <c r="J212" s="129"/>
      <c r="K212" s="129"/>
      <c r="L212" s="122">
        <v>208890</v>
      </c>
      <c r="M212" s="123">
        <v>0.9</v>
      </c>
      <c r="N212" s="122">
        <v>188000</v>
      </c>
      <c r="O212" s="124"/>
      <c r="P212" s="125">
        <f t="shared" si="3"/>
        <v>653</v>
      </c>
      <c r="Q212" s="126" t="s">
        <v>1096</v>
      </c>
    </row>
    <row r="213" s="3" customFormat="1" ht="15.75" customHeight="1" spans="1:17">
      <c r="A213" s="115" t="s">
        <v>1159</v>
      </c>
      <c r="B213" s="116"/>
      <c r="C213" s="156"/>
      <c r="D213" s="118" t="s">
        <v>837</v>
      </c>
      <c r="E213" s="130">
        <v>306</v>
      </c>
      <c r="F213" s="118" t="s">
        <v>839</v>
      </c>
      <c r="G213" s="131">
        <v>43040</v>
      </c>
      <c r="H213" s="61" t="s">
        <v>840</v>
      </c>
      <c r="I213" s="120">
        <v>320</v>
      </c>
      <c r="J213" s="129"/>
      <c r="K213" s="129"/>
      <c r="L213" s="122">
        <v>208890</v>
      </c>
      <c r="M213" s="123">
        <v>0.9</v>
      </c>
      <c r="N213" s="122">
        <v>188000</v>
      </c>
      <c r="O213" s="124"/>
      <c r="P213" s="125">
        <f t="shared" si="3"/>
        <v>653</v>
      </c>
      <c r="Q213" s="126" t="s">
        <v>1096</v>
      </c>
    </row>
    <row r="214" s="3" customFormat="1" ht="15.75" customHeight="1" spans="1:17">
      <c r="A214" s="115" t="s">
        <v>1160</v>
      </c>
      <c r="B214" s="116"/>
      <c r="C214" s="156"/>
      <c r="D214" s="118" t="s">
        <v>837</v>
      </c>
      <c r="E214" s="130">
        <v>307</v>
      </c>
      <c r="F214" s="118" t="s">
        <v>839</v>
      </c>
      <c r="G214" s="131">
        <v>43040</v>
      </c>
      <c r="H214" s="61" t="s">
        <v>840</v>
      </c>
      <c r="I214" s="120">
        <v>320</v>
      </c>
      <c r="J214" s="129"/>
      <c r="K214" s="129"/>
      <c r="L214" s="122">
        <v>208890</v>
      </c>
      <c r="M214" s="123">
        <v>0.9</v>
      </c>
      <c r="N214" s="122">
        <v>188000</v>
      </c>
      <c r="O214" s="124"/>
      <c r="P214" s="125">
        <f t="shared" ref="P214:P277" si="4">L214/I214</f>
        <v>653</v>
      </c>
      <c r="Q214" s="126" t="s">
        <v>1096</v>
      </c>
    </row>
    <row r="215" s="78" customFormat="1" ht="15.75" customHeight="1" spans="1:17">
      <c r="A215" s="115" t="s">
        <v>1161</v>
      </c>
      <c r="B215" s="116"/>
      <c r="C215" s="156"/>
      <c r="D215" s="118" t="s">
        <v>837</v>
      </c>
      <c r="E215" s="130">
        <v>308</v>
      </c>
      <c r="F215" s="118" t="s">
        <v>839</v>
      </c>
      <c r="G215" s="131">
        <v>43040</v>
      </c>
      <c r="H215" s="61" t="s">
        <v>840</v>
      </c>
      <c r="I215" s="120">
        <v>320</v>
      </c>
      <c r="J215" s="129"/>
      <c r="K215" s="129"/>
      <c r="L215" s="122">
        <v>208890</v>
      </c>
      <c r="M215" s="123">
        <v>0.9</v>
      </c>
      <c r="N215" s="122">
        <v>188000</v>
      </c>
      <c r="O215" s="124"/>
      <c r="P215" s="125">
        <f t="shared" si="4"/>
        <v>653</v>
      </c>
      <c r="Q215" s="126" t="s">
        <v>1096</v>
      </c>
    </row>
    <row r="216" s="3" customFormat="1" ht="15.75" customHeight="1" spans="1:17">
      <c r="A216" s="115" t="s">
        <v>1162</v>
      </c>
      <c r="B216" s="116"/>
      <c r="C216" s="156"/>
      <c r="D216" s="118" t="s">
        <v>837</v>
      </c>
      <c r="E216" s="130">
        <v>309</v>
      </c>
      <c r="F216" s="118" t="s">
        <v>839</v>
      </c>
      <c r="G216" s="131">
        <v>43040</v>
      </c>
      <c r="H216" s="61" t="s">
        <v>840</v>
      </c>
      <c r="I216" s="120">
        <v>320</v>
      </c>
      <c r="J216" s="129"/>
      <c r="K216" s="129"/>
      <c r="L216" s="122">
        <v>208890</v>
      </c>
      <c r="M216" s="123">
        <v>0.9</v>
      </c>
      <c r="N216" s="122">
        <v>188000</v>
      </c>
      <c r="O216" s="124"/>
      <c r="P216" s="125">
        <f t="shared" si="4"/>
        <v>653</v>
      </c>
      <c r="Q216" s="126" t="s">
        <v>1096</v>
      </c>
    </row>
    <row r="217" s="2" customFormat="1" ht="15.75" customHeight="1" spans="1:17">
      <c r="A217" s="115" t="s">
        <v>1163</v>
      </c>
      <c r="B217" s="116"/>
      <c r="C217" s="156"/>
      <c r="D217" s="118" t="s">
        <v>837</v>
      </c>
      <c r="E217" s="130">
        <v>310</v>
      </c>
      <c r="F217" s="118" t="s">
        <v>839</v>
      </c>
      <c r="G217" s="131">
        <v>43040</v>
      </c>
      <c r="H217" s="61" t="s">
        <v>840</v>
      </c>
      <c r="I217" s="120">
        <v>320</v>
      </c>
      <c r="J217" s="129"/>
      <c r="K217" s="129"/>
      <c r="L217" s="122">
        <v>208890</v>
      </c>
      <c r="M217" s="123">
        <v>0.9</v>
      </c>
      <c r="N217" s="122">
        <v>188000</v>
      </c>
      <c r="O217" s="124"/>
      <c r="P217" s="125">
        <f t="shared" si="4"/>
        <v>653</v>
      </c>
      <c r="Q217" s="126" t="s">
        <v>1096</v>
      </c>
    </row>
    <row r="218" s="2" customFormat="1" ht="15.75" customHeight="1" spans="1:17">
      <c r="A218" s="115" t="s">
        <v>1164</v>
      </c>
      <c r="B218" s="116"/>
      <c r="C218" s="156"/>
      <c r="D218" s="118" t="s">
        <v>837</v>
      </c>
      <c r="E218" s="130">
        <v>311</v>
      </c>
      <c r="F218" s="118" t="s">
        <v>839</v>
      </c>
      <c r="G218" s="131">
        <v>43040</v>
      </c>
      <c r="H218" s="61" t="s">
        <v>840</v>
      </c>
      <c r="I218" s="120">
        <v>320</v>
      </c>
      <c r="J218" s="129"/>
      <c r="K218" s="129"/>
      <c r="L218" s="122">
        <v>208890</v>
      </c>
      <c r="M218" s="123">
        <v>0.9</v>
      </c>
      <c r="N218" s="122">
        <v>188000</v>
      </c>
      <c r="O218" s="124"/>
      <c r="P218" s="125">
        <f t="shared" si="4"/>
        <v>653</v>
      </c>
      <c r="Q218" s="126" t="s">
        <v>1096</v>
      </c>
    </row>
    <row r="219" s="2" customFormat="1" ht="15.75" customHeight="1" spans="1:17">
      <c r="A219" s="115" t="s">
        <v>1165</v>
      </c>
      <c r="B219" s="116"/>
      <c r="C219" s="156"/>
      <c r="D219" s="118" t="s">
        <v>837</v>
      </c>
      <c r="E219" s="130">
        <v>312</v>
      </c>
      <c r="F219" s="118" t="s">
        <v>839</v>
      </c>
      <c r="G219" s="131">
        <v>43040</v>
      </c>
      <c r="H219" s="61" t="s">
        <v>840</v>
      </c>
      <c r="I219" s="120">
        <v>320</v>
      </c>
      <c r="J219" s="129"/>
      <c r="K219" s="129"/>
      <c r="L219" s="122">
        <v>208890</v>
      </c>
      <c r="M219" s="123">
        <v>0.9</v>
      </c>
      <c r="N219" s="122">
        <v>188000</v>
      </c>
      <c r="O219" s="124"/>
      <c r="P219" s="125">
        <f t="shared" si="4"/>
        <v>653</v>
      </c>
      <c r="Q219" s="126" t="s">
        <v>1096</v>
      </c>
    </row>
    <row r="220" s="2" customFormat="1" ht="15.75" customHeight="1" spans="1:17">
      <c r="A220" s="115" t="s">
        <v>1166</v>
      </c>
      <c r="B220" s="116"/>
      <c r="C220" s="156"/>
      <c r="D220" s="118" t="s">
        <v>837</v>
      </c>
      <c r="E220" s="130">
        <v>313</v>
      </c>
      <c r="F220" s="118" t="s">
        <v>839</v>
      </c>
      <c r="G220" s="131">
        <v>43040</v>
      </c>
      <c r="H220" s="61" t="s">
        <v>840</v>
      </c>
      <c r="I220" s="120">
        <v>320</v>
      </c>
      <c r="J220" s="129"/>
      <c r="K220" s="129"/>
      <c r="L220" s="122">
        <v>208890</v>
      </c>
      <c r="M220" s="123">
        <v>0.9</v>
      </c>
      <c r="N220" s="122">
        <v>188000</v>
      </c>
      <c r="O220" s="124"/>
      <c r="P220" s="125">
        <f t="shared" si="4"/>
        <v>653</v>
      </c>
      <c r="Q220" s="126" t="s">
        <v>1096</v>
      </c>
    </row>
    <row r="221" s="2" customFormat="1" ht="15.75" customHeight="1" spans="1:17">
      <c r="A221" s="115" t="s">
        <v>1167</v>
      </c>
      <c r="B221" s="116"/>
      <c r="C221" s="156"/>
      <c r="D221" s="118" t="s">
        <v>837</v>
      </c>
      <c r="E221" s="130">
        <v>314</v>
      </c>
      <c r="F221" s="118" t="s">
        <v>839</v>
      </c>
      <c r="G221" s="131">
        <v>43040</v>
      </c>
      <c r="H221" s="61" t="s">
        <v>840</v>
      </c>
      <c r="I221" s="120">
        <v>320</v>
      </c>
      <c r="J221" s="129"/>
      <c r="K221" s="129"/>
      <c r="L221" s="122">
        <v>208890</v>
      </c>
      <c r="M221" s="123">
        <v>0.9</v>
      </c>
      <c r="N221" s="122">
        <v>188000</v>
      </c>
      <c r="O221" s="124"/>
      <c r="P221" s="125">
        <f t="shared" si="4"/>
        <v>653</v>
      </c>
      <c r="Q221" s="126" t="s">
        <v>1096</v>
      </c>
    </row>
    <row r="222" s="2" customFormat="1" ht="15.75" customHeight="1" spans="1:17">
      <c r="A222" s="115" t="s">
        <v>1168</v>
      </c>
      <c r="B222" s="116"/>
      <c r="C222" s="156"/>
      <c r="D222" s="118" t="s">
        <v>837</v>
      </c>
      <c r="E222" s="130">
        <v>315</v>
      </c>
      <c r="F222" s="118" t="s">
        <v>839</v>
      </c>
      <c r="G222" s="131">
        <v>43040</v>
      </c>
      <c r="H222" s="61" t="s">
        <v>840</v>
      </c>
      <c r="I222" s="120">
        <v>320</v>
      </c>
      <c r="J222" s="129"/>
      <c r="K222" s="129"/>
      <c r="L222" s="122">
        <v>208890</v>
      </c>
      <c r="M222" s="123">
        <v>0.9</v>
      </c>
      <c r="N222" s="122">
        <v>188000</v>
      </c>
      <c r="O222" s="124"/>
      <c r="P222" s="125">
        <f t="shared" si="4"/>
        <v>653</v>
      </c>
      <c r="Q222" s="126" t="s">
        <v>1096</v>
      </c>
    </row>
    <row r="223" s="2" customFormat="1" ht="15.75" customHeight="1" spans="1:17">
      <c r="A223" s="115" t="s">
        <v>1169</v>
      </c>
      <c r="B223" s="116"/>
      <c r="C223" s="156"/>
      <c r="D223" s="118" t="s">
        <v>837</v>
      </c>
      <c r="E223" s="130">
        <v>316</v>
      </c>
      <c r="F223" s="118" t="s">
        <v>839</v>
      </c>
      <c r="G223" s="131">
        <v>43040</v>
      </c>
      <c r="H223" s="61" t="s">
        <v>840</v>
      </c>
      <c r="I223" s="120">
        <v>320</v>
      </c>
      <c r="J223" s="129"/>
      <c r="K223" s="129"/>
      <c r="L223" s="122">
        <v>208890</v>
      </c>
      <c r="M223" s="123">
        <v>0.9</v>
      </c>
      <c r="N223" s="122">
        <v>188000</v>
      </c>
      <c r="O223" s="124"/>
      <c r="P223" s="125">
        <f t="shared" si="4"/>
        <v>653</v>
      </c>
      <c r="Q223" s="126" t="s">
        <v>1096</v>
      </c>
    </row>
    <row r="224" s="2" customFormat="1" ht="15.75" customHeight="1" spans="1:17">
      <c r="A224" s="115" t="s">
        <v>1170</v>
      </c>
      <c r="B224" s="116"/>
      <c r="C224" s="156"/>
      <c r="D224" s="118" t="s">
        <v>847</v>
      </c>
      <c r="E224" s="130">
        <v>317</v>
      </c>
      <c r="F224" s="118" t="s">
        <v>839</v>
      </c>
      <c r="G224" s="131">
        <v>43040</v>
      </c>
      <c r="H224" s="61" t="s">
        <v>840</v>
      </c>
      <c r="I224" s="120">
        <v>260</v>
      </c>
      <c r="J224" s="129"/>
      <c r="K224" s="129"/>
      <c r="L224" s="122">
        <v>169720</v>
      </c>
      <c r="M224" s="123">
        <v>0.9</v>
      </c>
      <c r="N224" s="122">
        <v>152750</v>
      </c>
      <c r="O224" s="124"/>
      <c r="P224" s="125">
        <f t="shared" si="4"/>
        <v>653</v>
      </c>
      <c r="Q224" s="126" t="s">
        <v>1096</v>
      </c>
    </row>
    <row r="225" s="2" customFormat="1" ht="15.75" customHeight="1" spans="1:17">
      <c r="A225" s="115" t="s">
        <v>1171</v>
      </c>
      <c r="B225" s="116"/>
      <c r="C225" s="156"/>
      <c r="D225" s="118" t="s">
        <v>847</v>
      </c>
      <c r="E225" s="130">
        <v>318</v>
      </c>
      <c r="F225" s="118" t="s">
        <v>839</v>
      </c>
      <c r="G225" s="131">
        <v>43040</v>
      </c>
      <c r="H225" s="61" t="s">
        <v>840</v>
      </c>
      <c r="I225" s="120">
        <v>260</v>
      </c>
      <c r="J225" s="129"/>
      <c r="K225" s="129"/>
      <c r="L225" s="122">
        <v>169720</v>
      </c>
      <c r="M225" s="123">
        <v>0.9</v>
      </c>
      <c r="N225" s="122">
        <v>152750</v>
      </c>
      <c r="O225" s="124"/>
      <c r="P225" s="125">
        <f t="shared" si="4"/>
        <v>653</v>
      </c>
      <c r="Q225" s="126" t="s">
        <v>1096</v>
      </c>
    </row>
    <row r="226" s="2" customFormat="1" ht="15.75" customHeight="1" spans="1:17">
      <c r="A226" s="115" t="s">
        <v>1172</v>
      </c>
      <c r="B226" s="116"/>
      <c r="C226" s="156"/>
      <c r="D226" s="118" t="s">
        <v>847</v>
      </c>
      <c r="E226" s="130">
        <v>319</v>
      </c>
      <c r="F226" s="118" t="s">
        <v>839</v>
      </c>
      <c r="G226" s="131">
        <v>43040</v>
      </c>
      <c r="H226" s="61" t="s">
        <v>840</v>
      </c>
      <c r="I226" s="120">
        <v>260</v>
      </c>
      <c r="J226" s="129"/>
      <c r="K226" s="129"/>
      <c r="L226" s="122">
        <v>169720</v>
      </c>
      <c r="M226" s="123">
        <v>0.9</v>
      </c>
      <c r="N226" s="122">
        <v>152750</v>
      </c>
      <c r="O226" s="124"/>
      <c r="P226" s="125">
        <f t="shared" si="4"/>
        <v>653</v>
      </c>
      <c r="Q226" s="126" t="s">
        <v>1096</v>
      </c>
    </row>
    <row r="227" s="2" customFormat="1" ht="15.75" customHeight="1" spans="1:17">
      <c r="A227" s="115" t="s">
        <v>1173</v>
      </c>
      <c r="B227" s="116"/>
      <c r="C227" s="156"/>
      <c r="D227" s="118" t="s">
        <v>847</v>
      </c>
      <c r="E227" s="130">
        <v>320</v>
      </c>
      <c r="F227" s="118" t="s">
        <v>839</v>
      </c>
      <c r="G227" s="131">
        <v>43040</v>
      </c>
      <c r="H227" s="61" t="s">
        <v>840</v>
      </c>
      <c r="I227" s="120">
        <v>260</v>
      </c>
      <c r="J227" s="129"/>
      <c r="K227" s="129"/>
      <c r="L227" s="122">
        <v>169720</v>
      </c>
      <c r="M227" s="123">
        <v>0.9</v>
      </c>
      <c r="N227" s="122">
        <v>152750</v>
      </c>
      <c r="O227" s="124"/>
      <c r="P227" s="125">
        <f t="shared" si="4"/>
        <v>653</v>
      </c>
      <c r="Q227" s="126" t="s">
        <v>1096</v>
      </c>
    </row>
    <row r="228" s="2" customFormat="1" ht="15.75" customHeight="1" spans="1:17">
      <c r="A228" s="115" t="s">
        <v>1174</v>
      </c>
      <c r="B228" s="116"/>
      <c r="C228" s="156"/>
      <c r="D228" s="118" t="s">
        <v>847</v>
      </c>
      <c r="E228" s="130">
        <v>321</v>
      </c>
      <c r="F228" s="118" t="s">
        <v>839</v>
      </c>
      <c r="G228" s="131">
        <v>43040</v>
      </c>
      <c r="H228" s="61" t="s">
        <v>840</v>
      </c>
      <c r="I228" s="120">
        <v>260</v>
      </c>
      <c r="J228" s="129"/>
      <c r="K228" s="129"/>
      <c r="L228" s="122">
        <v>169720</v>
      </c>
      <c r="M228" s="123">
        <v>0.9</v>
      </c>
      <c r="N228" s="122">
        <v>152750</v>
      </c>
      <c r="O228" s="124"/>
      <c r="P228" s="125">
        <f t="shared" si="4"/>
        <v>653</v>
      </c>
      <c r="Q228" s="126" t="s">
        <v>1096</v>
      </c>
    </row>
    <row r="229" s="75" customFormat="1" ht="15.75" customHeight="1" spans="1:17">
      <c r="A229" s="115" t="s">
        <v>1175</v>
      </c>
      <c r="B229" s="116"/>
      <c r="C229" s="156"/>
      <c r="D229" s="118" t="s">
        <v>847</v>
      </c>
      <c r="E229" s="130">
        <v>322</v>
      </c>
      <c r="F229" s="118" t="s">
        <v>839</v>
      </c>
      <c r="G229" s="131">
        <v>43040</v>
      </c>
      <c r="H229" s="61" t="s">
        <v>840</v>
      </c>
      <c r="I229" s="120">
        <v>260</v>
      </c>
      <c r="J229" s="129"/>
      <c r="K229" s="129"/>
      <c r="L229" s="122">
        <v>169720</v>
      </c>
      <c r="M229" s="123">
        <v>0.9</v>
      </c>
      <c r="N229" s="122">
        <v>152750</v>
      </c>
      <c r="O229" s="124"/>
      <c r="P229" s="125">
        <f t="shared" si="4"/>
        <v>653</v>
      </c>
      <c r="Q229" s="126" t="s">
        <v>1096</v>
      </c>
    </row>
    <row r="230" s="2" customFormat="1" ht="15.75" customHeight="1" spans="1:17">
      <c r="A230" s="115" t="s">
        <v>1176</v>
      </c>
      <c r="B230" s="116"/>
      <c r="C230" s="156"/>
      <c r="D230" s="118" t="s">
        <v>847</v>
      </c>
      <c r="E230" s="130">
        <v>323</v>
      </c>
      <c r="F230" s="118" t="s">
        <v>839</v>
      </c>
      <c r="G230" s="131">
        <v>43040</v>
      </c>
      <c r="H230" s="61" t="s">
        <v>840</v>
      </c>
      <c r="I230" s="120">
        <v>260</v>
      </c>
      <c r="J230" s="129"/>
      <c r="K230" s="129"/>
      <c r="L230" s="122">
        <v>169720</v>
      </c>
      <c r="M230" s="123">
        <v>0.9</v>
      </c>
      <c r="N230" s="122">
        <v>152750</v>
      </c>
      <c r="O230" s="124"/>
      <c r="P230" s="125">
        <f t="shared" si="4"/>
        <v>653</v>
      </c>
      <c r="Q230" s="126" t="s">
        <v>1096</v>
      </c>
    </row>
    <row r="231" s="2" customFormat="1" ht="15.75" customHeight="1" spans="1:17">
      <c r="A231" s="115" t="s">
        <v>1177</v>
      </c>
      <c r="B231" s="116"/>
      <c r="C231" s="156"/>
      <c r="D231" s="118" t="s">
        <v>847</v>
      </c>
      <c r="E231" s="130">
        <v>324</v>
      </c>
      <c r="F231" s="118" t="s">
        <v>839</v>
      </c>
      <c r="G231" s="131">
        <v>43040</v>
      </c>
      <c r="H231" s="61" t="s">
        <v>840</v>
      </c>
      <c r="I231" s="120">
        <v>260</v>
      </c>
      <c r="J231" s="129"/>
      <c r="K231" s="129"/>
      <c r="L231" s="122">
        <v>169720</v>
      </c>
      <c r="M231" s="123">
        <v>0.9</v>
      </c>
      <c r="N231" s="122">
        <v>152750</v>
      </c>
      <c r="O231" s="124"/>
      <c r="P231" s="125">
        <f t="shared" si="4"/>
        <v>653</v>
      </c>
      <c r="Q231" s="126" t="s">
        <v>1096</v>
      </c>
    </row>
    <row r="232" s="2" customFormat="1" ht="15.75" customHeight="1" spans="1:17">
      <c r="A232" s="115" t="s">
        <v>1178</v>
      </c>
      <c r="B232" s="116"/>
      <c r="C232" s="156"/>
      <c r="D232" s="118" t="s">
        <v>847</v>
      </c>
      <c r="E232" s="130">
        <v>325</v>
      </c>
      <c r="F232" s="118" t="s">
        <v>839</v>
      </c>
      <c r="G232" s="131">
        <v>43040</v>
      </c>
      <c r="H232" s="61" t="s">
        <v>840</v>
      </c>
      <c r="I232" s="120">
        <v>260</v>
      </c>
      <c r="J232" s="129"/>
      <c r="K232" s="129"/>
      <c r="L232" s="122">
        <v>169720</v>
      </c>
      <c r="M232" s="123">
        <v>0.9</v>
      </c>
      <c r="N232" s="122">
        <v>152750</v>
      </c>
      <c r="O232" s="124"/>
      <c r="P232" s="125">
        <f t="shared" si="4"/>
        <v>653</v>
      </c>
      <c r="Q232" s="126" t="s">
        <v>1096</v>
      </c>
    </row>
    <row r="233" s="2" customFormat="1" ht="15.75" customHeight="1" spans="1:17">
      <c r="A233" s="115" t="s">
        <v>1179</v>
      </c>
      <c r="B233" s="116"/>
      <c r="C233" s="156"/>
      <c r="D233" s="118" t="s">
        <v>847</v>
      </c>
      <c r="E233" s="130">
        <v>326</v>
      </c>
      <c r="F233" s="118" t="s">
        <v>839</v>
      </c>
      <c r="G233" s="131">
        <v>43040</v>
      </c>
      <c r="H233" s="61" t="s">
        <v>840</v>
      </c>
      <c r="I233" s="120">
        <v>260</v>
      </c>
      <c r="J233" s="129"/>
      <c r="K233" s="129"/>
      <c r="L233" s="122">
        <v>169720</v>
      </c>
      <c r="M233" s="123">
        <v>0.9</v>
      </c>
      <c r="N233" s="122">
        <v>152750</v>
      </c>
      <c r="O233" s="124"/>
      <c r="P233" s="125">
        <f t="shared" si="4"/>
        <v>653</v>
      </c>
      <c r="Q233" s="126" t="s">
        <v>1096</v>
      </c>
    </row>
    <row r="234" s="2" customFormat="1" ht="15.75" customHeight="1" spans="1:17">
      <c r="A234" s="115" t="s">
        <v>1180</v>
      </c>
      <c r="B234" s="116"/>
      <c r="C234" s="156"/>
      <c r="D234" s="118" t="s">
        <v>847</v>
      </c>
      <c r="E234" s="130">
        <v>327</v>
      </c>
      <c r="F234" s="118" t="s">
        <v>839</v>
      </c>
      <c r="G234" s="131">
        <v>43040</v>
      </c>
      <c r="H234" s="61" t="s">
        <v>840</v>
      </c>
      <c r="I234" s="120">
        <v>260</v>
      </c>
      <c r="J234" s="129"/>
      <c r="K234" s="129"/>
      <c r="L234" s="122">
        <v>169720</v>
      </c>
      <c r="M234" s="123">
        <v>0.9</v>
      </c>
      <c r="N234" s="122">
        <v>152750</v>
      </c>
      <c r="O234" s="124"/>
      <c r="P234" s="125">
        <f t="shared" si="4"/>
        <v>653</v>
      </c>
      <c r="Q234" s="126" t="s">
        <v>1096</v>
      </c>
    </row>
    <row r="235" s="2" customFormat="1" ht="15.75" customHeight="1" spans="1:17">
      <c r="A235" s="115" t="s">
        <v>1181</v>
      </c>
      <c r="B235" s="116"/>
      <c r="C235" s="156"/>
      <c r="D235" s="118" t="s">
        <v>847</v>
      </c>
      <c r="E235" s="130">
        <v>328</v>
      </c>
      <c r="F235" s="118" t="s">
        <v>839</v>
      </c>
      <c r="G235" s="131">
        <v>43040</v>
      </c>
      <c r="H235" s="61" t="s">
        <v>840</v>
      </c>
      <c r="I235" s="120">
        <v>260</v>
      </c>
      <c r="J235" s="129"/>
      <c r="K235" s="129"/>
      <c r="L235" s="122">
        <v>169720</v>
      </c>
      <c r="M235" s="123">
        <v>0.9</v>
      </c>
      <c r="N235" s="122">
        <v>152750</v>
      </c>
      <c r="O235" s="124"/>
      <c r="P235" s="125">
        <f t="shared" si="4"/>
        <v>653</v>
      </c>
      <c r="Q235" s="126" t="s">
        <v>1096</v>
      </c>
    </row>
    <row r="236" s="2" customFormat="1" ht="15.75" customHeight="1" spans="1:17">
      <c r="A236" s="115" t="s">
        <v>1182</v>
      </c>
      <c r="B236" s="116"/>
      <c r="C236" s="156"/>
      <c r="D236" s="118" t="s">
        <v>847</v>
      </c>
      <c r="E236" s="130">
        <v>329</v>
      </c>
      <c r="F236" s="118" t="s">
        <v>839</v>
      </c>
      <c r="G236" s="131">
        <v>43040</v>
      </c>
      <c r="H236" s="61" t="s">
        <v>840</v>
      </c>
      <c r="I236" s="120">
        <v>260</v>
      </c>
      <c r="J236" s="129"/>
      <c r="K236" s="129"/>
      <c r="L236" s="122">
        <v>169720</v>
      </c>
      <c r="M236" s="123">
        <v>0.9</v>
      </c>
      <c r="N236" s="122">
        <v>152750</v>
      </c>
      <c r="O236" s="124"/>
      <c r="P236" s="125">
        <f t="shared" si="4"/>
        <v>653</v>
      </c>
      <c r="Q236" s="126" t="s">
        <v>1096</v>
      </c>
    </row>
    <row r="237" s="2" customFormat="1" ht="15.75" customHeight="1" spans="1:17">
      <c r="A237" s="115" t="s">
        <v>1183</v>
      </c>
      <c r="B237" s="116"/>
      <c r="C237" s="156"/>
      <c r="D237" s="118" t="s">
        <v>847</v>
      </c>
      <c r="E237" s="130">
        <v>330</v>
      </c>
      <c r="F237" s="118" t="s">
        <v>839</v>
      </c>
      <c r="G237" s="131">
        <v>43040</v>
      </c>
      <c r="H237" s="61" t="s">
        <v>840</v>
      </c>
      <c r="I237" s="120">
        <v>260</v>
      </c>
      <c r="J237" s="129"/>
      <c r="K237" s="129"/>
      <c r="L237" s="122">
        <v>169720</v>
      </c>
      <c r="M237" s="123">
        <v>0.9</v>
      </c>
      <c r="N237" s="122">
        <v>152750</v>
      </c>
      <c r="O237" s="124"/>
      <c r="P237" s="125">
        <f t="shared" si="4"/>
        <v>653</v>
      </c>
      <c r="Q237" s="126" t="s">
        <v>1096</v>
      </c>
    </row>
    <row r="238" s="2" customFormat="1" ht="15.75" customHeight="1" spans="1:17">
      <c r="A238" s="115" t="s">
        <v>1184</v>
      </c>
      <c r="B238" s="116"/>
      <c r="C238" s="156"/>
      <c r="D238" s="118" t="s">
        <v>847</v>
      </c>
      <c r="E238" s="130">
        <v>331</v>
      </c>
      <c r="F238" s="118" t="s">
        <v>839</v>
      </c>
      <c r="G238" s="131">
        <v>43040</v>
      </c>
      <c r="H238" s="61" t="s">
        <v>840</v>
      </c>
      <c r="I238" s="120">
        <v>260</v>
      </c>
      <c r="J238" s="129"/>
      <c r="K238" s="129"/>
      <c r="L238" s="122">
        <v>169720</v>
      </c>
      <c r="M238" s="123">
        <v>0.9</v>
      </c>
      <c r="N238" s="122">
        <v>152750</v>
      </c>
      <c r="O238" s="124"/>
      <c r="P238" s="125">
        <f t="shared" si="4"/>
        <v>653</v>
      </c>
      <c r="Q238" s="126" t="s">
        <v>1096</v>
      </c>
    </row>
    <row r="239" s="2" customFormat="1" ht="15.75" customHeight="1" spans="1:17">
      <c r="A239" s="115" t="s">
        <v>1185</v>
      </c>
      <c r="B239" s="116"/>
      <c r="C239" s="156"/>
      <c r="D239" s="118" t="s">
        <v>847</v>
      </c>
      <c r="E239" s="130">
        <v>332</v>
      </c>
      <c r="F239" s="118" t="s">
        <v>839</v>
      </c>
      <c r="G239" s="131">
        <v>43040</v>
      </c>
      <c r="H239" s="61" t="s">
        <v>840</v>
      </c>
      <c r="I239" s="120">
        <v>260</v>
      </c>
      <c r="J239" s="129"/>
      <c r="K239" s="129"/>
      <c r="L239" s="122">
        <v>169720</v>
      </c>
      <c r="M239" s="123">
        <v>0.9</v>
      </c>
      <c r="N239" s="122">
        <v>152750</v>
      </c>
      <c r="O239" s="124"/>
      <c r="P239" s="125">
        <f t="shared" si="4"/>
        <v>653</v>
      </c>
      <c r="Q239" s="126" t="s">
        <v>1096</v>
      </c>
    </row>
    <row r="240" s="2" customFormat="1" ht="15.75" customHeight="1" spans="1:17">
      <c r="A240" s="115" t="s">
        <v>1186</v>
      </c>
      <c r="B240" s="116"/>
      <c r="C240" s="156"/>
      <c r="D240" s="118" t="s">
        <v>847</v>
      </c>
      <c r="E240" s="130">
        <v>333</v>
      </c>
      <c r="F240" s="118" t="s">
        <v>839</v>
      </c>
      <c r="G240" s="131">
        <v>43040</v>
      </c>
      <c r="H240" s="61" t="s">
        <v>840</v>
      </c>
      <c r="I240" s="120">
        <v>260</v>
      </c>
      <c r="J240" s="129"/>
      <c r="K240" s="129"/>
      <c r="L240" s="122">
        <v>169720</v>
      </c>
      <c r="M240" s="123">
        <v>0.9</v>
      </c>
      <c r="N240" s="122">
        <v>152750</v>
      </c>
      <c r="O240" s="124"/>
      <c r="P240" s="125">
        <f t="shared" si="4"/>
        <v>653</v>
      </c>
      <c r="Q240" s="126" t="s">
        <v>1096</v>
      </c>
    </row>
    <row r="241" s="2" customFormat="1" ht="15.75" customHeight="1" spans="1:17">
      <c r="A241" s="115" t="s">
        <v>1187</v>
      </c>
      <c r="B241" s="116"/>
      <c r="C241" s="156"/>
      <c r="D241" s="118" t="s">
        <v>837</v>
      </c>
      <c r="E241" s="130">
        <v>406</v>
      </c>
      <c r="F241" s="118" t="s">
        <v>839</v>
      </c>
      <c r="G241" s="131">
        <v>42826</v>
      </c>
      <c r="H241" s="61" t="s">
        <v>840</v>
      </c>
      <c r="I241" s="120">
        <v>180</v>
      </c>
      <c r="J241" s="129"/>
      <c r="K241" s="129"/>
      <c r="L241" s="122">
        <v>117500</v>
      </c>
      <c r="M241" s="123">
        <v>0.88</v>
      </c>
      <c r="N241" s="122">
        <v>103400</v>
      </c>
      <c r="O241" s="124"/>
      <c r="P241" s="125">
        <f t="shared" si="4"/>
        <v>653</v>
      </c>
      <c r="Q241" s="126" t="s">
        <v>1096</v>
      </c>
    </row>
    <row r="242" s="2" customFormat="1" ht="15.75" customHeight="1" spans="1:17">
      <c r="A242" s="115" t="s">
        <v>1188</v>
      </c>
      <c r="B242" s="116"/>
      <c r="C242" s="156"/>
      <c r="D242" s="118" t="s">
        <v>837</v>
      </c>
      <c r="E242" s="130">
        <v>407</v>
      </c>
      <c r="F242" s="118" t="s">
        <v>839</v>
      </c>
      <c r="G242" s="131">
        <v>42826</v>
      </c>
      <c r="H242" s="61" t="s">
        <v>840</v>
      </c>
      <c r="I242" s="120">
        <v>180</v>
      </c>
      <c r="J242" s="129"/>
      <c r="K242" s="129"/>
      <c r="L242" s="122">
        <v>117500</v>
      </c>
      <c r="M242" s="123">
        <v>0.88</v>
      </c>
      <c r="N242" s="122">
        <v>103400</v>
      </c>
      <c r="O242" s="124"/>
      <c r="P242" s="125">
        <f t="shared" si="4"/>
        <v>653</v>
      </c>
      <c r="Q242" s="126" t="s">
        <v>1096</v>
      </c>
    </row>
    <row r="243" s="2" customFormat="1" ht="15.75" customHeight="1" spans="1:17">
      <c r="A243" s="115" t="s">
        <v>1189</v>
      </c>
      <c r="B243" s="116"/>
      <c r="C243" s="156"/>
      <c r="D243" s="118" t="s">
        <v>837</v>
      </c>
      <c r="E243" s="130">
        <v>408</v>
      </c>
      <c r="F243" s="118" t="s">
        <v>839</v>
      </c>
      <c r="G243" s="131">
        <v>42826</v>
      </c>
      <c r="H243" s="61" t="s">
        <v>840</v>
      </c>
      <c r="I243" s="120">
        <v>320</v>
      </c>
      <c r="J243" s="129"/>
      <c r="K243" s="129"/>
      <c r="L243" s="122">
        <v>208890</v>
      </c>
      <c r="M243" s="123">
        <v>0.88</v>
      </c>
      <c r="N243" s="122">
        <v>183820</v>
      </c>
      <c r="O243" s="124"/>
      <c r="P243" s="125">
        <f t="shared" si="4"/>
        <v>653</v>
      </c>
      <c r="Q243" s="126" t="s">
        <v>1096</v>
      </c>
    </row>
    <row r="244" s="75" customFormat="1" ht="15.75" customHeight="1" spans="1:17">
      <c r="A244" s="115" t="s">
        <v>1190</v>
      </c>
      <c r="B244" s="116"/>
      <c r="C244" s="156"/>
      <c r="D244" s="118" t="s">
        <v>837</v>
      </c>
      <c r="E244" s="130">
        <v>409</v>
      </c>
      <c r="F244" s="118" t="s">
        <v>839</v>
      </c>
      <c r="G244" s="131">
        <v>42826</v>
      </c>
      <c r="H244" s="61" t="s">
        <v>840</v>
      </c>
      <c r="I244" s="120">
        <v>320</v>
      </c>
      <c r="J244" s="129"/>
      <c r="K244" s="129"/>
      <c r="L244" s="122">
        <v>208890</v>
      </c>
      <c r="M244" s="123">
        <v>0.88</v>
      </c>
      <c r="N244" s="122">
        <v>183820</v>
      </c>
      <c r="O244" s="124"/>
      <c r="P244" s="125">
        <f t="shared" si="4"/>
        <v>653</v>
      </c>
      <c r="Q244" s="126" t="s">
        <v>1096</v>
      </c>
    </row>
    <row r="245" s="2" customFormat="1" ht="15.75" customHeight="1" spans="1:17">
      <c r="A245" s="115" t="s">
        <v>1191</v>
      </c>
      <c r="B245" s="116"/>
      <c r="C245" s="156"/>
      <c r="D245" s="118" t="s">
        <v>837</v>
      </c>
      <c r="E245" s="130">
        <v>410</v>
      </c>
      <c r="F245" s="118" t="s">
        <v>839</v>
      </c>
      <c r="G245" s="131">
        <v>42826</v>
      </c>
      <c r="H245" s="61" t="s">
        <v>840</v>
      </c>
      <c r="I245" s="120">
        <v>320</v>
      </c>
      <c r="J245" s="129"/>
      <c r="K245" s="129"/>
      <c r="L245" s="122">
        <v>208890</v>
      </c>
      <c r="M245" s="123">
        <v>0.88</v>
      </c>
      <c r="N245" s="122">
        <v>183820</v>
      </c>
      <c r="O245" s="124"/>
      <c r="P245" s="125">
        <f t="shared" si="4"/>
        <v>653</v>
      </c>
      <c r="Q245" s="126" t="s">
        <v>1096</v>
      </c>
    </row>
    <row r="246" s="2" customFormat="1" ht="15.75" customHeight="1" spans="1:17">
      <c r="A246" s="115" t="s">
        <v>1192</v>
      </c>
      <c r="B246" s="116"/>
      <c r="C246" s="156"/>
      <c r="D246" s="118" t="s">
        <v>837</v>
      </c>
      <c r="E246" s="130">
        <v>411</v>
      </c>
      <c r="F246" s="118" t="s">
        <v>839</v>
      </c>
      <c r="G246" s="131">
        <v>42826</v>
      </c>
      <c r="H246" s="61" t="s">
        <v>840</v>
      </c>
      <c r="I246" s="120">
        <v>320</v>
      </c>
      <c r="J246" s="129"/>
      <c r="K246" s="129"/>
      <c r="L246" s="122">
        <v>208890</v>
      </c>
      <c r="M246" s="123">
        <v>0.88</v>
      </c>
      <c r="N246" s="122">
        <v>183820</v>
      </c>
      <c r="O246" s="124"/>
      <c r="P246" s="125">
        <f t="shared" si="4"/>
        <v>653</v>
      </c>
      <c r="Q246" s="126" t="s">
        <v>1096</v>
      </c>
    </row>
    <row r="247" s="2" customFormat="1" ht="15.75" customHeight="1" spans="1:17">
      <c r="A247" s="115" t="s">
        <v>1193</v>
      </c>
      <c r="B247" s="116"/>
      <c r="C247" s="156"/>
      <c r="D247" s="118" t="s">
        <v>837</v>
      </c>
      <c r="E247" s="130">
        <v>412</v>
      </c>
      <c r="F247" s="118" t="s">
        <v>839</v>
      </c>
      <c r="G247" s="131">
        <v>42826</v>
      </c>
      <c r="H247" s="61" t="s">
        <v>840</v>
      </c>
      <c r="I247" s="120">
        <v>320</v>
      </c>
      <c r="J247" s="129"/>
      <c r="K247" s="129"/>
      <c r="L247" s="122">
        <v>208890</v>
      </c>
      <c r="M247" s="123">
        <v>0.88</v>
      </c>
      <c r="N247" s="122">
        <v>183820</v>
      </c>
      <c r="O247" s="124"/>
      <c r="P247" s="125">
        <f t="shared" si="4"/>
        <v>653</v>
      </c>
      <c r="Q247" s="126" t="s">
        <v>1096</v>
      </c>
    </row>
    <row r="248" s="2" customFormat="1" ht="15.75" customHeight="1" spans="1:17">
      <c r="A248" s="115" t="s">
        <v>1194</v>
      </c>
      <c r="B248" s="116"/>
      <c r="C248" s="156"/>
      <c r="D248" s="118" t="s">
        <v>837</v>
      </c>
      <c r="E248" s="130">
        <v>413</v>
      </c>
      <c r="F248" s="118" t="s">
        <v>839</v>
      </c>
      <c r="G248" s="131">
        <v>42826</v>
      </c>
      <c r="H248" s="61" t="s">
        <v>840</v>
      </c>
      <c r="I248" s="120">
        <v>320</v>
      </c>
      <c r="J248" s="129"/>
      <c r="K248" s="129"/>
      <c r="L248" s="122">
        <v>208890</v>
      </c>
      <c r="M248" s="123">
        <v>0.88</v>
      </c>
      <c r="N248" s="122">
        <v>183820</v>
      </c>
      <c r="O248" s="124"/>
      <c r="P248" s="125">
        <f t="shared" si="4"/>
        <v>653</v>
      </c>
      <c r="Q248" s="126" t="s">
        <v>1096</v>
      </c>
    </row>
    <row r="249" s="2" customFormat="1" ht="15.75" customHeight="1" spans="1:17">
      <c r="A249" s="115" t="s">
        <v>1195</v>
      </c>
      <c r="B249" s="116"/>
      <c r="C249" s="156"/>
      <c r="D249" s="118" t="s">
        <v>847</v>
      </c>
      <c r="E249" s="130">
        <v>401</v>
      </c>
      <c r="F249" s="118" t="s">
        <v>839</v>
      </c>
      <c r="G249" s="131">
        <v>42826</v>
      </c>
      <c r="H249" s="61" t="s">
        <v>840</v>
      </c>
      <c r="I249" s="120">
        <v>260</v>
      </c>
      <c r="J249" s="129"/>
      <c r="K249" s="129"/>
      <c r="L249" s="122">
        <v>169720</v>
      </c>
      <c r="M249" s="123">
        <v>0.88</v>
      </c>
      <c r="N249" s="122">
        <v>149350</v>
      </c>
      <c r="O249" s="124"/>
      <c r="P249" s="125">
        <f t="shared" si="4"/>
        <v>653</v>
      </c>
      <c r="Q249" s="126" t="s">
        <v>1096</v>
      </c>
    </row>
    <row r="250" s="2" customFormat="1" ht="15.75" customHeight="1" spans="1:17">
      <c r="A250" s="115" t="s">
        <v>1196</v>
      </c>
      <c r="B250" s="116"/>
      <c r="C250" s="156"/>
      <c r="D250" s="118" t="s">
        <v>847</v>
      </c>
      <c r="E250" s="130">
        <v>402</v>
      </c>
      <c r="F250" s="118" t="s">
        <v>839</v>
      </c>
      <c r="G250" s="131">
        <v>42826</v>
      </c>
      <c r="H250" s="61" t="s">
        <v>840</v>
      </c>
      <c r="I250" s="120">
        <v>260</v>
      </c>
      <c r="J250" s="129"/>
      <c r="K250" s="129"/>
      <c r="L250" s="122">
        <v>169720</v>
      </c>
      <c r="M250" s="123">
        <v>0.88</v>
      </c>
      <c r="N250" s="122">
        <v>149350</v>
      </c>
      <c r="O250" s="124"/>
      <c r="P250" s="125">
        <f t="shared" si="4"/>
        <v>653</v>
      </c>
      <c r="Q250" s="126" t="s">
        <v>1096</v>
      </c>
    </row>
    <row r="251" s="2" customFormat="1" ht="15.75" customHeight="1" spans="1:17">
      <c r="A251" s="115" t="s">
        <v>1197</v>
      </c>
      <c r="B251" s="116"/>
      <c r="C251" s="156"/>
      <c r="D251" s="118" t="s">
        <v>847</v>
      </c>
      <c r="E251" s="130">
        <v>403</v>
      </c>
      <c r="F251" s="118" t="s">
        <v>839</v>
      </c>
      <c r="G251" s="131">
        <v>42826</v>
      </c>
      <c r="H251" s="61" t="s">
        <v>840</v>
      </c>
      <c r="I251" s="120">
        <v>260</v>
      </c>
      <c r="J251" s="129"/>
      <c r="K251" s="129"/>
      <c r="L251" s="122">
        <v>169720</v>
      </c>
      <c r="M251" s="123">
        <v>0.88</v>
      </c>
      <c r="N251" s="122">
        <v>149350</v>
      </c>
      <c r="O251" s="124"/>
      <c r="P251" s="125">
        <f t="shared" si="4"/>
        <v>653</v>
      </c>
      <c r="Q251" s="126" t="s">
        <v>1096</v>
      </c>
    </row>
    <row r="252" s="2" customFormat="1" ht="15.75" customHeight="1" spans="1:17">
      <c r="A252" s="115" t="s">
        <v>1198</v>
      </c>
      <c r="B252" s="116"/>
      <c r="C252" s="156"/>
      <c r="D252" s="118" t="s">
        <v>847</v>
      </c>
      <c r="E252" s="130">
        <v>404</v>
      </c>
      <c r="F252" s="118" t="s">
        <v>839</v>
      </c>
      <c r="G252" s="131">
        <v>42826</v>
      </c>
      <c r="H252" s="61" t="s">
        <v>840</v>
      </c>
      <c r="I252" s="120">
        <v>260</v>
      </c>
      <c r="J252" s="129"/>
      <c r="K252" s="129"/>
      <c r="L252" s="122">
        <v>169720</v>
      </c>
      <c r="M252" s="123">
        <v>0.88</v>
      </c>
      <c r="N252" s="122">
        <v>149350</v>
      </c>
      <c r="O252" s="124"/>
      <c r="P252" s="125">
        <f t="shared" si="4"/>
        <v>653</v>
      </c>
      <c r="Q252" s="126" t="s">
        <v>1096</v>
      </c>
    </row>
    <row r="253" s="3" customFormat="1" ht="15.75" customHeight="1" spans="1:17">
      <c r="A253" s="115" t="s">
        <v>1199</v>
      </c>
      <c r="B253" s="116"/>
      <c r="C253" s="156"/>
      <c r="D253" s="118" t="s">
        <v>847</v>
      </c>
      <c r="E253" s="130">
        <v>405</v>
      </c>
      <c r="F253" s="118" t="s">
        <v>839</v>
      </c>
      <c r="G253" s="131">
        <v>42826</v>
      </c>
      <c r="H253" s="61" t="s">
        <v>840</v>
      </c>
      <c r="I253" s="120">
        <v>260</v>
      </c>
      <c r="J253" s="129"/>
      <c r="K253" s="129"/>
      <c r="L253" s="122">
        <v>169720</v>
      </c>
      <c r="M253" s="123">
        <v>0.88</v>
      </c>
      <c r="N253" s="122">
        <v>149350</v>
      </c>
      <c r="O253" s="124"/>
      <c r="P253" s="125">
        <f t="shared" si="4"/>
        <v>653</v>
      </c>
      <c r="Q253" s="126" t="s">
        <v>1096</v>
      </c>
    </row>
    <row r="254" s="3" customFormat="1" ht="15.75" customHeight="1" spans="1:17">
      <c r="A254" s="115" t="s">
        <v>1200</v>
      </c>
      <c r="B254" s="116"/>
      <c r="C254" s="156"/>
      <c r="D254" s="118" t="s">
        <v>847</v>
      </c>
      <c r="E254" s="130">
        <v>414</v>
      </c>
      <c r="F254" s="118" t="s">
        <v>839</v>
      </c>
      <c r="G254" s="131">
        <v>42826</v>
      </c>
      <c r="H254" s="61" t="s">
        <v>840</v>
      </c>
      <c r="I254" s="120">
        <v>260</v>
      </c>
      <c r="J254" s="129"/>
      <c r="K254" s="129"/>
      <c r="L254" s="122">
        <v>169720</v>
      </c>
      <c r="M254" s="123">
        <v>0.88</v>
      </c>
      <c r="N254" s="122">
        <v>149350</v>
      </c>
      <c r="O254" s="124"/>
      <c r="P254" s="125">
        <f t="shared" si="4"/>
        <v>653</v>
      </c>
      <c r="Q254" s="126" t="s">
        <v>1096</v>
      </c>
    </row>
    <row r="255" s="3" customFormat="1" ht="15.75" customHeight="1" spans="1:17">
      <c r="A255" s="115" t="s">
        <v>1201</v>
      </c>
      <c r="B255" s="116"/>
      <c r="C255" s="156"/>
      <c r="D255" s="118" t="s">
        <v>847</v>
      </c>
      <c r="E255" s="130">
        <v>415</v>
      </c>
      <c r="F255" s="118" t="s">
        <v>839</v>
      </c>
      <c r="G255" s="131">
        <v>42826</v>
      </c>
      <c r="H255" s="61" t="s">
        <v>840</v>
      </c>
      <c r="I255" s="120">
        <v>260</v>
      </c>
      <c r="J255" s="129"/>
      <c r="K255" s="129"/>
      <c r="L255" s="122">
        <v>169720</v>
      </c>
      <c r="M255" s="123">
        <v>0.88</v>
      </c>
      <c r="N255" s="122">
        <v>149350</v>
      </c>
      <c r="O255" s="124"/>
      <c r="P255" s="125">
        <f t="shared" si="4"/>
        <v>653</v>
      </c>
      <c r="Q255" s="126" t="s">
        <v>1096</v>
      </c>
    </row>
    <row r="256" s="3" customFormat="1" ht="15.75" customHeight="1" spans="1:17">
      <c r="A256" s="115" t="s">
        <v>1202</v>
      </c>
      <c r="B256" s="116"/>
      <c r="C256" s="156"/>
      <c r="D256" s="118" t="s">
        <v>847</v>
      </c>
      <c r="E256" s="130">
        <v>416</v>
      </c>
      <c r="F256" s="118" t="s">
        <v>839</v>
      </c>
      <c r="G256" s="131">
        <v>42826</v>
      </c>
      <c r="H256" s="61" t="s">
        <v>840</v>
      </c>
      <c r="I256" s="120">
        <v>260</v>
      </c>
      <c r="J256" s="129"/>
      <c r="K256" s="129"/>
      <c r="L256" s="122">
        <v>169720</v>
      </c>
      <c r="M256" s="123">
        <v>0.88</v>
      </c>
      <c r="N256" s="122">
        <v>149350</v>
      </c>
      <c r="O256" s="124"/>
      <c r="P256" s="125">
        <f t="shared" si="4"/>
        <v>653</v>
      </c>
      <c r="Q256" s="126" t="s">
        <v>1096</v>
      </c>
    </row>
    <row r="257" s="3" customFormat="1" ht="15.75" customHeight="1" spans="1:17">
      <c r="A257" s="115" t="s">
        <v>1203</v>
      </c>
      <c r="B257" s="116"/>
      <c r="C257" s="156"/>
      <c r="D257" s="118" t="s">
        <v>847</v>
      </c>
      <c r="E257" s="130">
        <v>417</v>
      </c>
      <c r="F257" s="118" t="s">
        <v>839</v>
      </c>
      <c r="G257" s="131">
        <v>42826</v>
      </c>
      <c r="H257" s="61" t="s">
        <v>840</v>
      </c>
      <c r="I257" s="120">
        <v>260</v>
      </c>
      <c r="J257" s="129"/>
      <c r="K257" s="129"/>
      <c r="L257" s="122">
        <v>169720</v>
      </c>
      <c r="M257" s="123">
        <v>0.88</v>
      </c>
      <c r="N257" s="122">
        <v>149350</v>
      </c>
      <c r="O257" s="124"/>
      <c r="P257" s="125">
        <f t="shared" si="4"/>
        <v>653</v>
      </c>
      <c r="Q257" s="126" t="s">
        <v>1096</v>
      </c>
    </row>
    <row r="258" s="3" customFormat="1" ht="15.75" customHeight="1" spans="1:17">
      <c r="A258" s="115" t="s">
        <v>1204</v>
      </c>
      <c r="B258" s="116"/>
      <c r="C258" s="156"/>
      <c r="D258" s="118" t="s">
        <v>847</v>
      </c>
      <c r="E258" s="130">
        <v>418</v>
      </c>
      <c r="F258" s="118" t="s">
        <v>839</v>
      </c>
      <c r="G258" s="131">
        <v>42826</v>
      </c>
      <c r="H258" s="61" t="s">
        <v>840</v>
      </c>
      <c r="I258" s="120">
        <v>260</v>
      </c>
      <c r="J258" s="129"/>
      <c r="K258" s="129"/>
      <c r="L258" s="122">
        <v>169720</v>
      </c>
      <c r="M258" s="123">
        <v>0.88</v>
      </c>
      <c r="N258" s="122">
        <v>149350</v>
      </c>
      <c r="O258" s="124"/>
      <c r="P258" s="125">
        <f t="shared" si="4"/>
        <v>653</v>
      </c>
      <c r="Q258" s="126" t="s">
        <v>1096</v>
      </c>
    </row>
    <row r="259" s="2" customFormat="1" ht="15.75" customHeight="1" spans="1:17">
      <c r="A259" s="115" t="s">
        <v>1205</v>
      </c>
      <c r="B259" s="116"/>
      <c r="C259" s="156"/>
      <c r="D259" s="118" t="s">
        <v>837</v>
      </c>
      <c r="E259" s="130">
        <v>501</v>
      </c>
      <c r="F259" s="118" t="s">
        <v>839</v>
      </c>
      <c r="G259" s="131">
        <v>42826</v>
      </c>
      <c r="H259" s="61" t="s">
        <v>840</v>
      </c>
      <c r="I259" s="120">
        <v>210</v>
      </c>
      <c r="J259" s="129"/>
      <c r="K259" s="129"/>
      <c r="L259" s="122">
        <v>137080</v>
      </c>
      <c r="M259" s="123">
        <v>0.88</v>
      </c>
      <c r="N259" s="122">
        <v>120630</v>
      </c>
      <c r="O259" s="124"/>
      <c r="P259" s="125">
        <f t="shared" si="4"/>
        <v>653</v>
      </c>
      <c r="Q259" s="126" t="s">
        <v>1096</v>
      </c>
    </row>
    <row r="260" s="2" customFormat="1" ht="15.75" customHeight="1" spans="1:17">
      <c r="A260" s="115" t="s">
        <v>1206</v>
      </c>
      <c r="B260" s="116"/>
      <c r="C260" s="156"/>
      <c r="D260" s="118" t="s">
        <v>837</v>
      </c>
      <c r="E260" s="130">
        <v>502</v>
      </c>
      <c r="F260" s="118" t="s">
        <v>839</v>
      </c>
      <c r="G260" s="131">
        <v>42826</v>
      </c>
      <c r="H260" s="61" t="s">
        <v>840</v>
      </c>
      <c r="I260" s="120">
        <v>210</v>
      </c>
      <c r="J260" s="129"/>
      <c r="K260" s="129"/>
      <c r="L260" s="122">
        <v>137080</v>
      </c>
      <c r="M260" s="123">
        <v>0.88</v>
      </c>
      <c r="N260" s="122">
        <v>120630</v>
      </c>
      <c r="O260" s="124"/>
      <c r="P260" s="125">
        <f t="shared" si="4"/>
        <v>653</v>
      </c>
      <c r="Q260" s="126" t="s">
        <v>1096</v>
      </c>
    </row>
    <row r="261" s="2" customFormat="1" ht="15.75" customHeight="1" spans="1:17">
      <c r="A261" s="115" t="s">
        <v>1207</v>
      </c>
      <c r="B261" s="116"/>
      <c r="C261" s="156"/>
      <c r="D261" s="118" t="s">
        <v>837</v>
      </c>
      <c r="E261" s="130">
        <v>503</v>
      </c>
      <c r="F261" s="118" t="s">
        <v>839</v>
      </c>
      <c r="G261" s="131">
        <v>42826</v>
      </c>
      <c r="H261" s="61" t="s">
        <v>840</v>
      </c>
      <c r="I261" s="120">
        <v>210</v>
      </c>
      <c r="J261" s="129"/>
      <c r="K261" s="129"/>
      <c r="L261" s="122">
        <v>137080</v>
      </c>
      <c r="M261" s="123">
        <v>0.88</v>
      </c>
      <c r="N261" s="122">
        <v>120630</v>
      </c>
      <c r="O261" s="124"/>
      <c r="P261" s="125">
        <f t="shared" si="4"/>
        <v>653</v>
      </c>
      <c r="Q261" s="126" t="s">
        <v>1096</v>
      </c>
    </row>
    <row r="262" s="2" customFormat="1" ht="15.75" customHeight="1" spans="1:17">
      <c r="A262" s="115" t="s">
        <v>1208</v>
      </c>
      <c r="B262" s="116"/>
      <c r="C262" s="156"/>
      <c r="D262" s="118" t="s">
        <v>837</v>
      </c>
      <c r="E262" s="130">
        <v>504</v>
      </c>
      <c r="F262" s="118" t="s">
        <v>839</v>
      </c>
      <c r="G262" s="131">
        <v>42826</v>
      </c>
      <c r="H262" s="61" t="s">
        <v>840</v>
      </c>
      <c r="I262" s="120">
        <v>210</v>
      </c>
      <c r="J262" s="129"/>
      <c r="K262" s="129"/>
      <c r="L262" s="122">
        <v>137080</v>
      </c>
      <c r="M262" s="123">
        <v>0.88</v>
      </c>
      <c r="N262" s="122">
        <v>120630</v>
      </c>
      <c r="O262" s="124"/>
      <c r="P262" s="125">
        <f t="shared" si="4"/>
        <v>653</v>
      </c>
      <c r="Q262" s="126" t="s">
        <v>1096</v>
      </c>
    </row>
    <row r="263" s="2" customFormat="1" ht="15.75" customHeight="1" spans="1:17">
      <c r="A263" s="115" t="s">
        <v>1209</v>
      </c>
      <c r="B263" s="116"/>
      <c r="C263" s="156"/>
      <c r="D263" s="118" t="s">
        <v>837</v>
      </c>
      <c r="E263" s="130">
        <v>505</v>
      </c>
      <c r="F263" s="118" t="s">
        <v>839</v>
      </c>
      <c r="G263" s="131">
        <v>42826</v>
      </c>
      <c r="H263" s="61" t="s">
        <v>840</v>
      </c>
      <c r="I263" s="120">
        <v>210</v>
      </c>
      <c r="J263" s="129"/>
      <c r="K263" s="129"/>
      <c r="L263" s="122">
        <v>137080</v>
      </c>
      <c r="M263" s="123">
        <v>0.88</v>
      </c>
      <c r="N263" s="122">
        <v>120630</v>
      </c>
      <c r="O263" s="124"/>
      <c r="P263" s="125">
        <f t="shared" si="4"/>
        <v>653</v>
      </c>
      <c r="Q263" s="126" t="s">
        <v>1096</v>
      </c>
    </row>
    <row r="264" s="2" customFormat="1" ht="15.75" customHeight="1" spans="1:17">
      <c r="A264" s="115" t="s">
        <v>1210</v>
      </c>
      <c r="B264" s="116"/>
      <c r="C264" s="156"/>
      <c r="D264" s="118" t="s">
        <v>837</v>
      </c>
      <c r="E264" s="130">
        <v>506</v>
      </c>
      <c r="F264" s="118" t="s">
        <v>839</v>
      </c>
      <c r="G264" s="131">
        <v>42826</v>
      </c>
      <c r="H264" s="61" t="s">
        <v>840</v>
      </c>
      <c r="I264" s="120">
        <v>210</v>
      </c>
      <c r="J264" s="129"/>
      <c r="K264" s="129"/>
      <c r="L264" s="122">
        <v>137080</v>
      </c>
      <c r="M264" s="123">
        <v>0.88</v>
      </c>
      <c r="N264" s="122">
        <v>120630</v>
      </c>
      <c r="O264" s="124"/>
      <c r="P264" s="125">
        <f t="shared" si="4"/>
        <v>653</v>
      </c>
      <c r="Q264" s="126" t="s">
        <v>1096</v>
      </c>
    </row>
    <row r="265" s="2" customFormat="1" ht="15.75" customHeight="1" spans="1:17">
      <c r="A265" s="115" t="s">
        <v>1211</v>
      </c>
      <c r="B265" s="116"/>
      <c r="C265" s="156"/>
      <c r="D265" s="118" t="s">
        <v>837</v>
      </c>
      <c r="E265" s="130">
        <v>507</v>
      </c>
      <c r="F265" s="118" t="s">
        <v>839</v>
      </c>
      <c r="G265" s="131">
        <v>42826</v>
      </c>
      <c r="H265" s="61" t="s">
        <v>840</v>
      </c>
      <c r="I265" s="120">
        <v>210</v>
      </c>
      <c r="J265" s="129"/>
      <c r="K265" s="129"/>
      <c r="L265" s="122">
        <v>137080</v>
      </c>
      <c r="M265" s="123">
        <v>0.88</v>
      </c>
      <c r="N265" s="122">
        <v>120630</v>
      </c>
      <c r="O265" s="124"/>
      <c r="P265" s="125">
        <f t="shared" si="4"/>
        <v>653</v>
      </c>
      <c r="Q265" s="126" t="s">
        <v>1096</v>
      </c>
    </row>
    <row r="266" s="2" customFormat="1" ht="15.75" customHeight="1" spans="1:17">
      <c r="A266" s="115" t="s">
        <v>1212</v>
      </c>
      <c r="B266" s="116"/>
      <c r="C266" s="156"/>
      <c r="D266" s="118" t="s">
        <v>837</v>
      </c>
      <c r="E266" s="130">
        <v>508</v>
      </c>
      <c r="F266" s="118" t="s">
        <v>839</v>
      </c>
      <c r="G266" s="131">
        <v>42826</v>
      </c>
      <c r="H266" s="61" t="s">
        <v>840</v>
      </c>
      <c r="I266" s="120">
        <v>210</v>
      </c>
      <c r="J266" s="129"/>
      <c r="K266" s="129"/>
      <c r="L266" s="122">
        <v>137080</v>
      </c>
      <c r="M266" s="123">
        <v>0.88</v>
      </c>
      <c r="N266" s="122">
        <v>120630</v>
      </c>
      <c r="O266" s="124"/>
      <c r="P266" s="125">
        <f t="shared" si="4"/>
        <v>653</v>
      </c>
      <c r="Q266" s="126" t="s">
        <v>1096</v>
      </c>
    </row>
    <row r="267" s="2" customFormat="1" ht="15.75" customHeight="1" spans="1:17">
      <c r="A267" s="115" t="s">
        <v>1213</v>
      </c>
      <c r="B267" s="116"/>
      <c r="C267" s="156"/>
      <c r="D267" s="118" t="s">
        <v>837</v>
      </c>
      <c r="E267" s="130">
        <v>509</v>
      </c>
      <c r="F267" s="118" t="s">
        <v>839</v>
      </c>
      <c r="G267" s="131">
        <v>42826</v>
      </c>
      <c r="H267" s="61" t="s">
        <v>840</v>
      </c>
      <c r="I267" s="120">
        <v>180</v>
      </c>
      <c r="J267" s="129"/>
      <c r="K267" s="129"/>
      <c r="L267" s="122">
        <v>117500</v>
      </c>
      <c r="M267" s="123">
        <v>0.88</v>
      </c>
      <c r="N267" s="122">
        <v>103400</v>
      </c>
      <c r="O267" s="124"/>
      <c r="P267" s="125">
        <f t="shared" si="4"/>
        <v>653</v>
      </c>
      <c r="Q267" s="126" t="s">
        <v>1096</v>
      </c>
    </row>
    <row r="268" s="2" customFormat="1" ht="15.75" customHeight="1" spans="1:17">
      <c r="A268" s="115" t="s">
        <v>1214</v>
      </c>
      <c r="B268" s="116"/>
      <c r="C268" s="156"/>
      <c r="D268" s="118" t="s">
        <v>837</v>
      </c>
      <c r="E268" s="130">
        <v>510</v>
      </c>
      <c r="F268" s="118" t="s">
        <v>839</v>
      </c>
      <c r="G268" s="131">
        <v>42826</v>
      </c>
      <c r="H268" s="61" t="s">
        <v>840</v>
      </c>
      <c r="I268" s="120">
        <v>180</v>
      </c>
      <c r="J268" s="129"/>
      <c r="K268" s="129"/>
      <c r="L268" s="122">
        <v>117500</v>
      </c>
      <c r="M268" s="123">
        <v>0.88</v>
      </c>
      <c r="N268" s="122">
        <v>103400</v>
      </c>
      <c r="O268" s="124"/>
      <c r="P268" s="125">
        <f t="shared" si="4"/>
        <v>653</v>
      </c>
      <c r="Q268" s="126" t="s">
        <v>1096</v>
      </c>
    </row>
    <row r="269" s="2" customFormat="1" ht="15.75" customHeight="1" spans="1:17">
      <c r="A269" s="115" t="s">
        <v>1215</v>
      </c>
      <c r="B269" s="116"/>
      <c r="C269" s="156"/>
      <c r="D269" s="118" t="s">
        <v>837</v>
      </c>
      <c r="E269" s="130">
        <v>511</v>
      </c>
      <c r="F269" s="118" t="s">
        <v>839</v>
      </c>
      <c r="G269" s="131">
        <v>42826</v>
      </c>
      <c r="H269" s="61" t="s">
        <v>840</v>
      </c>
      <c r="I269" s="120">
        <v>180</v>
      </c>
      <c r="J269" s="129"/>
      <c r="K269" s="129"/>
      <c r="L269" s="122">
        <v>117500</v>
      </c>
      <c r="M269" s="123">
        <v>0.88</v>
      </c>
      <c r="N269" s="122">
        <v>103400</v>
      </c>
      <c r="O269" s="124"/>
      <c r="P269" s="125">
        <f t="shared" si="4"/>
        <v>653</v>
      </c>
      <c r="Q269" s="126" t="s">
        <v>1096</v>
      </c>
    </row>
    <row r="270" s="2" customFormat="1" ht="15.75" customHeight="1" spans="1:17">
      <c r="A270" s="115" t="s">
        <v>1216</v>
      </c>
      <c r="B270" s="116"/>
      <c r="C270" s="156"/>
      <c r="D270" s="118" t="s">
        <v>837</v>
      </c>
      <c r="E270" s="130">
        <v>512</v>
      </c>
      <c r="F270" s="118" t="s">
        <v>839</v>
      </c>
      <c r="G270" s="131">
        <v>42826</v>
      </c>
      <c r="H270" s="61" t="s">
        <v>840</v>
      </c>
      <c r="I270" s="120">
        <v>180</v>
      </c>
      <c r="J270" s="129"/>
      <c r="K270" s="129"/>
      <c r="L270" s="122">
        <v>117500</v>
      </c>
      <c r="M270" s="123">
        <v>0.88</v>
      </c>
      <c r="N270" s="122">
        <v>103400</v>
      </c>
      <c r="O270" s="124"/>
      <c r="P270" s="125">
        <f t="shared" si="4"/>
        <v>653</v>
      </c>
      <c r="Q270" s="126" t="s">
        <v>1096</v>
      </c>
    </row>
    <row r="271" s="75" customFormat="1" ht="15.75" customHeight="1" spans="1:17">
      <c r="A271" s="115" t="s">
        <v>1217</v>
      </c>
      <c r="B271" s="116"/>
      <c r="C271" s="156"/>
      <c r="D271" s="118" t="s">
        <v>847</v>
      </c>
      <c r="E271" s="130">
        <v>513</v>
      </c>
      <c r="F271" s="118" t="s">
        <v>839</v>
      </c>
      <c r="G271" s="131">
        <v>42826</v>
      </c>
      <c r="H271" s="61" t="s">
        <v>840</v>
      </c>
      <c r="I271" s="120">
        <v>200</v>
      </c>
      <c r="J271" s="129"/>
      <c r="K271" s="129"/>
      <c r="L271" s="122">
        <v>130550</v>
      </c>
      <c r="M271" s="123">
        <v>0.88</v>
      </c>
      <c r="N271" s="122">
        <v>114880</v>
      </c>
      <c r="O271" s="124"/>
      <c r="P271" s="125">
        <f t="shared" si="4"/>
        <v>653</v>
      </c>
      <c r="Q271" s="126" t="s">
        <v>1096</v>
      </c>
    </row>
    <row r="272" s="2" customFormat="1" ht="15.75" customHeight="1" spans="1:17">
      <c r="A272" s="115" t="s">
        <v>1218</v>
      </c>
      <c r="B272" s="116"/>
      <c r="C272" s="156"/>
      <c r="D272" s="118" t="s">
        <v>847</v>
      </c>
      <c r="E272" s="130">
        <v>514</v>
      </c>
      <c r="F272" s="118" t="s">
        <v>839</v>
      </c>
      <c r="G272" s="131">
        <v>42826</v>
      </c>
      <c r="H272" s="61" t="s">
        <v>840</v>
      </c>
      <c r="I272" s="120">
        <v>200</v>
      </c>
      <c r="J272" s="129"/>
      <c r="K272" s="129"/>
      <c r="L272" s="122">
        <v>130550</v>
      </c>
      <c r="M272" s="123">
        <v>0.88</v>
      </c>
      <c r="N272" s="122">
        <v>114880</v>
      </c>
      <c r="O272" s="124"/>
      <c r="P272" s="125">
        <f t="shared" si="4"/>
        <v>653</v>
      </c>
      <c r="Q272" s="126" t="s">
        <v>1096</v>
      </c>
    </row>
    <row r="273" s="2" customFormat="1" ht="15.75" customHeight="1" spans="1:17">
      <c r="A273" s="115" t="s">
        <v>1219</v>
      </c>
      <c r="B273" s="116"/>
      <c r="C273" s="156"/>
      <c r="D273" s="118" t="s">
        <v>847</v>
      </c>
      <c r="E273" s="130">
        <v>515</v>
      </c>
      <c r="F273" s="118" t="s">
        <v>839</v>
      </c>
      <c r="G273" s="131">
        <v>42826</v>
      </c>
      <c r="H273" s="61" t="s">
        <v>840</v>
      </c>
      <c r="I273" s="120">
        <v>180</v>
      </c>
      <c r="J273" s="129"/>
      <c r="K273" s="129"/>
      <c r="L273" s="122">
        <v>117500</v>
      </c>
      <c r="M273" s="123">
        <v>0.88</v>
      </c>
      <c r="N273" s="122">
        <v>103400</v>
      </c>
      <c r="O273" s="124"/>
      <c r="P273" s="125">
        <f t="shared" si="4"/>
        <v>653</v>
      </c>
      <c r="Q273" s="126" t="s">
        <v>1096</v>
      </c>
    </row>
    <row r="274" s="2" customFormat="1" ht="15.75" customHeight="1" spans="1:17">
      <c r="A274" s="115" t="s">
        <v>1220</v>
      </c>
      <c r="B274" s="116"/>
      <c r="C274" s="156"/>
      <c r="D274" s="118" t="s">
        <v>847</v>
      </c>
      <c r="E274" s="130">
        <v>516</v>
      </c>
      <c r="F274" s="118" t="s">
        <v>839</v>
      </c>
      <c r="G274" s="131">
        <v>42826</v>
      </c>
      <c r="H274" s="61" t="s">
        <v>840</v>
      </c>
      <c r="I274" s="120">
        <v>180</v>
      </c>
      <c r="J274" s="129"/>
      <c r="K274" s="129"/>
      <c r="L274" s="122">
        <v>117500</v>
      </c>
      <c r="M274" s="123">
        <v>0.88</v>
      </c>
      <c r="N274" s="122">
        <v>103400</v>
      </c>
      <c r="O274" s="124"/>
      <c r="P274" s="125">
        <f t="shared" si="4"/>
        <v>653</v>
      </c>
      <c r="Q274" s="126" t="s">
        <v>1096</v>
      </c>
    </row>
    <row r="275" s="2" customFormat="1" ht="15.75" customHeight="1" spans="1:17">
      <c r="A275" s="115" t="s">
        <v>1221</v>
      </c>
      <c r="B275" s="116"/>
      <c r="C275" s="156"/>
      <c r="D275" s="118" t="s">
        <v>847</v>
      </c>
      <c r="E275" s="130">
        <v>517</v>
      </c>
      <c r="F275" s="118" t="s">
        <v>839</v>
      </c>
      <c r="G275" s="131">
        <v>42826</v>
      </c>
      <c r="H275" s="61" t="s">
        <v>840</v>
      </c>
      <c r="I275" s="120">
        <v>160</v>
      </c>
      <c r="J275" s="129"/>
      <c r="K275" s="129"/>
      <c r="L275" s="122">
        <v>104440</v>
      </c>
      <c r="M275" s="123">
        <v>0.88</v>
      </c>
      <c r="N275" s="122">
        <v>91910</v>
      </c>
      <c r="O275" s="124"/>
      <c r="P275" s="125">
        <f t="shared" si="4"/>
        <v>653</v>
      </c>
      <c r="Q275" s="126" t="s">
        <v>1096</v>
      </c>
    </row>
    <row r="276" s="2" customFormat="1" ht="15.75" customHeight="1" spans="1:17">
      <c r="A276" s="115" t="s">
        <v>1222</v>
      </c>
      <c r="B276" s="116"/>
      <c r="C276" s="156"/>
      <c r="D276" s="118" t="s">
        <v>847</v>
      </c>
      <c r="E276" s="130">
        <v>518</v>
      </c>
      <c r="F276" s="118" t="s">
        <v>839</v>
      </c>
      <c r="G276" s="131">
        <v>42826</v>
      </c>
      <c r="H276" s="61" t="s">
        <v>840</v>
      </c>
      <c r="I276" s="120">
        <v>240</v>
      </c>
      <c r="J276" s="129"/>
      <c r="K276" s="129"/>
      <c r="L276" s="122">
        <v>156670</v>
      </c>
      <c r="M276" s="123">
        <v>0.88</v>
      </c>
      <c r="N276" s="122">
        <v>137870</v>
      </c>
      <c r="O276" s="124"/>
      <c r="P276" s="125">
        <f t="shared" si="4"/>
        <v>653</v>
      </c>
      <c r="Q276" s="126" t="s">
        <v>1096</v>
      </c>
    </row>
    <row r="277" s="2" customFormat="1" ht="15.75" customHeight="1" spans="1:17">
      <c r="A277" s="115" t="s">
        <v>1223</v>
      </c>
      <c r="B277" s="116"/>
      <c r="C277" s="156"/>
      <c r="D277" s="118" t="s">
        <v>847</v>
      </c>
      <c r="E277" s="130">
        <v>519</v>
      </c>
      <c r="F277" s="118" t="s">
        <v>839</v>
      </c>
      <c r="G277" s="131">
        <v>42826</v>
      </c>
      <c r="H277" s="61" t="s">
        <v>840</v>
      </c>
      <c r="I277" s="120">
        <v>240</v>
      </c>
      <c r="J277" s="129"/>
      <c r="K277" s="129"/>
      <c r="L277" s="122">
        <v>156670</v>
      </c>
      <c r="M277" s="123">
        <v>0.88</v>
      </c>
      <c r="N277" s="122">
        <v>137870</v>
      </c>
      <c r="O277" s="124"/>
      <c r="P277" s="125">
        <f t="shared" si="4"/>
        <v>653</v>
      </c>
      <c r="Q277" s="126" t="s">
        <v>1096</v>
      </c>
    </row>
    <row r="278" s="2" customFormat="1" ht="15.75" customHeight="1" spans="1:17">
      <c r="A278" s="115" t="s">
        <v>1224</v>
      </c>
      <c r="B278" s="116"/>
      <c r="C278" s="156"/>
      <c r="D278" s="118" t="s">
        <v>847</v>
      </c>
      <c r="E278" s="130">
        <v>520</v>
      </c>
      <c r="F278" s="118" t="s">
        <v>839</v>
      </c>
      <c r="G278" s="131">
        <v>42826</v>
      </c>
      <c r="H278" s="61" t="s">
        <v>840</v>
      </c>
      <c r="I278" s="120">
        <v>240</v>
      </c>
      <c r="J278" s="129"/>
      <c r="K278" s="129"/>
      <c r="L278" s="122">
        <v>156670</v>
      </c>
      <c r="M278" s="123">
        <v>0.88</v>
      </c>
      <c r="N278" s="122">
        <v>137870</v>
      </c>
      <c r="O278" s="124"/>
      <c r="P278" s="125">
        <f t="shared" ref="P278:P299" si="5">L278/I278</f>
        <v>653</v>
      </c>
      <c r="Q278" s="126" t="s">
        <v>1096</v>
      </c>
    </row>
    <row r="279" s="2" customFormat="1" ht="15.75" customHeight="1" spans="1:17">
      <c r="A279" s="115" t="s">
        <v>1225</v>
      </c>
      <c r="B279" s="116"/>
      <c r="C279" s="156"/>
      <c r="D279" s="118" t="s">
        <v>847</v>
      </c>
      <c r="E279" s="130">
        <v>521</v>
      </c>
      <c r="F279" s="118" t="s">
        <v>839</v>
      </c>
      <c r="G279" s="131">
        <v>42826</v>
      </c>
      <c r="H279" s="61" t="s">
        <v>840</v>
      </c>
      <c r="I279" s="120">
        <v>240</v>
      </c>
      <c r="J279" s="129"/>
      <c r="K279" s="129"/>
      <c r="L279" s="122">
        <v>156670</v>
      </c>
      <c r="M279" s="123">
        <v>0.88</v>
      </c>
      <c r="N279" s="122">
        <v>137870</v>
      </c>
      <c r="O279" s="124"/>
      <c r="P279" s="125">
        <f t="shared" si="5"/>
        <v>653</v>
      </c>
      <c r="Q279" s="126" t="s">
        <v>1096</v>
      </c>
    </row>
    <row r="280" s="2" customFormat="1" ht="15.75" customHeight="1" spans="1:17">
      <c r="A280" s="115" t="s">
        <v>1226</v>
      </c>
      <c r="B280" s="116"/>
      <c r="C280" s="156"/>
      <c r="D280" s="118" t="s">
        <v>847</v>
      </c>
      <c r="E280" s="130">
        <v>522</v>
      </c>
      <c r="F280" s="118" t="s">
        <v>839</v>
      </c>
      <c r="G280" s="131">
        <v>42826</v>
      </c>
      <c r="H280" s="61" t="s">
        <v>840</v>
      </c>
      <c r="I280" s="120">
        <v>240</v>
      </c>
      <c r="J280" s="129"/>
      <c r="K280" s="129"/>
      <c r="L280" s="122">
        <v>156670</v>
      </c>
      <c r="M280" s="123">
        <v>0.88</v>
      </c>
      <c r="N280" s="122">
        <v>137870</v>
      </c>
      <c r="O280" s="124"/>
      <c r="P280" s="125">
        <f t="shared" si="5"/>
        <v>653</v>
      </c>
      <c r="Q280" s="126" t="s">
        <v>1096</v>
      </c>
    </row>
    <row r="281" s="2" customFormat="1" ht="15.75" customHeight="1" spans="1:17">
      <c r="A281" s="115" t="s">
        <v>1227</v>
      </c>
      <c r="B281" s="116"/>
      <c r="C281" s="156"/>
      <c r="D281" s="118" t="s">
        <v>847</v>
      </c>
      <c r="E281" s="130">
        <v>523</v>
      </c>
      <c r="F281" s="118" t="s">
        <v>839</v>
      </c>
      <c r="G281" s="131">
        <v>42826</v>
      </c>
      <c r="H281" s="61" t="s">
        <v>840</v>
      </c>
      <c r="I281" s="120">
        <v>250</v>
      </c>
      <c r="J281" s="129"/>
      <c r="K281" s="129"/>
      <c r="L281" s="122">
        <v>163190</v>
      </c>
      <c r="M281" s="123">
        <v>0.88</v>
      </c>
      <c r="N281" s="122">
        <v>143610</v>
      </c>
      <c r="O281" s="124"/>
      <c r="P281" s="125">
        <f t="shared" si="5"/>
        <v>653</v>
      </c>
      <c r="Q281" s="126" t="s">
        <v>1096</v>
      </c>
    </row>
    <row r="282" s="2" customFormat="1" ht="15.75" customHeight="1" spans="1:17">
      <c r="A282" s="115" t="s">
        <v>1228</v>
      </c>
      <c r="B282" s="116"/>
      <c r="C282" s="156"/>
      <c r="D282" s="118" t="s">
        <v>1229</v>
      </c>
      <c r="E282" s="130" t="s">
        <v>1230</v>
      </c>
      <c r="F282" s="118" t="s">
        <v>839</v>
      </c>
      <c r="G282" s="131">
        <v>42736</v>
      </c>
      <c r="H282" s="61" t="s">
        <v>840</v>
      </c>
      <c r="I282" s="120">
        <v>300</v>
      </c>
      <c r="J282" s="129"/>
      <c r="K282" s="129"/>
      <c r="L282" s="122">
        <v>195830</v>
      </c>
      <c r="M282" s="123">
        <v>0.87</v>
      </c>
      <c r="N282" s="122">
        <v>170370</v>
      </c>
      <c r="O282" s="124"/>
      <c r="P282" s="125">
        <f t="shared" si="5"/>
        <v>653</v>
      </c>
      <c r="Q282" s="126" t="s">
        <v>1096</v>
      </c>
    </row>
    <row r="283" s="2" customFormat="1" ht="15.75" customHeight="1" spans="1:17">
      <c r="A283" s="115" t="s">
        <v>1231</v>
      </c>
      <c r="B283" s="116"/>
      <c r="C283" s="156"/>
      <c r="D283" s="118" t="s">
        <v>1229</v>
      </c>
      <c r="E283" s="130" t="s">
        <v>1232</v>
      </c>
      <c r="F283" s="118" t="s">
        <v>839</v>
      </c>
      <c r="G283" s="131">
        <v>42736</v>
      </c>
      <c r="H283" s="61" t="s">
        <v>840</v>
      </c>
      <c r="I283" s="120">
        <v>300</v>
      </c>
      <c r="J283" s="129"/>
      <c r="K283" s="129"/>
      <c r="L283" s="122">
        <v>195830</v>
      </c>
      <c r="M283" s="123">
        <v>0.87</v>
      </c>
      <c r="N283" s="122">
        <v>170370</v>
      </c>
      <c r="O283" s="124"/>
      <c r="P283" s="125">
        <f t="shared" si="5"/>
        <v>653</v>
      </c>
      <c r="Q283" s="126" t="s">
        <v>1096</v>
      </c>
    </row>
    <row r="284" s="2" customFormat="1" ht="15.75" customHeight="1" spans="1:17">
      <c r="A284" s="115" t="s">
        <v>1233</v>
      </c>
      <c r="B284" s="116"/>
      <c r="C284" s="156"/>
      <c r="D284" s="118" t="s">
        <v>1234</v>
      </c>
      <c r="E284" s="130" t="s">
        <v>1235</v>
      </c>
      <c r="F284" s="118" t="s">
        <v>839</v>
      </c>
      <c r="G284" s="131">
        <v>42736</v>
      </c>
      <c r="H284" s="61" t="s">
        <v>840</v>
      </c>
      <c r="I284" s="120">
        <v>400</v>
      </c>
      <c r="J284" s="129"/>
      <c r="K284" s="129"/>
      <c r="L284" s="122">
        <v>261110</v>
      </c>
      <c r="M284" s="123">
        <v>0.87</v>
      </c>
      <c r="N284" s="122">
        <v>227170</v>
      </c>
      <c r="O284" s="124"/>
      <c r="P284" s="125">
        <f t="shared" si="5"/>
        <v>653</v>
      </c>
      <c r="Q284" s="126" t="s">
        <v>1096</v>
      </c>
    </row>
    <row r="285" s="2" customFormat="1" ht="15.75" customHeight="1" spans="1:17">
      <c r="A285" s="115" t="s">
        <v>1236</v>
      </c>
      <c r="B285" s="116"/>
      <c r="C285" s="156"/>
      <c r="D285" s="118" t="s">
        <v>1234</v>
      </c>
      <c r="E285" s="130"/>
      <c r="F285" s="118" t="s">
        <v>839</v>
      </c>
      <c r="G285" s="131">
        <v>42736</v>
      </c>
      <c r="H285" s="61" t="s">
        <v>840</v>
      </c>
      <c r="I285" s="120">
        <v>400</v>
      </c>
      <c r="J285" s="129"/>
      <c r="K285" s="129"/>
      <c r="L285" s="122">
        <v>261110</v>
      </c>
      <c r="M285" s="123">
        <v>0.87</v>
      </c>
      <c r="N285" s="122">
        <v>227170</v>
      </c>
      <c r="O285" s="124"/>
      <c r="P285" s="125">
        <f t="shared" si="5"/>
        <v>653</v>
      </c>
      <c r="Q285" s="126" t="s">
        <v>1096</v>
      </c>
    </row>
    <row r="286" s="75" customFormat="1" ht="15.75" customHeight="1" spans="1:17">
      <c r="A286" s="115" t="s">
        <v>1237</v>
      </c>
      <c r="B286" s="116"/>
      <c r="C286" s="156"/>
      <c r="D286" s="118" t="s">
        <v>1238</v>
      </c>
      <c r="E286" s="130" t="s">
        <v>1239</v>
      </c>
      <c r="F286" s="118" t="s">
        <v>839</v>
      </c>
      <c r="G286" s="131">
        <v>42736</v>
      </c>
      <c r="H286" s="61" t="s">
        <v>840</v>
      </c>
      <c r="I286" s="120">
        <v>500</v>
      </c>
      <c r="J286" s="129"/>
      <c r="K286" s="129"/>
      <c r="L286" s="122">
        <v>326390</v>
      </c>
      <c r="M286" s="123">
        <v>0.87</v>
      </c>
      <c r="N286" s="122">
        <v>283960</v>
      </c>
      <c r="O286" s="124"/>
      <c r="P286" s="125">
        <f t="shared" si="5"/>
        <v>653</v>
      </c>
      <c r="Q286" s="126" t="s">
        <v>1096</v>
      </c>
    </row>
    <row r="287" s="2" customFormat="1" ht="15.75" customHeight="1" spans="1:17">
      <c r="A287" s="115" t="s">
        <v>1240</v>
      </c>
      <c r="B287" s="116"/>
      <c r="C287" s="156"/>
      <c r="D287" s="118" t="s">
        <v>1238</v>
      </c>
      <c r="E287" s="130" t="s">
        <v>1241</v>
      </c>
      <c r="F287" s="118" t="s">
        <v>839</v>
      </c>
      <c r="G287" s="131">
        <v>42736</v>
      </c>
      <c r="H287" s="61" t="s">
        <v>840</v>
      </c>
      <c r="I287" s="120">
        <v>500</v>
      </c>
      <c r="J287" s="129"/>
      <c r="K287" s="129"/>
      <c r="L287" s="122">
        <v>326390</v>
      </c>
      <c r="M287" s="123">
        <v>0.87</v>
      </c>
      <c r="N287" s="122">
        <v>283960</v>
      </c>
      <c r="O287" s="124"/>
      <c r="P287" s="125">
        <f t="shared" si="5"/>
        <v>653</v>
      </c>
      <c r="Q287" s="126" t="s">
        <v>1096</v>
      </c>
    </row>
    <row r="288" s="2" customFormat="1" ht="15.75" customHeight="1" spans="1:17">
      <c r="A288" s="115" t="s">
        <v>1242</v>
      </c>
      <c r="B288" s="116"/>
      <c r="C288" s="156"/>
      <c r="D288" s="118" t="s">
        <v>1238</v>
      </c>
      <c r="E288" s="130" t="s">
        <v>1243</v>
      </c>
      <c r="F288" s="118" t="s">
        <v>839</v>
      </c>
      <c r="G288" s="131">
        <v>42736</v>
      </c>
      <c r="H288" s="61" t="s">
        <v>840</v>
      </c>
      <c r="I288" s="120">
        <v>500</v>
      </c>
      <c r="J288" s="129"/>
      <c r="K288" s="129"/>
      <c r="L288" s="122">
        <v>326390</v>
      </c>
      <c r="M288" s="123">
        <v>0.87</v>
      </c>
      <c r="N288" s="122">
        <v>283960</v>
      </c>
      <c r="O288" s="124"/>
      <c r="P288" s="125">
        <f t="shared" si="5"/>
        <v>653</v>
      </c>
      <c r="Q288" s="126" t="s">
        <v>1096</v>
      </c>
    </row>
    <row r="289" s="2" customFormat="1" ht="15.75" customHeight="1" spans="1:17">
      <c r="A289" s="115" t="s">
        <v>1244</v>
      </c>
      <c r="B289" s="116"/>
      <c r="C289" s="156"/>
      <c r="D289" s="118" t="s">
        <v>1238</v>
      </c>
      <c r="E289" s="130" t="s">
        <v>1245</v>
      </c>
      <c r="F289" s="118" t="s">
        <v>839</v>
      </c>
      <c r="G289" s="131">
        <v>42736</v>
      </c>
      <c r="H289" s="61" t="s">
        <v>840</v>
      </c>
      <c r="I289" s="120">
        <v>500</v>
      </c>
      <c r="J289" s="129"/>
      <c r="K289" s="129"/>
      <c r="L289" s="122">
        <v>326390</v>
      </c>
      <c r="M289" s="123">
        <v>0.87</v>
      </c>
      <c r="N289" s="122">
        <v>283960</v>
      </c>
      <c r="O289" s="124"/>
      <c r="P289" s="125">
        <f t="shared" si="5"/>
        <v>653</v>
      </c>
      <c r="Q289" s="126" t="s">
        <v>1096</v>
      </c>
    </row>
    <row r="290" s="2" customFormat="1" ht="15.75" customHeight="1" spans="1:17">
      <c r="A290" s="115" t="s">
        <v>1246</v>
      </c>
      <c r="B290" s="116"/>
      <c r="C290" s="156"/>
      <c r="D290" s="118" t="s">
        <v>1238</v>
      </c>
      <c r="E290" s="130" t="s">
        <v>1247</v>
      </c>
      <c r="F290" s="118" t="s">
        <v>839</v>
      </c>
      <c r="G290" s="131">
        <v>42736</v>
      </c>
      <c r="H290" s="61" t="s">
        <v>840</v>
      </c>
      <c r="I290" s="120">
        <v>500</v>
      </c>
      <c r="J290" s="129"/>
      <c r="K290" s="129"/>
      <c r="L290" s="122">
        <v>326390</v>
      </c>
      <c r="M290" s="123">
        <v>0.87</v>
      </c>
      <c r="N290" s="122">
        <v>283960</v>
      </c>
      <c r="O290" s="124"/>
      <c r="P290" s="125">
        <f t="shared" si="5"/>
        <v>653</v>
      </c>
      <c r="Q290" s="126" t="s">
        <v>1096</v>
      </c>
    </row>
    <row r="291" s="2" customFormat="1" ht="15.75" customHeight="1" spans="1:17">
      <c r="A291" s="115" t="s">
        <v>1248</v>
      </c>
      <c r="B291" s="116"/>
      <c r="C291" s="156"/>
      <c r="D291" s="118" t="s">
        <v>1238</v>
      </c>
      <c r="E291" s="130" t="s">
        <v>1249</v>
      </c>
      <c r="F291" s="118" t="s">
        <v>839</v>
      </c>
      <c r="G291" s="131">
        <v>42736</v>
      </c>
      <c r="H291" s="61" t="s">
        <v>840</v>
      </c>
      <c r="I291" s="120">
        <v>500</v>
      </c>
      <c r="J291" s="129"/>
      <c r="K291" s="129"/>
      <c r="L291" s="122">
        <v>326390</v>
      </c>
      <c r="M291" s="123">
        <v>0.87</v>
      </c>
      <c r="N291" s="122">
        <v>283960</v>
      </c>
      <c r="O291" s="124"/>
      <c r="P291" s="125">
        <f t="shared" si="5"/>
        <v>653</v>
      </c>
      <c r="Q291" s="126" t="s">
        <v>1096</v>
      </c>
    </row>
    <row r="292" s="3" customFormat="1" ht="15.75" customHeight="1" spans="1:17">
      <c r="A292" s="115" t="s">
        <v>1250</v>
      </c>
      <c r="B292" s="116"/>
      <c r="C292" s="156"/>
      <c r="D292" s="130" t="s">
        <v>1251</v>
      </c>
      <c r="E292" s="130" t="s">
        <v>1252</v>
      </c>
      <c r="F292" s="130" t="s">
        <v>931</v>
      </c>
      <c r="G292" s="119">
        <v>42005</v>
      </c>
      <c r="H292" s="61" t="s">
        <v>840</v>
      </c>
      <c r="I292" s="120">
        <v>170</v>
      </c>
      <c r="J292" s="129"/>
      <c r="K292" s="129"/>
      <c r="L292" s="122">
        <v>137490</v>
      </c>
      <c r="M292" s="123">
        <v>0.86</v>
      </c>
      <c r="N292" s="122">
        <v>118240</v>
      </c>
      <c r="O292" s="124"/>
      <c r="P292" s="125">
        <f t="shared" si="5"/>
        <v>809</v>
      </c>
      <c r="Q292" s="126" t="s">
        <v>1096</v>
      </c>
    </row>
    <row r="293" s="2" customFormat="1" ht="15.75" customHeight="1" spans="1:17">
      <c r="A293" s="115" t="s">
        <v>1253</v>
      </c>
      <c r="B293" s="116"/>
      <c r="C293" s="156"/>
      <c r="D293" s="130" t="s">
        <v>1254</v>
      </c>
      <c r="E293" s="130" t="s">
        <v>1255</v>
      </c>
      <c r="F293" s="130" t="s">
        <v>931</v>
      </c>
      <c r="G293" s="119">
        <v>42005</v>
      </c>
      <c r="H293" s="61" t="s">
        <v>840</v>
      </c>
      <c r="I293" s="120">
        <v>170</v>
      </c>
      <c r="J293" s="129"/>
      <c r="K293" s="129"/>
      <c r="L293" s="122">
        <v>137490</v>
      </c>
      <c r="M293" s="123">
        <v>0.86</v>
      </c>
      <c r="N293" s="122">
        <v>118240</v>
      </c>
      <c r="O293" s="124"/>
      <c r="P293" s="125">
        <f t="shared" si="5"/>
        <v>809</v>
      </c>
      <c r="Q293" s="126" t="s">
        <v>1096</v>
      </c>
    </row>
    <row r="294" s="2" customFormat="1" ht="15.75" customHeight="1" spans="1:17">
      <c r="A294" s="115" t="s">
        <v>1256</v>
      </c>
      <c r="B294" s="116"/>
      <c r="C294" s="156"/>
      <c r="D294" s="130" t="s">
        <v>1257</v>
      </c>
      <c r="E294" s="130" t="s">
        <v>1258</v>
      </c>
      <c r="F294" s="130" t="s">
        <v>931</v>
      </c>
      <c r="G294" s="119">
        <v>42005</v>
      </c>
      <c r="H294" s="61" t="s">
        <v>840</v>
      </c>
      <c r="I294" s="120">
        <v>170</v>
      </c>
      <c r="J294" s="129"/>
      <c r="K294" s="129"/>
      <c r="L294" s="122">
        <v>137490</v>
      </c>
      <c r="M294" s="123">
        <v>0.86</v>
      </c>
      <c r="N294" s="122">
        <v>118240</v>
      </c>
      <c r="O294" s="124"/>
      <c r="P294" s="125">
        <f t="shared" si="5"/>
        <v>809</v>
      </c>
      <c r="Q294" s="126" t="s">
        <v>1096</v>
      </c>
    </row>
    <row r="295" s="2" customFormat="1" ht="15.75" customHeight="1" spans="1:17">
      <c r="A295" s="115" t="s">
        <v>1259</v>
      </c>
      <c r="B295" s="116"/>
      <c r="C295" s="156"/>
      <c r="D295" s="130" t="s">
        <v>1260</v>
      </c>
      <c r="E295" s="130" t="s">
        <v>930</v>
      </c>
      <c r="F295" s="130" t="s">
        <v>931</v>
      </c>
      <c r="G295" s="119">
        <v>42736</v>
      </c>
      <c r="H295" s="61" t="s">
        <v>840</v>
      </c>
      <c r="I295" s="120">
        <v>350</v>
      </c>
      <c r="J295" s="129"/>
      <c r="K295" s="129"/>
      <c r="L295" s="122">
        <v>242620</v>
      </c>
      <c r="M295" s="123">
        <v>0.9</v>
      </c>
      <c r="N295" s="122">
        <v>218360</v>
      </c>
      <c r="O295" s="124"/>
      <c r="P295" s="125">
        <f t="shared" si="5"/>
        <v>693</v>
      </c>
      <c r="Q295" s="126" t="s">
        <v>1096</v>
      </c>
    </row>
    <row r="296" s="2" customFormat="1" ht="15.75" customHeight="1" spans="1:17">
      <c r="A296" s="115" t="s">
        <v>1261</v>
      </c>
      <c r="B296" s="116"/>
      <c r="C296" s="156"/>
      <c r="D296" s="130" t="s">
        <v>1262</v>
      </c>
      <c r="E296" s="130" t="s">
        <v>1252</v>
      </c>
      <c r="F296" s="130" t="s">
        <v>931</v>
      </c>
      <c r="G296" s="119">
        <v>42736</v>
      </c>
      <c r="H296" s="61" t="s">
        <v>840</v>
      </c>
      <c r="I296" s="120">
        <v>700</v>
      </c>
      <c r="J296" s="129"/>
      <c r="K296" s="129"/>
      <c r="L296" s="122">
        <v>485250</v>
      </c>
      <c r="M296" s="123">
        <v>0.9</v>
      </c>
      <c r="N296" s="122">
        <v>436730</v>
      </c>
      <c r="O296" s="124"/>
      <c r="P296" s="125">
        <f t="shared" si="5"/>
        <v>693</v>
      </c>
      <c r="Q296" s="126" t="s">
        <v>1096</v>
      </c>
    </row>
    <row r="297" s="2" customFormat="1" ht="15.75" customHeight="1" spans="1:17">
      <c r="A297" s="115" t="s">
        <v>1263</v>
      </c>
      <c r="B297" s="116"/>
      <c r="C297" s="156"/>
      <c r="D297" s="130" t="s">
        <v>1262</v>
      </c>
      <c r="E297" s="130" t="s">
        <v>1255</v>
      </c>
      <c r="F297" s="130" t="s">
        <v>931</v>
      </c>
      <c r="G297" s="119">
        <v>42736</v>
      </c>
      <c r="H297" s="61" t="s">
        <v>840</v>
      </c>
      <c r="I297" s="120">
        <v>700</v>
      </c>
      <c r="J297" s="129"/>
      <c r="K297" s="129"/>
      <c r="L297" s="122">
        <v>485250</v>
      </c>
      <c r="M297" s="123">
        <v>0.9</v>
      </c>
      <c r="N297" s="122">
        <v>436730</v>
      </c>
      <c r="O297" s="124"/>
      <c r="P297" s="125">
        <f t="shared" si="5"/>
        <v>693</v>
      </c>
      <c r="Q297" s="126" t="s">
        <v>1096</v>
      </c>
    </row>
    <row r="298" s="2" customFormat="1" ht="15.75" customHeight="1" spans="1:17">
      <c r="A298" s="115" t="s">
        <v>1264</v>
      </c>
      <c r="B298" s="116"/>
      <c r="C298" s="156"/>
      <c r="D298" s="130" t="s">
        <v>937</v>
      </c>
      <c r="E298" s="130" t="s">
        <v>1252</v>
      </c>
      <c r="F298" s="130" t="s">
        <v>938</v>
      </c>
      <c r="G298" s="119">
        <v>42005</v>
      </c>
      <c r="H298" s="61" t="s">
        <v>840</v>
      </c>
      <c r="I298" s="120">
        <v>3000</v>
      </c>
      <c r="J298" s="129"/>
      <c r="K298" s="129"/>
      <c r="L298" s="122">
        <v>2010300</v>
      </c>
      <c r="M298" s="123">
        <v>0.81</v>
      </c>
      <c r="N298" s="122">
        <v>1628340</v>
      </c>
      <c r="O298" s="124"/>
      <c r="P298" s="125">
        <f t="shared" si="5"/>
        <v>670</v>
      </c>
      <c r="Q298" s="126" t="s">
        <v>1096</v>
      </c>
    </row>
    <row r="299" s="2" customFormat="1" ht="15.75" customHeight="1" spans="1:17">
      <c r="A299" s="115" t="s">
        <v>1265</v>
      </c>
      <c r="B299" s="116"/>
      <c r="C299" s="156"/>
      <c r="D299" s="130" t="s">
        <v>937</v>
      </c>
      <c r="E299" s="130" t="s">
        <v>1255</v>
      </c>
      <c r="F299" s="130" t="s">
        <v>938</v>
      </c>
      <c r="G299" s="119">
        <v>42005</v>
      </c>
      <c r="H299" s="61" t="s">
        <v>840</v>
      </c>
      <c r="I299" s="120">
        <v>3000</v>
      </c>
      <c r="J299" s="129"/>
      <c r="K299" s="129"/>
      <c r="L299" s="122">
        <v>2010300</v>
      </c>
      <c r="M299" s="123">
        <v>0.81</v>
      </c>
      <c r="N299" s="122">
        <v>1628340</v>
      </c>
      <c r="O299" s="124"/>
      <c r="P299" s="125">
        <f t="shared" si="5"/>
        <v>670</v>
      </c>
      <c r="Q299" s="126" t="s">
        <v>1096</v>
      </c>
    </row>
    <row r="300" ht="15.75" customHeight="1" spans="1:17">
      <c r="A300" s="115" t="s">
        <v>1266</v>
      </c>
      <c r="B300" s="112"/>
      <c r="C300" s="156"/>
      <c r="D300" s="108" t="s">
        <v>1267</v>
      </c>
      <c r="E300" s="108"/>
      <c r="F300" s="132"/>
      <c r="G300" s="119">
        <v>40664</v>
      </c>
      <c r="H300" s="133" t="s">
        <v>941</v>
      </c>
      <c r="I300" s="134">
        <v>1</v>
      </c>
      <c r="J300" s="135">
        <v>78040</v>
      </c>
      <c r="K300" s="136">
        <v>50855.92</v>
      </c>
      <c r="L300" s="137">
        <v>113950</v>
      </c>
      <c r="M300" s="138">
        <v>0.61</v>
      </c>
      <c r="N300" s="139">
        <v>69510</v>
      </c>
      <c r="O300" s="140"/>
      <c r="P300" s="141"/>
      <c r="Q300" s="142" t="s">
        <v>1096</v>
      </c>
    </row>
    <row r="301" ht="15.75" customHeight="1" spans="1:17">
      <c r="A301" s="115" t="s">
        <v>1268</v>
      </c>
      <c r="B301" s="112"/>
      <c r="C301" s="156"/>
      <c r="D301" s="108" t="s">
        <v>1267</v>
      </c>
      <c r="E301" s="108"/>
      <c r="F301" s="132"/>
      <c r="G301" s="119">
        <v>41153</v>
      </c>
      <c r="H301" s="133" t="s">
        <v>941</v>
      </c>
      <c r="I301" s="134">
        <v>1</v>
      </c>
      <c r="J301" s="135">
        <v>98935</v>
      </c>
      <c r="K301" s="136">
        <v>70738.36</v>
      </c>
      <c r="L301" s="137">
        <v>137740</v>
      </c>
      <c r="M301" s="138">
        <v>0.68</v>
      </c>
      <c r="N301" s="139">
        <v>93660</v>
      </c>
      <c r="O301" s="140"/>
      <c r="P301" s="141"/>
      <c r="Q301" s="142" t="s">
        <v>1096</v>
      </c>
    </row>
    <row r="302" ht="15.75" customHeight="1" spans="1:17">
      <c r="A302" s="115" t="s">
        <v>1269</v>
      </c>
      <c r="B302" s="112"/>
      <c r="C302" s="156"/>
      <c r="D302" s="108" t="s">
        <v>1270</v>
      </c>
      <c r="E302" s="108"/>
      <c r="F302" s="132"/>
      <c r="G302" s="119">
        <v>41153</v>
      </c>
      <c r="H302" s="133" t="s">
        <v>941</v>
      </c>
      <c r="I302" s="134">
        <v>1</v>
      </c>
      <c r="J302" s="135">
        <v>31297.39</v>
      </c>
      <c r="K302" s="136">
        <v>22377.31</v>
      </c>
      <c r="L302" s="137">
        <v>43570</v>
      </c>
      <c r="M302" s="138">
        <v>0.68</v>
      </c>
      <c r="N302" s="139">
        <v>29630</v>
      </c>
      <c r="O302" s="140"/>
      <c r="P302" s="141"/>
      <c r="Q302" s="142" t="s">
        <v>1096</v>
      </c>
    </row>
    <row r="303" ht="15.75" customHeight="1" spans="1:17">
      <c r="A303" s="115" t="s">
        <v>1271</v>
      </c>
      <c r="B303" s="112"/>
      <c r="C303" s="156"/>
      <c r="D303" s="108" t="s">
        <v>1272</v>
      </c>
      <c r="E303" s="108"/>
      <c r="F303" s="132"/>
      <c r="G303" s="119">
        <v>40179</v>
      </c>
      <c r="H303" s="133" t="s">
        <v>941</v>
      </c>
      <c r="I303" s="134">
        <v>1</v>
      </c>
      <c r="J303" s="135">
        <v>98000</v>
      </c>
      <c r="K303" s="136">
        <v>57656.32</v>
      </c>
      <c r="L303" s="137">
        <v>100000</v>
      </c>
      <c r="M303" s="138"/>
      <c r="N303" s="139">
        <v>100000</v>
      </c>
      <c r="O303" s="140"/>
      <c r="P303" s="141"/>
      <c r="Q303" s="142" t="s">
        <v>1096</v>
      </c>
    </row>
    <row r="304" ht="15.75" customHeight="1" spans="1:17">
      <c r="A304" s="115" t="s">
        <v>1273</v>
      </c>
      <c r="B304" s="112"/>
      <c r="C304" s="156"/>
      <c r="D304" s="109" t="s">
        <v>1274</v>
      </c>
      <c r="E304" s="108"/>
      <c r="F304" s="132"/>
      <c r="G304" s="119">
        <v>40330</v>
      </c>
      <c r="H304" s="133" t="s">
        <v>941</v>
      </c>
      <c r="I304" s="134">
        <v>1</v>
      </c>
      <c r="J304" s="135">
        <v>10244</v>
      </c>
      <c r="K304" s="136">
        <v>6229.55</v>
      </c>
      <c r="L304" s="137">
        <v>15310</v>
      </c>
      <c r="M304" s="138">
        <v>0.42</v>
      </c>
      <c r="N304" s="139">
        <v>6430</v>
      </c>
      <c r="O304" s="140"/>
      <c r="P304" s="141"/>
      <c r="Q304" s="142" t="s">
        <v>1096</v>
      </c>
    </row>
    <row r="305" ht="15.75" customHeight="1" spans="1:17">
      <c r="A305" s="115" t="s">
        <v>1275</v>
      </c>
      <c r="B305" s="112"/>
      <c r="C305" s="156"/>
      <c r="D305" s="108" t="s">
        <v>1276</v>
      </c>
      <c r="E305" s="108"/>
      <c r="F305" s="132"/>
      <c r="G305" s="119">
        <v>40391</v>
      </c>
      <c r="H305" s="133" t="s">
        <v>941</v>
      </c>
      <c r="I305" s="134">
        <v>1</v>
      </c>
      <c r="J305" s="135">
        <v>42487</v>
      </c>
      <c r="K305" s="136">
        <v>26173.54</v>
      </c>
      <c r="L305" s="137">
        <v>63480</v>
      </c>
      <c r="M305" s="138">
        <v>0.71</v>
      </c>
      <c r="N305" s="139">
        <v>45070</v>
      </c>
      <c r="O305" s="140"/>
      <c r="P305" s="141"/>
      <c r="Q305" s="142" t="s">
        <v>1096</v>
      </c>
    </row>
    <row r="306" ht="15.75" customHeight="1" spans="1:17">
      <c r="A306" s="115" t="s">
        <v>1277</v>
      </c>
      <c r="B306" s="112"/>
      <c r="C306" s="156"/>
      <c r="D306" s="108" t="s">
        <v>1278</v>
      </c>
      <c r="E306" s="108"/>
      <c r="F306" s="132"/>
      <c r="G306" s="119">
        <v>40483</v>
      </c>
      <c r="H306" s="133" t="s">
        <v>941</v>
      </c>
      <c r="I306" s="134">
        <v>1</v>
      </c>
      <c r="J306" s="135">
        <v>146074</v>
      </c>
      <c r="K306" s="136">
        <v>91722.26</v>
      </c>
      <c r="L306" s="137">
        <v>218250</v>
      </c>
      <c r="M306" s="138">
        <v>0.58</v>
      </c>
      <c r="N306" s="139">
        <v>126590</v>
      </c>
      <c r="O306" s="140"/>
      <c r="P306" s="141"/>
      <c r="Q306" s="142" t="s">
        <v>1096</v>
      </c>
    </row>
    <row r="307" ht="15.75" customHeight="1" spans="1:17">
      <c r="A307" s="115" t="s">
        <v>1279</v>
      </c>
      <c r="B307" s="112"/>
      <c r="C307" s="156"/>
      <c r="D307" s="108" t="s">
        <v>1280</v>
      </c>
      <c r="E307" s="108"/>
      <c r="F307" s="132"/>
      <c r="G307" s="119">
        <v>40544</v>
      </c>
      <c r="H307" s="133" t="s">
        <v>941</v>
      </c>
      <c r="I307" s="134">
        <v>1</v>
      </c>
      <c r="J307" s="135">
        <v>95000</v>
      </c>
      <c r="K307" s="136">
        <v>60404.32</v>
      </c>
      <c r="L307" s="137">
        <v>138710</v>
      </c>
      <c r="M307" s="138">
        <v>0.59</v>
      </c>
      <c r="N307" s="139">
        <v>81840</v>
      </c>
      <c r="O307" s="140"/>
      <c r="P307" s="141"/>
      <c r="Q307" s="142" t="s">
        <v>1096</v>
      </c>
    </row>
    <row r="308" ht="15.75" customHeight="1" spans="1:17">
      <c r="A308" s="115" t="s">
        <v>1281</v>
      </c>
      <c r="B308" s="112"/>
      <c r="C308" s="156"/>
      <c r="D308" s="108" t="s">
        <v>1282</v>
      </c>
      <c r="E308" s="108"/>
      <c r="F308" s="132"/>
      <c r="G308" s="119">
        <v>41183</v>
      </c>
      <c r="H308" s="133" t="s">
        <v>941</v>
      </c>
      <c r="I308" s="134">
        <v>1</v>
      </c>
      <c r="J308" s="135">
        <v>24000</v>
      </c>
      <c r="K308" s="136">
        <v>17255</v>
      </c>
      <c r="L308" s="137">
        <v>33410</v>
      </c>
      <c r="M308" s="138">
        <v>0.57</v>
      </c>
      <c r="N308" s="139">
        <v>19040</v>
      </c>
      <c r="O308" s="140"/>
      <c r="P308" s="141"/>
      <c r="Q308" s="142" t="s">
        <v>1096</v>
      </c>
    </row>
    <row r="309" ht="15.75" customHeight="1" spans="1:17">
      <c r="A309" s="115" t="s">
        <v>1283</v>
      </c>
      <c r="B309" s="112"/>
      <c r="C309" s="156"/>
      <c r="D309" s="108" t="s">
        <v>962</v>
      </c>
      <c r="E309" s="108"/>
      <c r="F309" s="132"/>
      <c r="G309" s="119">
        <v>41183</v>
      </c>
      <c r="H309" s="133" t="s">
        <v>941</v>
      </c>
      <c r="I309" s="134">
        <v>1</v>
      </c>
      <c r="J309" s="135">
        <v>128381</v>
      </c>
      <c r="K309" s="136">
        <v>92300.93</v>
      </c>
      <c r="L309" s="137">
        <v>178740</v>
      </c>
      <c r="M309" s="138">
        <v>0.68</v>
      </c>
      <c r="N309" s="139">
        <v>121540</v>
      </c>
      <c r="O309" s="140"/>
      <c r="P309" s="141"/>
      <c r="Q309" s="142" t="s">
        <v>1096</v>
      </c>
    </row>
    <row r="310" ht="15.75" customHeight="1" spans="1:17">
      <c r="A310" s="115" t="s">
        <v>1284</v>
      </c>
      <c r="B310" s="112"/>
      <c r="C310" s="156"/>
      <c r="D310" s="108" t="s">
        <v>1285</v>
      </c>
      <c r="E310" s="108"/>
      <c r="F310" s="132"/>
      <c r="G310" s="119">
        <v>41244</v>
      </c>
      <c r="H310" s="133" t="s">
        <v>941</v>
      </c>
      <c r="I310" s="134">
        <v>1</v>
      </c>
      <c r="J310" s="135">
        <v>47170</v>
      </c>
      <c r="K310" s="136">
        <v>34287.01</v>
      </c>
      <c r="L310" s="137">
        <v>65670</v>
      </c>
      <c r="M310" s="138">
        <v>0.69</v>
      </c>
      <c r="N310" s="139">
        <v>45310</v>
      </c>
      <c r="O310" s="140"/>
      <c r="P310" s="141"/>
      <c r="Q310" s="142" t="s">
        <v>1096</v>
      </c>
    </row>
    <row r="311" ht="15.75" customHeight="1" spans="1:17">
      <c r="A311" s="115" t="s">
        <v>1286</v>
      </c>
      <c r="B311" s="112"/>
      <c r="C311" s="156"/>
      <c r="D311" s="108" t="s">
        <v>1287</v>
      </c>
      <c r="E311" s="108"/>
      <c r="F311" s="132"/>
      <c r="G311" s="119">
        <v>41367</v>
      </c>
      <c r="H311" s="133" t="s">
        <v>941</v>
      </c>
      <c r="I311" s="134">
        <v>1</v>
      </c>
      <c r="J311" s="135">
        <v>68942</v>
      </c>
      <c r="K311" s="136">
        <v>51203.5</v>
      </c>
      <c r="L311" s="137">
        <v>93640</v>
      </c>
      <c r="M311" s="138">
        <v>0.61</v>
      </c>
      <c r="N311" s="139">
        <v>57120</v>
      </c>
      <c r="O311" s="140"/>
      <c r="P311" s="141"/>
      <c r="Q311" s="142" t="s">
        <v>1096</v>
      </c>
    </row>
    <row r="312" ht="15.75" customHeight="1" spans="1:17">
      <c r="A312" s="115" t="s">
        <v>1288</v>
      </c>
      <c r="B312" s="112"/>
      <c r="C312" s="156"/>
      <c r="D312" s="108" t="s">
        <v>1289</v>
      </c>
      <c r="E312" s="108"/>
      <c r="F312" s="132"/>
      <c r="G312" s="119">
        <v>41548</v>
      </c>
      <c r="H312" s="133" t="s">
        <v>941</v>
      </c>
      <c r="I312" s="134">
        <v>1</v>
      </c>
      <c r="J312" s="135">
        <v>113457.91</v>
      </c>
      <c r="K312" s="136">
        <v>86961.01</v>
      </c>
      <c r="L312" s="137">
        <v>154110</v>
      </c>
      <c r="M312" s="138">
        <v>0.73</v>
      </c>
      <c r="N312" s="139">
        <v>112500</v>
      </c>
      <c r="O312" s="140"/>
      <c r="P312" s="141"/>
      <c r="Q312" s="143" t="s">
        <v>1096</v>
      </c>
    </row>
    <row r="313" ht="15.75" customHeight="1" spans="1:17">
      <c r="A313" s="115" t="s">
        <v>1290</v>
      </c>
      <c r="B313" s="112"/>
      <c r="C313" s="156"/>
      <c r="D313" s="108" t="s">
        <v>1291</v>
      </c>
      <c r="E313" s="108"/>
      <c r="F313" s="132"/>
      <c r="G313" s="119">
        <v>41699</v>
      </c>
      <c r="H313" s="133" t="s">
        <v>941</v>
      </c>
      <c r="I313" s="134">
        <v>1</v>
      </c>
      <c r="J313" s="135">
        <v>47190</v>
      </c>
      <c r="K313" s="136">
        <v>37103.34</v>
      </c>
      <c r="L313" s="137">
        <v>50000</v>
      </c>
      <c r="M313" s="138"/>
      <c r="N313" s="139">
        <v>50000</v>
      </c>
      <c r="O313" s="140"/>
      <c r="P313" s="141"/>
      <c r="Q313" s="142" t="s">
        <v>1096</v>
      </c>
    </row>
    <row r="314" ht="15.75" customHeight="1" spans="1:17">
      <c r="A314" s="115" t="s">
        <v>1292</v>
      </c>
      <c r="B314" s="112"/>
      <c r="C314" s="156"/>
      <c r="D314" s="108" t="s">
        <v>1293</v>
      </c>
      <c r="E314" s="108"/>
      <c r="F314" s="132"/>
      <c r="G314" s="119">
        <v>41760</v>
      </c>
      <c r="H314" s="133" t="s">
        <v>941</v>
      </c>
      <c r="I314" s="134">
        <v>1</v>
      </c>
      <c r="J314" s="135">
        <v>8420</v>
      </c>
      <c r="K314" s="136">
        <v>6686.84</v>
      </c>
      <c r="L314" s="137">
        <v>10960</v>
      </c>
      <c r="M314" s="138">
        <v>0.76</v>
      </c>
      <c r="N314" s="139">
        <v>8330</v>
      </c>
      <c r="O314" s="140"/>
      <c r="P314" s="141"/>
      <c r="Q314" s="142" t="s">
        <v>1096</v>
      </c>
    </row>
    <row r="315" ht="15.75" customHeight="1" spans="1:17">
      <c r="A315" s="115" t="s">
        <v>1294</v>
      </c>
      <c r="B315" s="112"/>
      <c r="C315" s="156"/>
      <c r="D315" s="108" t="s">
        <v>1295</v>
      </c>
      <c r="E315" s="108"/>
      <c r="F315" s="132"/>
      <c r="G315" s="119">
        <v>41791</v>
      </c>
      <c r="H315" s="133" t="s">
        <v>941</v>
      </c>
      <c r="I315" s="134">
        <v>1</v>
      </c>
      <c r="J315" s="135">
        <v>20000</v>
      </c>
      <c r="K315" s="136">
        <v>15962.33</v>
      </c>
      <c r="L315" s="137">
        <v>26030</v>
      </c>
      <c r="M315" s="138">
        <v>0.68</v>
      </c>
      <c r="N315" s="139">
        <v>17700</v>
      </c>
      <c r="O315" s="140"/>
      <c r="P315" s="141"/>
      <c r="Q315" s="142" t="s">
        <v>1096</v>
      </c>
    </row>
    <row r="316" ht="15.75" customHeight="1" spans="1:17">
      <c r="A316" s="115" t="s">
        <v>1296</v>
      </c>
      <c r="B316" s="112"/>
      <c r="C316" s="156"/>
      <c r="D316" s="108" t="s">
        <v>949</v>
      </c>
      <c r="E316" s="108"/>
      <c r="F316" s="132"/>
      <c r="G316" s="119">
        <v>41913</v>
      </c>
      <c r="H316" s="133" t="s">
        <v>941</v>
      </c>
      <c r="I316" s="134">
        <v>1</v>
      </c>
      <c r="J316" s="135">
        <v>28500</v>
      </c>
      <c r="K316" s="136">
        <v>23197.93</v>
      </c>
      <c r="L316" s="137">
        <v>37100</v>
      </c>
      <c r="M316" s="138">
        <v>0.78</v>
      </c>
      <c r="N316" s="139">
        <v>28940</v>
      </c>
      <c r="O316" s="140"/>
      <c r="P316" s="141"/>
      <c r="Q316" s="142" t="s">
        <v>1096</v>
      </c>
    </row>
    <row r="317" ht="15.75" customHeight="1" spans="1:17">
      <c r="A317" s="115" t="s">
        <v>1297</v>
      </c>
      <c r="B317" s="112"/>
      <c r="C317" s="156"/>
      <c r="D317" s="108" t="s">
        <v>949</v>
      </c>
      <c r="E317" s="108"/>
      <c r="F317" s="132"/>
      <c r="G317" s="119">
        <v>42036</v>
      </c>
      <c r="H317" s="133" t="s">
        <v>941</v>
      </c>
      <c r="I317" s="134">
        <v>1</v>
      </c>
      <c r="J317" s="135">
        <v>57000</v>
      </c>
      <c r="K317" s="136">
        <v>47297.91</v>
      </c>
      <c r="L317" s="137">
        <v>70330</v>
      </c>
      <c r="M317" s="138">
        <v>0.8</v>
      </c>
      <c r="N317" s="139">
        <v>56260</v>
      </c>
      <c r="O317" s="140"/>
      <c r="P317" s="141"/>
      <c r="Q317" s="142" t="s">
        <v>1096</v>
      </c>
    </row>
    <row r="318" ht="15.75" customHeight="1" spans="1:17">
      <c r="A318" s="115" t="s">
        <v>1298</v>
      </c>
      <c r="B318" s="112"/>
      <c r="C318" s="156"/>
      <c r="D318" s="108" t="s">
        <v>1299</v>
      </c>
      <c r="E318" s="108"/>
      <c r="F318" s="132"/>
      <c r="G318" s="119">
        <v>42125</v>
      </c>
      <c r="H318" s="133" t="s">
        <v>941</v>
      </c>
      <c r="I318" s="134">
        <v>1</v>
      </c>
      <c r="J318" s="135">
        <v>38000</v>
      </c>
      <c r="K318" s="136">
        <v>31983.2</v>
      </c>
      <c r="L318" s="137">
        <v>46880</v>
      </c>
      <c r="M318" s="138">
        <v>0.81</v>
      </c>
      <c r="N318" s="139">
        <v>37970</v>
      </c>
      <c r="O318" s="140"/>
      <c r="P318" s="141"/>
      <c r="Q318" s="142" t="s">
        <v>1096</v>
      </c>
    </row>
    <row r="319" ht="15.75" customHeight="1" spans="1:17">
      <c r="A319" s="115" t="s">
        <v>1300</v>
      </c>
      <c r="B319" s="112"/>
      <c r="C319" s="156"/>
      <c r="D319" s="108" t="s">
        <v>1301</v>
      </c>
      <c r="E319" s="108"/>
      <c r="F319" s="132"/>
      <c r="G319" s="119">
        <v>42339</v>
      </c>
      <c r="H319" s="133" t="s">
        <v>941</v>
      </c>
      <c r="I319" s="134">
        <v>1</v>
      </c>
      <c r="J319" s="135">
        <v>28122.06</v>
      </c>
      <c r="K319" s="136">
        <v>24448.5</v>
      </c>
      <c r="L319" s="137">
        <v>34700</v>
      </c>
      <c r="M319" s="138">
        <v>0.78</v>
      </c>
      <c r="N319" s="139">
        <v>27070</v>
      </c>
      <c r="O319" s="140"/>
      <c r="P319" s="141"/>
      <c r="Q319" s="142" t="s">
        <v>1096</v>
      </c>
    </row>
    <row r="320" ht="15.75" customHeight="1" spans="1:17">
      <c r="A320" s="115" t="s">
        <v>1302</v>
      </c>
      <c r="B320" s="112"/>
      <c r="C320" s="156"/>
      <c r="D320" s="108" t="s">
        <v>1303</v>
      </c>
      <c r="E320" s="108"/>
      <c r="F320" s="132"/>
      <c r="G320" s="119">
        <v>42461</v>
      </c>
      <c r="H320" s="133" t="s">
        <v>941</v>
      </c>
      <c r="I320" s="134">
        <v>1</v>
      </c>
      <c r="J320" s="135">
        <v>18065.64</v>
      </c>
      <c r="K320" s="136">
        <v>15991.85</v>
      </c>
      <c r="L320" s="137">
        <v>22290</v>
      </c>
      <c r="M320" s="138">
        <v>0.85</v>
      </c>
      <c r="N320" s="139">
        <v>18950</v>
      </c>
      <c r="O320" s="140"/>
      <c r="P320" s="141"/>
      <c r="Q320" s="142" t="s">
        <v>1096</v>
      </c>
    </row>
    <row r="321" ht="15.75" customHeight="1" spans="1:17">
      <c r="A321" s="115" t="s">
        <v>1304</v>
      </c>
      <c r="B321" s="112"/>
      <c r="C321" s="156"/>
      <c r="D321" s="108" t="s">
        <v>1305</v>
      </c>
      <c r="E321" s="108"/>
      <c r="F321" s="132"/>
      <c r="G321" s="119">
        <v>42491</v>
      </c>
      <c r="H321" s="133" t="s">
        <v>941</v>
      </c>
      <c r="I321" s="134">
        <v>1</v>
      </c>
      <c r="J321" s="135">
        <v>18876.86</v>
      </c>
      <c r="K321" s="136">
        <v>16784.7</v>
      </c>
      <c r="L321" s="137">
        <v>23290</v>
      </c>
      <c r="M321" s="138">
        <v>0.86</v>
      </c>
      <c r="N321" s="139">
        <v>20030</v>
      </c>
      <c r="O321" s="140"/>
      <c r="P321" s="141"/>
      <c r="Q321" s="142" t="s">
        <v>1096</v>
      </c>
    </row>
    <row r="322" ht="15.75" customHeight="1" spans="1:17">
      <c r="A322" s="115" t="s">
        <v>1306</v>
      </c>
      <c r="B322" s="112"/>
      <c r="C322" s="156"/>
      <c r="D322" s="108" t="s">
        <v>1307</v>
      </c>
      <c r="E322" s="108"/>
      <c r="F322" s="132"/>
      <c r="G322" s="119">
        <v>42522</v>
      </c>
      <c r="H322" s="133" t="s">
        <v>941</v>
      </c>
      <c r="I322" s="134">
        <v>1</v>
      </c>
      <c r="J322" s="135">
        <v>32823</v>
      </c>
      <c r="K322" s="136">
        <v>29315.09</v>
      </c>
      <c r="L322" s="137">
        <v>40500</v>
      </c>
      <c r="M322" s="138">
        <v>0.86</v>
      </c>
      <c r="N322" s="139">
        <v>34830</v>
      </c>
      <c r="O322" s="140"/>
      <c r="P322" s="141"/>
      <c r="Q322" s="142" t="s">
        <v>1096</v>
      </c>
    </row>
    <row r="323" ht="15.75" customHeight="1" spans="1:17">
      <c r="A323" s="115" t="s">
        <v>1308</v>
      </c>
      <c r="B323" s="112"/>
      <c r="C323" s="156"/>
      <c r="D323" s="108" t="s">
        <v>1309</v>
      </c>
      <c r="E323" s="108"/>
      <c r="F323" s="132"/>
      <c r="G323" s="119">
        <v>42675</v>
      </c>
      <c r="H323" s="133" t="s">
        <v>941</v>
      </c>
      <c r="I323" s="134">
        <v>1</v>
      </c>
      <c r="J323" s="135">
        <v>38000</v>
      </c>
      <c r="K323" s="136">
        <v>34690.76</v>
      </c>
      <c r="L323" s="137">
        <v>46880</v>
      </c>
      <c r="M323" s="138">
        <v>0.88</v>
      </c>
      <c r="N323" s="139">
        <v>41250</v>
      </c>
      <c r="O323" s="140"/>
      <c r="P323" s="141"/>
      <c r="Q323" s="142" t="s">
        <v>1096</v>
      </c>
    </row>
    <row r="324" ht="15.75" customHeight="1" spans="1:17">
      <c r="A324" s="115" t="s">
        <v>1310</v>
      </c>
      <c r="B324" s="112"/>
      <c r="C324" s="156"/>
      <c r="D324" s="108" t="s">
        <v>1311</v>
      </c>
      <c r="E324" s="108"/>
      <c r="F324" s="132"/>
      <c r="G324" s="119">
        <v>42705</v>
      </c>
      <c r="H324" s="133" t="s">
        <v>941</v>
      </c>
      <c r="I324" s="134">
        <v>1</v>
      </c>
      <c r="J324" s="135">
        <v>45000</v>
      </c>
      <c r="K324" s="136">
        <v>41259.27</v>
      </c>
      <c r="L324" s="137">
        <v>55520</v>
      </c>
      <c r="M324" s="138">
        <v>0.93</v>
      </c>
      <c r="N324" s="139">
        <v>51630</v>
      </c>
      <c r="O324" s="140"/>
      <c r="P324" s="141"/>
      <c r="Q324" s="142" t="s">
        <v>1096</v>
      </c>
    </row>
    <row r="325" ht="15.75" customHeight="1" spans="1:17">
      <c r="A325" s="115" t="s">
        <v>1312</v>
      </c>
      <c r="B325" s="112"/>
      <c r="C325" s="156"/>
      <c r="D325" s="108" t="s">
        <v>1313</v>
      </c>
      <c r="E325" s="108"/>
      <c r="F325" s="132"/>
      <c r="G325" s="119">
        <v>42736</v>
      </c>
      <c r="H325" s="133" t="s">
        <v>941</v>
      </c>
      <c r="I325" s="134">
        <v>1</v>
      </c>
      <c r="J325" s="135">
        <v>30240.88</v>
      </c>
      <c r="K325" s="136">
        <v>27846.88</v>
      </c>
      <c r="L325" s="137">
        <v>36280</v>
      </c>
      <c r="M325" s="138">
        <v>0.86</v>
      </c>
      <c r="N325" s="139">
        <v>31200</v>
      </c>
      <c r="O325" s="140"/>
      <c r="P325" s="141"/>
      <c r="Q325" s="142" t="s">
        <v>1096</v>
      </c>
    </row>
    <row r="326" ht="15.75" customHeight="1" spans="1:17">
      <c r="A326" s="115" t="s">
        <v>1314</v>
      </c>
      <c r="B326" s="112"/>
      <c r="C326" s="156"/>
      <c r="D326" s="108" t="s">
        <v>1315</v>
      </c>
      <c r="E326" s="108"/>
      <c r="F326" s="132"/>
      <c r="G326" s="119">
        <v>42736</v>
      </c>
      <c r="H326" s="133" t="s">
        <v>941</v>
      </c>
      <c r="I326" s="134">
        <v>1</v>
      </c>
      <c r="J326" s="135">
        <v>6148</v>
      </c>
      <c r="K326" s="136">
        <v>5661.2</v>
      </c>
      <c r="L326" s="137"/>
      <c r="M326" s="138"/>
      <c r="N326" s="139"/>
      <c r="O326" s="140"/>
      <c r="P326" s="141"/>
      <c r="Q326" s="142" t="s">
        <v>1096</v>
      </c>
    </row>
    <row r="327" ht="15.75" customHeight="1" spans="1:17">
      <c r="A327" s="115" t="s">
        <v>1316</v>
      </c>
      <c r="B327" s="112"/>
      <c r="C327" s="156"/>
      <c r="D327" s="108" t="s">
        <v>1317</v>
      </c>
      <c r="E327" s="108"/>
      <c r="F327" s="132"/>
      <c r="G327" s="119">
        <v>42736</v>
      </c>
      <c r="H327" s="133" t="s">
        <v>941</v>
      </c>
      <c r="I327" s="134">
        <v>1</v>
      </c>
      <c r="J327" s="135">
        <v>183220.34</v>
      </c>
      <c r="K327" s="136">
        <v>168715.34</v>
      </c>
      <c r="L327" s="137">
        <v>219830</v>
      </c>
      <c r="M327" s="138">
        <v>0.89</v>
      </c>
      <c r="N327" s="139">
        <v>195650</v>
      </c>
      <c r="O327" s="140"/>
      <c r="P327" s="141"/>
      <c r="Q327" s="142" t="s">
        <v>1096</v>
      </c>
    </row>
    <row r="328" ht="15.75" customHeight="1" spans="1:17">
      <c r="A328" s="115" t="s">
        <v>1318</v>
      </c>
      <c r="B328" s="112"/>
      <c r="C328" s="156"/>
      <c r="D328" s="108" t="s">
        <v>1319</v>
      </c>
      <c r="E328" s="108"/>
      <c r="F328" s="132"/>
      <c r="G328" s="119">
        <v>43169</v>
      </c>
      <c r="H328" s="133" t="s">
        <v>941</v>
      </c>
      <c r="I328" s="134">
        <v>1</v>
      </c>
      <c r="J328" s="135">
        <v>130000</v>
      </c>
      <c r="K328" s="136">
        <v>126912.52</v>
      </c>
      <c r="L328" s="137">
        <v>154500</v>
      </c>
      <c r="M328" s="138">
        <v>0.95</v>
      </c>
      <c r="N328" s="139">
        <v>146780</v>
      </c>
      <c r="O328" s="140"/>
      <c r="P328" s="141"/>
      <c r="Q328" s="142" t="s">
        <v>1096</v>
      </c>
    </row>
    <row r="329" ht="15.75" customHeight="1" spans="1:17">
      <c r="A329" s="115" t="s">
        <v>1320</v>
      </c>
      <c r="B329" s="112"/>
      <c r="C329" s="156"/>
      <c r="D329" s="108" t="s">
        <v>1321</v>
      </c>
      <c r="E329" s="108"/>
      <c r="F329" s="132"/>
      <c r="G329" s="119">
        <v>41183</v>
      </c>
      <c r="H329" s="133" t="s">
        <v>941</v>
      </c>
      <c r="I329" s="134">
        <v>1</v>
      </c>
      <c r="J329" s="135">
        <v>15070</v>
      </c>
      <c r="K329" s="136">
        <v>10834.85</v>
      </c>
      <c r="L329" s="137">
        <v>20980</v>
      </c>
      <c r="M329" s="138">
        <v>0.68</v>
      </c>
      <c r="N329" s="139">
        <v>14270</v>
      </c>
      <c r="O329" s="140"/>
      <c r="P329" s="141"/>
      <c r="Q329" s="143" t="s">
        <v>1322</v>
      </c>
    </row>
    <row r="330" ht="15.75" customHeight="1" spans="1:17">
      <c r="A330" s="115" t="s">
        <v>1323</v>
      </c>
      <c r="B330" s="112"/>
      <c r="C330" s="159"/>
      <c r="D330" s="108" t="s">
        <v>1324</v>
      </c>
      <c r="E330" s="108"/>
      <c r="F330" s="132"/>
      <c r="G330" s="119">
        <v>43262</v>
      </c>
      <c r="H330" s="133" t="s">
        <v>941</v>
      </c>
      <c r="I330" s="134">
        <v>1</v>
      </c>
      <c r="J330" s="135">
        <v>1416588.76</v>
      </c>
      <c r="K330" s="136">
        <v>1399766.77</v>
      </c>
      <c r="L330" s="137">
        <v>1683610</v>
      </c>
      <c r="M330" s="138">
        <v>0.96</v>
      </c>
      <c r="N330" s="139">
        <v>1616270</v>
      </c>
      <c r="O330" s="140"/>
      <c r="P330" s="141"/>
      <c r="Q330" s="142" t="s">
        <v>1322</v>
      </c>
    </row>
    <row r="331" s="77" customFormat="1" ht="15.75" customHeight="1" spans="1:17">
      <c r="A331" s="115" t="s">
        <v>1325</v>
      </c>
      <c r="B331" s="163"/>
      <c r="C331" s="163"/>
      <c r="D331" s="146" t="s">
        <v>1326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1327</v>
      </c>
      <c r="B332" s="115"/>
      <c r="C332" s="164" t="s">
        <v>1328</v>
      </c>
      <c r="D332" s="118" t="s">
        <v>1329</v>
      </c>
      <c r="E332" s="118">
        <v>101</v>
      </c>
      <c r="F332" s="118" t="s">
        <v>839</v>
      </c>
      <c r="G332" s="131">
        <v>39417</v>
      </c>
      <c r="H332" s="61" t="s">
        <v>840</v>
      </c>
      <c r="I332" s="120">
        <v>336</v>
      </c>
      <c r="J332" s="121">
        <v>20555743.64</v>
      </c>
      <c r="K332" s="161">
        <v>12220668.82</v>
      </c>
      <c r="L332" s="122">
        <v>219330</v>
      </c>
      <c r="M332" s="123">
        <v>0.6</v>
      </c>
      <c r="N332" s="122">
        <v>131600</v>
      </c>
      <c r="O332" s="124"/>
      <c r="P332" s="125">
        <f t="shared" ref="P332:P383" si="6">L332/I332</f>
        <v>653</v>
      </c>
      <c r="Q332" s="126" t="s">
        <v>1330</v>
      </c>
    </row>
    <row r="333" s="2" customFormat="1" ht="15.75" customHeight="1" spans="1:17">
      <c r="A333" s="115" t="s">
        <v>1331</v>
      </c>
      <c r="B333" s="115"/>
      <c r="C333" s="156"/>
      <c r="D333" s="118" t="s">
        <v>1329</v>
      </c>
      <c r="E333" s="118">
        <v>102</v>
      </c>
      <c r="F333" s="118" t="s">
        <v>839</v>
      </c>
      <c r="G333" s="131">
        <v>39417</v>
      </c>
      <c r="H333" s="61" t="s">
        <v>840</v>
      </c>
      <c r="I333" s="120">
        <v>336</v>
      </c>
      <c r="J333" s="129"/>
      <c r="K333" s="129"/>
      <c r="L333" s="122">
        <v>219330</v>
      </c>
      <c r="M333" s="123">
        <v>0.6</v>
      </c>
      <c r="N333" s="122">
        <v>131600</v>
      </c>
      <c r="O333" s="124"/>
      <c r="P333" s="125">
        <f t="shared" si="6"/>
        <v>653</v>
      </c>
      <c r="Q333" s="126" t="s">
        <v>1330</v>
      </c>
    </row>
    <row r="334" s="2" customFormat="1" ht="15.75" customHeight="1" spans="1:17">
      <c r="A334" s="115" t="s">
        <v>1332</v>
      </c>
      <c r="B334" s="115"/>
      <c r="C334" s="156"/>
      <c r="D334" s="118" t="s">
        <v>1329</v>
      </c>
      <c r="E334" s="118">
        <v>103</v>
      </c>
      <c r="F334" s="118" t="s">
        <v>839</v>
      </c>
      <c r="G334" s="131">
        <v>39417</v>
      </c>
      <c r="H334" s="61" t="s">
        <v>840</v>
      </c>
      <c r="I334" s="120">
        <v>336</v>
      </c>
      <c r="J334" s="129"/>
      <c r="K334" s="129"/>
      <c r="L334" s="122">
        <v>219330</v>
      </c>
      <c r="M334" s="123">
        <v>0.6</v>
      </c>
      <c r="N334" s="122">
        <v>131600</v>
      </c>
      <c r="O334" s="124"/>
      <c r="P334" s="125">
        <f t="shared" si="6"/>
        <v>653</v>
      </c>
      <c r="Q334" s="126" t="s">
        <v>1330</v>
      </c>
    </row>
    <row r="335" s="2" customFormat="1" ht="15.75" customHeight="1" spans="1:17">
      <c r="A335" s="115" t="s">
        <v>1333</v>
      </c>
      <c r="B335" s="115"/>
      <c r="C335" s="156"/>
      <c r="D335" s="118" t="s">
        <v>1329</v>
      </c>
      <c r="E335" s="118">
        <v>104</v>
      </c>
      <c r="F335" s="118" t="s">
        <v>839</v>
      </c>
      <c r="G335" s="131">
        <v>39417</v>
      </c>
      <c r="H335" s="61" t="s">
        <v>840</v>
      </c>
      <c r="I335" s="120">
        <v>336</v>
      </c>
      <c r="J335" s="129"/>
      <c r="K335" s="129"/>
      <c r="L335" s="122">
        <v>219330</v>
      </c>
      <c r="M335" s="123">
        <v>0.6</v>
      </c>
      <c r="N335" s="122">
        <v>131600</v>
      </c>
      <c r="O335" s="124"/>
      <c r="P335" s="125">
        <f t="shared" si="6"/>
        <v>653</v>
      </c>
      <c r="Q335" s="126" t="s">
        <v>1330</v>
      </c>
    </row>
    <row r="336" s="75" customFormat="1" ht="15.75" customHeight="1" spans="1:17">
      <c r="A336" s="115" t="s">
        <v>1334</v>
      </c>
      <c r="B336" s="115"/>
      <c r="C336" s="156"/>
      <c r="D336" s="118" t="s">
        <v>1335</v>
      </c>
      <c r="E336" s="118">
        <v>105</v>
      </c>
      <c r="F336" s="118" t="s">
        <v>839</v>
      </c>
      <c r="G336" s="131">
        <v>39417</v>
      </c>
      <c r="H336" s="61" t="s">
        <v>840</v>
      </c>
      <c r="I336" s="120">
        <v>413</v>
      </c>
      <c r="J336" s="129"/>
      <c r="K336" s="129"/>
      <c r="L336" s="122">
        <v>269590</v>
      </c>
      <c r="M336" s="123">
        <v>0.6</v>
      </c>
      <c r="N336" s="122">
        <v>161750</v>
      </c>
      <c r="O336" s="124"/>
      <c r="P336" s="125">
        <f t="shared" si="6"/>
        <v>653</v>
      </c>
      <c r="Q336" s="126" t="s">
        <v>1330</v>
      </c>
    </row>
    <row r="337" s="2" customFormat="1" ht="15.75" customHeight="1" spans="1:17">
      <c r="A337" s="115" t="s">
        <v>1336</v>
      </c>
      <c r="B337" s="115"/>
      <c r="C337" s="156"/>
      <c r="D337" s="118" t="s">
        <v>1335</v>
      </c>
      <c r="E337" s="118">
        <v>106</v>
      </c>
      <c r="F337" s="118" t="s">
        <v>839</v>
      </c>
      <c r="G337" s="131">
        <v>39417</v>
      </c>
      <c r="H337" s="61" t="s">
        <v>840</v>
      </c>
      <c r="I337" s="120">
        <v>413</v>
      </c>
      <c r="J337" s="129"/>
      <c r="K337" s="129"/>
      <c r="L337" s="122">
        <v>269590</v>
      </c>
      <c r="M337" s="123">
        <v>0.6</v>
      </c>
      <c r="N337" s="122">
        <v>161750</v>
      </c>
      <c r="O337" s="124"/>
      <c r="P337" s="125">
        <f t="shared" si="6"/>
        <v>653</v>
      </c>
      <c r="Q337" s="126" t="s">
        <v>1330</v>
      </c>
    </row>
    <row r="338" s="2" customFormat="1" ht="15.75" customHeight="1" spans="1:17">
      <c r="A338" s="115" t="s">
        <v>1337</v>
      </c>
      <c r="B338" s="115"/>
      <c r="C338" s="156"/>
      <c r="D338" s="118" t="s">
        <v>1335</v>
      </c>
      <c r="E338" s="118">
        <v>107</v>
      </c>
      <c r="F338" s="118" t="s">
        <v>839</v>
      </c>
      <c r="G338" s="131">
        <v>39417</v>
      </c>
      <c r="H338" s="61" t="s">
        <v>840</v>
      </c>
      <c r="I338" s="120">
        <v>413</v>
      </c>
      <c r="J338" s="129"/>
      <c r="K338" s="129"/>
      <c r="L338" s="122">
        <v>269590</v>
      </c>
      <c r="M338" s="123">
        <v>0.6</v>
      </c>
      <c r="N338" s="122">
        <v>161750</v>
      </c>
      <c r="O338" s="124"/>
      <c r="P338" s="125">
        <f t="shared" si="6"/>
        <v>653</v>
      </c>
      <c r="Q338" s="126" t="s">
        <v>1330</v>
      </c>
    </row>
    <row r="339" s="2" customFormat="1" ht="15.75" customHeight="1" spans="1:17">
      <c r="A339" s="115" t="s">
        <v>1338</v>
      </c>
      <c r="B339" s="115"/>
      <c r="C339" s="156"/>
      <c r="D339" s="118" t="s">
        <v>1238</v>
      </c>
      <c r="E339" s="118">
        <v>108</v>
      </c>
      <c r="F339" s="118" t="s">
        <v>839</v>
      </c>
      <c r="G339" s="131">
        <v>39417</v>
      </c>
      <c r="H339" s="61" t="s">
        <v>840</v>
      </c>
      <c r="I339" s="120">
        <v>413</v>
      </c>
      <c r="J339" s="129"/>
      <c r="K339" s="129"/>
      <c r="L339" s="122">
        <v>269590</v>
      </c>
      <c r="M339" s="123">
        <v>0.6</v>
      </c>
      <c r="N339" s="122">
        <v>161750</v>
      </c>
      <c r="O339" s="124"/>
      <c r="P339" s="125">
        <f t="shared" si="6"/>
        <v>653</v>
      </c>
      <c r="Q339" s="126" t="s">
        <v>1330</v>
      </c>
    </row>
    <row r="340" s="2" customFormat="1" ht="15.75" customHeight="1" spans="1:17">
      <c r="A340" s="115" t="s">
        <v>1339</v>
      </c>
      <c r="B340" s="115"/>
      <c r="C340" s="156"/>
      <c r="D340" s="118" t="s">
        <v>1238</v>
      </c>
      <c r="E340" s="118">
        <v>109</v>
      </c>
      <c r="F340" s="118" t="s">
        <v>839</v>
      </c>
      <c r="G340" s="131">
        <v>39417</v>
      </c>
      <c r="H340" s="61" t="s">
        <v>840</v>
      </c>
      <c r="I340" s="120">
        <v>413</v>
      </c>
      <c r="J340" s="129"/>
      <c r="K340" s="129"/>
      <c r="L340" s="122">
        <v>269590</v>
      </c>
      <c r="M340" s="123">
        <v>0.6</v>
      </c>
      <c r="N340" s="122">
        <v>161750</v>
      </c>
      <c r="O340" s="124"/>
      <c r="P340" s="125">
        <f t="shared" si="6"/>
        <v>653</v>
      </c>
      <c r="Q340" s="126" t="s">
        <v>1330</v>
      </c>
    </row>
    <row r="341" s="2" customFormat="1" ht="15.75" customHeight="1" spans="1:17">
      <c r="A341" s="115" t="s">
        <v>1340</v>
      </c>
      <c r="B341" s="115"/>
      <c r="C341" s="156"/>
      <c r="D341" s="118" t="s">
        <v>1238</v>
      </c>
      <c r="E341" s="118">
        <v>110</v>
      </c>
      <c r="F341" s="118" t="s">
        <v>839</v>
      </c>
      <c r="G341" s="131">
        <v>39417</v>
      </c>
      <c r="H341" s="61" t="s">
        <v>840</v>
      </c>
      <c r="I341" s="120">
        <v>200</v>
      </c>
      <c r="J341" s="129"/>
      <c r="K341" s="129"/>
      <c r="L341" s="122">
        <v>130550</v>
      </c>
      <c r="M341" s="123">
        <v>0.6</v>
      </c>
      <c r="N341" s="122">
        <v>78330</v>
      </c>
      <c r="O341" s="124"/>
      <c r="P341" s="125">
        <f t="shared" si="6"/>
        <v>653</v>
      </c>
      <c r="Q341" s="126" t="s">
        <v>1330</v>
      </c>
    </row>
    <row r="342" s="2" customFormat="1" ht="15.75" customHeight="1" spans="1:17">
      <c r="A342" s="115" t="s">
        <v>1341</v>
      </c>
      <c r="B342" s="115"/>
      <c r="C342" s="156"/>
      <c r="D342" s="118" t="s">
        <v>847</v>
      </c>
      <c r="E342" s="118">
        <v>202</v>
      </c>
      <c r="F342" s="118" t="s">
        <v>839</v>
      </c>
      <c r="G342" s="131">
        <v>42491</v>
      </c>
      <c r="H342" s="61" t="s">
        <v>840</v>
      </c>
      <c r="I342" s="120">
        <v>544</v>
      </c>
      <c r="J342" s="129"/>
      <c r="K342" s="129"/>
      <c r="L342" s="122">
        <v>355110</v>
      </c>
      <c r="M342" s="123">
        <v>0.85</v>
      </c>
      <c r="N342" s="122">
        <v>301840</v>
      </c>
      <c r="O342" s="124"/>
      <c r="P342" s="125">
        <f t="shared" si="6"/>
        <v>653</v>
      </c>
      <c r="Q342" s="126" t="s">
        <v>1330</v>
      </c>
    </row>
    <row r="343" s="2" customFormat="1" ht="15.75" customHeight="1" spans="1:17">
      <c r="A343" s="115" t="s">
        <v>1342</v>
      </c>
      <c r="B343" s="115"/>
      <c r="C343" s="156"/>
      <c r="D343" s="118" t="s">
        <v>847</v>
      </c>
      <c r="E343" s="118">
        <v>203</v>
      </c>
      <c r="F343" s="118" t="s">
        <v>839</v>
      </c>
      <c r="G343" s="131">
        <v>39417</v>
      </c>
      <c r="H343" s="61" t="s">
        <v>840</v>
      </c>
      <c r="I343" s="120">
        <v>544</v>
      </c>
      <c r="J343" s="129"/>
      <c r="K343" s="129"/>
      <c r="L343" s="122">
        <v>355110</v>
      </c>
      <c r="M343" s="123">
        <v>0.6</v>
      </c>
      <c r="N343" s="122">
        <v>213070</v>
      </c>
      <c r="O343" s="124"/>
      <c r="P343" s="125">
        <f t="shared" si="6"/>
        <v>653</v>
      </c>
      <c r="Q343" s="126" t="s">
        <v>1330</v>
      </c>
    </row>
    <row r="344" s="2" customFormat="1" ht="15.75" customHeight="1" spans="1:17">
      <c r="A344" s="115" t="s">
        <v>1343</v>
      </c>
      <c r="B344" s="115"/>
      <c r="C344" s="156"/>
      <c r="D344" s="118" t="s">
        <v>847</v>
      </c>
      <c r="E344" s="118">
        <v>204</v>
      </c>
      <c r="F344" s="118" t="s">
        <v>839</v>
      </c>
      <c r="G344" s="131">
        <v>39417</v>
      </c>
      <c r="H344" s="61" t="s">
        <v>840</v>
      </c>
      <c r="I344" s="120">
        <v>544</v>
      </c>
      <c r="J344" s="129"/>
      <c r="K344" s="129"/>
      <c r="L344" s="122">
        <v>355110</v>
      </c>
      <c r="M344" s="123">
        <v>0.6</v>
      </c>
      <c r="N344" s="122">
        <v>213070</v>
      </c>
      <c r="O344" s="124"/>
      <c r="P344" s="125">
        <f t="shared" si="6"/>
        <v>653</v>
      </c>
      <c r="Q344" s="126" t="s">
        <v>1330</v>
      </c>
    </row>
    <row r="345" s="2" customFormat="1" ht="15.75" customHeight="1" spans="1:17">
      <c r="A345" s="115" t="s">
        <v>1344</v>
      </c>
      <c r="B345" s="115"/>
      <c r="C345" s="156"/>
      <c r="D345" s="118" t="s">
        <v>847</v>
      </c>
      <c r="E345" s="118">
        <v>205</v>
      </c>
      <c r="F345" s="118" t="s">
        <v>839</v>
      </c>
      <c r="G345" s="131">
        <v>39417</v>
      </c>
      <c r="H345" s="61" t="s">
        <v>840</v>
      </c>
      <c r="I345" s="120">
        <v>544</v>
      </c>
      <c r="J345" s="129"/>
      <c r="K345" s="129"/>
      <c r="L345" s="122">
        <v>355110</v>
      </c>
      <c r="M345" s="123">
        <v>0.6</v>
      </c>
      <c r="N345" s="122">
        <v>213070</v>
      </c>
      <c r="O345" s="124"/>
      <c r="P345" s="125">
        <f t="shared" si="6"/>
        <v>653</v>
      </c>
      <c r="Q345" s="126" t="s">
        <v>1330</v>
      </c>
    </row>
    <row r="346" s="2" customFormat="1" ht="15.75" customHeight="1" spans="1:17">
      <c r="A346" s="115" t="s">
        <v>1345</v>
      </c>
      <c r="B346" s="115"/>
      <c r="C346" s="156"/>
      <c r="D346" s="118" t="s">
        <v>847</v>
      </c>
      <c r="E346" s="118">
        <v>206</v>
      </c>
      <c r="F346" s="118" t="s">
        <v>839</v>
      </c>
      <c r="G346" s="131">
        <v>39417</v>
      </c>
      <c r="H346" s="61" t="s">
        <v>840</v>
      </c>
      <c r="I346" s="120">
        <v>544</v>
      </c>
      <c r="J346" s="129"/>
      <c r="K346" s="129"/>
      <c r="L346" s="122">
        <v>355110</v>
      </c>
      <c r="M346" s="123">
        <v>0.6</v>
      </c>
      <c r="N346" s="122">
        <v>213070</v>
      </c>
      <c r="O346" s="124"/>
      <c r="P346" s="125">
        <f t="shared" si="6"/>
        <v>653</v>
      </c>
      <c r="Q346" s="126" t="s">
        <v>1330</v>
      </c>
    </row>
    <row r="347" s="2" customFormat="1" ht="15.75" customHeight="1" spans="1:17">
      <c r="A347" s="115" t="s">
        <v>1346</v>
      </c>
      <c r="B347" s="115"/>
      <c r="C347" s="156"/>
      <c r="D347" s="118" t="s">
        <v>837</v>
      </c>
      <c r="E347" s="118">
        <v>207</v>
      </c>
      <c r="F347" s="118" t="s">
        <v>839</v>
      </c>
      <c r="G347" s="131">
        <v>39417</v>
      </c>
      <c r="H347" s="61" t="s">
        <v>840</v>
      </c>
      <c r="I347" s="120">
        <v>516</v>
      </c>
      <c r="J347" s="129"/>
      <c r="K347" s="129"/>
      <c r="L347" s="122">
        <v>336830</v>
      </c>
      <c r="M347" s="123">
        <v>0.6</v>
      </c>
      <c r="N347" s="122">
        <v>202100</v>
      </c>
      <c r="O347" s="124"/>
      <c r="P347" s="125">
        <f t="shared" si="6"/>
        <v>653</v>
      </c>
      <c r="Q347" s="126" t="s">
        <v>1330</v>
      </c>
    </row>
    <row r="348" s="2" customFormat="1" ht="15.75" customHeight="1" spans="1:17">
      <c r="A348" s="115" t="s">
        <v>1347</v>
      </c>
      <c r="B348" s="115"/>
      <c r="C348" s="156"/>
      <c r="D348" s="118" t="s">
        <v>837</v>
      </c>
      <c r="E348" s="118">
        <v>208</v>
      </c>
      <c r="F348" s="118" t="s">
        <v>839</v>
      </c>
      <c r="G348" s="131">
        <v>39417</v>
      </c>
      <c r="H348" s="61" t="s">
        <v>840</v>
      </c>
      <c r="I348" s="120">
        <v>516</v>
      </c>
      <c r="J348" s="129"/>
      <c r="K348" s="129"/>
      <c r="L348" s="122">
        <v>336830</v>
      </c>
      <c r="M348" s="123">
        <v>0.6</v>
      </c>
      <c r="N348" s="122">
        <v>202100</v>
      </c>
      <c r="O348" s="124"/>
      <c r="P348" s="125">
        <f t="shared" si="6"/>
        <v>653</v>
      </c>
      <c r="Q348" s="126" t="s">
        <v>1330</v>
      </c>
    </row>
    <row r="349" s="2" customFormat="1" ht="15.75" customHeight="1" spans="1:17">
      <c r="A349" s="115" t="s">
        <v>1348</v>
      </c>
      <c r="B349" s="115"/>
      <c r="C349" s="156"/>
      <c r="D349" s="118" t="s">
        <v>837</v>
      </c>
      <c r="E349" s="118">
        <v>209</v>
      </c>
      <c r="F349" s="118" t="s">
        <v>839</v>
      </c>
      <c r="G349" s="131">
        <v>39417</v>
      </c>
      <c r="H349" s="61" t="s">
        <v>840</v>
      </c>
      <c r="I349" s="120">
        <v>516</v>
      </c>
      <c r="J349" s="129"/>
      <c r="K349" s="129"/>
      <c r="L349" s="122">
        <v>336830</v>
      </c>
      <c r="M349" s="123">
        <v>0.6</v>
      </c>
      <c r="N349" s="122">
        <v>202100</v>
      </c>
      <c r="O349" s="124"/>
      <c r="P349" s="125">
        <f t="shared" si="6"/>
        <v>653</v>
      </c>
      <c r="Q349" s="126" t="s">
        <v>1330</v>
      </c>
    </row>
    <row r="350" s="2" customFormat="1" ht="15.75" customHeight="1" spans="1:17">
      <c r="A350" s="115" t="s">
        <v>1349</v>
      </c>
      <c r="B350" s="115"/>
      <c r="C350" s="156"/>
      <c r="D350" s="118" t="s">
        <v>837</v>
      </c>
      <c r="E350" s="118">
        <v>210</v>
      </c>
      <c r="F350" s="118" t="s">
        <v>839</v>
      </c>
      <c r="G350" s="131">
        <v>39417</v>
      </c>
      <c r="H350" s="61" t="s">
        <v>840</v>
      </c>
      <c r="I350" s="120">
        <v>516</v>
      </c>
      <c r="J350" s="129"/>
      <c r="K350" s="129"/>
      <c r="L350" s="122">
        <v>336830</v>
      </c>
      <c r="M350" s="123">
        <v>0.6</v>
      </c>
      <c r="N350" s="122">
        <v>202100</v>
      </c>
      <c r="O350" s="124"/>
      <c r="P350" s="125">
        <f t="shared" si="6"/>
        <v>653</v>
      </c>
      <c r="Q350" s="126" t="s">
        <v>1330</v>
      </c>
    </row>
    <row r="351" s="75" customFormat="1" ht="15.75" customHeight="1" spans="1:17">
      <c r="A351" s="115" t="s">
        <v>1350</v>
      </c>
      <c r="B351" s="115"/>
      <c r="C351" s="156"/>
      <c r="D351" s="118" t="s">
        <v>837</v>
      </c>
      <c r="E351" s="118">
        <v>211</v>
      </c>
      <c r="F351" s="118" t="s">
        <v>839</v>
      </c>
      <c r="G351" s="131">
        <v>39417</v>
      </c>
      <c r="H351" s="61" t="s">
        <v>840</v>
      </c>
      <c r="I351" s="120">
        <v>516</v>
      </c>
      <c r="J351" s="129"/>
      <c r="K351" s="129"/>
      <c r="L351" s="122">
        <v>336830</v>
      </c>
      <c r="M351" s="123">
        <v>0.6</v>
      </c>
      <c r="N351" s="122">
        <v>202100</v>
      </c>
      <c r="O351" s="124"/>
      <c r="P351" s="125">
        <f t="shared" si="6"/>
        <v>653</v>
      </c>
      <c r="Q351" s="126" t="s">
        <v>1330</v>
      </c>
    </row>
    <row r="352" s="2" customFormat="1" ht="15.75" customHeight="1" spans="1:17">
      <c r="A352" s="115" t="s">
        <v>1351</v>
      </c>
      <c r="B352" s="115"/>
      <c r="C352" s="156"/>
      <c r="D352" s="118" t="s">
        <v>837</v>
      </c>
      <c r="E352" s="118">
        <v>212</v>
      </c>
      <c r="F352" s="118" t="s">
        <v>839</v>
      </c>
      <c r="G352" s="131">
        <v>39417</v>
      </c>
      <c r="H352" s="61" t="s">
        <v>840</v>
      </c>
      <c r="I352" s="120">
        <v>516</v>
      </c>
      <c r="J352" s="129"/>
      <c r="K352" s="129"/>
      <c r="L352" s="122">
        <v>336830</v>
      </c>
      <c r="M352" s="123">
        <v>0.6</v>
      </c>
      <c r="N352" s="122">
        <v>202100</v>
      </c>
      <c r="O352" s="124"/>
      <c r="P352" s="125">
        <f t="shared" si="6"/>
        <v>653</v>
      </c>
      <c r="Q352" s="126" t="s">
        <v>1330</v>
      </c>
    </row>
    <row r="353" s="2" customFormat="1" ht="15.75" customHeight="1" spans="1:17">
      <c r="A353" s="115" t="s">
        <v>1352</v>
      </c>
      <c r="B353" s="115"/>
      <c r="C353" s="156"/>
      <c r="D353" s="118" t="s">
        <v>837</v>
      </c>
      <c r="E353" s="130">
        <v>301</v>
      </c>
      <c r="F353" s="118" t="s">
        <v>839</v>
      </c>
      <c r="G353" s="131">
        <v>39417</v>
      </c>
      <c r="H353" s="61" t="s">
        <v>840</v>
      </c>
      <c r="I353" s="120">
        <v>516</v>
      </c>
      <c r="J353" s="129"/>
      <c r="K353" s="129"/>
      <c r="L353" s="122">
        <v>336830</v>
      </c>
      <c r="M353" s="123">
        <v>0.6</v>
      </c>
      <c r="N353" s="122">
        <v>202100</v>
      </c>
      <c r="O353" s="124"/>
      <c r="P353" s="125">
        <f t="shared" si="6"/>
        <v>653</v>
      </c>
      <c r="Q353" s="126" t="s">
        <v>1330</v>
      </c>
    </row>
    <row r="354" s="2" customFormat="1" ht="15.75" customHeight="1" spans="1:17">
      <c r="A354" s="115" t="s">
        <v>1353</v>
      </c>
      <c r="B354" s="115"/>
      <c r="C354" s="156"/>
      <c r="D354" s="118" t="s">
        <v>837</v>
      </c>
      <c r="E354" s="130">
        <v>302</v>
      </c>
      <c r="F354" s="118" t="s">
        <v>839</v>
      </c>
      <c r="G354" s="131">
        <v>39417</v>
      </c>
      <c r="H354" s="61" t="s">
        <v>840</v>
      </c>
      <c r="I354" s="120">
        <v>516</v>
      </c>
      <c r="J354" s="129"/>
      <c r="K354" s="129"/>
      <c r="L354" s="122">
        <v>336830</v>
      </c>
      <c r="M354" s="123">
        <v>0.6</v>
      </c>
      <c r="N354" s="122">
        <v>202100</v>
      </c>
      <c r="O354" s="124"/>
      <c r="P354" s="125">
        <f t="shared" si="6"/>
        <v>653</v>
      </c>
      <c r="Q354" s="126" t="s">
        <v>1330</v>
      </c>
    </row>
    <row r="355" s="2" customFormat="1" ht="15.75" customHeight="1" spans="1:17">
      <c r="A355" s="115" t="s">
        <v>1354</v>
      </c>
      <c r="B355" s="115"/>
      <c r="C355" s="156"/>
      <c r="D355" s="118" t="s">
        <v>837</v>
      </c>
      <c r="E355" s="130">
        <v>303</v>
      </c>
      <c r="F355" s="118" t="s">
        <v>839</v>
      </c>
      <c r="G355" s="131">
        <v>39417</v>
      </c>
      <c r="H355" s="61" t="s">
        <v>840</v>
      </c>
      <c r="I355" s="120">
        <v>516</v>
      </c>
      <c r="J355" s="129"/>
      <c r="K355" s="129"/>
      <c r="L355" s="122">
        <v>336830</v>
      </c>
      <c r="M355" s="123">
        <v>0.6</v>
      </c>
      <c r="N355" s="122">
        <v>202100</v>
      </c>
      <c r="O355" s="124"/>
      <c r="P355" s="125">
        <f t="shared" si="6"/>
        <v>653</v>
      </c>
      <c r="Q355" s="126" t="s">
        <v>1330</v>
      </c>
    </row>
    <row r="356" s="2" customFormat="1" ht="15.75" customHeight="1" spans="1:17">
      <c r="A356" s="115" t="s">
        <v>1355</v>
      </c>
      <c r="B356" s="115"/>
      <c r="C356" s="156"/>
      <c r="D356" s="118" t="s">
        <v>837</v>
      </c>
      <c r="E356" s="130">
        <v>304</v>
      </c>
      <c r="F356" s="118" t="s">
        <v>839</v>
      </c>
      <c r="G356" s="131">
        <v>39417</v>
      </c>
      <c r="H356" s="61" t="s">
        <v>840</v>
      </c>
      <c r="I356" s="120">
        <v>516</v>
      </c>
      <c r="J356" s="129"/>
      <c r="K356" s="129"/>
      <c r="L356" s="122">
        <v>336830</v>
      </c>
      <c r="M356" s="123">
        <v>0.6</v>
      </c>
      <c r="N356" s="122">
        <v>202100</v>
      </c>
      <c r="O356" s="124"/>
      <c r="P356" s="125">
        <f t="shared" si="6"/>
        <v>653</v>
      </c>
      <c r="Q356" s="126" t="s">
        <v>1330</v>
      </c>
    </row>
    <row r="357" s="2" customFormat="1" ht="15.75" customHeight="1" spans="1:17">
      <c r="A357" s="115" t="s">
        <v>1356</v>
      </c>
      <c r="B357" s="115"/>
      <c r="C357" s="156"/>
      <c r="D357" s="118" t="s">
        <v>837</v>
      </c>
      <c r="E357" s="130">
        <v>305</v>
      </c>
      <c r="F357" s="118" t="s">
        <v>839</v>
      </c>
      <c r="G357" s="131">
        <v>39417</v>
      </c>
      <c r="H357" s="61" t="s">
        <v>840</v>
      </c>
      <c r="I357" s="120">
        <v>516</v>
      </c>
      <c r="J357" s="129"/>
      <c r="K357" s="129"/>
      <c r="L357" s="122">
        <v>336830</v>
      </c>
      <c r="M357" s="123">
        <v>0.6</v>
      </c>
      <c r="N357" s="122">
        <v>202100</v>
      </c>
      <c r="O357" s="124"/>
      <c r="P357" s="125">
        <f t="shared" si="6"/>
        <v>653</v>
      </c>
      <c r="Q357" s="126" t="s">
        <v>1330</v>
      </c>
    </row>
    <row r="358" s="2" customFormat="1" ht="15.75" customHeight="1" spans="1:17">
      <c r="A358" s="115" t="s">
        <v>1357</v>
      </c>
      <c r="B358" s="115"/>
      <c r="C358" s="156"/>
      <c r="D358" s="118" t="s">
        <v>837</v>
      </c>
      <c r="E358" s="130">
        <v>306</v>
      </c>
      <c r="F358" s="118" t="s">
        <v>839</v>
      </c>
      <c r="G358" s="131">
        <v>39417</v>
      </c>
      <c r="H358" s="61" t="s">
        <v>840</v>
      </c>
      <c r="I358" s="120">
        <v>516</v>
      </c>
      <c r="J358" s="129"/>
      <c r="K358" s="129"/>
      <c r="L358" s="122">
        <v>336830</v>
      </c>
      <c r="M358" s="123">
        <v>0.6</v>
      </c>
      <c r="N358" s="122">
        <v>202100</v>
      </c>
      <c r="O358" s="124"/>
      <c r="P358" s="125">
        <f t="shared" si="6"/>
        <v>653</v>
      </c>
      <c r="Q358" s="126" t="s">
        <v>1330</v>
      </c>
    </row>
    <row r="359" s="2" customFormat="1" ht="15.75" customHeight="1" spans="1:17">
      <c r="A359" s="115" t="s">
        <v>1358</v>
      </c>
      <c r="B359" s="115"/>
      <c r="C359" s="156"/>
      <c r="D359" s="118" t="s">
        <v>1359</v>
      </c>
      <c r="E359" s="130">
        <v>311</v>
      </c>
      <c r="F359" s="118" t="s">
        <v>839</v>
      </c>
      <c r="G359" s="131">
        <v>39417</v>
      </c>
      <c r="H359" s="61" t="s">
        <v>840</v>
      </c>
      <c r="I359" s="120">
        <v>516</v>
      </c>
      <c r="J359" s="129"/>
      <c r="K359" s="129"/>
      <c r="L359" s="122">
        <v>336830</v>
      </c>
      <c r="M359" s="123">
        <v>0.6</v>
      </c>
      <c r="N359" s="122">
        <v>202100</v>
      </c>
      <c r="O359" s="124"/>
      <c r="P359" s="125">
        <f t="shared" si="6"/>
        <v>653</v>
      </c>
      <c r="Q359" s="126" t="s">
        <v>1330</v>
      </c>
    </row>
    <row r="360" s="3" customFormat="1" ht="15.75" customHeight="1" spans="1:17">
      <c r="A360" s="115" t="s">
        <v>1360</v>
      </c>
      <c r="B360" s="115"/>
      <c r="C360" s="156"/>
      <c r="D360" s="118" t="s">
        <v>1359</v>
      </c>
      <c r="E360" s="130">
        <v>312</v>
      </c>
      <c r="F360" s="118" t="s">
        <v>839</v>
      </c>
      <c r="G360" s="131">
        <v>39417</v>
      </c>
      <c r="H360" s="61" t="s">
        <v>840</v>
      </c>
      <c r="I360" s="120">
        <v>516</v>
      </c>
      <c r="J360" s="129"/>
      <c r="K360" s="129"/>
      <c r="L360" s="122">
        <v>336830</v>
      </c>
      <c r="M360" s="123">
        <v>0.6</v>
      </c>
      <c r="N360" s="122">
        <v>202100</v>
      </c>
      <c r="O360" s="124"/>
      <c r="P360" s="125">
        <f t="shared" si="6"/>
        <v>653</v>
      </c>
      <c r="Q360" s="126" t="s">
        <v>1330</v>
      </c>
    </row>
    <row r="361" s="3" customFormat="1" ht="15.75" customHeight="1" spans="1:17">
      <c r="A361" s="115" t="s">
        <v>1361</v>
      </c>
      <c r="B361" s="115"/>
      <c r="C361" s="156"/>
      <c r="D361" s="118" t="s">
        <v>1359</v>
      </c>
      <c r="E361" s="130">
        <v>313</v>
      </c>
      <c r="F361" s="118" t="s">
        <v>839</v>
      </c>
      <c r="G361" s="131">
        <v>39417</v>
      </c>
      <c r="H361" s="61" t="s">
        <v>840</v>
      </c>
      <c r="I361" s="120">
        <v>516</v>
      </c>
      <c r="J361" s="129"/>
      <c r="K361" s="129"/>
      <c r="L361" s="122">
        <v>336830</v>
      </c>
      <c r="M361" s="123">
        <v>0.6</v>
      </c>
      <c r="N361" s="122">
        <v>202100</v>
      </c>
      <c r="O361" s="124"/>
      <c r="P361" s="125">
        <f t="shared" si="6"/>
        <v>653</v>
      </c>
      <c r="Q361" s="126" t="s">
        <v>1330</v>
      </c>
    </row>
    <row r="362" s="3" customFormat="1" ht="15.75" customHeight="1" spans="1:17">
      <c r="A362" s="115" t="s">
        <v>1362</v>
      </c>
      <c r="B362" s="115"/>
      <c r="C362" s="156"/>
      <c r="D362" s="130" t="s">
        <v>847</v>
      </c>
      <c r="E362" s="130">
        <v>314</v>
      </c>
      <c r="F362" s="118" t="s">
        <v>839</v>
      </c>
      <c r="G362" s="131">
        <v>39417</v>
      </c>
      <c r="H362" s="61" t="s">
        <v>840</v>
      </c>
      <c r="I362" s="120">
        <v>544</v>
      </c>
      <c r="J362" s="129"/>
      <c r="K362" s="129"/>
      <c r="L362" s="122">
        <v>355110</v>
      </c>
      <c r="M362" s="123">
        <v>0.6</v>
      </c>
      <c r="N362" s="122">
        <v>213070</v>
      </c>
      <c r="O362" s="124"/>
      <c r="P362" s="125">
        <f t="shared" si="6"/>
        <v>653</v>
      </c>
      <c r="Q362" s="126" t="s">
        <v>1330</v>
      </c>
    </row>
    <row r="363" s="3" customFormat="1" ht="15.75" customHeight="1" spans="1:17">
      <c r="A363" s="115" t="s">
        <v>1363</v>
      </c>
      <c r="B363" s="115"/>
      <c r="C363" s="156"/>
      <c r="D363" s="130" t="s">
        <v>847</v>
      </c>
      <c r="E363" s="130">
        <v>201</v>
      </c>
      <c r="F363" s="118" t="s">
        <v>839</v>
      </c>
      <c r="G363" s="131">
        <v>39417</v>
      </c>
      <c r="H363" s="61" t="s">
        <v>840</v>
      </c>
      <c r="I363" s="120">
        <v>544</v>
      </c>
      <c r="J363" s="129"/>
      <c r="K363" s="129"/>
      <c r="L363" s="122">
        <v>355110</v>
      </c>
      <c r="M363" s="123">
        <v>0.6</v>
      </c>
      <c r="N363" s="122">
        <v>213070</v>
      </c>
      <c r="O363" s="124"/>
      <c r="P363" s="125">
        <f t="shared" si="6"/>
        <v>653</v>
      </c>
      <c r="Q363" s="126" t="s">
        <v>1330</v>
      </c>
    </row>
    <row r="364" s="3" customFormat="1" ht="15.75" customHeight="1" spans="1:17">
      <c r="A364" s="115" t="s">
        <v>1364</v>
      </c>
      <c r="B364" s="115"/>
      <c r="C364" s="156"/>
      <c r="D364" s="130" t="s">
        <v>847</v>
      </c>
      <c r="E364" s="130">
        <v>307</v>
      </c>
      <c r="F364" s="118" t="s">
        <v>839</v>
      </c>
      <c r="G364" s="131">
        <v>39417</v>
      </c>
      <c r="H364" s="61" t="s">
        <v>840</v>
      </c>
      <c r="I364" s="120">
        <v>544</v>
      </c>
      <c r="J364" s="129"/>
      <c r="K364" s="129"/>
      <c r="L364" s="122">
        <v>355110</v>
      </c>
      <c r="M364" s="123">
        <v>0.6</v>
      </c>
      <c r="N364" s="122">
        <v>213070</v>
      </c>
      <c r="O364" s="124"/>
      <c r="P364" s="125">
        <f t="shared" si="6"/>
        <v>653</v>
      </c>
      <c r="Q364" s="126" t="s">
        <v>1330</v>
      </c>
    </row>
    <row r="365" s="3" customFormat="1" ht="15.75" customHeight="1" spans="1:17">
      <c r="A365" s="115" t="s">
        <v>1365</v>
      </c>
      <c r="B365" s="115"/>
      <c r="C365" s="156"/>
      <c r="D365" s="130" t="s">
        <v>847</v>
      </c>
      <c r="E365" s="130">
        <v>308</v>
      </c>
      <c r="F365" s="118" t="s">
        <v>839</v>
      </c>
      <c r="G365" s="131">
        <v>39417</v>
      </c>
      <c r="H365" s="61" t="s">
        <v>840</v>
      </c>
      <c r="I365" s="120">
        <v>544</v>
      </c>
      <c r="J365" s="129"/>
      <c r="K365" s="129"/>
      <c r="L365" s="122">
        <v>355110</v>
      </c>
      <c r="M365" s="123">
        <v>0.6</v>
      </c>
      <c r="N365" s="122">
        <v>213070</v>
      </c>
      <c r="O365" s="124"/>
      <c r="P365" s="125">
        <f t="shared" si="6"/>
        <v>653</v>
      </c>
      <c r="Q365" s="126" t="s">
        <v>1330</v>
      </c>
    </row>
    <row r="366" s="2" customFormat="1" ht="15.75" customHeight="1" spans="1:17">
      <c r="A366" s="115" t="s">
        <v>1366</v>
      </c>
      <c r="B366" s="115"/>
      <c r="C366" s="156"/>
      <c r="D366" s="130" t="s">
        <v>847</v>
      </c>
      <c r="E366" s="130">
        <v>309</v>
      </c>
      <c r="F366" s="118" t="s">
        <v>839</v>
      </c>
      <c r="G366" s="131">
        <v>39417</v>
      </c>
      <c r="H366" s="61" t="s">
        <v>840</v>
      </c>
      <c r="I366" s="120">
        <v>544</v>
      </c>
      <c r="J366" s="129"/>
      <c r="K366" s="129"/>
      <c r="L366" s="122">
        <v>355110</v>
      </c>
      <c r="M366" s="123">
        <v>0.6</v>
      </c>
      <c r="N366" s="122">
        <v>213070</v>
      </c>
      <c r="O366" s="124"/>
      <c r="P366" s="125">
        <f t="shared" si="6"/>
        <v>653</v>
      </c>
      <c r="Q366" s="126" t="s">
        <v>1330</v>
      </c>
    </row>
    <row r="367" s="2" customFormat="1" ht="15.75" customHeight="1" spans="1:17">
      <c r="A367" s="115" t="s">
        <v>1367</v>
      </c>
      <c r="B367" s="115"/>
      <c r="C367" s="156"/>
      <c r="D367" s="130" t="s">
        <v>847</v>
      </c>
      <c r="E367" s="130">
        <v>310</v>
      </c>
      <c r="F367" s="118" t="s">
        <v>839</v>
      </c>
      <c r="G367" s="131">
        <v>39417</v>
      </c>
      <c r="H367" s="61" t="s">
        <v>840</v>
      </c>
      <c r="I367" s="120">
        <v>544</v>
      </c>
      <c r="J367" s="129"/>
      <c r="K367" s="129"/>
      <c r="L367" s="122">
        <v>355110</v>
      </c>
      <c r="M367" s="123">
        <v>0.6</v>
      </c>
      <c r="N367" s="122">
        <v>213070</v>
      </c>
      <c r="O367" s="124"/>
      <c r="P367" s="125">
        <f t="shared" si="6"/>
        <v>653</v>
      </c>
      <c r="Q367" s="126" t="s">
        <v>1330</v>
      </c>
    </row>
    <row r="368" s="2" customFormat="1" ht="15.75" customHeight="1" spans="1:17">
      <c r="A368" s="115" t="s">
        <v>1368</v>
      </c>
      <c r="B368" s="115"/>
      <c r="C368" s="156"/>
      <c r="D368" s="118" t="s">
        <v>1229</v>
      </c>
      <c r="E368" s="130">
        <v>401</v>
      </c>
      <c r="F368" s="118" t="s">
        <v>839</v>
      </c>
      <c r="G368" s="131">
        <v>39417</v>
      </c>
      <c r="H368" s="61" t="s">
        <v>840</v>
      </c>
      <c r="I368" s="120">
        <v>848</v>
      </c>
      <c r="J368" s="129"/>
      <c r="K368" s="129"/>
      <c r="L368" s="122">
        <v>553550</v>
      </c>
      <c r="M368" s="123">
        <v>0.6</v>
      </c>
      <c r="N368" s="122">
        <v>332130</v>
      </c>
      <c r="O368" s="124"/>
      <c r="P368" s="125">
        <f t="shared" si="6"/>
        <v>653</v>
      </c>
      <c r="Q368" s="126" t="s">
        <v>1330</v>
      </c>
    </row>
    <row r="369" s="2" customFormat="1" ht="15.75" customHeight="1" spans="1:17">
      <c r="A369" s="115" t="s">
        <v>1369</v>
      </c>
      <c r="B369" s="115"/>
      <c r="C369" s="156"/>
      <c r="D369" s="118" t="s">
        <v>1229</v>
      </c>
      <c r="E369" s="130">
        <v>402</v>
      </c>
      <c r="F369" s="118" t="s">
        <v>839</v>
      </c>
      <c r="G369" s="131">
        <v>39417</v>
      </c>
      <c r="H369" s="61" t="s">
        <v>840</v>
      </c>
      <c r="I369" s="120">
        <v>848</v>
      </c>
      <c r="J369" s="129"/>
      <c r="K369" s="129"/>
      <c r="L369" s="122">
        <v>553550</v>
      </c>
      <c r="M369" s="123">
        <v>0.6</v>
      </c>
      <c r="N369" s="122">
        <v>332130</v>
      </c>
      <c r="O369" s="124"/>
      <c r="P369" s="125">
        <f t="shared" si="6"/>
        <v>653</v>
      </c>
      <c r="Q369" s="126" t="s">
        <v>1330</v>
      </c>
    </row>
    <row r="370" s="2" customFormat="1" ht="15.75" customHeight="1" spans="1:17">
      <c r="A370" s="115" t="s">
        <v>1370</v>
      </c>
      <c r="B370" s="115"/>
      <c r="C370" s="156"/>
      <c r="D370" s="118" t="s">
        <v>1229</v>
      </c>
      <c r="E370" s="130">
        <v>403</v>
      </c>
      <c r="F370" s="118" t="s">
        <v>839</v>
      </c>
      <c r="G370" s="131">
        <v>39417</v>
      </c>
      <c r="H370" s="61" t="s">
        <v>840</v>
      </c>
      <c r="I370" s="120">
        <v>848</v>
      </c>
      <c r="J370" s="129"/>
      <c r="K370" s="129"/>
      <c r="L370" s="122">
        <v>553550</v>
      </c>
      <c r="M370" s="123">
        <v>0.6</v>
      </c>
      <c r="N370" s="122">
        <v>332130</v>
      </c>
      <c r="O370" s="124"/>
      <c r="P370" s="125">
        <f t="shared" si="6"/>
        <v>653</v>
      </c>
      <c r="Q370" s="126" t="s">
        <v>1330</v>
      </c>
    </row>
    <row r="371" s="2" customFormat="1" ht="15.75" customHeight="1" spans="1:17">
      <c r="A371" s="115" t="s">
        <v>1371</v>
      </c>
      <c r="B371" s="115"/>
      <c r="C371" s="156"/>
      <c r="D371" s="118" t="s">
        <v>1229</v>
      </c>
      <c r="E371" s="130">
        <v>404</v>
      </c>
      <c r="F371" s="118" t="s">
        <v>839</v>
      </c>
      <c r="G371" s="131">
        <v>39417</v>
      </c>
      <c r="H371" s="61" t="s">
        <v>840</v>
      </c>
      <c r="I371" s="120">
        <v>848</v>
      </c>
      <c r="J371" s="129"/>
      <c r="K371" s="129"/>
      <c r="L371" s="122">
        <v>553550</v>
      </c>
      <c r="M371" s="123">
        <v>0.6</v>
      </c>
      <c r="N371" s="122">
        <v>332130</v>
      </c>
      <c r="O371" s="124"/>
      <c r="P371" s="125">
        <f t="shared" si="6"/>
        <v>653</v>
      </c>
      <c r="Q371" s="126" t="s">
        <v>1330</v>
      </c>
    </row>
    <row r="372" s="2" customFormat="1" ht="15.75" customHeight="1" spans="1:17">
      <c r="A372" s="115" t="s">
        <v>1372</v>
      </c>
      <c r="B372" s="115"/>
      <c r="C372" s="156"/>
      <c r="D372" s="118" t="s">
        <v>1229</v>
      </c>
      <c r="E372" s="130">
        <v>405</v>
      </c>
      <c r="F372" s="118" t="s">
        <v>839</v>
      </c>
      <c r="G372" s="131">
        <v>39417</v>
      </c>
      <c r="H372" s="61" t="s">
        <v>840</v>
      </c>
      <c r="I372" s="120">
        <v>848</v>
      </c>
      <c r="J372" s="129"/>
      <c r="K372" s="129"/>
      <c r="L372" s="122">
        <v>553550</v>
      </c>
      <c r="M372" s="123">
        <v>0.6</v>
      </c>
      <c r="N372" s="122">
        <v>332130</v>
      </c>
      <c r="O372" s="124"/>
      <c r="P372" s="125">
        <f t="shared" si="6"/>
        <v>653</v>
      </c>
      <c r="Q372" s="126" t="s">
        <v>1330</v>
      </c>
    </row>
    <row r="373" s="2" customFormat="1" ht="15.75" customHeight="1" spans="1:17">
      <c r="A373" s="115" t="s">
        <v>1373</v>
      </c>
      <c r="B373" s="115"/>
      <c r="C373" s="156"/>
      <c r="D373" s="118" t="s">
        <v>1229</v>
      </c>
      <c r="E373" s="130">
        <v>407</v>
      </c>
      <c r="F373" s="118" t="s">
        <v>839</v>
      </c>
      <c r="G373" s="131">
        <v>39417</v>
      </c>
      <c r="H373" s="61" t="s">
        <v>840</v>
      </c>
      <c r="I373" s="120">
        <v>848</v>
      </c>
      <c r="J373" s="129"/>
      <c r="K373" s="129"/>
      <c r="L373" s="122">
        <v>553550</v>
      </c>
      <c r="M373" s="123">
        <v>0.6</v>
      </c>
      <c r="N373" s="122">
        <v>332130</v>
      </c>
      <c r="O373" s="124"/>
      <c r="P373" s="125">
        <f t="shared" si="6"/>
        <v>653</v>
      </c>
      <c r="Q373" s="126" t="s">
        <v>1330</v>
      </c>
    </row>
    <row r="374" s="2" customFormat="1" ht="15.75" customHeight="1" spans="1:17">
      <c r="A374" s="115" t="s">
        <v>1374</v>
      </c>
      <c r="B374" s="115"/>
      <c r="C374" s="156"/>
      <c r="D374" s="118" t="s">
        <v>1375</v>
      </c>
      <c r="E374" s="130">
        <v>408</v>
      </c>
      <c r="F374" s="118" t="s">
        <v>839</v>
      </c>
      <c r="G374" s="131">
        <v>39417</v>
      </c>
      <c r="H374" s="61" t="s">
        <v>840</v>
      </c>
      <c r="I374" s="120">
        <v>516</v>
      </c>
      <c r="J374" s="129"/>
      <c r="K374" s="129"/>
      <c r="L374" s="122">
        <v>336830</v>
      </c>
      <c r="M374" s="123">
        <v>0.6</v>
      </c>
      <c r="N374" s="122">
        <v>202100</v>
      </c>
      <c r="O374" s="124"/>
      <c r="P374" s="125">
        <f t="shared" si="6"/>
        <v>653</v>
      </c>
      <c r="Q374" s="126" t="s">
        <v>1330</v>
      </c>
    </row>
    <row r="375" s="2" customFormat="1" ht="15.75" customHeight="1" spans="1:17">
      <c r="A375" s="115" t="s">
        <v>1376</v>
      </c>
      <c r="B375" s="115"/>
      <c r="C375" s="156"/>
      <c r="D375" s="118" t="s">
        <v>1375</v>
      </c>
      <c r="E375" s="130">
        <v>409</v>
      </c>
      <c r="F375" s="118" t="s">
        <v>839</v>
      </c>
      <c r="G375" s="131">
        <v>39417</v>
      </c>
      <c r="H375" s="61" t="s">
        <v>840</v>
      </c>
      <c r="I375" s="120">
        <v>336</v>
      </c>
      <c r="J375" s="129"/>
      <c r="K375" s="129"/>
      <c r="L375" s="122">
        <v>219330</v>
      </c>
      <c r="M375" s="123">
        <v>0.6</v>
      </c>
      <c r="N375" s="122">
        <v>131600</v>
      </c>
      <c r="O375" s="124"/>
      <c r="P375" s="125">
        <f t="shared" si="6"/>
        <v>653</v>
      </c>
      <c r="Q375" s="126" t="s">
        <v>1330</v>
      </c>
    </row>
    <row r="376" s="2" customFormat="1" ht="15.75" customHeight="1" spans="1:17">
      <c r="A376" s="115" t="s">
        <v>1377</v>
      </c>
      <c r="B376" s="115"/>
      <c r="C376" s="156"/>
      <c r="D376" s="118" t="s">
        <v>1375</v>
      </c>
      <c r="E376" s="130">
        <v>410</v>
      </c>
      <c r="F376" s="118" t="s">
        <v>839</v>
      </c>
      <c r="G376" s="131">
        <v>39417</v>
      </c>
      <c r="H376" s="61" t="s">
        <v>840</v>
      </c>
      <c r="I376" s="120">
        <v>516</v>
      </c>
      <c r="J376" s="129"/>
      <c r="K376" s="129"/>
      <c r="L376" s="122">
        <v>336830</v>
      </c>
      <c r="M376" s="123">
        <v>0.6</v>
      </c>
      <c r="N376" s="122">
        <v>202100</v>
      </c>
      <c r="O376" s="124"/>
      <c r="P376" s="125">
        <f t="shared" si="6"/>
        <v>653</v>
      </c>
      <c r="Q376" s="126" t="s">
        <v>1330</v>
      </c>
    </row>
    <row r="377" s="2" customFormat="1" ht="15.75" customHeight="1" spans="1:17">
      <c r="A377" s="115" t="s">
        <v>1378</v>
      </c>
      <c r="B377" s="115"/>
      <c r="C377" s="156"/>
      <c r="D377" s="118" t="s">
        <v>1375</v>
      </c>
      <c r="E377" s="130">
        <v>411</v>
      </c>
      <c r="F377" s="118" t="s">
        <v>839</v>
      </c>
      <c r="G377" s="131">
        <v>39417</v>
      </c>
      <c r="H377" s="61" t="s">
        <v>840</v>
      </c>
      <c r="I377" s="120">
        <v>516</v>
      </c>
      <c r="J377" s="129"/>
      <c r="K377" s="129"/>
      <c r="L377" s="122">
        <v>336830</v>
      </c>
      <c r="M377" s="123">
        <v>0.6</v>
      </c>
      <c r="N377" s="122">
        <v>202100</v>
      </c>
      <c r="O377" s="124"/>
      <c r="P377" s="125">
        <f t="shared" si="6"/>
        <v>653</v>
      </c>
      <c r="Q377" s="126" t="s">
        <v>1330</v>
      </c>
    </row>
    <row r="378" s="75" customFormat="1" ht="15.75" customHeight="1" spans="1:17">
      <c r="A378" s="115" t="s">
        <v>1379</v>
      </c>
      <c r="B378" s="115"/>
      <c r="C378" s="156"/>
      <c r="D378" s="118" t="s">
        <v>1380</v>
      </c>
      <c r="E378" s="165"/>
      <c r="F378" s="118" t="s">
        <v>839</v>
      </c>
      <c r="G378" s="131">
        <v>39417</v>
      </c>
      <c r="H378" s="61" t="s">
        <v>840</v>
      </c>
      <c r="I378" s="120">
        <v>400</v>
      </c>
      <c r="J378" s="129"/>
      <c r="K378" s="129"/>
      <c r="L378" s="122">
        <v>269890</v>
      </c>
      <c r="M378" s="123">
        <v>0.6</v>
      </c>
      <c r="N378" s="122">
        <v>161930</v>
      </c>
      <c r="O378" s="124"/>
      <c r="P378" s="125">
        <f t="shared" si="6"/>
        <v>675</v>
      </c>
      <c r="Q378" s="126" t="s">
        <v>1330</v>
      </c>
    </row>
    <row r="379" s="2" customFormat="1" ht="15.75" customHeight="1" spans="1:17">
      <c r="A379" s="115" t="s">
        <v>1381</v>
      </c>
      <c r="B379" s="115"/>
      <c r="C379" s="156"/>
      <c r="D379" s="130" t="s">
        <v>929</v>
      </c>
      <c r="E379" s="130">
        <v>1</v>
      </c>
      <c r="F379" s="130" t="s">
        <v>931</v>
      </c>
      <c r="G379" s="119">
        <v>39417</v>
      </c>
      <c r="H379" s="61" t="s">
        <v>840</v>
      </c>
      <c r="I379" s="166">
        <v>20</v>
      </c>
      <c r="J379" s="129"/>
      <c r="K379" s="129"/>
      <c r="L379" s="122">
        <v>16180</v>
      </c>
      <c r="M379" s="123">
        <v>0.73</v>
      </c>
      <c r="N379" s="122">
        <v>11810</v>
      </c>
      <c r="O379" s="124"/>
      <c r="P379" s="125">
        <f t="shared" si="6"/>
        <v>809</v>
      </c>
      <c r="Q379" s="126" t="s">
        <v>1330</v>
      </c>
    </row>
    <row r="380" s="2" customFormat="1" ht="15.75" customHeight="1" spans="1:17">
      <c r="A380" s="115" t="s">
        <v>1382</v>
      </c>
      <c r="B380" s="115"/>
      <c r="C380" s="156"/>
      <c r="D380" s="130" t="s">
        <v>929</v>
      </c>
      <c r="E380" s="130">
        <v>2</v>
      </c>
      <c r="F380" s="130" t="s">
        <v>931</v>
      </c>
      <c r="G380" s="119">
        <v>39417</v>
      </c>
      <c r="H380" s="61" t="s">
        <v>840</v>
      </c>
      <c r="I380" s="166">
        <v>20</v>
      </c>
      <c r="J380" s="129"/>
      <c r="K380" s="129"/>
      <c r="L380" s="122">
        <v>16180</v>
      </c>
      <c r="M380" s="123">
        <v>0.73</v>
      </c>
      <c r="N380" s="122">
        <v>11810</v>
      </c>
      <c r="O380" s="124"/>
      <c r="P380" s="125">
        <f t="shared" si="6"/>
        <v>809</v>
      </c>
      <c r="Q380" s="126" t="s">
        <v>1330</v>
      </c>
    </row>
    <row r="381" s="2" customFormat="1" ht="15.75" customHeight="1" spans="1:17">
      <c r="A381" s="115" t="s">
        <v>1383</v>
      </c>
      <c r="B381" s="115"/>
      <c r="C381" s="156"/>
      <c r="D381" s="130" t="s">
        <v>929</v>
      </c>
      <c r="E381" s="130">
        <v>3</v>
      </c>
      <c r="F381" s="130" t="s">
        <v>931</v>
      </c>
      <c r="G381" s="119">
        <v>39417</v>
      </c>
      <c r="H381" s="61" t="s">
        <v>840</v>
      </c>
      <c r="I381" s="166">
        <v>20</v>
      </c>
      <c r="J381" s="129"/>
      <c r="K381" s="129"/>
      <c r="L381" s="122">
        <v>16180</v>
      </c>
      <c r="M381" s="123">
        <v>0.73</v>
      </c>
      <c r="N381" s="122">
        <v>11810</v>
      </c>
      <c r="O381" s="124"/>
      <c r="P381" s="125">
        <f t="shared" si="6"/>
        <v>809</v>
      </c>
      <c r="Q381" s="126" t="s">
        <v>1330</v>
      </c>
    </row>
    <row r="382" s="2" customFormat="1" ht="15.75" customHeight="1" spans="1:17">
      <c r="A382" s="115" t="s">
        <v>1384</v>
      </c>
      <c r="B382" s="115"/>
      <c r="C382" s="156"/>
      <c r="D382" s="130" t="s">
        <v>937</v>
      </c>
      <c r="E382" s="130">
        <v>1</v>
      </c>
      <c r="F382" s="130" t="s">
        <v>938</v>
      </c>
      <c r="G382" s="119">
        <v>43252</v>
      </c>
      <c r="H382" s="61" t="s">
        <v>840</v>
      </c>
      <c r="I382" s="166">
        <v>540</v>
      </c>
      <c r="J382" s="129"/>
      <c r="K382" s="129"/>
      <c r="L382" s="122">
        <v>361860</v>
      </c>
      <c r="M382" s="123">
        <v>0.91</v>
      </c>
      <c r="N382" s="122">
        <v>329290</v>
      </c>
      <c r="O382" s="124"/>
      <c r="P382" s="125">
        <f t="shared" si="6"/>
        <v>670</v>
      </c>
      <c r="Q382" s="126" t="s">
        <v>1330</v>
      </c>
    </row>
    <row r="383" s="2" customFormat="1" ht="15.75" customHeight="1" spans="1:17">
      <c r="A383" s="115" t="s">
        <v>1385</v>
      </c>
      <c r="B383" s="115"/>
      <c r="C383" s="156"/>
      <c r="D383" s="130" t="s">
        <v>937</v>
      </c>
      <c r="E383" s="130">
        <v>2</v>
      </c>
      <c r="F383" s="130" t="s">
        <v>938</v>
      </c>
      <c r="G383" s="119">
        <v>43252</v>
      </c>
      <c r="H383" s="61" t="s">
        <v>840</v>
      </c>
      <c r="I383" s="166">
        <v>540</v>
      </c>
      <c r="J383" s="129"/>
      <c r="K383" s="129"/>
      <c r="L383" s="122">
        <v>361860</v>
      </c>
      <c r="M383" s="123">
        <v>0.91</v>
      </c>
      <c r="N383" s="122">
        <v>329290</v>
      </c>
      <c r="O383" s="124"/>
      <c r="P383" s="125">
        <f t="shared" si="6"/>
        <v>670</v>
      </c>
      <c r="Q383" s="126" t="s">
        <v>1330</v>
      </c>
    </row>
    <row r="384" ht="15.75" customHeight="1" spans="1:17">
      <c r="A384" s="115" t="s">
        <v>1386</v>
      </c>
      <c r="B384" s="112"/>
      <c r="C384" s="156"/>
      <c r="D384" s="108" t="s">
        <v>1387</v>
      </c>
      <c r="E384" s="108"/>
      <c r="F384" s="132"/>
      <c r="G384" s="119">
        <v>40452</v>
      </c>
      <c r="H384" s="133" t="s">
        <v>941</v>
      </c>
      <c r="I384" s="134">
        <v>1</v>
      </c>
      <c r="J384" s="135">
        <v>12600</v>
      </c>
      <c r="K384" s="136">
        <v>7860.69</v>
      </c>
      <c r="L384" s="137">
        <v>18830</v>
      </c>
      <c r="M384" s="138">
        <v>0.44</v>
      </c>
      <c r="N384" s="139">
        <v>8290</v>
      </c>
      <c r="O384" s="140"/>
      <c r="P384" s="141"/>
      <c r="Q384" s="142" t="s">
        <v>1330</v>
      </c>
    </row>
    <row r="385" ht="15.75" customHeight="1" spans="1:17">
      <c r="A385" s="115" t="s">
        <v>1388</v>
      </c>
      <c r="B385" s="112"/>
      <c r="C385" s="156"/>
      <c r="D385" s="108" t="s">
        <v>1389</v>
      </c>
      <c r="E385" s="108"/>
      <c r="F385" s="132"/>
      <c r="G385" s="119">
        <v>40513</v>
      </c>
      <c r="H385" s="133" t="s">
        <v>941</v>
      </c>
      <c r="I385" s="134">
        <v>1</v>
      </c>
      <c r="J385" s="135">
        <v>13127.76</v>
      </c>
      <c r="K385" s="136">
        <v>8294.77</v>
      </c>
      <c r="L385" s="137">
        <v>19620</v>
      </c>
      <c r="M385" s="138">
        <v>0.59</v>
      </c>
      <c r="N385" s="139">
        <v>11580</v>
      </c>
      <c r="O385" s="140"/>
      <c r="P385" s="141"/>
      <c r="Q385" s="142" t="s">
        <v>1330</v>
      </c>
    </row>
    <row r="386" ht="15.75" customHeight="1" spans="1:17">
      <c r="A386" s="115" t="s">
        <v>1390</v>
      </c>
      <c r="B386" s="112"/>
      <c r="C386" s="156"/>
      <c r="D386" s="108" t="s">
        <v>945</v>
      </c>
      <c r="E386" s="108"/>
      <c r="F386" s="132"/>
      <c r="G386" s="119">
        <v>39784</v>
      </c>
      <c r="H386" s="133" t="s">
        <v>941</v>
      </c>
      <c r="I386" s="134">
        <v>1</v>
      </c>
      <c r="J386" s="135">
        <v>20520</v>
      </c>
      <c r="K386" s="136">
        <v>11015.38</v>
      </c>
      <c r="L386" s="137">
        <v>35070</v>
      </c>
      <c r="M386" s="138">
        <v>0.49</v>
      </c>
      <c r="N386" s="139">
        <v>17180</v>
      </c>
      <c r="O386" s="140"/>
      <c r="P386" s="141"/>
      <c r="Q386" s="142" t="s">
        <v>1330</v>
      </c>
    </row>
    <row r="387" ht="15.75" customHeight="1" spans="1:17">
      <c r="A387" s="115" t="s">
        <v>1391</v>
      </c>
      <c r="B387" s="112"/>
      <c r="C387" s="156"/>
      <c r="D387" s="108" t="s">
        <v>1392</v>
      </c>
      <c r="E387" s="108"/>
      <c r="F387" s="132"/>
      <c r="G387" s="119">
        <v>40756</v>
      </c>
      <c r="H387" s="133" t="s">
        <v>941</v>
      </c>
      <c r="I387" s="134">
        <v>1</v>
      </c>
      <c r="J387" s="135">
        <v>54916</v>
      </c>
      <c r="K387" s="136">
        <v>36437.99</v>
      </c>
      <c r="L387" s="137">
        <v>80190</v>
      </c>
      <c r="M387" s="138">
        <v>0.62</v>
      </c>
      <c r="N387" s="139">
        <v>49720</v>
      </c>
      <c r="O387" s="140"/>
      <c r="P387" s="141"/>
      <c r="Q387" s="142" t="s">
        <v>1330</v>
      </c>
    </row>
    <row r="388" ht="15.75" customHeight="1" spans="1:17">
      <c r="A388" s="115" t="s">
        <v>1393</v>
      </c>
      <c r="B388" s="112"/>
      <c r="C388" s="156"/>
      <c r="D388" s="108" t="s">
        <v>1394</v>
      </c>
      <c r="E388" s="108"/>
      <c r="F388" s="132"/>
      <c r="G388" s="119">
        <v>40817</v>
      </c>
      <c r="H388" s="133" t="s">
        <v>941</v>
      </c>
      <c r="I388" s="134">
        <v>1</v>
      </c>
      <c r="J388" s="135">
        <v>9800</v>
      </c>
      <c r="K388" s="136">
        <v>6579.72</v>
      </c>
      <c r="L388" s="137">
        <v>14310</v>
      </c>
      <c r="M388" s="138">
        <v>0.63</v>
      </c>
      <c r="N388" s="139">
        <v>9020</v>
      </c>
      <c r="O388" s="140"/>
      <c r="P388" s="141"/>
      <c r="Q388" s="142" t="s">
        <v>1330</v>
      </c>
    </row>
    <row r="389" ht="15.75" customHeight="1" spans="1:17">
      <c r="A389" s="115" t="s">
        <v>1395</v>
      </c>
      <c r="B389" s="112"/>
      <c r="C389" s="156"/>
      <c r="D389" s="108" t="s">
        <v>1396</v>
      </c>
      <c r="E389" s="108"/>
      <c r="F389" s="132"/>
      <c r="G389" s="119">
        <v>41091</v>
      </c>
      <c r="H389" s="133" t="s">
        <v>941</v>
      </c>
      <c r="I389" s="134">
        <v>1</v>
      </c>
      <c r="J389" s="135">
        <v>94244</v>
      </c>
      <c r="K389" s="136">
        <v>66637.59</v>
      </c>
      <c r="L389" s="137">
        <v>131210</v>
      </c>
      <c r="M389" s="138">
        <v>0.67</v>
      </c>
      <c r="N389" s="139">
        <v>87910</v>
      </c>
      <c r="O389" s="140"/>
      <c r="P389" s="141"/>
      <c r="Q389" s="142" t="s">
        <v>1330</v>
      </c>
    </row>
    <row r="390" ht="15.75" customHeight="1" spans="1:17">
      <c r="A390" s="115" t="s">
        <v>1397</v>
      </c>
      <c r="B390" s="112"/>
      <c r="C390" s="156"/>
      <c r="D390" s="108" t="s">
        <v>1398</v>
      </c>
      <c r="E390" s="108"/>
      <c r="F390" s="132"/>
      <c r="G390" s="119">
        <v>41091</v>
      </c>
      <c r="H390" s="133" t="s">
        <v>941</v>
      </c>
      <c r="I390" s="134">
        <v>1</v>
      </c>
      <c r="J390" s="135">
        <v>2830000</v>
      </c>
      <c r="K390" s="136">
        <v>2001045.37</v>
      </c>
      <c r="L390" s="137">
        <v>3940030</v>
      </c>
      <c r="M390" s="138">
        <v>0.67</v>
      </c>
      <c r="N390" s="139">
        <v>2639820</v>
      </c>
      <c r="O390" s="140"/>
      <c r="P390" s="141"/>
      <c r="Q390" s="142" t="s">
        <v>1330</v>
      </c>
    </row>
    <row r="391" ht="15.75" customHeight="1" spans="1:17">
      <c r="A391" s="115" t="s">
        <v>1399</v>
      </c>
      <c r="B391" s="112"/>
      <c r="C391" s="156"/>
      <c r="D391" s="108" t="s">
        <v>1270</v>
      </c>
      <c r="E391" s="108"/>
      <c r="F391" s="132"/>
      <c r="G391" s="119">
        <v>41183</v>
      </c>
      <c r="H391" s="133" t="s">
        <v>941</v>
      </c>
      <c r="I391" s="134">
        <v>1</v>
      </c>
      <c r="J391" s="135">
        <v>64258</v>
      </c>
      <c r="K391" s="136">
        <v>46197.82</v>
      </c>
      <c r="L391" s="137">
        <v>89460</v>
      </c>
      <c r="M391" s="138">
        <v>0.68</v>
      </c>
      <c r="N391" s="139">
        <v>60830</v>
      </c>
      <c r="O391" s="140"/>
      <c r="P391" s="141"/>
      <c r="Q391" s="142" t="s">
        <v>1330</v>
      </c>
    </row>
    <row r="392" ht="15.75" customHeight="1" spans="1:17">
      <c r="A392" s="115" t="s">
        <v>1400</v>
      </c>
      <c r="B392" s="112"/>
      <c r="C392" s="156"/>
      <c r="D392" s="108" t="s">
        <v>1401</v>
      </c>
      <c r="E392" s="108"/>
      <c r="F392" s="132"/>
      <c r="G392" s="119">
        <v>41275</v>
      </c>
      <c r="H392" s="133" t="s">
        <v>941</v>
      </c>
      <c r="I392" s="134">
        <v>1</v>
      </c>
      <c r="J392" s="135">
        <v>26454</v>
      </c>
      <c r="K392" s="136">
        <v>19333.01</v>
      </c>
      <c r="L392" s="137">
        <v>35930</v>
      </c>
      <c r="M392" s="138">
        <v>0.59</v>
      </c>
      <c r="N392" s="139">
        <v>21200</v>
      </c>
      <c r="O392" s="140"/>
      <c r="P392" s="141"/>
      <c r="Q392" s="142" t="s">
        <v>1330</v>
      </c>
    </row>
    <row r="393" ht="15.75" customHeight="1" spans="1:17">
      <c r="A393" s="115" t="s">
        <v>1402</v>
      </c>
      <c r="B393" s="112"/>
      <c r="C393" s="156"/>
      <c r="D393" s="108" t="s">
        <v>1403</v>
      </c>
      <c r="E393" s="108"/>
      <c r="F393" s="132"/>
      <c r="G393" s="119">
        <v>41365</v>
      </c>
      <c r="H393" s="133" t="s">
        <v>941</v>
      </c>
      <c r="I393" s="134">
        <v>1</v>
      </c>
      <c r="J393" s="135">
        <v>340000</v>
      </c>
      <c r="K393" s="136">
        <v>252520.34</v>
      </c>
      <c r="L393" s="137">
        <v>461820</v>
      </c>
      <c r="M393" s="138">
        <v>0.7</v>
      </c>
      <c r="N393" s="139">
        <v>323270</v>
      </c>
      <c r="O393" s="140"/>
      <c r="P393" s="141"/>
      <c r="Q393" s="142" t="s">
        <v>1330</v>
      </c>
    </row>
    <row r="394" ht="15.75" customHeight="1" spans="1:17">
      <c r="A394" s="115" t="s">
        <v>1404</v>
      </c>
      <c r="B394" s="112"/>
      <c r="C394" s="156"/>
      <c r="D394" s="108" t="s">
        <v>1405</v>
      </c>
      <c r="E394" s="108"/>
      <c r="F394" s="132"/>
      <c r="G394" s="119">
        <v>41760</v>
      </c>
      <c r="H394" s="133" t="s">
        <v>941</v>
      </c>
      <c r="I394" s="134">
        <v>1</v>
      </c>
      <c r="J394" s="135">
        <v>67618</v>
      </c>
      <c r="K394" s="136">
        <v>53699.06</v>
      </c>
      <c r="L394" s="137">
        <v>88020</v>
      </c>
      <c r="M394" s="138">
        <v>0.76</v>
      </c>
      <c r="N394" s="139">
        <v>66900</v>
      </c>
      <c r="O394" s="140"/>
      <c r="P394" s="141"/>
      <c r="Q394" s="142" t="s">
        <v>1330</v>
      </c>
    </row>
    <row r="395" ht="15.75" customHeight="1" spans="1:17">
      <c r="A395" s="115" t="s">
        <v>1406</v>
      </c>
      <c r="B395" s="112"/>
      <c r="C395" s="156"/>
      <c r="D395" s="108" t="s">
        <v>1278</v>
      </c>
      <c r="E395" s="108"/>
      <c r="F395" s="132"/>
      <c r="G395" s="119">
        <v>41913</v>
      </c>
      <c r="H395" s="133" t="s">
        <v>941</v>
      </c>
      <c r="I395" s="134">
        <v>1</v>
      </c>
      <c r="J395" s="135">
        <v>545941</v>
      </c>
      <c r="K395" s="136">
        <v>444372.35</v>
      </c>
      <c r="L395" s="137">
        <v>710640</v>
      </c>
      <c r="M395" s="138">
        <v>0.78</v>
      </c>
      <c r="N395" s="139">
        <v>554300</v>
      </c>
      <c r="O395" s="140"/>
      <c r="P395" s="141"/>
      <c r="Q395" s="142" t="s">
        <v>1330</v>
      </c>
    </row>
    <row r="396" ht="15.75" customHeight="1" spans="1:17">
      <c r="A396" s="115" t="s">
        <v>1407</v>
      </c>
      <c r="B396" s="112"/>
      <c r="C396" s="156"/>
      <c r="D396" s="108" t="s">
        <v>1408</v>
      </c>
      <c r="E396" s="108"/>
      <c r="F396" s="132"/>
      <c r="G396" s="119">
        <v>41944</v>
      </c>
      <c r="H396" s="133" t="s">
        <v>941</v>
      </c>
      <c r="I396" s="134">
        <v>1</v>
      </c>
      <c r="J396" s="135">
        <v>165139</v>
      </c>
      <c r="K396" s="136">
        <v>135069.01</v>
      </c>
      <c r="L396" s="137">
        <v>214960</v>
      </c>
      <c r="M396" s="138">
        <v>0.78</v>
      </c>
      <c r="N396" s="139">
        <v>167670</v>
      </c>
      <c r="O396" s="140"/>
      <c r="P396" s="141"/>
      <c r="Q396" s="142" t="s">
        <v>1330</v>
      </c>
    </row>
    <row r="397" ht="15.75" customHeight="1" spans="1:17">
      <c r="A397" s="115" t="s">
        <v>1409</v>
      </c>
      <c r="B397" s="112"/>
      <c r="C397" s="156"/>
      <c r="D397" s="108" t="s">
        <v>1410</v>
      </c>
      <c r="E397" s="108"/>
      <c r="F397" s="132"/>
      <c r="G397" s="119">
        <v>42036</v>
      </c>
      <c r="H397" s="133" t="s">
        <v>941</v>
      </c>
      <c r="I397" s="134">
        <v>3</v>
      </c>
      <c r="J397" s="135">
        <v>52421.12</v>
      </c>
      <c r="K397" s="136">
        <v>43497.91</v>
      </c>
      <c r="L397" s="137">
        <v>64680</v>
      </c>
      <c r="M397" s="138">
        <v>0.8</v>
      </c>
      <c r="N397" s="139">
        <v>51740</v>
      </c>
      <c r="O397" s="140"/>
      <c r="P397" s="141"/>
      <c r="Q397" s="143" t="s">
        <v>1330</v>
      </c>
    </row>
    <row r="398" ht="15.75" customHeight="1" spans="1:17">
      <c r="A398" s="115" t="s">
        <v>1411</v>
      </c>
      <c r="B398" s="112"/>
      <c r="C398" s="156"/>
      <c r="D398" s="108" t="s">
        <v>1412</v>
      </c>
      <c r="E398" s="108"/>
      <c r="F398" s="132"/>
      <c r="G398" s="119">
        <v>42339</v>
      </c>
      <c r="H398" s="133" t="s">
        <v>941</v>
      </c>
      <c r="I398" s="134">
        <v>1</v>
      </c>
      <c r="J398" s="135">
        <v>439612.16</v>
      </c>
      <c r="K398" s="136">
        <v>382187.16</v>
      </c>
      <c r="L398" s="137">
        <v>542380</v>
      </c>
      <c r="M398" s="138">
        <v>0.84</v>
      </c>
      <c r="N398" s="139">
        <v>455600</v>
      </c>
      <c r="O398" s="140"/>
      <c r="P398" s="141"/>
      <c r="Q398" s="142" t="s">
        <v>1330</v>
      </c>
    </row>
    <row r="399" ht="15.75" customHeight="1" spans="1:17">
      <c r="A399" s="115" t="s">
        <v>1413</v>
      </c>
      <c r="B399" s="112"/>
      <c r="C399" s="156"/>
      <c r="D399" s="167" t="s">
        <v>1040</v>
      </c>
      <c r="E399" s="167"/>
      <c r="F399" s="18"/>
      <c r="G399" s="168">
        <v>42491</v>
      </c>
      <c r="H399" s="133" t="s">
        <v>941</v>
      </c>
      <c r="I399" s="134">
        <v>1</v>
      </c>
      <c r="J399" s="135">
        <v>10851022</v>
      </c>
      <c r="K399" s="136">
        <v>9648366.95</v>
      </c>
      <c r="L399" s="137">
        <v>13387680</v>
      </c>
      <c r="M399" s="138">
        <v>0.94</v>
      </c>
      <c r="N399" s="139">
        <v>12584420</v>
      </c>
      <c r="O399" s="140"/>
      <c r="P399" s="141"/>
      <c r="Q399" s="142" t="s">
        <v>1330</v>
      </c>
    </row>
    <row r="400" ht="15.75" customHeight="1" spans="1:17">
      <c r="A400" s="115" t="s">
        <v>1414</v>
      </c>
      <c r="B400" s="112"/>
      <c r="C400" s="156"/>
      <c r="D400" s="167" t="s">
        <v>1415</v>
      </c>
      <c r="E400" s="167"/>
      <c r="F400" s="14"/>
      <c r="G400" s="168">
        <v>42583</v>
      </c>
      <c r="H400" s="133" t="s">
        <v>941</v>
      </c>
      <c r="I400" s="134">
        <v>1</v>
      </c>
      <c r="J400" s="135">
        <v>297800</v>
      </c>
      <c r="K400" s="136">
        <v>268330.25</v>
      </c>
      <c r="L400" s="137">
        <v>367420</v>
      </c>
      <c r="M400" s="138">
        <v>0.87</v>
      </c>
      <c r="N400" s="139">
        <v>319660</v>
      </c>
      <c r="O400" s="140"/>
      <c r="P400" s="141"/>
      <c r="Q400" s="142" t="s">
        <v>1330</v>
      </c>
    </row>
    <row r="401" ht="15.75" customHeight="1" spans="1:20">
      <c r="A401" s="115" t="s">
        <v>1416</v>
      </c>
      <c r="B401" s="112"/>
      <c r="C401" s="159"/>
      <c r="D401" s="108" t="s">
        <v>962</v>
      </c>
      <c r="E401" s="108"/>
      <c r="F401" s="132"/>
      <c r="G401" s="119">
        <v>42491</v>
      </c>
      <c r="H401" s="133" t="s">
        <v>941</v>
      </c>
      <c r="I401" s="134">
        <v>1</v>
      </c>
      <c r="J401" s="135">
        <v>225941.59</v>
      </c>
      <c r="K401" s="136">
        <v>200899.79</v>
      </c>
      <c r="L401" s="137">
        <v>278760</v>
      </c>
      <c r="M401" s="138">
        <v>0.86</v>
      </c>
      <c r="N401" s="139">
        <v>239730</v>
      </c>
      <c r="O401" s="140"/>
      <c r="P401" s="141"/>
      <c r="Q401" s="142" t="s">
        <v>1330</v>
      </c>
    </row>
    <row r="402" s="77" customFormat="1" ht="15.75" customHeight="1" spans="1:20">
      <c r="A402" s="115" t="s">
        <v>1417</v>
      </c>
      <c r="B402" s="163"/>
      <c r="C402" s="163"/>
      <c r="D402" s="146" t="s">
        <v>1418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1419</v>
      </c>
      <c r="B403" s="116" t="s">
        <v>1420</v>
      </c>
      <c r="C403" s="117" t="s">
        <v>1421</v>
      </c>
      <c r="D403" s="118" t="s">
        <v>1238</v>
      </c>
      <c r="E403" s="17" t="s">
        <v>1252</v>
      </c>
      <c r="F403" s="14" t="s">
        <v>839</v>
      </c>
      <c r="G403" s="119">
        <v>42095</v>
      </c>
      <c r="H403" s="61" t="s">
        <v>840</v>
      </c>
      <c r="I403" s="18">
        <v>385</v>
      </c>
      <c r="J403" s="121">
        <v>40790483.23</v>
      </c>
      <c r="K403" s="161">
        <v>34337643.29</v>
      </c>
      <c r="L403" s="122">
        <v>251320</v>
      </c>
      <c r="M403" s="123">
        <v>0.82</v>
      </c>
      <c r="N403" s="122">
        <v>206080</v>
      </c>
      <c r="O403" s="124"/>
      <c r="P403" s="125">
        <f t="shared" ref="P403:P424" si="7">L403/I403</f>
        <v>653</v>
      </c>
      <c r="Q403" s="126" t="s">
        <v>1422</v>
      </c>
    </row>
    <row r="404" s="2" customFormat="1" ht="15.75" customHeight="1" spans="1:20">
      <c r="A404" s="115" t="s">
        <v>1423</v>
      </c>
      <c r="B404" s="127"/>
      <c r="C404" s="128"/>
      <c r="D404" s="118" t="s">
        <v>1238</v>
      </c>
      <c r="E404" s="17" t="s">
        <v>1255</v>
      </c>
      <c r="F404" s="14" t="s">
        <v>839</v>
      </c>
      <c r="G404" s="119">
        <v>42095</v>
      </c>
      <c r="H404" s="61" t="s">
        <v>840</v>
      </c>
      <c r="I404" s="18">
        <v>385</v>
      </c>
      <c r="J404" s="129"/>
      <c r="K404" s="129"/>
      <c r="L404" s="122">
        <v>251320</v>
      </c>
      <c r="M404" s="123">
        <v>0.82</v>
      </c>
      <c r="N404" s="122">
        <v>206080</v>
      </c>
      <c r="O404" s="124"/>
      <c r="P404" s="125">
        <f t="shared" si="7"/>
        <v>653</v>
      </c>
      <c r="Q404" s="126" t="s">
        <v>1422</v>
      </c>
    </row>
    <row r="405" s="2" customFormat="1" ht="15.75" customHeight="1" spans="1:20">
      <c r="A405" s="115" t="s">
        <v>1424</v>
      </c>
      <c r="B405" s="127"/>
      <c r="C405" s="128"/>
      <c r="D405" s="118" t="s">
        <v>847</v>
      </c>
      <c r="E405" s="17" t="s">
        <v>1252</v>
      </c>
      <c r="F405" s="14" t="s">
        <v>839</v>
      </c>
      <c r="G405" s="119">
        <v>42095</v>
      </c>
      <c r="H405" s="61" t="s">
        <v>840</v>
      </c>
      <c r="I405" s="18">
        <v>1237</v>
      </c>
      <c r="J405" s="129"/>
      <c r="K405" s="129"/>
      <c r="L405" s="122">
        <v>807480</v>
      </c>
      <c r="M405" s="123">
        <v>0.82</v>
      </c>
      <c r="N405" s="122">
        <v>662130</v>
      </c>
      <c r="O405" s="124"/>
      <c r="P405" s="125">
        <f t="shared" si="7"/>
        <v>653</v>
      </c>
      <c r="Q405" s="126" t="s">
        <v>1422</v>
      </c>
    </row>
    <row r="406" s="75" customFormat="1" ht="15.75" customHeight="1" spans="1:20">
      <c r="A406" s="115" t="s">
        <v>1425</v>
      </c>
      <c r="B406" s="127"/>
      <c r="C406" s="128"/>
      <c r="D406" s="118" t="s">
        <v>847</v>
      </c>
      <c r="E406" s="17" t="s">
        <v>1255</v>
      </c>
      <c r="F406" s="14" t="s">
        <v>839</v>
      </c>
      <c r="G406" s="119">
        <v>42095</v>
      </c>
      <c r="H406" s="61" t="s">
        <v>840</v>
      </c>
      <c r="I406" s="18">
        <v>1237</v>
      </c>
      <c r="J406" s="129"/>
      <c r="K406" s="129"/>
      <c r="L406" s="122">
        <v>807480</v>
      </c>
      <c r="M406" s="123">
        <v>0.82</v>
      </c>
      <c r="N406" s="122">
        <v>662130</v>
      </c>
      <c r="O406" s="124"/>
      <c r="P406" s="125">
        <f t="shared" si="7"/>
        <v>653</v>
      </c>
      <c r="Q406" s="126" t="s">
        <v>1422</v>
      </c>
    </row>
    <row r="407" s="2" customFormat="1" ht="15.75" customHeight="1" spans="1:20">
      <c r="A407" s="115" t="s">
        <v>1426</v>
      </c>
      <c r="B407" s="127"/>
      <c r="C407" s="128"/>
      <c r="D407" s="118" t="s">
        <v>837</v>
      </c>
      <c r="E407" s="17" t="s">
        <v>1252</v>
      </c>
      <c r="F407" s="18" t="s">
        <v>839</v>
      </c>
      <c r="G407" s="119">
        <v>42095</v>
      </c>
      <c r="H407" s="61" t="s">
        <v>840</v>
      </c>
      <c r="I407" s="18">
        <v>1425</v>
      </c>
      <c r="J407" s="129"/>
      <c r="K407" s="129"/>
      <c r="L407" s="122">
        <v>930200</v>
      </c>
      <c r="M407" s="123">
        <v>0.82</v>
      </c>
      <c r="N407" s="122">
        <v>762760</v>
      </c>
      <c r="O407" s="124"/>
      <c r="P407" s="125">
        <f t="shared" si="7"/>
        <v>653</v>
      </c>
      <c r="Q407" s="126" t="s">
        <v>1422</v>
      </c>
    </row>
    <row r="408" s="2" customFormat="1" ht="15.75" customHeight="1" spans="1:20">
      <c r="A408" s="115" t="s">
        <v>1427</v>
      </c>
      <c r="B408" s="127"/>
      <c r="C408" s="128"/>
      <c r="D408" s="118" t="s">
        <v>837</v>
      </c>
      <c r="E408" s="17" t="s">
        <v>1255</v>
      </c>
      <c r="F408" s="14" t="s">
        <v>839</v>
      </c>
      <c r="G408" s="119">
        <v>42095</v>
      </c>
      <c r="H408" s="61" t="s">
        <v>840</v>
      </c>
      <c r="I408" s="18">
        <v>1425</v>
      </c>
      <c r="J408" s="129"/>
      <c r="K408" s="129"/>
      <c r="L408" s="122">
        <v>930200</v>
      </c>
      <c r="M408" s="123">
        <v>0.82</v>
      </c>
      <c r="N408" s="122">
        <v>762760</v>
      </c>
      <c r="O408" s="124"/>
      <c r="P408" s="125">
        <f t="shared" si="7"/>
        <v>653</v>
      </c>
      <c r="Q408" s="126" t="s">
        <v>1422</v>
      </c>
    </row>
    <row r="409" s="2" customFormat="1" ht="15.75" customHeight="1" spans="1:20">
      <c r="A409" s="115" t="s">
        <v>1428</v>
      </c>
      <c r="B409" s="127"/>
      <c r="C409" s="128"/>
      <c r="D409" s="118" t="s">
        <v>837</v>
      </c>
      <c r="E409" s="17" t="s">
        <v>1252</v>
      </c>
      <c r="F409" s="14" t="s">
        <v>839</v>
      </c>
      <c r="G409" s="119">
        <v>42095</v>
      </c>
      <c r="H409" s="61" t="s">
        <v>840</v>
      </c>
      <c r="I409" s="18">
        <v>1425</v>
      </c>
      <c r="J409" s="129"/>
      <c r="K409" s="129"/>
      <c r="L409" s="122">
        <v>930200</v>
      </c>
      <c r="M409" s="123">
        <v>0.82</v>
      </c>
      <c r="N409" s="122">
        <v>762760</v>
      </c>
      <c r="O409" s="124"/>
      <c r="P409" s="125">
        <f t="shared" si="7"/>
        <v>653</v>
      </c>
      <c r="Q409" s="126" t="s">
        <v>1422</v>
      </c>
    </row>
    <row r="410" s="2" customFormat="1" ht="15.75" customHeight="1" spans="1:20">
      <c r="A410" s="115" t="s">
        <v>1429</v>
      </c>
      <c r="B410" s="127"/>
      <c r="C410" s="128"/>
      <c r="D410" s="118" t="s">
        <v>837</v>
      </c>
      <c r="E410" s="17" t="s">
        <v>1255</v>
      </c>
      <c r="F410" s="14" t="s">
        <v>839</v>
      </c>
      <c r="G410" s="119">
        <v>42095</v>
      </c>
      <c r="H410" s="61" t="s">
        <v>840</v>
      </c>
      <c r="I410" s="18">
        <v>1425</v>
      </c>
      <c r="J410" s="129"/>
      <c r="K410" s="129"/>
      <c r="L410" s="122">
        <v>930200</v>
      </c>
      <c r="M410" s="123">
        <v>0.82</v>
      </c>
      <c r="N410" s="122">
        <v>762760</v>
      </c>
      <c r="O410" s="124"/>
      <c r="P410" s="125">
        <f t="shared" si="7"/>
        <v>653</v>
      </c>
      <c r="Q410" s="126" t="s">
        <v>1422</v>
      </c>
    </row>
    <row r="411" s="2" customFormat="1" ht="15.75" customHeight="1" spans="1:20">
      <c r="A411" s="115" t="s">
        <v>1430</v>
      </c>
      <c r="B411" s="127"/>
      <c r="C411" s="128"/>
      <c r="D411" s="118" t="s">
        <v>837</v>
      </c>
      <c r="E411" s="17" t="s">
        <v>1258</v>
      </c>
      <c r="F411" s="14" t="s">
        <v>839</v>
      </c>
      <c r="G411" s="119">
        <v>42095</v>
      </c>
      <c r="H411" s="61" t="s">
        <v>840</v>
      </c>
      <c r="I411" s="18">
        <v>1425</v>
      </c>
      <c r="J411" s="129"/>
      <c r="K411" s="129"/>
      <c r="L411" s="122">
        <v>930200</v>
      </c>
      <c r="M411" s="123">
        <v>0.82</v>
      </c>
      <c r="N411" s="122">
        <v>762760</v>
      </c>
      <c r="O411" s="124"/>
      <c r="P411" s="125">
        <f t="shared" si="7"/>
        <v>653</v>
      </c>
      <c r="Q411" s="126" t="s">
        <v>1422</v>
      </c>
    </row>
    <row r="412" s="2" customFormat="1" ht="15.75" customHeight="1" spans="1:20">
      <c r="A412" s="115" t="s">
        <v>1431</v>
      </c>
      <c r="B412" s="127"/>
      <c r="C412" s="128"/>
      <c r="D412" s="118" t="s">
        <v>837</v>
      </c>
      <c r="E412" s="17" t="s">
        <v>1432</v>
      </c>
      <c r="F412" s="14" t="s">
        <v>839</v>
      </c>
      <c r="G412" s="119">
        <v>42095</v>
      </c>
      <c r="H412" s="61" t="s">
        <v>840</v>
      </c>
      <c r="I412" s="18">
        <v>1425</v>
      </c>
      <c r="J412" s="129"/>
      <c r="K412" s="129"/>
      <c r="L412" s="122">
        <v>930200</v>
      </c>
      <c r="M412" s="123">
        <v>0.82</v>
      </c>
      <c r="N412" s="122">
        <v>762760</v>
      </c>
      <c r="O412" s="124"/>
      <c r="P412" s="125">
        <f t="shared" si="7"/>
        <v>653</v>
      </c>
      <c r="Q412" s="126" t="s">
        <v>1422</v>
      </c>
    </row>
    <row r="413" s="2" customFormat="1" ht="15.75" customHeight="1" spans="1:20">
      <c r="A413" s="115" t="s">
        <v>1433</v>
      </c>
      <c r="B413" s="127"/>
      <c r="C413" s="128"/>
      <c r="D413" s="130" t="s">
        <v>847</v>
      </c>
      <c r="E413" s="17" t="s">
        <v>1252</v>
      </c>
      <c r="F413" s="18" t="s">
        <v>839</v>
      </c>
      <c r="G413" s="119">
        <v>42095</v>
      </c>
      <c r="H413" s="61" t="s">
        <v>840</v>
      </c>
      <c r="I413" s="18">
        <v>1237</v>
      </c>
      <c r="J413" s="129"/>
      <c r="K413" s="129"/>
      <c r="L413" s="122">
        <v>807480</v>
      </c>
      <c r="M413" s="123">
        <v>0.82</v>
      </c>
      <c r="N413" s="122">
        <v>662130</v>
      </c>
      <c r="O413" s="124"/>
      <c r="P413" s="125">
        <f t="shared" si="7"/>
        <v>653</v>
      </c>
      <c r="Q413" s="126" t="s">
        <v>1422</v>
      </c>
    </row>
    <row r="414" s="2" customFormat="1" ht="15.75" customHeight="1" spans="1:20">
      <c r="A414" s="115" t="s">
        <v>1434</v>
      </c>
      <c r="B414" s="127"/>
      <c r="C414" s="128"/>
      <c r="D414" s="130" t="s">
        <v>847</v>
      </c>
      <c r="E414" s="17" t="s">
        <v>1255</v>
      </c>
      <c r="F414" s="18" t="s">
        <v>839</v>
      </c>
      <c r="G414" s="119">
        <v>42095</v>
      </c>
      <c r="H414" s="61" t="s">
        <v>840</v>
      </c>
      <c r="I414" s="18">
        <v>1237</v>
      </c>
      <c r="J414" s="129"/>
      <c r="K414" s="129"/>
      <c r="L414" s="122">
        <v>807480</v>
      </c>
      <c r="M414" s="123">
        <v>0.82</v>
      </c>
      <c r="N414" s="122">
        <v>662130</v>
      </c>
      <c r="O414" s="124"/>
      <c r="P414" s="125">
        <f t="shared" si="7"/>
        <v>653</v>
      </c>
      <c r="Q414" s="126" t="s">
        <v>1422</v>
      </c>
    </row>
    <row r="415" s="3" customFormat="1" ht="15.75" customHeight="1" spans="1:20">
      <c r="A415" s="115" t="s">
        <v>1435</v>
      </c>
      <c r="B415" s="127"/>
      <c r="C415" s="128"/>
      <c r="D415" s="130" t="s">
        <v>847</v>
      </c>
      <c r="E415" s="17" t="s">
        <v>1258</v>
      </c>
      <c r="F415" s="18" t="s">
        <v>839</v>
      </c>
      <c r="G415" s="119">
        <v>42095</v>
      </c>
      <c r="H415" s="61" t="s">
        <v>840</v>
      </c>
      <c r="I415" s="18">
        <v>1237</v>
      </c>
      <c r="J415" s="129"/>
      <c r="K415" s="129"/>
      <c r="L415" s="122">
        <v>807480</v>
      </c>
      <c r="M415" s="123">
        <v>0.82</v>
      </c>
      <c r="N415" s="122">
        <v>662130</v>
      </c>
      <c r="O415" s="124"/>
      <c r="P415" s="125">
        <f t="shared" si="7"/>
        <v>653</v>
      </c>
      <c r="Q415" s="126" t="s">
        <v>1422</v>
      </c>
    </row>
    <row r="416" s="3" customFormat="1" ht="15.75" customHeight="1" spans="1:20">
      <c r="A416" s="115" t="s">
        <v>1436</v>
      </c>
      <c r="B416" s="127"/>
      <c r="C416" s="128"/>
      <c r="D416" s="130" t="s">
        <v>847</v>
      </c>
      <c r="E416" s="17" t="s">
        <v>1432</v>
      </c>
      <c r="F416" s="18" t="s">
        <v>839</v>
      </c>
      <c r="G416" s="119">
        <v>42095</v>
      </c>
      <c r="H416" s="61" t="s">
        <v>840</v>
      </c>
      <c r="I416" s="18">
        <v>1237</v>
      </c>
      <c r="J416" s="129"/>
      <c r="K416" s="129"/>
      <c r="L416" s="122">
        <v>807480</v>
      </c>
      <c r="M416" s="123">
        <v>0.82</v>
      </c>
      <c r="N416" s="122">
        <v>662130</v>
      </c>
      <c r="O416" s="124"/>
      <c r="P416" s="125">
        <f t="shared" si="7"/>
        <v>653</v>
      </c>
      <c r="Q416" s="126" t="s">
        <v>1422</v>
      </c>
      <c r="T416" s="162"/>
    </row>
    <row r="417" s="3" customFormat="1" ht="15.75" customHeight="1" spans="1:20">
      <c r="A417" s="115" t="s">
        <v>1437</v>
      </c>
      <c r="B417" s="127"/>
      <c r="C417" s="128"/>
      <c r="D417" s="118" t="s">
        <v>1375</v>
      </c>
      <c r="E417" s="17" t="s">
        <v>1252</v>
      </c>
      <c r="F417" s="18" t="s">
        <v>839</v>
      </c>
      <c r="G417" s="119">
        <v>42095</v>
      </c>
      <c r="H417" s="61" t="s">
        <v>840</v>
      </c>
      <c r="I417" s="18">
        <v>300</v>
      </c>
      <c r="J417" s="129"/>
      <c r="K417" s="129"/>
      <c r="L417" s="122">
        <v>195830</v>
      </c>
      <c r="M417" s="123">
        <v>0.82</v>
      </c>
      <c r="N417" s="122">
        <v>160580</v>
      </c>
      <c r="O417" s="124"/>
      <c r="P417" s="125">
        <f t="shared" si="7"/>
        <v>653</v>
      </c>
      <c r="Q417" s="126" t="s">
        <v>1422</v>
      </c>
      <c r="T417" s="162"/>
    </row>
    <row r="418" s="3" customFormat="1" ht="15.75" customHeight="1" spans="1:20">
      <c r="A418" s="115" t="s">
        <v>1438</v>
      </c>
      <c r="B418" s="127"/>
      <c r="C418" s="128"/>
      <c r="D418" s="118" t="s">
        <v>1375</v>
      </c>
      <c r="E418" s="17" t="s">
        <v>1255</v>
      </c>
      <c r="F418" s="18" t="s">
        <v>839</v>
      </c>
      <c r="G418" s="119">
        <v>42095</v>
      </c>
      <c r="H418" s="61" t="s">
        <v>840</v>
      </c>
      <c r="I418" s="18">
        <v>380</v>
      </c>
      <c r="J418" s="129"/>
      <c r="K418" s="129"/>
      <c r="L418" s="122">
        <v>248050</v>
      </c>
      <c r="M418" s="123">
        <v>0.82</v>
      </c>
      <c r="N418" s="122">
        <v>203400</v>
      </c>
      <c r="O418" s="124"/>
      <c r="P418" s="125">
        <f t="shared" si="7"/>
        <v>653</v>
      </c>
      <c r="Q418" s="126" t="s">
        <v>1422</v>
      </c>
      <c r="T418" s="162"/>
    </row>
    <row r="419" s="3" customFormat="1" ht="15.75" customHeight="1" spans="1:20">
      <c r="A419" s="115" t="s">
        <v>1439</v>
      </c>
      <c r="B419" s="127"/>
      <c r="C419" s="128"/>
      <c r="D419" s="118" t="s">
        <v>1380</v>
      </c>
      <c r="E419" s="18" t="s">
        <v>1252</v>
      </c>
      <c r="F419" s="18" t="s">
        <v>839</v>
      </c>
      <c r="G419" s="119">
        <v>42095</v>
      </c>
      <c r="H419" s="61" t="s">
        <v>840</v>
      </c>
      <c r="I419" s="18">
        <v>300</v>
      </c>
      <c r="J419" s="129"/>
      <c r="K419" s="129"/>
      <c r="L419" s="122">
        <v>195830</v>
      </c>
      <c r="M419" s="123">
        <v>0.82</v>
      </c>
      <c r="N419" s="122">
        <v>160580</v>
      </c>
      <c r="O419" s="124"/>
      <c r="P419" s="125">
        <f t="shared" si="7"/>
        <v>653</v>
      </c>
      <c r="Q419" s="126" t="s">
        <v>1422</v>
      </c>
      <c r="T419" s="162"/>
    </row>
    <row r="420" s="2" customFormat="1" ht="15.75" customHeight="1" spans="1:20">
      <c r="A420" s="115" t="s">
        <v>1440</v>
      </c>
      <c r="B420" s="127"/>
      <c r="C420" s="128"/>
      <c r="D420" s="130" t="s">
        <v>929</v>
      </c>
      <c r="E420" s="18" t="s">
        <v>1252</v>
      </c>
      <c r="F420" s="18" t="s">
        <v>931</v>
      </c>
      <c r="G420" s="119">
        <v>42095</v>
      </c>
      <c r="H420" s="61" t="s">
        <v>840</v>
      </c>
      <c r="I420" s="18">
        <v>100</v>
      </c>
      <c r="J420" s="129"/>
      <c r="K420" s="129"/>
      <c r="L420" s="122">
        <v>80870</v>
      </c>
      <c r="M420" s="123">
        <v>0.86</v>
      </c>
      <c r="N420" s="122">
        <v>69550</v>
      </c>
      <c r="O420" s="124"/>
      <c r="P420" s="125">
        <f t="shared" si="7"/>
        <v>809</v>
      </c>
      <c r="Q420" s="126" t="s">
        <v>1422</v>
      </c>
    </row>
    <row r="421" s="2" customFormat="1" ht="15.75" customHeight="1" spans="1:20">
      <c r="A421" s="115" t="s">
        <v>1441</v>
      </c>
      <c r="B421" s="127"/>
      <c r="C421" s="128"/>
      <c r="D421" s="130" t="s">
        <v>929</v>
      </c>
      <c r="E421" s="18" t="s">
        <v>1255</v>
      </c>
      <c r="F421" s="18" t="s">
        <v>931</v>
      </c>
      <c r="G421" s="119">
        <v>42095</v>
      </c>
      <c r="H421" s="61" t="s">
        <v>840</v>
      </c>
      <c r="I421" s="18">
        <v>100</v>
      </c>
      <c r="J421" s="129"/>
      <c r="K421" s="129"/>
      <c r="L421" s="122">
        <v>80870</v>
      </c>
      <c r="M421" s="123">
        <v>0.86</v>
      </c>
      <c r="N421" s="122">
        <v>69550</v>
      </c>
      <c r="O421" s="124"/>
      <c r="P421" s="125">
        <f t="shared" si="7"/>
        <v>809</v>
      </c>
      <c r="Q421" s="126" t="s">
        <v>1422</v>
      </c>
    </row>
    <row r="422" s="2" customFormat="1" ht="15.75" customHeight="1" spans="1:20">
      <c r="A422" s="115" t="s">
        <v>1442</v>
      </c>
      <c r="B422" s="127"/>
      <c r="C422" s="128"/>
      <c r="D422" s="130" t="s">
        <v>929</v>
      </c>
      <c r="E422" s="18" t="s">
        <v>1258</v>
      </c>
      <c r="F422" s="18" t="s">
        <v>931</v>
      </c>
      <c r="G422" s="119">
        <v>42095</v>
      </c>
      <c r="H422" s="61" t="s">
        <v>840</v>
      </c>
      <c r="I422" s="18">
        <v>100</v>
      </c>
      <c r="J422" s="129"/>
      <c r="K422" s="129"/>
      <c r="L422" s="122">
        <v>80870</v>
      </c>
      <c r="M422" s="123">
        <v>0.86</v>
      </c>
      <c r="N422" s="122">
        <v>69550</v>
      </c>
      <c r="O422" s="124"/>
      <c r="P422" s="125">
        <f t="shared" si="7"/>
        <v>809</v>
      </c>
      <c r="Q422" s="126" t="s">
        <v>1422</v>
      </c>
    </row>
    <row r="423" s="2" customFormat="1" ht="15.75" customHeight="1" spans="1:20">
      <c r="A423" s="115" t="s">
        <v>1443</v>
      </c>
      <c r="B423" s="127"/>
      <c r="C423" s="128"/>
      <c r="D423" s="130" t="s">
        <v>937</v>
      </c>
      <c r="E423" s="18" t="s">
        <v>1252</v>
      </c>
      <c r="F423" s="18" t="s">
        <v>938</v>
      </c>
      <c r="G423" s="119">
        <v>42095</v>
      </c>
      <c r="H423" s="61" t="s">
        <v>840</v>
      </c>
      <c r="I423" s="18">
        <v>2400</v>
      </c>
      <c r="J423" s="129"/>
      <c r="K423" s="129"/>
      <c r="L423" s="122">
        <v>1608240</v>
      </c>
      <c r="M423" s="123">
        <v>0.82</v>
      </c>
      <c r="N423" s="122">
        <v>1318760</v>
      </c>
      <c r="O423" s="124"/>
      <c r="P423" s="125">
        <f t="shared" si="7"/>
        <v>670</v>
      </c>
      <c r="Q423" s="126" t="s">
        <v>1422</v>
      </c>
    </row>
    <row r="424" s="2" customFormat="1" ht="15.75" customHeight="1" spans="1:20">
      <c r="A424" s="115" t="s">
        <v>1444</v>
      </c>
      <c r="B424" s="127"/>
      <c r="C424" s="128"/>
      <c r="D424" s="130" t="s">
        <v>937</v>
      </c>
      <c r="E424" s="18" t="s">
        <v>1255</v>
      </c>
      <c r="F424" s="18" t="s">
        <v>938</v>
      </c>
      <c r="G424" s="119">
        <v>42095</v>
      </c>
      <c r="H424" s="61" t="s">
        <v>840</v>
      </c>
      <c r="I424" s="18">
        <v>2400</v>
      </c>
      <c r="J424" s="129"/>
      <c r="K424" s="129"/>
      <c r="L424" s="122">
        <v>1608240</v>
      </c>
      <c r="M424" s="123">
        <v>0.82</v>
      </c>
      <c r="N424" s="122">
        <v>1318760</v>
      </c>
      <c r="O424" s="124"/>
      <c r="P424" s="125">
        <f t="shared" si="7"/>
        <v>670</v>
      </c>
      <c r="Q424" s="126" t="s">
        <v>1422</v>
      </c>
    </row>
    <row r="425" ht="15.75" customHeight="1" spans="1:20">
      <c r="A425" s="115" t="s">
        <v>1445</v>
      </c>
      <c r="B425" s="127"/>
      <c r="C425" s="128"/>
      <c r="D425" s="108" t="s">
        <v>945</v>
      </c>
      <c r="E425" s="108"/>
      <c r="F425" s="132"/>
      <c r="G425" s="119">
        <v>42077</v>
      </c>
      <c r="H425" s="133" t="s">
        <v>941</v>
      </c>
      <c r="I425" s="134">
        <v>1</v>
      </c>
      <c r="J425" s="135">
        <v>85946</v>
      </c>
      <c r="K425" s="136">
        <v>71657.5</v>
      </c>
      <c r="L425" s="137">
        <v>106040</v>
      </c>
      <c r="M425" s="138">
        <v>0.8</v>
      </c>
      <c r="N425" s="139">
        <v>84830</v>
      </c>
      <c r="O425" s="140"/>
      <c r="P425" s="141"/>
      <c r="Q425" s="142" t="s">
        <v>1422</v>
      </c>
    </row>
    <row r="426" ht="15.75" customHeight="1" spans="1:20">
      <c r="A426" s="115" t="s">
        <v>1446</v>
      </c>
      <c r="B426" s="127"/>
      <c r="C426" s="128"/>
      <c r="D426" s="109" t="s">
        <v>962</v>
      </c>
      <c r="E426" s="108"/>
      <c r="F426" s="132"/>
      <c r="G426" s="119">
        <v>42230</v>
      </c>
      <c r="H426" s="133" t="s">
        <v>941</v>
      </c>
      <c r="I426" s="134">
        <v>1</v>
      </c>
      <c r="J426" s="135">
        <v>11832889</v>
      </c>
      <c r="K426" s="136">
        <v>10099864.16</v>
      </c>
      <c r="L426" s="137">
        <v>14599080</v>
      </c>
      <c r="M426" s="138">
        <v>0.82</v>
      </c>
      <c r="N426" s="139">
        <v>11971250</v>
      </c>
      <c r="O426" s="140"/>
      <c r="P426" s="141"/>
      <c r="Q426" s="142" t="s">
        <v>1422</v>
      </c>
    </row>
    <row r="427" ht="15.75" customHeight="1" spans="1:20">
      <c r="A427" s="115" t="s">
        <v>1447</v>
      </c>
      <c r="B427" s="127"/>
      <c r="C427" s="128"/>
      <c r="D427" s="109" t="s">
        <v>962</v>
      </c>
      <c r="E427" s="108"/>
      <c r="F427" s="132"/>
      <c r="G427" s="119">
        <v>42352</v>
      </c>
      <c r="H427" s="133" t="s">
        <v>941</v>
      </c>
      <c r="I427" s="134">
        <v>1</v>
      </c>
      <c r="J427" s="135">
        <v>553290.66</v>
      </c>
      <c r="K427" s="136">
        <v>481017.06</v>
      </c>
      <c r="L427" s="137">
        <v>682630</v>
      </c>
      <c r="M427" s="138">
        <v>0.84</v>
      </c>
      <c r="N427" s="139">
        <v>573410</v>
      </c>
      <c r="O427" s="140"/>
      <c r="P427" s="141"/>
      <c r="Q427" s="142" t="s">
        <v>1422</v>
      </c>
    </row>
    <row r="428" ht="15.75" customHeight="1" spans="1:20">
      <c r="A428" s="115" t="s">
        <v>1448</v>
      </c>
      <c r="B428" s="127"/>
      <c r="C428" s="128"/>
      <c r="D428" s="108" t="s">
        <v>1449</v>
      </c>
      <c r="E428" s="108"/>
      <c r="F428" s="132"/>
      <c r="G428" s="119">
        <v>42414</v>
      </c>
      <c r="H428" s="133" t="s">
        <v>941</v>
      </c>
      <c r="I428" s="134">
        <v>1</v>
      </c>
      <c r="J428" s="135">
        <v>28054</v>
      </c>
      <c r="K428" s="136">
        <v>24611.51</v>
      </c>
      <c r="L428" s="137">
        <v>34610</v>
      </c>
      <c r="M428" s="138">
        <v>0.79</v>
      </c>
      <c r="N428" s="139">
        <v>27340</v>
      </c>
      <c r="O428" s="140"/>
      <c r="P428" s="141"/>
      <c r="Q428" s="142" t="s">
        <v>1422</v>
      </c>
    </row>
    <row r="429" ht="15.75" customHeight="1" spans="1:20">
      <c r="A429" s="115" t="s">
        <v>1450</v>
      </c>
      <c r="B429" s="127"/>
      <c r="C429" s="128"/>
      <c r="D429" s="109" t="s">
        <v>1040</v>
      </c>
      <c r="E429" s="109"/>
      <c r="F429" s="132"/>
      <c r="G429" s="119">
        <v>42504</v>
      </c>
      <c r="H429" s="133" t="s">
        <v>941</v>
      </c>
      <c r="I429" s="134">
        <v>1</v>
      </c>
      <c r="J429" s="135">
        <v>10163543</v>
      </c>
      <c r="K429" s="136">
        <v>9037083.99</v>
      </c>
      <c r="L429" s="137">
        <v>12539480</v>
      </c>
      <c r="M429" s="138">
        <v>0.94</v>
      </c>
      <c r="N429" s="139">
        <v>11787110</v>
      </c>
      <c r="O429" s="140"/>
      <c r="P429" s="141"/>
      <c r="Q429" s="142" t="s">
        <v>1422</v>
      </c>
    </row>
    <row r="430" ht="15.75" customHeight="1" spans="1:20">
      <c r="A430" s="115" t="s">
        <v>1451</v>
      </c>
      <c r="B430" s="127"/>
      <c r="C430" s="128"/>
      <c r="D430" s="108" t="s">
        <v>1452</v>
      </c>
      <c r="E430" s="108"/>
      <c r="F430" s="132"/>
      <c r="G430" s="119">
        <v>42565</v>
      </c>
      <c r="H430" s="133" t="s">
        <v>941</v>
      </c>
      <c r="I430" s="134">
        <v>1</v>
      </c>
      <c r="J430" s="135">
        <v>70260</v>
      </c>
      <c r="K430" s="136">
        <v>63029.1</v>
      </c>
      <c r="L430" s="137">
        <v>86680</v>
      </c>
      <c r="M430" s="138">
        <v>0.87</v>
      </c>
      <c r="N430" s="139">
        <v>75410</v>
      </c>
      <c r="O430" s="140"/>
      <c r="P430" s="141"/>
      <c r="Q430" s="142" t="s">
        <v>1422</v>
      </c>
    </row>
    <row r="431" ht="15.75" customHeight="1" spans="1:20">
      <c r="A431" s="115" t="s">
        <v>1453</v>
      </c>
      <c r="B431" s="127"/>
      <c r="C431" s="128"/>
      <c r="D431" s="108" t="s">
        <v>943</v>
      </c>
      <c r="E431" s="108"/>
      <c r="F431" s="132"/>
      <c r="G431" s="119">
        <v>42627</v>
      </c>
      <c r="H431" s="133" t="s">
        <v>941</v>
      </c>
      <c r="I431" s="134">
        <v>1</v>
      </c>
      <c r="J431" s="135">
        <v>50000</v>
      </c>
      <c r="K431" s="136">
        <v>45249.97</v>
      </c>
      <c r="L431" s="137">
        <v>61690</v>
      </c>
      <c r="M431" s="138">
        <v>0.88</v>
      </c>
      <c r="N431" s="139">
        <v>54290</v>
      </c>
      <c r="O431" s="140"/>
      <c r="P431" s="141"/>
      <c r="Q431" s="142" t="s">
        <v>1422</v>
      </c>
    </row>
    <row r="432" ht="15.75" customHeight="1" spans="1:20">
      <c r="A432" s="115" t="s">
        <v>1454</v>
      </c>
      <c r="B432" s="127"/>
      <c r="C432" s="128"/>
      <c r="D432" s="108" t="s">
        <v>1455</v>
      </c>
      <c r="E432" s="108"/>
      <c r="F432" s="132"/>
      <c r="G432" s="119">
        <v>42688</v>
      </c>
      <c r="H432" s="133" t="s">
        <v>941</v>
      </c>
      <c r="I432" s="134">
        <v>1</v>
      </c>
      <c r="J432" s="135">
        <v>17110</v>
      </c>
      <c r="K432" s="136">
        <v>15619.98</v>
      </c>
      <c r="L432" s="137">
        <v>21110</v>
      </c>
      <c r="M432" s="138">
        <v>0.88</v>
      </c>
      <c r="N432" s="139">
        <v>18580</v>
      </c>
      <c r="O432" s="140"/>
      <c r="P432" s="141"/>
      <c r="Q432" s="142" t="s">
        <v>1422</v>
      </c>
    </row>
    <row r="433" ht="15.75" customHeight="1" spans="1:17">
      <c r="A433" s="115" t="s">
        <v>1456</v>
      </c>
      <c r="B433" s="127"/>
      <c r="C433" s="128"/>
      <c r="D433" s="108" t="s">
        <v>1457</v>
      </c>
      <c r="E433" s="108"/>
      <c r="F433" s="132"/>
      <c r="G433" s="119">
        <v>42688</v>
      </c>
      <c r="H433" s="133" t="s">
        <v>941</v>
      </c>
      <c r="I433" s="134">
        <v>1</v>
      </c>
      <c r="J433" s="135">
        <v>14580</v>
      </c>
      <c r="K433" s="136">
        <v>13310.35</v>
      </c>
      <c r="L433" s="137">
        <v>17990</v>
      </c>
      <c r="M433" s="138">
        <v>0.88</v>
      </c>
      <c r="N433" s="139">
        <v>15830</v>
      </c>
      <c r="O433" s="140"/>
      <c r="P433" s="141"/>
      <c r="Q433" s="142" t="s">
        <v>1422</v>
      </c>
    </row>
    <row r="434" ht="15.75" customHeight="1" spans="1:17">
      <c r="A434" s="115" t="s">
        <v>1458</v>
      </c>
      <c r="B434" s="127"/>
      <c r="C434" s="128"/>
      <c r="D434" s="108" t="s">
        <v>1459</v>
      </c>
      <c r="E434" s="108"/>
      <c r="F434" s="132"/>
      <c r="G434" s="119">
        <v>42718</v>
      </c>
      <c r="H434" s="133" t="s">
        <v>941</v>
      </c>
      <c r="I434" s="134">
        <v>1</v>
      </c>
      <c r="J434" s="135">
        <v>44775.7</v>
      </c>
      <c r="K434" s="136">
        <v>41053.69</v>
      </c>
      <c r="L434" s="137">
        <v>55240</v>
      </c>
      <c r="M434" s="138">
        <v>0.85</v>
      </c>
      <c r="N434" s="139">
        <v>46950</v>
      </c>
      <c r="O434" s="140"/>
      <c r="P434" s="141"/>
      <c r="Q434" s="142" t="s">
        <v>1422</v>
      </c>
    </row>
    <row r="435" ht="15.75" customHeight="1" spans="1:17">
      <c r="A435" s="115" t="s">
        <v>1460</v>
      </c>
      <c r="B435" s="127"/>
      <c r="C435" s="128"/>
      <c r="D435" s="108" t="s">
        <v>1461</v>
      </c>
      <c r="E435" s="108"/>
      <c r="F435" s="132"/>
      <c r="G435" s="119">
        <v>42839</v>
      </c>
      <c r="H435" s="133" t="s">
        <v>941</v>
      </c>
      <c r="I435" s="134">
        <v>1</v>
      </c>
      <c r="J435" s="135">
        <v>55677.46</v>
      </c>
      <c r="K435" s="136">
        <v>51930.83</v>
      </c>
      <c r="L435" s="137">
        <v>66800</v>
      </c>
      <c r="M435" s="138">
        <v>0.9</v>
      </c>
      <c r="N435" s="139">
        <v>60120</v>
      </c>
      <c r="O435" s="140"/>
      <c r="P435" s="141"/>
      <c r="Q435" s="142" t="s">
        <v>1422</v>
      </c>
    </row>
    <row r="436" ht="15.75" customHeight="1" spans="1:17">
      <c r="A436" s="115" t="s">
        <v>1462</v>
      </c>
      <c r="B436" s="127"/>
      <c r="C436" s="128"/>
      <c r="D436" s="108" t="s">
        <v>1463</v>
      </c>
      <c r="E436" s="108"/>
      <c r="F436" s="132"/>
      <c r="G436" s="119">
        <v>42832</v>
      </c>
      <c r="H436" s="133" t="s">
        <v>941</v>
      </c>
      <c r="I436" s="134">
        <v>2</v>
      </c>
      <c r="J436" s="135">
        <v>184522.55</v>
      </c>
      <c r="K436" s="136">
        <v>172105.74</v>
      </c>
      <c r="L436" s="137">
        <v>221390</v>
      </c>
      <c r="M436" s="138">
        <v>0.9</v>
      </c>
      <c r="N436" s="139">
        <v>199250</v>
      </c>
      <c r="O436" s="140"/>
      <c r="P436" s="141"/>
      <c r="Q436" s="142" t="s">
        <v>1422</v>
      </c>
    </row>
    <row r="437" ht="15.75" customHeight="1" spans="1:17">
      <c r="A437" s="115" t="s">
        <v>1464</v>
      </c>
      <c r="B437" s="127"/>
      <c r="C437" s="128"/>
      <c r="D437" s="108" t="s">
        <v>1465</v>
      </c>
      <c r="E437" s="108"/>
      <c r="F437" s="132"/>
      <c r="G437" s="119">
        <v>43122</v>
      </c>
      <c r="H437" s="133" t="s">
        <v>941</v>
      </c>
      <c r="I437" s="134">
        <v>1</v>
      </c>
      <c r="J437" s="135">
        <v>30172</v>
      </c>
      <c r="K437" s="136">
        <v>29216.56</v>
      </c>
      <c r="L437" s="137">
        <v>35860</v>
      </c>
      <c r="M437" s="138">
        <v>0.92</v>
      </c>
      <c r="N437" s="139">
        <v>32990</v>
      </c>
      <c r="O437" s="140"/>
      <c r="P437" s="141"/>
      <c r="Q437" s="142" t="s">
        <v>1422</v>
      </c>
    </row>
    <row r="438" ht="15.75" customHeight="1" spans="1:17">
      <c r="A438" s="115" t="s">
        <v>1466</v>
      </c>
      <c r="B438" s="127"/>
      <c r="C438" s="128"/>
      <c r="D438" s="108" t="s">
        <v>1467</v>
      </c>
      <c r="E438" s="108"/>
      <c r="F438" s="132"/>
      <c r="G438" s="119">
        <v>43159</v>
      </c>
      <c r="H438" s="133" t="s">
        <v>941</v>
      </c>
      <c r="I438" s="134">
        <v>1</v>
      </c>
      <c r="J438" s="135">
        <v>648086.75</v>
      </c>
      <c r="K438" s="136">
        <v>630129.37</v>
      </c>
      <c r="L438" s="137">
        <v>770250</v>
      </c>
      <c r="M438" s="138">
        <v>0.95</v>
      </c>
      <c r="N438" s="139">
        <v>731740</v>
      </c>
      <c r="O438" s="140"/>
      <c r="P438" s="141"/>
      <c r="Q438" s="142" t="s">
        <v>1422</v>
      </c>
    </row>
    <row r="439" ht="15.75" customHeight="1" spans="1:17">
      <c r="A439" s="115" t="s">
        <v>1468</v>
      </c>
      <c r="B439" s="127"/>
      <c r="C439" s="128"/>
      <c r="D439" s="108" t="s">
        <v>1469</v>
      </c>
      <c r="E439" s="108"/>
      <c r="F439" s="132"/>
      <c r="G439" s="119">
        <v>43194</v>
      </c>
      <c r="H439" s="133" t="s">
        <v>941</v>
      </c>
      <c r="I439" s="134">
        <v>1</v>
      </c>
      <c r="J439" s="135">
        <v>15848.17</v>
      </c>
      <c r="K439" s="136">
        <v>15534.52</v>
      </c>
      <c r="L439" s="137">
        <v>18840</v>
      </c>
      <c r="M439" s="138">
        <v>0.95</v>
      </c>
      <c r="N439" s="139">
        <v>17900</v>
      </c>
      <c r="O439" s="140"/>
      <c r="P439" s="141"/>
      <c r="Q439" s="142" t="s">
        <v>1422</v>
      </c>
    </row>
    <row r="440" ht="15.75" customHeight="1" spans="1:17">
      <c r="A440" s="115" t="s">
        <v>1470</v>
      </c>
      <c r="B440" s="127"/>
      <c r="C440" s="128"/>
      <c r="D440" s="108" t="s">
        <v>1471</v>
      </c>
      <c r="E440" s="108"/>
      <c r="F440" s="132"/>
      <c r="G440" s="119">
        <v>43315</v>
      </c>
      <c r="H440" s="133" t="s">
        <v>941</v>
      </c>
      <c r="I440" s="134">
        <v>1</v>
      </c>
      <c r="J440" s="135">
        <v>98000</v>
      </c>
      <c r="K440" s="136">
        <v>97612.08</v>
      </c>
      <c r="L440" s="137">
        <v>116470</v>
      </c>
      <c r="M440" s="138">
        <v>0.97</v>
      </c>
      <c r="N440" s="139">
        <v>112980</v>
      </c>
      <c r="O440" s="140"/>
      <c r="P440" s="141"/>
      <c r="Q440" s="143" t="s">
        <v>1422</v>
      </c>
    </row>
    <row r="441" ht="15.75" customHeight="1" spans="1:17">
      <c r="A441" s="115" t="s">
        <v>1472</v>
      </c>
      <c r="B441" s="127"/>
      <c r="C441" s="128"/>
      <c r="D441" s="108" t="s">
        <v>1473</v>
      </c>
      <c r="E441" s="108"/>
      <c r="F441" s="132"/>
      <c r="G441" s="119">
        <v>43337</v>
      </c>
      <c r="H441" s="133" t="s">
        <v>941</v>
      </c>
      <c r="I441" s="134">
        <v>1</v>
      </c>
      <c r="J441" s="135">
        <v>83295</v>
      </c>
      <c r="K441" s="136">
        <v>82965.29</v>
      </c>
      <c r="L441" s="137">
        <v>99000</v>
      </c>
      <c r="M441" s="138">
        <v>0.96</v>
      </c>
      <c r="N441" s="139">
        <v>95040</v>
      </c>
      <c r="O441" s="140"/>
      <c r="P441" s="141"/>
      <c r="Q441" s="142" t="s">
        <v>1422</v>
      </c>
    </row>
    <row r="442" ht="15.75" customHeight="1" spans="1:17">
      <c r="A442" s="115" t="s">
        <v>1474</v>
      </c>
      <c r="B442" s="127"/>
      <c r="C442" s="128"/>
      <c r="D442" s="109" t="s">
        <v>1475</v>
      </c>
      <c r="E442" s="108"/>
      <c r="F442" s="132"/>
      <c r="G442" s="119">
        <v>43362</v>
      </c>
      <c r="H442" s="133" t="s">
        <v>941</v>
      </c>
      <c r="I442" s="134">
        <v>1</v>
      </c>
      <c r="J442" s="135">
        <v>21206</v>
      </c>
      <c r="K442" s="136">
        <v>21206</v>
      </c>
      <c r="L442" s="137">
        <v>25200</v>
      </c>
      <c r="M442" s="138">
        <v>0.97</v>
      </c>
      <c r="N442" s="139">
        <v>24440</v>
      </c>
      <c r="O442" s="140"/>
      <c r="P442" s="141"/>
      <c r="Q442" s="142" t="s">
        <v>1422</v>
      </c>
    </row>
    <row r="443" ht="15.75" customHeight="1" spans="1:17">
      <c r="A443" s="115" t="s">
        <v>1476</v>
      </c>
      <c r="B443" s="127"/>
      <c r="C443" s="128"/>
      <c r="D443" s="108" t="s">
        <v>1477</v>
      </c>
      <c r="E443" s="108"/>
      <c r="F443" s="132"/>
      <c r="G443" s="119">
        <v>42718</v>
      </c>
      <c r="H443" s="133" t="s">
        <v>941</v>
      </c>
      <c r="I443" s="134">
        <v>1</v>
      </c>
      <c r="J443" s="135">
        <v>898000</v>
      </c>
      <c r="K443" s="136">
        <v>823353.78</v>
      </c>
      <c r="L443" s="137">
        <v>1107930</v>
      </c>
      <c r="M443" s="138">
        <v>0.89</v>
      </c>
      <c r="N443" s="139">
        <v>986060</v>
      </c>
      <c r="O443" s="140"/>
      <c r="P443" s="141"/>
      <c r="Q443" s="142" t="s">
        <v>1478</v>
      </c>
    </row>
    <row r="444" ht="15.75" customHeight="1" spans="1:17">
      <c r="A444" s="115" t="s">
        <v>1479</v>
      </c>
      <c r="B444" s="127"/>
      <c r="C444" s="128"/>
      <c r="D444" s="108" t="s">
        <v>955</v>
      </c>
      <c r="E444" s="108"/>
      <c r="F444" s="132"/>
      <c r="G444" s="119">
        <v>42748</v>
      </c>
      <c r="H444" s="133" t="s">
        <v>941</v>
      </c>
      <c r="I444" s="134">
        <v>1</v>
      </c>
      <c r="J444" s="135">
        <v>550000</v>
      </c>
      <c r="K444" s="136">
        <v>506458.36</v>
      </c>
      <c r="L444" s="137">
        <v>659900</v>
      </c>
      <c r="M444" s="138">
        <v>0.89</v>
      </c>
      <c r="N444" s="139">
        <v>587310</v>
      </c>
      <c r="O444" s="140"/>
      <c r="P444" s="141"/>
      <c r="Q444" s="142" t="s">
        <v>1478</v>
      </c>
    </row>
    <row r="445" ht="15.75" customHeight="1" spans="1:17">
      <c r="A445" s="115" t="s">
        <v>1480</v>
      </c>
      <c r="B445" s="127"/>
      <c r="C445" s="128"/>
      <c r="D445" s="108" t="s">
        <v>1481</v>
      </c>
      <c r="E445" s="108"/>
      <c r="F445" s="132"/>
      <c r="G445" s="168">
        <v>42931</v>
      </c>
      <c r="H445" s="133" t="s">
        <v>941</v>
      </c>
      <c r="I445" s="134">
        <v>1</v>
      </c>
      <c r="J445" s="135">
        <v>817682.02</v>
      </c>
      <c r="K445" s="136">
        <v>772368.79</v>
      </c>
      <c r="L445" s="137">
        <v>981070</v>
      </c>
      <c r="M445" s="138">
        <v>0.94</v>
      </c>
      <c r="N445" s="139">
        <v>922210</v>
      </c>
      <c r="O445" s="140"/>
      <c r="P445" s="141"/>
      <c r="Q445" s="142" t="s">
        <v>1478</v>
      </c>
    </row>
    <row r="446" ht="15.75" customHeight="1" spans="1:17">
      <c r="A446" s="115" t="s">
        <v>1482</v>
      </c>
      <c r="B446" s="127"/>
      <c r="C446" s="144"/>
      <c r="D446" s="108" t="s">
        <v>1483</v>
      </c>
      <c r="E446" s="108"/>
      <c r="F446" s="132"/>
      <c r="G446" s="119">
        <v>43159</v>
      </c>
      <c r="H446" s="133" t="s">
        <v>941</v>
      </c>
      <c r="I446" s="134">
        <v>1</v>
      </c>
      <c r="J446" s="135">
        <v>121351.69</v>
      </c>
      <c r="K446" s="136">
        <v>117989.24</v>
      </c>
      <c r="L446" s="137">
        <v>144230</v>
      </c>
      <c r="M446" s="138">
        <v>0.95</v>
      </c>
      <c r="N446" s="139">
        <v>137020</v>
      </c>
      <c r="O446" s="140"/>
      <c r="P446" s="141"/>
      <c r="Q446" s="142" t="s">
        <v>1478</v>
      </c>
    </row>
    <row r="447" s="77" customFormat="1" ht="15.75" customHeight="1" spans="1:17">
      <c r="A447" s="115" t="s">
        <v>1484</v>
      </c>
      <c r="B447" s="169"/>
      <c r="C447" s="169"/>
      <c r="D447" s="146" t="s">
        <v>1485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1486</v>
      </c>
      <c r="B448" s="115" t="s">
        <v>1487</v>
      </c>
      <c r="C448" s="164" t="s">
        <v>1488</v>
      </c>
      <c r="D448" s="18" t="s">
        <v>847</v>
      </c>
      <c r="E448" s="18" t="s">
        <v>930</v>
      </c>
      <c r="F448" s="14" t="s">
        <v>839</v>
      </c>
      <c r="G448" s="119">
        <v>41426</v>
      </c>
      <c r="H448" s="61" t="s">
        <v>840</v>
      </c>
      <c r="I448" s="120">
        <v>1125</v>
      </c>
      <c r="J448" s="121">
        <v>101702889.02</v>
      </c>
      <c r="K448" s="121">
        <v>85752702.99</v>
      </c>
      <c r="L448" s="122">
        <v>879940</v>
      </c>
      <c r="M448" s="123">
        <v>0.76</v>
      </c>
      <c r="N448" s="122">
        <v>668750</v>
      </c>
      <c r="O448" s="124"/>
      <c r="P448" s="125">
        <f t="shared" ref="P448:P476" si="8">L448/I448</f>
        <v>782</v>
      </c>
      <c r="Q448" s="126" t="s">
        <v>1489</v>
      </c>
    </row>
    <row r="449" s="2" customFormat="1" ht="15.75" customHeight="1" spans="1:20">
      <c r="A449" s="115" t="s">
        <v>1490</v>
      </c>
      <c r="B449" s="115"/>
      <c r="C449" s="156"/>
      <c r="D449" s="18" t="s">
        <v>847</v>
      </c>
      <c r="E449" s="18" t="s">
        <v>1491</v>
      </c>
      <c r="F449" s="14" t="s">
        <v>839</v>
      </c>
      <c r="G449" s="119">
        <v>41426</v>
      </c>
      <c r="H449" s="61" t="s">
        <v>840</v>
      </c>
      <c r="I449" s="120">
        <v>1125</v>
      </c>
      <c r="J449" s="129"/>
      <c r="K449" s="129"/>
      <c r="L449" s="122">
        <v>879940</v>
      </c>
      <c r="M449" s="123">
        <v>0.76</v>
      </c>
      <c r="N449" s="122">
        <v>668750</v>
      </c>
      <c r="O449" s="124"/>
      <c r="P449" s="125">
        <f t="shared" si="8"/>
        <v>782</v>
      </c>
      <c r="Q449" s="126" t="s">
        <v>1489</v>
      </c>
    </row>
    <row r="450" s="75" customFormat="1" ht="15.75" customHeight="1" spans="1:20">
      <c r="A450" s="115" t="s">
        <v>1492</v>
      </c>
      <c r="B450" s="115"/>
      <c r="C450" s="156"/>
      <c r="D450" s="18" t="s">
        <v>847</v>
      </c>
      <c r="E450" s="17" t="s">
        <v>1493</v>
      </c>
      <c r="F450" s="14" t="s">
        <v>839</v>
      </c>
      <c r="G450" s="119">
        <v>41426</v>
      </c>
      <c r="H450" s="61" t="s">
        <v>840</v>
      </c>
      <c r="I450" s="120">
        <v>1125</v>
      </c>
      <c r="J450" s="129"/>
      <c r="K450" s="129"/>
      <c r="L450" s="122">
        <v>879940</v>
      </c>
      <c r="M450" s="123">
        <v>0.76</v>
      </c>
      <c r="N450" s="122">
        <v>668750</v>
      </c>
      <c r="O450" s="124"/>
      <c r="P450" s="125">
        <f t="shared" si="8"/>
        <v>782</v>
      </c>
      <c r="Q450" s="126" t="s">
        <v>1489</v>
      </c>
    </row>
    <row r="451" s="2" customFormat="1" ht="15.75" customHeight="1" spans="1:20">
      <c r="A451" s="115" t="s">
        <v>1494</v>
      </c>
      <c r="B451" s="115"/>
      <c r="C451" s="156"/>
      <c r="D451" s="18" t="s">
        <v>847</v>
      </c>
      <c r="E451" s="17" t="s">
        <v>1495</v>
      </c>
      <c r="F451" s="14" t="s">
        <v>839</v>
      </c>
      <c r="G451" s="119">
        <v>41426</v>
      </c>
      <c r="H451" s="61" t="s">
        <v>840</v>
      </c>
      <c r="I451" s="120">
        <v>1125</v>
      </c>
      <c r="J451" s="129"/>
      <c r="K451" s="129"/>
      <c r="L451" s="122">
        <v>879940</v>
      </c>
      <c r="M451" s="123">
        <v>0.76</v>
      </c>
      <c r="N451" s="122">
        <v>668750</v>
      </c>
      <c r="O451" s="124"/>
      <c r="P451" s="125">
        <f t="shared" si="8"/>
        <v>782</v>
      </c>
      <c r="Q451" s="126" t="s">
        <v>1489</v>
      </c>
    </row>
    <row r="452" s="2" customFormat="1" ht="15.75" customHeight="1" spans="1:20">
      <c r="A452" s="115" t="s">
        <v>1496</v>
      </c>
      <c r="B452" s="115"/>
      <c r="C452" s="156"/>
      <c r="D452" s="170" t="s">
        <v>837</v>
      </c>
      <c r="E452" s="17" t="s">
        <v>930</v>
      </c>
      <c r="F452" s="14" t="s">
        <v>839</v>
      </c>
      <c r="G452" s="119">
        <v>41426</v>
      </c>
      <c r="H452" s="61" t="s">
        <v>840</v>
      </c>
      <c r="I452" s="120">
        <v>1728</v>
      </c>
      <c r="J452" s="129"/>
      <c r="K452" s="129"/>
      <c r="L452" s="122">
        <v>1351590</v>
      </c>
      <c r="M452" s="123">
        <v>0.76</v>
      </c>
      <c r="N452" s="122">
        <v>1027210</v>
      </c>
      <c r="O452" s="124"/>
      <c r="P452" s="125">
        <f t="shared" si="8"/>
        <v>782</v>
      </c>
      <c r="Q452" s="126" t="s">
        <v>1489</v>
      </c>
      <c r="T452" s="162"/>
    </row>
    <row r="453" s="2" customFormat="1" ht="15.75" customHeight="1" spans="1:20">
      <c r="A453" s="115" t="s">
        <v>1497</v>
      </c>
      <c r="B453" s="115"/>
      <c r="C453" s="156"/>
      <c r="D453" s="170" t="s">
        <v>837</v>
      </c>
      <c r="E453" s="18" t="s">
        <v>1491</v>
      </c>
      <c r="F453" s="18" t="s">
        <v>839</v>
      </c>
      <c r="G453" s="119">
        <v>41426</v>
      </c>
      <c r="H453" s="61" t="s">
        <v>840</v>
      </c>
      <c r="I453" s="120">
        <v>1008</v>
      </c>
      <c r="J453" s="129"/>
      <c r="K453" s="129"/>
      <c r="L453" s="122">
        <v>788430</v>
      </c>
      <c r="M453" s="123">
        <v>0.76</v>
      </c>
      <c r="N453" s="122">
        <v>599210</v>
      </c>
      <c r="O453" s="124"/>
      <c r="P453" s="125">
        <f t="shared" si="8"/>
        <v>782</v>
      </c>
      <c r="Q453" s="126" t="s">
        <v>1489</v>
      </c>
      <c r="T453" s="162"/>
    </row>
    <row r="454" s="2" customFormat="1" ht="15.75" customHeight="1" spans="1:20">
      <c r="A454" s="115" t="s">
        <v>1498</v>
      </c>
      <c r="B454" s="115"/>
      <c r="C454" s="156"/>
      <c r="D454" s="170" t="s">
        <v>837</v>
      </c>
      <c r="E454" s="17" t="s">
        <v>1493</v>
      </c>
      <c r="F454" s="14" t="s">
        <v>839</v>
      </c>
      <c r="G454" s="119">
        <v>41426</v>
      </c>
      <c r="H454" s="61" t="s">
        <v>840</v>
      </c>
      <c r="I454" s="166">
        <v>1728</v>
      </c>
      <c r="J454" s="129"/>
      <c r="K454" s="129"/>
      <c r="L454" s="122">
        <v>1351590</v>
      </c>
      <c r="M454" s="123">
        <v>0.76</v>
      </c>
      <c r="N454" s="122">
        <v>1027210</v>
      </c>
      <c r="O454" s="124"/>
      <c r="P454" s="125">
        <f t="shared" si="8"/>
        <v>782</v>
      </c>
      <c r="Q454" s="126" t="s">
        <v>1489</v>
      </c>
    </row>
    <row r="455" s="2" customFormat="1" ht="15.75" customHeight="1" spans="1:20">
      <c r="A455" s="115" t="s">
        <v>1499</v>
      </c>
      <c r="B455" s="115"/>
      <c r="C455" s="156"/>
      <c r="D455" s="170" t="s">
        <v>837</v>
      </c>
      <c r="E455" s="17" t="s">
        <v>1495</v>
      </c>
      <c r="F455" s="14" t="s">
        <v>839</v>
      </c>
      <c r="G455" s="119">
        <v>41426</v>
      </c>
      <c r="H455" s="61" t="s">
        <v>840</v>
      </c>
      <c r="I455" s="166">
        <v>1008</v>
      </c>
      <c r="J455" s="129"/>
      <c r="K455" s="129"/>
      <c r="L455" s="122">
        <v>788430</v>
      </c>
      <c r="M455" s="123">
        <v>0.76</v>
      </c>
      <c r="N455" s="122">
        <v>599210</v>
      </c>
      <c r="O455" s="124"/>
      <c r="P455" s="125">
        <f t="shared" si="8"/>
        <v>782</v>
      </c>
      <c r="Q455" s="126" t="s">
        <v>1489</v>
      </c>
    </row>
    <row r="456" s="2" customFormat="1" ht="15.75" customHeight="1" spans="1:20">
      <c r="A456" s="115" t="s">
        <v>1500</v>
      </c>
      <c r="B456" s="115"/>
      <c r="C456" s="156"/>
      <c r="D456" s="170" t="s">
        <v>1238</v>
      </c>
      <c r="E456" s="17" t="s">
        <v>930</v>
      </c>
      <c r="F456" s="14" t="s">
        <v>839</v>
      </c>
      <c r="G456" s="119">
        <v>41426</v>
      </c>
      <c r="H456" s="61" t="s">
        <v>840</v>
      </c>
      <c r="I456" s="166">
        <v>1005</v>
      </c>
      <c r="J456" s="129"/>
      <c r="K456" s="129"/>
      <c r="L456" s="122">
        <v>786080</v>
      </c>
      <c r="M456" s="123">
        <v>0.76</v>
      </c>
      <c r="N456" s="122">
        <v>597420</v>
      </c>
      <c r="O456" s="124"/>
      <c r="P456" s="125">
        <f t="shared" si="8"/>
        <v>782</v>
      </c>
      <c r="Q456" s="126" t="s">
        <v>1489</v>
      </c>
    </row>
    <row r="457" s="2" customFormat="1" ht="15.75" customHeight="1" spans="1:20">
      <c r="A457" s="115" t="s">
        <v>1501</v>
      </c>
      <c r="B457" s="115"/>
      <c r="C457" s="156"/>
      <c r="D457" s="170" t="s">
        <v>1380</v>
      </c>
      <c r="E457" s="17" t="s">
        <v>930</v>
      </c>
      <c r="F457" s="14" t="s">
        <v>839</v>
      </c>
      <c r="G457" s="119">
        <v>41426</v>
      </c>
      <c r="H457" s="61" t="s">
        <v>840</v>
      </c>
      <c r="I457" s="166">
        <v>728</v>
      </c>
      <c r="J457" s="129"/>
      <c r="K457" s="129"/>
      <c r="L457" s="122">
        <v>569420</v>
      </c>
      <c r="M457" s="123">
        <v>0.76</v>
      </c>
      <c r="N457" s="122">
        <v>432760</v>
      </c>
      <c r="O457" s="124"/>
      <c r="P457" s="125">
        <f t="shared" si="8"/>
        <v>782</v>
      </c>
      <c r="Q457" s="126" t="s">
        <v>1489</v>
      </c>
    </row>
    <row r="458" s="2" customFormat="1" ht="15.75" customHeight="1" spans="1:20">
      <c r="A458" s="115" t="s">
        <v>1502</v>
      </c>
      <c r="B458" s="115"/>
      <c r="C458" s="156"/>
      <c r="D458" s="170" t="s">
        <v>929</v>
      </c>
      <c r="E458" s="17" t="s">
        <v>930</v>
      </c>
      <c r="F458" s="14" t="s">
        <v>931</v>
      </c>
      <c r="G458" s="119">
        <v>41426</v>
      </c>
      <c r="H458" s="61" t="s">
        <v>840</v>
      </c>
      <c r="I458" s="120">
        <v>30</v>
      </c>
      <c r="J458" s="129"/>
      <c r="K458" s="129"/>
      <c r="L458" s="122">
        <v>24260</v>
      </c>
      <c r="M458" s="123">
        <v>0.83</v>
      </c>
      <c r="N458" s="122">
        <v>20140</v>
      </c>
      <c r="O458" s="124"/>
      <c r="P458" s="125">
        <f t="shared" si="8"/>
        <v>809</v>
      </c>
      <c r="Q458" s="126" t="s">
        <v>1489</v>
      </c>
    </row>
    <row r="459" s="2" customFormat="1" ht="15.75" customHeight="1" spans="1:20">
      <c r="A459" s="115" t="s">
        <v>1503</v>
      </c>
      <c r="B459" s="115"/>
      <c r="C459" s="156"/>
      <c r="D459" s="170" t="s">
        <v>1229</v>
      </c>
      <c r="E459" s="17">
        <v>1</v>
      </c>
      <c r="F459" s="14" t="s">
        <v>839</v>
      </c>
      <c r="G459" s="119">
        <v>41852</v>
      </c>
      <c r="H459" s="61" t="s">
        <v>840</v>
      </c>
      <c r="I459" s="120">
        <v>1933</v>
      </c>
      <c r="J459" s="129"/>
      <c r="K459" s="129"/>
      <c r="L459" s="122">
        <v>1536500</v>
      </c>
      <c r="M459" s="123">
        <v>0.8</v>
      </c>
      <c r="N459" s="122">
        <v>1229200</v>
      </c>
      <c r="O459" s="124"/>
      <c r="P459" s="125">
        <f t="shared" si="8"/>
        <v>795</v>
      </c>
      <c r="Q459" s="126" t="s">
        <v>1504</v>
      </c>
    </row>
    <row r="460" s="2" customFormat="1" ht="15.75" customHeight="1" spans="1:20">
      <c r="A460" s="115" t="s">
        <v>1505</v>
      </c>
      <c r="B460" s="115"/>
      <c r="C460" s="156"/>
      <c r="D460" s="170" t="s">
        <v>1229</v>
      </c>
      <c r="E460" s="17">
        <v>2</v>
      </c>
      <c r="F460" s="14" t="s">
        <v>839</v>
      </c>
      <c r="G460" s="119">
        <v>41852</v>
      </c>
      <c r="H460" s="61" t="s">
        <v>840</v>
      </c>
      <c r="I460" s="120">
        <v>1933</v>
      </c>
      <c r="J460" s="129"/>
      <c r="K460" s="129"/>
      <c r="L460" s="122">
        <v>1536500</v>
      </c>
      <c r="M460" s="123">
        <v>0.8</v>
      </c>
      <c r="N460" s="122">
        <v>1229200</v>
      </c>
      <c r="O460" s="124"/>
      <c r="P460" s="125">
        <f t="shared" si="8"/>
        <v>795</v>
      </c>
      <c r="Q460" s="126" t="s">
        <v>1504</v>
      </c>
    </row>
    <row r="461" s="2" customFormat="1" ht="15.75" customHeight="1" spans="1:20">
      <c r="A461" s="115" t="s">
        <v>1506</v>
      </c>
      <c r="B461" s="115"/>
      <c r="C461" s="156"/>
      <c r="D461" s="170" t="s">
        <v>1507</v>
      </c>
      <c r="E461" s="17">
        <v>1</v>
      </c>
      <c r="F461" s="14" t="s">
        <v>839</v>
      </c>
      <c r="G461" s="119">
        <v>41852</v>
      </c>
      <c r="H461" s="61" t="s">
        <v>840</v>
      </c>
      <c r="I461" s="120">
        <v>1000</v>
      </c>
      <c r="J461" s="129"/>
      <c r="K461" s="129"/>
      <c r="L461" s="122">
        <v>741730</v>
      </c>
      <c r="M461" s="123">
        <v>0.8</v>
      </c>
      <c r="N461" s="122">
        <v>593380</v>
      </c>
      <c r="O461" s="124"/>
      <c r="P461" s="125">
        <f t="shared" si="8"/>
        <v>742</v>
      </c>
      <c r="Q461" s="126" t="s">
        <v>1504</v>
      </c>
    </row>
    <row r="462" s="75" customFormat="1" ht="15.75" customHeight="1" spans="1:20">
      <c r="A462" s="115" t="s">
        <v>1508</v>
      </c>
      <c r="B462" s="115"/>
      <c r="C462" s="156"/>
      <c r="D462" s="170" t="s">
        <v>1507</v>
      </c>
      <c r="E462" s="17">
        <v>2</v>
      </c>
      <c r="F462" s="14" t="s">
        <v>839</v>
      </c>
      <c r="G462" s="119">
        <v>41852</v>
      </c>
      <c r="H462" s="61" t="s">
        <v>840</v>
      </c>
      <c r="I462" s="120">
        <v>1000</v>
      </c>
      <c r="J462" s="129"/>
      <c r="K462" s="129"/>
      <c r="L462" s="122">
        <v>741730</v>
      </c>
      <c r="M462" s="123">
        <v>0.8</v>
      </c>
      <c r="N462" s="122">
        <v>593380</v>
      </c>
      <c r="O462" s="124"/>
      <c r="P462" s="125">
        <f t="shared" si="8"/>
        <v>742</v>
      </c>
      <c r="Q462" s="126" t="s">
        <v>1504</v>
      </c>
    </row>
    <row r="463" s="2" customFormat="1" ht="15.75" customHeight="1" spans="1:20">
      <c r="A463" s="115" t="s">
        <v>1509</v>
      </c>
      <c r="B463" s="115"/>
      <c r="C463" s="156"/>
      <c r="D463" s="170" t="s">
        <v>1507</v>
      </c>
      <c r="E463" s="17">
        <v>3</v>
      </c>
      <c r="F463" s="14" t="s">
        <v>839</v>
      </c>
      <c r="G463" s="119">
        <v>41852</v>
      </c>
      <c r="H463" s="61" t="s">
        <v>840</v>
      </c>
      <c r="I463" s="120">
        <v>1000</v>
      </c>
      <c r="J463" s="129"/>
      <c r="K463" s="129"/>
      <c r="L463" s="122">
        <v>741730</v>
      </c>
      <c r="M463" s="123">
        <v>0.8</v>
      </c>
      <c r="N463" s="122">
        <v>593380</v>
      </c>
      <c r="O463" s="124"/>
      <c r="P463" s="125">
        <f t="shared" si="8"/>
        <v>742</v>
      </c>
      <c r="Q463" s="126" t="s">
        <v>1504</v>
      </c>
    </row>
    <row r="464" s="2" customFormat="1" ht="15.75" customHeight="1" spans="1:20">
      <c r="A464" s="115" t="s">
        <v>1510</v>
      </c>
      <c r="B464" s="115"/>
      <c r="C464" s="156"/>
      <c r="D464" s="170" t="s">
        <v>1507</v>
      </c>
      <c r="E464" s="17">
        <v>4</v>
      </c>
      <c r="F464" s="14" t="s">
        <v>839</v>
      </c>
      <c r="G464" s="119">
        <v>41852</v>
      </c>
      <c r="H464" s="61" t="s">
        <v>840</v>
      </c>
      <c r="I464" s="120">
        <v>1000</v>
      </c>
      <c r="J464" s="129"/>
      <c r="K464" s="129"/>
      <c r="L464" s="122">
        <v>741730</v>
      </c>
      <c r="M464" s="123">
        <v>0.8</v>
      </c>
      <c r="N464" s="122">
        <v>593380</v>
      </c>
      <c r="O464" s="124"/>
      <c r="P464" s="125">
        <f t="shared" si="8"/>
        <v>742</v>
      </c>
      <c r="Q464" s="126" t="s">
        <v>1504</v>
      </c>
    </row>
    <row r="465" s="2" customFormat="1" ht="15.75" customHeight="1" spans="1:17">
      <c r="A465" s="115" t="s">
        <v>1511</v>
      </c>
      <c r="B465" s="115"/>
      <c r="C465" s="156"/>
      <c r="D465" s="170" t="s">
        <v>1507</v>
      </c>
      <c r="E465" s="17">
        <v>5</v>
      </c>
      <c r="F465" s="14" t="s">
        <v>839</v>
      </c>
      <c r="G465" s="119">
        <v>41852</v>
      </c>
      <c r="H465" s="61" t="s">
        <v>840</v>
      </c>
      <c r="I465" s="120">
        <v>1000</v>
      </c>
      <c r="J465" s="129"/>
      <c r="K465" s="129"/>
      <c r="L465" s="122">
        <v>741730</v>
      </c>
      <c r="M465" s="123">
        <v>0.8</v>
      </c>
      <c r="N465" s="122">
        <v>593380</v>
      </c>
      <c r="O465" s="124"/>
      <c r="P465" s="125">
        <f t="shared" si="8"/>
        <v>742</v>
      </c>
      <c r="Q465" s="126" t="s">
        <v>1504</v>
      </c>
    </row>
    <row r="466" s="2" customFormat="1" ht="15.75" customHeight="1" spans="1:17">
      <c r="A466" s="115" t="s">
        <v>1512</v>
      </c>
      <c r="B466" s="115"/>
      <c r="C466" s="156"/>
      <c r="D466" s="170" t="s">
        <v>1507</v>
      </c>
      <c r="E466" s="17">
        <v>6</v>
      </c>
      <c r="F466" s="14" t="s">
        <v>839</v>
      </c>
      <c r="G466" s="119">
        <v>41852</v>
      </c>
      <c r="H466" s="61" t="s">
        <v>840</v>
      </c>
      <c r="I466" s="120">
        <v>1000</v>
      </c>
      <c r="J466" s="129"/>
      <c r="K466" s="129"/>
      <c r="L466" s="122">
        <v>741730</v>
      </c>
      <c r="M466" s="123">
        <v>0.8</v>
      </c>
      <c r="N466" s="122">
        <v>593380</v>
      </c>
      <c r="O466" s="124"/>
      <c r="P466" s="125">
        <f t="shared" si="8"/>
        <v>742</v>
      </c>
      <c r="Q466" s="126" t="s">
        <v>1504</v>
      </c>
    </row>
    <row r="467" s="2" customFormat="1" ht="15.75" customHeight="1" spans="1:17">
      <c r="A467" s="115" t="s">
        <v>1513</v>
      </c>
      <c r="B467" s="115"/>
      <c r="C467" s="156"/>
      <c r="D467" s="170" t="s">
        <v>1507</v>
      </c>
      <c r="E467" s="17">
        <v>7</v>
      </c>
      <c r="F467" s="14" t="s">
        <v>839</v>
      </c>
      <c r="G467" s="119">
        <v>41852</v>
      </c>
      <c r="H467" s="61" t="s">
        <v>840</v>
      </c>
      <c r="I467" s="120">
        <v>1000</v>
      </c>
      <c r="J467" s="129"/>
      <c r="K467" s="129"/>
      <c r="L467" s="122">
        <v>741730</v>
      </c>
      <c r="M467" s="123">
        <v>0.8</v>
      </c>
      <c r="N467" s="122">
        <v>593380</v>
      </c>
      <c r="O467" s="124"/>
      <c r="P467" s="125">
        <f t="shared" si="8"/>
        <v>742</v>
      </c>
      <c r="Q467" s="126" t="s">
        <v>1504</v>
      </c>
    </row>
    <row r="468" s="2" customFormat="1" ht="15.75" customHeight="1" spans="1:17">
      <c r="A468" s="115" t="s">
        <v>1514</v>
      </c>
      <c r="B468" s="115"/>
      <c r="C468" s="156"/>
      <c r="D468" s="170" t="s">
        <v>1507</v>
      </c>
      <c r="E468" s="17">
        <v>8</v>
      </c>
      <c r="F468" s="14" t="s">
        <v>839</v>
      </c>
      <c r="G468" s="119">
        <v>41852</v>
      </c>
      <c r="H468" s="61" t="s">
        <v>840</v>
      </c>
      <c r="I468" s="120">
        <v>1000</v>
      </c>
      <c r="J468" s="129"/>
      <c r="K468" s="129"/>
      <c r="L468" s="122">
        <v>741730</v>
      </c>
      <c r="M468" s="123">
        <v>0.8</v>
      </c>
      <c r="N468" s="122">
        <v>593380</v>
      </c>
      <c r="O468" s="124"/>
      <c r="P468" s="125">
        <f t="shared" si="8"/>
        <v>742</v>
      </c>
      <c r="Q468" s="126" t="s">
        <v>1504</v>
      </c>
    </row>
    <row r="469" s="2" customFormat="1" ht="15.75" customHeight="1" spans="1:17">
      <c r="A469" s="115" t="s">
        <v>1515</v>
      </c>
      <c r="B469" s="115"/>
      <c r="C469" s="156"/>
      <c r="D469" s="170" t="s">
        <v>1507</v>
      </c>
      <c r="E469" s="17">
        <v>9</v>
      </c>
      <c r="F469" s="14" t="s">
        <v>839</v>
      </c>
      <c r="G469" s="119">
        <v>41852</v>
      </c>
      <c r="H469" s="61" t="s">
        <v>840</v>
      </c>
      <c r="I469" s="120">
        <v>1000</v>
      </c>
      <c r="J469" s="129"/>
      <c r="K469" s="129"/>
      <c r="L469" s="122">
        <v>741730</v>
      </c>
      <c r="M469" s="123">
        <v>0.8</v>
      </c>
      <c r="N469" s="122">
        <v>593380</v>
      </c>
      <c r="O469" s="124"/>
      <c r="P469" s="125">
        <f t="shared" si="8"/>
        <v>742</v>
      </c>
      <c r="Q469" s="126" t="s">
        <v>1504</v>
      </c>
    </row>
    <row r="470" s="2" customFormat="1" ht="15.75" customHeight="1" spans="1:17">
      <c r="A470" s="115" t="s">
        <v>1516</v>
      </c>
      <c r="B470" s="115"/>
      <c r="C470" s="156"/>
      <c r="D470" s="170" t="s">
        <v>1507</v>
      </c>
      <c r="E470" s="17">
        <v>10</v>
      </c>
      <c r="F470" s="14" t="s">
        <v>839</v>
      </c>
      <c r="G470" s="119">
        <v>41852</v>
      </c>
      <c r="H470" s="61" t="s">
        <v>840</v>
      </c>
      <c r="I470" s="120">
        <v>1000</v>
      </c>
      <c r="J470" s="129"/>
      <c r="K470" s="129"/>
      <c r="L470" s="122">
        <v>741730</v>
      </c>
      <c r="M470" s="123">
        <v>0.8</v>
      </c>
      <c r="N470" s="122">
        <v>593380</v>
      </c>
      <c r="O470" s="124"/>
      <c r="P470" s="125">
        <f t="shared" si="8"/>
        <v>742</v>
      </c>
      <c r="Q470" s="126" t="s">
        <v>1504</v>
      </c>
    </row>
    <row r="471" s="3" customFormat="1" ht="15.75" customHeight="1" spans="1:17">
      <c r="A471" s="115" t="s">
        <v>1517</v>
      </c>
      <c r="B471" s="115"/>
      <c r="C471" s="156"/>
      <c r="D471" s="170" t="s">
        <v>1507</v>
      </c>
      <c r="E471" s="17">
        <v>11</v>
      </c>
      <c r="F471" s="14" t="s">
        <v>839</v>
      </c>
      <c r="G471" s="119">
        <v>41852</v>
      </c>
      <c r="H471" s="61" t="s">
        <v>840</v>
      </c>
      <c r="I471" s="120">
        <v>1000</v>
      </c>
      <c r="J471" s="129"/>
      <c r="K471" s="129"/>
      <c r="L471" s="122">
        <v>741730</v>
      </c>
      <c r="M471" s="123">
        <v>0.8</v>
      </c>
      <c r="N471" s="122">
        <v>593380</v>
      </c>
      <c r="O471" s="124"/>
      <c r="P471" s="125">
        <f t="shared" si="8"/>
        <v>742</v>
      </c>
      <c r="Q471" s="126" t="s">
        <v>1504</v>
      </c>
    </row>
    <row r="472" s="3" customFormat="1" ht="15.75" customHeight="1" spans="1:17">
      <c r="A472" s="115" t="s">
        <v>1518</v>
      </c>
      <c r="B472" s="115"/>
      <c r="C472" s="156"/>
      <c r="D472" s="170" t="s">
        <v>1507</v>
      </c>
      <c r="E472" s="17">
        <v>12</v>
      </c>
      <c r="F472" s="14" t="s">
        <v>839</v>
      </c>
      <c r="G472" s="119">
        <v>41852</v>
      </c>
      <c r="H472" s="61" t="s">
        <v>840</v>
      </c>
      <c r="I472" s="120">
        <v>1000</v>
      </c>
      <c r="J472" s="129"/>
      <c r="K472" s="129"/>
      <c r="L472" s="122">
        <v>741730</v>
      </c>
      <c r="M472" s="123">
        <v>0.8</v>
      </c>
      <c r="N472" s="122">
        <v>593380</v>
      </c>
      <c r="O472" s="124"/>
      <c r="P472" s="125">
        <f t="shared" si="8"/>
        <v>742</v>
      </c>
      <c r="Q472" s="126" t="s">
        <v>1504</v>
      </c>
    </row>
    <row r="473" s="3" customFormat="1" ht="15.75" customHeight="1" spans="1:17">
      <c r="A473" s="115" t="s">
        <v>1519</v>
      </c>
      <c r="B473" s="115"/>
      <c r="C473" s="156"/>
      <c r="D473" s="170" t="s">
        <v>1507</v>
      </c>
      <c r="E473" s="17">
        <v>13</v>
      </c>
      <c r="F473" s="14" t="s">
        <v>839</v>
      </c>
      <c r="G473" s="119">
        <v>41852</v>
      </c>
      <c r="H473" s="61" t="s">
        <v>840</v>
      </c>
      <c r="I473" s="120">
        <v>1000</v>
      </c>
      <c r="J473" s="129"/>
      <c r="K473" s="129"/>
      <c r="L473" s="122">
        <v>741730</v>
      </c>
      <c r="M473" s="123">
        <v>0.8</v>
      </c>
      <c r="N473" s="122">
        <v>593380</v>
      </c>
      <c r="O473" s="124"/>
      <c r="P473" s="125">
        <f t="shared" si="8"/>
        <v>742</v>
      </c>
      <c r="Q473" s="126" t="s">
        <v>1504</v>
      </c>
    </row>
    <row r="474" s="3" customFormat="1" ht="15.75" customHeight="1" spans="1:17">
      <c r="A474" s="115" t="s">
        <v>1520</v>
      </c>
      <c r="B474" s="115"/>
      <c r="C474" s="156"/>
      <c r="D474" s="170" t="s">
        <v>1507</v>
      </c>
      <c r="E474" s="17">
        <v>14</v>
      </c>
      <c r="F474" s="14" t="s">
        <v>839</v>
      </c>
      <c r="G474" s="119">
        <v>41852</v>
      </c>
      <c r="H474" s="61" t="s">
        <v>840</v>
      </c>
      <c r="I474" s="120">
        <v>1000</v>
      </c>
      <c r="J474" s="129"/>
      <c r="K474" s="129"/>
      <c r="L474" s="122">
        <v>741730</v>
      </c>
      <c r="M474" s="123">
        <v>0.8</v>
      </c>
      <c r="N474" s="122">
        <v>593380</v>
      </c>
      <c r="O474" s="124"/>
      <c r="P474" s="125">
        <f t="shared" si="8"/>
        <v>742</v>
      </c>
      <c r="Q474" s="126" t="s">
        <v>1504</v>
      </c>
    </row>
    <row r="475" s="2" customFormat="1" ht="15.75" customHeight="1" spans="1:17">
      <c r="A475" s="115" t="s">
        <v>1521</v>
      </c>
      <c r="B475" s="115"/>
      <c r="C475" s="156"/>
      <c r="D475" s="170" t="s">
        <v>1522</v>
      </c>
      <c r="E475" s="17"/>
      <c r="F475" s="14" t="s">
        <v>931</v>
      </c>
      <c r="G475" s="119">
        <v>41852</v>
      </c>
      <c r="H475" s="61" t="s">
        <v>840</v>
      </c>
      <c r="I475" s="120">
        <v>200</v>
      </c>
      <c r="J475" s="129"/>
      <c r="K475" s="129"/>
      <c r="L475" s="122">
        <v>184860</v>
      </c>
      <c r="M475" s="123">
        <v>0.85</v>
      </c>
      <c r="N475" s="122">
        <v>157130</v>
      </c>
      <c r="O475" s="124"/>
      <c r="P475" s="125">
        <f t="shared" si="8"/>
        <v>924</v>
      </c>
      <c r="Q475" s="126" t="s">
        <v>1504</v>
      </c>
    </row>
    <row r="476" s="2" customFormat="1" ht="15.75" customHeight="1" spans="1:17">
      <c r="A476" s="115" t="s">
        <v>1523</v>
      </c>
      <c r="B476" s="115"/>
      <c r="C476" s="156"/>
      <c r="D476" s="170" t="s">
        <v>1524</v>
      </c>
      <c r="E476" s="17"/>
      <c r="F476" s="14" t="s">
        <v>931</v>
      </c>
      <c r="G476" s="119">
        <v>41852</v>
      </c>
      <c r="H476" s="61" t="s">
        <v>840</v>
      </c>
      <c r="I476" s="120">
        <v>200</v>
      </c>
      <c r="J476" s="129"/>
      <c r="K476" s="129"/>
      <c r="L476" s="122">
        <v>161750</v>
      </c>
      <c r="M476" s="123">
        <v>0.85</v>
      </c>
      <c r="N476" s="122">
        <v>137490</v>
      </c>
      <c r="O476" s="124"/>
      <c r="P476" s="125">
        <f t="shared" si="8"/>
        <v>809</v>
      </c>
      <c r="Q476" s="126" t="s">
        <v>1504</v>
      </c>
    </row>
    <row r="477" ht="15.75" customHeight="1" spans="1:17">
      <c r="A477" s="115" t="s">
        <v>1525</v>
      </c>
      <c r="B477" s="112"/>
      <c r="C477" s="156"/>
      <c r="D477" s="108" t="s">
        <v>945</v>
      </c>
      <c r="E477" s="108"/>
      <c r="F477" s="132"/>
      <c r="G477" s="119">
        <v>42278</v>
      </c>
      <c r="H477" s="133" t="s">
        <v>941</v>
      </c>
      <c r="I477" s="134">
        <v>1</v>
      </c>
      <c r="J477" s="135">
        <v>356000</v>
      </c>
      <c r="K477" s="136">
        <v>306679.05</v>
      </c>
      <c r="L477" s="137">
        <v>439220</v>
      </c>
      <c r="M477" s="138">
        <v>0.83</v>
      </c>
      <c r="N477" s="139">
        <v>364550</v>
      </c>
      <c r="O477" s="140"/>
      <c r="P477" s="141"/>
      <c r="Q477" s="142" t="s">
        <v>1526</v>
      </c>
    </row>
    <row r="478" ht="15.75" customHeight="1" spans="1:17">
      <c r="A478" s="115" t="s">
        <v>1527</v>
      </c>
      <c r="B478" s="112"/>
      <c r="C478" s="156"/>
      <c r="D478" s="108" t="s">
        <v>1528</v>
      </c>
      <c r="E478" s="108"/>
      <c r="F478" s="132"/>
      <c r="G478" s="119">
        <v>42278</v>
      </c>
      <c r="H478" s="133" t="s">
        <v>941</v>
      </c>
      <c r="I478" s="134">
        <v>1</v>
      </c>
      <c r="J478" s="135">
        <v>1112600</v>
      </c>
      <c r="K478" s="136">
        <v>958458.6</v>
      </c>
      <c r="L478" s="137">
        <v>1372690</v>
      </c>
      <c r="M478" s="138">
        <v>0.83</v>
      </c>
      <c r="N478" s="139">
        <v>1139330</v>
      </c>
      <c r="O478" s="140"/>
      <c r="P478" s="141"/>
      <c r="Q478" s="142" t="s">
        <v>1526</v>
      </c>
    </row>
    <row r="479" ht="15.75" customHeight="1" spans="1:17">
      <c r="A479" s="115" t="s">
        <v>1529</v>
      </c>
      <c r="B479" s="112"/>
      <c r="C479" s="156"/>
      <c r="D479" s="108" t="s">
        <v>1530</v>
      </c>
      <c r="E479" s="108"/>
      <c r="F479" s="132"/>
      <c r="G479" s="119">
        <v>42583</v>
      </c>
      <c r="H479" s="133" t="s">
        <v>941</v>
      </c>
      <c r="I479" s="134">
        <v>1</v>
      </c>
      <c r="J479" s="135">
        <v>98000</v>
      </c>
      <c r="K479" s="136">
        <v>88302</v>
      </c>
      <c r="L479" s="137">
        <v>120910</v>
      </c>
      <c r="M479" s="138">
        <v>0.87</v>
      </c>
      <c r="N479" s="139">
        <v>105190</v>
      </c>
      <c r="O479" s="140"/>
      <c r="P479" s="141"/>
      <c r="Q479" s="142" t="s">
        <v>1526</v>
      </c>
    </row>
    <row r="480" ht="15.75" customHeight="1" spans="1:17">
      <c r="A480" s="115" t="s">
        <v>1531</v>
      </c>
      <c r="B480" s="112"/>
      <c r="C480" s="156"/>
      <c r="D480" s="108" t="s">
        <v>1532</v>
      </c>
      <c r="E480" s="108"/>
      <c r="F480" s="132"/>
      <c r="G480" s="119">
        <v>42614</v>
      </c>
      <c r="H480" s="133" t="s">
        <v>941</v>
      </c>
      <c r="I480" s="134">
        <v>1</v>
      </c>
      <c r="J480" s="135">
        <v>12000</v>
      </c>
      <c r="K480" s="136">
        <v>10860</v>
      </c>
      <c r="L480" s="137">
        <v>14810</v>
      </c>
      <c r="M480" s="138">
        <v>0.83</v>
      </c>
      <c r="N480" s="139">
        <v>12290</v>
      </c>
      <c r="O480" s="140"/>
      <c r="P480" s="141"/>
      <c r="Q480" s="142" t="s">
        <v>1526</v>
      </c>
    </row>
    <row r="481" ht="15.75" customHeight="1" spans="1:17">
      <c r="A481" s="115" t="s">
        <v>1533</v>
      </c>
      <c r="B481" s="112"/>
      <c r="C481" s="156"/>
      <c r="D481" s="108" t="s">
        <v>1534</v>
      </c>
      <c r="E481" s="108"/>
      <c r="F481" s="132"/>
      <c r="G481" s="119">
        <v>42675</v>
      </c>
      <c r="H481" s="133" t="s">
        <v>941</v>
      </c>
      <c r="I481" s="134">
        <v>1</v>
      </c>
      <c r="J481" s="135">
        <v>38000</v>
      </c>
      <c r="K481" s="136">
        <v>34690.76</v>
      </c>
      <c r="L481" s="137">
        <v>46880</v>
      </c>
      <c r="M481" s="138">
        <v>0.88</v>
      </c>
      <c r="N481" s="139">
        <v>41250</v>
      </c>
      <c r="O481" s="140"/>
      <c r="P481" s="141"/>
      <c r="Q481" s="142" t="s">
        <v>1526</v>
      </c>
    </row>
    <row r="482" ht="15.75" customHeight="1" spans="1:17">
      <c r="A482" s="115" t="s">
        <v>1535</v>
      </c>
      <c r="B482" s="112"/>
      <c r="C482" s="156"/>
      <c r="D482" s="108" t="s">
        <v>1536</v>
      </c>
      <c r="E482" s="108"/>
      <c r="F482" s="132"/>
      <c r="G482" s="119">
        <v>42675</v>
      </c>
      <c r="H482" s="133" t="s">
        <v>941</v>
      </c>
      <c r="I482" s="134">
        <v>1</v>
      </c>
      <c r="J482" s="135">
        <v>50000</v>
      </c>
      <c r="K482" s="136">
        <v>45645.76</v>
      </c>
      <c r="L482" s="137">
        <v>61690</v>
      </c>
      <c r="M482" s="138">
        <v>0.84</v>
      </c>
      <c r="N482" s="139">
        <v>51820</v>
      </c>
      <c r="O482" s="140"/>
      <c r="P482" s="141"/>
      <c r="Q482" s="142" t="s">
        <v>1526</v>
      </c>
    </row>
    <row r="483" ht="15.75" customHeight="1" spans="1:17">
      <c r="A483" s="115" t="s">
        <v>1537</v>
      </c>
      <c r="B483" s="112"/>
      <c r="C483" s="156"/>
      <c r="D483" s="108" t="s">
        <v>1538</v>
      </c>
      <c r="E483" s="108"/>
      <c r="F483" s="132"/>
      <c r="G483" s="119">
        <v>42644</v>
      </c>
      <c r="H483" s="133" t="s">
        <v>941</v>
      </c>
      <c r="I483" s="134">
        <v>1</v>
      </c>
      <c r="J483" s="135">
        <v>49263</v>
      </c>
      <c r="K483" s="136">
        <v>44778</v>
      </c>
      <c r="L483" s="137">
        <v>60780</v>
      </c>
      <c r="M483" s="138">
        <v>0.88</v>
      </c>
      <c r="N483" s="139">
        <v>53490</v>
      </c>
      <c r="O483" s="140"/>
      <c r="P483" s="141"/>
      <c r="Q483" s="142" t="s">
        <v>1526</v>
      </c>
    </row>
    <row r="484" ht="15.75" customHeight="1" spans="1:17">
      <c r="A484" s="115" t="s">
        <v>1539</v>
      </c>
      <c r="B484" s="112"/>
      <c r="C484" s="156"/>
      <c r="D484" s="108" t="s">
        <v>1392</v>
      </c>
      <c r="E484" s="108"/>
      <c r="F484" s="132"/>
      <c r="G484" s="119">
        <v>42705</v>
      </c>
      <c r="H484" s="133" t="s">
        <v>941</v>
      </c>
      <c r="I484" s="134">
        <v>1</v>
      </c>
      <c r="J484" s="135">
        <v>50000</v>
      </c>
      <c r="K484" s="136">
        <v>45843.68</v>
      </c>
      <c r="L484" s="137">
        <v>61690</v>
      </c>
      <c r="M484" s="138">
        <v>0.89</v>
      </c>
      <c r="N484" s="139">
        <v>54900</v>
      </c>
      <c r="O484" s="140"/>
      <c r="P484" s="141"/>
      <c r="Q484" s="142" t="s">
        <v>1526</v>
      </c>
    </row>
    <row r="485" ht="15.75" customHeight="1" spans="1:17">
      <c r="A485" s="115" t="s">
        <v>1540</v>
      </c>
      <c r="B485" s="112"/>
      <c r="C485" s="156"/>
      <c r="D485" s="108" t="s">
        <v>1541</v>
      </c>
      <c r="E485" s="108"/>
      <c r="F485" s="132"/>
      <c r="G485" s="119">
        <v>42795</v>
      </c>
      <c r="H485" s="133" t="s">
        <v>941</v>
      </c>
      <c r="I485" s="134">
        <v>1</v>
      </c>
      <c r="J485" s="135">
        <v>65713</v>
      </c>
      <c r="K485" s="136">
        <v>61031.02</v>
      </c>
      <c r="L485" s="137">
        <v>78840</v>
      </c>
      <c r="M485" s="138">
        <v>0.87</v>
      </c>
      <c r="N485" s="139">
        <v>68590</v>
      </c>
      <c r="O485" s="140"/>
      <c r="P485" s="141"/>
      <c r="Q485" s="142" t="s">
        <v>1526</v>
      </c>
    </row>
    <row r="486" ht="15.75" customHeight="1" spans="1:17">
      <c r="A486" s="115" t="s">
        <v>1542</v>
      </c>
      <c r="B486" s="112"/>
      <c r="C486" s="156"/>
      <c r="D486" s="108" t="s">
        <v>1543</v>
      </c>
      <c r="E486" s="108"/>
      <c r="F486" s="132"/>
      <c r="G486" s="119">
        <v>42795</v>
      </c>
      <c r="H486" s="133" t="s">
        <v>941</v>
      </c>
      <c r="I486" s="134">
        <v>1</v>
      </c>
      <c r="J486" s="135">
        <v>45873.08</v>
      </c>
      <c r="K486" s="136">
        <v>42604.64</v>
      </c>
      <c r="L486" s="137">
        <v>55040</v>
      </c>
      <c r="M486" s="138">
        <v>0.87</v>
      </c>
      <c r="N486" s="139">
        <v>47880</v>
      </c>
      <c r="O486" s="140"/>
      <c r="P486" s="141"/>
      <c r="Q486" s="143" t="s">
        <v>1526</v>
      </c>
    </row>
    <row r="487" ht="15.75" customHeight="1" spans="1:17">
      <c r="A487" s="115" t="s">
        <v>1544</v>
      </c>
      <c r="B487" s="112"/>
      <c r="C487" s="156"/>
      <c r="D487" s="108" t="s">
        <v>1545</v>
      </c>
      <c r="E487" s="108"/>
      <c r="F487" s="132"/>
      <c r="G487" s="119">
        <v>43188</v>
      </c>
      <c r="H487" s="133" t="s">
        <v>941</v>
      </c>
      <c r="I487" s="134">
        <v>1</v>
      </c>
      <c r="J487" s="135">
        <v>17100</v>
      </c>
      <c r="K487" s="136">
        <v>16693.86</v>
      </c>
      <c r="L487" s="137">
        <v>20320</v>
      </c>
      <c r="M487" s="138">
        <v>0.95</v>
      </c>
      <c r="N487" s="139">
        <v>19300</v>
      </c>
      <c r="O487" s="140"/>
      <c r="P487" s="141"/>
      <c r="Q487" s="142" t="s">
        <v>1526</v>
      </c>
    </row>
    <row r="488" ht="15.75" customHeight="1" spans="1:17">
      <c r="A488" s="115" t="s">
        <v>1546</v>
      </c>
      <c r="B488" s="112"/>
      <c r="C488" s="156"/>
      <c r="D488" s="108" t="s">
        <v>1547</v>
      </c>
      <c r="E488" s="108"/>
      <c r="F488" s="132"/>
      <c r="G488" s="119">
        <v>43236</v>
      </c>
      <c r="H488" s="133" t="s">
        <v>941</v>
      </c>
      <c r="I488" s="134">
        <v>1</v>
      </c>
      <c r="J488" s="135">
        <v>120000</v>
      </c>
      <c r="K488" s="136">
        <v>116200</v>
      </c>
      <c r="L488" s="137">
        <v>142620</v>
      </c>
      <c r="M488" s="138">
        <v>0.96</v>
      </c>
      <c r="N488" s="139">
        <v>136920</v>
      </c>
      <c r="O488" s="140"/>
      <c r="P488" s="141"/>
      <c r="Q488" s="142" t="s">
        <v>1526</v>
      </c>
    </row>
    <row r="489" ht="15.75" customHeight="1" spans="1:17">
      <c r="A489" s="115" t="s">
        <v>1548</v>
      </c>
      <c r="B489" s="112"/>
      <c r="C489" s="156"/>
      <c r="D489" s="109" t="s">
        <v>1549</v>
      </c>
      <c r="E489" s="109"/>
      <c r="F489" s="132"/>
      <c r="G489" s="119">
        <v>42675</v>
      </c>
      <c r="H489" s="133" t="s">
        <v>941</v>
      </c>
      <c r="I489" s="134">
        <v>1</v>
      </c>
      <c r="J489" s="135">
        <v>2584499</v>
      </c>
      <c r="K489" s="136">
        <v>2359432.36</v>
      </c>
      <c r="L489" s="137">
        <v>3188680</v>
      </c>
      <c r="M489" s="138">
        <v>0.88</v>
      </c>
      <c r="N489" s="139">
        <v>2806040</v>
      </c>
      <c r="O489" s="140"/>
      <c r="P489" s="141"/>
      <c r="Q489" s="142" t="s">
        <v>1526</v>
      </c>
    </row>
    <row r="490" ht="15.75" customHeight="1" spans="1:17">
      <c r="A490" s="115" t="s">
        <v>1550</v>
      </c>
      <c r="B490" s="112"/>
      <c r="C490" s="156"/>
      <c r="D490" s="108" t="s">
        <v>955</v>
      </c>
      <c r="E490" s="108"/>
      <c r="F490" s="132"/>
      <c r="G490" s="119">
        <v>42705</v>
      </c>
      <c r="H490" s="133" t="s">
        <v>941</v>
      </c>
      <c r="I490" s="134">
        <v>1</v>
      </c>
      <c r="J490" s="135">
        <v>4000000</v>
      </c>
      <c r="K490" s="136">
        <v>3667500.07</v>
      </c>
      <c r="L490" s="137">
        <v>4935080</v>
      </c>
      <c r="M490" s="138">
        <v>0.89</v>
      </c>
      <c r="N490" s="139">
        <v>4392220</v>
      </c>
      <c r="O490" s="140"/>
      <c r="P490" s="141"/>
      <c r="Q490" s="142" t="s">
        <v>1551</v>
      </c>
    </row>
    <row r="491" ht="15.75" customHeight="1" spans="1:17">
      <c r="A491" s="115" t="s">
        <v>1552</v>
      </c>
      <c r="B491" s="112"/>
      <c r="C491" s="156"/>
      <c r="D491" s="109" t="s">
        <v>955</v>
      </c>
      <c r="E491" s="109"/>
      <c r="F491" s="132"/>
      <c r="G491" s="119">
        <v>42705</v>
      </c>
      <c r="H491" s="133" t="s">
        <v>941</v>
      </c>
      <c r="I491" s="134">
        <v>1</v>
      </c>
      <c r="J491" s="135">
        <v>3988217.22</v>
      </c>
      <c r="K491" s="136">
        <v>3656696.73</v>
      </c>
      <c r="L491" s="137">
        <v>4920550</v>
      </c>
      <c r="M491" s="138">
        <v>0.89</v>
      </c>
      <c r="N491" s="139">
        <v>4379290</v>
      </c>
      <c r="O491" s="140"/>
      <c r="P491" s="141"/>
      <c r="Q491" s="142" t="s">
        <v>1551</v>
      </c>
    </row>
    <row r="492" ht="15.75" customHeight="1" spans="1:17">
      <c r="A492" s="115" t="s">
        <v>1553</v>
      </c>
      <c r="B492" s="112"/>
      <c r="C492" s="156"/>
      <c r="D492" s="109" t="s">
        <v>1554</v>
      </c>
      <c r="E492" s="109"/>
      <c r="F492" s="132"/>
      <c r="G492" s="168">
        <v>42705</v>
      </c>
      <c r="H492" s="133" t="s">
        <v>941</v>
      </c>
      <c r="I492" s="134">
        <v>1</v>
      </c>
      <c r="J492" s="135">
        <v>31412852</v>
      </c>
      <c r="K492" s="136">
        <v>28801658.66</v>
      </c>
      <c r="L492" s="137">
        <v>38756270</v>
      </c>
      <c r="M492" s="138">
        <v>0.89</v>
      </c>
      <c r="N492" s="139">
        <v>34493080</v>
      </c>
      <c r="O492" s="140"/>
      <c r="P492" s="141"/>
      <c r="Q492" s="142" t="s">
        <v>1551</v>
      </c>
    </row>
    <row r="493" ht="15.75" customHeight="1" spans="1:17">
      <c r="A493" s="115" t="s">
        <v>1555</v>
      </c>
      <c r="B493" s="112"/>
      <c r="C493" s="156"/>
      <c r="D493" s="108" t="s">
        <v>962</v>
      </c>
      <c r="E493" s="108"/>
      <c r="F493" s="132"/>
      <c r="G493" s="119">
        <v>42278</v>
      </c>
      <c r="H493" s="133" t="s">
        <v>941</v>
      </c>
      <c r="I493" s="134">
        <v>1</v>
      </c>
      <c r="J493" s="135">
        <v>27084</v>
      </c>
      <c r="K493" s="136">
        <v>23331.65</v>
      </c>
      <c r="L493" s="137">
        <v>33420</v>
      </c>
      <c r="M493" s="138">
        <v>0.83</v>
      </c>
      <c r="N493" s="139">
        <v>27740</v>
      </c>
      <c r="O493" s="140"/>
      <c r="P493" s="141"/>
      <c r="Q493" s="142" t="s">
        <v>1556</v>
      </c>
    </row>
    <row r="494" ht="15.75" customHeight="1" spans="1:17">
      <c r="A494" s="115" t="s">
        <v>1557</v>
      </c>
      <c r="B494" s="112"/>
      <c r="C494" s="156"/>
      <c r="D494" s="108" t="s">
        <v>1558</v>
      </c>
      <c r="E494" s="108"/>
      <c r="F494" s="132"/>
      <c r="G494" s="119">
        <v>42278</v>
      </c>
      <c r="H494" s="133" t="s">
        <v>941</v>
      </c>
      <c r="I494" s="134">
        <v>1</v>
      </c>
      <c r="J494" s="135">
        <v>89223.8</v>
      </c>
      <c r="K494" s="136">
        <v>76862.5</v>
      </c>
      <c r="L494" s="137">
        <v>110080</v>
      </c>
      <c r="M494" s="138">
        <v>0.83</v>
      </c>
      <c r="N494" s="139">
        <v>91370</v>
      </c>
      <c r="O494" s="140"/>
      <c r="P494" s="141"/>
      <c r="Q494" s="142" t="s">
        <v>1556</v>
      </c>
    </row>
    <row r="495" ht="15.75" customHeight="1" spans="1:17">
      <c r="A495" s="115" t="s">
        <v>1559</v>
      </c>
      <c r="B495" s="112"/>
      <c r="C495" s="156"/>
      <c r="D495" s="108" t="s">
        <v>1560</v>
      </c>
      <c r="E495" s="108"/>
      <c r="F495" s="132"/>
      <c r="G495" s="119">
        <v>42278</v>
      </c>
      <c r="H495" s="133" t="s">
        <v>941</v>
      </c>
      <c r="I495" s="134">
        <v>1</v>
      </c>
      <c r="J495" s="135">
        <v>2230000</v>
      </c>
      <c r="K495" s="136">
        <v>1921052.2</v>
      </c>
      <c r="L495" s="137">
        <v>2751310</v>
      </c>
      <c r="M495" s="138">
        <v>0.77</v>
      </c>
      <c r="N495" s="139">
        <v>2118510</v>
      </c>
      <c r="O495" s="140"/>
      <c r="P495" s="141"/>
      <c r="Q495" s="142" t="s">
        <v>1556</v>
      </c>
    </row>
    <row r="496" ht="15.75" customHeight="1" spans="1:17">
      <c r="A496" s="115" t="s">
        <v>1561</v>
      </c>
      <c r="B496" s="112"/>
      <c r="C496" s="156"/>
      <c r="D496" s="108" t="s">
        <v>1562</v>
      </c>
      <c r="E496" s="108"/>
      <c r="F496" s="132"/>
      <c r="G496" s="119">
        <v>42552</v>
      </c>
      <c r="H496" s="133" t="s">
        <v>941</v>
      </c>
      <c r="I496" s="134">
        <v>1</v>
      </c>
      <c r="J496" s="135">
        <v>82855</v>
      </c>
      <c r="K496" s="136">
        <v>74327.57</v>
      </c>
      <c r="L496" s="137">
        <v>102220</v>
      </c>
      <c r="M496" s="138">
        <v>0.87</v>
      </c>
      <c r="N496" s="139">
        <v>88930</v>
      </c>
      <c r="O496" s="140"/>
      <c r="P496" s="141"/>
      <c r="Q496" s="142" t="s">
        <v>1556</v>
      </c>
    </row>
    <row r="497" ht="15.75" customHeight="1" spans="1:17">
      <c r="A497" s="115" t="s">
        <v>1563</v>
      </c>
      <c r="B497" s="112"/>
      <c r="C497" s="156"/>
      <c r="D497" s="108" t="s">
        <v>1305</v>
      </c>
      <c r="E497" s="108"/>
      <c r="F497" s="132"/>
      <c r="G497" s="119">
        <v>42522</v>
      </c>
      <c r="H497" s="133" t="s">
        <v>941</v>
      </c>
      <c r="I497" s="134">
        <v>1</v>
      </c>
      <c r="J497" s="135">
        <v>26985.72</v>
      </c>
      <c r="K497" s="136">
        <v>24101.58</v>
      </c>
      <c r="L497" s="137">
        <v>33290</v>
      </c>
      <c r="M497" s="138">
        <v>0.86</v>
      </c>
      <c r="N497" s="139">
        <v>28630</v>
      </c>
      <c r="O497" s="140"/>
      <c r="P497" s="141"/>
      <c r="Q497" s="142" t="s">
        <v>1556</v>
      </c>
    </row>
    <row r="498" ht="15.75" customHeight="1" spans="1:17">
      <c r="A498" s="115" t="s">
        <v>1564</v>
      </c>
      <c r="B498" s="112"/>
      <c r="C498" s="156"/>
      <c r="D498" s="108" t="s">
        <v>1565</v>
      </c>
      <c r="E498" s="108"/>
      <c r="F498" s="132"/>
      <c r="G498" s="119">
        <v>42614</v>
      </c>
      <c r="H498" s="133" t="s">
        <v>941</v>
      </c>
      <c r="I498" s="134">
        <v>1</v>
      </c>
      <c r="J498" s="135">
        <v>26414</v>
      </c>
      <c r="K498" s="136">
        <v>23904.56</v>
      </c>
      <c r="L498" s="137">
        <v>32590</v>
      </c>
      <c r="M498" s="138">
        <v>0.88</v>
      </c>
      <c r="N498" s="139">
        <v>28680</v>
      </c>
      <c r="O498" s="140"/>
      <c r="P498" s="141"/>
      <c r="Q498" s="142" t="s">
        <v>1556</v>
      </c>
    </row>
    <row r="499" ht="15.75" customHeight="1" spans="1:17">
      <c r="A499" s="115" t="s">
        <v>1566</v>
      </c>
      <c r="B499" s="112"/>
      <c r="C499" s="156"/>
      <c r="D499" s="108" t="s">
        <v>1567</v>
      </c>
      <c r="E499" s="108"/>
      <c r="F499" s="132"/>
      <c r="G499" s="119">
        <v>42705</v>
      </c>
      <c r="H499" s="133" t="s">
        <v>941</v>
      </c>
      <c r="I499" s="134">
        <v>1</v>
      </c>
      <c r="J499" s="135">
        <v>16100</v>
      </c>
      <c r="K499" s="136">
        <v>14761.67</v>
      </c>
      <c r="L499" s="137">
        <v>19860</v>
      </c>
      <c r="M499" s="138">
        <v>0.89</v>
      </c>
      <c r="N499" s="139">
        <v>17680</v>
      </c>
      <c r="O499" s="140"/>
      <c r="P499" s="141"/>
      <c r="Q499" s="142" t="s">
        <v>1556</v>
      </c>
    </row>
    <row r="500" ht="15.75" customHeight="1" spans="1:17">
      <c r="A500" s="115" t="s">
        <v>1568</v>
      </c>
      <c r="B500" s="112"/>
      <c r="C500" s="156"/>
      <c r="D500" s="108" t="s">
        <v>1569</v>
      </c>
      <c r="E500" s="108"/>
      <c r="F500" s="132"/>
      <c r="G500" s="119">
        <v>42705</v>
      </c>
      <c r="H500" s="133" t="s">
        <v>941</v>
      </c>
      <c r="I500" s="134">
        <v>1</v>
      </c>
      <c r="J500" s="135">
        <v>57488</v>
      </c>
      <c r="K500" s="136">
        <v>52709.24</v>
      </c>
      <c r="L500" s="137">
        <v>70930</v>
      </c>
      <c r="M500" s="138">
        <v>0.89</v>
      </c>
      <c r="N500" s="139">
        <v>63130</v>
      </c>
      <c r="O500" s="140"/>
      <c r="P500" s="141"/>
      <c r="Q500" s="142" t="s">
        <v>1556</v>
      </c>
    </row>
    <row r="501" ht="15.75" customHeight="1" spans="1:17">
      <c r="A501" s="115" t="s">
        <v>1570</v>
      </c>
      <c r="B501" s="112"/>
      <c r="C501" s="156"/>
      <c r="D501" s="108" t="s">
        <v>1571</v>
      </c>
      <c r="E501" s="108"/>
      <c r="F501" s="132"/>
      <c r="G501" s="119">
        <v>42705</v>
      </c>
      <c r="H501" s="133" t="s">
        <v>941</v>
      </c>
      <c r="I501" s="134">
        <v>1</v>
      </c>
      <c r="J501" s="135">
        <v>194340.78</v>
      </c>
      <c r="K501" s="136">
        <v>178186.11</v>
      </c>
      <c r="L501" s="137">
        <v>239770</v>
      </c>
      <c r="M501" s="138">
        <v>0.89</v>
      </c>
      <c r="N501" s="139">
        <v>213400</v>
      </c>
      <c r="O501" s="140"/>
      <c r="P501" s="141"/>
      <c r="Q501" s="142" t="s">
        <v>1556</v>
      </c>
    </row>
    <row r="502" ht="15.75" customHeight="1" spans="1:17">
      <c r="A502" s="115" t="s">
        <v>1572</v>
      </c>
      <c r="B502" s="112"/>
      <c r="C502" s="156"/>
      <c r="D502" s="108" t="s">
        <v>1573</v>
      </c>
      <c r="E502" s="108"/>
      <c r="F502" s="132"/>
      <c r="G502" s="119">
        <v>42675</v>
      </c>
      <c r="H502" s="133" t="s">
        <v>941</v>
      </c>
      <c r="I502" s="134">
        <v>1</v>
      </c>
      <c r="J502" s="135">
        <v>19050</v>
      </c>
      <c r="K502" s="136">
        <v>17390.98</v>
      </c>
      <c r="L502" s="137">
        <v>23500</v>
      </c>
      <c r="M502" s="138">
        <v>0.88</v>
      </c>
      <c r="N502" s="139">
        <v>20680</v>
      </c>
      <c r="O502" s="140"/>
      <c r="P502" s="141"/>
      <c r="Q502" s="142" t="s">
        <v>1556</v>
      </c>
    </row>
    <row r="503" ht="15.75" customHeight="1" spans="1:17">
      <c r="A503" s="115" t="s">
        <v>1574</v>
      </c>
      <c r="B503" s="112"/>
      <c r="C503" s="156"/>
      <c r="D503" s="108" t="s">
        <v>1575</v>
      </c>
      <c r="E503" s="108"/>
      <c r="F503" s="132"/>
      <c r="G503" s="119">
        <v>43130</v>
      </c>
      <c r="H503" s="133" t="s">
        <v>941</v>
      </c>
      <c r="I503" s="134">
        <v>1</v>
      </c>
      <c r="J503" s="135">
        <v>125499</v>
      </c>
      <c r="K503" s="136">
        <v>121524.84</v>
      </c>
      <c r="L503" s="137">
        <v>149160</v>
      </c>
      <c r="M503" s="138">
        <v>0.94</v>
      </c>
      <c r="N503" s="139">
        <v>140210</v>
      </c>
      <c r="O503" s="140"/>
      <c r="P503" s="141"/>
      <c r="Q503" s="142" t="s">
        <v>1556</v>
      </c>
    </row>
    <row r="504" ht="15.75" customHeight="1" spans="1:17">
      <c r="A504" s="115" t="s">
        <v>1576</v>
      </c>
      <c r="B504" s="112"/>
      <c r="C504" s="156"/>
      <c r="D504" s="108" t="s">
        <v>1577</v>
      </c>
      <c r="E504" s="108"/>
      <c r="F504" s="132"/>
      <c r="G504" s="119">
        <v>43158</v>
      </c>
      <c r="H504" s="133" t="s">
        <v>941</v>
      </c>
      <c r="I504" s="134">
        <v>1</v>
      </c>
      <c r="J504" s="135">
        <v>273700</v>
      </c>
      <c r="K504" s="136">
        <v>266116.2</v>
      </c>
      <c r="L504" s="137">
        <v>325290</v>
      </c>
      <c r="M504" s="138">
        <v>0.95</v>
      </c>
      <c r="N504" s="139">
        <v>309030</v>
      </c>
      <c r="O504" s="140"/>
      <c r="P504" s="141"/>
      <c r="Q504" s="142" t="s">
        <v>1556</v>
      </c>
    </row>
    <row r="505" ht="15.75" customHeight="1" spans="1:17">
      <c r="A505" s="115" t="s">
        <v>1578</v>
      </c>
      <c r="B505" s="112"/>
      <c r="C505" s="156"/>
      <c r="D505" s="108" t="s">
        <v>1579</v>
      </c>
      <c r="E505" s="108"/>
      <c r="F505" s="132"/>
      <c r="G505" s="119">
        <v>41730</v>
      </c>
      <c r="H505" s="133" t="s">
        <v>941</v>
      </c>
      <c r="I505" s="134">
        <v>1</v>
      </c>
      <c r="J505" s="135">
        <v>253560</v>
      </c>
      <c r="K505" s="136">
        <v>200364.96</v>
      </c>
      <c r="L505" s="137">
        <v>330060</v>
      </c>
      <c r="M505" s="138">
        <v>0.75</v>
      </c>
      <c r="N505" s="139">
        <v>247550</v>
      </c>
      <c r="O505" s="140"/>
      <c r="P505" s="141"/>
      <c r="Q505" s="142" t="s">
        <v>1580</v>
      </c>
    </row>
    <row r="506" ht="15.75" customHeight="1" spans="1:17">
      <c r="A506" s="115" t="s">
        <v>1581</v>
      </c>
      <c r="B506" s="112"/>
      <c r="C506" s="156"/>
      <c r="D506" s="108" t="s">
        <v>1582</v>
      </c>
      <c r="E506" s="108"/>
      <c r="F506" s="132"/>
      <c r="G506" s="119">
        <v>41730</v>
      </c>
      <c r="H506" s="133" t="s">
        <v>941</v>
      </c>
      <c r="I506" s="134">
        <v>1</v>
      </c>
      <c r="J506" s="135">
        <v>58982</v>
      </c>
      <c r="K506" s="136">
        <v>46608.09</v>
      </c>
      <c r="L506" s="137">
        <v>76780</v>
      </c>
      <c r="M506" s="138">
        <v>0.75</v>
      </c>
      <c r="N506" s="139">
        <v>57590</v>
      </c>
      <c r="O506" s="140"/>
      <c r="P506" s="141"/>
      <c r="Q506" s="143" t="s">
        <v>1580</v>
      </c>
    </row>
    <row r="507" ht="15.75" customHeight="1" spans="1:17">
      <c r="A507" s="115" t="s">
        <v>1583</v>
      </c>
      <c r="B507" s="112"/>
      <c r="C507" s="156"/>
      <c r="D507" s="108" t="s">
        <v>1584</v>
      </c>
      <c r="E507" s="108"/>
      <c r="F507" s="132"/>
      <c r="G507" s="119">
        <v>41730</v>
      </c>
      <c r="H507" s="133" t="s">
        <v>941</v>
      </c>
      <c r="I507" s="134">
        <v>1</v>
      </c>
      <c r="J507" s="135">
        <v>385000</v>
      </c>
      <c r="K507" s="136">
        <v>304230.12</v>
      </c>
      <c r="L507" s="137">
        <v>501150</v>
      </c>
      <c r="M507" s="138">
        <v>0.84</v>
      </c>
      <c r="N507" s="139">
        <v>420970</v>
      </c>
      <c r="O507" s="140"/>
      <c r="P507" s="141"/>
      <c r="Q507" s="142" t="s">
        <v>1580</v>
      </c>
    </row>
    <row r="508" ht="15.75" customHeight="1" spans="1:17">
      <c r="A508" s="115" t="s">
        <v>1585</v>
      </c>
      <c r="B508" s="112"/>
      <c r="C508" s="156"/>
      <c r="D508" s="108" t="s">
        <v>1586</v>
      </c>
      <c r="E508" s="108"/>
      <c r="F508" s="132"/>
      <c r="G508" s="119">
        <v>42125</v>
      </c>
      <c r="H508" s="133" t="s">
        <v>941</v>
      </c>
      <c r="I508" s="134">
        <v>1</v>
      </c>
      <c r="J508" s="135">
        <v>172177</v>
      </c>
      <c r="K508" s="136">
        <v>144915.8</v>
      </c>
      <c r="L508" s="137">
        <v>212430</v>
      </c>
      <c r="M508" s="138">
        <v>0.81</v>
      </c>
      <c r="N508" s="139">
        <v>172070</v>
      </c>
      <c r="O508" s="140"/>
      <c r="P508" s="141"/>
      <c r="Q508" s="142" t="s">
        <v>1580</v>
      </c>
    </row>
    <row r="509" ht="15.75" customHeight="1" spans="1:17">
      <c r="A509" s="115" t="s">
        <v>1587</v>
      </c>
      <c r="B509" s="112"/>
      <c r="C509" s="156"/>
      <c r="D509" s="108" t="s">
        <v>962</v>
      </c>
      <c r="E509" s="108"/>
      <c r="F509" s="132"/>
      <c r="G509" s="119">
        <v>42248</v>
      </c>
      <c r="H509" s="133" t="s">
        <v>941</v>
      </c>
      <c r="I509" s="134">
        <v>1</v>
      </c>
      <c r="J509" s="135">
        <v>36600</v>
      </c>
      <c r="K509" s="136">
        <v>31384.32</v>
      </c>
      <c r="L509" s="137">
        <v>45160</v>
      </c>
      <c r="M509" s="138">
        <v>0.83</v>
      </c>
      <c r="N509" s="139">
        <v>37480</v>
      </c>
      <c r="O509" s="140"/>
      <c r="P509" s="141"/>
      <c r="Q509" s="142" t="s">
        <v>1580</v>
      </c>
    </row>
    <row r="510" ht="15.75" customHeight="1" spans="1:17">
      <c r="A510" s="115" t="s">
        <v>1588</v>
      </c>
      <c r="B510" s="112"/>
      <c r="C510" s="156"/>
      <c r="D510" s="108" t="s">
        <v>1270</v>
      </c>
      <c r="E510" s="108"/>
      <c r="F510" s="132"/>
      <c r="G510" s="119">
        <v>42552</v>
      </c>
      <c r="H510" s="133" t="s">
        <v>941</v>
      </c>
      <c r="I510" s="134">
        <v>1</v>
      </c>
      <c r="J510" s="135">
        <v>24000</v>
      </c>
      <c r="K510" s="136">
        <v>21530</v>
      </c>
      <c r="L510" s="137">
        <v>29610</v>
      </c>
      <c r="M510" s="138">
        <v>0.87</v>
      </c>
      <c r="N510" s="139">
        <v>25760</v>
      </c>
      <c r="O510" s="140"/>
      <c r="P510" s="141"/>
      <c r="Q510" s="142" t="s">
        <v>1580</v>
      </c>
    </row>
    <row r="511" ht="15.75" customHeight="1" spans="1:17">
      <c r="A511" s="115" t="s">
        <v>1589</v>
      </c>
      <c r="B511" s="112"/>
      <c r="C511" s="156"/>
      <c r="D511" s="108" t="s">
        <v>1590</v>
      </c>
      <c r="E511" s="108"/>
      <c r="F511" s="132"/>
      <c r="G511" s="119">
        <v>42583</v>
      </c>
      <c r="H511" s="133" t="s">
        <v>941</v>
      </c>
      <c r="I511" s="134">
        <v>1</v>
      </c>
      <c r="J511" s="135">
        <v>6600</v>
      </c>
      <c r="K511" s="136">
        <v>5946.75</v>
      </c>
      <c r="L511" s="137">
        <v>8140</v>
      </c>
      <c r="M511" s="138">
        <v>0.87</v>
      </c>
      <c r="N511" s="139">
        <v>7080</v>
      </c>
      <c r="O511" s="140"/>
      <c r="P511" s="141"/>
      <c r="Q511" s="142" t="s">
        <v>1580</v>
      </c>
    </row>
    <row r="512" ht="15.75" customHeight="1" spans="1:17">
      <c r="A512" s="115" t="s">
        <v>1591</v>
      </c>
      <c r="B512" s="112"/>
      <c r="C512" s="156"/>
      <c r="D512" s="108" t="s">
        <v>1455</v>
      </c>
      <c r="E512" s="108"/>
      <c r="F512" s="132"/>
      <c r="G512" s="119">
        <v>42583</v>
      </c>
      <c r="H512" s="133" t="s">
        <v>941</v>
      </c>
      <c r="I512" s="134">
        <v>1</v>
      </c>
      <c r="J512" s="135">
        <v>6350</v>
      </c>
      <c r="K512" s="136">
        <v>5721.5</v>
      </c>
      <c r="L512" s="137">
        <v>7840</v>
      </c>
      <c r="M512" s="138">
        <v>0.87</v>
      </c>
      <c r="N512" s="139">
        <v>6820</v>
      </c>
      <c r="O512" s="140"/>
      <c r="P512" s="141"/>
      <c r="Q512" s="142" t="s">
        <v>1580</v>
      </c>
    </row>
    <row r="513" ht="15.75" customHeight="1" spans="1:17">
      <c r="A513" s="115" t="s">
        <v>1592</v>
      </c>
      <c r="B513" s="112"/>
      <c r="C513" s="156"/>
      <c r="D513" s="108" t="s">
        <v>1593</v>
      </c>
      <c r="E513" s="108"/>
      <c r="F513" s="132"/>
      <c r="G513" s="119">
        <v>42614</v>
      </c>
      <c r="H513" s="133" t="s">
        <v>941</v>
      </c>
      <c r="I513" s="134">
        <v>1</v>
      </c>
      <c r="J513" s="135">
        <v>11765</v>
      </c>
      <c r="K513" s="136">
        <v>10647.32</v>
      </c>
      <c r="L513" s="137">
        <v>14520</v>
      </c>
      <c r="M513" s="138">
        <v>0.88</v>
      </c>
      <c r="N513" s="139">
        <v>12780</v>
      </c>
      <c r="O513" s="140"/>
      <c r="P513" s="141"/>
      <c r="Q513" s="142" t="s">
        <v>1580</v>
      </c>
    </row>
    <row r="514" ht="15.75" customHeight="1" spans="1:17">
      <c r="A514" s="115" t="s">
        <v>1594</v>
      </c>
      <c r="B514" s="112"/>
      <c r="C514" s="156"/>
      <c r="D514" s="108" t="s">
        <v>1595</v>
      </c>
      <c r="E514" s="108"/>
      <c r="F514" s="132"/>
      <c r="G514" s="119">
        <v>42614</v>
      </c>
      <c r="H514" s="133" t="s">
        <v>941</v>
      </c>
      <c r="I514" s="134">
        <v>1</v>
      </c>
      <c r="J514" s="135">
        <v>15000</v>
      </c>
      <c r="K514" s="136">
        <v>13574.88</v>
      </c>
      <c r="L514" s="137">
        <v>18510</v>
      </c>
      <c r="M514" s="138">
        <v>0.88</v>
      </c>
      <c r="N514" s="139">
        <v>16290</v>
      </c>
      <c r="O514" s="140"/>
      <c r="P514" s="141"/>
      <c r="Q514" s="142" t="s">
        <v>1580</v>
      </c>
    </row>
    <row r="515" ht="15.75" customHeight="1" spans="1:17">
      <c r="A515" s="115" t="s">
        <v>1596</v>
      </c>
      <c r="B515" s="112"/>
      <c r="C515" s="156"/>
      <c r="D515" s="109" t="s">
        <v>1597</v>
      </c>
      <c r="E515" s="109"/>
      <c r="F515" s="132"/>
      <c r="G515" s="119">
        <v>42339</v>
      </c>
      <c r="H515" s="133" t="s">
        <v>941</v>
      </c>
      <c r="I515" s="134">
        <v>1</v>
      </c>
      <c r="J515" s="135">
        <v>747000</v>
      </c>
      <c r="K515" s="136">
        <v>649422.96</v>
      </c>
      <c r="L515" s="137">
        <v>921630</v>
      </c>
      <c r="M515" s="138">
        <v>0.84</v>
      </c>
      <c r="N515" s="139">
        <v>774170</v>
      </c>
      <c r="O515" s="140"/>
      <c r="P515" s="141"/>
      <c r="Q515" s="142" t="s">
        <v>1580</v>
      </c>
    </row>
    <row r="516" ht="15.75" customHeight="1" spans="1:17">
      <c r="A516" s="115" t="s">
        <v>1598</v>
      </c>
      <c r="B516" s="112"/>
      <c r="C516" s="156"/>
      <c r="D516" s="109" t="s">
        <v>1599</v>
      </c>
      <c r="E516" s="109"/>
      <c r="F516" s="132"/>
      <c r="G516" s="119">
        <v>42675</v>
      </c>
      <c r="H516" s="133" t="s">
        <v>941</v>
      </c>
      <c r="I516" s="134">
        <v>1</v>
      </c>
      <c r="J516" s="135">
        <v>2207348.23</v>
      </c>
      <c r="K516" s="136">
        <v>2015124.99</v>
      </c>
      <c r="L516" s="137">
        <v>2723360</v>
      </c>
      <c r="M516" s="138">
        <v>0.88</v>
      </c>
      <c r="N516" s="139">
        <v>2396560</v>
      </c>
      <c r="O516" s="140"/>
      <c r="P516" s="141"/>
      <c r="Q516" s="142" t="s">
        <v>1580</v>
      </c>
    </row>
    <row r="517" ht="15.75" customHeight="1" spans="1:17">
      <c r="A517" s="115" t="s">
        <v>1600</v>
      </c>
      <c r="B517" s="112"/>
      <c r="C517" s="156"/>
      <c r="D517" s="109" t="s">
        <v>1599</v>
      </c>
      <c r="E517" s="109"/>
      <c r="F517" s="132"/>
      <c r="G517" s="119">
        <v>42675</v>
      </c>
      <c r="H517" s="133" t="s">
        <v>941</v>
      </c>
      <c r="I517" s="134">
        <v>1</v>
      </c>
      <c r="J517" s="135">
        <v>1308553</v>
      </c>
      <c r="K517" s="136">
        <v>1194599.41</v>
      </c>
      <c r="L517" s="137">
        <v>1614450</v>
      </c>
      <c r="M517" s="138">
        <v>0.88</v>
      </c>
      <c r="N517" s="139">
        <v>1420720</v>
      </c>
      <c r="O517" s="140"/>
      <c r="P517" s="141"/>
      <c r="Q517" s="142" t="s">
        <v>1580</v>
      </c>
    </row>
    <row r="518" ht="15.75" customHeight="1" spans="1:17">
      <c r="A518" s="115" t="s">
        <v>1601</v>
      </c>
      <c r="B518" s="112"/>
      <c r="C518" s="156"/>
      <c r="D518" s="109" t="s">
        <v>1602</v>
      </c>
      <c r="E518" s="109"/>
      <c r="F518" s="132"/>
      <c r="G518" s="119">
        <v>42675</v>
      </c>
      <c r="H518" s="133" t="s">
        <v>941</v>
      </c>
      <c r="I518" s="134">
        <v>1</v>
      </c>
      <c r="J518" s="135">
        <v>141264</v>
      </c>
      <c r="K518" s="136">
        <v>128962.26</v>
      </c>
      <c r="L518" s="137">
        <v>174290</v>
      </c>
      <c r="M518" s="138">
        <v>0.88</v>
      </c>
      <c r="N518" s="139">
        <v>153380</v>
      </c>
      <c r="O518" s="140"/>
      <c r="P518" s="141"/>
      <c r="Q518" s="142" t="s">
        <v>1580</v>
      </c>
    </row>
    <row r="519" ht="15.75" customHeight="1" spans="1:17">
      <c r="A519" s="115" t="s">
        <v>1603</v>
      </c>
      <c r="B519" s="112"/>
      <c r="C519" s="156"/>
      <c r="D519" s="108" t="s">
        <v>1270</v>
      </c>
      <c r="E519" s="108"/>
      <c r="F519" s="132"/>
      <c r="G519" s="119">
        <v>42795</v>
      </c>
      <c r="H519" s="133" t="s">
        <v>941</v>
      </c>
      <c r="I519" s="134">
        <v>1</v>
      </c>
      <c r="J519" s="135">
        <v>24000</v>
      </c>
      <c r="K519" s="136">
        <v>22290</v>
      </c>
      <c r="L519" s="137">
        <v>28800</v>
      </c>
      <c r="M519" s="138">
        <v>0.9</v>
      </c>
      <c r="N519" s="139">
        <v>25920</v>
      </c>
      <c r="O519" s="140"/>
      <c r="P519" s="141"/>
      <c r="Q519" s="142" t="s">
        <v>1580</v>
      </c>
    </row>
    <row r="520" ht="15.75" customHeight="1" spans="1:17">
      <c r="A520" s="115" t="s">
        <v>1604</v>
      </c>
      <c r="B520" s="112"/>
      <c r="C520" s="156"/>
      <c r="D520" s="108" t="s">
        <v>1605</v>
      </c>
      <c r="E520" s="108"/>
      <c r="F520" s="132"/>
      <c r="G520" s="119">
        <v>41730</v>
      </c>
      <c r="H520" s="133" t="s">
        <v>941</v>
      </c>
      <c r="I520" s="134">
        <v>1</v>
      </c>
      <c r="J520" s="135">
        <v>2678951</v>
      </c>
      <c r="K520" s="136">
        <v>2116929.46</v>
      </c>
      <c r="L520" s="137">
        <v>3487150</v>
      </c>
      <c r="M520" s="138">
        <v>0.75</v>
      </c>
      <c r="N520" s="139">
        <v>2615360</v>
      </c>
      <c r="O520" s="140"/>
      <c r="P520" s="141"/>
      <c r="Q520" s="142" t="s">
        <v>1606</v>
      </c>
    </row>
    <row r="521" ht="15.75" customHeight="1" spans="1:17">
      <c r="A521" s="115" t="s">
        <v>1607</v>
      </c>
      <c r="B521" s="112"/>
      <c r="C521" s="156"/>
      <c r="D521" s="108" t="s">
        <v>1608</v>
      </c>
      <c r="E521" s="108"/>
      <c r="F521" s="132"/>
      <c r="G521" s="119">
        <v>42036</v>
      </c>
      <c r="H521" s="133" t="s">
        <v>941</v>
      </c>
      <c r="I521" s="134">
        <v>1</v>
      </c>
      <c r="J521" s="135">
        <v>43482</v>
      </c>
      <c r="K521" s="136">
        <v>36080.84</v>
      </c>
      <c r="L521" s="137">
        <v>53650</v>
      </c>
      <c r="M521" s="138">
        <v>0.8</v>
      </c>
      <c r="N521" s="139">
        <v>42920</v>
      </c>
      <c r="O521" s="140"/>
      <c r="P521" s="141"/>
      <c r="Q521" s="142" t="s">
        <v>1606</v>
      </c>
    </row>
    <row r="522" ht="15.75" customHeight="1" spans="1:17">
      <c r="A522" s="115" t="s">
        <v>1609</v>
      </c>
      <c r="B522" s="112"/>
      <c r="C522" s="156"/>
      <c r="D522" s="108" t="s">
        <v>1610</v>
      </c>
      <c r="E522" s="108"/>
      <c r="F522" s="132"/>
      <c r="G522" s="119">
        <v>42339</v>
      </c>
      <c r="H522" s="133" t="s">
        <v>941</v>
      </c>
      <c r="I522" s="134">
        <v>1</v>
      </c>
      <c r="J522" s="135">
        <v>82417</v>
      </c>
      <c r="K522" s="136">
        <v>71651.31</v>
      </c>
      <c r="L522" s="137">
        <v>101680</v>
      </c>
      <c r="M522" s="138">
        <v>0.84</v>
      </c>
      <c r="N522" s="139">
        <v>85410</v>
      </c>
      <c r="O522" s="140"/>
      <c r="P522" s="141"/>
      <c r="Q522" s="142" t="s">
        <v>1606</v>
      </c>
    </row>
    <row r="523" ht="15.75" customHeight="1" spans="1:17">
      <c r="A523" s="115" t="s">
        <v>1611</v>
      </c>
      <c r="B523" s="112"/>
      <c r="C523" s="156"/>
      <c r="D523" s="108" t="s">
        <v>1612</v>
      </c>
      <c r="E523" s="108"/>
      <c r="F523" s="132"/>
      <c r="G523" s="119">
        <v>42552</v>
      </c>
      <c r="H523" s="133" t="s">
        <v>941</v>
      </c>
      <c r="I523" s="134">
        <v>1</v>
      </c>
      <c r="J523" s="135">
        <v>39200</v>
      </c>
      <c r="K523" s="136">
        <v>35165.58</v>
      </c>
      <c r="L523" s="137">
        <v>48360</v>
      </c>
      <c r="M523" s="138">
        <v>0.87</v>
      </c>
      <c r="N523" s="139">
        <v>42070</v>
      </c>
      <c r="O523" s="140"/>
      <c r="P523" s="141"/>
      <c r="Q523" s="143" t="s">
        <v>1606</v>
      </c>
    </row>
    <row r="524" ht="15.75" customHeight="1" spans="1:17">
      <c r="A524" s="115" t="s">
        <v>1613</v>
      </c>
      <c r="B524" s="112"/>
      <c r="C524" s="156"/>
      <c r="D524" s="108" t="s">
        <v>1614</v>
      </c>
      <c r="E524" s="108"/>
      <c r="F524" s="132"/>
      <c r="G524" s="119">
        <v>42614</v>
      </c>
      <c r="H524" s="133" t="s">
        <v>941</v>
      </c>
      <c r="I524" s="134">
        <v>1</v>
      </c>
      <c r="J524" s="135">
        <v>18600</v>
      </c>
      <c r="K524" s="136">
        <v>16832.88</v>
      </c>
      <c r="L524" s="137">
        <v>22950</v>
      </c>
      <c r="M524" s="138">
        <v>0.88</v>
      </c>
      <c r="N524" s="139">
        <v>20200</v>
      </c>
      <c r="O524" s="140"/>
      <c r="P524" s="141"/>
      <c r="Q524" s="142" t="s">
        <v>1606</v>
      </c>
    </row>
    <row r="525" ht="15.75" customHeight="1" spans="1:17">
      <c r="A525" s="115" t="s">
        <v>1615</v>
      </c>
      <c r="B525" s="112"/>
      <c r="C525" s="156"/>
      <c r="D525" s="108" t="s">
        <v>1616</v>
      </c>
      <c r="E525" s="108"/>
      <c r="F525" s="132"/>
      <c r="G525" s="119">
        <v>42583</v>
      </c>
      <c r="H525" s="133" t="s">
        <v>941</v>
      </c>
      <c r="I525" s="134">
        <v>1</v>
      </c>
      <c r="J525" s="135">
        <v>26590</v>
      </c>
      <c r="K525" s="136">
        <v>23958.75</v>
      </c>
      <c r="L525" s="137">
        <v>32810</v>
      </c>
      <c r="M525" s="138">
        <v>0.87</v>
      </c>
      <c r="N525" s="139">
        <v>28540</v>
      </c>
      <c r="O525" s="140"/>
      <c r="P525" s="141"/>
      <c r="Q525" s="142" t="s">
        <v>1606</v>
      </c>
    </row>
    <row r="526" ht="15.75" customHeight="1" spans="1:17">
      <c r="A526" s="115" t="s">
        <v>1617</v>
      </c>
      <c r="B526" s="112"/>
      <c r="C526" s="156"/>
      <c r="D526" s="108" t="s">
        <v>1565</v>
      </c>
      <c r="E526" s="108"/>
      <c r="F526" s="132"/>
      <c r="G526" s="119">
        <v>42614</v>
      </c>
      <c r="H526" s="133" t="s">
        <v>941</v>
      </c>
      <c r="I526" s="134">
        <v>1</v>
      </c>
      <c r="J526" s="135">
        <v>13206</v>
      </c>
      <c r="K526" s="136">
        <v>11951.52</v>
      </c>
      <c r="L526" s="137">
        <v>16290</v>
      </c>
      <c r="M526" s="138">
        <v>0.88</v>
      </c>
      <c r="N526" s="139">
        <v>14340</v>
      </c>
      <c r="O526" s="140"/>
      <c r="P526" s="141"/>
      <c r="Q526" s="142" t="s">
        <v>1606</v>
      </c>
    </row>
    <row r="527" ht="15.75" customHeight="1" spans="1:17">
      <c r="A527" s="115" t="s">
        <v>1618</v>
      </c>
      <c r="B527" s="112"/>
      <c r="C527" s="159"/>
      <c r="D527" s="108" t="s">
        <v>1619</v>
      </c>
      <c r="E527" s="108"/>
      <c r="F527" s="132"/>
      <c r="G527" s="119">
        <v>42887</v>
      </c>
      <c r="H527" s="133" t="s">
        <v>941</v>
      </c>
      <c r="I527" s="134">
        <v>1</v>
      </c>
      <c r="J527" s="135">
        <v>75000</v>
      </c>
      <c r="K527" s="136">
        <v>70546.8</v>
      </c>
      <c r="L527" s="137">
        <v>89990</v>
      </c>
      <c r="M527" s="138">
        <v>0.91</v>
      </c>
      <c r="N527" s="139">
        <v>81890</v>
      </c>
      <c r="O527" s="140"/>
      <c r="P527" s="141"/>
      <c r="Q527" s="142" t="s">
        <v>1606</v>
      </c>
    </row>
    <row r="528" s="77" customFormat="1" ht="15.75" customHeight="1" spans="1:17">
      <c r="A528" s="115" t="s">
        <v>1620</v>
      </c>
      <c r="B528" s="163"/>
      <c r="C528" s="163"/>
      <c r="D528" s="146" t="s">
        <v>1621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1622</v>
      </c>
      <c r="B529" s="116" t="s">
        <v>1623</v>
      </c>
      <c r="C529" s="117" t="s">
        <v>1624</v>
      </c>
      <c r="D529" s="14" t="s">
        <v>1625</v>
      </c>
      <c r="E529" s="14">
        <v>1</v>
      </c>
      <c r="F529" s="14" t="s">
        <v>839</v>
      </c>
      <c r="G529" s="119">
        <v>42795</v>
      </c>
      <c r="H529" s="61" t="s">
        <v>840</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1626</v>
      </c>
      <c r="B530" s="116"/>
      <c r="C530" s="156"/>
      <c r="D530" s="14" t="s">
        <v>1625</v>
      </c>
      <c r="E530" s="14">
        <v>2</v>
      </c>
      <c r="F530" s="14" t="s">
        <v>839</v>
      </c>
      <c r="G530" s="119">
        <v>42795</v>
      </c>
      <c r="H530" s="61" t="s">
        <v>840</v>
      </c>
      <c r="I530" s="120">
        <v>525</v>
      </c>
      <c r="J530" s="129"/>
      <c r="K530" s="129"/>
      <c r="L530" s="122">
        <v>328750</v>
      </c>
      <c r="M530" s="123">
        <v>0.87</v>
      </c>
      <c r="N530" s="122">
        <v>286010</v>
      </c>
      <c r="O530" s="124"/>
      <c r="P530" s="125">
        <f t="shared" si="9"/>
        <v>626</v>
      </c>
      <c r="Q530" s="126" t="s">
        <v>485</v>
      </c>
    </row>
    <row r="531" s="2" customFormat="1" ht="15.75" customHeight="1" spans="1:18">
      <c r="A531" s="115" t="s">
        <v>1627</v>
      </c>
      <c r="B531" s="116"/>
      <c r="C531" s="156"/>
      <c r="D531" s="14" t="s">
        <v>1625</v>
      </c>
      <c r="E531" s="14">
        <v>3</v>
      </c>
      <c r="F531" s="14" t="s">
        <v>839</v>
      </c>
      <c r="G531" s="119">
        <v>42795</v>
      </c>
      <c r="H531" s="61" t="s">
        <v>840</v>
      </c>
      <c r="I531" s="120">
        <v>525</v>
      </c>
      <c r="J531" s="129"/>
      <c r="K531" s="129"/>
      <c r="L531" s="122">
        <v>328750</v>
      </c>
      <c r="M531" s="123">
        <v>0.87</v>
      </c>
      <c r="N531" s="122">
        <v>286010</v>
      </c>
      <c r="O531" s="124"/>
      <c r="P531" s="125">
        <f t="shared" si="9"/>
        <v>626</v>
      </c>
      <c r="Q531" s="126" t="s">
        <v>485</v>
      </c>
    </row>
    <row r="532" s="2" customFormat="1" ht="15.75" customHeight="1" spans="1:18">
      <c r="A532" s="115" t="s">
        <v>1628</v>
      </c>
      <c r="B532" s="116"/>
      <c r="C532" s="156"/>
      <c r="D532" s="14" t="s">
        <v>1625</v>
      </c>
      <c r="E532" s="14">
        <v>4</v>
      </c>
      <c r="F532" s="14" t="s">
        <v>839</v>
      </c>
      <c r="G532" s="119">
        <v>42795</v>
      </c>
      <c r="H532" s="61" t="s">
        <v>840</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1629</v>
      </c>
      <c r="B533" s="116"/>
      <c r="C533" s="156"/>
      <c r="D533" s="14" t="s">
        <v>1625</v>
      </c>
      <c r="E533" s="14">
        <v>5</v>
      </c>
      <c r="F533" s="14" t="s">
        <v>839</v>
      </c>
      <c r="G533" s="119">
        <v>42795</v>
      </c>
      <c r="H533" s="61" t="s">
        <v>840</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1630</v>
      </c>
      <c r="B534" s="116"/>
      <c r="C534" s="156"/>
      <c r="D534" s="14" t="s">
        <v>1625</v>
      </c>
      <c r="E534" s="14">
        <v>6</v>
      </c>
      <c r="F534" s="14" t="s">
        <v>839</v>
      </c>
      <c r="G534" s="119">
        <v>42795</v>
      </c>
      <c r="H534" s="61" t="s">
        <v>840</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1631</v>
      </c>
      <c r="B535" s="116"/>
      <c r="C535" s="156"/>
      <c r="D535" s="14" t="s">
        <v>1625</v>
      </c>
      <c r="E535" s="14">
        <v>7</v>
      </c>
      <c r="F535" s="14" t="s">
        <v>839</v>
      </c>
      <c r="G535" s="119">
        <v>42795</v>
      </c>
      <c r="H535" s="61" t="s">
        <v>840</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1632</v>
      </c>
      <c r="B536" s="116"/>
      <c r="C536" s="156"/>
      <c r="D536" s="14" t="s">
        <v>1625</v>
      </c>
      <c r="E536" s="14">
        <v>8</v>
      </c>
      <c r="F536" s="14" t="s">
        <v>839</v>
      </c>
      <c r="G536" s="119">
        <v>42795</v>
      </c>
      <c r="H536" s="61" t="s">
        <v>840</v>
      </c>
      <c r="I536" s="120">
        <v>525</v>
      </c>
      <c r="J536" s="129"/>
      <c r="K536" s="129"/>
      <c r="L536" s="122">
        <v>328750</v>
      </c>
      <c r="M536" s="123">
        <v>0.87</v>
      </c>
      <c r="N536" s="122">
        <v>286010</v>
      </c>
      <c r="O536" s="124"/>
      <c r="P536" s="125">
        <f t="shared" si="9"/>
        <v>626</v>
      </c>
      <c r="Q536" s="126" t="s">
        <v>485</v>
      </c>
    </row>
    <row r="537" s="75" customFormat="1" ht="15.75" customHeight="1" spans="1:18">
      <c r="A537" s="115" t="s">
        <v>1633</v>
      </c>
      <c r="B537" s="116"/>
      <c r="C537" s="156"/>
      <c r="D537" s="14" t="s">
        <v>1625</v>
      </c>
      <c r="E537" s="14">
        <v>9</v>
      </c>
      <c r="F537" s="14" t="s">
        <v>839</v>
      </c>
      <c r="G537" s="119">
        <v>42795</v>
      </c>
      <c r="H537" s="61" t="s">
        <v>840</v>
      </c>
      <c r="I537" s="120">
        <v>525</v>
      </c>
      <c r="J537" s="129"/>
      <c r="K537" s="129"/>
      <c r="L537" s="122">
        <v>328750</v>
      </c>
      <c r="M537" s="123">
        <v>0.87</v>
      </c>
      <c r="N537" s="122">
        <v>286010</v>
      </c>
      <c r="O537" s="124"/>
      <c r="P537" s="125">
        <f t="shared" si="9"/>
        <v>626</v>
      </c>
      <c r="Q537" s="126" t="s">
        <v>485</v>
      </c>
    </row>
    <row r="538" s="2" customFormat="1" ht="15.75" customHeight="1" spans="1:18">
      <c r="A538" s="115" t="s">
        <v>1634</v>
      </c>
      <c r="B538" s="116"/>
      <c r="C538" s="156"/>
      <c r="D538" s="14" t="s">
        <v>1625</v>
      </c>
      <c r="E538" s="14">
        <v>10</v>
      </c>
      <c r="F538" s="14" t="s">
        <v>839</v>
      </c>
      <c r="G538" s="119">
        <v>42795</v>
      </c>
      <c r="H538" s="61" t="s">
        <v>840</v>
      </c>
      <c r="I538" s="120">
        <v>525</v>
      </c>
      <c r="J538" s="129"/>
      <c r="K538" s="129"/>
      <c r="L538" s="122">
        <v>328750</v>
      </c>
      <c r="M538" s="123">
        <v>0.87</v>
      </c>
      <c r="N538" s="122">
        <v>286010</v>
      </c>
      <c r="O538" s="124"/>
      <c r="P538" s="125">
        <f t="shared" si="9"/>
        <v>626</v>
      </c>
      <c r="Q538" s="126" t="s">
        <v>485</v>
      </c>
    </row>
    <row r="539" s="2" customFormat="1" ht="15.75" customHeight="1" spans="1:18">
      <c r="A539" s="115" t="s">
        <v>1635</v>
      </c>
      <c r="B539" s="116"/>
      <c r="C539" s="156"/>
      <c r="D539" s="14" t="s">
        <v>847</v>
      </c>
      <c r="E539" s="14">
        <v>1</v>
      </c>
      <c r="F539" s="14" t="s">
        <v>839</v>
      </c>
      <c r="G539" s="119">
        <v>42795</v>
      </c>
      <c r="H539" s="61" t="s">
        <v>840</v>
      </c>
      <c r="I539" s="120">
        <v>859</v>
      </c>
      <c r="J539" s="129"/>
      <c r="K539" s="129"/>
      <c r="L539" s="122">
        <v>537900</v>
      </c>
      <c r="M539" s="123">
        <v>0.87</v>
      </c>
      <c r="N539" s="122">
        <v>467970</v>
      </c>
      <c r="O539" s="124"/>
      <c r="P539" s="125">
        <f t="shared" si="9"/>
        <v>626</v>
      </c>
      <c r="Q539" s="126" t="s">
        <v>485</v>
      </c>
    </row>
    <row r="540" s="2" customFormat="1" ht="15.75" customHeight="1" spans="1:18">
      <c r="A540" s="115" t="s">
        <v>1636</v>
      </c>
      <c r="B540" s="116"/>
      <c r="C540" s="156"/>
      <c r="D540" s="14" t="s">
        <v>847</v>
      </c>
      <c r="E540" s="14">
        <v>2</v>
      </c>
      <c r="F540" s="14" t="s">
        <v>839</v>
      </c>
      <c r="G540" s="119">
        <v>42795</v>
      </c>
      <c r="H540" s="61" t="s">
        <v>840</v>
      </c>
      <c r="I540" s="120">
        <v>859</v>
      </c>
      <c r="J540" s="129"/>
      <c r="K540" s="129"/>
      <c r="L540" s="122">
        <v>537900</v>
      </c>
      <c r="M540" s="123">
        <v>0.87</v>
      </c>
      <c r="N540" s="122">
        <v>467970</v>
      </c>
      <c r="O540" s="124"/>
      <c r="P540" s="125">
        <f t="shared" si="9"/>
        <v>626</v>
      </c>
      <c r="Q540" s="126" t="s">
        <v>485</v>
      </c>
    </row>
    <row r="541" s="2" customFormat="1" ht="15.75" customHeight="1" spans="1:18">
      <c r="A541" s="115" t="s">
        <v>1637</v>
      </c>
      <c r="B541" s="116"/>
      <c r="C541" s="156"/>
      <c r="D541" s="14" t="s">
        <v>847</v>
      </c>
      <c r="E541" s="14">
        <v>3</v>
      </c>
      <c r="F541" s="14" t="s">
        <v>839</v>
      </c>
      <c r="G541" s="119">
        <v>42795</v>
      </c>
      <c r="H541" s="61" t="s">
        <v>840</v>
      </c>
      <c r="I541" s="120">
        <v>859</v>
      </c>
      <c r="J541" s="129"/>
      <c r="K541" s="129"/>
      <c r="L541" s="122">
        <v>537900</v>
      </c>
      <c r="M541" s="123">
        <v>0.87</v>
      </c>
      <c r="N541" s="122">
        <v>467970</v>
      </c>
      <c r="O541" s="124"/>
      <c r="P541" s="125">
        <f t="shared" si="9"/>
        <v>626</v>
      </c>
      <c r="Q541" s="126" t="s">
        <v>485</v>
      </c>
    </row>
    <row r="542" s="2" customFormat="1" ht="15.75" customHeight="1" spans="1:18">
      <c r="A542" s="115" t="s">
        <v>1638</v>
      </c>
      <c r="B542" s="116"/>
      <c r="C542" s="156"/>
      <c r="D542" s="14" t="s">
        <v>847</v>
      </c>
      <c r="E542" s="14">
        <v>4</v>
      </c>
      <c r="F542" s="14" t="s">
        <v>839</v>
      </c>
      <c r="G542" s="119">
        <v>42795</v>
      </c>
      <c r="H542" s="61" t="s">
        <v>840</v>
      </c>
      <c r="I542" s="120">
        <v>859</v>
      </c>
      <c r="J542" s="129"/>
      <c r="K542" s="129"/>
      <c r="L542" s="122">
        <v>537900</v>
      </c>
      <c r="M542" s="123">
        <v>0.87</v>
      </c>
      <c r="N542" s="122">
        <v>467970</v>
      </c>
      <c r="O542" s="124"/>
      <c r="P542" s="125">
        <f t="shared" si="9"/>
        <v>626</v>
      </c>
      <c r="Q542" s="126" t="s">
        <v>485</v>
      </c>
    </row>
    <row r="543" s="2" customFormat="1" ht="15.75" customHeight="1" spans="1:18">
      <c r="A543" s="115" t="s">
        <v>1639</v>
      </c>
      <c r="B543" s="116"/>
      <c r="C543" s="156"/>
      <c r="D543" s="14" t="s">
        <v>847</v>
      </c>
      <c r="E543" s="14">
        <v>5</v>
      </c>
      <c r="F543" s="14" t="s">
        <v>839</v>
      </c>
      <c r="G543" s="119">
        <v>42795</v>
      </c>
      <c r="H543" s="61" t="s">
        <v>840</v>
      </c>
      <c r="I543" s="120">
        <v>859</v>
      </c>
      <c r="J543" s="129"/>
      <c r="K543" s="129"/>
      <c r="L543" s="122">
        <v>537900</v>
      </c>
      <c r="M543" s="123">
        <v>0.87</v>
      </c>
      <c r="N543" s="122">
        <v>467970</v>
      </c>
      <c r="O543" s="124"/>
      <c r="P543" s="125">
        <f t="shared" si="9"/>
        <v>626</v>
      </c>
      <c r="Q543" s="126" t="s">
        <v>485</v>
      </c>
    </row>
    <row r="544" s="2" customFormat="1" ht="15.75" customHeight="1" spans="1:18">
      <c r="A544" s="115" t="s">
        <v>1640</v>
      </c>
      <c r="B544" s="116"/>
      <c r="C544" s="156"/>
      <c r="D544" s="14" t="s">
        <v>847</v>
      </c>
      <c r="E544" s="14">
        <v>6</v>
      </c>
      <c r="F544" s="14" t="s">
        <v>839</v>
      </c>
      <c r="G544" s="119">
        <v>42795</v>
      </c>
      <c r="H544" s="61" t="s">
        <v>840</v>
      </c>
      <c r="I544" s="120">
        <v>859</v>
      </c>
      <c r="J544" s="129"/>
      <c r="K544" s="129"/>
      <c r="L544" s="122">
        <v>537900</v>
      </c>
      <c r="M544" s="123">
        <v>0.87</v>
      </c>
      <c r="N544" s="122">
        <v>467970</v>
      </c>
      <c r="O544" s="124"/>
      <c r="P544" s="125">
        <f t="shared" si="9"/>
        <v>626</v>
      </c>
      <c r="Q544" s="126" t="s">
        <v>485</v>
      </c>
    </row>
    <row r="545" s="2" customFormat="1" ht="15.75" customHeight="1" spans="1:17">
      <c r="A545" s="115" t="s">
        <v>1641</v>
      </c>
      <c r="B545" s="116"/>
      <c r="C545" s="156"/>
      <c r="D545" s="14" t="s">
        <v>847</v>
      </c>
      <c r="E545" s="14">
        <v>7</v>
      </c>
      <c r="F545" s="14" t="s">
        <v>839</v>
      </c>
      <c r="G545" s="119">
        <v>42795</v>
      </c>
      <c r="H545" s="61" t="s">
        <v>840</v>
      </c>
      <c r="I545" s="120">
        <v>859</v>
      </c>
      <c r="J545" s="129"/>
      <c r="K545" s="129"/>
      <c r="L545" s="122">
        <v>537900</v>
      </c>
      <c r="M545" s="123">
        <v>0.87</v>
      </c>
      <c r="N545" s="122">
        <v>467970</v>
      </c>
      <c r="O545" s="124"/>
      <c r="P545" s="125">
        <f t="shared" si="9"/>
        <v>626</v>
      </c>
      <c r="Q545" s="126" t="s">
        <v>485</v>
      </c>
    </row>
    <row r="546" s="2" customFormat="1" ht="15.75" customHeight="1" spans="1:17">
      <c r="A546" s="115" t="s">
        <v>1642</v>
      </c>
      <c r="B546" s="116"/>
      <c r="C546" s="156"/>
      <c r="D546" s="14" t="s">
        <v>847</v>
      </c>
      <c r="E546" s="14">
        <v>8</v>
      </c>
      <c r="F546" s="14" t="s">
        <v>839</v>
      </c>
      <c r="G546" s="119">
        <v>42795</v>
      </c>
      <c r="H546" s="61" t="s">
        <v>840</v>
      </c>
      <c r="I546" s="120">
        <v>859</v>
      </c>
      <c r="J546" s="129"/>
      <c r="K546" s="129"/>
      <c r="L546" s="122">
        <v>537900</v>
      </c>
      <c r="M546" s="123">
        <v>0.87</v>
      </c>
      <c r="N546" s="122">
        <v>467970</v>
      </c>
      <c r="O546" s="124"/>
      <c r="P546" s="125">
        <f t="shared" si="9"/>
        <v>626</v>
      </c>
      <c r="Q546" s="126" t="s">
        <v>485</v>
      </c>
    </row>
    <row r="547" s="2" customFormat="1" ht="15.75" customHeight="1" spans="1:17">
      <c r="A547" s="115" t="s">
        <v>1643</v>
      </c>
      <c r="B547" s="116"/>
      <c r="C547" s="156"/>
      <c r="D547" s="14" t="s">
        <v>1625</v>
      </c>
      <c r="E547" s="14">
        <v>1</v>
      </c>
      <c r="F547" s="14" t="s">
        <v>839</v>
      </c>
      <c r="G547" s="119">
        <v>42795</v>
      </c>
      <c r="H547" s="61" t="s">
        <v>840</v>
      </c>
      <c r="I547" s="120">
        <v>525</v>
      </c>
      <c r="J547" s="129"/>
      <c r="K547" s="129"/>
      <c r="L547" s="122">
        <v>328750</v>
      </c>
      <c r="M547" s="123">
        <v>0.87</v>
      </c>
      <c r="N547" s="122">
        <v>286010</v>
      </c>
      <c r="O547" s="124"/>
      <c r="P547" s="125">
        <f t="shared" si="9"/>
        <v>626</v>
      </c>
      <c r="Q547" s="126" t="s">
        <v>485</v>
      </c>
    </row>
    <row r="548" s="2" customFormat="1" ht="15.75" customHeight="1" spans="1:17">
      <c r="A548" s="115" t="s">
        <v>1644</v>
      </c>
      <c r="B548" s="116"/>
      <c r="C548" s="156"/>
      <c r="D548" s="14" t="s">
        <v>1625</v>
      </c>
      <c r="E548" s="14">
        <v>2</v>
      </c>
      <c r="F548" s="14" t="s">
        <v>839</v>
      </c>
      <c r="G548" s="119">
        <v>42795</v>
      </c>
      <c r="H548" s="61" t="s">
        <v>840</v>
      </c>
      <c r="I548" s="166">
        <v>525</v>
      </c>
      <c r="J548" s="129"/>
      <c r="K548" s="129"/>
      <c r="L548" s="122">
        <v>328750</v>
      </c>
      <c r="M548" s="123">
        <v>0.87</v>
      </c>
      <c r="N548" s="122">
        <v>286010</v>
      </c>
      <c r="O548" s="124"/>
      <c r="P548" s="125">
        <f t="shared" si="9"/>
        <v>626</v>
      </c>
      <c r="Q548" s="126" t="s">
        <v>485</v>
      </c>
    </row>
    <row r="549" s="2" customFormat="1" ht="15.75" customHeight="1" spans="1:17">
      <c r="A549" s="115" t="s">
        <v>1645</v>
      </c>
      <c r="B549" s="116"/>
      <c r="C549" s="156"/>
      <c r="D549" s="14" t="s">
        <v>1625</v>
      </c>
      <c r="E549" s="14">
        <v>3</v>
      </c>
      <c r="F549" s="14" t="s">
        <v>839</v>
      </c>
      <c r="G549" s="119">
        <v>42795</v>
      </c>
      <c r="H549" s="61" t="s">
        <v>840</v>
      </c>
      <c r="I549" s="166">
        <v>525</v>
      </c>
      <c r="J549" s="129"/>
      <c r="K549" s="129"/>
      <c r="L549" s="122">
        <v>328750</v>
      </c>
      <c r="M549" s="123">
        <v>0.87</v>
      </c>
      <c r="N549" s="122">
        <v>286010</v>
      </c>
      <c r="O549" s="124"/>
      <c r="P549" s="125">
        <f t="shared" si="9"/>
        <v>626</v>
      </c>
      <c r="Q549" s="126" t="s">
        <v>485</v>
      </c>
    </row>
    <row r="550" s="2" customFormat="1" ht="15.75" customHeight="1" spans="1:17">
      <c r="A550" s="115" t="s">
        <v>1646</v>
      </c>
      <c r="B550" s="116"/>
      <c r="C550" s="156"/>
      <c r="D550" s="14" t="s">
        <v>1625</v>
      </c>
      <c r="E550" s="14">
        <v>4</v>
      </c>
      <c r="F550" s="14" t="s">
        <v>839</v>
      </c>
      <c r="G550" s="119">
        <v>42795</v>
      </c>
      <c r="H550" s="61" t="s">
        <v>840</v>
      </c>
      <c r="I550" s="120">
        <v>525</v>
      </c>
      <c r="J550" s="129"/>
      <c r="K550" s="129"/>
      <c r="L550" s="122">
        <v>328750</v>
      </c>
      <c r="M550" s="123">
        <v>0.87</v>
      </c>
      <c r="N550" s="122">
        <v>286010</v>
      </c>
      <c r="O550" s="124"/>
      <c r="P550" s="125">
        <f t="shared" si="9"/>
        <v>626</v>
      </c>
      <c r="Q550" s="126" t="s">
        <v>485</v>
      </c>
    </row>
    <row r="551" s="2" customFormat="1" ht="15.75" customHeight="1" spans="1:17">
      <c r="A551" s="115" t="s">
        <v>1647</v>
      </c>
      <c r="B551" s="116"/>
      <c r="C551" s="156"/>
      <c r="D551" s="14" t="s">
        <v>1625</v>
      </c>
      <c r="E551" s="14">
        <v>5</v>
      </c>
      <c r="F551" s="14" t="s">
        <v>839</v>
      </c>
      <c r="G551" s="119">
        <v>42795</v>
      </c>
      <c r="H551" s="61" t="s">
        <v>840</v>
      </c>
      <c r="I551" s="120">
        <v>525</v>
      </c>
      <c r="J551" s="129"/>
      <c r="K551" s="129"/>
      <c r="L551" s="122">
        <v>328750</v>
      </c>
      <c r="M551" s="123">
        <v>0.87</v>
      </c>
      <c r="N551" s="122">
        <v>286010</v>
      </c>
      <c r="O551" s="124"/>
      <c r="P551" s="125">
        <f t="shared" si="9"/>
        <v>626</v>
      </c>
      <c r="Q551" s="126" t="s">
        <v>485</v>
      </c>
    </row>
    <row r="552" s="75" customFormat="1" ht="15.75" customHeight="1" spans="1:17">
      <c r="A552" s="115" t="s">
        <v>1648</v>
      </c>
      <c r="B552" s="116"/>
      <c r="C552" s="156"/>
      <c r="D552" s="14" t="s">
        <v>1625</v>
      </c>
      <c r="E552" s="14">
        <v>6</v>
      </c>
      <c r="F552" s="14" t="s">
        <v>839</v>
      </c>
      <c r="G552" s="119">
        <v>42795</v>
      </c>
      <c r="H552" s="61" t="s">
        <v>840</v>
      </c>
      <c r="I552" s="120">
        <v>525</v>
      </c>
      <c r="J552" s="129"/>
      <c r="K552" s="129"/>
      <c r="L552" s="122">
        <v>328750</v>
      </c>
      <c r="M552" s="123">
        <v>0.87</v>
      </c>
      <c r="N552" s="122">
        <v>286010</v>
      </c>
      <c r="O552" s="124"/>
      <c r="P552" s="125">
        <f t="shared" si="9"/>
        <v>626</v>
      </c>
      <c r="Q552" s="126" t="s">
        <v>485</v>
      </c>
    </row>
    <row r="553" s="2" customFormat="1" ht="15.75" customHeight="1" spans="1:17">
      <c r="A553" s="115" t="s">
        <v>1649</v>
      </c>
      <c r="B553" s="116"/>
      <c r="C553" s="156"/>
      <c r="D553" s="14" t="s">
        <v>1625</v>
      </c>
      <c r="E553" s="14">
        <v>7</v>
      </c>
      <c r="F553" s="14" t="s">
        <v>839</v>
      </c>
      <c r="G553" s="119">
        <v>42795</v>
      </c>
      <c r="H553" s="61" t="s">
        <v>840</v>
      </c>
      <c r="I553" s="120">
        <v>525</v>
      </c>
      <c r="J553" s="129"/>
      <c r="K553" s="129"/>
      <c r="L553" s="122">
        <v>328750</v>
      </c>
      <c r="M553" s="123">
        <v>0.87</v>
      </c>
      <c r="N553" s="122">
        <v>286010</v>
      </c>
      <c r="O553" s="124"/>
      <c r="P553" s="125">
        <f t="shared" si="9"/>
        <v>626</v>
      </c>
      <c r="Q553" s="126" t="s">
        <v>485</v>
      </c>
    </row>
    <row r="554" s="2" customFormat="1" ht="15.75" customHeight="1" spans="1:17">
      <c r="A554" s="115" t="s">
        <v>1650</v>
      </c>
      <c r="B554" s="116"/>
      <c r="C554" s="156"/>
      <c r="D554" s="14" t="s">
        <v>1625</v>
      </c>
      <c r="E554" s="14">
        <v>8</v>
      </c>
      <c r="F554" s="14" t="s">
        <v>839</v>
      </c>
      <c r="G554" s="119">
        <v>42795</v>
      </c>
      <c r="H554" s="61" t="s">
        <v>840</v>
      </c>
      <c r="I554" s="120">
        <v>525</v>
      </c>
      <c r="J554" s="129"/>
      <c r="K554" s="129"/>
      <c r="L554" s="122">
        <v>328750</v>
      </c>
      <c r="M554" s="123">
        <v>0.87</v>
      </c>
      <c r="N554" s="122">
        <v>286010</v>
      </c>
      <c r="O554" s="124"/>
      <c r="P554" s="125">
        <f t="shared" si="9"/>
        <v>626</v>
      </c>
      <c r="Q554" s="126" t="s">
        <v>485</v>
      </c>
    </row>
    <row r="555" s="2" customFormat="1" ht="15.75" customHeight="1" spans="1:17">
      <c r="A555" s="115" t="s">
        <v>1651</v>
      </c>
      <c r="B555" s="116"/>
      <c r="C555" s="156"/>
      <c r="D555" s="14" t="s">
        <v>1625</v>
      </c>
      <c r="E555" s="14">
        <v>9</v>
      </c>
      <c r="F555" s="14" t="s">
        <v>839</v>
      </c>
      <c r="G555" s="119">
        <v>42795</v>
      </c>
      <c r="H555" s="61" t="s">
        <v>840</v>
      </c>
      <c r="I555" s="120">
        <v>525</v>
      </c>
      <c r="J555" s="129"/>
      <c r="K555" s="129"/>
      <c r="L555" s="122">
        <v>328750</v>
      </c>
      <c r="M555" s="123">
        <v>0.87</v>
      </c>
      <c r="N555" s="122">
        <v>286010</v>
      </c>
      <c r="O555" s="124"/>
      <c r="P555" s="125">
        <f t="shared" si="9"/>
        <v>626</v>
      </c>
      <c r="Q555" s="126" t="s">
        <v>485</v>
      </c>
    </row>
    <row r="556" s="2" customFormat="1" ht="15.75" customHeight="1" spans="1:17">
      <c r="A556" s="115" t="s">
        <v>1652</v>
      </c>
      <c r="B556" s="116"/>
      <c r="C556" s="156"/>
      <c r="D556" s="14" t="s">
        <v>1625</v>
      </c>
      <c r="E556" s="14">
        <v>10</v>
      </c>
      <c r="F556" s="14" t="s">
        <v>839</v>
      </c>
      <c r="G556" s="119">
        <v>42795</v>
      </c>
      <c r="H556" s="61" t="s">
        <v>840</v>
      </c>
      <c r="I556" s="120">
        <v>525</v>
      </c>
      <c r="J556" s="129"/>
      <c r="K556" s="129"/>
      <c r="L556" s="122">
        <v>328750</v>
      </c>
      <c r="M556" s="123">
        <v>0.87</v>
      </c>
      <c r="N556" s="122">
        <v>286010</v>
      </c>
      <c r="O556" s="124"/>
      <c r="P556" s="125">
        <f t="shared" si="9"/>
        <v>626</v>
      </c>
      <c r="Q556" s="126" t="s">
        <v>485</v>
      </c>
    </row>
    <row r="557" s="2" customFormat="1" ht="15.75" customHeight="1" spans="1:17">
      <c r="A557" s="115" t="s">
        <v>1653</v>
      </c>
      <c r="B557" s="116"/>
      <c r="C557" s="156"/>
      <c r="D557" s="14" t="s">
        <v>847</v>
      </c>
      <c r="E557" s="14">
        <v>1</v>
      </c>
      <c r="F557" s="14" t="s">
        <v>839</v>
      </c>
      <c r="G557" s="119">
        <v>42795</v>
      </c>
      <c r="H557" s="61" t="s">
        <v>840</v>
      </c>
      <c r="I557" s="120">
        <v>859</v>
      </c>
      <c r="J557" s="129"/>
      <c r="K557" s="129"/>
      <c r="L557" s="122">
        <v>537900</v>
      </c>
      <c r="M557" s="123">
        <v>0.87</v>
      </c>
      <c r="N557" s="122">
        <v>467970</v>
      </c>
      <c r="O557" s="124"/>
      <c r="P557" s="125">
        <f t="shared" si="9"/>
        <v>626</v>
      </c>
      <c r="Q557" s="126" t="s">
        <v>485</v>
      </c>
    </row>
    <row r="558" s="2" customFormat="1" ht="15.75" customHeight="1" spans="1:17">
      <c r="A558" s="115" t="s">
        <v>1654</v>
      </c>
      <c r="B558" s="116"/>
      <c r="C558" s="156"/>
      <c r="D558" s="14" t="s">
        <v>847</v>
      </c>
      <c r="E558" s="14">
        <v>2</v>
      </c>
      <c r="F558" s="14" t="s">
        <v>839</v>
      </c>
      <c r="G558" s="119">
        <v>42795</v>
      </c>
      <c r="H558" s="61" t="s">
        <v>840</v>
      </c>
      <c r="I558" s="120">
        <v>859</v>
      </c>
      <c r="J558" s="129"/>
      <c r="K558" s="129"/>
      <c r="L558" s="122">
        <v>537900</v>
      </c>
      <c r="M558" s="123">
        <v>0.87</v>
      </c>
      <c r="N558" s="122">
        <v>467970</v>
      </c>
      <c r="O558" s="124"/>
      <c r="P558" s="125">
        <f t="shared" si="9"/>
        <v>626</v>
      </c>
      <c r="Q558" s="126" t="s">
        <v>485</v>
      </c>
    </row>
    <row r="559" s="2" customFormat="1" ht="15.75" customHeight="1" spans="1:17">
      <c r="A559" s="115" t="s">
        <v>1655</v>
      </c>
      <c r="B559" s="116"/>
      <c r="C559" s="156"/>
      <c r="D559" s="14" t="s">
        <v>847</v>
      </c>
      <c r="E559" s="14">
        <v>3</v>
      </c>
      <c r="F559" s="14" t="s">
        <v>839</v>
      </c>
      <c r="G559" s="119">
        <v>42795</v>
      </c>
      <c r="H559" s="61" t="s">
        <v>840</v>
      </c>
      <c r="I559" s="120">
        <v>859</v>
      </c>
      <c r="J559" s="129"/>
      <c r="K559" s="129"/>
      <c r="L559" s="122">
        <v>537900</v>
      </c>
      <c r="M559" s="123">
        <v>0.87</v>
      </c>
      <c r="N559" s="122">
        <v>467970</v>
      </c>
      <c r="O559" s="124"/>
      <c r="P559" s="125">
        <f t="shared" si="9"/>
        <v>626</v>
      </c>
      <c r="Q559" s="126" t="s">
        <v>485</v>
      </c>
    </row>
    <row r="560" s="2" customFormat="1" ht="15.75" customHeight="1" spans="1:17">
      <c r="A560" s="115" t="s">
        <v>1656</v>
      </c>
      <c r="B560" s="116"/>
      <c r="C560" s="156"/>
      <c r="D560" s="14" t="s">
        <v>847</v>
      </c>
      <c r="E560" s="14">
        <v>4</v>
      </c>
      <c r="F560" s="14" t="s">
        <v>839</v>
      </c>
      <c r="G560" s="119">
        <v>42795</v>
      </c>
      <c r="H560" s="61" t="s">
        <v>840</v>
      </c>
      <c r="I560" s="120">
        <v>859</v>
      </c>
      <c r="J560" s="129"/>
      <c r="K560" s="129"/>
      <c r="L560" s="122">
        <v>537900</v>
      </c>
      <c r="M560" s="123">
        <v>0.87</v>
      </c>
      <c r="N560" s="122">
        <v>467970</v>
      </c>
      <c r="O560" s="124"/>
      <c r="P560" s="125">
        <f t="shared" si="9"/>
        <v>626</v>
      </c>
      <c r="Q560" s="126" t="s">
        <v>485</v>
      </c>
    </row>
    <row r="561" s="2" customFormat="1" ht="15.75" customHeight="1" spans="1:17">
      <c r="A561" s="115" t="s">
        <v>1657</v>
      </c>
      <c r="B561" s="116"/>
      <c r="C561" s="156"/>
      <c r="D561" s="14" t="s">
        <v>847</v>
      </c>
      <c r="E561" s="14">
        <v>5</v>
      </c>
      <c r="F561" s="14" t="s">
        <v>839</v>
      </c>
      <c r="G561" s="119">
        <v>42795</v>
      </c>
      <c r="H561" s="61" t="s">
        <v>840</v>
      </c>
      <c r="I561" s="120">
        <v>859</v>
      </c>
      <c r="J561" s="129"/>
      <c r="K561" s="129"/>
      <c r="L561" s="122">
        <v>537900</v>
      </c>
      <c r="M561" s="123">
        <v>0.87</v>
      </c>
      <c r="N561" s="122">
        <v>467970</v>
      </c>
      <c r="O561" s="124"/>
      <c r="P561" s="125">
        <f t="shared" si="9"/>
        <v>626</v>
      </c>
      <c r="Q561" s="126" t="s">
        <v>485</v>
      </c>
    </row>
    <row r="562" s="2" customFormat="1" ht="15.75" customHeight="1" spans="1:17">
      <c r="A562" s="115" t="s">
        <v>1658</v>
      </c>
      <c r="B562" s="116"/>
      <c r="C562" s="156"/>
      <c r="D562" s="14" t="s">
        <v>847</v>
      </c>
      <c r="E562" s="14">
        <v>6</v>
      </c>
      <c r="F562" s="14" t="s">
        <v>839</v>
      </c>
      <c r="G562" s="119">
        <v>42795</v>
      </c>
      <c r="H562" s="61" t="s">
        <v>840</v>
      </c>
      <c r="I562" s="120">
        <v>859</v>
      </c>
      <c r="J562" s="129"/>
      <c r="K562" s="129"/>
      <c r="L562" s="122">
        <v>537900</v>
      </c>
      <c r="M562" s="123">
        <v>0.87</v>
      </c>
      <c r="N562" s="122">
        <v>467970</v>
      </c>
      <c r="O562" s="124"/>
      <c r="P562" s="125">
        <f t="shared" si="9"/>
        <v>626</v>
      </c>
      <c r="Q562" s="126" t="s">
        <v>485</v>
      </c>
    </row>
    <row r="563" s="2" customFormat="1" ht="15.75" customHeight="1" spans="1:17">
      <c r="A563" s="115" t="s">
        <v>1659</v>
      </c>
      <c r="B563" s="116"/>
      <c r="C563" s="156"/>
      <c r="D563" s="14" t="s">
        <v>847</v>
      </c>
      <c r="E563" s="14">
        <v>7</v>
      </c>
      <c r="F563" s="14" t="s">
        <v>839</v>
      </c>
      <c r="G563" s="119">
        <v>42795</v>
      </c>
      <c r="H563" s="61" t="s">
        <v>840</v>
      </c>
      <c r="I563" s="120">
        <v>859</v>
      </c>
      <c r="J563" s="129"/>
      <c r="K563" s="129"/>
      <c r="L563" s="122">
        <v>537900</v>
      </c>
      <c r="M563" s="123">
        <v>0.87</v>
      </c>
      <c r="N563" s="122">
        <v>467970</v>
      </c>
      <c r="O563" s="124"/>
      <c r="P563" s="125">
        <f t="shared" si="9"/>
        <v>626</v>
      </c>
      <c r="Q563" s="126" t="s">
        <v>485</v>
      </c>
    </row>
    <row r="564" s="2" customFormat="1" ht="15.75" customHeight="1" spans="1:17">
      <c r="A564" s="115" t="s">
        <v>1660</v>
      </c>
      <c r="B564" s="116"/>
      <c r="C564" s="156"/>
      <c r="D564" s="14" t="s">
        <v>847</v>
      </c>
      <c r="E564" s="14">
        <v>8</v>
      </c>
      <c r="F564" s="14" t="s">
        <v>839</v>
      </c>
      <c r="G564" s="119">
        <v>42795</v>
      </c>
      <c r="H564" s="61" t="s">
        <v>840</v>
      </c>
      <c r="I564" s="120">
        <v>859</v>
      </c>
      <c r="J564" s="129"/>
      <c r="K564" s="129"/>
      <c r="L564" s="122">
        <v>537900</v>
      </c>
      <c r="M564" s="123">
        <v>0.87</v>
      </c>
      <c r="N564" s="122">
        <v>467970</v>
      </c>
      <c r="O564" s="124"/>
      <c r="P564" s="125">
        <f t="shared" si="9"/>
        <v>626</v>
      </c>
      <c r="Q564" s="126" t="s">
        <v>485</v>
      </c>
    </row>
    <row r="565" s="2" customFormat="1" ht="15.75" customHeight="1" spans="1:17">
      <c r="A565" s="115" t="s">
        <v>1661</v>
      </c>
      <c r="B565" s="116"/>
      <c r="C565" s="156"/>
      <c r="D565" s="14" t="s">
        <v>1625</v>
      </c>
      <c r="E565" s="14">
        <v>1</v>
      </c>
      <c r="F565" s="14" t="s">
        <v>839</v>
      </c>
      <c r="G565" s="119">
        <v>42795</v>
      </c>
      <c r="H565" s="61" t="s">
        <v>840</v>
      </c>
      <c r="I565" s="120">
        <v>1095</v>
      </c>
      <c r="J565" s="129"/>
      <c r="K565" s="129"/>
      <c r="L565" s="122">
        <v>685690</v>
      </c>
      <c r="M565" s="123">
        <v>0.87</v>
      </c>
      <c r="N565" s="122">
        <v>596550</v>
      </c>
      <c r="O565" s="124"/>
      <c r="P565" s="125">
        <f t="shared" si="9"/>
        <v>626</v>
      </c>
      <c r="Q565" s="126" t="s">
        <v>485</v>
      </c>
    </row>
    <row r="566" s="75" customFormat="1" ht="15.75" customHeight="1" spans="1:17">
      <c r="A566" s="115" t="s">
        <v>1662</v>
      </c>
      <c r="B566" s="116"/>
      <c r="C566" s="156"/>
      <c r="D566" s="14" t="s">
        <v>1625</v>
      </c>
      <c r="E566" s="14">
        <v>2</v>
      </c>
      <c r="F566" s="14" t="s">
        <v>839</v>
      </c>
      <c r="G566" s="119">
        <v>42795</v>
      </c>
      <c r="H566" s="61" t="s">
        <v>840</v>
      </c>
      <c r="I566" s="120">
        <v>1095</v>
      </c>
      <c r="J566" s="129"/>
      <c r="K566" s="129"/>
      <c r="L566" s="122">
        <v>685690</v>
      </c>
      <c r="M566" s="123">
        <v>0.87</v>
      </c>
      <c r="N566" s="122">
        <v>596550</v>
      </c>
      <c r="O566" s="124"/>
      <c r="P566" s="125">
        <f t="shared" si="9"/>
        <v>626</v>
      </c>
      <c r="Q566" s="126" t="s">
        <v>485</v>
      </c>
    </row>
    <row r="567" s="2" customFormat="1" ht="15.75" customHeight="1" spans="1:17">
      <c r="A567" s="115" t="s">
        <v>1663</v>
      </c>
      <c r="B567" s="116"/>
      <c r="C567" s="156"/>
      <c r="D567" s="14" t="s">
        <v>1625</v>
      </c>
      <c r="E567" s="14">
        <v>3</v>
      </c>
      <c r="F567" s="14" t="s">
        <v>839</v>
      </c>
      <c r="G567" s="119">
        <v>42795</v>
      </c>
      <c r="H567" s="61" t="s">
        <v>840</v>
      </c>
      <c r="I567" s="120">
        <v>1095</v>
      </c>
      <c r="J567" s="129"/>
      <c r="K567" s="129"/>
      <c r="L567" s="122">
        <v>685690</v>
      </c>
      <c r="M567" s="123">
        <v>0.87</v>
      </c>
      <c r="N567" s="122">
        <v>596550</v>
      </c>
      <c r="O567" s="124"/>
      <c r="P567" s="125">
        <f t="shared" si="9"/>
        <v>626</v>
      </c>
      <c r="Q567" s="126" t="s">
        <v>485</v>
      </c>
    </row>
    <row r="568" s="2" customFormat="1" ht="15.75" customHeight="1" spans="1:17">
      <c r="A568" s="115" t="s">
        <v>1664</v>
      </c>
      <c r="B568" s="116"/>
      <c r="C568" s="156"/>
      <c r="D568" s="14" t="s">
        <v>1625</v>
      </c>
      <c r="E568" s="14">
        <v>4</v>
      </c>
      <c r="F568" s="14" t="s">
        <v>839</v>
      </c>
      <c r="G568" s="119">
        <v>42795</v>
      </c>
      <c r="H568" s="61" t="s">
        <v>840</v>
      </c>
      <c r="I568" s="120">
        <v>1095</v>
      </c>
      <c r="J568" s="129"/>
      <c r="K568" s="129"/>
      <c r="L568" s="122">
        <v>685690</v>
      </c>
      <c r="M568" s="123">
        <v>0.87</v>
      </c>
      <c r="N568" s="122">
        <v>596550</v>
      </c>
      <c r="O568" s="124"/>
      <c r="P568" s="125">
        <f t="shared" si="9"/>
        <v>626</v>
      </c>
      <c r="Q568" s="126" t="s">
        <v>485</v>
      </c>
    </row>
    <row r="569" s="2" customFormat="1" ht="15.75" customHeight="1" spans="1:17">
      <c r="A569" s="115" t="s">
        <v>1665</v>
      </c>
      <c r="B569" s="116"/>
      <c r="C569" s="156"/>
      <c r="D569" s="14" t="s">
        <v>847</v>
      </c>
      <c r="E569" s="14">
        <v>1</v>
      </c>
      <c r="F569" s="14" t="s">
        <v>839</v>
      </c>
      <c r="G569" s="119">
        <v>42795</v>
      </c>
      <c r="H569" s="61" t="s">
        <v>840</v>
      </c>
      <c r="I569" s="120">
        <v>859</v>
      </c>
      <c r="J569" s="129"/>
      <c r="K569" s="129"/>
      <c r="L569" s="122">
        <v>537900</v>
      </c>
      <c r="M569" s="123">
        <v>0.87</v>
      </c>
      <c r="N569" s="122">
        <v>467970</v>
      </c>
      <c r="O569" s="124"/>
      <c r="P569" s="125">
        <f t="shared" si="9"/>
        <v>626</v>
      </c>
      <c r="Q569" s="126" t="s">
        <v>485</v>
      </c>
    </row>
    <row r="570" s="2" customFormat="1" ht="15.75" customHeight="1" spans="1:17">
      <c r="A570" s="115" t="s">
        <v>1666</v>
      </c>
      <c r="B570" s="116"/>
      <c r="C570" s="156"/>
      <c r="D570" s="14" t="s">
        <v>847</v>
      </c>
      <c r="E570" s="14">
        <v>2</v>
      </c>
      <c r="F570" s="14" t="s">
        <v>839</v>
      </c>
      <c r="G570" s="119">
        <v>42795</v>
      </c>
      <c r="H570" s="61" t="s">
        <v>840</v>
      </c>
      <c r="I570" s="120">
        <v>859</v>
      </c>
      <c r="J570" s="129"/>
      <c r="K570" s="129"/>
      <c r="L570" s="122">
        <v>537900</v>
      </c>
      <c r="M570" s="123">
        <v>0.87</v>
      </c>
      <c r="N570" s="122">
        <v>467970</v>
      </c>
      <c r="O570" s="124"/>
      <c r="P570" s="125">
        <f t="shared" si="9"/>
        <v>626</v>
      </c>
      <c r="Q570" s="126" t="s">
        <v>485</v>
      </c>
    </row>
    <row r="571" s="2" customFormat="1" ht="15.75" customHeight="1" spans="1:17">
      <c r="A571" s="115" t="s">
        <v>1667</v>
      </c>
      <c r="B571" s="116"/>
      <c r="C571" s="156"/>
      <c r="D571" s="14" t="s">
        <v>847</v>
      </c>
      <c r="E571" s="14">
        <v>3</v>
      </c>
      <c r="F571" s="14" t="s">
        <v>839</v>
      </c>
      <c r="G571" s="119">
        <v>42795</v>
      </c>
      <c r="H571" s="61" t="s">
        <v>840</v>
      </c>
      <c r="I571" s="120">
        <v>859</v>
      </c>
      <c r="J571" s="129"/>
      <c r="K571" s="129"/>
      <c r="L571" s="122">
        <v>537900</v>
      </c>
      <c r="M571" s="123">
        <v>0.87</v>
      </c>
      <c r="N571" s="122">
        <v>467970</v>
      </c>
      <c r="O571" s="124"/>
      <c r="P571" s="125">
        <f t="shared" si="9"/>
        <v>626</v>
      </c>
      <c r="Q571" s="126" t="s">
        <v>485</v>
      </c>
    </row>
    <row r="572" s="2" customFormat="1" ht="15.75" customHeight="1" spans="1:17">
      <c r="A572" s="115" t="s">
        <v>1668</v>
      </c>
      <c r="B572" s="116"/>
      <c r="C572" s="156"/>
      <c r="D572" s="14" t="s">
        <v>847</v>
      </c>
      <c r="E572" s="14">
        <v>4</v>
      </c>
      <c r="F572" s="14" t="s">
        <v>839</v>
      </c>
      <c r="G572" s="119">
        <v>42795</v>
      </c>
      <c r="H572" s="61" t="s">
        <v>840</v>
      </c>
      <c r="I572" s="120">
        <v>859</v>
      </c>
      <c r="J572" s="129"/>
      <c r="K572" s="129"/>
      <c r="L572" s="122">
        <v>537900</v>
      </c>
      <c r="M572" s="123">
        <v>0.87</v>
      </c>
      <c r="N572" s="122">
        <v>467970</v>
      </c>
      <c r="O572" s="124"/>
      <c r="P572" s="125">
        <f t="shared" si="9"/>
        <v>626</v>
      </c>
      <c r="Q572" s="126" t="s">
        <v>485</v>
      </c>
    </row>
    <row r="573" s="2" customFormat="1" ht="15.75" customHeight="1" spans="1:17">
      <c r="A573" s="115" t="s">
        <v>1669</v>
      </c>
      <c r="B573" s="116"/>
      <c r="C573" s="156"/>
      <c r="D573" s="14" t="s">
        <v>847</v>
      </c>
      <c r="E573" s="14">
        <v>5</v>
      </c>
      <c r="F573" s="14" t="s">
        <v>839</v>
      </c>
      <c r="G573" s="119">
        <v>42795</v>
      </c>
      <c r="H573" s="61" t="s">
        <v>840</v>
      </c>
      <c r="I573" s="120">
        <v>859</v>
      </c>
      <c r="J573" s="129"/>
      <c r="K573" s="129"/>
      <c r="L573" s="122">
        <v>537900</v>
      </c>
      <c r="M573" s="123">
        <v>0.87</v>
      </c>
      <c r="N573" s="122">
        <v>467970</v>
      </c>
      <c r="O573" s="124"/>
      <c r="P573" s="125">
        <f t="shared" si="9"/>
        <v>626</v>
      </c>
      <c r="Q573" s="126" t="s">
        <v>485</v>
      </c>
    </row>
    <row r="574" s="2" customFormat="1" ht="15.75" customHeight="1" spans="1:17">
      <c r="A574" s="115" t="s">
        <v>1670</v>
      </c>
      <c r="B574" s="116"/>
      <c r="C574" s="156"/>
      <c r="D574" s="14" t="s">
        <v>847</v>
      </c>
      <c r="E574" s="14">
        <v>6</v>
      </c>
      <c r="F574" s="14" t="s">
        <v>839</v>
      </c>
      <c r="G574" s="119">
        <v>42795</v>
      </c>
      <c r="H574" s="61" t="s">
        <v>840</v>
      </c>
      <c r="I574" s="120">
        <v>859</v>
      </c>
      <c r="J574" s="129"/>
      <c r="K574" s="129"/>
      <c r="L574" s="122">
        <v>537900</v>
      </c>
      <c r="M574" s="123">
        <v>0.87</v>
      </c>
      <c r="N574" s="122">
        <v>467970</v>
      </c>
      <c r="O574" s="124"/>
      <c r="P574" s="125">
        <f t="shared" si="9"/>
        <v>626</v>
      </c>
      <c r="Q574" s="126" t="s">
        <v>485</v>
      </c>
    </row>
    <row r="575" s="2" customFormat="1" ht="15.75" customHeight="1" spans="1:17">
      <c r="A575" s="115" t="s">
        <v>1671</v>
      </c>
      <c r="B575" s="116"/>
      <c r="C575" s="156"/>
      <c r="D575" s="14" t="s">
        <v>847</v>
      </c>
      <c r="E575" s="14">
        <v>7</v>
      </c>
      <c r="F575" s="14" t="s">
        <v>839</v>
      </c>
      <c r="G575" s="119">
        <v>42795</v>
      </c>
      <c r="H575" s="61" t="s">
        <v>840</v>
      </c>
      <c r="I575" s="120">
        <v>859</v>
      </c>
      <c r="J575" s="129"/>
      <c r="K575" s="129"/>
      <c r="L575" s="122">
        <v>537900</v>
      </c>
      <c r="M575" s="123">
        <v>0.87</v>
      </c>
      <c r="N575" s="122">
        <v>467970</v>
      </c>
      <c r="O575" s="124"/>
      <c r="P575" s="125">
        <f t="shared" si="9"/>
        <v>626</v>
      </c>
      <c r="Q575" s="126" t="s">
        <v>485</v>
      </c>
    </row>
    <row r="576" s="2" customFormat="1" ht="15.75" customHeight="1" spans="1:17">
      <c r="A576" s="115" t="s">
        <v>1672</v>
      </c>
      <c r="B576" s="116"/>
      <c r="C576" s="156"/>
      <c r="D576" s="14" t="s">
        <v>847</v>
      </c>
      <c r="E576" s="14">
        <v>8</v>
      </c>
      <c r="F576" s="14" t="s">
        <v>839</v>
      </c>
      <c r="G576" s="119">
        <v>42795</v>
      </c>
      <c r="H576" s="61" t="s">
        <v>840</v>
      </c>
      <c r="I576" s="120">
        <v>859</v>
      </c>
      <c r="J576" s="129"/>
      <c r="K576" s="129"/>
      <c r="L576" s="122">
        <v>537900</v>
      </c>
      <c r="M576" s="123">
        <v>0.87</v>
      </c>
      <c r="N576" s="122">
        <v>467970</v>
      </c>
      <c r="O576" s="124"/>
      <c r="P576" s="125">
        <f t="shared" si="9"/>
        <v>626</v>
      </c>
      <c r="Q576" s="126" t="s">
        <v>485</v>
      </c>
    </row>
    <row r="577" s="2" customFormat="1" ht="15.75" customHeight="1" spans="1:17">
      <c r="A577" s="115" t="s">
        <v>1673</v>
      </c>
      <c r="B577" s="116"/>
      <c r="C577" s="156"/>
      <c r="D577" s="14" t="s">
        <v>847</v>
      </c>
      <c r="E577" s="14">
        <v>9</v>
      </c>
      <c r="F577" s="14" t="s">
        <v>839</v>
      </c>
      <c r="G577" s="119">
        <v>42795</v>
      </c>
      <c r="H577" s="61" t="s">
        <v>840</v>
      </c>
      <c r="I577" s="120">
        <v>859</v>
      </c>
      <c r="J577" s="129"/>
      <c r="K577" s="129"/>
      <c r="L577" s="122">
        <v>537900</v>
      </c>
      <c r="M577" s="123">
        <v>0.87</v>
      </c>
      <c r="N577" s="122">
        <v>467970</v>
      </c>
      <c r="O577" s="124"/>
      <c r="P577" s="125">
        <f t="shared" si="9"/>
        <v>626</v>
      </c>
      <c r="Q577" s="126" t="s">
        <v>485</v>
      </c>
    </row>
    <row r="578" s="2" customFormat="1" ht="15.75" customHeight="1" spans="1:17">
      <c r="A578" s="115" t="s">
        <v>1674</v>
      </c>
      <c r="B578" s="116"/>
      <c r="C578" s="156"/>
      <c r="D578" s="14" t="s">
        <v>847</v>
      </c>
      <c r="E578" s="14">
        <v>10</v>
      </c>
      <c r="F578" s="14" t="s">
        <v>839</v>
      </c>
      <c r="G578" s="119">
        <v>42795</v>
      </c>
      <c r="H578" s="61" t="s">
        <v>840</v>
      </c>
      <c r="I578" s="120">
        <v>859</v>
      </c>
      <c r="J578" s="129"/>
      <c r="K578" s="129"/>
      <c r="L578" s="122">
        <v>537900</v>
      </c>
      <c r="M578" s="123">
        <v>0.87</v>
      </c>
      <c r="N578" s="122">
        <v>467970</v>
      </c>
      <c r="O578" s="124"/>
      <c r="P578" s="125">
        <f t="shared" si="9"/>
        <v>626</v>
      </c>
      <c r="Q578" s="126" t="s">
        <v>485</v>
      </c>
    </row>
    <row r="579" s="2" customFormat="1" ht="15.75" customHeight="1" spans="1:17">
      <c r="A579" s="115" t="s">
        <v>1675</v>
      </c>
      <c r="B579" s="116"/>
      <c r="C579" s="156"/>
      <c r="D579" s="14" t="s">
        <v>1625</v>
      </c>
      <c r="E579" s="14">
        <v>1</v>
      </c>
      <c r="F579" s="14" t="s">
        <v>839</v>
      </c>
      <c r="G579" s="119">
        <v>42795</v>
      </c>
      <c r="H579" s="61" t="s">
        <v>840</v>
      </c>
      <c r="I579" s="120">
        <v>252</v>
      </c>
      <c r="J579" s="129"/>
      <c r="K579" s="129"/>
      <c r="L579" s="122">
        <v>157800</v>
      </c>
      <c r="M579" s="123">
        <v>0.87</v>
      </c>
      <c r="N579" s="122">
        <v>137290</v>
      </c>
      <c r="O579" s="124"/>
      <c r="P579" s="125">
        <f t="shared" si="9"/>
        <v>626</v>
      </c>
      <c r="Q579" s="126" t="s">
        <v>485</v>
      </c>
    </row>
    <row r="580" s="2" customFormat="1" ht="15.75" customHeight="1" spans="1:17">
      <c r="A580" s="115" t="s">
        <v>1676</v>
      </c>
      <c r="B580" s="116"/>
      <c r="C580" s="156"/>
      <c r="D580" s="14" t="s">
        <v>1625</v>
      </c>
      <c r="E580" s="14">
        <v>2</v>
      </c>
      <c r="F580" s="14" t="s">
        <v>839</v>
      </c>
      <c r="G580" s="119">
        <v>42795</v>
      </c>
      <c r="H580" s="61" t="s">
        <v>840</v>
      </c>
      <c r="I580" s="120">
        <v>252</v>
      </c>
      <c r="J580" s="129"/>
      <c r="K580" s="129"/>
      <c r="L580" s="122">
        <v>157800</v>
      </c>
      <c r="M580" s="123">
        <v>0.87</v>
      </c>
      <c r="N580" s="122">
        <v>137290</v>
      </c>
      <c r="O580" s="124"/>
      <c r="P580" s="125">
        <f t="shared" si="9"/>
        <v>626</v>
      </c>
      <c r="Q580" s="126" t="s">
        <v>485</v>
      </c>
    </row>
    <row r="581" s="75" customFormat="1" ht="15.75" customHeight="1" spans="1:17">
      <c r="A581" s="115" t="s">
        <v>1677</v>
      </c>
      <c r="B581" s="116"/>
      <c r="C581" s="156"/>
      <c r="D581" s="14" t="s">
        <v>1625</v>
      </c>
      <c r="E581" s="14">
        <v>3</v>
      </c>
      <c r="F581" s="14" t="s">
        <v>839</v>
      </c>
      <c r="G581" s="119">
        <v>42795</v>
      </c>
      <c r="H581" s="61" t="s">
        <v>840</v>
      </c>
      <c r="I581" s="120">
        <v>252</v>
      </c>
      <c r="J581" s="129"/>
      <c r="K581" s="129"/>
      <c r="L581" s="122">
        <v>157800</v>
      </c>
      <c r="M581" s="123">
        <v>0.87</v>
      </c>
      <c r="N581" s="122">
        <v>137290</v>
      </c>
      <c r="O581" s="124"/>
      <c r="P581" s="125">
        <f t="shared" si="9"/>
        <v>626</v>
      </c>
      <c r="Q581" s="126" t="s">
        <v>485</v>
      </c>
    </row>
    <row r="582" s="2" customFormat="1" ht="15.75" customHeight="1" spans="1:17">
      <c r="A582" s="115" t="s">
        <v>1678</v>
      </c>
      <c r="B582" s="116"/>
      <c r="C582" s="156"/>
      <c r="D582" s="14" t="s">
        <v>1625</v>
      </c>
      <c r="E582" s="14">
        <v>4</v>
      </c>
      <c r="F582" s="14" t="s">
        <v>839</v>
      </c>
      <c r="G582" s="119">
        <v>42795</v>
      </c>
      <c r="H582" s="61" t="s">
        <v>840</v>
      </c>
      <c r="I582" s="120">
        <v>252</v>
      </c>
      <c r="J582" s="129"/>
      <c r="K582" s="129"/>
      <c r="L582" s="122">
        <v>157800</v>
      </c>
      <c r="M582" s="123">
        <v>0.87</v>
      </c>
      <c r="N582" s="122">
        <v>137290</v>
      </c>
      <c r="O582" s="124"/>
      <c r="P582" s="125">
        <f t="shared" si="9"/>
        <v>626</v>
      </c>
      <c r="Q582" s="126" t="s">
        <v>485</v>
      </c>
    </row>
    <row r="583" s="2" customFormat="1" ht="15.75" customHeight="1" spans="1:17">
      <c r="A583" s="115" t="s">
        <v>1679</v>
      </c>
      <c r="B583" s="116"/>
      <c r="C583" s="156"/>
      <c r="D583" s="14" t="s">
        <v>1625</v>
      </c>
      <c r="E583" s="14">
        <v>5</v>
      </c>
      <c r="F583" s="14" t="s">
        <v>839</v>
      </c>
      <c r="G583" s="119">
        <v>42795</v>
      </c>
      <c r="H583" s="61" t="s">
        <v>840</v>
      </c>
      <c r="I583" s="120">
        <v>252</v>
      </c>
      <c r="J583" s="129"/>
      <c r="K583" s="129"/>
      <c r="L583" s="122">
        <v>157800</v>
      </c>
      <c r="M583" s="123">
        <v>0.87</v>
      </c>
      <c r="N583" s="122">
        <v>137290</v>
      </c>
      <c r="O583" s="124"/>
      <c r="P583" s="125">
        <f t="shared" si="9"/>
        <v>626</v>
      </c>
      <c r="Q583" s="126" t="s">
        <v>485</v>
      </c>
    </row>
    <row r="584" s="2" customFormat="1" ht="15.75" customHeight="1" spans="1:17">
      <c r="A584" s="115" t="s">
        <v>1680</v>
      </c>
      <c r="B584" s="116"/>
      <c r="C584" s="156"/>
      <c r="D584" s="14" t="s">
        <v>847</v>
      </c>
      <c r="E584" s="14">
        <v>1</v>
      </c>
      <c r="F584" s="14" t="s">
        <v>839</v>
      </c>
      <c r="G584" s="119">
        <v>42795</v>
      </c>
      <c r="H584" s="61" t="s">
        <v>840</v>
      </c>
      <c r="I584" s="120">
        <v>359</v>
      </c>
      <c r="J584" s="129"/>
      <c r="K584" s="129"/>
      <c r="L584" s="122">
        <v>224810</v>
      </c>
      <c r="M584" s="123">
        <v>0.87</v>
      </c>
      <c r="N584" s="122">
        <v>195580</v>
      </c>
      <c r="O584" s="124"/>
      <c r="P584" s="125">
        <f t="shared" si="9"/>
        <v>626</v>
      </c>
      <c r="Q584" s="126" t="s">
        <v>485</v>
      </c>
    </row>
    <row r="585" s="2" customFormat="1" ht="15.75" customHeight="1" spans="1:17">
      <c r="A585" s="115" t="s">
        <v>1681</v>
      </c>
      <c r="B585" s="116"/>
      <c r="C585" s="156"/>
      <c r="D585" s="14" t="s">
        <v>847</v>
      </c>
      <c r="E585" s="14">
        <v>2</v>
      </c>
      <c r="F585" s="14" t="s">
        <v>839</v>
      </c>
      <c r="G585" s="119">
        <v>42795</v>
      </c>
      <c r="H585" s="61" t="s">
        <v>840</v>
      </c>
      <c r="I585" s="120">
        <v>359</v>
      </c>
      <c r="J585" s="129"/>
      <c r="K585" s="129"/>
      <c r="L585" s="122">
        <v>224810</v>
      </c>
      <c r="M585" s="123">
        <v>0.87</v>
      </c>
      <c r="N585" s="122">
        <v>195580</v>
      </c>
      <c r="O585" s="124"/>
      <c r="P585" s="125">
        <f t="shared" si="9"/>
        <v>626</v>
      </c>
      <c r="Q585" s="126" t="s">
        <v>485</v>
      </c>
    </row>
    <row r="586" s="2" customFormat="1" ht="15.75" customHeight="1" spans="1:17">
      <c r="A586" s="115" t="s">
        <v>1682</v>
      </c>
      <c r="B586" s="116"/>
      <c r="C586" s="156"/>
      <c r="D586" s="14" t="s">
        <v>847</v>
      </c>
      <c r="E586" s="14">
        <v>3</v>
      </c>
      <c r="F586" s="14" t="s">
        <v>839</v>
      </c>
      <c r="G586" s="119">
        <v>42795</v>
      </c>
      <c r="H586" s="61" t="s">
        <v>840</v>
      </c>
      <c r="I586" s="120">
        <v>359</v>
      </c>
      <c r="J586" s="129"/>
      <c r="K586" s="129"/>
      <c r="L586" s="122">
        <v>224810</v>
      </c>
      <c r="M586" s="123">
        <v>0.87</v>
      </c>
      <c r="N586" s="122">
        <v>195580</v>
      </c>
      <c r="O586" s="124"/>
      <c r="P586" s="125">
        <f t="shared" si="9"/>
        <v>626</v>
      </c>
      <c r="Q586" s="126" t="s">
        <v>485</v>
      </c>
    </row>
    <row r="587" s="2" customFormat="1" ht="15.75" customHeight="1" spans="1:17">
      <c r="A587" s="115" t="s">
        <v>1683</v>
      </c>
      <c r="B587" s="116"/>
      <c r="C587" s="156"/>
      <c r="D587" s="14" t="s">
        <v>847</v>
      </c>
      <c r="E587" s="14">
        <v>4</v>
      </c>
      <c r="F587" s="14" t="s">
        <v>839</v>
      </c>
      <c r="G587" s="119">
        <v>42795</v>
      </c>
      <c r="H587" s="61" t="s">
        <v>840</v>
      </c>
      <c r="I587" s="120">
        <v>359</v>
      </c>
      <c r="J587" s="129"/>
      <c r="K587" s="129"/>
      <c r="L587" s="122">
        <v>224810</v>
      </c>
      <c r="M587" s="123">
        <v>0.87</v>
      </c>
      <c r="N587" s="122">
        <v>195580</v>
      </c>
      <c r="O587" s="124"/>
      <c r="P587" s="125">
        <f t="shared" si="9"/>
        <v>626</v>
      </c>
      <c r="Q587" s="126" t="s">
        <v>485</v>
      </c>
    </row>
    <row r="588" s="2" customFormat="1" ht="15.75" customHeight="1" spans="1:17">
      <c r="A588" s="115" t="s">
        <v>1684</v>
      </c>
      <c r="B588" s="116"/>
      <c r="C588" s="156"/>
      <c r="D588" s="14" t="s">
        <v>1229</v>
      </c>
      <c r="E588" s="14">
        <v>1</v>
      </c>
      <c r="F588" s="14" t="s">
        <v>839</v>
      </c>
      <c r="G588" s="119">
        <v>42795</v>
      </c>
      <c r="H588" s="61" t="s">
        <v>840</v>
      </c>
      <c r="I588" s="120">
        <v>310</v>
      </c>
      <c r="J588" s="129"/>
      <c r="K588" s="129"/>
      <c r="L588" s="122">
        <v>194120</v>
      </c>
      <c r="M588" s="123">
        <v>0.87</v>
      </c>
      <c r="N588" s="122">
        <v>168880</v>
      </c>
      <c r="O588" s="124"/>
      <c r="P588" s="125">
        <f t="shared" si="9"/>
        <v>626</v>
      </c>
      <c r="Q588" s="126" t="s">
        <v>485</v>
      </c>
    </row>
    <row r="589" s="2" customFormat="1" ht="15.75" customHeight="1" spans="1:17">
      <c r="A589" s="115" t="s">
        <v>1685</v>
      </c>
      <c r="B589" s="116"/>
      <c r="C589" s="156"/>
      <c r="D589" s="14" t="s">
        <v>1229</v>
      </c>
      <c r="E589" s="14">
        <v>2</v>
      </c>
      <c r="F589" s="14" t="s">
        <v>839</v>
      </c>
      <c r="G589" s="119">
        <v>42795</v>
      </c>
      <c r="H589" s="61" t="s">
        <v>840</v>
      </c>
      <c r="I589" s="120">
        <v>310</v>
      </c>
      <c r="J589" s="129"/>
      <c r="K589" s="129"/>
      <c r="L589" s="122">
        <v>194120</v>
      </c>
      <c r="M589" s="123">
        <v>0.87</v>
      </c>
      <c r="N589" s="122">
        <v>168880</v>
      </c>
      <c r="O589" s="124"/>
      <c r="P589" s="125">
        <f t="shared" si="9"/>
        <v>626</v>
      </c>
      <c r="Q589" s="126" t="s">
        <v>485</v>
      </c>
    </row>
    <row r="590" s="3" customFormat="1" ht="15.75" customHeight="1" spans="1:17">
      <c r="A590" s="115" t="s">
        <v>1686</v>
      </c>
      <c r="B590" s="116"/>
      <c r="C590" s="156"/>
      <c r="D590" s="14" t="s">
        <v>1687</v>
      </c>
      <c r="E590" s="14">
        <v>1</v>
      </c>
      <c r="F590" s="14" t="s">
        <v>839</v>
      </c>
      <c r="G590" s="119">
        <v>42795</v>
      </c>
      <c r="H590" s="61" t="s">
        <v>840</v>
      </c>
      <c r="I590" s="120">
        <v>428</v>
      </c>
      <c r="J590" s="129"/>
      <c r="K590" s="129"/>
      <c r="L590" s="122">
        <v>268010</v>
      </c>
      <c r="M590" s="123">
        <v>0.87</v>
      </c>
      <c r="N590" s="122">
        <v>233170</v>
      </c>
      <c r="O590" s="124"/>
      <c r="P590" s="125">
        <f t="shared" si="9"/>
        <v>626</v>
      </c>
      <c r="Q590" s="126" t="s">
        <v>485</v>
      </c>
    </row>
    <row r="591" s="3" customFormat="1" ht="15.75" customHeight="1" spans="1:17">
      <c r="A591" s="115" t="s">
        <v>1688</v>
      </c>
      <c r="B591" s="116"/>
      <c r="C591" s="156"/>
      <c r="D591" s="14" t="s">
        <v>1687</v>
      </c>
      <c r="E591" s="14">
        <v>2</v>
      </c>
      <c r="F591" s="14" t="s">
        <v>839</v>
      </c>
      <c r="G591" s="119">
        <v>42795</v>
      </c>
      <c r="H591" s="61" t="s">
        <v>840</v>
      </c>
      <c r="I591" s="120">
        <v>428</v>
      </c>
      <c r="J591" s="129"/>
      <c r="K591" s="129"/>
      <c r="L591" s="122">
        <v>268010</v>
      </c>
      <c r="M591" s="123">
        <v>0.87</v>
      </c>
      <c r="N591" s="122">
        <v>233170</v>
      </c>
      <c r="O591" s="124"/>
      <c r="P591" s="125">
        <f t="shared" si="9"/>
        <v>626</v>
      </c>
      <c r="Q591" s="126" t="s">
        <v>485</v>
      </c>
    </row>
    <row r="592" s="3" customFormat="1" ht="15.75" customHeight="1" spans="1:17">
      <c r="A592" s="115" t="s">
        <v>1689</v>
      </c>
      <c r="B592" s="116"/>
      <c r="C592" s="156"/>
      <c r="D592" s="14" t="s">
        <v>1687</v>
      </c>
      <c r="E592" s="14">
        <v>3</v>
      </c>
      <c r="F592" s="14" t="s">
        <v>839</v>
      </c>
      <c r="G592" s="119">
        <v>42795</v>
      </c>
      <c r="H592" s="61" t="s">
        <v>840</v>
      </c>
      <c r="I592" s="120">
        <v>428</v>
      </c>
      <c r="J592" s="129"/>
      <c r="K592" s="129"/>
      <c r="L592" s="122">
        <v>268010</v>
      </c>
      <c r="M592" s="123">
        <v>0.87</v>
      </c>
      <c r="N592" s="122">
        <v>233170</v>
      </c>
      <c r="O592" s="124"/>
      <c r="P592" s="125">
        <f t="shared" si="9"/>
        <v>626</v>
      </c>
      <c r="Q592" s="126" t="s">
        <v>485</v>
      </c>
    </row>
    <row r="593" s="3" customFormat="1" ht="15.75" customHeight="1" spans="1:17">
      <c r="A593" s="115" t="s">
        <v>1690</v>
      </c>
      <c r="B593" s="116"/>
      <c r="C593" s="156"/>
      <c r="D593" s="14" t="s">
        <v>1687</v>
      </c>
      <c r="E593" s="14">
        <v>4</v>
      </c>
      <c r="F593" s="14" t="s">
        <v>839</v>
      </c>
      <c r="G593" s="119">
        <v>42795</v>
      </c>
      <c r="H593" s="61" t="s">
        <v>840</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1691</v>
      </c>
      <c r="B594" s="116"/>
      <c r="C594" s="156"/>
      <c r="D594" s="14" t="s">
        <v>1687</v>
      </c>
      <c r="E594" s="14">
        <v>5</v>
      </c>
      <c r="F594" s="14" t="s">
        <v>839</v>
      </c>
      <c r="G594" s="119">
        <v>42795</v>
      </c>
      <c r="H594" s="61" t="s">
        <v>840</v>
      </c>
      <c r="I594" s="166">
        <v>428</v>
      </c>
      <c r="J594" s="129"/>
      <c r="K594" s="129"/>
      <c r="L594" s="122">
        <v>268010</v>
      </c>
      <c r="M594" s="123">
        <v>0.87</v>
      </c>
      <c r="N594" s="122">
        <v>233170</v>
      </c>
      <c r="O594" s="124"/>
      <c r="P594" s="125">
        <f t="shared" si="10"/>
        <v>626</v>
      </c>
      <c r="Q594" s="126" t="s">
        <v>485</v>
      </c>
    </row>
    <row r="595" s="3" customFormat="1" ht="15.75" customHeight="1" spans="1:17">
      <c r="A595" s="115" t="s">
        <v>1692</v>
      </c>
      <c r="B595" s="116"/>
      <c r="C595" s="156"/>
      <c r="D595" s="14" t="s">
        <v>1687</v>
      </c>
      <c r="E595" s="14">
        <v>6</v>
      </c>
      <c r="F595" s="14" t="s">
        <v>839</v>
      </c>
      <c r="G595" s="119">
        <v>42795</v>
      </c>
      <c r="H595" s="61" t="s">
        <v>840</v>
      </c>
      <c r="I595" s="166">
        <v>428</v>
      </c>
      <c r="J595" s="129"/>
      <c r="K595" s="129"/>
      <c r="L595" s="122">
        <v>268010</v>
      </c>
      <c r="M595" s="123">
        <v>0.87</v>
      </c>
      <c r="N595" s="122">
        <v>233170</v>
      </c>
      <c r="O595" s="124"/>
      <c r="P595" s="125">
        <f t="shared" si="10"/>
        <v>626</v>
      </c>
      <c r="Q595" s="126" t="s">
        <v>485</v>
      </c>
    </row>
    <row r="596" s="2" customFormat="1" ht="15.75" customHeight="1" spans="1:17">
      <c r="A596" s="115" t="s">
        <v>1693</v>
      </c>
      <c r="B596" s="116"/>
      <c r="C596" s="156"/>
      <c r="D596" s="14" t="s">
        <v>1687</v>
      </c>
      <c r="E596" s="14">
        <v>7</v>
      </c>
      <c r="F596" s="14" t="s">
        <v>839</v>
      </c>
      <c r="G596" s="119">
        <v>42795</v>
      </c>
      <c r="H596" s="61" t="s">
        <v>840</v>
      </c>
      <c r="I596" s="166">
        <v>428</v>
      </c>
      <c r="J596" s="129"/>
      <c r="K596" s="129"/>
      <c r="L596" s="122">
        <v>268010</v>
      </c>
      <c r="M596" s="123">
        <v>0.87</v>
      </c>
      <c r="N596" s="122">
        <v>233170</v>
      </c>
      <c r="O596" s="124"/>
      <c r="P596" s="125">
        <f t="shared" si="10"/>
        <v>626</v>
      </c>
      <c r="Q596" s="126" t="s">
        <v>485</v>
      </c>
    </row>
    <row r="597" s="2" customFormat="1" ht="15.75" customHeight="1" spans="1:17">
      <c r="A597" s="115" t="s">
        <v>1694</v>
      </c>
      <c r="B597" s="116"/>
      <c r="C597" s="156"/>
      <c r="D597" s="14" t="s">
        <v>1687</v>
      </c>
      <c r="E597" s="14">
        <v>8</v>
      </c>
      <c r="F597" s="14" t="s">
        <v>839</v>
      </c>
      <c r="G597" s="119">
        <v>42795</v>
      </c>
      <c r="H597" s="61" t="s">
        <v>840</v>
      </c>
      <c r="I597" s="166">
        <v>428</v>
      </c>
      <c r="J597" s="129"/>
      <c r="K597" s="129"/>
      <c r="L597" s="122">
        <v>268010</v>
      </c>
      <c r="M597" s="123">
        <v>0.87</v>
      </c>
      <c r="N597" s="122">
        <v>233170</v>
      </c>
      <c r="O597" s="124"/>
      <c r="P597" s="125">
        <f t="shared" si="10"/>
        <v>626</v>
      </c>
      <c r="Q597" s="126" t="s">
        <v>485</v>
      </c>
    </row>
    <row r="598" ht="15.75" customHeight="1" spans="1:17">
      <c r="A598" s="115" t="s">
        <v>1695</v>
      </c>
      <c r="B598" s="112"/>
      <c r="C598" s="156"/>
      <c r="D598" s="108" t="s">
        <v>943</v>
      </c>
      <c r="E598" s="108"/>
      <c r="F598" s="132"/>
      <c r="G598" s="119">
        <v>41306</v>
      </c>
      <c r="H598" s="133" t="s">
        <v>941</v>
      </c>
      <c r="I598" s="134">
        <v>1</v>
      </c>
      <c r="J598" s="135">
        <v>30000</v>
      </c>
      <c r="K598" s="136">
        <v>22043.75</v>
      </c>
      <c r="L598" s="137">
        <v>40750</v>
      </c>
      <c r="M598" s="138">
        <v>0.7</v>
      </c>
      <c r="N598" s="139">
        <v>28530</v>
      </c>
      <c r="O598" s="140"/>
      <c r="P598" s="141"/>
      <c r="Q598" s="142" t="s">
        <v>1696</v>
      </c>
    </row>
    <row r="599" ht="15.75" customHeight="1" spans="1:17">
      <c r="A599" s="115" t="s">
        <v>1697</v>
      </c>
      <c r="B599" s="112"/>
      <c r="C599" s="156"/>
      <c r="D599" s="108" t="s">
        <v>945</v>
      </c>
      <c r="E599" s="108"/>
      <c r="F599" s="132"/>
      <c r="G599" s="119">
        <v>41365</v>
      </c>
      <c r="H599" s="133" t="s">
        <v>941</v>
      </c>
      <c r="I599" s="134">
        <v>3</v>
      </c>
      <c r="J599" s="135">
        <v>13372</v>
      </c>
      <c r="K599" s="136">
        <v>9931.55</v>
      </c>
      <c r="L599" s="137">
        <v>18160</v>
      </c>
      <c r="M599" s="138">
        <v>0.7</v>
      </c>
      <c r="N599" s="139">
        <v>12710</v>
      </c>
      <c r="O599" s="140"/>
      <c r="P599" s="141"/>
      <c r="Q599" s="142" t="s">
        <v>1696</v>
      </c>
    </row>
    <row r="600" ht="15.75" customHeight="1" spans="1:17">
      <c r="A600" s="115" t="s">
        <v>1698</v>
      </c>
      <c r="B600" s="112"/>
      <c r="C600" s="156"/>
      <c r="D600" s="108" t="s">
        <v>1699</v>
      </c>
      <c r="E600" s="108"/>
      <c r="F600" s="132"/>
      <c r="G600" s="119">
        <v>42036</v>
      </c>
      <c r="H600" s="133" t="s">
        <v>941</v>
      </c>
      <c r="I600" s="134">
        <v>2</v>
      </c>
      <c r="J600" s="135">
        <v>360052.75</v>
      </c>
      <c r="K600" s="136">
        <v>298768.72</v>
      </c>
      <c r="L600" s="137">
        <v>444220</v>
      </c>
      <c r="M600" s="138">
        <v>0.8</v>
      </c>
      <c r="N600" s="139">
        <v>355380</v>
      </c>
      <c r="O600" s="140"/>
      <c r="P600" s="141"/>
      <c r="Q600" s="142" t="s">
        <v>1696</v>
      </c>
    </row>
    <row r="601" ht="15.75" customHeight="1" spans="1:17">
      <c r="A601" s="115" t="s">
        <v>1700</v>
      </c>
      <c r="B601" s="112"/>
      <c r="C601" s="156"/>
      <c r="D601" s="108" t="s">
        <v>1701</v>
      </c>
      <c r="E601" s="108"/>
      <c r="F601" s="132"/>
      <c r="G601" s="119">
        <v>42309</v>
      </c>
      <c r="H601" s="133" t="s">
        <v>941</v>
      </c>
      <c r="I601" s="134">
        <v>1</v>
      </c>
      <c r="J601" s="135">
        <v>58179.5</v>
      </c>
      <c r="K601" s="136">
        <v>50349.64</v>
      </c>
      <c r="L601" s="137">
        <v>71780</v>
      </c>
      <c r="M601" s="138">
        <v>0.83</v>
      </c>
      <c r="N601" s="139">
        <v>59580</v>
      </c>
      <c r="O601" s="140"/>
      <c r="P601" s="141"/>
      <c r="Q601" s="142" t="s">
        <v>1696</v>
      </c>
    </row>
    <row r="602" ht="15.75" customHeight="1" spans="1:17">
      <c r="A602" s="115" t="s">
        <v>1702</v>
      </c>
      <c r="B602" s="112"/>
      <c r="C602" s="156"/>
      <c r="D602" s="108" t="s">
        <v>1703</v>
      </c>
      <c r="E602" s="108"/>
      <c r="F602" s="132"/>
      <c r="G602" s="119">
        <v>42461</v>
      </c>
      <c r="H602" s="133" t="s">
        <v>941</v>
      </c>
      <c r="I602" s="134">
        <v>1</v>
      </c>
      <c r="J602" s="135">
        <v>13800</v>
      </c>
      <c r="K602" s="136">
        <v>12215.73</v>
      </c>
      <c r="L602" s="137">
        <v>17030</v>
      </c>
      <c r="M602" s="138">
        <v>0.81</v>
      </c>
      <c r="N602" s="139">
        <v>13790</v>
      </c>
      <c r="O602" s="140"/>
      <c r="P602" s="141"/>
      <c r="Q602" s="142" t="s">
        <v>1696</v>
      </c>
    </row>
    <row r="603" ht="15.75" customHeight="1" spans="1:17">
      <c r="A603" s="115" t="s">
        <v>1704</v>
      </c>
      <c r="B603" s="112"/>
      <c r="C603" s="156"/>
      <c r="D603" s="108" t="s">
        <v>1705</v>
      </c>
      <c r="E603" s="108"/>
      <c r="F603" s="132"/>
      <c r="G603" s="119">
        <v>42461</v>
      </c>
      <c r="H603" s="133" t="s">
        <v>941</v>
      </c>
      <c r="I603" s="134">
        <v>1</v>
      </c>
      <c r="J603" s="135">
        <v>61500</v>
      </c>
      <c r="K603" s="136">
        <v>54440.24</v>
      </c>
      <c r="L603" s="137">
        <v>75880</v>
      </c>
      <c r="M603" s="138">
        <v>0.85</v>
      </c>
      <c r="N603" s="139">
        <v>64500</v>
      </c>
      <c r="O603" s="140"/>
      <c r="P603" s="141"/>
      <c r="Q603" s="142" t="s">
        <v>1696</v>
      </c>
    </row>
    <row r="604" ht="15.75" customHeight="1" spans="1:17">
      <c r="A604" s="115" t="s">
        <v>1706</v>
      </c>
      <c r="B604" s="112"/>
      <c r="C604" s="156"/>
      <c r="D604" s="108" t="s">
        <v>1270</v>
      </c>
      <c r="E604" s="108"/>
      <c r="F604" s="132"/>
      <c r="G604" s="119">
        <v>43185</v>
      </c>
      <c r="H604" s="133" t="s">
        <v>941</v>
      </c>
      <c r="I604" s="134">
        <v>1</v>
      </c>
      <c r="J604" s="135">
        <v>40000</v>
      </c>
      <c r="K604" s="136">
        <v>39050.02</v>
      </c>
      <c r="L604" s="137">
        <v>47540</v>
      </c>
      <c r="M604" s="138">
        <v>0.95</v>
      </c>
      <c r="N604" s="139">
        <v>45160</v>
      </c>
      <c r="O604" s="140"/>
      <c r="P604" s="141"/>
      <c r="Q604" s="142" t="s">
        <v>1696</v>
      </c>
    </row>
    <row r="605" ht="15.75" customHeight="1" spans="1:17">
      <c r="A605" s="115" t="s">
        <v>1707</v>
      </c>
      <c r="B605" s="112"/>
      <c r="C605" s="156"/>
      <c r="D605" s="108" t="s">
        <v>962</v>
      </c>
      <c r="E605" s="108"/>
      <c r="F605" s="132"/>
      <c r="G605" s="119">
        <v>41183</v>
      </c>
      <c r="H605" s="133" t="s">
        <v>941</v>
      </c>
      <c r="I605" s="134">
        <v>1</v>
      </c>
      <c r="J605" s="135">
        <v>1038313</v>
      </c>
      <c r="K605" s="136">
        <v>746503.71</v>
      </c>
      <c r="L605" s="137">
        <v>1445580</v>
      </c>
      <c r="M605" s="138">
        <v>0.68</v>
      </c>
      <c r="N605" s="139">
        <v>982990</v>
      </c>
      <c r="O605" s="140"/>
      <c r="P605" s="141"/>
      <c r="Q605" s="142" t="s">
        <v>1708</v>
      </c>
    </row>
    <row r="606" ht="15.75" customHeight="1" spans="1:17">
      <c r="A606" s="115" t="s">
        <v>1709</v>
      </c>
      <c r="B606" s="112"/>
      <c r="C606" s="156"/>
      <c r="D606" s="108" t="s">
        <v>1710</v>
      </c>
      <c r="E606" s="108"/>
      <c r="F606" s="132"/>
      <c r="G606" s="119">
        <v>41214</v>
      </c>
      <c r="H606" s="133" t="s">
        <v>941</v>
      </c>
      <c r="I606" s="134">
        <v>1</v>
      </c>
      <c r="J606" s="135">
        <v>351920</v>
      </c>
      <c r="K606" s="136">
        <v>254408.6</v>
      </c>
      <c r="L606" s="137">
        <v>489960</v>
      </c>
      <c r="M606" s="138">
        <v>0.68</v>
      </c>
      <c r="N606" s="139">
        <v>333170</v>
      </c>
      <c r="O606" s="140"/>
      <c r="P606" s="141"/>
      <c r="Q606" s="142" t="s">
        <v>1708</v>
      </c>
    </row>
    <row r="607" ht="15.75" customHeight="1" spans="1:17">
      <c r="A607" s="115" t="s">
        <v>1711</v>
      </c>
      <c r="B607" s="112"/>
      <c r="C607" s="156"/>
      <c r="D607" s="108" t="s">
        <v>1403</v>
      </c>
      <c r="E607" s="108"/>
      <c r="F607" s="132"/>
      <c r="G607" s="119">
        <v>41365</v>
      </c>
      <c r="H607" s="133" t="s">
        <v>941</v>
      </c>
      <c r="I607" s="134">
        <v>1</v>
      </c>
      <c r="J607" s="135">
        <v>123120</v>
      </c>
      <c r="K607" s="136">
        <v>91442.25</v>
      </c>
      <c r="L607" s="137">
        <v>167230</v>
      </c>
      <c r="M607" s="138">
        <v>0.7</v>
      </c>
      <c r="N607" s="139">
        <v>117060</v>
      </c>
      <c r="O607" s="140"/>
      <c r="P607" s="141"/>
      <c r="Q607" s="143" t="s">
        <v>1708</v>
      </c>
    </row>
    <row r="608" ht="15.75" customHeight="1" spans="1:17">
      <c r="A608" s="115" t="s">
        <v>1712</v>
      </c>
      <c r="B608" s="112"/>
      <c r="C608" s="156"/>
      <c r="D608" s="108" t="s">
        <v>1452</v>
      </c>
      <c r="E608" s="108"/>
      <c r="F608" s="132"/>
      <c r="G608" s="119">
        <v>41365</v>
      </c>
      <c r="H608" s="133" t="s">
        <v>941</v>
      </c>
      <c r="I608" s="134">
        <v>1</v>
      </c>
      <c r="J608" s="135">
        <v>6408</v>
      </c>
      <c r="K608" s="136">
        <v>4758.95</v>
      </c>
      <c r="L608" s="137">
        <v>8710</v>
      </c>
      <c r="M608" s="138">
        <v>0.7</v>
      </c>
      <c r="N608" s="139">
        <v>6100</v>
      </c>
      <c r="O608" s="140"/>
      <c r="P608" s="141"/>
      <c r="Q608" s="142" t="s">
        <v>1708</v>
      </c>
    </row>
    <row r="609" ht="15.75" customHeight="1" spans="1:17">
      <c r="A609" s="115" t="s">
        <v>1713</v>
      </c>
      <c r="B609" s="112"/>
      <c r="C609" s="156"/>
      <c r="D609" s="108" t="s">
        <v>1714</v>
      </c>
      <c r="E609" s="108"/>
      <c r="F609" s="132"/>
      <c r="G609" s="119">
        <v>41426</v>
      </c>
      <c r="H609" s="133" t="s">
        <v>941</v>
      </c>
      <c r="I609" s="134">
        <v>1</v>
      </c>
      <c r="J609" s="135">
        <v>5368</v>
      </c>
      <c r="K609" s="136">
        <v>4029.25</v>
      </c>
      <c r="L609" s="137">
        <v>7290</v>
      </c>
      <c r="M609" s="138">
        <v>0.71</v>
      </c>
      <c r="N609" s="139">
        <v>5180</v>
      </c>
      <c r="O609" s="140"/>
      <c r="P609" s="141"/>
      <c r="Q609" s="142" t="s">
        <v>1708</v>
      </c>
    </row>
    <row r="610" ht="15.75" customHeight="1" spans="1:17">
      <c r="A610" s="115" t="s">
        <v>1715</v>
      </c>
      <c r="B610" s="112"/>
      <c r="C610" s="156"/>
      <c r="D610" s="108" t="s">
        <v>1716</v>
      </c>
      <c r="E610" s="108"/>
      <c r="F610" s="132"/>
      <c r="G610" s="119">
        <v>41395</v>
      </c>
      <c r="H610" s="133" t="s">
        <v>941</v>
      </c>
      <c r="I610" s="134">
        <v>1</v>
      </c>
      <c r="J610" s="135">
        <v>2201</v>
      </c>
      <c r="K610" s="136">
        <v>1643.56</v>
      </c>
      <c r="L610" s="137">
        <v>2990</v>
      </c>
      <c r="M610" s="138">
        <v>0.71</v>
      </c>
      <c r="N610" s="139">
        <v>2120</v>
      </c>
      <c r="O610" s="140"/>
      <c r="P610" s="141"/>
      <c r="Q610" s="142" t="s">
        <v>1708</v>
      </c>
    </row>
    <row r="611" ht="15.75" customHeight="1" spans="1:17">
      <c r="A611" s="115" t="s">
        <v>1717</v>
      </c>
      <c r="B611" s="112"/>
      <c r="C611" s="156"/>
      <c r="D611" s="108" t="s">
        <v>1562</v>
      </c>
      <c r="E611" s="108"/>
      <c r="F611" s="132"/>
      <c r="G611" s="119">
        <v>41365</v>
      </c>
      <c r="H611" s="133" t="s">
        <v>941</v>
      </c>
      <c r="I611" s="134">
        <v>1</v>
      </c>
      <c r="J611" s="135">
        <v>63486.15</v>
      </c>
      <c r="K611" s="136">
        <v>47151.65</v>
      </c>
      <c r="L611" s="137">
        <v>86230</v>
      </c>
      <c r="M611" s="138">
        <v>0.7</v>
      </c>
      <c r="N611" s="139">
        <v>60360</v>
      </c>
      <c r="O611" s="140"/>
      <c r="P611" s="141"/>
      <c r="Q611" s="142" t="s">
        <v>1708</v>
      </c>
    </row>
    <row r="612" ht="15.75" customHeight="1" spans="1:17">
      <c r="A612" s="115" t="s">
        <v>1718</v>
      </c>
      <c r="B612" s="112"/>
      <c r="C612" s="156"/>
      <c r="D612" s="108" t="s">
        <v>1719</v>
      </c>
      <c r="E612" s="108"/>
      <c r="F612" s="132"/>
      <c r="G612" s="119">
        <v>41518</v>
      </c>
      <c r="H612" s="133" t="s">
        <v>941</v>
      </c>
      <c r="I612" s="134">
        <v>1</v>
      </c>
      <c r="J612" s="135">
        <v>6700</v>
      </c>
      <c r="K612" s="136">
        <v>5108.8</v>
      </c>
      <c r="L612" s="137">
        <v>9100</v>
      </c>
      <c r="M612" s="138">
        <v>0.73</v>
      </c>
      <c r="N612" s="139">
        <v>6640</v>
      </c>
      <c r="O612" s="140"/>
      <c r="P612" s="141"/>
      <c r="Q612" s="142" t="s">
        <v>1708</v>
      </c>
    </row>
    <row r="613" ht="15.75" customHeight="1" spans="1:17">
      <c r="A613" s="115" t="s">
        <v>1720</v>
      </c>
      <c r="B613" s="112"/>
      <c r="C613" s="156"/>
      <c r="D613" s="108" t="s">
        <v>962</v>
      </c>
      <c r="E613" s="108"/>
      <c r="F613" s="132"/>
      <c r="G613" s="119">
        <v>41913</v>
      </c>
      <c r="H613" s="133" t="s">
        <v>941</v>
      </c>
      <c r="I613" s="134">
        <v>1</v>
      </c>
      <c r="J613" s="135">
        <v>700000</v>
      </c>
      <c r="K613" s="136">
        <v>569770.99</v>
      </c>
      <c r="L613" s="137">
        <v>911180</v>
      </c>
      <c r="M613" s="138">
        <v>0.78</v>
      </c>
      <c r="N613" s="139">
        <v>710720</v>
      </c>
      <c r="O613" s="140"/>
      <c r="P613" s="141"/>
      <c r="Q613" s="142" t="s">
        <v>1708</v>
      </c>
    </row>
    <row r="614" ht="15.75" customHeight="1" spans="1:17">
      <c r="A614" s="115" t="s">
        <v>1721</v>
      </c>
      <c r="B614" s="112"/>
      <c r="C614" s="156"/>
      <c r="D614" s="108" t="s">
        <v>1722</v>
      </c>
      <c r="E614" s="108"/>
      <c r="F614" s="132"/>
      <c r="G614" s="119">
        <v>42522</v>
      </c>
      <c r="H614" s="133" t="s">
        <v>941</v>
      </c>
      <c r="I614" s="134">
        <v>1</v>
      </c>
      <c r="J614" s="135">
        <v>59757.63</v>
      </c>
      <c r="K614" s="136">
        <v>53371.05</v>
      </c>
      <c r="L614" s="137">
        <v>73730</v>
      </c>
      <c r="M614" s="138">
        <v>0.86</v>
      </c>
      <c r="N614" s="139">
        <v>63410</v>
      </c>
      <c r="O614" s="140"/>
      <c r="P614" s="141"/>
      <c r="Q614" s="142" t="s">
        <v>1708</v>
      </c>
    </row>
    <row r="615" ht="15.75" customHeight="1" spans="1:17">
      <c r="A615" s="115" t="s">
        <v>1723</v>
      </c>
      <c r="B615" s="112"/>
      <c r="C615" s="156"/>
      <c r="D615" s="108" t="s">
        <v>1724</v>
      </c>
      <c r="E615" s="108"/>
      <c r="F615" s="132"/>
      <c r="G615" s="119">
        <v>42522</v>
      </c>
      <c r="H615" s="133" t="s">
        <v>941</v>
      </c>
      <c r="I615" s="134">
        <v>1</v>
      </c>
      <c r="J615" s="135">
        <v>28008</v>
      </c>
      <c r="K615" s="136">
        <v>25014.51</v>
      </c>
      <c r="L615" s="137">
        <v>34560</v>
      </c>
      <c r="M615" s="138">
        <v>0.86</v>
      </c>
      <c r="N615" s="139">
        <v>29720</v>
      </c>
      <c r="O615" s="140"/>
      <c r="P615" s="141"/>
      <c r="Q615" s="142" t="s">
        <v>1708</v>
      </c>
    </row>
    <row r="616" ht="15.75" customHeight="1" spans="1:17">
      <c r="A616" s="115" t="s">
        <v>1725</v>
      </c>
      <c r="B616" s="112"/>
      <c r="C616" s="156"/>
      <c r="D616" s="108" t="s">
        <v>1726</v>
      </c>
      <c r="E616" s="108"/>
      <c r="F616" s="132"/>
      <c r="G616" s="119">
        <v>42522</v>
      </c>
      <c r="H616" s="133" t="s">
        <v>941</v>
      </c>
      <c r="I616" s="134">
        <v>1</v>
      </c>
      <c r="J616" s="135">
        <v>750000</v>
      </c>
      <c r="K616" s="136">
        <v>669843.75</v>
      </c>
      <c r="L616" s="137">
        <v>925330</v>
      </c>
      <c r="M616" s="138">
        <v>0.86</v>
      </c>
      <c r="N616" s="139">
        <v>795780</v>
      </c>
      <c r="O616" s="140"/>
      <c r="P616" s="141"/>
      <c r="Q616" s="142" t="s">
        <v>1708</v>
      </c>
    </row>
    <row r="617" ht="15.75" customHeight="1" spans="1:17">
      <c r="A617" s="115" t="s">
        <v>1727</v>
      </c>
      <c r="B617" s="112"/>
      <c r="C617" s="156"/>
      <c r="D617" s="108" t="s">
        <v>1728</v>
      </c>
      <c r="E617" s="108"/>
      <c r="F617" s="132"/>
      <c r="G617" s="119">
        <v>42644</v>
      </c>
      <c r="H617" s="133" t="s">
        <v>941</v>
      </c>
      <c r="I617" s="134">
        <v>1</v>
      </c>
      <c r="J617" s="135">
        <v>110468</v>
      </c>
      <c r="K617" s="136">
        <v>100410.79</v>
      </c>
      <c r="L617" s="137">
        <v>136290</v>
      </c>
      <c r="M617" s="138">
        <v>0.88</v>
      </c>
      <c r="N617" s="139">
        <v>119940</v>
      </c>
      <c r="O617" s="140"/>
      <c r="P617" s="141"/>
      <c r="Q617" s="142" t="s">
        <v>1708</v>
      </c>
    </row>
    <row r="618" ht="15.75" customHeight="1" spans="1:17">
      <c r="A618" s="115" t="s">
        <v>1729</v>
      </c>
      <c r="B618" s="112"/>
      <c r="C618" s="156"/>
      <c r="D618" s="108" t="s">
        <v>1730</v>
      </c>
      <c r="E618" s="108"/>
      <c r="F618" s="132"/>
      <c r="G618" s="119">
        <v>42644</v>
      </c>
      <c r="H618" s="133" t="s">
        <v>941</v>
      </c>
      <c r="I618" s="134">
        <v>1</v>
      </c>
      <c r="J618" s="135">
        <v>9680</v>
      </c>
      <c r="K618" s="136">
        <v>8798.64</v>
      </c>
      <c r="L618" s="137">
        <v>11940</v>
      </c>
      <c r="M618" s="138">
        <v>0.88</v>
      </c>
      <c r="N618" s="139">
        <v>10510</v>
      </c>
      <c r="O618" s="140"/>
      <c r="P618" s="141"/>
      <c r="Q618" s="142" t="s">
        <v>1708</v>
      </c>
    </row>
    <row r="619" ht="15.75" customHeight="1" spans="1:17">
      <c r="A619" s="115" t="s">
        <v>1731</v>
      </c>
      <c r="B619" s="112"/>
      <c r="C619" s="156"/>
      <c r="D619" s="108" t="s">
        <v>1452</v>
      </c>
      <c r="E619" s="108"/>
      <c r="F619" s="132"/>
      <c r="G619" s="119">
        <v>42917</v>
      </c>
      <c r="H619" s="133" t="s">
        <v>941</v>
      </c>
      <c r="I619" s="134">
        <v>1</v>
      </c>
      <c r="J619" s="135">
        <v>88347.62</v>
      </c>
      <c r="K619" s="136">
        <v>83451.68</v>
      </c>
      <c r="L619" s="137">
        <v>106000</v>
      </c>
      <c r="M619" s="138">
        <v>0.92</v>
      </c>
      <c r="N619" s="139">
        <v>97520</v>
      </c>
      <c r="O619" s="140"/>
      <c r="P619" s="141"/>
      <c r="Q619" s="142" t="s">
        <v>1708</v>
      </c>
    </row>
    <row r="620" ht="15.75" customHeight="1" spans="1:17">
      <c r="A620" s="115" t="s">
        <v>1732</v>
      </c>
      <c r="B620" s="112"/>
      <c r="C620" s="156"/>
      <c r="D620" s="108" t="s">
        <v>1733</v>
      </c>
      <c r="E620" s="108"/>
      <c r="F620" s="132"/>
      <c r="G620" s="119">
        <v>42552</v>
      </c>
      <c r="H620" s="133" t="s">
        <v>941</v>
      </c>
      <c r="I620" s="134">
        <v>1</v>
      </c>
      <c r="J620" s="135">
        <v>104000</v>
      </c>
      <c r="K620" s="136">
        <v>93296.58</v>
      </c>
      <c r="L620" s="137">
        <v>128310</v>
      </c>
      <c r="M620" s="138">
        <v>0.82</v>
      </c>
      <c r="N620" s="139">
        <v>105210</v>
      </c>
      <c r="O620" s="140"/>
      <c r="P620" s="141"/>
      <c r="Q620" s="142" t="s">
        <v>1734</v>
      </c>
    </row>
    <row r="621" ht="15.75" customHeight="1" spans="1:17">
      <c r="A621" s="115" t="s">
        <v>1735</v>
      </c>
      <c r="B621" s="112"/>
      <c r="C621" s="156"/>
      <c r="D621" s="108" t="s">
        <v>1736</v>
      </c>
      <c r="E621" s="108"/>
      <c r="F621" s="132"/>
      <c r="G621" s="119">
        <v>42705</v>
      </c>
      <c r="H621" s="133" t="s">
        <v>941</v>
      </c>
      <c r="I621" s="134">
        <v>1</v>
      </c>
      <c r="J621" s="135">
        <v>134424</v>
      </c>
      <c r="K621" s="136">
        <v>123249.9</v>
      </c>
      <c r="L621" s="137">
        <v>165850</v>
      </c>
      <c r="M621" s="138">
        <v>0.89</v>
      </c>
      <c r="N621" s="139">
        <v>147610</v>
      </c>
      <c r="O621" s="140"/>
      <c r="P621" s="141"/>
      <c r="Q621" s="143" t="s">
        <v>1734</v>
      </c>
    </row>
    <row r="622" ht="15.75" customHeight="1" spans="1:17">
      <c r="A622" s="115" t="s">
        <v>1737</v>
      </c>
      <c r="B622" s="112"/>
      <c r="C622" s="156"/>
      <c r="D622" s="108" t="s">
        <v>1738</v>
      </c>
      <c r="E622" s="108"/>
      <c r="F622" s="132"/>
      <c r="G622" s="119">
        <v>42125</v>
      </c>
      <c r="H622" s="133" t="s">
        <v>941</v>
      </c>
      <c r="I622" s="134">
        <v>1</v>
      </c>
      <c r="J622" s="135">
        <v>53854</v>
      </c>
      <c r="K622" s="136">
        <v>45327.2</v>
      </c>
      <c r="L622" s="137">
        <v>66440</v>
      </c>
      <c r="M622" s="138">
        <v>0.74</v>
      </c>
      <c r="N622" s="139">
        <v>49170</v>
      </c>
      <c r="O622" s="140"/>
      <c r="P622" s="141"/>
      <c r="Q622" s="142" t="s">
        <v>1739</v>
      </c>
    </row>
    <row r="623" ht="15.75" customHeight="1" spans="1:17">
      <c r="A623" s="115" t="s">
        <v>1740</v>
      </c>
      <c r="B623" s="112"/>
      <c r="C623" s="159"/>
      <c r="D623" s="108" t="s">
        <v>1741</v>
      </c>
      <c r="E623" s="108"/>
      <c r="F623" s="132"/>
      <c r="G623" s="119">
        <v>42370</v>
      </c>
      <c r="H623" s="133" t="s">
        <v>941</v>
      </c>
      <c r="I623" s="134">
        <v>1</v>
      </c>
      <c r="J623" s="135">
        <v>96600</v>
      </c>
      <c r="K623" s="136">
        <v>84363.84</v>
      </c>
      <c r="L623" s="137">
        <v>119180</v>
      </c>
      <c r="M623" s="138">
        <v>0.84</v>
      </c>
      <c r="N623" s="139">
        <v>100110</v>
      </c>
      <c r="O623" s="140"/>
      <c r="P623" s="141"/>
      <c r="Q623" s="142" t="s">
        <v>1739</v>
      </c>
    </row>
    <row r="624" s="77" customFormat="1" ht="15.75" customHeight="1" spans="1:17">
      <c r="A624" s="115" t="s">
        <v>1742</v>
      </c>
      <c r="B624" s="163"/>
      <c r="C624" s="163"/>
      <c r="D624" s="146" t="s">
        <v>1743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1744</v>
      </c>
      <c r="B625" s="116" t="s">
        <v>1745</v>
      </c>
      <c r="C625" s="117" t="s">
        <v>1746</v>
      </c>
      <c r="D625" s="130" t="s">
        <v>847</v>
      </c>
      <c r="E625" s="130">
        <v>201</v>
      </c>
      <c r="F625" s="130" t="s">
        <v>839</v>
      </c>
      <c r="G625" s="172">
        <v>39873</v>
      </c>
      <c r="H625" s="61" t="s">
        <v>840</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1747</v>
      </c>
      <c r="B626" s="116"/>
      <c r="C626" s="128"/>
      <c r="D626" s="118" t="s">
        <v>847</v>
      </c>
      <c r="E626" s="118">
        <v>202</v>
      </c>
      <c r="F626" s="130" t="s">
        <v>839</v>
      </c>
      <c r="G626" s="172">
        <v>43221</v>
      </c>
      <c r="H626" s="61" t="s">
        <v>840</v>
      </c>
      <c r="I626" s="120">
        <v>561</v>
      </c>
      <c r="J626" s="129"/>
      <c r="K626" s="129"/>
      <c r="L626" s="122">
        <v>366200</v>
      </c>
      <c r="M626" s="123">
        <v>0.91</v>
      </c>
      <c r="N626" s="122">
        <v>333240</v>
      </c>
      <c r="O626" s="124"/>
      <c r="P626" s="125">
        <f t="shared" si="11"/>
        <v>653</v>
      </c>
      <c r="Q626" s="126" t="s">
        <v>486</v>
      </c>
    </row>
    <row r="627" s="2" customFormat="1" ht="15.75" customHeight="1" spans="1:20">
      <c r="A627" s="115" t="s">
        <v>1748</v>
      </c>
      <c r="B627" s="116"/>
      <c r="C627" s="128"/>
      <c r="D627" s="118" t="s">
        <v>847</v>
      </c>
      <c r="E627" s="118">
        <v>203</v>
      </c>
      <c r="F627" s="130" t="s">
        <v>839</v>
      </c>
      <c r="G627" s="172">
        <v>39873</v>
      </c>
      <c r="H627" s="61" t="s">
        <v>840</v>
      </c>
      <c r="I627" s="120">
        <v>477</v>
      </c>
      <c r="J627" s="129"/>
      <c r="K627" s="129"/>
      <c r="L627" s="122">
        <v>311370</v>
      </c>
      <c r="M627" s="123">
        <v>0.64</v>
      </c>
      <c r="N627" s="122">
        <v>199280</v>
      </c>
      <c r="O627" s="124"/>
      <c r="P627" s="125">
        <f t="shared" si="11"/>
        <v>653</v>
      </c>
      <c r="Q627" s="126" t="s">
        <v>486</v>
      </c>
    </row>
    <row r="628" s="2" customFormat="1" ht="15.75" customHeight="1" spans="1:20">
      <c r="A628" s="115" t="s">
        <v>1749</v>
      </c>
      <c r="B628" s="116"/>
      <c r="C628" s="128"/>
      <c r="D628" s="118" t="s">
        <v>847</v>
      </c>
      <c r="E628" s="118">
        <v>204</v>
      </c>
      <c r="F628" s="130" t="s">
        <v>839</v>
      </c>
      <c r="G628" s="172">
        <v>43221</v>
      </c>
      <c r="H628" s="61" t="s">
        <v>840</v>
      </c>
      <c r="I628" s="120">
        <v>561</v>
      </c>
      <c r="J628" s="129"/>
      <c r="K628" s="129"/>
      <c r="L628" s="122">
        <v>366200</v>
      </c>
      <c r="M628" s="123">
        <v>0.91</v>
      </c>
      <c r="N628" s="122">
        <v>333240</v>
      </c>
      <c r="O628" s="124"/>
      <c r="P628" s="125">
        <f t="shared" si="11"/>
        <v>653</v>
      </c>
      <c r="Q628" s="126" t="s">
        <v>486</v>
      </c>
    </row>
    <row r="629" s="2" customFormat="1" ht="15.75" customHeight="1" spans="1:20">
      <c r="A629" s="115" t="s">
        <v>1750</v>
      </c>
      <c r="B629" s="116"/>
      <c r="C629" s="128"/>
      <c r="D629" s="118" t="s">
        <v>847</v>
      </c>
      <c r="E629" s="118">
        <v>205</v>
      </c>
      <c r="F629" s="130" t="s">
        <v>839</v>
      </c>
      <c r="G629" s="172">
        <v>39873</v>
      </c>
      <c r="H629" s="61" t="s">
        <v>840</v>
      </c>
      <c r="I629" s="120">
        <v>477</v>
      </c>
      <c r="J629" s="129"/>
      <c r="K629" s="129"/>
      <c r="L629" s="122">
        <v>311370</v>
      </c>
      <c r="M629" s="123">
        <v>0.64</v>
      </c>
      <c r="N629" s="122">
        <v>199280</v>
      </c>
      <c r="O629" s="124"/>
      <c r="P629" s="125">
        <f t="shared" si="11"/>
        <v>653</v>
      </c>
      <c r="Q629" s="126" t="s">
        <v>486</v>
      </c>
    </row>
    <row r="630" s="2" customFormat="1" ht="15.75" customHeight="1" spans="1:20">
      <c r="A630" s="115" t="s">
        <v>1751</v>
      </c>
      <c r="B630" s="116"/>
      <c r="C630" s="128"/>
      <c r="D630" s="118" t="s">
        <v>847</v>
      </c>
      <c r="E630" s="118">
        <v>206</v>
      </c>
      <c r="F630" s="130" t="s">
        <v>839</v>
      </c>
      <c r="G630" s="172">
        <v>43221</v>
      </c>
      <c r="H630" s="61" t="s">
        <v>840</v>
      </c>
      <c r="I630" s="120">
        <v>561</v>
      </c>
      <c r="J630" s="129"/>
      <c r="K630" s="129"/>
      <c r="L630" s="122">
        <v>366200</v>
      </c>
      <c r="M630" s="123">
        <v>0.91</v>
      </c>
      <c r="N630" s="122">
        <v>333240</v>
      </c>
      <c r="O630" s="124"/>
      <c r="P630" s="125">
        <f t="shared" si="11"/>
        <v>653</v>
      </c>
      <c r="Q630" s="126" t="s">
        <v>486</v>
      </c>
    </row>
    <row r="631" s="2" customFormat="1" ht="15.75" customHeight="1" spans="1:20">
      <c r="A631" s="115" t="s">
        <v>1752</v>
      </c>
      <c r="B631" s="116"/>
      <c r="C631" s="128"/>
      <c r="D631" s="118" t="s">
        <v>847</v>
      </c>
      <c r="E631" s="118">
        <v>207</v>
      </c>
      <c r="F631" s="130" t="s">
        <v>839</v>
      </c>
      <c r="G631" s="172">
        <v>39873</v>
      </c>
      <c r="H631" s="61" t="s">
        <v>840</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1753</v>
      </c>
      <c r="B632" s="116"/>
      <c r="C632" s="128"/>
      <c r="D632" s="118" t="s">
        <v>847</v>
      </c>
      <c r="E632" s="118">
        <v>208</v>
      </c>
      <c r="F632" s="130" t="s">
        <v>839</v>
      </c>
      <c r="G632" s="172">
        <v>43221</v>
      </c>
      <c r="H632" s="61" t="s">
        <v>840</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1754</v>
      </c>
      <c r="B633" s="116"/>
      <c r="C633" s="128"/>
      <c r="D633" s="118" t="s">
        <v>847</v>
      </c>
      <c r="E633" s="118">
        <v>209</v>
      </c>
      <c r="F633" s="130" t="s">
        <v>839</v>
      </c>
      <c r="G633" s="172">
        <v>39873</v>
      </c>
      <c r="H633" s="61" t="s">
        <v>840</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1755</v>
      </c>
      <c r="B634" s="116"/>
      <c r="C634" s="128"/>
      <c r="D634" s="118" t="s">
        <v>847</v>
      </c>
      <c r="E634" s="118">
        <v>210</v>
      </c>
      <c r="F634" s="130" t="s">
        <v>839</v>
      </c>
      <c r="G634" s="172">
        <v>43221</v>
      </c>
      <c r="H634" s="61" t="s">
        <v>840</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1756</v>
      </c>
      <c r="B635" s="116"/>
      <c r="C635" s="128"/>
      <c r="D635" s="118" t="s">
        <v>847</v>
      </c>
      <c r="E635" s="118">
        <v>211</v>
      </c>
      <c r="F635" s="130" t="s">
        <v>839</v>
      </c>
      <c r="G635" s="172">
        <v>39873</v>
      </c>
      <c r="H635" s="61" t="s">
        <v>840</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1757</v>
      </c>
      <c r="B636" s="116"/>
      <c r="C636" s="128"/>
      <c r="D636" s="118" t="s">
        <v>847</v>
      </c>
      <c r="E636" s="118">
        <v>212</v>
      </c>
      <c r="F636" s="130" t="s">
        <v>839</v>
      </c>
      <c r="G636" s="172">
        <v>43221</v>
      </c>
      <c r="H636" s="61" t="s">
        <v>840</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1758</v>
      </c>
      <c r="B637" s="116"/>
      <c r="C637" s="128"/>
      <c r="D637" s="118" t="s">
        <v>847</v>
      </c>
      <c r="E637" s="118">
        <v>213</v>
      </c>
      <c r="F637" s="130" t="s">
        <v>839</v>
      </c>
      <c r="G637" s="172">
        <v>39873</v>
      </c>
      <c r="H637" s="61" t="s">
        <v>840</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1759</v>
      </c>
      <c r="B638" s="116"/>
      <c r="C638" s="128"/>
      <c r="D638" s="118" t="s">
        <v>847</v>
      </c>
      <c r="E638" s="118">
        <v>214</v>
      </c>
      <c r="F638" s="130" t="s">
        <v>839</v>
      </c>
      <c r="G638" s="172">
        <v>43221</v>
      </c>
      <c r="H638" s="61" t="s">
        <v>840</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1760</v>
      </c>
      <c r="B639" s="116"/>
      <c r="C639" s="128"/>
      <c r="D639" s="118" t="s">
        <v>847</v>
      </c>
      <c r="E639" s="118">
        <v>215</v>
      </c>
      <c r="F639" s="130" t="s">
        <v>839</v>
      </c>
      <c r="G639" s="172">
        <v>39873</v>
      </c>
      <c r="H639" s="61" t="s">
        <v>840</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1761</v>
      </c>
      <c r="B640" s="116"/>
      <c r="C640" s="128"/>
      <c r="D640" s="118" t="s">
        <v>1762</v>
      </c>
      <c r="E640" s="118">
        <v>216</v>
      </c>
      <c r="F640" s="130" t="s">
        <v>839</v>
      </c>
      <c r="G640" s="172">
        <v>43221</v>
      </c>
      <c r="H640" s="61" t="s">
        <v>840</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1763</v>
      </c>
      <c r="B641" s="116"/>
      <c r="C641" s="128"/>
      <c r="D641" s="118" t="s">
        <v>1762</v>
      </c>
      <c r="E641" s="118">
        <v>217</v>
      </c>
      <c r="F641" s="130" t="s">
        <v>839</v>
      </c>
      <c r="G641" s="172">
        <v>39873</v>
      </c>
      <c r="H641" s="61" t="s">
        <v>840</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1764</v>
      </c>
      <c r="B642" s="116"/>
      <c r="C642" s="128"/>
      <c r="D642" s="118" t="s">
        <v>1762</v>
      </c>
      <c r="E642" s="118">
        <v>218</v>
      </c>
      <c r="F642" s="130" t="s">
        <v>839</v>
      </c>
      <c r="G642" s="172">
        <v>43221</v>
      </c>
      <c r="H642" s="61" t="s">
        <v>840</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1765</v>
      </c>
      <c r="B643" s="116"/>
      <c r="C643" s="128"/>
      <c r="D643" s="118" t="s">
        <v>1762</v>
      </c>
      <c r="E643" s="118">
        <v>219</v>
      </c>
      <c r="F643" s="130" t="s">
        <v>839</v>
      </c>
      <c r="G643" s="172">
        <v>39873</v>
      </c>
      <c r="H643" s="61" t="s">
        <v>840</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1766</v>
      </c>
      <c r="B644" s="116"/>
      <c r="C644" s="128"/>
      <c r="D644" s="118" t="s">
        <v>1762</v>
      </c>
      <c r="E644" s="118">
        <v>220</v>
      </c>
      <c r="F644" s="130" t="s">
        <v>839</v>
      </c>
      <c r="G644" s="172">
        <v>43221</v>
      </c>
      <c r="H644" s="61" t="s">
        <v>840</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1767</v>
      </c>
      <c r="B645" s="116"/>
      <c r="C645" s="128"/>
      <c r="D645" s="118" t="s">
        <v>1762</v>
      </c>
      <c r="E645" s="118">
        <v>221</v>
      </c>
      <c r="F645" s="130" t="s">
        <v>839</v>
      </c>
      <c r="G645" s="172">
        <v>39873</v>
      </c>
      <c r="H645" s="61" t="s">
        <v>840</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1768</v>
      </c>
      <c r="B646" s="116"/>
      <c r="C646" s="128"/>
      <c r="D646" s="118" t="s">
        <v>1762</v>
      </c>
      <c r="E646" s="118">
        <v>222</v>
      </c>
      <c r="F646" s="130" t="s">
        <v>839</v>
      </c>
      <c r="G646" s="172">
        <v>43221</v>
      </c>
      <c r="H646" s="61" t="s">
        <v>840</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1769</v>
      </c>
      <c r="B647" s="116"/>
      <c r="C647" s="128"/>
      <c r="D647" s="118" t="s">
        <v>1762</v>
      </c>
      <c r="E647" s="118">
        <v>223</v>
      </c>
      <c r="F647" s="130" t="s">
        <v>839</v>
      </c>
      <c r="G647" s="172">
        <v>39873</v>
      </c>
      <c r="H647" s="61" t="s">
        <v>840</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1770</v>
      </c>
      <c r="B648" s="116"/>
      <c r="C648" s="128"/>
      <c r="D648" s="118" t="s">
        <v>1762</v>
      </c>
      <c r="E648" s="118">
        <v>224</v>
      </c>
      <c r="F648" s="130" t="s">
        <v>839</v>
      </c>
      <c r="G648" s="172">
        <v>43221</v>
      </c>
      <c r="H648" s="61" t="s">
        <v>840</v>
      </c>
      <c r="I648" s="120">
        <v>561</v>
      </c>
      <c r="J648" s="129"/>
      <c r="K648" s="129"/>
      <c r="L648" s="122">
        <v>366200</v>
      </c>
      <c r="M648" s="123">
        <v>0.91</v>
      </c>
      <c r="N648" s="122">
        <v>333240</v>
      </c>
      <c r="O648" s="124"/>
      <c r="P648" s="125">
        <f t="shared" si="11"/>
        <v>653</v>
      </c>
      <c r="Q648" s="126" t="s">
        <v>486</v>
      </c>
    </row>
    <row r="649" s="75" customFormat="1" ht="15.75" customHeight="1" spans="1:20">
      <c r="A649" s="115" t="s">
        <v>1771</v>
      </c>
      <c r="B649" s="116"/>
      <c r="C649" s="128"/>
      <c r="D649" s="118" t="s">
        <v>1762</v>
      </c>
      <c r="E649" s="118">
        <v>225</v>
      </c>
      <c r="F649" s="130" t="s">
        <v>839</v>
      </c>
      <c r="G649" s="172">
        <v>39873</v>
      </c>
      <c r="H649" s="61" t="s">
        <v>840</v>
      </c>
      <c r="I649" s="120">
        <v>477</v>
      </c>
      <c r="J649" s="129"/>
      <c r="K649" s="129"/>
      <c r="L649" s="122">
        <v>311370</v>
      </c>
      <c r="M649" s="123">
        <v>0.64</v>
      </c>
      <c r="N649" s="122">
        <v>199280</v>
      </c>
      <c r="O649" s="124"/>
      <c r="P649" s="125">
        <f t="shared" si="11"/>
        <v>653</v>
      </c>
      <c r="Q649" s="126" t="s">
        <v>486</v>
      </c>
    </row>
    <row r="650" s="2" customFormat="1" ht="15.75" customHeight="1" spans="1:20">
      <c r="A650" s="115" t="s">
        <v>1772</v>
      </c>
      <c r="B650" s="116"/>
      <c r="C650" s="128"/>
      <c r="D650" s="118" t="s">
        <v>1762</v>
      </c>
      <c r="E650" s="118">
        <v>226</v>
      </c>
      <c r="F650" s="130" t="s">
        <v>839</v>
      </c>
      <c r="G650" s="172">
        <v>43221</v>
      </c>
      <c r="H650" s="61" t="s">
        <v>840</v>
      </c>
      <c r="I650" s="120">
        <v>561</v>
      </c>
      <c r="J650" s="129"/>
      <c r="K650" s="129"/>
      <c r="L650" s="122">
        <v>366200</v>
      </c>
      <c r="M650" s="123">
        <v>0.91</v>
      </c>
      <c r="N650" s="122">
        <v>333240</v>
      </c>
      <c r="O650" s="124"/>
      <c r="P650" s="125">
        <f t="shared" si="11"/>
        <v>653</v>
      </c>
      <c r="Q650" s="126" t="s">
        <v>486</v>
      </c>
    </row>
    <row r="651" s="2" customFormat="1" ht="15.75" customHeight="1" spans="1:20">
      <c r="A651" s="115" t="s">
        <v>1773</v>
      </c>
      <c r="B651" s="116"/>
      <c r="C651" s="128"/>
      <c r="D651" s="118" t="s">
        <v>1762</v>
      </c>
      <c r="E651" s="118">
        <v>227</v>
      </c>
      <c r="F651" s="130" t="s">
        <v>839</v>
      </c>
      <c r="G651" s="172">
        <v>39873</v>
      </c>
      <c r="H651" s="61" t="s">
        <v>840</v>
      </c>
      <c r="I651" s="120">
        <v>477</v>
      </c>
      <c r="J651" s="129"/>
      <c r="K651" s="129"/>
      <c r="L651" s="122">
        <v>311370</v>
      </c>
      <c r="M651" s="123">
        <v>0.64</v>
      </c>
      <c r="N651" s="122">
        <v>199280</v>
      </c>
      <c r="O651" s="124"/>
      <c r="P651" s="125">
        <f t="shared" si="11"/>
        <v>653</v>
      </c>
      <c r="Q651" s="126" t="s">
        <v>486</v>
      </c>
    </row>
    <row r="652" s="2" customFormat="1" ht="15.75" customHeight="1" spans="1:20">
      <c r="A652" s="115" t="s">
        <v>1774</v>
      </c>
      <c r="B652" s="116"/>
      <c r="C652" s="128"/>
      <c r="D652" s="118" t="s">
        <v>1762</v>
      </c>
      <c r="E652" s="118">
        <v>228</v>
      </c>
      <c r="F652" s="130" t="s">
        <v>839</v>
      </c>
      <c r="G652" s="172">
        <v>43221</v>
      </c>
      <c r="H652" s="61" t="s">
        <v>840</v>
      </c>
      <c r="I652" s="120">
        <v>561</v>
      </c>
      <c r="J652" s="129"/>
      <c r="K652" s="129"/>
      <c r="L652" s="122">
        <v>366200</v>
      </c>
      <c r="M652" s="123">
        <v>0.91</v>
      </c>
      <c r="N652" s="122">
        <v>333240</v>
      </c>
      <c r="O652" s="124"/>
      <c r="P652" s="125">
        <f t="shared" si="11"/>
        <v>653</v>
      </c>
      <c r="Q652" s="126" t="s">
        <v>486</v>
      </c>
    </row>
    <row r="653" s="2" customFormat="1" ht="15.75" customHeight="1" spans="1:20">
      <c r="A653" s="115" t="s">
        <v>1775</v>
      </c>
      <c r="B653" s="116"/>
      <c r="C653" s="128"/>
      <c r="D653" s="118" t="s">
        <v>1762</v>
      </c>
      <c r="E653" s="118">
        <v>229</v>
      </c>
      <c r="F653" s="130" t="s">
        <v>839</v>
      </c>
      <c r="G653" s="172">
        <v>43221</v>
      </c>
      <c r="H653" s="61" t="s">
        <v>840</v>
      </c>
      <c r="I653" s="120">
        <v>477</v>
      </c>
      <c r="J653" s="129"/>
      <c r="K653" s="129"/>
      <c r="L653" s="122">
        <v>311370</v>
      </c>
      <c r="M653" s="123">
        <v>0.91</v>
      </c>
      <c r="N653" s="122">
        <v>283350</v>
      </c>
      <c r="O653" s="124"/>
      <c r="P653" s="125">
        <f t="shared" si="11"/>
        <v>653</v>
      </c>
      <c r="Q653" s="126" t="s">
        <v>486</v>
      </c>
    </row>
    <row r="654" s="2" customFormat="1" ht="15.75" customHeight="1" spans="1:20">
      <c r="A654" s="115" t="s">
        <v>1776</v>
      </c>
      <c r="B654" s="116"/>
      <c r="C654" s="128"/>
      <c r="D654" s="118" t="s">
        <v>1762</v>
      </c>
      <c r="E654" s="118">
        <v>101</v>
      </c>
      <c r="F654" s="130" t="s">
        <v>839</v>
      </c>
      <c r="G654" s="172">
        <v>39873</v>
      </c>
      <c r="H654" s="61" t="s">
        <v>840</v>
      </c>
      <c r="I654" s="120">
        <v>561</v>
      </c>
      <c r="J654" s="129"/>
      <c r="K654" s="129"/>
      <c r="L654" s="122">
        <v>366200</v>
      </c>
      <c r="M654" s="123">
        <v>0.64</v>
      </c>
      <c r="N654" s="122">
        <v>234370</v>
      </c>
      <c r="O654" s="124"/>
      <c r="P654" s="125">
        <f t="shared" si="11"/>
        <v>653</v>
      </c>
      <c r="Q654" s="126" t="s">
        <v>486</v>
      </c>
    </row>
    <row r="655" s="2" customFormat="1" ht="15.75" customHeight="1" spans="1:20">
      <c r="A655" s="115" t="s">
        <v>1777</v>
      </c>
      <c r="B655" s="116"/>
      <c r="C655" s="128"/>
      <c r="D655" s="118" t="s">
        <v>1762</v>
      </c>
      <c r="E655" s="118">
        <v>102</v>
      </c>
      <c r="F655" s="130" t="s">
        <v>839</v>
      </c>
      <c r="G655" s="172">
        <v>43221</v>
      </c>
      <c r="H655" s="61" t="s">
        <v>840</v>
      </c>
      <c r="I655" s="120">
        <v>477</v>
      </c>
      <c r="J655" s="129"/>
      <c r="K655" s="129"/>
      <c r="L655" s="122">
        <v>311370</v>
      </c>
      <c r="M655" s="123">
        <v>0.91</v>
      </c>
      <c r="N655" s="122">
        <v>283350</v>
      </c>
      <c r="O655" s="124"/>
      <c r="P655" s="125">
        <f t="shared" si="11"/>
        <v>653</v>
      </c>
      <c r="Q655" s="126" t="s">
        <v>486</v>
      </c>
    </row>
    <row r="656" s="2" customFormat="1" ht="15.75" customHeight="1" spans="1:20">
      <c r="A656" s="115" t="s">
        <v>1778</v>
      </c>
      <c r="B656" s="116"/>
      <c r="C656" s="128"/>
      <c r="D656" s="118" t="s">
        <v>1762</v>
      </c>
      <c r="E656" s="118">
        <v>103</v>
      </c>
      <c r="F656" s="130" t="s">
        <v>839</v>
      </c>
      <c r="G656" s="172">
        <v>39873</v>
      </c>
      <c r="H656" s="61" t="s">
        <v>840</v>
      </c>
      <c r="I656" s="120">
        <v>561</v>
      </c>
      <c r="J656" s="129"/>
      <c r="K656" s="129"/>
      <c r="L656" s="122">
        <v>366200</v>
      </c>
      <c r="M656" s="123">
        <v>0.64</v>
      </c>
      <c r="N656" s="122">
        <v>234370</v>
      </c>
      <c r="O656" s="124"/>
      <c r="P656" s="125">
        <f t="shared" si="11"/>
        <v>653</v>
      </c>
      <c r="Q656" s="126" t="s">
        <v>486</v>
      </c>
    </row>
    <row r="657" s="2" customFormat="1" ht="15.75" customHeight="1" spans="1:17">
      <c r="A657" s="115" t="s">
        <v>1779</v>
      </c>
      <c r="B657" s="116"/>
      <c r="C657" s="128"/>
      <c r="D657" s="118" t="s">
        <v>1762</v>
      </c>
      <c r="E657" s="118">
        <v>104</v>
      </c>
      <c r="F657" s="130" t="s">
        <v>839</v>
      </c>
      <c r="G657" s="172">
        <v>43221</v>
      </c>
      <c r="H657" s="61" t="s">
        <v>840</v>
      </c>
      <c r="I657" s="120">
        <v>477</v>
      </c>
      <c r="J657" s="129"/>
      <c r="K657" s="129"/>
      <c r="L657" s="122">
        <v>311370</v>
      </c>
      <c r="M657" s="123">
        <v>0.91</v>
      </c>
      <c r="N657" s="122">
        <v>283350</v>
      </c>
      <c r="O657" s="124"/>
      <c r="P657" s="125">
        <f t="shared" si="11"/>
        <v>653</v>
      </c>
      <c r="Q657" s="126" t="s">
        <v>486</v>
      </c>
    </row>
    <row r="658" s="3" customFormat="1" ht="15.75" customHeight="1" spans="1:17">
      <c r="A658" s="115" t="s">
        <v>1780</v>
      </c>
      <c r="B658" s="116"/>
      <c r="C658" s="128"/>
      <c r="D658" s="118" t="s">
        <v>1762</v>
      </c>
      <c r="E658" s="118">
        <v>105</v>
      </c>
      <c r="F658" s="130" t="s">
        <v>839</v>
      </c>
      <c r="G658" s="172">
        <v>39873</v>
      </c>
      <c r="H658" s="61" t="s">
        <v>840</v>
      </c>
      <c r="I658" s="120">
        <v>561</v>
      </c>
      <c r="J658" s="129"/>
      <c r="K658" s="129"/>
      <c r="L658" s="122">
        <v>366200</v>
      </c>
      <c r="M658" s="123">
        <v>0.64</v>
      </c>
      <c r="N658" s="122">
        <v>234370</v>
      </c>
      <c r="O658" s="124"/>
      <c r="P658" s="125">
        <f t="shared" si="11"/>
        <v>653</v>
      </c>
      <c r="Q658" s="126" t="s">
        <v>486</v>
      </c>
    </row>
    <row r="659" s="3" customFormat="1" ht="15.75" customHeight="1" spans="1:17">
      <c r="A659" s="115" t="s">
        <v>1781</v>
      </c>
      <c r="B659" s="116"/>
      <c r="C659" s="128"/>
      <c r="D659" s="118" t="s">
        <v>1762</v>
      </c>
      <c r="E659" s="118">
        <v>106</v>
      </c>
      <c r="F659" s="130" t="s">
        <v>839</v>
      </c>
      <c r="G659" s="172">
        <v>43221</v>
      </c>
      <c r="H659" s="61" t="s">
        <v>840</v>
      </c>
      <c r="I659" s="120">
        <v>477</v>
      </c>
      <c r="J659" s="129"/>
      <c r="K659" s="129"/>
      <c r="L659" s="122">
        <v>311370</v>
      </c>
      <c r="M659" s="123">
        <v>0.91</v>
      </c>
      <c r="N659" s="122">
        <v>283350</v>
      </c>
      <c r="O659" s="124"/>
      <c r="P659" s="125">
        <f t="shared" si="11"/>
        <v>653</v>
      </c>
      <c r="Q659" s="126" t="s">
        <v>486</v>
      </c>
    </row>
    <row r="660" s="3" customFormat="1" ht="15.75" customHeight="1" spans="1:17">
      <c r="A660" s="115" t="s">
        <v>1782</v>
      </c>
      <c r="B660" s="116"/>
      <c r="C660" s="128"/>
      <c r="D660" s="118" t="s">
        <v>1762</v>
      </c>
      <c r="E660" s="118">
        <v>107</v>
      </c>
      <c r="F660" s="130" t="s">
        <v>839</v>
      </c>
      <c r="G660" s="172">
        <v>39873</v>
      </c>
      <c r="H660" s="61" t="s">
        <v>840</v>
      </c>
      <c r="I660" s="120">
        <v>561</v>
      </c>
      <c r="J660" s="129"/>
      <c r="K660" s="129"/>
      <c r="L660" s="122">
        <v>366200</v>
      </c>
      <c r="M660" s="123">
        <v>0.64</v>
      </c>
      <c r="N660" s="122">
        <v>234370</v>
      </c>
      <c r="O660" s="124"/>
      <c r="P660" s="125">
        <f t="shared" si="11"/>
        <v>653</v>
      </c>
      <c r="Q660" s="126" t="s">
        <v>486</v>
      </c>
    </row>
    <row r="661" s="3" customFormat="1" ht="15.75" customHeight="1" spans="1:17">
      <c r="A661" s="115" t="s">
        <v>1783</v>
      </c>
      <c r="B661" s="116"/>
      <c r="C661" s="128"/>
      <c r="D661" s="118" t="s">
        <v>1762</v>
      </c>
      <c r="E661" s="118">
        <v>108</v>
      </c>
      <c r="F661" s="130" t="s">
        <v>839</v>
      </c>
      <c r="G661" s="172">
        <v>43221</v>
      </c>
      <c r="H661" s="61" t="s">
        <v>840</v>
      </c>
      <c r="I661" s="120">
        <v>477</v>
      </c>
      <c r="J661" s="129"/>
      <c r="K661" s="129"/>
      <c r="L661" s="122">
        <v>311370</v>
      </c>
      <c r="M661" s="123">
        <v>0.91</v>
      </c>
      <c r="N661" s="122">
        <v>283350</v>
      </c>
      <c r="O661" s="124"/>
      <c r="P661" s="125">
        <f t="shared" si="11"/>
        <v>653</v>
      </c>
      <c r="Q661" s="126" t="s">
        <v>486</v>
      </c>
    </row>
    <row r="662" s="3" customFormat="1" ht="15.75" customHeight="1" spans="1:17">
      <c r="A662" s="115" t="s">
        <v>1784</v>
      </c>
      <c r="B662" s="116"/>
      <c r="C662" s="128"/>
      <c r="D662" s="118" t="s">
        <v>1762</v>
      </c>
      <c r="E662" s="118">
        <v>109</v>
      </c>
      <c r="F662" s="130" t="s">
        <v>839</v>
      </c>
      <c r="G662" s="172">
        <v>39873</v>
      </c>
      <c r="H662" s="61" t="s">
        <v>840</v>
      </c>
      <c r="I662" s="120">
        <v>561</v>
      </c>
      <c r="J662" s="129"/>
      <c r="K662" s="129"/>
      <c r="L662" s="122">
        <v>366200</v>
      </c>
      <c r="M662" s="123">
        <v>0.64</v>
      </c>
      <c r="N662" s="122">
        <v>234370</v>
      </c>
      <c r="O662" s="124"/>
      <c r="P662" s="125">
        <f t="shared" si="11"/>
        <v>653</v>
      </c>
      <c r="Q662" s="126" t="s">
        <v>486</v>
      </c>
    </row>
    <row r="663" s="3" customFormat="1" ht="15.75" customHeight="1" spans="1:17">
      <c r="A663" s="115" t="s">
        <v>1785</v>
      </c>
      <c r="B663" s="116"/>
      <c r="C663" s="128"/>
      <c r="D663" s="118" t="s">
        <v>1762</v>
      </c>
      <c r="E663" s="118">
        <v>110</v>
      </c>
      <c r="F663" s="130" t="s">
        <v>839</v>
      </c>
      <c r="G663" s="172">
        <v>43221</v>
      </c>
      <c r="H663" s="61" t="s">
        <v>840</v>
      </c>
      <c r="I663" s="120">
        <v>477</v>
      </c>
      <c r="J663" s="129"/>
      <c r="K663" s="129"/>
      <c r="L663" s="122">
        <v>311370</v>
      </c>
      <c r="M663" s="123">
        <v>0.91</v>
      </c>
      <c r="N663" s="122">
        <v>283350</v>
      </c>
      <c r="O663" s="124"/>
      <c r="P663" s="125">
        <f t="shared" si="11"/>
        <v>653</v>
      </c>
      <c r="Q663" s="126" t="s">
        <v>486</v>
      </c>
    </row>
    <row r="664" s="78" customFormat="1" ht="15.75" customHeight="1" spans="1:17">
      <c r="A664" s="115" t="s">
        <v>1786</v>
      </c>
      <c r="B664" s="116"/>
      <c r="C664" s="128"/>
      <c r="D664" s="118" t="s">
        <v>1762</v>
      </c>
      <c r="E664" s="118">
        <v>111</v>
      </c>
      <c r="F664" s="130" t="s">
        <v>839</v>
      </c>
      <c r="G664" s="172">
        <v>39873</v>
      </c>
      <c r="H664" s="61" t="s">
        <v>840</v>
      </c>
      <c r="I664" s="120">
        <v>561</v>
      </c>
      <c r="J664" s="129"/>
      <c r="K664" s="129"/>
      <c r="L664" s="122">
        <v>366200</v>
      </c>
      <c r="M664" s="123">
        <v>0.64</v>
      </c>
      <c r="N664" s="122">
        <v>234370</v>
      </c>
      <c r="O664" s="124"/>
      <c r="P664" s="125">
        <f t="shared" si="11"/>
        <v>653</v>
      </c>
      <c r="Q664" s="126" t="s">
        <v>486</v>
      </c>
    </row>
    <row r="665" s="3" customFormat="1" ht="15.75" customHeight="1" spans="1:17">
      <c r="A665" s="115" t="s">
        <v>1787</v>
      </c>
      <c r="B665" s="116"/>
      <c r="C665" s="128"/>
      <c r="D665" s="118" t="s">
        <v>1762</v>
      </c>
      <c r="E665" s="118">
        <v>112</v>
      </c>
      <c r="F665" s="130" t="s">
        <v>839</v>
      </c>
      <c r="G665" s="172">
        <v>43221</v>
      </c>
      <c r="H665" s="61" t="s">
        <v>840</v>
      </c>
      <c r="I665" s="120">
        <v>477</v>
      </c>
      <c r="J665" s="129"/>
      <c r="K665" s="129"/>
      <c r="L665" s="122">
        <v>311370</v>
      </c>
      <c r="M665" s="123">
        <v>0.91</v>
      </c>
      <c r="N665" s="122">
        <v>283350</v>
      </c>
      <c r="O665" s="124"/>
      <c r="P665" s="125">
        <f t="shared" si="11"/>
        <v>653</v>
      </c>
      <c r="Q665" s="126" t="s">
        <v>486</v>
      </c>
    </row>
    <row r="666" s="2" customFormat="1" ht="15.75" customHeight="1" spans="1:17">
      <c r="A666" s="115" t="s">
        <v>1788</v>
      </c>
      <c r="B666" s="116"/>
      <c r="C666" s="128"/>
      <c r="D666" s="118" t="s">
        <v>1762</v>
      </c>
      <c r="E666" s="118">
        <v>113</v>
      </c>
      <c r="F666" s="130" t="s">
        <v>839</v>
      </c>
      <c r="G666" s="172">
        <v>39873</v>
      </c>
      <c r="H666" s="61" t="s">
        <v>840</v>
      </c>
      <c r="I666" s="120">
        <v>561</v>
      </c>
      <c r="J666" s="129"/>
      <c r="K666" s="129"/>
      <c r="L666" s="122">
        <v>366200</v>
      </c>
      <c r="M666" s="123">
        <v>0.64</v>
      </c>
      <c r="N666" s="122">
        <v>234370</v>
      </c>
      <c r="O666" s="124"/>
      <c r="P666" s="125">
        <f t="shared" si="11"/>
        <v>653</v>
      </c>
      <c r="Q666" s="126" t="s">
        <v>486</v>
      </c>
    </row>
    <row r="667" s="2" customFormat="1" ht="15.75" customHeight="1" spans="1:17">
      <c r="A667" s="115" t="s">
        <v>1789</v>
      </c>
      <c r="B667" s="116"/>
      <c r="C667" s="128"/>
      <c r="D667" s="118" t="s">
        <v>1762</v>
      </c>
      <c r="E667" s="118">
        <v>114</v>
      </c>
      <c r="F667" s="130" t="s">
        <v>839</v>
      </c>
      <c r="G667" s="172">
        <v>43221</v>
      </c>
      <c r="H667" s="61" t="s">
        <v>840</v>
      </c>
      <c r="I667" s="120">
        <v>477</v>
      </c>
      <c r="J667" s="129"/>
      <c r="K667" s="129"/>
      <c r="L667" s="122">
        <v>311370</v>
      </c>
      <c r="M667" s="123">
        <v>0.91</v>
      </c>
      <c r="N667" s="122">
        <v>283350</v>
      </c>
      <c r="O667" s="124"/>
      <c r="P667" s="125">
        <f t="shared" si="11"/>
        <v>653</v>
      </c>
      <c r="Q667" s="126" t="s">
        <v>486</v>
      </c>
    </row>
    <row r="668" s="2" customFormat="1" ht="15.75" customHeight="1" spans="1:17">
      <c r="A668" s="115" t="s">
        <v>1790</v>
      </c>
      <c r="B668" s="116"/>
      <c r="C668" s="128"/>
      <c r="D668" s="118" t="s">
        <v>1762</v>
      </c>
      <c r="E668" s="118">
        <v>115</v>
      </c>
      <c r="F668" s="130" t="s">
        <v>839</v>
      </c>
      <c r="G668" s="172">
        <v>39873</v>
      </c>
      <c r="H668" s="61" t="s">
        <v>840</v>
      </c>
      <c r="I668" s="120">
        <v>561</v>
      </c>
      <c r="J668" s="129"/>
      <c r="K668" s="129"/>
      <c r="L668" s="122">
        <v>366200</v>
      </c>
      <c r="M668" s="123">
        <v>0.64</v>
      </c>
      <c r="N668" s="122">
        <v>234370</v>
      </c>
      <c r="O668" s="124"/>
      <c r="P668" s="125">
        <f t="shared" si="11"/>
        <v>653</v>
      </c>
      <c r="Q668" s="126" t="s">
        <v>486</v>
      </c>
    </row>
    <row r="669" s="2" customFormat="1" ht="15.75" customHeight="1" spans="1:17">
      <c r="A669" s="115" t="s">
        <v>1791</v>
      </c>
      <c r="B669" s="116"/>
      <c r="C669" s="128"/>
      <c r="D669" s="118" t="s">
        <v>847</v>
      </c>
      <c r="E669" s="118">
        <v>116</v>
      </c>
      <c r="F669" s="130" t="s">
        <v>839</v>
      </c>
      <c r="G669" s="172">
        <v>39873</v>
      </c>
      <c r="H669" s="61" t="s">
        <v>840</v>
      </c>
      <c r="I669" s="120">
        <v>477</v>
      </c>
      <c r="J669" s="129"/>
      <c r="K669" s="129"/>
      <c r="L669" s="122">
        <v>311370</v>
      </c>
      <c r="M669" s="123">
        <v>0.64</v>
      </c>
      <c r="N669" s="122">
        <v>199280</v>
      </c>
      <c r="O669" s="124"/>
      <c r="P669" s="125">
        <f t="shared" si="11"/>
        <v>653</v>
      </c>
      <c r="Q669" s="126" t="s">
        <v>486</v>
      </c>
    </row>
    <row r="670" s="2" customFormat="1" ht="15.75" customHeight="1" spans="1:17">
      <c r="A670" s="115" t="s">
        <v>1792</v>
      </c>
      <c r="B670" s="116"/>
      <c r="C670" s="128"/>
      <c r="D670" s="118" t="s">
        <v>847</v>
      </c>
      <c r="E670" s="118">
        <v>117</v>
      </c>
      <c r="F670" s="130" t="s">
        <v>839</v>
      </c>
      <c r="G670" s="172">
        <v>43221</v>
      </c>
      <c r="H670" s="61" t="s">
        <v>840</v>
      </c>
      <c r="I670" s="120">
        <v>561</v>
      </c>
      <c r="J670" s="129"/>
      <c r="K670" s="129"/>
      <c r="L670" s="122">
        <v>366200</v>
      </c>
      <c r="M670" s="123">
        <v>0.91</v>
      </c>
      <c r="N670" s="122">
        <v>333240</v>
      </c>
      <c r="O670" s="124"/>
      <c r="P670" s="125">
        <f t="shared" si="11"/>
        <v>653</v>
      </c>
      <c r="Q670" s="126" t="s">
        <v>486</v>
      </c>
    </row>
    <row r="671" s="2" customFormat="1" ht="15.75" customHeight="1" spans="1:17">
      <c r="A671" s="115" t="s">
        <v>1793</v>
      </c>
      <c r="B671" s="116"/>
      <c r="C671" s="128"/>
      <c r="D671" s="118" t="s">
        <v>847</v>
      </c>
      <c r="E671" s="118">
        <v>118</v>
      </c>
      <c r="F671" s="130" t="s">
        <v>839</v>
      </c>
      <c r="G671" s="172">
        <v>39873</v>
      </c>
      <c r="H671" s="61" t="s">
        <v>840</v>
      </c>
      <c r="I671" s="120">
        <v>477</v>
      </c>
      <c r="J671" s="129"/>
      <c r="K671" s="129"/>
      <c r="L671" s="122">
        <v>311370</v>
      </c>
      <c r="M671" s="123">
        <v>0.64</v>
      </c>
      <c r="N671" s="122">
        <v>199280</v>
      </c>
      <c r="O671" s="124"/>
      <c r="P671" s="125">
        <f t="shared" si="11"/>
        <v>653</v>
      </c>
      <c r="Q671" s="126" t="s">
        <v>486</v>
      </c>
    </row>
    <row r="672" s="2" customFormat="1" ht="15.75" customHeight="1" spans="1:17">
      <c r="A672" s="115" t="s">
        <v>1794</v>
      </c>
      <c r="B672" s="116"/>
      <c r="C672" s="128"/>
      <c r="D672" s="118" t="s">
        <v>847</v>
      </c>
      <c r="E672" s="118">
        <v>119</v>
      </c>
      <c r="F672" s="130" t="s">
        <v>839</v>
      </c>
      <c r="G672" s="172">
        <v>43221</v>
      </c>
      <c r="H672" s="61" t="s">
        <v>840</v>
      </c>
      <c r="I672" s="120">
        <v>561</v>
      </c>
      <c r="J672" s="129"/>
      <c r="K672" s="129"/>
      <c r="L672" s="122">
        <v>366200</v>
      </c>
      <c r="M672" s="123">
        <v>0.91</v>
      </c>
      <c r="N672" s="122">
        <v>333240</v>
      </c>
      <c r="O672" s="124"/>
      <c r="P672" s="125">
        <f t="shared" si="11"/>
        <v>653</v>
      </c>
      <c r="Q672" s="126" t="s">
        <v>486</v>
      </c>
    </row>
    <row r="673" s="2" customFormat="1" ht="15.75" customHeight="1" spans="1:17">
      <c r="A673" s="115" t="s">
        <v>1795</v>
      </c>
      <c r="B673" s="116"/>
      <c r="C673" s="128"/>
      <c r="D673" s="118" t="s">
        <v>847</v>
      </c>
      <c r="E673" s="118">
        <v>120</v>
      </c>
      <c r="F673" s="130" t="s">
        <v>839</v>
      </c>
      <c r="G673" s="172">
        <v>39873</v>
      </c>
      <c r="H673" s="61" t="s">
        <v>840</v>
      </c>
      <c r="I673" s="120">
        <v>477</v>
      </c>
      <c r="J673" s="129"/>
      <c r="K673" s="129"/>
      <c r="L673" s="122">
        <v>311370</v>
      </c>
      <c r="M673" s="123">
        <v>0.64</v>
      </c>
      <c r="N673" s="122">
        <v>199280</v>
      </c>
      <c r="O673" s="124"/>
      <c r="P673" s="125">
        <f t="shared" si="11"/>
        <v>653</v>
      </c>
      <c r="Q673" s="126" t="s">
        <v>486</v>
      </c>
    </row>
    <row r="674" s="2" customFormat="1" ht="15.75" customHeight="1" spans="1:17">
      <c r="A674" s="115" t="s">
        <v>1796</v>
      </c>
      <c r="B674" s="116"/>
      <c r="C674" s="128"/>
      <c r="D674" s="118" t="s">
        <v>847</v>
      </c>
      <c r="E674" s="118">
        <v>121</v>
      </c>
      <c r="F674" s="130" t="s">
        <v>839</v>
      </c>
      <c r="G674" s="172">
        <v>43221</v>
      </c>
      <c r="H674" s="61" t="s">
        <v>840</v>
      </c>
      <c r="I674" s="120">
        <v>561</v>
      </c>
      <c r="J674" s="129"/>
      <c r="K674" s="129"/>
      <c r="L674" s="122">
        <v>366200</v>
      </c>
      <c r="M674" s="123">
        <v>0.91</v>
      </c>
      <c r="N674" s="122">
        <v>333240</v>
      </c>
      <c r="O674" s="124"/>
      <c r="P674" s="125">
        <f t="shared" si="11"/>
        <v>653</v>
      </c>
      <c r="Q674" s="126" t="s">
        <v>486</v>
      </c>
    </row>
    <row r="675" s="2" customFormat="1" ht="15.75" customHeight="1" spans="1:17">
      <c r="A675" s="115" t="s">
        <v>1797</v>
      </c>
      <c r="B675" s="116"/>
      <c r="C675" s="128"/>
      <c r="D675" s="118" t="s">
        <v>847</v>
      </c>
      <c r="E675" s="118">
        <v>122</v>
      </c>
      <c r="F675" s="130" t="s">
        <v>839</v>
      </c>
      <c r="G675" s="172">
        <v>39873</v>
      </c>
      <c r="H675" s="61" t="s">
        <v>840</v>
      </c>
      <c r="I675" s="120">
        <v>477</v>
      </c>
      <c r="J675" s="129"/>
      <c r="K675" s="129"/>
      <c r="L675" s="122">
        <v>311370</v>
      </c>
      <c r="M675" s="123">
        <v>0.64</v>
      </c>
      <c r="N675" s="122">
        <v>199280</v>
      </c>
      <c r="O675" s="124"/>
      <c r="P675" s="125">
        <f t="shared" si="11"/>
        <v>653</v>
      </c>
      <c r="Q675" s="126" t="s">
        <v>486</v>
      </c>
    </row>
    <row r="676" s="2" customFormat="1" ht="15.75" customHeight="1" spans="1:17">
      <c r="A676" s="115" t="s">
        <v>1798</v>
      </c>
      <c r="B676" s="116"/>
      <c r="C676" s="128"/>
      <c r="D676" s="118" t="s">
        <v>847</v>
      </c>
      <c r="E676" s="118">
        <v>123</v>
      </c>
      <c r="F676" s="130" t="s">
        <v>839</v>
      </c>
      <c r="G676" s="172">
        <v>43221</v>
      </c>
      <c r="H676" s="61" t="s">
        <v>840</v>
      </c>
      <c r="I676" s="120">
        <v>561</v>
      </c>
      <c r="J676" s="129"/>
      <c r="K676" s="129"/>
      <c r="L676" s="122">
        <v>366200</v>
      </c>
      <c r="M676" s="123">
        <v>0.91</v>
      </c>
      <c r="N676" s="122">
        <v>333240</v>
      </c>
      <c r="O676" s="124"/>
      <c r="P676" s="125">
        <f t="shared" si="11"/>
        <v>653</v>
      </c>
      <c r="Q676" s="126" t="s">
        <v>486</v>
      </c>
    </row>
    <row r="677" s="2" customFormat="1" ht="15.75" customHeight="1" spans="1:17">
      <c r="A677" s="115" t="s">
        <v>1799</v>
      </c>
      <c r="B677" s="116"/>
      <c r="C677" s="128"/>
      <c r="D677" s="118" t="s">
        <v>847</v>
      </c>
      <c r="E677" s="118">
        <v>124</v>
      </c>
      <c r="F677" s="130" t="s">
        <v>839</v>
      </c>
      <c r="G677" s="172">
        <v>39873</v>
      </c>
      <c r="H677" s="61" t="s">
        <v>840</v>
      </c>
      <c r="I677" s="120">
        <v>477</v>
      </c>
      <c r="J677" s="129"/>
      <c r="K677" s="129"/>
      <c r="L677" s="122">
        <v>311370</v>
      </c>
      <c r="M677" s="123">
        <v>0.64</v>
      </c>
      <c r="N677" s="122">
        <v>199280</v>
      </c>
      <c r="O677" s="124"/>
      <c r="P677" s="125">
        <f t="shared" si="11"/>
        <v>653</v>
      </c>
      <c r="Q677" s="126" t="s">
        <v>486</v>
      </c>
    </row>
    <row r="678" s="75" customFormat="1" ht="15.75" customHeight="1" spans="1:17">
      <c r="A678" s="115" t="s">
        <v>1800</v>
      </c>
      <c r="B678" s="116"/>
      <c r="C678" s="128"/>
      <c r="D678" s="118" t="s">
        <v>847</v>
      </c>
      <c r="E678" s="118">
        <v>125</v>
      </c>
      <c r="F678" s="130" t="s">
        <v>839</v>
      </c>
      <c r="G678" s="172">
        <v>43221</v>
      </c>
      <c r="H678" s="61" t="s">
        <v>840</v>
      </c>
      <c r="I678" s="120">
        <v>561</v>
      </c>
      <c r="J678" s="129"/>
      <c r="K678" s="129"/>
      <c r="L678" s="122">
        <v>366200</v>
      </c>
      <c r="M678" s="123">
        <v>0.91</v>
      </c>
      <c r="N678" s="122">
        <v>333240</v>
      </c>
      <c r="O678" s="124"/>
      <c r="P678" s="125">
        <f t="shared" si="11"/>
        <v>653</v>
      </c>
      <c r="Q678" s="126" t="s">
        <v>486</v>
      </c>
    </row>
    <row r="679" s="2" customFormat="1" ht="15.75" customHeight="1" spans="1:17">
      <c r="A679" s="115" t="s">
        <v>1801</v>
      </c>
      <c r="B679" s="116"/>
      <c r="C679" s="128"/>
      <c r="D679" s="118" t="s">
        <v>847</v>
      </c>
      <c r="E679" s="118">
        <v>126</v>
      </c>
      <c r="F679" s="130" t="s">
        <v>839</v>
      </c>
      <c r="G679" s="172">
        <v>39873</v>
      </c>
      <c r="H679" s="61" t="s">
        <v>840</v>
      </c>
      <c r="I679" s="120">
        <v>477</v>
      </c>
      <c r="J679" s="129"/>
      <c r="K679" s="129"/>
      <c r="L679" s="122">
        <v>311370</v>
      </c>
      <c r="M679" s="123">
        <v>0.64</v>
      </c>
      <c r="N679" s="122">
        <v>199280</v>
      </c>
      <c r="O679" s="124"/>
      <c r="P679" s="125">
        <f t="shared" si="11"/>
        <v>653</v>
      </c>
      <c r="Q679" s="126" t="s">
        <v>486</v>
      </c>
    </row>
    <row r="680" s="2" customFormat="1" ht="15.75" customHeight="1" spans="1:17">
      <c r="A680" s="115" t="s">
        <v>1802</v>
      </c>
      <c r="B680" s="116"/>
      <c r="C680" s="128"/>
      <c r="D680" s="118" t="s">
        <v>847</v>
      </c>
      <c r="E680" s="118">
        <v>127</v>
      </c>
      <c r="F680" s="130" t="s">
        <v>839</v>
      </c>
      <c r="G680" s="172">
        <v>43221</v>
      </c>
      <c r="H680" s="61" t="s">
        <v>840</v>
      </c>
      <c r="I680" s="120">
        <v>561</v>
      </c>
      <c r="J680" s="129"/>
      <c r="K680" s="129"/>
      <c r="L680" s="122">
        <v>366200</v>
      </c>
      <c r="M680" s="123">
        <v>0.91</v>
      </c>
      <c r="N680" s="122">
        <v>333240</v>
      </c>
      <c r="O680" s="124"/>
      <c r="P680" s="125">
        <f t="shared" si="11"/>
        <v>653</v>
      </c>
      <c r="Q680" s="126" t="s">
        <v>486</v>
      </c>
    </row>
    <row r="681" s="2" customFormat="1" ht="15.75" customHeight="1" spans="1:17">
      <c r="A681" s="115" t="s">
        <v>1803</v>
      </c>
      <c r="B681" s="116"/>
      <c r="C681" s="128"/>
      <c r="D681" s="118" t="s">
        <v>847</v>
      </c>
      <c r="E681" s="118">
        <v>128</v>
      </c>
      <c r="F681" s="130" t="s">
        <v>839</v>
      </c>
      <c r="G681" s="172">
        <v>39873</v>
      </c>
      <c r="H681" s="61" t="s">
        <v>840</v>
      </c>
      <c r="I681" s="120">
        <v>477</v>
      </c>
      <c r="J681" s="129"/>
      <c r="K681" s="129"/>
      <c r="L681" s="122">
        <v>311370</v>
      </c>
      <c r="M681" s="123">
        <v>0.64</v>
      </c>
      <c r="N681" s="122">
        <v>199280</v>
      </c>
      <c r="O681" s="124"/>
      <c r="P681" s="125">
        <f t="shared" si="11"/>
        <v>653</v>
      </c>
      <c r="Q681" s="126" t="s">
        <v>486</v>
      </c>
    </row>
    <row r="682" s="2" customFormat="1" ht="15.75" customHeight="1" spans="1:17">
      <c r="A682" s="115" t="s">
        <v>1804</v>
      </c>
      <c r="B682" s="116"/>
      <c r="C682" s="128"/>
      <c r="D682" s="118" t="s">
        <v>847</v>
      </c>
      <c r="E682" s="118">
        <v>129</v>
      </c>
      <c r="F682" s="130" t="s">
        <v>839</v>
      </c>
      <c r="G682" s="172">
        <v>43221</v>
      </c>
      <c r="H682" s="61" t="s">
        <v>840</v>
      </c>
      <c r="I682" s="120">
        <v>561</v>
      </c>
      <c r="J682" s="129"/>
      <c r="K682" s="129"/>
      <c r="L682" s="122">
        <v>366200</v>
      </c>
      <c r="M682" s="123">
        <v>0.91</v>
      </c>
      <c r="N682" s="122">
        <v>333240</v>
      </c>
      <c r="O682" s="124"/>
      <c r="P682" s="125">
        <f t="shared" si="11"/>
        <v>653</v>
      </c>
      <c r="Q682" s="126" t="s">
        <v>486</v>
      </c>
    </row>
    <row r="683" s="2" customFormat="1" ht="15.75" customHeight="1" spans="1:17">
      <c r="A683" s="115" t="s">
        <v>1805</v>
      </c>
      <c r="B683" s="116"/>
      <c r="C683" s="128"/>
      <c r="D683" s="118" t="s">
        <v>847</v>
      </c>
      <c r="E683" s="118">
        <v>130</v>
      </c>
      <c r="F683" s="130" t="s">
        <v>839</v>
      </c>
      <c r="G683" s="172">
        <v>39873</v>
      </c>
      <c r="H683" s="61" t="s">
        <v>840</v>
      </c>
      <c r="I683" s="120">
        <v>477</v>
      </c>
      <c r="J683" s="129"/>
      <c r="K683" s="129"/>
      <c r="L683" s="122">
        <v>311370</v>
      </c>
      <c r="M683" s="123">
        <v>0.64</v>
      </c>
      <c r="N683" s="122">
        <v>199280</v>
      </c>
      <c r="O683" s="124"/>
      <c r="P683" s="125">
        <f t="shared" si="11"/>
        <v>653</v>
      </c>
      <c r="Q683" s="126" t="s">
        <v>486</v>
      </c>
    </row>
    <row r="684" s="2" customFormat="1" ht="15.75" customHeight="1" spans="1:17">
      <c r="A684" s="115" t="s">
        <v>1806</v>
      </c>
      <c r="B684" s="116"/>
      <c r="C684" s="128"/>
      <c r="D684" s="118" t="s">
        <v>1762</v>
      </c>
      <c r="E684" s="118">
        <v>301</v>
      </c>
      <c r="F684" s="130" t="s">
        <v>839</v>
      </c>
      <c r="G684" s="172">
        <v>39873</v>
      </c>
      <c r="H684" s="61" t="s">
        <v>840</v>
      </c>
      <c r="I684" s="120">
        <v>561</v>
      </c>
      <c r="J684" s="129"/>
      <c r="K684" s="129"/>
      <c r="L684" s="122">
        <v>366200</v>
      </c>
      <c r="M684" s="123">
        <v>0.64</v>
      </c>
      <c r="N684" s="122">
        <v>234370</v>
      </c>
      <c r="O684" s="124"/>
      <c r="P684" s="125">
        <f t="shared" si="11"/>
        <v>653</v>
      </c>
      <c r="Q684" s="126" t="s">
        <v>486</v>
      </c>
    </row>
    <row r="685" s="2" customFormat="1" ht="15.75" customHeight="1" spans="1:17">
      <c r="A685" s="115" t="s">
        <v>1807</v>
      </c>
      <c r="B685" s="116"/>
      <c r="C685" s="128"/>
      <c r="D685" s="118" t="s">
        <v>1762</v>
      </c>
      <c r="E685" s="118">
        <v>302</v>
      </c>
      <c r="F685" s="130" t="s">
        <v>839</v>
      </c>
      <c r="G685" s="172">
        <v>39873</v>
      </c>
      <c r="H685" s="61" t="s">
        <v>840</v>
      </c>
      <c r="I685" s="120">
        <v>477</v>
      </c>
      <c r="J685" s="129"/>
      <c r="K685" s="129"/>
      <c r="L685" s="122">
        <v>311370</v>
      </c>
      <c r="M685" s="123">
        <v>0.64</v>
      </c>
      <c r="N685" s="122">
        <v>199280</v>
      </c>
      <c r="O685" s="124"/>
      <c r="P685" s="125">
        <f t="shared" si="11"/>
        <v>653</v>
      </c>
      <c r="Q685" s="126" t="s">
        <v>486</v>
      </c>
    </row>
    <row r="686" s="2" customFormat="1" ht="15.75" customHeight="1" spans="1:17">
      <c r="A686" s="115" t="s">
        <v>1808</v>
      </c>
      <c r="B686" s="116"/>
      <c r="C686" s="128"/>
      <c r="D686" s="118" t="s">
        <v>1762</v>
      </c>
      <c r="E686" s="118">
        <v>303</v>
      </c>
      <c r="F686" s="130" t="s">
        <v>839</v>
      </c>
      <c r="G686" s="172">
        <v>43221</v>
      </c>
      <c r="H686" s="61" t="s">
        <v>840</v>
      </c>
      <c r="I686" s="120">
        <v>561</v>
      </c>
      <c r="J686" s="129"/>
      <c r="K686" s="129"/>
      <c r="L686" s="122">
        <v>366200</v>
      </c>
      <c r="M686" s="123">
        <v>0.91</v>
      </c>
      <c r="N686" s="122">
        <v>333240</v>
      </c>
      <c r="O686" s="124"/>
      <c r="P686" s="125">
        <f t="shared" si="11"/>
        <v>653</v>
      </c>
      <c r="Q686" s="126" t="s">
        <v>486</v>
      </c>
    </row>
    <row r="687" s="2" customFormat="1" ht="15.75" customHeight="1" spans="1:17">
      <c r="A687" s="115" t="s">
        <v>1809</v>
      </c>
      <c r="B687" s="116"/>
      <c r="C687" s="128"/>
      <c r="D687" s="118" t="s">
        <v>1762</v>
      </c>
      <c r="E687" s="118">
        <v>304</v>
      </c>
      <c r="F687" s="130" t="s">
        <v>839</v>
      </c>
      <c r="G687" s="172">
        <v>39873</v>
      </c>
      <c r="H687" s="61" t="s">
        <v>840</v>
      </c>
      <c r="I687" s="120">
        <v>477</v>
      </c>
      <c r="J687" s="129"/>
      <c r="K687" s="129"/>
      <c r="L687" s="122">
        <v>311370</v>
      </c>
      <c r="M687" s="123">
        <v>0.64</v>
      </c>
      <c r="N687" s="122">
        <v>199280</v>
      </c>
      <c r="O687" s="124"/>
      <c r="P687" s="125">
        <f t="shared" si="11"/>
        <v>653</v>
      </c>
      <c r="Q687" s="126" t="s">
        <v>486</v>
      </c>
    </row>
    <row r="688" s="2" customFormat="1" ht="15.75" customHeight="1" spans="1:17">
      <c r="A688" s="115" t="s">
        <v>1810</v>
      </c>
      <c r="B688" s="116"/>
      <c r="C688" s="128"/>
      <c r="D688" s="118" t="s">
        <v>1762</v>
      </c>
      <c r="E688" s="118">
        <v>305</v>
      </c>
      <c r="F688" s="130" t="s">
        <v>839</v>
      </c>
      <c r="G688" s="172">
        <v>43221</v>
      </c>
      <c r="H688" s="61" t="s">
        <v>840</v>
      </c>
      <c r="I688" s="120">
        <v>561</v>
      </c>
      <c r="J688" s="129"/>
      <c r="K688" s="129"/>
      <c r="L688" s="122">
        <v>366200</v>
      </c>
      <c r="M688" s="123">
        <v>0.91</v>
      </c>
      <c r="N688" s="122">
        <v>333240</v>
      </c>
      <c r="O688" s="124"/>
      <c r="P688" s="125">
        <f t="shared" si="11"/>
        <v>653</v>
      </c>
      <c r="Q688" s="126" t="s">
        <v>486</v>
      </c>
    </row>
    <row r="689" s="2" customFormat="1" ht="15.75" customHeight="1" spans="1:17">
      <c r="A689" s="115" t="s">
        <v>1811</v>
      </c>
      <c r="B689" s="116"/>
      <c r="C689" s="128"/>
      <c r="D689" s="118" t="s">
        <v>1762</v>
      </c>
      <c r="E689" s="118">
        <v>306</v>
      </c>
      <c r="F689" s="130" t="s">
        <v>839</v>
      </c>
      <c r="G689" s="172">
        <v>39873</v>
      </c>
      <c r="H689" s="61" t="s">
        <v>840</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1812</v>
      </c>
      <c r="B690" s="116"/>
      <c r="C690" s="128"/>
      <c r="D690" s="118" t="s">
        <v>1762</v>
      </c>
      <c r="E690" s="118">
        <v>307</v>
      </c>
      <c r="F690" s="130" t="s">
        <v>839</v>
      </c>
      <c r="G690" s="172">
        <v>43221</v>
      </c>
      <c r="H690" s="61" t="s">
        <v>840</v>
      </c>
      <c r="I690" s="120">
        <v>561</v>
      </c>
      <c r="J690" s="129"/>
      <c r="K690" s="129"/>
      <c r="L690" s="122">
        <v>366200</v>
      </c>
      <c r="M690" s="123">
        <v>0.91</v>
      </c>
      <c r="N690" s="122">
        <v>333240</v>
      </c>
      <c r="O690" s="124"/>
      <c r="P690" s="125">
        <f t="shared" si="12"/>
        <v>653</v>
      </c>
      <c r="Q690" s="126" t="s">
        <v>486</v>
      </c>
    </row>
    <row r="691" s="2" customFormat="1" ht="15.75" customHeight="1" spans="1:17">
      <c r="A691" s="115" t="s">
        <v>1813</v>
      </c>
      <c r="B691" s="116"/>
      <c r="C691" s="128"/>
      <c r="D691" s="118" t="s">
        <v>1762</v>
      </c>
      <c r="E691" s="118">
        <v>308</v>
      </c>
      <c r="F691" s="130" t="s">
        <v>839</v>
      </c>
      <c r="G691" s="172">
        <v>39873</v>
      </c>
      <c r="H691" s="61" t="s">
        <v>840</v>
      </c>
      <c r="I691" s="120">
        <v>477</v>
      </c>
      <c r="J691" s="129"/>
      <c r="K691" s="129"/>
      <c r="L691" s="122">
        <v>311370</v>
      </c>
      <c r="M691" s="123">
        <v>0.64</v>
      </c>
      <c r="N691" s="122">
        <v>199280</v>
      </c>
      <c r="O691" s="124"/>
      <c r="P691" s="125">
        <f t="shared" si="12"/>
        <v>653</v>
      </c>
      <c r="Q691" s="126" t="s">
        <v>486</v>
      </c>
    </row>
    <row r="692" s="2" customFormat="1" ht="15.75" customHeight="1" spans="1:17">
      <c r="A692" s="115" t="s">
        <v>1814</v>
      </c>
      <c r="B692" s="116"/>
      <c r="C692" s="128"/>
      <c r="D692" s="118" t="s">
        <v>1762</v>
      </c>
      <c r="E692" s="118">
        <v>309</v>
      </c>
      <c r="F692" s="130" t="s">
        <v>839</v>
      </c>
      <c r="G692" s="172">
        <v>43221</v>
      </c>
      <c r="H692" s="61" t="s">
        <v>840</v>
      </c>
      <c r="I692" s="120">
        <v>561</v>
      </c>
      <c r="J692" s="129"/>
      <c r="K692" s="129"/>
      <c r="L692" s="122">
        <v>366200</v>
      </c>
      <c r="M692" s="123">
        <v>0.91</v>
      </c>
      <c r="N692" s="122">
        <v>333240</v>
      </c>
      <c r="O692" s="124"/>
      <c r="P692" s="125">
        <f t="shared" si="12"/>
        <v>653</v>
      </c>
      <c r="Q692" s="126" t="s">
        <v>486</v>
      </c>
    </row>
    <row r="693" s="75" customFormat="1" ht="15.75" customHeight="1" spans="1:17">
      <c r="A693" s="115" t="s">
        <v>1815</v>
      </c>
      <c r="B693" s="116"/>
      <c r="C693" s="128"/>
      <c r="D693" s="118" t="s">
        <v>847</v>
      </c>
      <c r="E693" s="118">
        <v>310</v>
      </c>
      <c r="F693" s="130" t="s">
        <v>839</v>
      </c>
      <c r="G693" s="172">
        <v>39873</v>
      </c>
      <c r="H693" s="61" t="s">
        <v>840</v>
      </c>
      <c r="I693" s="120">
        <v>477</v>
      </c>
      <c r="J693" s="129"/>
      <c r="K693" s="129"/>
      <c r="L693" s="122">
        <v>311370</v>
      </c>
      <c r="M693" s="123">
        <v>0.64</v>
      </c>
      <c r="N693" s="122">
        <v>199280</v>
      </c>
      <c r="O693" s="124"/>
      <c r="P693" s="125">
        <f t="shared" si="12"/>
        <v>653</v>
      </c>
      <c r="Q693" s="126" t="s">
        <v>486</v>
      </c>
    </row>
    <row r="694" s="2" customFormat="1" ht="15.75" customHeight="1" spans="1:17">
      <c r="A694" s="115" t="s">
        <v>1816</v>
      </c>
      <c r="B694" s="116"/>
      <c r="C694" s="128"/>
      <c r="D694" s="118" t="s">
        <v>847</v>
      </c>
      <c r="E694" s="118">
        <v>311</v>
      </c>
      <c r="F694" s="130" t="s">
        <v>839</v>
      </c>
      <c r="G694" s="172">
        <v>39873</v>
      </c>
      <c r="H694" s="61" t="s">
        <v>840</v>
      </c>
      <c r="I694" s="120">
        <v>561</v>
      </c>
      <c r="J694" s="129"/>
      <c r="K694" s="129"/>
      <c r="L694" s="122">
        <v>366200</v>
      </c>
      <c r="M694" s="123">
        <v>0.64</v>
      </c>
      <c r="N694" s="122">
        <v>234370</v>
      </c>
      <c r="O694" s="124"/>
      <c r="P694" s="125">
        <f t="shared" si="12"/>
        <v>653</v>
      </c>
      <c r="Q694" s="126" t="s">
        <v>486</v>
      </c>
    </row>
    <row r="695" s="2" customFormat="1" ht="15.75" customHeight="1" spans="1:17">
      <c r="A695" s="115" t="s">
        <v>1817</v>
      </c>
      <c r="B695" s="116"/>
      <c r="C695" s="128"/>
      <c r="D695" s="118" t="s">
        <v>847</v>
      </c>
      <c r="E695" s="118">
        <v>312</v>
      </c>
      <c r="F695" s="130" t="s">
        <v>839</v>
      </c>
      <c r="G695" s="172">
        <v>43221</v>
      </c>
      <c r="H695" s="61" t="s">
        <v>840</v>
      </c>
      <c r="I695" s="120">
        <v>477</v>
      </c>
      <c r="J695" s="129"/>
      <c r="K695" s="129"/>
      <c r="L695" s="122">
        <v>311370</v>
      </c>
      <c r="M695" s="123">
        <v>0.91</v>
      </c>
      <c r="N695" s="122">
        <v>283350</v>
      </c>
      <c r="O695" s="124"/>
      <c r="P695" s="125">
        <f t="shared" si="12"/>
        <v>653</v>
      </c>
      <c r="Q695" s="126" t="s">
        <v>486</v>
      </c>
    </row>
    <row r="696" s="2" customFormat="1" ht="15.75" customHeight="1" spans="1:17">
      <c r="A696" s="115" t="s">
        <v>1818</v>
      </c>
      <c r="B696" s="116"/>
      <c r="C696" s="128"/>
      <c r="D696" s="118" t="s">
        <v>847</v>
      </c>
      <c r="E696" s="118">
        <v>313</v>
      </c>
      <c r="F696" s="130" t="s">
        <v>839</v>
      </c>
      <c r="G696" s="172">
        <v>39873</v>
      </c>
      <c r="H696" s="61" t="s">
        <v>840</v>
      </c>
      <c r="I696" s="120">
        <v>561</v>
      </c>
      <c r="J696" s="129"/>
      <c r="K696" s="129"/>
      <c r="L696" s="122">
        <v>366200</v>
      </c>
      <c r="M696" s="123">
        <v>0.64</v>
      </c>
      <c r="N696" s="122">
        <v>234370</v>
      </c>
      <c r="O696" s="124"/>
      <c r="P696" s="125">
        <f t="shared" si="12"/>
        <v>653</v>
      </c>
      <c r="Q696" s="126" t="s">
        <v>486</v>
      </c>
    </row>
    <row r="697" s="2" customFormat="1" ht="15.75" customHeight="1" spans="1:17">
      <c r="A697" s="115" t="s">
        <v>1819</v>
      </c>
      <c r="B697" s="116"/>
      <c r="C697" s="128"/>
      <c r="D697" s="118" t="s">
        <v>847</v>
      </c>
      <c r="E697" s="118">
        <v>314</v>
      </c>
      <c r="F697" s="130" t="s">
        <v>839</v>
      </c>
      <c r="G697" s="172">
        <v>43221</v>
      </c>
      <c r="H697" s="61" t="s">
        <v>840</v>
      </c>
      <c r="I697" s="120">
        <v>477</v>
      </c>
      <c r="J697" s="129"/>
      <c r="K697" s="129"/>
      <c r="L697" s="122">
        <v>311370</v>
      </c>
      <c r="M697" s="123">
        <v>0.91</v>
      </c>
      <c r="N697" s="122">
        <v>283350</v>
      </c>
      <c r="O697" s="124"/>
      <c r="P697" s="125">
        <f t="shared" si="12"/>
        <v>653</v>
      </c>
      <c r="Q697" s="126" t="s">
        <v>486</v>
      </c>
    </row>
    <row r="698" s="2" customFormat="1" ht="15.75" customHeight="1" spans="1:17">
      <c r="A698" s="115" t="s">
        <v>1820</v>
      </c>
      <c r="B698" s="116"/>
      <c r="C698" s="128"/>
      <c r="D698" s="118" t="s">
        <v>847</v>
      </c>
      <c r="E698" s="118">
        <v>315</v>
      </c>
      <c r="F698" s="130" t="s">
        <v>839</v>
      </c>
      <c r="G698" s="172">
        <v>39873</v>
      </c>
      <c r="H698" s="61" t="s">
        <v>840</v>
      </c>
      <c r="I698" s="120">
        <v>561</v>
      </c>
      <c r="J698" s="129"/>
      <c r="K698" s="129"/>
      <c r="L698" s="122">
        <v>366200</v>
      </c>
      <c r="M698" s="123">
        <v>0.64</v>
      </c>
      <c r="N698" s="122">
        <v>234370</v>
      </c>
      <c r="O698" s="124"/>
      <c r="P698" s="125">
        <f t="shared" si="12"/>
        <v>653</v>
      </c>
      <c r="Q698" s="126" t="s">
        <v>486</v>
      </c>
    </row>
    <row r="699" s="2" customFormat="1" ht="15.75" customHeight="1" spans="1:17">
      <c r="A699" s="115" t="s">
        <v>1821</v>
      </c>
      <c r="B699" s="116"/>
      <c r="C699" s="128"/>
      <c r="D699" s="118" t="s">
        <v>847</v>
      </c>
      <c r="E699" s="118">
        <v>316</v>
      </c>
      <c r="F699" s="130" t="s">
        <v>839</v>
      </c>
      <c r="G699" s="172">
        <v>43221</v>
      </c>
      <c r="H699" s="61" t="s">
        <v>840</v>
      </c>
      <c r="I699" s="120">
        <v>477</v>
      </c>
      <c r="J699" s="129"/>
      <c r="K699" s="129"/>
      <c r="L699" s="122">
        <v>311370</v>
      </c>
      <c r="M699" s="123">
        <v>0.91</v>
      </c>
      <c r="N699" s="122">
        <v>283350</v>
      </c>
      <c r="O699" s="124"/>
      <c r="P699" s="125">
        <f t="shared" si="12"/>
        <v>653</v>
      </c>
      <c r="Q699" s="126" t="s">
        <v>486</v>
      </c>
    </row>
    <row r="700" s="2" customFormat="1" ht="15.75" customHeight="1" spans="1:17">
      <c r="A700" s="115" t="s">
        <v>1822</v>
      </c>
      <c r="B700" s="116"/>
      <c r="C700" s="128"/>
      <c r="D700" s="130" t="s">
        <v>847</v>
      </c>
      <c r="E700" s="130">
        <v>317</v>
      </c>
      <c r="F700" s="130" t="s">
        <v>839</v>
      </c>
      <c r="G700" s="172">
        <v>39873</v>
      </c>
      <c r="H700" s="61" t="s">
        <v>840</v>
      </c>
      <c r="I700" s="120">
        <v>561</v>
      </c>
      <c r="J700" s="129"/>
      <c r="K700" s="129"/>
      <c r="L700" s="122">
        <v>366200</v>
      </c>
      <c r="M700" s="123">
        <v>0.64</v>
      </c>
      <c r="N700" s="122">
        <v>234370</v>
      </c>
      <c r="O700" s="124"/>
      <c r="P700" s="125">
        <f t="shared" si="12"/>
        <v>653</v>
      </c>
      <c r="Q700" s="126" t="s">
        <v>486</v>
      </c>
    </row>
    <row r="701" s="2" customFormat="1" ht="15.75" customHeight="1" spans="1:17">
      <c r="A701" s="115" t="s">
        <v>1823</v>
      </c>
      <c r="B701" s="116"/>
      <c r="C701" s="128"/>
      <c r="D701" s="130" t="s">
        <v>847</v>
      </c>
      <c r="E701" s="130">
        <v>318</v>
      </c>
      <c r="F701" s="130" t="s">
        <v>839</v>
      </c>
      <c r="G701" s="172">
        <v>43221</v>
      </c>
      <c r="H701" s="61" t="s">
        <v>840</v>
      </c>
      <c r="I701" s="120">
        <v>477</v>
      </c>
      <c r="J701" s="129"/>
      <c r="K701" s="129"/>
      <c r="L701" s="122">
        <v>311370</v>
      </c>
      <c r="M701" s="123">
        <v>0.91</v>
      </c>
      <c r="N701" s="122">
        <v>283350</v>
      </c>
      <c r="O701" s="124"/>
      <c r="P701" s="125">
        <f t="shared" si="12"/>
        <v>653</v>
      </c>
      <c r="Q701" s="126" t="s">
        <v>486</v>
      </c>
    </row>
    <row r="702" s="3" customFormat="1" ht="15.75" customHeight="1" spans="1:17">
      <c r="A702" s="115" t="s">
        <v>1824</v>
      </c>
      <c r="B702" s="116"/>
      <c r="C702" s="128"/>
      <c r="D702" s="130" t="s">
        <v>847</v>
      </c>
      <c r="E702" s="130">
        <v>319</v>
      </c>
      <c r="F702" s="130" t="s">
        <v>839</v>
      </c>
      <c r="G702" s="172">
        <v>39873</v>
      </c>
      <c r="H702" s="61" t="s">
        <v>840</v>
      </c>
      <c r="I702" s="120">
        <v>561</v>
      </c>
      <c r="J702" s="129"/>
      <c r="K702" s="129"/>
      <c r="L702" s="122">
        <v>366200</v>
      </c>
      <c r="M702" s="123">
        <v>0.64</v>
      </c>
      <c r="N702" s="122">
        <v>234370</v>
      </c>
      <c r="O702" s="124"/>
      <c r="P702" s="125">
        <f t="shared" si="12"/>
        <v>653</v>
      </c>
      <c r="Q702" s="126" t="s">
        <v>486</v>
      </c>
    </row>
    <row r="703" s="3" customFormat="1" ht="15.75" customHeight="1" spans="1:17">
      <c r="A703" s="115" t="s">
        <v>1825</v>
      </c>
      <c r="B703" s="116"/>
      <c r="C703" s="128"/>
      <c r="D703" s="130" t="s">
        <v>847</v>
      </c>
      <c r="E703" s="130">
        <v>320</v>
      </c>
      <c r="F703" s="130" t="s">
        <v>839</v>
      </c>
      <c r="G703" s="172">
        <v>43221</v>
      </c>
      <c r="H703" s="61" t="s">
        <v>840</v>
      </c>
      <c r="I703" s="120">
        <v>477</v>
      </c>
      <c r="J703" s="129"/>
      <c r="K703" s="129"/>
      <c r="L703" s="122">
        <v>311370</v>
      </c>
      <c r="M703" s="123">
        <v>0.91</v>
      </c>
      <c r="N703" s="122">
        <v>283350</v>
      </c>
      <c r="O703" s="124"/>
      <c r="P703" s="125">
        <f t="shared" si="12"/>
        <v>653</v>
      </c>
      <c r="Q703" s="126" t="s">
        <v>486</v>
      </c>
    </row>
    <row r="704" s="3" customFormat="1" ht="15.75" customHeight="1" spans="1:17">
      <c r="A704" s="115" t="s">
        <v>1826</v>
      </c>
      <c r="B704" s="116"/>
      <c r="C704" s="128"/>
      <c r="D704" s="130" t="s">
        <v>847</v>
      </c>
      <c r="E704" s="130">
        <v>321</v>
      </c>
      <c r="F704" s="130" t="s">
        <v>839</v>
      </c>
      <c r="G704" s="172">
        <v>39873</v>
      </c>
      <c r="H704" s="61" t="s">
        <v>840</v>
      </c>
      <c r="I704" s="120">
        <v>561</v>
      </c>
      <c r="J704" s="129"/>
      <c r="K704" s="129"/>
      <c r="L704" s="122">
        <v>366200</v>
      </c>
      <c r="M704" s="123">
        <v>0.64</v>
      </c>
      <c r="N704" s="122">
        <v>234370</v>
      </c>
      <c r="O704" s="124"/>
      <c r="P704" s="125">
        <f t="shared" si="12"/>
        <v>653</v>
      </c>
      <c r="Q704" s="126" t="s">
        <v>486</v>
      </c>
    </row>
    <row r="705" s="3" customFormat="1" ht="15.75" customHeight="1" spans="1:17">
      <c r="A705" s="115" t="s">
        <v>1827</v>
      </c>
      <c r="B705" s="116"/>
      <c r="C705" s="128"/>
      <c r="D705" s="130" t="s">
        <v>847</v>
      </c>
      <c r="E705" s="130">
        <v>322</v>
      </c>
      <c r="F705" s="130" t="s">
        <v>839</v>
      </c>
      <c r="G705" s="172">
        <v>43221</v>
      </c>
      <c r="H705" s="61" t="s">
        <v>840</v>
      </c>
      <c r="I705" s="120">
        <v>477</v>
      </c>
      <c r="J705" s="129"/>
      <c r="K705" s="129"/>
      <c r="L705" s="122">
        <v>311370</v>
      </c>
      <c r="M705" s="123">
        <v>0.91</v>
      </c>
      <c r="N705" s="122">
        <v>283350</v>
      </c>
      <c r="O705" s="124"/>
      <c r="P705" s="125">
        <f t="shared" si="12"/>
        <v>653</v>
      </c>
      <c r="Q705" s="126" t="s">
        <v>486</v>
      </c>
    </row>
    <row r="706" s="3" customFormat="1" ht="15.75" customHeight="1" spans="1:17">
      <c r="A706" s="115" t="s">
        <v>1828</v>
      </c>
      <c r="B706" s="116"/>
      <c r="C706" s="128"/>
      <c r="D706" s="130" t="s">
        <v>847</v>
      </c>
      <c r="E706" s="130">
        <v>323</v>
      </c>
      <c r="F706" s="130" t="s">
        <v>839</v>
      </c>
      <c r="G706" s="172">
        <v>39873</v>
      </c>
      <c r="H706" s="61" t="s">
        <v>840</v>
      </c>
      <c r="I706" s="120">
        <v>561</v>
      </c>
      <c r="J706" s="129"/>
      <c r="K706" s="129"/>
      <c r="L706" s="122">
        <v>366200</v>
      </c>
      <c r="M706" s="123">
        <v>0.64</v>
      </c>
      <c r="N706" s="122">
        <v>234370</v>
      </c>
      <c r="O706" s="124"/>
      <c r="P706" s="125">
        <f t="shared" si="12"/>
        <v>653</v>
      </c>
      <c r="Q706" s="126" t="s">
        <v>486</v>
      </c>
    </row>
    <row r="707" s="3" customFormat="1" ht="15.75" customHeight="1" spans="1:17">
      <c r="A707" s="115" t="s">
        <v>1829</v>
      </c>
      <c r="B707" s="116"/>
      <c r="C707" s="128"/>
      <c r="D707" s="130" t="s">
        <v>847</v>
      </c>
      <c r="E707" s="130">
        <v>324</v>
      </c>
      <c r="F707" s="130" t="s">
        <v>839</v>
      </c>
      <c r="G707" s="172">
        <v>43221</v>
      </c>
      <c r="H707" s="61" t="s">
        <v>840</v>
      </c>
      <c r="I707" s="120">
        <v>477</v>
      </c>
      <c r="J707" s="129"/>
      <c r="K707" s="129"/>
      <c r="L707" s="122">
        <v>311370</v>
      </c>
      <c r="M707" s="123">
        <v>0.91</v>
      </c>
      <c r="N707" s="122">
        <v>283350</v>
      </c>
      <c r="O707" s="124"/>
      <c r="P707" s="125">
        <f t="shared" si="12"/>
        <v>653</v>
      </c>
      <c r="Q707" s="126" t="s">
        <v>486</v>
      </c>
    </row>
    <row r="708" s="2" customFormat="1" ht="15.75" customHeight="1" spans="1:17">
      <c r="A708" s="115" t="s">
        <v>1830</v>
      </c>
      <c r="B708" s="116"/>
      <c r="C708" s="128"/>
      <c r="D708" s="130" t="s">
        <v>847</v>
      </c>
      <c r="E708" s="130">
        <v>325</v>
      </c>
      <c r="F708" s="130" t="s">
        <v>839</v>
      </c>
      <c r="G708" s="172">
        <v>39873</v>
      </c>
      <c r="H708" s="61" t="s">
        <v>840</v>
      </c>
      <c r="I708" s="120">
        <v>561</v>
      </c>
      <c r="J708" s="129"/>
      <c r="K708" s="129"/>
      <c r="L708" s="122">
        <v>366200</v>
      </c>
      <c r="M708" s="123">
        <v>0.64</v>
      </c>
      <c r="N708" s="122">
        <v>234370</v>
      </c>
      <c r="O708" s="124"/>
      <c r="P708" s="125">
        <f t="shared" si="12"/>
        <v>653</v>
      </c>
      <c r="Q708" s="126" t="s">
        <v>486</v>
      </c>
    </row>
    <row r="709" s="2" customFormat="1" ht="15.75" customHeight="1" spans="1:17">
      <c r="A709" s="115" t="s">
        <v>1831</v>
      </c>
      <c r="B709" s="116"/>
      <c r="C709" s="128"/>
      <c r="D709" s="130" t="s">
        <v>847</v>
      </c>
      <c r="E709" s="130">
        <v>326</v>
      </c>
      <c r="F709" s="130" t="s">
        <v>839</v>
      </c>
      <c r="G709" s="172">
        <v>43221</v>
      </c>
      <c r="H709" s="61" t="s">
        <v>840</v>
      </c>
      <c r="I709" s="120">
        <v>477</v>
      </c>
      <c r="J709" s="129"/>
      <c r="K709" s="129"/>
      <c r="L709" s="122">
        <v>311370</v>
      </c>
      <c r="M709" s="123">
        <v>0.91</v>
      </c>
      <c r="N709" s="122">
        <v>283350</v>
      </c>
      <c r="O709" s="124"/>
      <c r="P709" s="125">
        <f t="shared" si="12"/>
        <v>653</v>
      </c>
      <c r="Q709" s="126" t="s">
        <v>486</v>
      </c>
    </row>
    <row r="710" s="2" customFormat="1" ht="15.75" customHeight="1" spans="1:17">
      <c r="A710" s="115" t="s">
        <v>1832</v>
      </c>
      <c r="B710" s="116"/>
      <c r="C710" s="128"/>
      <c r="D710" s="130" t="s">
        <v>1762</v>
      </c>
      <c r="E710" s="130">
        <v>401</v>
      </c>
      <c r="F710" s="130" t="s">
        <v>839</v>
      </c>
      <c r="G710" s="172">
        <v>39873</v>
      </c>
      <c r="H710" s="61" t="s">
        <v>840</v>
      </c>
      <c r="I710" s="120">
        <v>561</v>
      </c>
      <c r="J710" s="129"/>
      <c r="K710" s="129"/>
      <c r="L710" s="122">
        <v>366200</v>
      </c>
      <c r="M710" s="123">
        <v>0.64</v>
      </c>
      <c r="N710" s="122">
        <v>234370</v>
      </c>
      <c r="O710" s="124"/>
      <c r="P710" s="125">
        <f t="shared" si="12"/>
        <v>653</v>
      </c>
      <c r="Q710" s="126" t="s">
        <v>486</v>
      </c>
    </row>
    <row r="711" s="2" customFormat="1" ht="15.75" customHeight="1" spans="1:17">
      <c r="A711" s="115" t="s">
        <v>1833</v>
      </c>
      <c r="B711" s="116"/>
      <c r="C711" s="128"/>
      <c r="D711" s="130" t="s">
        <v>1762</v>
      </c>
      <c r="E711" s="130">
        <v>402</v>
      </c>
      <c r="F711" s="130" t="s">
        <v>839</v>
      </c>
      <c r="G711" s="172">
        <v>43221</v>
      </c>
      <c r="H711" s="61" t="s">
        <v>840</v>
      </c>
      <c r="I711" s="120">
        <v>477</v>
      </c>
      <c r="J711" s="129"/>
      <c r="K711" s="129"/>
      <c r="L711" s="122">
        <v>311370</v>
      </c>
      <c r="M711" s="123">
        <v>0.91</v>
      </c>
      <c r="N711" s="122">
        <v>283350</v>
      </c>
      <c r="O711" s="124"/>
      <c r="P711" s="125">
        <f t="shared" si="12"/>
        <v>653</v>
      </c>
      <c r="Q711" s="126" t="s">
        <v>486</v>
      </c>
    </row>
    <row r="712" s="2" customFormat="1" ht="15.75" customHeight="1" spans="1:17">
      <c r="A712" s="115" t="s">
        <v>1834</v>
      </c>
      <c r="B712" s="116"/>
      <c r="C712" s="128"/>
      <c r="D712" s="130" t="s">
        <v>1762</v>
      </c>
      <c r="E712" s="130">
        <v>403</v>
      </c>
      <c r="F712" s="130" t="s">
        <v>839</v>
      </c>
      <c r="G712" s="172">
        <v>39873</v>
      </c>
      <c r="H712" s="61" t="s">
        <v>840</v>
      </c>
      <c r="I712" s="120">
        <v>561</v>
      </c>
      <c r="J712" s="129"/>
      <c r="K712" s="129"/>
      <c r="L712" s="122">
        <v>366200</v>
      </c>
      <c r="M712" s="123">
        <v>0.64</v>
      </c>
      <c r="N712" s="122">
        <v>234370</v>
      </c>
      <c r="O712" s="124"/>
      <c r="P712" s="125">
        <f t="shared" si="12"/>
        <v>653</v>
      </c>
      <c r="Q712" s="126" t="s">
        <v>486</v>
      </c>
    </row>
    <row r="713" s="2" customFormat="1" ht="15.75" customHeight="1" spans="1:17">
      <c r="A713" s="115" t="s">
        <v>1835</v>
      </c>
      <c r="B713" s="116"/>
      <c r="C713" s="128"/>
      <c r="D713" s="130" t="s">
        <v>1762</v>
      </c>
      <c r="E713" s="130">
        <v>404</v>
      </c>
      <c r="F713" s="130" t="s">
        <v>839</v>
      </c>
      <c r="G713" s="172">
        <v>43221</v>
      </c>
      <c r="H713" s="61" t="s">
        <v>840</v>
      </c>
      <c r="I713" s="120">
        <v>477</v>
      </c>
      <c r="J713" s="129"/>
      <c r="K713" s="129"/>
      <c r="L713" s="122">
        <v>311370</v>
      </c>
      <c r="M713" s="123">
        <v>0.91</v>
      </c>
      <c r="N713" s="122">
        <v>283350</v>
      </c>
      <c r="O713" s="124"/>
      <c r="P713" s="125">
        <f t="shared" si="12"/>
        <v>653</v>
      </c>
      <c r="Q713" s="126" t="s">
        <v>486</v>
      </c>
    </row>
    <row r="714" s="2" customFormat="1" ht="15.75" customHeight="1" spans="1:17">
      <c r="A714" s="115" t="s">
        <v>1836</v>
      </c>
      <c r="B714" s="116"/>
      <c r="C714" s="128"/>
      <c r="D714" s="118" t="s">
        <v>1762</v>
      </c>
      <c r="E714" s="118">
        <v>405</v>
      </c>
      <c r="F714" s="130" t="s">
        <v>839</v>
      </c>
      <c r="G714" s="172">
        <v>39873</v>
      </c>
      <c r="H714" s="61" t="s">
        <v>840</v>
      </c>
      <c r="I714" s="120">
        <v>561</v>
      </c>
      <c r="J714" s="129"/>
      <c r="K714" s="129"/>
      <c r="L714" s="122">
        <v>366200</v>
      </c>
      <c r="M714" s="123">
        <v>0.64</v>
      </c>
      <c r="N714" s="122">
        <v>234370</v>
      </c>
      <c r="O714" s="124"/>
      <c r="P714" s="125">
        <f t="shared" si="12"/>
        <v>653</v>
      </c>
      <c r="Q714" s="126" t="s">
        <v>486</v>
      </c>
    </row>
    <row r="715" s="2" customFormat="1" ht="15.75" customHeight="1" spans="1:17">
      <c r="A715" s="115" t="s">
        <v>1837</v>
      </c>
      <c r="B715" s="116"/>
      <c r="C715" s="128"/>
      <c r="D715" s="118" t="s">
        <v>847</v>
      </c>
      <c r="E715" s="118">
        <v>406</v>
      </c>
      <c r="F715" s="130" t="s">
        <v>839</v>
      </c>
      <c r="G715" s="172">
        <v>43221</v>
      </c>
      <c r="H715" s="61" t="s">
        <v>840</v>
      </c>
      <c r="I715" s="120">
        <v>477</v>
      </c>
      <c r="J715" s="129"/>
      <c r="K715" s="129"/>
      <c r="L715" s="122">
        <v>311370</v>
      </c>
      <c r="M715" s="123">
        <v>0.91</v>
      </c>
      <c r="N715" s="122">
        <v>283350</v>
      </c>
      <c r="O715" s="124"/>
      <c r="P715" s="125">
        <f t="shared" si="12"/>
        <v>653</v>
      </c>
      <c r="Q715" s="126" t="s">
        <v>486</v>
      </c>
    </row>
    <row r="716" s="2" customFormat="1" ht="15.75" customHeight="1" spans="1:17">
      <c r="A716" s="115" t="s">
        <v>1838</v>
      </c>
      <c r="B716" s="116"/>
      <c r="C716" s="128"/>
      <c r="D716" s="118" t="s">
        <v>847</v>
      </c>
      <c r="E716" s="118">
        <v>408</v>
      </c>
      <c r="F716" s="130" t="s">
        <v>839</v>
      </c>
      <c r="G716" s="172">
        <v>39873</v>
      </c>
      <c r="H716" s="61" t="s">
        <v>840</v>
      </c>
      <c r="I716" s="120">
        <v>561</v>
      </c>
      <c r="J716" s="129"/>
      <c r="K716" s="129"/>
      <c r="L716" s="122">
        <v>366200</v>
      </c>
      <c r="M716" s="123">
        <v>0.64</v>
      </c>
      <c r="N716" s="122">
        <v>234370</v>
      </c>
      <c r="O716" s="124"/>
      <c r="P716" s="125">
        <f t="shared" si="12"/>
        <v>653</v>
      </c>
      <c r="Q716" s="126" t="s">
        <v>486</v>
      </c>
    </row>
    <row r="717" s="2" customFormat="1" ht="15.75" customHeight="1" spans="1:17">
      <c r="A717" s="115" t="s">
        <v>1839</v>
      </c>
      <c r="B717" s="116"/>
      <c r="C717" s="128"/>
      <c r="D717" s="130" t="s">
        <v>847</v>
      </c>
      <c r="E717" s="130">
        <v>410</v>
      </c>
      <c r="F717" s="130" t="s">
        <v>839</v>
      </c>
      <c r="G717" s="172">
        <v>43221</v>
      </c>
      <c r="H717" s="61" t="s">
        <v>840</v>
      </c>
      <c r="I717" s="120">
        <v>477</v>
      </c>
      <c r="J717" s="129"/>
      <c r="K717" s="129"/>
      <c r="L717" s="122">
        <v>311370</v>
      </c>
      <c r="M717" s="123">
        <v>0.91</v>
      </c>
      <c r="N717" s="122">
        <v>283350</v>
      </c>
      <c r="O717" s="124"/>
      <c r="P717" s="125">
        <f t="shared" si="12"/>
        <v>653</v>
      </c>
      <c r="Q717" s="126" t="s">
        <v>486</v>
      </c>
    </row>
    <row r="718" s="2" customFormat="1" ht="15.75" customHeight="1" spans="1:17">
      <c r="A718" s="115" t="s">
        <v>1840</v>
      </c>
      <c r="B718" s="116"/>
      <c r="C718" s="128"/>
      <c r="D718" s="118" t="s">
        <v>847</v>
      </c>
      <c r="E718" s="118">
        <v>412</v>
      </c>
      <c r="F718" s="130" t="s">
        <v>839</v>
      </c>
      <c r="G718" s="172">
        <v>39873</v>
      </c>
      <c r="H718" s="61" t="s">
        <v>840</v>
      </c>
      <c r="I718" s="166">
        <v>561</v>
      </c>
      <c r="J718" s="129"/>
      <c r="K718" s="129"/>
      <c r="L718" s="122">
        <v>366200</v>
      </c>
      <c r="M718" s="123">
        <v>0.64</v>
      </c>
      <c r="N718" s="122">
        <v>234370</v>
      </c>
      <c r="O718" s="124"/>
      <c r="P718" s="125">
        <f t="shared" si="12"/>
        <v>653</v>
      </c>
      <c r="Q718" s="126" t="s">
        <v>486</v>
      </c>
    </row>
    <row r="719" s="2" customFormat="1" ht="15.75" customHeight="1" spans="1:17">
      <c r="A719" s="115" t="s">
        <v>1841</v>
      </c>
      <c r="B719" s="116"/>
      <c r="C719" s="128"/>
      <c r="D719" s="118" t="s">
        <v>1229</v>
      </c>
      <c r="E719" s="118">
        <v>501</v>
      </c>
      <c r="F719" s="130" t="s">
        <v>839</v>
      </c>
      <c r="G719" s="172">
        <v>43221</v>
      </c>
      <c r="H719" s="61" t="s">
        <v>840</v>
      </c>
      <c r="I719" s="166">
        <v>477</v>
      </c>
      <c r="J719" s="129"/>
      <c r="K719" s="129"/>
      <c r="L719" s="122">
        <v>311370</v>
      </c>
      <c r="M719" s="123">
        <v>0.91</v>
      </c>
      <c r="N719" s="122">
        <v>283350</v>
      </c>
      <c r="O719" s="124"/>
      <c r="P719" s="125">
        <f t="shared" si="12"/>
        <v>653</v>
      </c>
      <c r="Q719" s="126" t="s">
        <v>486</v>
      </c>
    </row>
    <row r="720" s="75" customFormat="1" ht="15.75" customHeight="1" spans="1:17">
      <c r="A720" s="115" t="s">
        <v>1842</v>
      </c>
      <c r="B720" s="116"/>
      <c r="C720" s="128"/>
      <c r="D720" s="118" t="s">
        <v>1229</v>
      </c>
      <c r="E720" s="118">
        <v>502</v>
      </c>
      <c r="F720" s="130" t="s">
        <v>839</v>
      </c>
      <c r="G720" s="172">
        <v>39873</v>
      </c>
      <c r="H720" s="61" t="s">
        <v>840</v>
      </c>
      <c r="I720" s="166">
        <v>561</v>
      </c>
      <c r="J720" s="129"/>
      <c r="K720" s="129"/>
      <c r="L720" s="122">
        <v>366200</v>
      </c>
      <c r="M720" s="123">
        <v>0.64</v>
      </c>
      <c r="N720" s="122">
        <v>234370</v>
      </c>
      <c r="O720" s="124"/>
      <c r="P720" s="125">
        <f t="shared" si="12"/>
        <v>653</v>
      </c>
      <c r="Q720" s="126" t="s">
        <v>486</v>
      </c>
    </row>
    <row r="721" s="2" customFormat="1" ht="15.75" customHeight="1" spans="1:17">
      <c r="A721" s="115" t="s">
        <v>1843</v>
      </c>
      <c r="B721" s="116"/>
      <c r="C721" s="128"/>
      <c r="D721" s="118" t="s">
        <v>1229</v>
      </c>
      <c r="E721" s="118">
        <v>503</v>
      </c>
      <c r="F721" s="130" t="s">
        <v>839</v>
      </c>
      <c r="G721" s="172">
        <v>39873</v>
      </c>
      <c r="H721" s="61" t="s">
        <v>840</v>
      </c>
      <c r="I721" s="166">
        <v>477</v>
      </c>
      <c r="J721" s="129"/>
      <c r="K721" s="129"/>
      <c r="L721" s="122">
        <v>311370</v>
      </c>
      <c r="M721" s="123">
        <v>0.64</v>
      </c>
      <c r="N721" s="122">
        <v>199280</v>
      </c>
      <c r="O721" s="124"/>
      <c r="P721" s="125">
        <f t="shared" si="12"/>
        <v>653</v>
      </c>
      <c r="Q721" s="126" t="s">
        <v>486</v>
      </c>
    </row>
    <row r="722" s="2" customFormat="1" ht="15.75" customHeight="1" spans="1:17">
      <c r="A722" s="115" t="s">
        <v>1844</v>
      </c>
      <c r="B722" s="116"/>
      <c r="C722" s="128"/>
      <c r="D722" s="118" t="s">
        <v>1845</v>
      </c>
      <c r="E722" s="118">
        <v>601</v>
      </c>
      <c r="F722" s="130" t="s">
        <v>839</v>
      </c>
      <c r="G722" s="172">
        <v>43221</v>
      </c>
      <c r="H722" s="61" t="s">
        <v>840</v>
      </c>
      <c r="I722" s="166">
        <v>561</v>
      </c>
      <c r="J722" s="129"/>
      <c r="K722" s="129"/>
      <c r="L722" s="122">
        <v>366200</v>
      </c>
      <c r="M722" s="123">
        <v>0.91</v>
      </c>
      <c r="N722" s="122">
        <v>333240</v>
      </c>
      <c r="O722" s="124"/>
      <c r="P722" s="125">
        <f t="shared" si="12"/>
        <v>653</v>
      </c>
      <c r="Q722" s="126" t="s">
        <v>486</v>
      </c>
    </row>
    <row r="723" s="2" customFormat="1" ht="15.75" customHeight="1" spans="1:17">
      <c r="A723" s="115" t="s">
        <v>1846</v>
      </c>
      <c r="B723" s="116"/>
      <c r="C723" s="128"/>
      <c r="D723" s="118" t="s">
        <v>1845</v>
      </c>
      <c r="E723" s="118">
        <v>602</v>
      </c>
      <c r="F723" s="130" t="s">
        <v>839</v>
      </c>
      <c r="G723" s="172">
        <v>39873</v>
      </c>
      <c r="H723" s="61" t="s">
        <v>840</v>
      </c>
      <c r="I723" s="166">
        <v>477</v>
      </c>
      <c r="J723" s="129"/>
      <c r="K723" s="129"/>
      <c r="L723" s="122">
        <v>311370</v>
      </c>
      <c r="M723" s="123">
        <v>0.64</v>
      </c>
      <c r="N723" s="122">
        <v>199280</v>
      </c>
      <c r="O723" s="124"/>
      <c r="P723" s="125">
        <f t="shared" si="12"/>
        <v>653</v>
      </c>
      <c r="Q723" s="126" t="s">
        <v>486</v>
      </c>
    </row>
    <row r="724" s="2" customFormat="1" ht="15.75" customHeight="1" spans="1:17">
      <c r="A724" s="115" t="s">
        <v>1847</v>
      </c>
      <c r="B724" s="116"/>
      <c r="C724" s="128"/>
      <c r="D724" s="118" t="s">
        <v>1845</v>
      </c>
      <c r="E724" s="118">
        <v>603</v>
      </c>
      <c r="F724" s="130" t="s">
        <v>839</v>
      </c>
      <c r="G724" s="172">
        <v>43221</v>
      </c>
      <c r="H724" s="61" t="s">
        <v>840</v>
      </c>
      <c r="I724" s="120">
        <v>561</v>
      </c>
      <c r="J724" s="129"/>
      <c r="K724" s="129"/>
      <c r="L724" s="122">
        <v>366200</v>
      </c>
      <c r="M724" s="123">
        <v>0.91</v>
      </c>
      <c r="N724" s="122">
        <v>333240</v>
      </c>
      <c r="O724" s="124"/>
      <c r="P724" s="125">
        <f t="shared" si="12"/>
        <v>653</v>
      </c>
      <c r="Q724" s="126" t="s">
        <v>486</v>
      </c>
    </row>
    <row r="725" s="2" customFormat="1" ht="15.75" customHeight="1" spans="1:17">
      <c r="A725" s="115" t="s">
        <v>1848</v>
      </c>
      <c r="B725" s="116"/>
      <c r="C725" s="128"/>
      <c r="D725" s="118" t="s">
        <v>1375</v>
      </c>
      <c r="E725" s="118">
        <v>604</v>
      </c>
      <c r="F725" s="130" t="s">
        <v>839</v>
      </c>
      <c r="G725" s="172">
        <v>39873</v>
      </c>
      <c r="H725" s="61" t="s">
        <v>840</v>
      </c>
      <c r="I725" s="120">
        <v>477</v>
      </c>
      <c r="J725" s="129"/>
      <c r="K725" s="129"/>
      <c r="L725" s="122">
        <v>311370</v>
      </c>
      <c r="M725" s="123">
        <v>0.64</v>
      </c>
      <c r="N725" s="122">
        <v>199280</v>
      </c>
      <c r="O725" s="124"/>
      <c r="P725" s="125">
        <f t="shared" si="12"/>
        <v>653</v>
      </c>
      <c r="Q725" s="126" t="s">
        <v>486</v>
      </c>
    </row>
    <row r="726" s="2" customFormat="1" ht="15.75" customHeight="1" spans="1:17">
      <c r="A726" s="115" t="s">
        <v>1849</v>
      </c>
      <c r="B726" s="116"/>
      <c r="C726" s="128"/>
      <c r="D726" s="118" t="s">
        <v>1375</v>
      </c>
      <c r="E726" s="118">
        <v>605</v>
      </c>
      <c r="F726" s="130" t="s">
        <v>839</v>
      </c>
      <c r="G726" s="172">
        <v>43221</v>
      </c>
      <c r="H726" s="61" t="s">
        <v>840</v>
      </c>
      <c r="I726" s="120">
        <v>561</v>
      </c>
      <c r="J726" s="129"/>
      <c r="K726" s="129"/>
      <c r="L726" s="122">
        <v>366200</v>
      </c>
      <c r="M726" s="123">
        <v>0.91</v>
      </c>
      <c r="N726" s="122">
        <v>333240</v>
      </c>
      <c r="O726" s="124"/>
      <c r="P726" s="125">
        <f t="shared" si="12"/>
        <v>653</v>
      </c>
      <c r="Q726" s="126" t="s">
        <v>486</v>
      </c>
    </row>
    <row r="727" s="2" customFormat="1" ht="15.75" customHeight="1" spans="1:17">
      <c r="A727" s="115" t="s">
        <v>1850</v>
      </c>
      <c r="B727" s="116"/>
      <c r="C727" s="128"/>
      <c r="D727" s="118" t="s">
        <v>1375</v>
      </c>
      <c r="E727" s="118">
        <v>606</v>
      </c>
      <c r="F727" s="130" t="s">
        <v>839</v>
      </c>
      <c r="G727" s="172">
        <v>39873</v>
      </c>
      <c r="H727" s="61" t="s">
        <v>840</v>
      </c>
      <c r="I727" s="120">
        <v>477</v>
      </c>
      <c r="J727" s="129"/>
      <c r="K727" s="129"/>
      <c r="L727" s="122">
        <v>311370</v>
      </c>
      <c r="M727" s="123">
        <v>0.64</v>
      </c>
      <c r="N727" s="122">
        <v>199280</v>
      </c>
      <c r="O727" s="124"/>
      <c r="P727" s="125">
        <f t="shared" si="12"/>
        <v>653</v>
      </c>
      <c r="Q727" s="126" t="s">
        <v>486</v>
      </c>
    </row>
    <row r="728" s="2" customFormat="1" ht="15.75" customHeight="1" spans="1:17">
      <c r="A728" s="115" t="s">
        <v>1851</v>
      </c>
      <c r="B728" s="116"/>
      <c r="C728" s="128"/>
      <c r="D728" s="118" t="s">
        <v>1375</v>
      </c>
      <c r="E728" s="118">
        <v>607</v>
      </c>
      <c r="F728" s="130" t="s">
        <v>839</v>
      </c>
      <c r="G728" s="172">
        <v>43221</v>
      </c>
      <c r="H728" s="61" t="s">
        <v>840</v>
      </c>
      <c r="I728" s="120">
        <v>561</v>
      </c>
      <c r="J728" s="129"/>
      <c r="K728" s="129"/>
      <c r="L728" s="122">
        <v>366200</v>
      </c>
      <c r="M728" s="123">
        <v>0.91</v>
      </c>
      <c r="N728" s="122">
        <v>333240</v>
      </c>
      <c r="O728" s="124"/>
      <c r="P728" s="125">
        <f t="shared" si="12"/>
        <v>653</v>
      </c>
      <c r="Q728" s="126" t="s">
        <v>486</v>
      </c>
    </row>
    <row r="729" ht="15.75" customHeight="1" spans="1:17">
      <c r="A729" s="115" t="s">
        <v>1852</v>
      </c>
      <c r="B729" s="127"/>
      <c r="C729" s="128"/>
      <c r="D729" s="108" t="s">
        <v>1853</v>
      </c>
      <c r="E729" s="108"/>
      <c r="F729" s="132"/>
      <c r="G729" s="119">
        <v>40878</v>
      </c>
      <c r="H729" s="133" t="s">
        <v>941</v>
      </c>
      <c r="I729" s="134">
        <v>1</v>
      </c>
      <c r="J729" s="135">
        <v>31110</v>
      </c>
      <c r="K729" s="136">
        <v>21135.66</v>
      </c>
      <c r="L729" s="137">
        <v>45430</v>
      </c>
      <c r="M729" s="138">
        <v>0.64</v>
      </c>
      <c r="N729" s="139">
        <v>29080</v>
      </c>
      <c r="O729" s="140"/>
      <c r="P729" s="141"/>
      <c r="Q729" s="142" t="s">
        <v>1854</v>
      </c>
    </row>
    <row r="730" ht="15.75" customHeight="1" spans="1:17">
      <c r="A730" s="115" t="s">
        <v>1855</v>
      </c>
      <c r="B730" s="127"/>
      <c r="C730" s="128"/>
      <c r="D730" s="109" t="s">
        <v>1856</v>
      </c>
      <c r="E730" s="108"/>
      <c r="F730" s="132"/>
      <c r="G730" s="119">
        <v>43281</v>
      </c>
      <c r="H730" s="133" t="s">
        <v>941</v>
      </c>
      <c r="I730" s="134">
        <v>1</v>
      </c>
      <c r="J730" s="135">
        <v>33790</v>
      </c>
      <c r="K730" s="136">
        <v>33388.75</v>
      </c>
      <c r="L730" s="137">
        <v>40160</v>
      </c>
      <c r="M730" s="138">
        <v>0.96</v>
      </c>
      <c r="N730" s="139">
        <v>38550</v>
      </c>
      <c r="O730" s="140"/>
      <c r="P730" s="141"/>
      <c r="Q730" s="142" t="s">
        <v>1854</v>
      </c>
    </row>
    <row r="731" ht="15.75" customHeight="1" spans="1:17">
      <c r="A731" s="115" t="s">
        <v>1857</v>
      </c>
      <c r="B731" s="127"/>
      <c r="C731" s="128"/>
      <c r="D731" s="109" t="s">
        <v>1858</v>
      </c>
      <c r="E731" s="108"/>
      <c r="F731" s="132"/>
      <c r="G731" s="119">
        <v>43373</v>
      </c>
      <c r="H731" s="133" t="s">
        <v>941</v>
      </c>
      <c r="I731" s="134">
        <v>1</v>
      </c>
      <c r="J731" s="135">
        <v>26741</v>
      </c>
      <c r="K731" s="136">
        <v>26741</v>
      </c>
      <c r="L731" s="137">
        <v>31780</v>
      </c>
      <c r="M731" s="138">
        <v>0.97</v>
      </c>
      <c r="N731" s="139">
        <v>30830</v>
      </c>
      <c r="O731" s="140"/>
      <c r="P731" s="141"/>
      <c r="Q731" s="142" t="s">
        <v>1854</v>
      </c>
    </row>
    <row r="732" ht="15.75" customHeight="1" spans="1:17">
      <c r="A732" s="115" t="s">
        <v>1859</v>
      </c>
      <c r="B732" s="127"/>
      <c r="C732" s="128"/>
      <c r="D732" s="108" t="s">
        <v>962</v>
      </c>
      <c r="E732" s="108"/>
      <c r="F732" s="132"/>
      <c r="G732" s="119">
        <v>40848</v>
      </c>
      <c r="H732" s="133" t="s">
        <v>941</v>
      </c>
      <c r="I732" s="134">
        <v>1</v>
      </c>
      <c r="J732" s="135">
        <v>372724</v>
      </c>
      <c r="K732" s="136">
        <v>251743.66</v>
      </c>
      <c r="L732" s="137">
        <v>544230</v>
      </c>
      <c r="M732" s="138">
        <v>0.63</v>
      </c>
      <c r="N732" s="139">
        <v>342860</v>
      </c>
      <c r="O732" s="140"/>
      <c r="P732" s="141"/>
      <c r="Q732" s="142" t="s">
        <v>1860</v>
      </c>
    </row>
    <row r="733" ht="15.75" customHeight="1" spans="1:17">
      <c r="A733" s="115" t="s">
        <v>1861</v>
      </c>
      <c r="B733" s="127"/>
      <c r="C733" s="128"/>
      <c r="D733" s="108" t="s">
        <v>1862</v>
      </c>
      <c r="E733" s="108"/>
      <c r="F733" s="132"/>
      <c r="G733" s="119">
        <v>42125</v>
      </c>
      <c r="H733" s="133" t="s">
        <v>941</v>
      </c>
      <c r="I733" s="134">
        <v>1</v>
      </c>
      <c r="J733" s="135">
        <v>373804</v>
      </c>
      <c r="K733" s="136">
        <v>314618.4</v>
      </c>
      <c r="L733" s="137">
        <v>461190</v>
      </c>
      <c r="M733" s="138">
        <v>0.81</v>
      </c>
      <c r="N733" s="139">
        <v>373560</v>
      </c>
      <c r="O733" s="140"/>
      <c r="P733" s="141"/>
      <c r="Q733" s="142" t="s">
        <v>1860</v>
      </c>
    </row>
    <row r="734" ht="15.75" customHeight="1" spans="1:17">
      <c r="A734" s="115" t="s">
        <v>1863</v>
      </c>
      <c r="B734" s="127"/>
      <c r="C734" s="128"/>
      <c r="D734" s="108" t="s">
        <v>1303</v>
      </c>
      <c r="E734" s="108"/>
      <c r="F734" s="132"/>
      <c r="G734" s="119">
        <v>42461</v>
      </c>
      <c r="H734" s="133" t="s">
        <v>941</v>
      </c>
      <c r="I734" s="134">
        <v>1</v>
      </c>
      <c r="J734" s="135">
        <v>23281.5</v>
      </c>
      <c r="K734" s="136">
        <v>17936.51</v>
      </c>
      <c r="L734" s="137">
        <v>28720</v>
      </c>
      <c r="M734" s="138">
        <v>0.85</v>
      </c>
      <c r="N734" s="139">
        <v>24410</v>
      </c>
      <c r="O734" s="140"/>
      <c r="P734" s="141"/>
      <c r="Q734" s="142" t="s">
        <v>1860</v>
      </c>
    </row>
    <row r="735" ht="15.75" customHeight="1" spans="1:17">
      <c r="A735" s="115" t="s">
        <v>1864</v>
      </c>
      <c r="B735" s="127"/>
      <c r="C735" s="128"/>
      <c r="D735" s="108" t="s">
        <v>1865</v>
      </c>
      <c r="E735" s="108"/>
      <c r="F735" s="132"/>
      <c r="G735" s="119">
        <v>42767</v>
      </c>
      <c r="H735" s="133" t="s">
        <v>941</v>
      </c>
      <c r="I735" s="134">
        <v>1</v>
      </c>
      <c r="J735" s="135">
        <v>15499</v>
      </c>
      <c r="K735" s="136">
        <v>14333.35</v>
      </c>
      <c r="L735" s="137">
        <v>18600</v>
      </c>
      <c r="M735" s="138">
        <v>0.9</v>
      </c>
      <c r="N735" s="139">
        <v>16740</v>
      </c>
      <c r="O735" s="140"/>
      <c r="P735" s="141"/>
      <c r="Q735" s="142" t="s">
        <v>1860</v>
      </c>
    </row>
    <row r="736" ht="15.75" customHeight="1" spans="1:17">
      <c r="A736" s="115" t="s">
        <v>1866</v>
      </c>
      <c r="B736" s="127"/>
      <c r="C736" s="128"/>
      <c r="D736" s="108" t="s">
        <v>1867</v>
      </c>
      <c r="E736" s="108"/>
      <c r="F736" s="132"/>
      <c r="G736" s="119">
        <v>43251</v>
      </c>
      <c r="H736" s="133" t="s">
        <v>941</v>
      </c>
      <c r="I736" s="134">
        <v>1</v>
      </c>
      <c r="J736" s="135">
        <v>160000</v>
      </c>
      <c r="K736" s="136">
        <v>157466.68</v>
      </c>
      <c r="L736" s="137">
        <v>190160</v>
      </c>
      <c r="M736" s="138">
        <v>0.96</v>
      </c>
      <c r="N736" s="139">
        <v>182550</v>
      </c>
      <c r="O736" s="140"/>
      <c r="P736" s="141"/>
      <c r="Q736" s="142" t="s">
        <v>1860</v>
      </c>
    </row>
    <row r="737" ht="15.75" customHeight="1" spans="1:17">
      <c r="A737" s="115" t="s">
        <v>1868</v>
      </c>
      <c r="B737" s="127"/>
      <c r="C737" s="128"/>
      <c r="D737" s="109" t="s">
        <v>1869</v>
      </c>
      <c r="E737" s="108"/>
      <c r="F737" s="132"/>
      <c r="G737" s="119">
        <v>43281</v>
      </c>
      <c r="H737" s="133" t="s">
        <v>941</v>
      </c>
      <c r="I737" s="134">
        <v>1</v>
      </c>
      <c r="J737" s="135">
        <v>12526.3</v>
      </c>
      <c r="K737" s="136">
        <v>12377.56</v>
      </c>
      <c r="L737" s="137">
        <v>14890</v>
      </c>
      <c r="M737" s="138">
        <v>0.96</v>
      </c>
      <c r="N737" s="139">
        <v>14290</v>
      </c>
      <c r="O737" s="140"/>
      <c r="P737" s="141"/>
      <c r="Q737" s="142" t="s">
        <v>1860</v>
      </c>
    </row>
    <row r="738" ht="15.75" customHeight="1" spans="1:17">
      <c r="A738" s="115" t="s">
        <v>1870</v>
      </c>
      <c r="B738" s="127"/>
      <c r="C738" s="128"/>
      <c r="D738" s="108" t="s">
        <v>1871</v>
      </c>
      <c r="E738" s="108"/>
      <c r="F738" s="132"/>
      <c r="G738" s="119">
        <v>43298</v>
      </c>
      <c r="H738" s="133" t="s">
        <v>941</v>
      </c>
      <c r="I738" s="134">
        <v>1</v>
      </c>
      <c r="J738" s="135">
        <v>27828.57</v>
      </c>
      <c r="K738" s="136">
        <v>27608.27</v>
      </c>
      <c r="L738" s="137">
        <v>33070</v>
      </c>
      <c r="M738" s="138">
        <v>0.97</v>
      </c>
      <c r="N738" s="139">
        <v>32080</v>
      </c>
      <c r="O738" s="140"/>
      <c r="P738" s="141"/>
      <c r="Q738" s="142" t="s">
        <v>1860</v>
      </c>
    </row>
    <row r="739" ht="15.75" customHeight="1" spans="1:17">
      <c r="A739" s="115" t="s">
        <v>1872</v>
      </c>
      <c r="B739" s="127"/>
      <c r="C739" s="128"/>
      <c r="D739" s="108" t="s">
        <v>1873</v>
      </c>
      <c r="E739" s="108"/>
      <c r="F739" s="132"/>
      <c r="G739" s="119">
        <v>42979</v>
      </c>
      <c r="H739" s="133" t="s">
        <v>941</v>
      </c>
      <c r="I739" s="134">
        <v>1</v>
      </c>
      <c r="J739" s="135">
        <v>48103.87</v>
      </c>
      <c r="K739" s="136">
        <v>45818.95</v>
      </c>
      <c r="L739" s="137">
        <v>57720</v>
      </c>
      <c r="M739" s="138">
        <v>0.9</v>
      </c>
      <c r="N739" s="139">
        <v>51950</v>
      </c>
      <c r="O739" s="140"/>
      <c r="P739" s="141"/>
      <c r="Q739" s="142" t="s">
        <v>1874</v>
      </c>
    </row>
    <row r="740" ht="15.75" customHeight="1" spans="1:17">
      <c r="A740" s="115" t="s">
        <v>1875</v>
      </c>
      <c r="B740" s="127"/>
      <c r="C740" s="128"/>
      <c r="D740" s="108" t="s">
        <v>1876</v>
      </c>
      <c r="E740" s="108"/>
      <c r="F740" s="132"/>
      <c r="G740" s="119">
        <v>40909</v>
      </c>
      <c r="H740" s="133" t="s">
        <v>941</v>
      </c>
      <c r="I740" s="134">
        <v>1</v>
      </c>
      <c r="J740" s="135">
        <v>244200</v>
      </c>
      <c r="K740" s="136">
        <v>166869.6</v>
      </c>
      <c r="L740" s="137">
        <v>339990</v>
      </c>
      <c r="M740" s="138">
        <v>0.64</v>
      </c>
      <c r="N740" s="139">
        <v>217590</v>
      </c>
      <c r="O740" s="140"/>
      <c r="P740" s="141"/>
      <c r="Q740" s="142" t="s">
        <v>1877</v>
      </c>
    </row>
    <row r="741" ht="15.75" customHeight="1" spans="1:17">
      <c r="A741" s="115" t="s">
        <v>1878</v>
      </c>
      <c r="B741" s="127"/>
      <c r="C741" s="128"/>
      <c r="D741" s="108" t="s">
        <v>1879</v>
      </c>
      <c r="E741" s="108"/>
      <c r="F741" s="132"/>
      <c r="G741" s="119">
        <v>41091</v>
      </c>
      <c r="H741" s="133" t="s">
        <v>941</v>
      </c>
      <c r="I741" s="134">
        <v>1</v>
      </c>
      <c r="J741" s="135">
        <v>88705</v>
      </c>
      <c r="K741" s="136">
        <v>62722.12</v>
      </c>
      <c r="L741" s="137">
        <v>123500</v>
      </c>
      <c r="M741" s="138">
        <v>0.67</v>
      </c>
      <c r="N741" s="139">
        <v>82750</v>
      </c>
      <c r="O741" s="140"/>
      <c r="P741" s="141"/>
      <c r="Q741" s="143" t="s">
        <v>1877</v>
      </c>
    </row>
    <row r="742" ht="15.75" customHeight="1" spans="1:17">
      <c r="A742" s="115" t="s">
        <v>1880</v>
      </c>
      <c r="B742" s="127"/>
      <c r="C742" s="128"/>
      <c r="D742" s="109" t="s">
        <v>1881</v>
      </c>
      <c r="E742" s="108"/>
      <c r="F742" s="132"/>
      <c r="G742" s="119">
        <v>42278</v>
      </c>
      <c r="H742" s="133" t="s">
        <v>941</v>
      </c>
      <c r="I742" s="134">
        <v>1</v>
      </c>
      <c r="J742" s="135">
        <v>3348</v>
      </c>
      <c r="K742" s="136">
        <v>2884.25</v>
      </c>
      <c r="L742" s="137">
        <v>4130</v>
      </c>
      <c r="M742" s="138">
        <v>0.77</v>
      </c>
      <c r="N742" s="139">
        <v>3180</v>
      </c>
      <c r="O742" s="140"/>
      <c r="P742" s="141"/>
      <c r="Q742" s="142" t="s">
        <v>1877</v>
      </c>
    </row>
    <row r="743" ht="15.75" customHeight="1" spans="1:17">
      <c r="A743" s="115" t="s">
        <v>1882</v>
      </c>
      <c r="B743" s="127"/>
      <c r="C743" s="128"/>
      <c r="D743" s="108" t="s">
        <v>1883</v>
      </c>
      <c r="E743" s="108"/>
      <c r="F743" s="132"/>
      <c r="G743" s="119">
        <v>42675</v>
      </c>
      <c r="H743" s="133" t="s">
        <v>941</v>
      </c>
      <c r="I743" s="134">
        <v>1</v>
      </c>
      <c r="J743" s="135">
        <v>53866</v>
      </c>
      <c r="K743" s="136">
        <v>49175.16</v>
      </c>
      <c r="L743" s="137">
        <v>66460</v>
      </c>
      <c r="M743" s="138">
        <v>0.84</v>
      </c>
      <c r="N743" s="139">
        <v>55830</v>
      </c>
      <c r="O743" s="140"/>
      <c r="P743" s="141"/>
      <c r="Q743" s="142" t="s">
        <v>1877</v>
      </c>
    </row>
    <row r="744" ht="15.75" customHeight="1" spans="1:17">
      <c r="A744" s="115" t="s">
        <v>1884</v>
      </c>
      <c r="B744" s="127"/>
      <c r="C744" s="128"/>
      <c r="D744" s="108" t="s">
        <v>1885</v>
      </c>
      <c r="E744" s="108"/>
      <c r="F744" s="132"/>
      <c r="G744" s="119">
        <v>40483</v>
      </c>
      <c r="H744" s="133" t="s">
        <v>941</v>
      </c>
      <c r="I744" s="134">
        <v>1</v>
      </c>
      <c r="J744" s="135">
        <v>65899.2</v>
      </c>
      <c r="K744" s="136">
        <v>41379.3</v>
      </c>
      <c r="L744" s="137">
        <v>98460</v>
      </c>
      <c r="M744" s="138">
        <v>0.58</v>
      </c>
      <c r="N744" s="139">
        <v>57110</v>
      </c>
      <c r="O744" s="140"/>
      <c r="P744" s="141"/>
      <c r="Q744" s="142" t="s">
        <v>1886</v>
      </c>
    </row>
    <row r="745" ht="15.75" customHeight="1" spans="1:17">
      <c r="A745" s="115" t="s">
        <v>1887</v>
      </c>
      <c r="B745" s="127"/>
      <c r="C745" s="128"/>
      <c r="D745" s="109" t="s">
        <v>1888</v>
      </c>
      <c r="E745" s="108"/>
      <c r="F745" s="132"/>
      <c r="G745" s="119">
        <v>40909</v>
      </c>
      <c r="H745" s="133" t="s">
        <v>941</v>
      </c>
      <c r="I745" s="134">
        <v>1</v>
      </c>
      <c r="J745" s="135">
        <v>25457.9</v>
      </c>
      <c r="K745" s="136">
        <v>17396.3</v>
      </c>
      <c r="L745" s="137">
        <v>35440</v>
      </c>
      <c r="M745" s="138">
        <v>0.52</v>
      </c>
      <c r="N745" s="139">
        <v>18430</v>
      </c>
      <c r="O745" s="140"/>
      <c r="P745" s="141"/>
      <c r="Q745" s="142" t="s">
        <v>1886</v>
      </c>
    </row>
    <row r="746" ht="15.75" customHeight="1" spans="1:17">
      <c r="A746" s="115" t="s">
        <v>1889</v>
      </c>
      <c r="B746" s="127"/>
      <c r="C746" s="128"/>
      <c r="D746" s="108" t="s">
        <v>1890</v>
      </c>
      <c r="E746" s="108"/>
      <c r="F746" s="132"/>
      <c r="G746" s="119">
        <v>41122</v>
      </c>
      <c r="H746" s="133" t="s">
        <v>941</v>
      </c>
      <c r="I746" s="134">
        <v>1</v>
      </c>
      <c r="J746" s="135">
        <v>87186.8</v>
      </c>
      <c r="K746" s="136">
        <v>61993.77</v>
      </c>
      <c r="L746" s="137">
        <v>121390</v>
      </c>
      <c r="M746" s="138">
        <v>0.67</v>
      </c>
      <c r="N746" s="139">
        <v>81330</v>
      </c>
      <c r="O746" s="140"/>
      <c r="P746" s="141"/>
      <c r="Q746" s="142" t="s">
        <v>1886</v>
      </c>
    </row>
    <row r="747" ht="15.75" customHeight="1" spans="1:17">
      <c r="A747" s="115" t="s">
        <v>1891</v>
      </c>
      <c r="B747" s="127"/>
      <c r="C747" s="128"/>
      <c r="D747" s="108" t="s">
        <v>1892</v>
      </c>
      <c r="E747" s="108"/>
      <c r="F747" s="132"/>
      <c r="G747" s="119">
        <v>41214</v>
      </c>
      <c r="H747" s="133" t="s">
        <v>941</v>
      </c>
      <c r="I747" s="134">
        <v>1</v>
      </c>
      <c r="J747" s="135">
        <v>1650</v>
      </c>
      <c r="K747" s="136">
        <v>1192.9</v>
      </c>
      <c r="L747" s="137">
        <v>2300</v>
      </c>
      <c r="M747" s="138">
        <v>0.68</v>
      </c>
      <c r="N747" s="139">
        <v>1560</v>
      </c>
      <c r="O747" s="140"/>
      <c r="P747" s="141"/>
      <c r="Q747" s="142" t="s">
        <v>1886</v>
      </c>
    </row>
    <row r="748" ht="15.75" customHeight="1" spans="1:17">
      <c r="A748" s="115" t="s">
        <v>1893</v>
      </c>
      <c r="B748" s="127"/>
      <c r="C748" s="128"/>
      <c r="D748" s="108" t="s">
        <v>1894</v>
      </c>
      <c r="E748" s="108"/>
      <c r="F748" s="132"/>
      <c r="G748" s="119">
        <v>41214</v>
      </c>
      <c r="H748" s="133" t="s">
        <v>941</v>
      </c>
      <c r="I748" s="134">
        <v>1</v>
      </c>
      <c r="J748" s="135">
        <v>13230</v>
      </c>
      <c r="K748" s="136">
        <v>9564.1</v>
      </c>
      <c r="L748" s="137">
        <v>18420</v>
      </c>
      <c r="M748" s="138">
        <v>0.68</v>
      </c>
      <c r="N748" s="139">
        <v>12530</v>
      </c>
      <c r="O748" s="140"/>
      <c r="P748" s="141"/>
      <c r="Q748" s="142" t="s">
        <v>1886</v>
      </c>
    </row>
    <row r="749" ht="15.75" customHeight="1" spans="1:17">
      <c r="A749" s="115" t="s">
        <v>1895</v>
      </c>
      <c r="B749" s="127"/>
      <c r="C749" s="128"/>
      <c r="D749" s="108" t="s">
        <v>1896</v>
      </c>
      <c r="E749" s="108"/>
      <c r="F749" s="132"/>
      <c r="G749" s="119">
        <v>41214</v>
      </c>
      <c r="H749" s="133" t="s">
        <v>941</v>
      </c>
      <c r="I749" s="134">
        <v>1</v>
      </c>
      <c r="J749" s="135">
        <v>70235</v>
      </c>
      <c r="K749" s="136">
        <v>50774.3</v>
      </c>
      <c r="L749" s="137">
        <v>97780</v>
      </c>
      <c r="M749" s="138">
        <v>0.58</v>
      </c>
      <c r="N749" s="139">
        <v>56710</v>
      </c>
      <c r="O749" s="140"/>
      <c r="P749" s="141"/>
      <c r="Q749" s="142" t="s">
        <v>1886</v>
      </c>
    </row>
    <row r="750" ht="15.75" customHeight="1" spans="1:17">
      <c r="A750" s="115" t="s">
        <v>1897</v>
      </c>
      <c r="B750" s="127"/>
      <c r="C750" s="128"/>
      <c r="D750" s="108" t="s">
        <v>1876</v>
      </c>
      <c r="E750" s="108"/>
      <c r="F750" s="132"/>
      <c r="G750" s="119">
        <v>40909</v>
      </c>
      <c r="H750" s="133" t="s">
        <v>941</v>
      </c>
      <c r="I750" s="134">
        <v>1</v>
      </c>
      <c r="J750" s="135">
        <v>58000</v>
      </c>
      <c r="K750" s="136">
        <v>39633.6</v>
      </c>
      <c r="L750" s="137">
        <v>80750</v>
      </c>
      <c r="M750" s="138">
        <v>0.52</v>
      </c>
      <c r="N750" s="139">
        <v>41990</v>
      </c>
      <c r="O750" s="140"/>
      <c r="P750" s="141"/>
      <c r="Q750" s="142" t="s">
        <v>1886</v>
      </c>
    </row>
    <row r="751" ht="15.75" customHeight="1" spans="1:17">
      <c r="A751" s="115" t="s">
        <v>1898</v>
      </c>
      <c r="B751" s="127"/>
      <c r="C751" s="128"/>
      <c r="D751" s="108" t="s">
        <v>1899</v>
      </c>
      <c r="E751" s="108"/>
      <c r="F751" s="132"/>
      <c r="G751" s="119">
        <v>41821</v>
      </c>
      <c r="H751" s="133" t="s">
        <v>941</v>
      </c>
      <c r="I751" s="134">
        <v>1</v>
      </c>
      <c r="J751" s="135">
        <v>60000</v>
      </c>
      <c r="K751" s="136">
        <v>48125</v>
      </c>
      <c r="L751" s="137">
        <v>78100</v>
      </c>
      <c r="M751" s="138">
        <v>0.77</v>
      </c>
      <c r="N751" s="139">
        <v>60140</v>
      </c>
      <c r="O751" s="140"/>
      <c r="P751" s="141"/>
      <c r="Q751" s="142" t="s">
        <v>1886</v>
      </c>
    </row>
    <row r="752" ht="15.75" customHeight="1" spans="1:17">
      <c r="A752" s="115" t="s">
        <v>1900</v>
      </c>
      <c r="B752" s="127"/>
      <c r="C752" s="128"/>
      <c r="D752" s="109" t="s">
        <v>1901</v>
      </c>
      <c r="E752" s="108"/>
      <c r="F752" s="132"/>
      <c r="G752" s="119">
        <v>42186</v>
      </c>
      <c r="H752" s="133" t="s">
        <v>941</v>
      </c>
      <c r="I752" s="134">
        <v>1</v>
      </c>
      <c r="J752" s="135">
        <v>14000</v>
      </c>
      <c r="K752" s="136">
        <v>11894.04</v>
      </c>
      <c r="L752" s="137">
        <v>17270</v>
      </c>
      <c r="M752" s="138">
        <v>0.76</v>
      </c>
      <c r="N752" s="139">
        <v>13130</v>
      </c>
      <c r="O752" s="140"/>
      <c r="P752" s="141"/>
      <c r="Q752" s="142" t="s">
        <v>1886</v>
      </c>
    </row>
    <row r="753" ht="15.75" customHeight="1" spans="1:17">
      <c r="A753" s="115" t="s">
        <v>1902</v>
      </c>
      <c r="B753" s="127"/>
      <c r="C753" s="128"/>
      <c r="D753" s="109" t="s">
        <v>1901</v>
      </c>
      <c r="E753" s="108"/>
      <c r="F753" s="132"/>
      <c r="G753" s="119">
        <v>42248</v>
      </c>
      <c r="H753" s="133" t="s">
        <v>941</v>
      </c>
      <c r="I753" s="134">
        <v>1</v>
      </c>
      <c r="J753" s="135">
        <v>3569</v>
      </c>
      <c r="K753" s="136">
        <v>3060.32</v>
      </c>
      <c r="L753" s="137">
        <v>4400</v>
      </c>
      <c r="M753" s="138">
        <v>0.77</v>
      </c>
      <c r="N753" s="139">
        <v>3390</v>
      </c>
      <c r="O753" s="140"/>
      <c r="P753" s="141"/>
      <c r="Q753" s="142" t="s">
        <v>1886</v>
      </c>
    </row>
    <row r="754" ht="15.75" customHeight="1" spans="1:17">
      <c r="A754" s="115" t="s">
        <v>1903</v>
      </c>
      <c r="B754" s="127"/>
      <c r="C754" s="144"/>
      <c r="D754" s="108" t="s">
        <v>1270</v>
      </c>
      <c r="E754" s="108"/>
      <c r="F754" s="132"/>
      <c r="G754" s="119">
        <v>42552</v>
      </c>
      <c r="H754" s="133" t="s">
        <v>941</v>
      </c>
      <c r="I754" s="134">
        <v>1</v>
      </c>
      <c r="J754" s="135">
        <v>20500</v>
      </c>
      <c r="K754" s="136">
        <v>16280.46</v>
      </c>
      <c r="L754" s="137">
        <v>25290</v>
      </c>
      <c r="M754" s="138">
        <v>0.87</v>
      </c>
      <c r="N754" s="139">
        <v>22000</v>
      </c>
      <c r="O754" s="140"/>
      <c r="P754" s="141"/>
      <c r="Q754" s="143" t="s">
        <v>1886</v>
      </c>
    </row>
    <row r="755" s="77" customFormat="1" ht="15.75" customHeight="1" spans="1:17">
      <c r="A755" s="115" t="s">
        <v>1904</v>
      </c>
      <c r="B755" s="169"/>
      <c r="C755" s="169"/>
      <c r="D755" s="146" t="s">
        <v>1905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1906</v>
      </c>
      <c r="B756" s="174"/>
      <c r="C756" s="175" t="s">
        <v>1907</v>
      </c>
      <c r="D756" s="108" t="s">
        <v>1560</v>
      </c>
      <c r="E756" s="108"/>
      <c r="F756" s="132"/>
      <c r="G756" s="119">
        <v>40878</v>
      </c>
      <c r="H756" s="133" t="s">
        <v>941</v>
      </c>
      <c r="I756" s="134">
        <v>1</v>
      </c>
      <c r="J756" s="135">
        <v>64659.85</v>
      </c>
      <c r="K756" s="136">
        <v>43927.9</v>
      </c>
      <c r="L756" s="137">
        <v>94410</v>
      </c>
      <c r="M756" s="138">
        <v>0.52</v>
      </c>
      <c r="N756" s="139">
        <v>49090</v>
      </c>
      <c r="O756" s="140"/>
      <c r="P756" s="141"/>
      <c r="Q756" s="142" t="s">
        <v>1908</v>
      </c>
    </row>
    <row r="757" ht="15.75" customHeight="1" spans="1:17">
      <c r="A757" s="115" t="s">
        <v>1909</v>
      </c>
      <c r="B757" s="174"/>
      <c r="C757" s="176"/>
      <c r="D757" s="108" t="s">
        <v>1910</v>
      </c>
      <c r="E757" s="108"/>
      <c r="F757" s="132"/>
      <c r="G757" s="119">
        <v>40969</v>
      </c>
      <c r="H757" s="133" t="s">
        <v>941</v>
      </c>
      <c r="I757" s="134">
        <v>1</v>
      </c>
      <c r="J757" s="135">
        <v>18000</v>
      </c>
      <c r="K757" s="136">
        <v>12442.5</v>
      </c>
      <c r="L757" s="137">
        <v>25060</v>
      </c>
      <c r="M757" s="138">
        <v>0.65</v>
      </c>
      <c r="N757" s="139">
        <v>16290</v>
      </c>
      <c r="O757" s="140"/>
      <c r="P757" s="141"/>
      <c r="Q757" s="142" t="s">
        <v>1908</v>
      </c>
    </row>
    <row r="758" ht="15.75" customHeight="1" spans="1:17">
      <c r="A758" s="115" t="s">
        <v>1911</v>
      </c>
      <c r="B758" s="174"/>
      <c r="C758" s="176"/>
      <c r="D758" s="108" t="s">
        <v>1912</v>
      </c>
      <c r="E758" s="108"/>
      <c r="F758" s="132"/>
      <c r="G758" s="119">
        <v>41183</v>
      </c>
      <c r="H758" s="133" t="s">
        <v>941</v>
      </c>
      <c r="I758" s="134">
        <v>1</v>
      </c>
      <c r="J758" s="135">
        <v>3402</v>
      </c>
      <c r="K758" s="136">
        <v>2445.63</v>
      </c>
      <c r="L758" s="137">
        <v>4740</v>
      </c>
      <c r="M758" s="138">
        <v>0.68</v>
      </c>
      <c r="N758" s="139">
        <v>3220</v>
      </c>
      <c r="O758" s="140"/>
      <c r="P758" s="141"/>
      <c r="Q758" s="142" t="s">
        <v>1908</v>
      </c>
    </row>
    <row r="759" ht="15.75" customHeight="1" spans="1:17">
      <c r="A759" s="115" t="s">
        <v>1913</v>
      </c>
      <c r="B759" s="174"/>
      <c r="C759" s="176"/>
      <c r="D759" s="108" t="s">
        <v>1914</v>
      </c>
      <c r="E759" s="108"/>
      <c r="F759" s="132"/>
      <c r="G759" s="119">
        <v>41091</v>
      </c>
      <c r="H759" s="133" t="s">
        <v>941</v>
      </c>
      <c r="I759" s="134">
        <v>1</v>
      </c>
      <c r="J759" s="135">
        <v>60900</v>
      </c>
      <c r="K759" s="136">
        <v>43061.56</v>
      </c>
      <c r="L759" s="137">
        <v>84790</v>
      </c>
      <c r="M759" s="138">
        <v>0.56</v>
      </c>
      <c r="N759" s="139">
        <v>47480</v>
      </c>
      <c r="O759" s="140"/>
      <c r="P759" s="141"/>
      <c r="Q759" s="142" t="s">
        <v>1908</v>
      </c>
    </row>
    <row r="760" ht="15.75" customHeight="1" spans="1:17">
      <c r="A760" s="115" t="s">
        <v>1915</v>
      </c>
      <c r="B760" s="174"/>
      <c r="C760" s="176"/>
      <c r="D760" s="109" t="s">
        <v>1916</v>
      </c>
      <c r="E760" s="108"/>
      <c r="F760" s="132"/>
      <c r="G760" s="119">
        <v>42491</v>
      </c>
      <c r="H760" s="133" t="s">
        <v>941</v>
      </c>
      <c r="I760" s="134">
        <v>1</v>
      </c>
      <c r="J760" s="135">
        <v>4440</v>
      </c>
      <c r="K760" s="136">
        <v>3947.76</v>
      </c>
      <c r="L760" s="137">
        <v>5480</v>
      </c>
      <c r="M760" s="138">
        <v>0.81</v>
      </c>
      <c r="N760" s="139">
        <v>4440</v>
      </c>
      <c r="O760" s="140"/>
      <c r="P760" s="141"/>
      <c r="Q760" s="142" t="s">
        <v>1908</v>
      </c>
    </row>
    <row r="761" ht="15.75" customHeight="1" spans="1:17">
      <c r="A761" s="115" t="s">
        <v>1917</v>
      </c>
      <c r="B761" s="174"/>
      <c r="C761" s="176"/>
      <c r="D761" s="108" t="s">
        <v>1918</v>
      </c>
      <c r="E761" s="108"/>
      <c r="F761" s="132"/>
      <c r="G761" s="119">
        <v>42522</v>
      </c>
      <c r="H761" s="133" t="s">
        <v>941</v>
      </c>
      <c r="I761" s="134">
        <v>1</v>
      </c>
      <c r="J761" s="135">
        <v>2000</v>
      </c>
      <c r="K761" s="136">
        <v>1786.16</v>
      </c>
      <c r="L761" s="137">
        <v>2470</v>
      </c>
      <c r="M761" s="138">
        <v>0.95</v>
      </c>
      <c r="N761" s="139">
        <v>2350</v>
      </c>
      <c r="O761" s="140"/>
      <c r="P761" s="141"/>
      <c r="Q761" s="142" t="s">
        <v>1908</v>
      </c>
    </row>
    <row r="762" ht="15.75" customHeight="1" spans="1:17">
      <c r="A762" s="115" t="s">
        <v>1919</v>
      </c>
      <c r="B762" s="174"/>
      <c r="C762" s="176"/>
      <c r="D762" s="108" t="s">
        <v>1270</v>
      </c>
      <c r="E762" s="108"/>
      <c r="F762" s="132"/>
      <c r="G762" s="119">
        <v>42583</v>
      </c>
      <c r="H762" s="133" t="s">
        <v>941</v>
      </c>
      <c r="I762" s="134">
        <v>1</v>
      </c>
      <c r="J762" s="135">
        <v>23749.75</v>
      </c>
      <c r="K762" s="136">
        <v>21399.5</v>
      </c>
      <c r="L762" s="137">
        <v>29300</v>
      </c>
      <c r="M762" s="138">
        <v>0.87</v>
      </c>
      <c r="N762" s="139">
        <v>25490</v>
      </c>
      <c r="O762" s="140"/>
      <c r="P762" s="141"/>
      <c r="Q762" s="142" t="s">
        <v>1908</v>
      </c>
    </row>
    <row r="763" ht="15.75" customHeight="1" spans="1:17">
      <c r="A763" s="115" t="s">
        <v>1920</v>
      </c>
      <c r="B763" s="174"/>
      <c r="C763" s="176"/>
      <c r="D763" s="108" t="s">
        <v>1921</v>
      </c>
      <c r="E763" s="108"/>
      <c r="F763" s="132"/>
      <c r="G763" s="119">
        <v>43299</v>
      </c>
      <c r="H763" s="133" t="s">
        <v>941</v>
      </c>
      <c r="I763" s="134">
        <v>1</v>
      </c>
      <c r="J763" s="135">
        <v>16735</v>
      </c>
      <c r="K763" s="136">
        <v>16602.52</v>
      </c>
      <c r="L763" s="137">
        <v>19890</v>
      </c>
      <c r="M763" s="138">
        <v>0.97</v>
      </c>
      <c r="N763" s="139">
        <v>19290</v>
      </c>
      <c r="O763" s="140"/>
      <c r="P763" s="141"/>
      <c r="Q763" s="142" t="s">
        <v>1908</v>
      </c>
    </row>
    <row r="764" ht="15.75" customHeight="1" spans="1:17">
      <c r="A764" s="115" t="s">
        <v>1922</v>
      </c>
      <c r="B764" s="174"/>
      <c r="C764" s="176"/>
      <c r="D764" s="108" t="s">
        <v>1923</v>
      </c>
      <c r="E764" s="108"/>
      <c r="F764" s="132"/>
      <c r="G764" s="119">
        <v>43373</v>
      </c>
      <c r="H764" s="133" t="s">
        <v>941</v>
      </c>
      <c r="I764" s="134">
        <v>1</v>
      </c>
      <c r="J764" s="135">
        <v>12535</v>
      </c>
      <c r="K764" s="136">
        <v>12535</v>
      </c>
      <c r="L764" s="137">
        <v>14900</v>
      </c>
      <c r="M764" s="138">
        <v>0.98</v>
      </c>
      <c r="N764" s="139">
        <v>14600</v>
      </c>
      <c r="O764" s="140"/>
      <c r="P764" s="141"/>
      <c r="Q764" s="142" t="s">
        <v>1908</v>
      </c>
    </row>
    <row r="765" ht="15.75" customHeight="1" spans="1:17">
      <c r="A765" s="115" t="s">
        <v>1924</v>
      </c>
      <c r="B765" s="174"/>
      <c r="C765" s="176"/>
      <c r="D765" s="108" t="s">
        <v>1278</v>
      </c>
      <c r="E765" s="108"/>
      <c r="F765" s="132"/>
      <c r="G765" s="119">
        <v>40969</v>
      </c>
      <c r="H765" s="133" t="s">
        <v>941</v>
      </c>
      <c r="I765" s="134">
        <v>1</v>
      </c>
      <c r="J765" s="135">
        <v>66923</v>
      </c>
      <c r="K765" s="136">
        <v>46260.34</v>
      </c>
      <c r="L765" s="137">
        <v>93170</v>
      </c>
      <c r="M765" s="138">
        <v>0.65</v>
      </c>
      <c r="N765" s="139">
        <v>60560</v>
      </c>
      <c r="O765" s="140"/>
      <c r="P765" s="141"/>
      <c r="Q765" s="142" t="s">
        <v>1925</v>
      </c>
    </row>
    <row r="766" ht="15.75" customHeight="1" spans="1:17">
      <c r="A766" s="115" t="s">
        <v>1926</v>
      </c>
      <c r="B766" s="174"/>
      <c r="C766" s="176"/>
      <c r="D766" s="108" t="s">
        <v>962</v>
      </c>
      <c r="E766" s="108"/>
      <c r="F766" s="132"/>
      <c r="G766" s="119">
        <v>41214</v>
      </c>
      <c r="H766" s="133" t="s">
        <v>941</v>
      </c>
      <c r="I766" s="134">
        <v>1</v>
      </c>
      <c r="J766" s="135">
        <v>1004698</v>
      </c>
      <c r="K766" s="136">
        <v>726312.9</v>
      </c>
      <c r="L766" s="137">
        <v>1398780</v>
      </c>
      <c r="M766" s="138">
        <v>0.68</v>
      </c>
      <c r="N766" s="139">
        <v>951170</v>
      </c>
      <c r="O766" s="140"/>
      <c r="P766" s="141"/>
      <c r="Q766" s="142" t="s">
        <v>1925</v>
      </c>
    </row>
    <row r="767" ht="15.75" customHeight="1" spans="1:17">
      <c r="A767" s="115" t="s">
        <v>1927</v>
      </c>
      <c r="B767" s="174"/>
      <c r="C767" s="176"/>
      <c r="D767" s="108" t="s">
        <v>1928</v>
      </c>
      <c r="E767" s="108"/>
      <c r="F767" s="132"/>
      <c r="G767" s="119">
        <v>41214</v>
      </c>
      <c r="H767" s="133" t="s">
        <v>941</v>
      </c>
      <c r="I767" s="134">
        <v>1</v>
      </c>
      <c r="J767" s="135">
        <v>54720</v>
      </c>
      <c r="K767" s="136">
        <v>39558</v>
      </c>
      <c r="L767" s="137">
        <v>76180</v>
      </c>
      <c r="M767" s="138">
        <v>0.68</v>
      </c>
      <c r="N767" s="139">
        <v>51800</v>
      </c>
      <c r="O767" s="140"/>
      <c r="P767" s="141"/>
      <c r="Q767" s="142" t="s">
        <v>1925</v>
      </c>
    </row>
    <row r="768" ht="15.75" customHeight="1" spans="1:17">
      <c r="A768" s="115" t="s">
        <v>1929</v>
      </c>
      <c r="B768" s="174"/>
      <c r="C768" s="176"/>
      <c r="D768" s="108" t="s">
        <v>962</v>
      </c>
      <c r="E768" s="108"/>
      <c r="F768" s="132"/>
      <c r="G768" s="119">
        <v>41214</v>
      </c>
      <c r="H768" s="133" t="s">
        <v>941</v>
      </c>
      <c r="I768" s="134">
        <v>1</v>
      </c>
      <c r="J768" s="135">
        <v>127900</v>
      </c>
      <c r="K768" s="136">
        <v>92461.1</v>
      </c>
      <c r="L768" s="137">
        <v>178070</v>
      </c>
      <c r="M768" s="138">
        <v>0.68</v>
      </c>
      <c r="N768" s="139">
        <v>121090</v>
      </c>
      <c r="O768" s="140"/>
      <c r="P768" s="141"/>
      <c r="Q768" s="142" t="s">
        <v>1925</v>
      </c>
    </row>
    <row r="769" ht="15.75" customHeight="1" spans="1:17">
      <c r="A769" s="115" t="s">
        <v>1930</v>
      </c>
      <c r="B769" s="174"/>
      <c r="C769" s="176"/>
      <c r="D769" s="108" t="s">
        <v>962</v>
      </c>
      <c r="E769" s="108"/>
      <c r="F769" s="132"/>
      <c r="G769" s="119">
        <v>41365</v>
      </c>
      <c r="H769" s="133" t="s">
        <v>941</v>
      </c>
      <c r="I769" s="134">
        <v>1</v>
      </c>
      <c r="J769" s="135">
        <v>54720</v>
      </c>
      <c r="K769" s="136">
        <v>40641</v>
      </c>
      <c r="L769" s="137">
        <v>74330</v>
      </c>
      <c r="M769" s="138">
        <v>0.7</v>
      </c>
      <c r="N769" s="139">
        <v>52030</v>
      </c>
      <c r="O769" s="140"/>
      <c r="P769" s="141"/>
      <c r="Q769" s="142" t="s">
        <v>1925</v>
      </c>
    </row>
    <row r="770" ht="15.75" customHeight="1" spans="1:17">
      <c r="A770" s="115" t="s">
        <v>1931</v>
      </c>
      <c r="B770" s="174"/>
      <c r="C770" s="176"/>
      <c r="D770" s="108" t="s">
        <v>1928</v>
      </c>
      <c r="E770" s="108"/>
      <c r="F770" s="132"/>
      <c r="G770" s="119">
        <v>41214</v>
      </c>
      <c r="H770" s="133" t="s">
        <v>941</v>
      </c>
      <c r="I770" s="134">
        <v>1</v>
      </c>
      <c r="J770" s="135">
        <v>22637</v>
      </c>
      <c r="K770" s="136">
        <v>16365</v>
      </c>
      <c r="L770" s="137">
        <v>31520</v>
      </c>
      <c r="M770" s="138">
        <v>0.79</v>
      </c>
      <c r="N770" s="139">
        <v>24900</v>
      </c>
      <c r="O770" s="140"/>
      <c r="P770" s="141"/>
      <c r="Q770" s="142" t="s">
        <v>1925</v>
      </c>
    </row>
    <row r="771" ht="15.75" customHeight="1" spans="1:17">
      <c r="A771" s="115" t="s">
        <v>1932</v>
      </c>
      <c r="B771" s="174"/>
      <c r="C771" s="176"/>
      <c r="D771" s="108" t="s">
        <v>1933</v>
      </c>
      <c r="E771" s="108"/>
      <c r="F771" s="132"/>
      <c r="G771" s="119">
        <v>41579</v>
      </c>
      <c r="H771" s="133" t="s">
        <v>941</v>
      </c>
      <c r="I771" s="134">
        <v>1</v>
      </c>
      <c r="J771" s="135">
        <v>4300</v>
      </c>
      <c r="K771" s="136">
        <v>3312.84</v>
      </c>
      <c r="L771" s="137">
        <v>5840</v>
      </c>
      <c r="M771" s="138">
        <v>0.73</v>
      </c>
      <c r="N771" s="139">
        <v>4260</v>
      </c>
      <c r="O771" s="140"/>
      <c r="P771" s="141"/>
      <c r="Q771" s="142" t="s">
        <v>1925</v>
      </c>
    </row>
    <row r="772" ht="15.75" customHeight="1" spans="1:17">
      <c r="A772" s="115" t="s">
        <v>1934</v>
      </c>
      <c r="B772" s="174"/>
      <c r="C772" s="176"/>
      <c r="D772" s="108" t="s">
        <v>962</v>
      </c>
      <c r="E772" s="108"/>
      <c r="F772" s="132"/>
      <c r="G772" s="119">
        <v>41609</v>
      </c>
      <c r="H772" s="133" t="s">
        <v>941</v>
      </c>
      <c r="I772" s="134">
        <v>1</v>
      </c>
      <c r="J772" s="135">
        <v>472100</v>
      </c>
      <c r="K772" s="136">
        <v>365582.39</v>
      </c>
      <c r="L772" s="137">
        <v>641240</v>
      </c>
      <c r="M772" s="138">
        <v>0.74</v>
      </c>
      <c r="N772" s="139">
        <v>474520</v>
      </c>
      <c r="O772" s="140"/>
      <c r="P772" s="141"/>
      <c r="Q772" s="143" t="s">
        <v>1925</v>
      </c>
    </row>
    <row r="773" ht="15.75" customHeight="1" spans="1:17">
      <c r="A773" s="115" t="s">
        <v>1935</v>
      </c>
      <c r="B773" s="174"/>
      <c r="C773" s="176"/>
      <c r="D773" s="108" t="s">
        <v>1936</v>
      </c>
      <c r="E773" s="108"/>
      <c r="F773" s="132"/>
      <c r="G773" s="119">
        <v>41974</v>
      </c>
      <c r="H773" s="133" t="s">
        <v>941</v>
      </c>
      <c r="I773" s="134">
        <v>1</v>
      </c>
      <c r="J773" s="135">
        <v>157881</v>
      </c>
      <c r="K773" s="136">
        <v>129758.7</v>
      </c>
      <c r="L773" s="137">
        <v>205510</v>
      </c>
      <c r="M773" s="138">
        <v>0.79</v>
      </c>
      <c r="N773" s="139">
        <v>162350</v>
      </c>
      <c r="O773" s="140"/>
      <c r="P773" s="141"/>
      <c r="Q773" s="142" t="s">
        <v>1925</v>
      </c>
    </row>
    <row r="774" ht="15.75" customHeight="1" spans="1:17">
      <c r="A774" s="115" t="s">
        <v>1937</v>
      </c>
      <c r="B774" s="174"/>
      <c r="C774" s="176"/>
      <c r="D774" s="108" t="s">
        <v>1938</v>
      </c>
      <c r="E774" s="108"/>
      <c r="F774" s="132"/>
      <c r="G774" s="119">
        <v>43312</v>
      </c>
      <c r="H774" s="133" t="s">
        <v>941</v>
      </c>
      <c r="I774" s="134">
        <v>1</v>
      </c>
      <c r="J774" s="135">
        <v>46392</v>
      </c>
      <c r="K774" s="136">
        <v>46024.72</v>
      </c>
      <c r="L774" s="137">
        <v>55140</v>
      </c>
      <c r="M774" s="138">
        <v>0.96</v>
      </c>
      <c r="N774" s="139">
        <v>52930</v>
      </c>
      <c r="O774" s="140"/>
      <c r="P774" s="141"/>
      <c r="Q774" s="142" t="s">
        <v>1925</v>
      </c>
    </row>
    <row r="775" ht="15.75" customHeight="1" spans="1:17">
      <c r="A775" s="115" t="s">
        <v>1939</v>
      </c>
      <c r="B775" s="174"/>
      <c r="C775" s="177"/>
      <c r="D775" s="108" t="s">
        <v>1940</v>
      </c>
      <c r="E775" s="108"/>
      <c r="F775" s="132"/>
      <c r="G775" s="119">
        <v>43312</v>
      </c>
      <c r="H775" s="133" t="s">
        <v>941</v>
      </c>
      <c r="I775" s="134">
        <v>1</v>
      </c>
      <c r="J775" s="135">
        <v>45873.5</v>
      </c>
      <c r="K775" s="136">
        <v>45510.34</v>
      </c>
      <c r="L775" s="137">
        <v>54520</v>
      </c>
      <c r="M775" s="138">
        <v>0.96</v>
      </c>
      <c r="N775" s="139">
        <v>52340</v>
      </c>
      <c r="O775" s="140"/>
      <c r="P775" s="141"/>
      <c r="Q775" s="142" t="s">
        <v>1925</v>
      </c>
    </row>
    <row r="776" s="77" customFormat="1" ht="15.75" customHeight="1" spans="1:17">
      <c r="A776" s="115" t="s">
        <v>1941</v>
      </c>
      <c r="B776" s="163"/>
      <c r="C776" s="163"/>
      <c r="D776" s="146" t="s">
        <v>1942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1943</v>
      </c>
      <c r="B777" s="115"/>
      <c r="C777" s="164" t="s">
        <v>1944</v>
      </c>
      <c r="D777" s="130" t="s">
        <v>847</v>
      </c>
      <c r="E777" s="130">
        <v>1</v>
      </c>
      <c r="F777" s="130" t="s">
        <v>839</v>
      </c>
      <c r="G777" s="119">
        <v>39539</v>
      </c>
      <c r="H777" s="61" t="s">
        <v>840</v>
      </c>
      <c r="I777" s="120">
        <v>1536</v>
      </c>
      <c r="J777" s="178">
        <v>11269480.94</v>
      </c>
      <c r="K777" s="179">
        <v>7427897.82</v>
      </c>
      <c r="L777" s="122">
        <v>983140</v>
      </c>
      <c r="M777" s="123">
        <v>0.61</v>
      </c>
      <c r="N777" s="122">
        <v>599720</v>
      </c>
      <c r="O777" s="124"/>
      <c r="P777" s="125">
        <f t="shared" ref="P777:P806" si="13">L777/I777</f>
        <v>640</v>
      </c>
      <c r="Q777" s="126" t="s">
        <v>1945</v>
      </c>
    </row>
    <row r="778" s="2" customFormat="1" ht="15.75" customHeight="1" spans="1:17">
      <c r="A778" s="115" t="s">
        <v>1946</v>
      </c>
      <c r="B778" s="115"/>
      <c r="C778" s="156"/>
      <c r="D778" s="130" t="s">
        <v>847</v>
      </c>
      <c r="E778" s="130">
        <v>2</v>
      </c>
      <c r="F778" s="130" t="s">
        <v>839</v>
      </c>
      <c r="G778" s="119">
        <v>42856</v>
      </c>
      <c r="H778" s="61" t="s">
        <v>840</v>
      </c>
      <c r="I778" s="120">
        <v>1536</v>
      </c>
      <c r="J778" s="129"/>
      <c r="K778" s="129"/>
      <c r="L778" s="122">
        <v>983140</v>
      </c>
      <c r="M778" s="123">
        <v>0.88</v>
      </c>
      <c r="N778" s="122">
        <v>865160</v>
      </c>
      <c r="O778" s="124"/>
      <c r="P778" s="125">
        <f t="shared" si="13"/>
        <v>640</v>
      </c>
      <c r="Q778" s="126" t="s">
        <v>1945</v>
      </c>
    </row>
    <row r="779" s="2" customFormat="1" ht="15.75" customHeight="1" spans="1:17">
      <c r="A779" s="115" t="s">
        <v>1947</v>
      </c>
      <c r="B779" s="115"/>
      <c r="C779" s="156"/>
      <c r="D779" s="130" t="s">
        <v>847</v>
      </c>
      <c r="E779" s="130">
        <v>3</v>
      </c>
      <c r="F779" s="130" t="s">
        <v>839</v>
      </c>
      <c r="G779" s="119">
        <v>39539</v>
      </c>
      <c r="H779" s="61" t="s">
        <v>840</v>
      </c>
      <c r="I779" s="120">
        <v>1536</v>
      </c>
      <c r="J779" s="129"/>
      <c r="K779" s="129"/>
      <c r="L779" s="122">
        <v>983140</v>
      </c>
      <c r="M779" s="123">
        <v>0.61</v>
      </c>
      <c r="N779" s="122">
        <v>599720</v>
      </c>
      <c r="O779" s="124"/>
      <c r="P779" s="125">
        <f t="shared" si="13"/>
        <v>640</v>
      </c>
      <c r="Q779" s="126" t="s">
        <v>1945</v>
      </c>
    </row>
    <row r="780" s="2" customFormat="1" ht="15.75" customHeight="1" spans="1:17">
      <c r="A780" s="115" t="s">
        <v>1948</v>
      </c>
      <c r="B780" s="115"/>
      <c r="C780" s="156"/>
      <c r="D780" s="130" t="s">
        <v>847</v>
      </c>
      <c r="E780" s="130">
        <v>4</v>
      </c>
      <c r="F780" s="130" t="s">
        <v>839</v>
      </c>
      <c r="G780" s="119">
        <v>42856</v>
      </c>
      <c r="H780" s="61" t="s">
        <v>840</v>
      </c>
      <c r="I780" s="120">
        <v>1536</v>
      </c>
      <c r="J780" s="129"/>
      <c r="K780" s="129"/>
      <c r="L780" s="122">
        <v>983140</v>
      </c>
      <c r="M780" s="123">
        <v>0.88</v>
      </c>
      <c r="N780" s="122">
        <v>865160</v>
      </c>
      <c r="O780" s="124"/>
      <c r="P780" s="125">
        <f t="shared" si="13"/>
        <v>640</v>
      </c>
      <c r="Q780" s="126" t="s">
        <v>1945</v>
      </c>
    </row>
    <row r="781" s="2" customFormat="1" ht="15.75" customHeight="1" spans="1:17">
      <c r="A781" s="115" t="s">
        <v>1949</v>
      </c>
      <c r="B781" s="115"/>
      <c r="C781" s="156"/>
      <c r="D781" s="130" t="s">
        <v>847</v>
      </c>
      <c r="E781" s="130">
        <v>5</v>
      </c>
      <c r="F781" s="130" t="s">
        <v>839</v>
      </c>
      <c r="G781" s="119">
        <v>39539</v>
      </c>
      <c r="H781" s="61" t="s">
        <v>840</v>
      </c>
      <c r="I781" s="120">
        <v>1536</v>
      </c>
      <c r="J781" s="129"/>
      <c r="K781" s="129"/>
      <c r="L781" s="122">
        <v>983140</v>
      </c>
      <c r="M781" s="123">
        <v>0.61</v>
      </c>
      <c r="N781" s="122">
        <v>599720</v>
      </c>
      <c r="O781" s="124"/>
      <c r="P781" s="125">
        <f t="shared" si="13"/>
        <v>640</v>
      </c>
      <c r="Q781" s="126" t="s">
        <v>1945</v>
      </c>
    </row>
    <row r="782" s="75" customFormat="1" ht="15.75" customHeight="1" spans="1:17">
      <c r="A782" s="115" t="s">
        <v>1950</v>
      </c>
      <c r="B782" s="115"/>
      <c r="C782" s="156"/>
      <c r="D782" s="130" t="s">
        <v>847</v>
      </c>
      <c r="E782" s="130">
        <v>6</v>
      </c>
      <c r="F782" s="130" t="s">
        <v>839</v>
      </c>
      <c r="G782" s="119">
        <v>42856</v>
      </c>
      <c r="H782" s="61" t="s">
        <v>840</v>
      </c>
      <c r="I782" s="120">
        <v>1536</v>
      </c>
      <c r="J782" s="129"/>
      <c r="K782" s="129"/>
      <c r="L782" s="122">
        <v>983140</v>
      </c>
      <c r="M782" s="123">
        <v>0.88</v>
      </c>
      <c r="N782" s="122">
        <v>865160</v>
      </c>
      <c r="O782" s="124"/>
      <c r="P782" s="125">
        <f t="shared" si="13"/>
        <v>640</v>
      </c>
      <c r="Q782" s="126" t="s">
        <v>1945</v>
      </c>
    </row>
    <row r="783" s="2" customFormat="1" ht="15.75" customHeight="1" spans="1:17">
      <c r="A783" s="115" t="s">
        <v>1951</v>
      </c>
      <c r="B783" s="115"/>
      <c r="C783" s="156"/>
      <c r="D783" s="130" t="s">
        <v>847</v>
      </c>
      <c r="E783" s="130">
        <v>7</v>
      </c>
      <c r="F783" s="130" t="s">
        <v>839</v>
      </c>
      <c r="G783" s="119">
        <v>39539</v>
      </c>
      <c r="H783" s="61" t="s">
        <v>840</v>
      </c>
      <c r="I783" s="120">
        <v>1536</v>
      </c>
      <c r="J783" s="129"/>
      <c r="K783" s="129"/>
      <c r="L783" s="122">
        <v>983140</v>
      </c>
      <c r="M783" s="123">
        <v>0.61</v>
      </c>
      <c r="N783" s="122">
        <v>599720</v>
      </c>
      <c r="O783" s="124"/>
      <c r="P783" s="125">
        <f t="shared" si="13"/>
        <v>640</v>
      </c>
      <c r="Q783" s="126" t="s">
        <v>1945</v>
      </c>
    </row>
    <row r="784" s="2" customFormat="1" ht="15.75" customHeight="1" spans="1:17">
      <c r="A784" s="115" t="s">
        <v>1952</v>
      </c>
      <c r="B784" s="115"/>
      <c r="C784" s="156"/>
      <c r="D784" s="130" t="s">
        <v>847</v>
      </c>
      <c r="E784" s="130">
        <v>8</v>
      </c>
      <c r="F784" s="130" t="s">
        <v>839</v>
      </c>
      <c r="G784" s="119">
        <v>42856</v>
      </c>
      <c r="H784" s="61" t="s">
        <v>840</v>
      </c>
      <c r="I784" s="120">
        <v>1536</v>
      </c>
      <c r="J784" s="129"/>
      <c r="K784" s="129"/>
      <c r="L784" s="122">
        <v>983140</v>
      </c>
      <c r="M784" s="123">
        <v>0.88</v>
      </c>
      <c r="N784" s="122">
        <v>865160</v>
      </c>
      <c r="O784" s="124"/>
      <c r="P784" s="125">
        <f t="shared" si="13"/>
        <v>640</v>
      </c>
      <c r="Q784" s="126" t="s">
        <v>1945</v>
      </c>
    </row>
    <row r="785" s="2" customFormat="1" ht="15.75" customHeight="1" spans="1:17">
      <c r="A785" s="115" t="s">
        <v>1953</v>
      </c>
      <c r="B785" s="115"/>
      <c r="C785" s="156"/>
      <c r="D785" s="130" t="s">
        <v>847</v>
      </c>
      <c r="E785" s="130">
        <v>9</v>
      </c>
      <c r="F785" s="130" t="s">
        <v>839</v>
      </c>
      <c r="G785" s="119">
        <v>39539</v>
      </c>
      <c r="H785" s="61" t="s">
        <v>840</v>
      </c>
      <c r="I785" s="120">
        <v>1536</v>
      </c>
      <c r="J785" s="129"/>
      <c r="K785" s="129"/>
      <c r="L785" s="122">
        <v>983140</v>
      </c>
      <c r="M785" s="123">
        <v>0.61</v>
      </c>
      <c r="N785" s="122">
        <v>599720</v>
      </c>
      <c r="O785" s="124"/>
      <c r="P785" s="125">
        <f t="shared" si="13"/>
        <v>640</v>
      </c>
      <c r="Q785" s="126" t="s">
        <v>1945</v>
      </c>
    </row>
    <row r="786" s="2" customFormat="1" ht="15.75" customHeight="1" spans="1:17">
      <c r="A786" s="115" t="s">
        <v>1954</v>
      </c>
      <c r="B786" s="115"/>
      <c r="C786" s="156"/>
      <c r="D786" s="130" t="s">
        <v>847</v>
      </c>
      <c r="E786" s="130">
        <v>10</v>
      </c>
      <c r="F786" s="130" t="s">
        <v>839</v>
      </c>
      <c r="G786" s="119">
        <v>42856</v>
      </c>
      <c r="H786" s="61" t="s">
        <v>840</v>
      </c>
      <c r="I786" s="120">
        <v>1536</v>
      </c>
      <c r="J786" s="129"/>
      <c r="K786" s="129"/>
      <c r="L786" s="122">
        <v>983140</v>
      </c>
      <c r="M786" s="123">
        <v>0.88</v>
      </c>
      <c r="N786" s="122">
        <v>865160</v>
      </c>
      <c r="O786" s="124"/>
      <c r="P786" s="125">
        <f t="shared" si="13"/>
        <v>640</v>
      </c>
      <c r="Q786" s="126" t="s">
        <v>1945</v>
      </c>
    </row>
    <row r="787" s="2" customFormat="1" ht="15.75" customHeight="1" spans="1:17">
      <c r="A787" s="115" t="s">
        <v>1955</v>
      </c>
      <c r="B787" s="115"/>
      <c r="C787" s="156"/>
      <c r="D787" s="130" t="s">
        <v>847</v>
      </c>
      <c r="E787" s="130">
        <v>11</v>
      </c>
      <c r="F787" s="130" t="s">
        <v>839</v>
      </c>
      <c r="G787" s="119">
        <v>39539</v>
      </c>
      <c r="H787" s="61" t="s">
        <v>840</v>
      </c>
      <c r="I787" s="120">
        <v>1536</v>
      </c>
      <c r="J787" s="129"/>
      <c r="K787" s="129"/>
      <c r="L787" s="122">
        <v>983140</v>
      </c>
      <c r="M787" s="123">
        <v>0.61</v>
      </c>
      <c r="N787" s="122">
        <v>599720</v>
      </c>
      <c r="O787" s="124"/>
      <c r="P787" s="125">
        <f t="shared" si="13"/>
        <v>640</v>
      </c>
      <c r="Q787" s="126" t="s">
        <v>1945</v>
      </c>
    </row>
    <row r="788" s="2" customFormat="1" ht="15.75" customHeight="1" spans="1:17">
      <c r="A788" s="115" t="s">
        <v>1956</v>
      </c>
      <c r="B788" s="115"/>
      <c r="C788" s="156"/>
      <c r="D788" s="130" t="s">
        <v>847</v>
      </c>
      <c r="E788" s="130">
        <v>12</v>
      </c>
      <c r="F788" s="130" t="s">
        <v>839</v>
      </c>
      <c r="G788" s="119">
        <v>42856</v>
      </c>
      <c r="H788" s="61" t="s">
        <v>840</v>
      </c>
      <c r="I788" s="120">
        <v>1536</v>
      </c>
      <c r="J788" s="129"/>
      <c r="K788" s="129"/>
      <c r="L788" s="122">
        <v>983140</v>
      </c>
      <c r="M788" s="123">
        <v>0.88</v>
      </c>
      <c r="N788" s="122">
        <v>865160</v>
      </c>
      <c r="O788" s="124"/>
      <c r="P788" s="125">
        <f t="shared" si="13"/>
        <v>640</v>
      </c>
      <c r="Q788" s="126" t="s">
        <v>1945</v>
      </c>
    </row>
    <row r="789" s="2" customFormat="1" ht="15.75" customHeight="1" spans="1:17">
      <c r="A789" s="115" t="s">
        <v>1957</v>
      </c>
      <c r="B789" s="115"/>
      <c r="C789" s="156"/>
      <c r="D789" s="130" t="s">
        <v>847</v>
      </c>
      <c r="E789" s="130">
        <v>13</v>
      </c>
      <c r="F789" s="130" t="s">
        <v>839</v>
      </c>
      <c r="G789" s="119">
        <v>39539</v>
      </c>
      <c r="H789" s="61" t="s">
        <v>840</v>
      </c>
      <c r="I789" s="120">
        <v>1536</v>
      </c>
      <c r="J789" s="129"/>
      <c r="K789" s="129"/>
      <c r="L789" s="122">
        <v>983140</v>
      </c>
      <c r="M789" s="123">
        <v>0.61</v>
      </c>
      <c r="N789" s="122">
        <v>599720</v>
      </c>
      <c r="O789" s="124"/>
      <c r="P789" s="125">
        <f t="shared" si="13"/>
        <v>640</v>
      </c>
      <c r="Q789" s="126" t="s">
        <v>1945</v>
      </c>
    </row>
    <row r="790" s="2" customFormat="1" ht="15.75" customHeight="1" spans="1:17">
      <c r="A790" s="115" t="s">
        <v>1958</v>
      </c>
      <c r="B790" s="115"/>
      <c r="C790" s="156"/>
      <c r="D790" s="130" t="s">
        <v>847</v>
      </c>
      <c r="E790" s="130">
        <v>14</v>
      </c>
      <c r="F790" s="130" t="s">
        <v>839</v>
      </c>
      <c r="G790" s="119">
        <v>39539</v>
      </c>
      <c r="H790" s="61" t="s">
        <v>840</v>
      </c>
      <c r="I790" s="120">
        <v>1536</v>
      </c>
      <c r="J790" s="129"/>
      <c r="K790" s="129"/>
      <c r="L790" s="122">
        <v>983140</v>
      </c>
      <c r="M790" s="123">
        <v>0.61</v>
      </c>
      <c r="N790" s="122">
        <v>599720</v>
      </c>
      <c r="O790" s="124"/>
      <c r="P790" s="125">
        <f t="shared" si="13"/>
        <v>640</v>
      </c>
      <c r="Q790" s="126" t="s">
        <v>1945</v>
      </c>
    </row>
    <row r="791" s="3" customFormat="1" ht="15.75" customHeight="1" spans="1:17">
      <c r="A791" s="115" t="s">
        <v>1959</v>
      </c>
      <c r="B791" s="115"/>
      <c r="C791" s="156"/>
      <c r="D791" s="130" t="s">
        <v>1762</v>
      </c>
      <c r="E791" s="130">
        <v>1</v>
      </c>
      <c r="F791" s="130" t="s">
        <v>839</v>
      </c>
      <c r="G791" s="119">
        <v>39539</v>
      </c>
      <c r="H791" s="61" t="s">
        <v>840</v>
      </c>
      <c r="I791" s="120">
        <v>1536</v>
      </c>
      <c r="J791" s="129"/>
      <c r="K791" s="129"/>
      <c r="L791" s="122">
        <v>983140</v>
      </c>
      <c r="M791" s="123">
        <v>0.61</v>
      </c>
      <c r="N791" s="122">
        <v>599720</v>
      </c>
      <c r="O791" s="124"/>
      <c r="P791" s="125">
        <f t="shared" si="13"/>
        <v>640</v>
      </c>
      <c r="Q791" s="126" t="s">
        <v>1945</v>
      </c>
    </row>
    <row r="792" s="3" customFormat="1" ht="15.75" customHeight="1" spans="1:17">
      <c r="A792" s="115" t="s">
        <v>1960</v>
      </c>
      <c r="B792" s="115"/>
      <c r="C792" s="156"/>
      <c r="D792" s="130" t="s">
        <v>1762</v>
      </c>
      <c r="E792" s="130">
        <v>2</v>
      </c>
      <c r="F792" s="130" t="s">
        <v>839</v>
      </c>
      <c r="G792" s="119">
        <v>42856</v>
      </c>
      <c r="H792" s="61" t="s">
        <v>840</v>
      </c>
      <c r="I792" s="120">
        <v>1536</v>
      </c>
      <c r="J792" s="129"/>
      <c r="K792" s="129"/>
      <c r="L792" s="122">
        <v>983140</v>
      </c>
      <c r="M792" s="123">
        <v>0.88</v>
      </c>
      <c r="N792" s="122">
        <v>865160</v>
      </c>
      <c r="O792" s="124"/>
      <c r="P792" s="125">
        <f t="shared" si="13"/>
        <v>640</v>
      </c>
      <c r="Q792" s="126" t="s">
        <v>1945</v>
      </c>
    </row>
    <row r="793" s="3" customFormat="1" ht="15.75" customHeight="1" spans="1:17">
      <c r="A793" s="115" t="s">
        <v>1961</v>
      </c>
      <c r="B793" s="115"/>
      <c r="C793" s="156"/>
      <c r="D793" s="130" t="s">
        <v>1762</v>
      </c>
      <c r="E793" s="130">
        <v>3</v>
      </c>
      <c r="F793" s="130" t="s">
        <v>839</v>
      </c>
      <c r="G793" s="119">
        <v>39539</v>
      </c>
      <c r="H793" s="61" t="s">
        <v>840</v>
      </c>
      <c r="I793" s="120">
        <v>1536</v>
      </c>
      <c r="J793" s="129"/>
      <c r="K793" s="129"/>
      <c r="L793" s="122">
        <v>983140</v>
      </c>
      <c r="M793" s="123">
        <v>0.61</v>
      </c>
      <c r="N793" s="122">
        <v>599720</v>
      </c>
      <c r="O793" s="124"/>
      <c r="P793" s="125">
        <f t="shared" si="13"/>
        <v>640</v>
      </c>
      <c r="Q793" s="126" t="s">
        <v>1945</v>
      </c>
    </row>
    <row r="794" s="3" customFormat="1" ht="15.75" customHeight="1" spans="1:17">
      <c r="A794" s="115" t="s">
        <v>1962</v>
      </c>
      <c r="B794" s="115"/>
      <c r="C794" s="156"/>
      <c r="D794" s="130" t="s">
        <v>1762</v>
      </c>
      <c r="E794" s="130">
        <v>4</v>
      </c>
      <c r="F794" s="130" t="s">
        <v>839</v>
      </c>
      <c r="G794" s="119">
        <v>42856</v>
      </c>
      <c r="H794" s="61" t="s">
        <v>840</v>
      </c>
      <c r="I794" s="120">
        <v>1536</v>
      </c>
      <c r="J794" s="129"/>
      <c r="K794" s="129"/>
      <c r="L794" s="122">
        <v>983140</v>
      </c>
      <c r="M794" s="123">
        <v>0.88</v>
      </c>
      <c r="N794" s="122">
        <v>865160</v>
      </c>
      <c r="O794" s="124"/>
      <c r="P794" s="125">
        <f t="shared" si="13"/>
        <v>640</v>
      </c>
      <c r="Q794" s="126" t="s">
        <v>1945</v>
      </c>
    </row>
    <row r="795" s="3" customFormat="1" ht="15.75" customHeight="1" spans="1:17">
      <c r="A795" s="115" t="s">
        <v>1963</v>
      </c>
      <c r="B795" s="115"/>
      <c r="C795" s="156"/>
      <c r="D795" s="130" t="s">
        <v>1762</v>
      </c>
      <c r="E795" s="130">
        <v>5</v>
      </c>
      <c r="F795" s="130" t="s">
        <v>839</v>
      </c>
      <c r="G795" s="119">
        <v>39539</v>
      </c>
      <c r="H795" s="61" t="s">
        <v>840</v>
      </c>
      <c r="I795" s="120">
        <v>1536</v>
      </c>
      <c r="J795" s="129"/>
      <c r="K795" s="129"/>
      <c r="L795" s="122">
        <v>983140</v>
      </c>
      <c r="M795" s="123">
        <v>0.61</v>
      </c>
      <c r="N795" s="122">
        <v>599720</v>
      </c>
      <c r="O795" s="124"/>
      <c r="P795" s="125">
        <f t="shared" si="13"/>
        <v>640</v>
      </c>
      <c r="Q795" s="126" t="s">
        <v>1945</v>
      </c>
    </row>
    <row r="796" s="3" customFormat="1" ht="15.75" customHeight="1" spans="1:17">
      <c r="A796" s="115" t="s">
        <v>1964</v>
      </c>
      <c r="B796" s="115"/>
      <c r="C796" s="156"/>
      <c r="D796" s="130" t="s">
        <v>1762</v>
      </c>
      <c r="E796" s="130">
        <v>6</v>
      </c>
      <c r="F796" s="130" t="s">
        <v>839</v>
      </c>
      <c r="G796" s="119">
        <v>42856</v>
      </c>
      <c r="H796" s="61" t="s">
        <v>840</v>
      </c>
      <c r="I796" s="120">
        <v>1536</v>
      </c>
      <c r="J796" s="129"/>
      <c r="K796" s="129"/>
      <c r="L796" s="122">
        <v>983140</v>
      </c>
      <c r="M796" s="123">
        <v>0.88</v>
      </c>
      <c r="N796" s="122">
        <v>865160</v>
      </c>
      <c r="O796" s="124"/>
      <c r="P796" s="125">
        <f t="shared" si="13"/>
        <v>640</v>
      </c>
      <c r="Q796" s="126" t="s">
        <v>1945</v>
      </c>
    </row>
    <row r="797" s="78" customFormat="1" ht="15.75" customHeight="1" spans="1:17">
      <c r="A797" s="115" t="s">
        <v>1965</v>
      </c>
      <c r="B797" s="115"/>
      <c r="C797" s="156"/>
      <c r="D797" s="130" t="s">
        <v>1762</v>
      </c>
      <c r="E797" s="130">
        <v>7</v>
      </c>
      <c r="F797" s="130" t="s">
        <v>839</v>
      </c>
      <c r="G797" s="119">
        <v>39539</v>
      </c>
      <c r="H797" s="61" t="s">
        <v>840</v>
      </c>
      <c r="I797" s="120">
        <v>1536</v>
      </c>
      <c r="J797" s="129"/>
      <c r="K797" s="129"/>
      <c r="L797" s="122">
        <v>983140</v>
      </c>
      <c r="M797" s="123">
        <v>0.61</v>
      </c>
      <c r="N797" s="122">
        <v>599720</v>
      </c>
      <c r="O797" s="124"/>
      <c r="P797" s="125">
        <f t="shared" si="13"/>
        <v>640</v>
      </c>
      <c r="Q797" s="126" t="s">
        <v>1945</v>
      </c>
    </row>
    <row r="798" s="3" customFormat="1" ht="15.75" customHeight="1" spans="1:17">
      <c r="A798" s="115" t="s">
        <v>1966</v>
      </c>
      <c r="B798" s="115"/>
      <c r="C798" s="156"/>
      <c r="D798" s="130" t="s">
        <v>1762</v>
      </c>
      <c r="E798" s="130">
        <v>8</v>
      </c>
      <c r="F798" s="130" t="s">
        <v>839</v>
      </c>
      <c r="G798" s="119">
        <v>42856</v>
      </c>
      <c r="H798" s="61" t="s">
        <v>840</v>
      </c>
      <c r="I798" s="120">
        <v>1536</v>
      </c>
      <c r="J798" s="129"/>
      <c r="K798" s="129"/>
      <c r="L798" s="122">
        <v>983140</v>
      </c>
      <c r="M798" s="123">
        <v>0.88</v>
      </c>
      <c r="N798" s="122">
        <v>865160</v>
      </c>
      <c r="O798" s="124"/>
      <c r="P798" s="125">
        <f t="shared" si="13"/>
        <v>640</v>
      </c>
      <c r="Q798" s="126" t="s">
        <v>1945</v>
      </c>
    </row>
    <row r="799" s="2" customFormat="1" ht="15.75" customHeight="1" spans="1:17">
      <c r="A799" s="115" t="s">
        <v>1967</v>
      </c>
      <c r="B799" s="115"/>
      <c r="C799" s="156"/>
      <c r="D799" s="130" t="s">
        <v>1762</v>
      </c>
      <c r="E799" s="130">
        <v>9</v>
      </c>
      <c r="F799" s="130" t="s">
        <v>839</v>
      </c>
      <c r="G799" s="119">
        <v>39539</v>
      </c>
      <c r="H799" s="61" t="s">
        <v>840</v>
      </c>
      <c r="I799" s="120">
        <v>1536</v>
      </c>
      <c r="J799" s="129"/>
      <c r="K799" s="129"/>
      <c r="L799" s="122">
        <v>983140</v>
      </c>
      <c r="M799" s="123">
        <v>0.61</v>
      </c>
      <c r="N799" s="122">
        <v>599720</v>
      </c>
      <c r="O799" s="124"/>
      <c r="P799" s="125">
        <f t="shared" si="13"/>
        <v>640</v>
      </c>
      <c r="Q799" s="126" t="s">
        <v>1945</v>
      </c>
    </row>
    <row r="800" s="2" customFormat="1" ht="15.75" customHeight="1" spans="1:17">
      <c r="A800" s="115" t="s">
        <v>1968</v>
      </c>
      <c r="B800" s="115"/>
      <c r="C800" s="156"/>
      <c r="D800" s="130" t="s">
        <v>1762</v>
      </c>
      <c r="E800" s="130">
        <v>10</v>
      </c>
      <c r="F800" s="130" t="s">
        <v>839</v>
      </c>
      <c r="G800" s="119">
        <v>42856</v>
      </c>
      <c r="H800" s="61" t="s">
        <v>840</v>
      </c>
      <c r="I800" s="120">
        <v>1536</v>
      </c>
      <c r="J800" s="129"/>
      <c r="K800" s="129"/>
      <c r="L800" s="122">
        <v>983140</v>
      </c>
      <c r="M800" s="123">
        <v>0.88</v>
      </c>
      <c r="N800" s="122">
        <v>865160</v>
      </c>
      <c r="O800" s="124"/>
      <c r="P800" s="125">
        <f t="shared" si="13"/>
        <v>640</v>
      </c>
      <c r="Q800" s="126" t="s">
        <v>1945</v>
      </c>
    </row>
    <row r="801" s="2" customFormat="1" ht="15.75" customHeight="1" spans="1:17">
      <c r="A801" s="115" t="s">
        <v>1969</v>
      </c>
      <c r="B801" s="115"/>
      <c r="C801" s="156"/>
      <c r="D801" s="130" t="s">
        <v>1762</v>
      </c>
      <c r="E801" s="130">
        <v>11</v>
      </c>
      <c r="F801" s="130" t="s">
        <v>839</v>
      </c>
      <c r="G801" s="119">
        <v>39539</v>
      </c>
      <c r="H801" s="61" t="s">
        <v>840</v>
      </c>
      <c r="I801" s="120">
        <v>1536</v>
      </c>
      <c r="J801" s="129"/>
      <c r="K801" s="129"/>
      <c r="L801" s="122">
        <v>983140</v>
      </c>
      <c r="M801" s="123">
        <v>0.61</v>
      </c>
      <c r="N801" s="122">
        <v>599720</v>
      </c>
      <c r="O801" s="124"/>
      <c r="P801" s="125">
        <f t="shared" si="13"/>
        <v>640</v>
      </c>
      <c r="Q801" s="126" t="s">
        <v>1945</v>
      </c>
    </row>
    <row r="802" s="2" customFormat="1" ht="15.75" customHeight="1" spans="1:17">
      <c r="A802" s="115" t="s">
        <v>1970</v>
      </c>
      <c r="B802" s="115"/>
      <c r="C802" s="156"/>
      <c r="D802" s="130" t="s">
        <v>1762</v>
      </c>
      <c r="E802" s="130">
        <v>12</v>
      </c>
      <c r="F802" s="130" t="s">
        <v>839</v>
      </c>
      <c r="G802" s="119">
        <v>42856</v>
      </c>
      <c r="H802" s="61" t="s">
        <v>840</v>
      </c>
      <c r="I802" s="120">
        <v>1536</v>
      </c>
      <c r="J802" s="129"/>
      <c r="K802" s="129"/>
      <c r="L802" s="122">
        <v>983140</v>
      </c>
      <c r="M802" s="123">
        <v>0.88</v>
      </c>
      <c r="N802" s="122">
        <v>865160</v>
      </c>
      <c r="O802" s="124"/>
      <c r="P802" s="125">
        <f t="shared" si="13"/>
        <v>640</v>
      </c>
      <c r="Q802" s="126" t="s">
        <v>1945</v>
      </c>
    </row>
    <row r="803" s="2" customFormat="1" ht="15.75" customHeight="1" spans="1:17">
      <c r="A803" s="115" t="s">
        <v>1971</v>
      </c>
      <c r="B803" s="115"/>
      <c r="C803" s="156"/>
      <c r="D803" s="130" t="s">
        <v>1762</v>
      </c>
      <c r="E803" s="130">
        <v>13</v>
      </c>
      <c r="F803" s="130" t="s">
        <v>839</v>
      </c>
      <c r="G803" s="119">
        <v>39539</v>
      </c>
      <c r="H803" s="61" t="s">
        <v>840</v>
      </c>
      <c r="I803" s="120">
        <v>1536</v>
      </c>
      <c r="J803" s="129"/>
      <c r="K803" s="129"/>
      <c r="L803" s="122">
        <v>983140</v>
      </c>
      <c r="M803" s="123">
        <v>0.61</v>
      </c>
      <c r="N803" s="122">
        <v>599720</v>
      </c>
      <c r="O803" s="124"/>
      <c r="P803" s="125">
        <f t="shared" si="13"/>
        <v>640</v>
      </c>
      <c r="Q803" s="126" t="s">
        <v>1945</v>
      </c>
    </row>
    <row r="804" s="2" customFormat="1" ht="15.75" customHeight="1" spans="1:17">
      <c r="A804" s="115" t="s">
        <v>1972</v>
      </c>
      <c r="B804" s="115"/>
      <c r="C804" s="156"/>
      <c r="D804" s="130" t="s">
        <v>1762</v>
      </c>
      <c r="E804" s="130">
        <v>14</v>
      </c>
      <c r="F804" s="130" t="s">
        <v>839</v>
      </c>
      <c r="G804" s="119">
        <v>42856</v>
      </c>
      <c r="H804" s="61" t="s">
        <v>840</v>
      </c>
      <c r="I804" s="120">
        <v>1536</v>
      </c>
      <c r="J804" s="129"/>
      <c r="K804" s="129"/>
      <c r="L804" s="122">
        <v>983140</v>
      </c>
      <c r="M804" s="123">
        <v>0.88</v>
      </c>
      <c r="N804" s="122">
        <v>865160</v>
      </c>
      <c r="O804" s="124"/>
      <c r="P804" s="125">
        <f t="shared" si="13"/>
        <v>640</v>
      </c>
      <c r="Q804" s="126" t="s">
        <v>1945</v>
      </c>
    </row>
    <row r="805" s="2" customFormat="1" ht="15.75" customHeight="1" spans="1:17">
      <c r="A805" s="115" t="s">
        <v>1973</v>
      </c>
      <c r="B805" s="115"/>
      <c r="C805" s="156"/>
      <c r="D805" s="130" t="s">
        <v>1762</v>
      </c>
      <c r="E805" s="130">
        <v>15</v>
      </c>
      <c r="F805" s="130" t="s">
        <v>839</v>
      </c>
      <c r="G805" s="119">
        <v>39539</v>
      </c>
      <c r="H805" s="61" t="s">
        <v>840</v>
      </c>
      <c r="I805" s="120">
        <v>1536</v>
      </c>
      <c r="J805" s="129"/>
      <c r="K805" s="129"/>
      <c r="L805" s="122">
        <v>983140</v>
      </c>
      <c r="M805" s="123">
        <v>0.61</v>
      </c>
      <c r="N805" s="122">
        <v>599720</v>
      </c>
      <c r="O805" s="124"/>
      <c r="P805" s="125">
        <f t="shared" si="13"/>
        <v>640</v>
      </c>
      <c r="Q805" s="126" t="s">
        <v>1945</v>
      </c>
    </row>
    <row r="806" s="2" customFormat="1" ht="15.75" customHeight="1" spans="1:17">
      <c r="A806" s="115" t="s">
        <v>1974</v>
      </c>
      <c r="B806" s="115"/>
      <c r="C806" s="156"/>
      <c r="D806" s="130" t="s">
        <v>1375</v>
      </c>
      <c r="E806" s="130">
        <v>1</v>
      </c>
      <c r="F806" s="130" t="s">
        <v>839</v>
      </c>
      <c r="G806" s="119">
        <v>39539</v>
      </c>
      <c r="H806" s="61" t="s">
        <v>840</v>
      </c>
      <c r="I806" s="120">
        <v>1536</v>
      </c>
      <c r="J806" s="129"/>
      <c r="K806" s="129"/>
      <c r="L806" s="122">
        <v>983140</v>
      </c>
      <c r="M806" s="123">
        <v>0.61</v>
      </c>
      <c r="N806" s="122">
        <v>599720</v>
      </c>
      <c r="O806" s="124"/>
      <c r="P806" s="125">
        <f t="shared" si="13"/>
        <v>640</v>
      </c>
      <c r="Q806" s="126" t="s">
        <v>1945</v>
      </c>
    </row>
    <row r="807" ht="15.75" customHeight="1" spans="1:17">
      <c r="A807" s="115" t="s">
        <v>1975</v>
      </c>
      <c r="B807" s="112"/>
      <c r="C807" s="156"/>
      <c r="D807" s="108" t="s">
        <v>1976</v>
      </c>
      <c r="E807" s="108"/>
      <c r="F807" s="132"/>
      <c r="G807" s="119">
        <v>41609</v>
      </c>
      <c r="H807" s="133" t="s">
        <v>941</v>
      </c>
      <c r="I807" s="134">
        <v>1</v>
      </c>
      <c r="J807" s="135">
        <v>6000</v>
      </c>
      <c r="K807" s="136">
        <v>4646.25</v>
      </c>
      <c r="L807" s="137">
        <v>8150</v>
      </c>
      <c r="M807" s="138">
        <v>0.65</v>
      </c>
      <c r="N807" s="139">
        <v>5300</v>
      </c>
      <c r="O807" s="140"/>
      <c r="P807" s="141"/>
      <c r="Q807" s="142" t="s">
        <v>1945</v>
      </c>
    </row>
    <row r="808" ht="15.75" customHeight="1" spans="1:17">
      <c r="A808" s="115" t="s">
        <v>1977</v>
      </c>
      <c r="B808" s="112"/>
      <c r="C808" s="156"/>
      <c r="D808" s="108" t="s">
        <v>1309</v>
      </c>
      <c r="E808" s="108"/>
      <c r="F808" s="132"/>
      <c r="G808" s="119">
        <v>41791</v>
      </c>
      <c r="H808" s="133" t="s">
        <v>941</v>
      </c>
      <c r="I808" s="134">
        <v>1</v>
      </c>
      <c r="J808" s="135">
        <v>55800</v>
      </c>
      <c r="K808" s="136">
        <v>44535.12</v>
      </c>
      <c r="L808" s="137">
        <v>72630</v>
      </c>
      <c r="M808" s="138">
        <v>0.76</v>
      </c>
      <c r="N808" s="139">
        <v>55200</v>
      </c>
      <c r="O808" s="140"/>
      <c r="P808" s="141"/>
      <c r="Q808" s="142" t="s">
        <v>1945</v>
      </c>
    </row>
    <row r="809" ht="15.75" customHeight="1" spans="1:17">
      <c r="A809" s="115" t="s">
        <v>1978</v>
      </c>
      <c r="B809" s="112"/>
      <c r="C809" s="156"/>
      <c r="D809" s="108" t="s">
        <v>1979</v>
      </c>
      <c r="E809" s="108"/>
      <c r="F809" s="132"/>
      <c r="G809" s="119">
        <v>41791</v>
      </c>
      <c r="H809" s="133" t="s">
        <v>941</v>
      </c>
      <c r="I809" s="134">
        <v>1</v>
      </c>
      <c r="J809" s="135">
        <v>30000</v>
      </c>
      <c r="K809" s="136">
        <v>23943.75</v>
      </c>
      <c r="L809" s="137">
        <v>39050</v>
      </c>
      <c r="M809" s="138">
        <v>0.76</v>
      </c>
      <c r="N809" s="139">
        <v>29680</v>
      </c>
      <c r="O809" s="140"/>
      <c r="P809" s="141"/>
      <c r="Q809" s="142" t="s">
        <v>1945</v>
      </c>
    </row>
    <row r="810" ht="15.75" customHeight="1" spans="1:17">
      <c r="A810" s="115" t="s">
        <v>1980</v>
      </c>
      <c r="B810" s="112"/>
      <c r="C810" s="156"/>
      <c r="D810" s="108" t="s">
        <v>1738</v>
      </c>
      <c r="E810" s="108"/>
      <c r="F810" s="132"/>
      <c r="G810" s="119">
        <v>42339</v>
      </c>
      <c r="H810" s="133" t="s">
        <v>941</v>
      </c>
      <c r="I810" s="134">
        <v>1</v>
      </c>
      <c r="J810" s="135">
        <v>12800</v>
      </c>
      <c r="K810" s="136">
        <v>11127.89</v>
      </c>
      <c r="L810" s="137">
        <v>15790</v>
      </c>
      <c r="M810" s="138">
        <v>0.78</v>
      </c>
      <c r="N810" s="139">
        <v>12320</v>
      </c>
      <c r="O810" s="140"/>
      <c r="P810" s="141"/>
      <c r="Q810" s="142" t="s">
        <v>1945</v>
      </c>
    </row>
    <row r="811" ht="15.75" customHeight="1" spans="1:17">
      <c r="A811" s="115" t="s">
        <v>1981</v>
      </c>
      <c r="B811" s="112"/>
      <c r="C811" s="156"/>
      <c r="D811" s="108" t="s">
        <v>1979</v>
      </c>
      <c r="E811" s="108"/>
      <c r="F811" s="132"/>
      <c r="G811" s="119">
        <v>42461</v>
      </c>
      <c r="H811" s="133" t="s">
        <v>941</v>
      </c>
      <c r="I811" s="134">
        <v>1</v>
      </c>
      <c r="J811" s="135">
        <v>20500</v>
      </c>
      <c r="K811" s="136">
        <v>18146.65</v>
      </c>
      <c r="L811" s="137">
        <v>25290</v>
      </c>
      <c r="M811" s="138">
        <v>0.85</v>
      </c>
      <c r="N811" s="139">
        <v>21500</v>
      </c>
      <c r="O811" s="140"/>
      <c r="P811" s="141"/>
      <c r="Q811" s="142" t="s">
        <v>1945</v>
      </c>
    </row>
    <row r="812" ht="15.75" customHeight="1" spans="1:17">
      <c r="A812" s="115" t="s">
        <v>1982</v>
      </c>
      <c r="B812" s="112"/>
      <c r="C812" s="156"/>
      <c r="D812" s="108" t="s">
        <v>1983</v>
      </c>
      <c r="E812" s="108"/>
      <c r="F812" s="132"/>
      <c r="G812" s="119">
        <v>42552</v>
      </c>
      <c r="H812" s="133" t="s">
        <v>941</v>
      </c>
      <c r="I812" s="134">
        <v>1</v>
      </c>
      <c r="J812" s="135">
        <v>6174.9</v>
      </c>
      <c r="K812" s="136">
        <v>5539.46</v>
      </c>
      <c r="L812" s="137">
        <v>7620</v>
      </c>
      <c r="M812" s="138">
        <v>0.82</v>
      </c>
      <c r="N812" s="139">
        <v>6250</v>
      </c>
      <c r="O812" s="140"/>
      <c r="P812" s="141"/>
      <c r="Q812" s="142" t="s">
        <v>1945</v>
      </c>
    </row>
    <row r="813" ht="15.75" customHeight="1" spans="1:17">
      <c r="A813" s="115" t="s">
        <v>1984</v>
      </c>
      <c r="B813" s="112"/>
      <c r="C813" s="156"/>
      <c r="D813" s="108" t="s">
        <v>1985</v>
      </c>
      <c r="E813" s="108"/>
      <c r="F813" s="132"/>
      <c r="G813" s="119">
        <v>42614</v>
      </c>
      <c r="H813" s="133" t="s">
        <v>941</v>
      </c>
      <c r="I813" s="134">
        <v>1</v>
      </c>
      <c r="J813" s="135">
        <v>8300</v>
      </c>
      <c r="K813" s="136">
        <v>7511.6</v>
      </c>
      <c r="L813" s="137">
        <v>10240</v>
      </c>
      <c r="M813" s="138">
        <v>0.83</v>
      </c>
      <c r="N813" s="139">
        <v>8500</v>
      </c>
      <c r="O813" s="140"/>
      <c r="P813" s="141"/>
      <c r="Q813" s="142" t="s">
        <v>1945</v>
      </c>
    </row>
    <row r="814" ht="15.75" customHeight="1" spans="1:17">
      <c r="A814" s="115" t="s">
        <v>1986</v>
      </c>
      <c r="B814" s="112"/>
      <c r="C814" s="156"/>
      <c r="D814" s="108" t="s">
        <v>1987</v>
      </c>
      <c r="E814" s="108"/>
      <c r="F814" s="132"/>
      <c r="G814" s="119">
        <v>43299</v>
      </c>
      <c r="H814" s="133" t="s">
        <v>941</v>
      </c>
      <c r="I814" s="134">
        <v>1</v>
      </c>
      <c r="J814" s="135">
        <v>20200</v>
      </c>
      <c r="K814" s="136">
        <v>20040.08</v>
      </c>
      <c r="L814" s="137">
        <v>24010</v>
      </c>
      <c r="M814" s="138">
        <v>0.97</v>
      </c>
      <c r="N814" s="139">
        <v>23290</v>
      </c>
      <c r="O814" s="140"/>
      <c r="P814" s="141"/>
      <c r="Q814" s="142" t="s">
        <v>1945</v>
      </c>
    </row>
    <row r="815" ht="15.75" customHeight="1" spans="1:17">
      <c r="A815" s="115" t="s">
        <v>1988</v>
      </c>
      <c r="B815" s="112"/>
      <c r="C815" s="156"/>
      <c r="D815" s="108" t="s">
        <v>1928</v>
      </c>
      <c r="E815" s="108"/>
      <c r="F815" s="132"/>
      <c r="G815" s="119">
        <v>41214</v>
      </c>
      <c r="H815" s="133" t="s">
        <v>941</v>
      </c>
      <c r="I815" s="134">
        <v>1</v>
      </c>
      <c r="J815" s="135">
        <v>60300</v>
      </c>
      <c r="K815" s="136">
        <v>43591.7</v>
      </c>
      <c r="L815" s="137">
        <v>83950</v>
      </c>
      <c r="M815" s="138">
        <v>0.68</v>
      </c>
      <c r="N815" s="139">
        <v>57090</v>
      </c>
      <c r="O815" s="140"/>
      <c r="P815" s="141"/>
      <c r="Q815" s="142" t="s">
        <v>1989</v>
      </c>
    </row>
    <row r="816" ht="15.75" customHeight="1" spans="1:17">
      <c r="A816" s="115" t="s">
        <v>1990</v>
      </c>
      <c r="B816" s="112"/>
      <c r="C816" s="156"/>
      <c r="D816" s="108" t="s">
        <v>1070</v>
      </c>
      <c r="E816" s="108"/>
      <c r="F816" s="132"/>
      <c r="G816" s="119">
        <v>41306</v>
      </c>
      <c r="H816" s="133" t="s">
        <v>941</v>
      </c>
      <c r="I816" s="134">
        <v>1</v>
      </c>
      <c r="J816" s="135">
        <v>58656</v>
      </c>
      <c r="K816" s="136">
        <v>43099.94</v>
      </c>
      <c r="L816" s="137">
        <v>79670</v>
      </c>
      <c r="M816" s="138">
        <v>0.59</v>
      </c>
      <c r="N816" s="139">
        <v>47010</v>
      </c>
      <c r="O816" s="140"/>
      <c r="P816" s="141"/>
      <c r="Q816" s="142" t="s">
        <v>1989</v>
      </c>
    </row>
    <row r="817" ht="15.75" customHeight="1" spans="1:20">
      <c r="A817" s="115" t="s">
        <v>1991</v>
      </c>
      <c r="B817" s="112"/>
      <c r="C817" s="156"/>
      <c r="D817" s="108" t="s">
        <v>1992</v>
      </c>
      <c r="E817" s="108"/>
      <c r="F817" s="132"/>
      <c r="G817" s="119">
        <v>41275</v>
      </c>
      <c r="H817" s="133" t="s">
        <v>941</v>
      </c>
      <c r="I817" s="134">
        <v>1</v>
      </c>
      <c r="J817" s="135">
        <v>30652.2</v>
      </c>
      <c r="K817" s="136">
        <v>22401.76</v>
      </c>
      <c r="L817" s="137">
        <v>41640</v>
      </c>
      <c r="M817" s="138">
        <v>0.69</v>
      </c>
      <c r="N817" s="139">
        <v>28730</v>
      </c>
      <c r="O817" s="140"/>
      <c r="P817" s="141"/>
      <c r="Q817" s="142" t="s">
        <v>1989</v>
      </c>
    </row>
    <row r="818" ht="15.75" customHeight="1" spans="1:20">
      <c r="A818" s="115" t="s">
        <v>1993</v>
      </c>
      <c r="B818" s="112"/>
      <c r="C818" s="156"/>
      <c r="D818" s="108" t="s">
        <v>1994</v>
      </c>
      <c r="E818" s="108"/>
      <c r="F818" s="132"/>
      <c r="G818" s="119">
        <v>41365</v>
      </c>
      <c r="H818" s="133" t="s">
        <v>941</v>
      </c>
      <c r="I818" s="134">
        <v>1</v>
      </c>
      <c r="J818" s="135">
        <v>82080</v>
      </c>
      <c r="K818" s="136">
        <v>60961.5</v>
      </c>
      <c r="L818" s="137">
        <v>111490</v>
      </c>
      <c r="M818" s="138">
        <v>0.7</v>
      </c>
      <c r="N818" s="139">
        <v>78040</v>
      </c>
      <c r="O818" s="140"/>
      <c r="P818" s="141"/>
      <c r="Q818" s="142" t="s">
        <v>1989</v>
      </c>
    </row>
    <row r="819" ht="15.75" customHeight="1" spans="1:20">
      <c r="A819" s="115" t="s">
        <v>1995</v>
      </c>
      <c r="B819" s="112"/>
      <c r="C819" s="156"/>
      <c r="D819" s="108" t="s">
        <v>1452</v>
      </c>
      <c r="E819" s="108"/>
      <c r="F819" s="132"/>
      <c r="G819" s="119">
        <v>41548</v>
      </c>
      <c r="H819" s="133" t="s">
        <v>941</v>
      </c>
      <c r="I819" s="134">
        <v>1</v>
      </c>
      <c r="J819" s="135">
        <v>66078</v>
      </c>
      <c r="K819" s="136">
        <v>50646.22</v>
      </c>
      <c r="L819" s="137">
        <v>89750</v>
      </c>
      <c r="M819" s="138">
        <v>0.73</v>
      </c>
      <c r="N819" s="139">
        <v>65520</v>
      </c>
      <c r="O819" s="140"/>
      <c r="P819" s="141"/>
      <c r="Q819" s="142" t="s">
        <v>1989</v>
      </c>
    </row>
    <row r="820" ht="15.75" customHeight="1" spans="1:20">
      <c r="A820" s="115" t="s">
        <v>1996</v>
      </c>
      <c r="B820" s="112"/>
      <c r="C820" s="156"/>
      <c r="D820" s="108" t="s">
        <v>1997</v>
      </c>
      <c r="E820" s="108"/>
      <c r="F820" s="132"/>
      <c r="G820" s="119">
        <v>42552</v>
      </c>
      <c r="H820" s="133" t="s">
        <v>941</v>
      </c>
      <c r="I820" s="134">
        <v>1</v>
      </c>
      <c r="J820" s="135">
        <v>16860</v>
      </c>
      <c r="K820" s="136">
        <v>15124.76</v>
      </c>
      <c r="L820" s="137">
        <v>20800</v>
      </c>
      <c r="M820" s="138">
        <v>0.87</v>
      </c>
      <c r="N820" s="139">
        <v>18100</v>
      </c>
      <c r="O820" s="140"/>
      <c r="P820" s="141"/>
      <c r="Q820" s="142" t="s">
        <v>1989</v>
      </c>
    </row>
    <row r="821" ht="15.75" customHeight="1" spans="1:20">
      <c r="A821" s="115" t="s">
        <v>1998</v>
      </c>
      <c r="B821" s="112"/>
      <c r="C821" s="159"/>
      <c r="D821" s="108" t="s">
        <v>1999</v>
      </c>
      <c r="E821" s="108"/>
      <c r="F821" s="132"/>
      <c r="G821" s="119">
        <v>43372</v>
      </c>
      <c r="H821" s="133" t="s">
        <v>941</v>
      </c>
      <c r="I821" s="134">
        <v>1</v>
      </c>
      <c r="J821" s="135">
        <v>133646</v>
      </c>
      <c r="K821" s="136">
        <v>133645.61</v>
      </c>
      <c r="L821" s="137">
        <v>158840</v>
      </c>
      <c r="M821" s="138">
        <v>0.97</v>
      </c>
      <c r="N821" s="139">
        <v>154070</v>
      </c>
      <c r="O821" s="140"/>
      <c r="P821" s="141"/>
      <c r="Q821" s="143" t="s">
        <v>1989</v>
      </c>
    </row>
    <row r="822" s="77" customFormat="1" ht="15.75" customHeight="1" spans="1:20">
      <c r="A822" s="115" t="s">
        <v>2000</v>
      </c>
      <c r="B822" s="163"/>
      <c r="C822" s="163"/>
      <c r="D822" s="146" t="s">
        <v>2001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2002</v>
      </c>
      <c r="B823" s="116" t="s">
        <v>2003</v>
      </c>
      <c r="C823" s="117" t="s">
        <v>2004</v>
      </c>
      <c r="D823" s="170" t="s">
        <v>847</v>
      </c>
      <c r="E823" s="17">
        <v>1</v>
      </c>
      <c r="F823" s="14" t="s">
        <v>839</v>
      </c>
      <c r="G823" s="119">
        <v>42856</v>
      </c>
      <c r="H823" s="61" t="s">
        <v>840</v>
      </c>
      <c r="I823" s="120">
        <v>680</v>
      </c>
      <c r="J823" s="121">
        <v>9749262.47</v>
      </c>
      <c r="K823" s="161">
        <v>7065095.4</v>
      </c>
      <c r="L823" s="122">
        <v>461950</v>
      </c>
      <c r="M823" s="123">
        <v>0.88</v>
      </c>
      <c r="N823" s="122">
        <v>406520</v>
      </c>
      <c r="O823" s="124"/>
      <c r="P823" s="125">
        <f t="shared" ref="P823:P853" si="15">L823/I823</f>
        <v>679</v>
      </c>
      <c r="Q823" s="126" t="s">
        <v>2005</v>
      </c>
    </row>
    <row r="824" s="2" customFormat="1" ht="15.75" customHeight="1" spans="1:20">
      <c r="A824" s="115" t="s">
        <v>2006</v>
      </c>
      <c r="B824" s="116"/>
      <c r="C824" s="128"/>
      <c r="D824" s="170" t="s">
        <v>847</v>
      </c>
      <c r="E824" s="17">
        <v>2</v>
      </c>
      <c r="F824" s="14" t="s">
        <v>839</v>
      </c>
      <c r="G824" s="119">
        <v>42856</v>
      </c>
      <c r="H824" s="61" t="s">
        <v>840</v>
      </c>
      <c r="I824" s="120">
        <v>680</v>
      </c>
      <c r="J824" s="129"/>
      <c r="K824" s="129"/>
      <c r="L824" s="122">
        <v>461950</v>
      </c>
      <c r="M824" s="123">
        <v>0.88</v>
      </c>
      <c r="N824" s="122">
        <v>406520</v>
      </c>
      <c r="O824" s="124"/>
      <c r="P824" s="125">
        <f t="shared" si="15"/>
        <v>679</v>
      </c>
      <c r="Q824" s="126" t="s">
        <v>2005</v>
      </c>
    </row>
    <row r="825" s="2" customFormat="1" ht="15.75" customHeight="1" spans="1:20">
      <c r="A825" s="115" t="s">
        <v>2007</v>
      </c>
      <c r="B825" s="116"/>
      <c r="C825" s="128"/>
      <c r="D825" s="170" t="s">
        <v>847</v>
      </c>
      <c r="E825" s="17">
        <v>3</v>
      </c>
      <c r="F825" s="14" t="s">
        <v>839</v>
      </c>
      <c r="G825" s="119">
        <v>42856</v>
      </c>
      <c r="H825" s="61" t="s">
        <v>840</v>
      </c>
      <c r="I825" s="120">
        <v>680</v>
      </c>
      <c r="J825" s="129"/>
      <c r="K825" s="129"/>
      <c r="L825" s="122">
        <v>461950</v>
      </c>
      <c r="M825" s="123">
        <v>0.88</v>
      </c>
      <c r="N825" s="122">
        <v>406520</v>
      </c>
      <c r="O825" s="124"/>
      <c r="P825" s="125">
        <f t="shared" si="15"/>
        <v>679</v>
      </c>
      <c r="Q825" s="126" t="s">
        <v>2005</v>
      </c>
    </row>
    <row r="826" s="75" customFormat="1" ht="15.75" customHeight="1" spans="1:20">
      <c r="A826" s="115" t="s">
        <v>2008</v>
      </c>
      <c r="B826" s="116"/>
      <c r="C826" s="128"/>
      <c r="D826" s="170" t="s">
        <v>847</v>
      </c>
      <c r="E826" s="17">
        <v>4</v>
      </c>
      <c r="F826" s="14" t="s">
        <v>839</v>
      </c>
      <c r="G826" s="119">
        <v>42856</v>
      </c>
      <c r="H826" s="61" t="s">
        <v>840</v>
      </c>
      <c r="I826" s="120">
        <v>680</v>
      </c>
      <c r="J826" s="129"/>
      <c r="K826" s="129"/>
      <c r="L826" s="122">
        <v>461950</v>
      </c>
      <c r="M826" s="123">
        <v>0.88</v>
      </c>
      <c r="N826" s="122">
        <v>406520</v>
      </c>
      <c r="O826" s="124"/>
      <c r="P826" s="125">
        <f t="shared" si="15"/>
        <v>679</v>
      </c>
      <c r="Q826" s="126" t="s">
        <v>2005</v>
      </c>
    </row>
    <row r="827" s="2" customFormat="1" ht="15.75" customHeight="1" spans="1:20">
      <c r="A827" s="115" t="s">
        <v>2009</v>
      </c>
      <c r="B827" s="116"/>
      <c r="C827" s="128"/>
      <c r="D827" s="170" t="s">
        <v>847</v>
      </c>
      <c r="E827" s="17">
        <v>5</v>
      </c>
      <c r="F827" s="14" t="s">
        <v>839</v>
      </c>
      <c r="G827" s="119">
        <v>42856</v>
      </c>
      <c r="H827" s="61" t="s">
        <v>840</v>
      </c>
      <c r="I827" s="120">
        <v>680</v>
      </c>
      <c r="J827" s="129"/>
      <c r="K827" s="129"/>
      <c r="L827" s="122">
        <v>461950</v>
      </c>
      <c r="M827" s="123">
        <v>0.88</v>
      </c>
      <c r="N827" s="122">
        <v>406520</v>
      </c>
      <c r="O827" s="124"/>
      <c r="P827" s="125">
        <f t="shared" si="15"/>
        <v>679</v>
      </c>
      <c r="Q827" s="126" t="s">
        <v>2005</v>
      </c>
    </row>
    <row r="828" s="2" customFormat="1" ht="15.75" customHeight="1" spans="1:20">
      <c r="A828" s="115" t="s">
        <v>2010</v>
      </c>
      <c r="B828" s="116"/>
      <c r="C828" s="128"/>
      <c r="D828" s="170" t="s">
        <v>847</v>
      </c>
      <c r="E828" s="17">
        <v>6</v>
      </c>
      <c r="F828" s="14" t="s">
        <v>839</v>
      </c>
      <c r="G828" s="119">
        <v>42856</v>
      </c>
      <c r="H828" s="61" t="s">
        <v>840</v>
      </c>
      <c r="I828" s="120">
        <v>680</v>
      </c>
      <c r="J828" s="129"/>
      <c r="K828" s="129"/>
      <c r="L828" s="122">
        <v>461950</v>
      </c>
      <c r="M828" s="123">
        <v>0.88</v>
      </c>
      <c r="N828" s="122">
        <v>406520</v>
      </c>
      <c r="O828" s="124"/>
      <c r="P828" s="125">
        <f t="shared" si="15"/>
        <v>679</v>
      </c>
      <c r="Q828" s="126" t="s">
        <v>2005</v>
      </c>
    </row>
    <row r="829" s="2" customFormat="1" ht="15.75" customHeight="1" spans="1:20">
      <c r="A829" s="115" t="s">
        <v>2011</v>
      </c>
      <c r="B829" s="116"/>
      <c r="C829" s="128"/>
      <c r="D829" s="170" t="s">
        <v>847</v>
      </c>
      <c r="E829" s="17">
        <v>7</v>
      </c>
      <c r="F829" s="14" t="s">
        <v>839</v>
      </c>
      <c r="G829" s="119">
        <v>42856</v>
      </c>
      <c r="H829" s="61" t="s">
        <v>840</v>
      </c>
      <c r="I829" s="120">
        <v>680</v>
      </c>
      <c r="J829" s="129"/>
      <c r="K829" s="129"/>
      <c r="L829" s="122">
        <v>461950</v>
      </c>
      <c r="M829" s="123">
        <v>0.88</v>
      </c>
      <c r="N829" s="122">
        <v>406520</v>
      </c>
      <c r="O829" s="124"/>
      <c r="P829" s="125">
        <f t="shared" si="15"/>
        <v>679</v>
      </c>
      <c r="Q829" s="126" t="s">
        <v>2005</v>
      </c>
    </row>
    <row r="830" s="2" customFormat="1" ht="15.75" customHeight="1" spans="1:20">
      <c r="A830" s="115" t="s">
        <v>2012</v>
      </c>
      <c r="B830" s="116"/>
      <c r="C830" s="128"/>
      <c r="D830" s="170" t="s">
        <v>847</v>
      </c>
      <c r="E830" s="17">
        <v>8</v>
      </c>
      <c r="F830" s="14" t="s">
        <v>839</v>
      </c>
      <c r="G830" s="119">
        <v>42856</v>
      </c>
      <c r="H830" s="61" t="s">
        <v>840</v>
      </c>
      <c r="I830" s="120">
        <v>680</v>
      </c>
      <c r="J830" s="129"/>
      <c r="K830" s="129"/>
      <c r="L830" s="122">
        <v>461950</v>
      </c>
      <c r="M830" s="123">
        <v>0.88</v>
      </c>
      <c r="N830" s="122">
        <v>406520</v>
      </c>
      <c r="O830" s="124"/>
      <c r="P830" s="125">
        <f t="shared" si="15"/>
        <v>679</v>
      </c>
      <c r="Q830" s="126" t="s">
        <v>2005</v>
      </c>
      <c r="T830" s="162"/>
    </row>
    <row r="831" s="2" customFormat="1" ht="15.75" customHeight="1" spans="1:20">
      <c r="A831" s="115" t="s">
        <v>2013</v>
      </c>
      <c r="B831" s="116"/>
      <c r="C831" s="128"/>
      <c r="D831" s="170" t="s">
        <v>847</v>
      </c>
      <c r="E831" s="17">
        <v>9</v>
      </c>
      <c r="F831" s="14" t="s">
        <v>839</v>
      </c>
      <c r="G831" s="119">
        <v>42856</v>
      </c>
      <c r="H831" s="61" t="s">
        <v>840</v>
      </c>
      <c r="I831" s="120">
        <v>680</v>
      </c>
      <c r="J831" s="129"/>
      <c r="K831" s="129"/>
      <c r="L831" s="122">
        <v>461950</v>
      </c>
      <c r="M831" s="123">
        <v>0.88</v>
      </c>
      <c r="N831" s="122">
        <v>406520</v>
      </c>
      <c r="O831" s="124"/>
      <c r="P831" s="125">
        <f t="shared" si="15"/>
        <v>679</v>
      </c>
      <c r="Q831" s="126" t="s">
        <v>2005</v>
      </c>
      <c r="T831" s="162"/>
    </row>
    <row r="832" s="2" customFormat="1" ht="15.75" customHeight="1" spans="1:20">
      <c r="A832" s="115" t="s">
        <v>2014</v>
      </c>
      <c r="B832" s="116"/>
      <c r="C832" s="128"/>
      <c r="D832" s="170" t="s">
        <v>847</v>
      </c>
      <c r="E832" s="17">
        <v>10</v>
      </c>
      <c r="F832" s="14" t="s">
        <v>839</v>
      </c>
      <c r="G832" s="119">
        <v>42856</v>
      </c>
      <c r="H832" s="61" t="s">
        <v>840</v>
      </c>
      <c r="I832" s="120">
        <v>680</v>
      </c>
      <c r="J832" s="129"/>
      <c r="K832" s="129"/>
      <c r="L832" s="122">
        <v>461950</v>
      </c>
      <c r="M832" s="123">
        <v>0.88</v>
      </c>
      <c r="N832" s="122">
        <v>406520</v>
      </c>
      <c r="O832" s="124"/>
      <c r="P832" s="125">
        <f t="shared" si="15"/>
        <v>679</v>
      </c>
      <c r="Q832" s="126" t="s">
        <v>2005</v>
      </c>
      <c r="T832" s="162"/>
    </row>
    <row r="833" s="2" customFormat="1" ht="15.75" customHeight="1" spans="1:20">
      <c r="A833" s="115" t="s">
        <v>2015</v>
      </c>
      <c r="B833" s="116"/>
      <c r="C833" s="128"/>
      <c r="D833" s="170" t="s">
        <v>837</v>
      </c>
      <c r="E833" s="17">
        <v>1</v>
      </c>
      <c r="F833" s="14" t="s">
        <v>839</v>
      </c>
      <c r="G833" s="119">
        <v>42856</v>
      </c>
      <c r="H833" s="61" t="s">
        <v>840</v>
      </c>
      <c r="I833" s="120">
        <v>1360</v>
      </c>
      <c r="J833" s="129"/>
      <c r="K833" s="129"/>
      <c r="L833" s="122">
        <v>923910</v>
      </c>
      <c r="M833" s="123">
        <v>0.88</v>
      </c>
      <c r="N833" s="122">
        <v>813040</v>
      </c>
      <c r="O833" s="124"/>
      <c r="P833" s="125">
        <f t="shared" si="15"/>
        <v>679</v>
      </c>
      <c r="Q833" s="126" t="s">
        <v>2005</v>
      </c>
      <c r="T833" s="162"/>
    </row>
    <row r="834" s="2" customFormat="1" ht="15.75" customHeight="1" spans="1:20">
      <c r="A834" s="115" t="s">
        <v>2016</v>
      </c>
      <c r="B834" s="116"/>
      <c r="C834" s="128"/>
      <c r="D834" s="170" t="s">
        <v>837</v>
      </c>
      <c r="E834" s="17">
        <v>2</v>
      </c>
      <c r="F834" s="14" t="s">
        <v>839</v>
      </c>
      <c r="G834" s="119">
        <v>42856</v>
      </c>
      <c r="H834" s="61" t="s">
        <v>840</v>
      </c>
      <c r="I834" s="120">
        <v>1360</v>
      </c>
      <c r="J834" s="129"/>
      <c r="K834" s="129"/>
      <c r="L834" s="122">
        <v>923910</v>
      </c>
      <c r="M834" s="123">
        <v>0.88</v>
      </c>
      <c r="N834" s="122">
        <v>813040</v>
      </c>
      <c r="O834" s="124"/>
      <c r="P834" s="125">
        <f t="shared" si="15"/>
        <v>679</v>
      </c>
      <c r="Q834" s="126" t="s">
        <v>2005</v>
      </c>
      <c r="T834" s="162"/>
    </row>
    <row r="835" s="2" customFormat="1" ht="15.75" customHeight="1" spans="1:20">
      <c r="A835" s="115" t="s">
        <v>2017</v>
      </c>
      <c r="B835" s="116"/>
      <c r="C835" s="128"/>
      <c r="D835" s="170" t="s">
        <v>837</v>
      </c>
      <c r="E835" s="17">
        <v>3</v>
      </c>
      <c r="F835" s="14" t="s">
        <v>839</v>
      </c>
      <c r="G835" s="119">
        <v>42856</v>
      </c>
      <c r="H835" s="61" t="s">
        <v>840</v>
      </c>
      <c r="I835" s="120">
        <v>680</v>
      </c>
      <c r="J835" s="129"/>
      <c r="K835" s="129"/>
      <c r="L835" s="122">
        <v>461950</v>
      </c>
      <c r="M835" s="123">
        <v>0.88</v>
      </c>
      <c r="N835" s="122">
        <v>406520</v>
      </c>
      <c r="O835" s="124"/>
      <c r="P835" s="125">
        <f t="shared" si="15"/>
        <v>679</v>
      </c>
      <c r="Q835" s="126" t="s">
        <v>2005</v>
      </c>
      <c r="T835" s="162"/>
    </row>
    <row r="836" s="2" customFormat="1" ht="15.75" customHeight="1" spans="1:20">
      <c r="A836" s="115" t="s">
        <v>2018</v>
      </c>
      <c r="B836" s="116"/>
      <c r="C836" s="128"/>
      <c r="D836" s="170" t="s">
        <v>837</v>
      </c>
      <c r="E836" s="17">
        <v>4</v>
      </c>
      <c r="F836" s="14" t="s">
        <v>839</v>
      </c>
      <c r="G836" s="119">
        <v>42856</v>
      </c>
      <c r="H836" s="61" t="s">
        <v>840</v>
      </c>
      <c r="I836" s="120">
        <v>560</v>
      </c>
      <c r="J836" s="129"/>
      <c r="K836" s="129"/>
      <c r="L836" s="122">
        <v>380430</v>
      </c>
      <c r="M836" s="123">
        <v>0.88</v>
      </c>
      <c r="N836" s="122">
        <v>334780</v>
      </c>
      <c r="O836" s="124"/>
      <c r="P836" s="125">
        <f t="shared" si="15"/>
        <v>679</v>
      </c>
      <c r="Q836" s="126" t="s">
        <v>2005</v>
      </c>
      <c r="T836" s="162"/>
    </row>
    <row r="837" s="2" customFormat="1" ht="15.75" customHeight="1" spans="1:20">
      <c r="A837" s="115" t="s">
        <v>2019</v>
      </c>
      <c r="B837" s="116"/>
      <c r="C837" s="128"/>
      <c r="D837" s="170" t="s">
        <v>837</v>
      </c>
      <c r="E837" s="17">
        <v>5</v>
      </c>
      <c r="F837" s="14" t="s">
        <v>839</v>
      </c>
      <c r="G837" s="119">
        <v>42856</v>
      </c>
      <c r="H837" s="61" t="s">
        <v>840</v>
      </c>
      <c r="I837" s="120">
        <v>560</v>
      </c>
      <c r="J837" s="129"/>
      <c r="K837" s="129"/>
      <c r="L837" s="122">
        <v>380430</v>
      </c>
      <c r="M837" s="123">
        <v>0.88</v>
      </c>
      <c r="N837" s="122">
        <v>334780</v>
      </c>
      <c r="O837" s="124"/>
      <c r="P837" s="125">
        <f t="shared" si="15"/>
        <v>679</v>
      </c>
      <c r="Q837" s="126" t="s">
        <v>2005</v>
      </c>
      <c r="T837" s="162"/>
    </row>
    <row r="838" s="2" customFormat="1" ht="15.75" customHeight="1" spans="1:20">
      <c r="A838" s="115" t="s">
        <v>2020</v>
      </c>
      <c r="B838" s="116"/>
      <c r="C838" s="128"/>
      <c r="D838" s="170" t="s">
        <v>837</v>
      </c>
      <c r="E838" s="17">
        <v>6</v>
      </c>
      <c r="F838" s="14" t="s">
        <v>839</v>
      </c>
      <c r="G838" s="119">
        <v>42856</v>
      </c>
      <c r="H838" s="61" t="s">
        <v>840</v>
      </c>
      <c r="I838" s="120">
        <v>680</v>
      </c>
      <c r="J838" s="129"/>
      <c r="K838" s="129"/>
      <c r="L838" s="122">
        <v>461950</v>
      </c>
      <c r="M838" s="123">
        <v>0.88</v>
      </c>
      <c r="N838" s="122">
        <v>406520</v>
      </c>
      <c r="O838" s="124"/>
      <c r="P838" s="125">
        <f t="shared" si="15"/>
        <v>679</v>
      </c>
      <c r="Q838" s="126" t="s">
        <v>2005</v>
      </c>
      <c r="T838" s="162"/>
    </row>
    <row r="839" s="2" customFormat="1" ht="15.75" customHeight="1" spans="1:20">
      <c r="A839" s="115" t="s">
        <v>2021</v>
      </c>
      <c r="B839" s="116"/>
      <c r="C839" s="128"/>
      <c r="D839" s="170" t="s">
        <v>837</v>
      </c>
      <c r="E839" s="17">
        <v>7</v>
      </c>
      <c r="F839" s="14" t="s">
        <v>839</v>
      </c>
      <c r="G839" s="119">
        <v>42856</v>
      </c>
      <c r="H839" s="61" t="s">
        <v>840</v>
      </c>
      <c r="I839" s="120">
        <v>680</v>
      </c>
      <c r="J839" s="129"/>
      <c r="K839" s="129"/>
      <c r="L839" s="122">
        <v>461950</v>
      </c>
      <c r="M839" s="123">
        <v>0.88</v>
      </c>
      <c r="N839" s="122">
        <v>406520</v>
      </c>
      <c r="O839" s="124"/>
      <c r="P839" s="125">
        <f t="shared" si="15"/>
        <v>679</v>
      </c>
      <c r="Q839" s="126" t="s">
        <v>2005</v>
      </c>
      <c r="T839" s="162"/>
    </row>
    <row r="840" s="2" customFormat="1" ht="15.75" customHeight="1" spans="1:20">
      <c r="A840" s="115" t="s">
        <v>2022</v>
      </c>
      <c r="B840" s="116"/>
      <c r="C840" s="128"/>
      <c r="D840" s="170" t="s">
        <v>837</v>
      </c>
      <c r="E840" s="17">
        <v>8</v>
      </c>
      <c r="F840" s="14" t="s">
        <v>839</v>
      </c>
      <c r="G840" s="119">
        <v>42856</v>
      </c>
      <c r="H840" s="61" t="s">
        <v>840</v>
      </c>
      <c r="I840" s="120">
        <v>1360</v>
      </c>
      <c r="J840" s="129"/>
      <c r="K840" s="129"/>
      <c r="L840" s="122">
        <v>923910</v>
      </c>
      <c r="M840" s="123">
        <v>0.88</v>
      </c>
      <c r="N840" s="122">
        <v>813040</v>
      </c>
      <c r="O840" s="124"/>
      <c r="P840" s="125">
        <f t="shared" si="15"/>
        <v>679</v>
      </c>
      <c r="Q840" s="126" t="s">
        <v>2005</v>
      </c>
    </row>
    <row r="841" s="75" customFormat="1" ht="15.75" customHeight="1" spans="1:20">
      <c r="A841" s="115" t="s">
        <v>2023</v>
      </c>
      <c r="B841" s="116"/>
      <c r="C841" s="128"/>
      <c r="D841" s="170" t="s">
        <v>837</v>
      </c>
      <c r="E841" s="17">
        <v>9</v>
      </c>
      <c r="F841" s="14" t="s">
        <v>839</v>
      </c>
      <c r="G841" s="119">
        <v>42856</v>
      </c>
      <c r="H841" s="61" t="s">
        <v>840</v>
      </c>
      <c r="I841" s="120">
        <v>530</v>
      </c>
      <c r="J841" s="129"/>
      <c r="K841" s="129"/>
      <c r="L841" s="122">
        <v>360050</v>
      </c>
      <c r="M841" s="123">
        <v>0.88</v>
      </c>
      <c r="N841" s="122">
        <v>316840</v>
      </c>
      <c r="O841" s="124"/>
      <c r="P841" s="125">
        <f t="shared" si="15"/>
        <v>679</v>
      </c>
      <c r="Q841" s="126" t="s">
        <v>2005</v>
      </c>
    </row>
    <row r="842" s="2" customFormat="1" ht="15.75" customHeight="1" spans="1:20">
      <c r="A842" s="115" t="s">
        <v>2024</v>
      </c>
      <c r="B842" s="116"/>
      <c r="C842" s="128"/>
      <c r="D842" s="170" t="s">
        <v>837</v>
      </c>
      <c r="E842" s="17">
        <v>10</v>
      </c>
      <c r="F842" s="14" t="s">
        <v>839</v>
      </c>
      <c r="G842" s="119">
        <v>42856</v>
      </c>
      <c r="H842" s="61" t="s">
        <v>840</v>
      </c>
      <c r="I842" s="120">
        <v>530</v>
      </c>
      <c r="J842" s="129"/>
      <c r="K842" s="129"/>
      <c r="L842" s="122">
        <v>360050</v>
      </c>
      <c r="M842" s="123">
        <v>0.88</v>
      </c>
      <c r="N842" s="122">
        <v>316840</v>
      </c>
      <c r="O842" s="124"/>
      <c r="P842" s="125">
        <f t="shared" si="15"/>
        <v>679</v>
      </c>
      <c r="Q842" s="126" t="s">
        <v>2005</v>
      </c>
    </row>
    <row r="843" s="2" customFormat="1" ht="15.75" customHeight="1" spans="1:20">
      <c r="A843" s="115" t="s">
        <v>2025</v>
      </c>
      <c r="B843" s="116"/>
      <c r="C843" s="128"/>
      <c r="D843" s="170" t="s">
        <v>837</v>
      </c>
      <c r="E843" s="17">
        <v>11</v>
      </c>
      <c r="F843" s="14" t="s">
        <v>839</v>
      </c>
      <c r="G843" s="119">
        <v>42856</v>
      </c>
      <c r="H843" s="61" t="s">
        <v>840</v>
      </c>
      <c r="I843" s="120">
        <v>1360</v>
      </c>
      <c r="J843" s="129"/>
      <c r="K843" s="129"/>
      <c r="L843" s="122">
        <v>923910</v>
      </c>
      <c r="M843" s="123">
        <v>0.88</v>
      </c>
      <c r="N843" s="122">
        <v>813040</v>
      </c>
      <c r="O843" s="124"/>
      <c r="P843" s="125">
        <f t="shared" si="15"/>
        <v>679</v>
      </c>
      <c r="Q843" s="126" t="s">
        <v>2005</v>
      </c>
    </row>
    <row r="844" s="2" customFormat="1" ht="15.75" customHeight="1" spans="1:20">
      <c r="A844" s="115" t="s">
        <v>2026</v>
      </c>
      <c r="B844" s="116"/>
      <c r="C844" s="128"/>
      <c r="D844" s="170" t="s">
        <v>837</v>
      </c>
      <c r="E844" s="17">
        <v>12</v>
      </c>
      <c r="F844" s="14" t="s">
        <v>839</v>
      </c>
      <c r="G844" s="119">
        <v>42856</v>
      </c>
      <c r="H844" s="61" t="s">
        <v>840</v>
      </c>
      <c r="I844" s="120">
        <v>1360</v>
      </c>
      <c r="J844" s="129"/>
      <c r="K844" s="129"/>
      <c r="L844" s="122">
        <v>923910</v>
      </c>
      <c r="M844" s="123">
        <v>0.88</v>
      </c>
      <c r="N844" s="122">
        <v>813040</v>
      </c>
      <c r="O844" s="124"/>
      <c r="P844" s="125">
        <f t="shared" si="15"/>
        <v>679</v>
      </c>
      <c r="Q844" s="126" t="s">
        <v>2005</v>
      </c>
    </row>
    <row r="845" s="2" customFormat="1" ht="15.75" customHeight="1" spans="1:20">
      <c r="A845" s="115" t="s">
        <v>2027</v>
      </c>
      <c r="B845" s="116"/>
      <c r="C845" s="128"/>
      <c r="D845" s="170" t="s">
        <v>837</v>
      </c>
      <c r="E845" s="17">
        <v>13</v>
      </c>
      <c r="F845" s="14" t="s">
        <v>839</v>
      </c>
      <c r="G845" s="119">
        <v>42856</v>
      </c>
      <c r="H845" s="61" t="s">
        <v>840</v>
      </c>
      <c r="I845" s="120">
        <v>1360</v>
      </c>
      <c r="J845" s="129"/>
      <c r="K845" s="129"/>
      <c r="L845" s="122">
        <v>923910</v>
      </c>
      <c r="M845" s="123">
        <v>0.88</v>
      </c>
      <c r="N845" s="122">
        <v>813040</v>
      </c>
      <c r="O845" s="124"/>
      <c r="P845" s="125">
        <f t="shared" si="15"/>
        <v>679</v>
      </c>
      <c r="Q845" s="126" t="s">
        <v>2005</v>
      </c>
    </row>
    <row r="846" s="2" customFormat="1" ht="15.75" customHeight="1" spans="1:20">
      <c r="A846" s="115" t="s">
        <v>2028</v>
      </c>
      <c r="B846" s="116"/>
      <c r="C846" s="128"/>
      <c r="D846" s="170" t="s">
        <v>837</v>
      </c>
      <c r="E846" s="17">
        <v>14</v>
      </c>
      <c r="F846" s="14" t="s">
        <v>839</v>
      </c>
      <c r="G846" s="119">
        <v>42856</v>
      </c>
      <c r="H846" s="61" t="s">
        <v>840</v>
      </c>
      <c r="I846" s="120">
        <v>1360</v>
      </c>
      <c r="J846" s="129"/>
      <c r="K846" s="129"/>
      <c r="L846" s="122">
        <v>923910</v>
      </c>
      <c r="M846" s="123">
        <v>0.88</v>
      </c>
      <c r="N846" s="122">
        <v>813040</v>
      </c>
      <c r="O846" s="124"/>
      <c r="P846" s="125">
        <f t="shared" si="15"/>
        <v>679</v>
      </c>
      <c r="Q846" s="126" t="s">
        <v>2005</v>
      </c>
    </row>
    <row r="847" s="2" customFormat="1" ht="15.75" customHeight="1" spans="1:20">
      <c r="A847" s="115" t="s">
        <v>2029</v>
      </c>
      <c r="B847" s="116"/>
      <c r="C847" s="128"/>
      <c r="D847" s="170" t="s">
        <v>837</v>
      </c>
      <c r="E847" s="17">
        <v>15</v>
      </c>
      <c r="F847" s="14" t="s">
        <v>839</v>
      </c>
      <c r="G847" s="119">
        <v>42856</v>
      </c>
      <c r="H847" s="61" t="s">
        <v>840</v>
      </c>
      <c r="I847" s="120">
        <v>1360</v>
      </c>
      <c r="J847" s="129"/>
      <c r="K847" s="129"/>
      <c r="L847" s="122">
        <v>923910</v>
      </c>
      <c r="M847" s="123">
        <v>0.88</v>
      </c>
      <c r="N847" s="122">
        <v>813040</v>
      </c>
      <c r="O847" s="124"/>
      <c r="P847" s="125">
        <f t="shared" si="15"/>
        <v>679</v>
      </c>
      <c r="Q847" s="126" t="s">
        <v>2005</v>
      </c>
    </row>
    <row r="848" s="2" customFormat="1" ht="15.75" customHeight="1" spans="1:20">
      <c r="A848" s="115" t="s">
        <v>2030</v>
      </c>
      <c r="B848" s="116"/>
      <c r="C848" s="128"/>
      <c r="D848" s="170" t="s">
        <v>837</v>
      </c>
      <c r="E848" s="17">
        <v>16</v>
      </c>
      <c r="F848" s="14" t="s">
        <v>839</v>
      </c>
      <c r="G848" s="119">
        <v>42856</v>
      </c>
      <c r="H848" s="61" t="s">
        <v>840</v>
      </c>
      <c r="I848" s="120">
        <v>1360</v>
      </c>
      <c r="J848" s="129"/>
      <c r="K848" s="129"/>
      <c r="L848" s="122">
        <v>923910</v>
      </c>
      <c r="M848" s="123">
        <v>0.88</v>
      </c>
      <c r="N848" s="122">
        <v>813040</v>
      </c>
      <c r="O848" s="124"/>
      <c r="P848" s="125">
        <f t="shared" si="15"/>
        <v>679</v>
      </c>
      <c r="Q848" s="126" t="s">
        <v>2005</v>
      </c>
    </row>
    <row r="849" s="2" customFormat="1" ht="15.75" customHeight="1" spans="1:17">
      <c r="A849" s="115" t="s">
        <v>2031</v>
      </c>
      <c r="B849" s="116"/>
      <c r="C849" s="128"/>
      <c r="D849" s="170" t="s">
        <v>837</v>
      </c>
      <c r="E849" s="17">
        <v>17</v>
      </c>
      <c r="F849" s="14" t="s">
        <v>839</v>
      </c>
      <c r="G849" s="119">
        <v>42856</v>
      </c>
      <c r="H849" s="61" t="s">
        <v>840</v>
      </c>
      <c r="I849" s="120">
        <v>1360</v>
      </c>
      <c r="J849" s="129"/>
      <c r="K849" s="129"/>
      <c r="L849" s="122">
        <v>923910</v>
      </c>
      <c r="M849" s="123">
        <v>0.88</v>
      </c>
      <c r="N849" s="122">
        <v>813040</v>
      </c>
      <c r="O849" s="124"/>
      <c r="P849" s="125">
        <f t="shared" si="15"/>
        <v>679</v>
      </c>
      <c r="Q849" s="126" t="s">
        <v>2005</v>
      </c>
    </row>
    <row r="850" s="3" customFormat="1" ht="15.75" customHeight="1" spans="1:17">
      <c r="A850" s="115" t="s">
        <v>2032</v>
      </c>
      <c r="B850" s="116"/>
      <c r="C850" s="128"/>
      <c r="D850" s="170" t="s">
        <v>837</v>
      </c>
      <c r="E850" s="17">
        <v>18</v>
      </c>
      <c r="F850" s="14" t="s">
        <v>839</v>
      </c>
      <c r="G850" s="119">
        <v>42856</v>
      </c>
      <c r="H850" s="61" t="s">
        <v>840</v>
      </c>
      <c r="I850" s="120">
        <v>1360</v>
      </c>
      <c r="J850" s="129"/>
      <c r="K850" s="129"/>
      <c r="L850" s="122">
        <v>923910</v>
      </c>
      <c r="M850" s="123">
        <v>0.88</v>
      </c>
      <c r="N850" s="122">
        <v>813040</v>
      </c>
      <c r="O850" s="124"/>
      <c r="P850" s="125">
        <f t="shared" si="15"/>
        <v>679</v>
      </c>
      <c r="Q850" s="126" t="s">
        <v>2005</v>
      </c>
    </row>
    <row r="851" s="3" customFormat="1" ht="15.75" customHeight="1" spans="1:17">
      <c r="A851" s="115" t="s">
        <v>2033</v>
      </c>
      <c r="B851" s="116"/>
      <c r="C851" s="128"/>
      <c r="D851" s="170" t="s">
        <v>1238</v>
      </c>
      <c r="E851" s="17">
        <v>1</v>
      </c>
      <c r="F851" s="14" t="s">
        <v>839</v>
      </c>
      <c r="G851" s="119">
        <v>42856</v>
      </c>
      <c r="H851" s="61" t="s">
        <v>840</v>
      </c>
      <c r="I851" s="120">
        <v>500</v>
      </c>
      <c r="J851" s="129"/>
      <c r="K851" s="129"/>
      <c r="L851" s="122">
        <v>339670</v>
      </c>
      <c r="M851" s="123">
        <v>0.88</v>
      </c>
      <c r="N851" s="122">
        <v>298910</v>
      </c>
      <c r="O851" s="124"/>
      <c r="P851" s="125">
        <f t="shared" si="15"/>
        <v>679</v>
      </c>
      <c r="Q851" s="126" t="s">
        <v>2005</v>
      </c>
    </row>
    <row r="852" s="3" customFormat="1" ht="15.75" customHeight="1" spans="1:17">
      <c r="A852" s="115" t="s">
        <v>2034</v>
      </c>
      <c r="B852" s="116"/>
      <c r="C852" s="128"/>
      <c r="D852" s="170" t="s">
        <v>1238</v>
      </c>
      <c r="E852" s="17">
        <v>2</v>
      </c>
      <c r="F852" s="14" t="s">
        <v>839</v>
      </c>
      <c r="G852" s="119">
        <v>42856</v>
      </c>
      <c r="H852" s="61" t="s">
        <v>840</v>
      </c>
      <c r="I852" s="120">
        <v>500</v>
      </c>
      <c r="J852" s="129"/>
      <c r="K852" s="129"/>
      <c r="L852" s="122">
        <v>339670</v>
      </c>
      <c r="M852" s="123">
        <v>0.88</v>
      </c>
      <c r="N852" s="122">
        <v>298910</v>
      </c>
      <c r="O852" s="124"/>
      <c r="P852" s="125">
        <f t="shared" si="15"/>
        <v>679</v>
      </c>
      <c r="Q852" s="126" t="s">
        <v>2005</v>
      </c>
    </row>
    <row r="853" s="3" customFormat="1" ht="15.75" customHeight="1" spans="1:17">
      <c r="A853" s="115" t="s">
        <v>2035</v>
      </c>
      <c r="B853" s="116"/>
      <c r="C853" s="128"/>
      <c r="D853" s="170" t="s">
        <v>1238</v>
      </c>
      <c r="E853" s="17">
        <v>3</v>
      </c>
      <c r="F853" s="14" t="s">
        <v>839</v>
      </c>
      <c r="G853" s="119">
        <v>42856</v>
      </c>
      <c r="H853" s="61" t="s">
        <v>840</v>
      </c>
      <c r="I853" s="120">
        <v>400</v>
      </c>
      <c r="J853" s="129"/>
      <c r="K853" s="129"/>
      <c r="L853" s="122">
        <v>271740</v>
      </c>
      <c r="M853" s="123">
        <v>0.88</v>
      </c>
      <c r="N853" s="122">
        <v>239130</v>
      </c>
      <c r="O853" s="124"/>
      <c r="P853" s="125">
        <f t="shared" si="15"/>
        <v>679</v>
      </c>
      <c r="Q853" s="126" t="s">
        <v>2005</v>
      </c>
    </row>
    <row r="854" ht="15.75" customHeight="1" spans="1:17">
      <c r="A854" s="115" t="s">
        <v>2036</v>
      </c>
      <c r="B854" s="127"/>
      <c r="C854" s="128"/>
      <c r="D854" s="108" t="s">
        <v>945</v>
      </c>
      <c r="E854" s="108"/>
      <c r="F854" s="132"/>
      <c r="G854" s="119">
        <v>41030</v>
      </c>
      <c r="H854" s="133" t="s">
        <v>941</v>
      </c>
      <c r="I854" s="134">
        <v>1</v>
      </c>
      <c r="J854" s="135">
        <v>206300</v>
      </c>
      <c r="K854" s="136">
        <v>144238.4</v>
      </c>
      <c r="L854" s="137">
        <v>287220</v>
      </c>
      <c r="M854" s="138">
        <v>0.66</v>
      </c>
      <c r="N854" s="139">
        <v>189570</v>
      </c>
      <c r="O854" s="140"/>
      <c r="P854" s="141"/>
      <c r="Q854" s="142" t="s">
        <v>2005</v>
      </c>
    </row>
    <row r="855" ht="15.75" customHeight="1" spans="1:17">
      <c r="A855" s="115" t="s">
        <v>2037</v>
      </c>
      <c r="B855" s="127"/>
      <c r="C855" s="128"/>
      <c r="D855" s="108" t="s">
        <v>2038</v>
      </c>
      <c r="E855" s="108"/>
      <c r="F855" s="132"/>
      <c r="G855" s="119">
        <v>41030</v>
      </c>
      <c r="H855" s="133" t="s">
        <v>941</v>
      </c>
      <c r="I855" s="134">
        <v>1</v>
      </c>
      <c r="J855" s="135">
        <v>1594113</v>
      </c>
      <c r="K855" s="136">
        <v>1114550.72</v>
      </c>
      <c r="L855" s="137">
        <v>2219380</v>
      </c>
      <c r="M855" s="138">
        <v>0.54</v>
      </c>
      <c r="N855" s="139">
        <v>1198470</v>
      </c>
      <c r="O855" s="140"/>
      <c r="P855" s="141"/>
      <c r="Q855" s="142" t="s">
        <v>2005</v>
      </c>
    </row>
    <row r="856" ht="15.75" customHeight="1" spans="1:17">
      <c r="A856" s="115" t="s">
        <v>2039</v>
      </c>
      <c r="B856" s="127"/>
      <c r="C856" s="128"/>
      <c r="D856" s="108" t="s">
        <v>1270</v>
      </c>
      <c r="E856" s="108"/>
      <c r="F856" s="132"/>
      <c r="G856" s="119">
        <v>41487</v>
      </c>
      <c r="H856" s="133" t="s">
        <v>941</v>
      </c>
      <c r="I856" s="134">
        <v>1</v>
      </c>
      <c r="J856" s="135">
        <v>82800</v>
      </c>
      <c r="K856" s="136">
        <v>62807.25</v>
      </c>
      <c r="L856" s="137">
        <v>112470</v>
      </c>
      <c r="M856" s="138">
        <v>0.72</v>
      </c>
      <c r="N856" s="139">
        <v>80980</v>
      </c>
      <c r="O856" s="140"/>
      <c r="P856" s="141"/>
      <c r="Q856" s="142" t="s">
        <v>2005</v>
      </c>
    </row>
    <row r="857" ht="15.75" customHeight="1" spans="1:17">
      <c r="A857" s="115" t="s">
        <v>2040</v>
      </c>
      <c r="B857" s="127"/>
      <c r="C857" s="128"/>
      <c r="D857" s="108" t="s">
        <v>773</v>
      </c>
      <c r="E857" s="108"/>
      <c r="F857" s="132"/>
      <c r="G857" s="119">
        <v>41791</v>
      </c>
      <c r="H857" s="133" t="s">
        <v>941</v>
      </c>
      <c r="I857" s="134">
        <v>2</v>
      </c>
      <c r="J857" s="135">
        <v>500000</v>
      </c>
      <c r="K857" s="136">
        <v>399062.33</v>
      </c>
      <c r="L857" s="137">
        <v>650840</v>
      </c>
      <c r="M857" s="138">
        <v>0.68</v>
      </c>
      <c r="N857" s="139">
        <v>442570</v>
      </c>
      <c r="O857" s="140"/>
      <c r="P857" s="141"/>
      <c r="Q857" s="142" t="s">
        <v>2005</v>
      </c>
    </row>
    <row r="858" ht="15.75" customHeight="1" spans="1:17">
      <c r="A858" s="115" t="s">
        <v>2041</v>
      </c>
      <c r="B858" s="127"/>
      <c r="C858" s="128"/>
      <c r="D858" s="108" t="s">
        <v>1415</v>
      </c>
      <c r="E858" s="108"/>
      <c r="F858" s="132"/>
      <c r="G858" s="119">
        <v>41791</v>
      </c>
      <c r="H858" s="133" t="s">
        <v>941</v>
      </c>
      <c r="I858" s="134">
        <v>1</v>
      </c>
      <c r="J858" s="135">
        <v>124914.89</v>
      </c>
      <c r="K858" s="136">
        <v>99697.94</v>
      </c>
      <c r="L858" s="137">
        <v>162600</v>
      </c>
      <c r="M858" s="138">
        <v>0.68</v>
      </c>
      <c r="N858" s="139">
        <v>110570</v>
      </c>
      <c r="O858" s="140"/>
      <c r="P858" s="141"/>
      <c r="Q858" s="142" t="s">
        <v>2005</v>
      </c>
    </row>
    <row r="859" ht="15.75" customHeight="1" spans="1:17">
      <c r="A859" s="115" t="s">
        <v>2042</v>
      </c>
      <c r="B859" s="127"/>
      <c r="C859" s="128"/>
      <c r="D859" s="108" t="s">
        <v>1415</v>
      </c>
      <c r="E859" s="108"/>
      <c r="F859" s="132"/>
      <c r="G859" s="119">
        <v>41791</v>
      </c>
      <c r="H859" s="133" t="s">
        <v>941</v>
      </c>
      <c r="I859" s="134">
        <v>1</v>
      </c>
      <c r="J859" s="135">
        <v>3191756.8</v>
      </c>
      <c r="K859" s="136">
        <v>2547420.76</v>
      </c>
      <c r="L859" s="137">
        <v>4154660</v>
      </c>
      <c r="M859" s="138">
        <v>0.68</v>
      </c>
      <c r="N859" s="139">
        <v>2825170</v>
      </c>
      <c r="O859" s="140"/>
      <c r="P859" s="141"/>
      <c r="Q859" s="142" t="s">
        <v>2005</v>
      </c>
    </row>
    <row r="860" ht="15.75" customHeight="1" spans="1:17">
      <c r="A860" s="115" t="s">
        <v>2043</v>
      </c>
      <c r="B860" s="127"/>
      <c r="C860" s="128"/>
      <c r="D860" s="108" t="s">
        <v>1415</v>
      </c>
      <c r="E860" s="108"/>
      <c r="F860" s="132"/>
      <c r="G860" s="119">
        <v>41791</v>
      </c>
      <c r="H860" s="133" t="s">
        <v>941</v>
      </c>
      <c r="I860" s="134">
        <v>2</v>
      </c>
      <c r="J860" s="135">
        <v>383790.5</v>
      </c>
      <c r="K860" s="136">
        <v>306312.83</v>
      </c>
      <c r="L860" s="137">
        <v>499570</v>
      </c>
      <c r="M860" s="138">
        <v>0.68</v>
      </c>
      <c r="N860" s="139">
        <v>339710</v>
      </c>
      <c r="O860" s="140"/>
      <c r="P860" s="141"/>
      <c r="Q860" s="142" t="s">
        <v>2005</v>
      </c>
    </row>
    <row r="861" ht="15.75" customHeight="1" spans="1:17">
      <c r="A861" s="115" t="s">
        <v>2044</v>
      </c>
      <c r="B861" s="127"/>
      <c r="C861" s="128"/>
      <c r="D861" s="108" t="s">
        <v>1392</v>
      </c>
      <c r="E861" s="108"/>
      <c r="F861" s="132"/>
      <c r="G861" s="119">
        <v>42826</v>
      </c>
      <c r="H861" s="133" t="s">
        <v>941</v>
      </c>
      <c r="I861" s="134">
        <v>1</v>
      </c>
      <c r="J861" s="135">
        <v>76000</v>
      </c>
      <c r="K861" s="136">
        <v>70885.89</v>
      </c>
      <c r="L861" s="137">
        <v>91190</v>
      </c>
      <c r="M861" s="138">
        <v>0.9</v>
      </c>
      <c r="N861" s="139">
        <v>82070</v>
      </c>
      <c r="O861" s="140"/>
      <c r="P861" s="141"/>
      <c r="Q861" s="142" t="s">
        <v>2005</v>
      </c>
    </row>
    <row r="862" ht="15.75" customHeight="1" spans="1:17">
      <c r="A862" s="115" t="s">
        <v>2045</v>
      </c>
      <c r="B862" s="127"/>
      <c r="C862" s="128"/>
      <c r="D862" s="108" t="s">
        <v>2046</v>
      </c>
      <c r="E862" s="108"/>
      <c r="F862" s="132"/>
      <c r="G862" s="119">
        <v>42941</v>
      </c>
      <c r="H862" s="133" t="s">
        <v>941</v>
      </c>
      <c r="I862" s="134">
        <v>1</v>
      </c>
      <c r="J862" s="135">
        <v>189329.96</v>
      </c>
      <c r="K862" s="136">
        <v>178837.94</v>
      </c>
      <c r="L862" s="137">
        <v>227160</v>
      </c>
      <c r="M862" s="138">
        <v>0.92</v>
      </c>
      <c r="N862" s="139">
        <v>208990</v>
      </c>
      <c r="O862" s="140"/>
      <c r="P862" s="141"/>
      <c r="Q862" s="142" t="s">
        <v>2005</v>
      </c>
    </row>
    <row r="863" ht="15.75" customHeight="1" spans="1:17">
      <c r="A863" s="115" t="s">
        <v>2047</v>
      </c>
      <c r="B863" s="127"/>
      <c r="C863" s="128"/>
      <c r="D863" s="108" t="s">
        <v>2048</v>
      </c>
      <c r="E863" s="108"/>
      <c r="F863" s="132"/>
      <c r="G863" s="119">
        <v>42941</v>
      </c>
      <c r="H863" s="133" t="s">
        <v>941</v>
      </c>
      <c r="I863" s="134">
        <v>2</v>
      </c>
      <c r="J863" s="135">
        <v>84482.16</v>
      </c>
      <c r="K863" s="136">
        <v>79800.42</v>
      </c>
      <c r="L863" s="137">
        <v>101360</v>
      </c>
      <c r="M863" s="138">
        <v>0.92</v>
      </c>
      <c r="N863" s="139">
        <v>93250</v>
      </c>
      <c r="O863" s="140"/>
      <c r="P863" s="141"/>
      <c r="Q863" s="142" t="s">
        <v>2005</v>
      </c>
    </row>
    <row r="864" ht="15.75" customHeight="1" spans="1:17">
      <c r="A864" s="115" t="s">
        <v>2049</v>
      </c>
      <c r="B864" s="127"/>
      <c r="C864" s="128"/>
      <c r="D864" s="108" t="s">
        <v>1392</v>
      </c>
      <c r="E864" s="108"/>
      <c r="F864" s="132"/>
      <c r="G864" s="119">
        <v>43005</v>
      </c>
      <c r="H864" s="133" t="s">
        <v>941</v>
      </c>
      <c r="I864" s="134">
        <v>1</v>
      </c>
      <c r="J864" s="135">
        <v>70550</v>
      </c>
      <c r="K864" s="136">
        <v>67198.88</v>
      </c>
      <c r="L864" s="137">
        <v>84650</v>
      </c>
      <c r="M864" s="138">
        <v>0.93</v>
      </c>
      <c r="N864" s="139">
        <v>78720</v>
      </c>
      <c r="O864" s="140"/>
      <c r="P864" s="141"/>
      <c r="Q864" s="142" t="s">
        <v>2005</v>
      </c>
    </row>
    <row r="865" ht="15.75" customHeight="1" spans="1:17">
      <c r="A865" s="115" t="s">
        <v>2050</v>
      </c>
      <c r="B865" s="127"/>
      <c r="C865" s="128"/>
      <c r="D865" s="108" t="s">
        <v>2051</v>
      </c>
      <c r="E865" s="108"/>
      <c r="F865" s="132"/>
      <c r="G865" s="119">
        <v>41944</v>
      </c>
      <c r="H865" s="133" t="s">
        <v>941</v>
      </c>
      <c r="I865" s="134">
        <v>1</v>
      </c>
      <c r="J865" s="135">
        <v>30000</v>
      </c>
      <c r="K865" s="136">
        <v>24537.5</v>
      </c>
      <c r="L865" s="137">
        <v>39050</v>
      </c>
      <c r="M865" s="138">
        <v>0.78</v>
      </c>
      <c r="N865" s="139">
        <v>30460</v>
      </c>
      <c r="O865" s="140"/>
      <c r="P865" s="141"/>
      <c r="Q865" s="142" t="s">
        <v>2005</v>
      </c>
    </row>
    <row r="866" ht="15.75" customHeight="1" spans="1:17">
      <c r="A866" s="115" t="s">
        <v>2052</v>
      </c>
      <c r="B866" s="127"/>
      <c r="C866" s="128"/>
      <c r="D866" s="108" t="s">
        <v>1392</v>
      </c>
      <c r="E866" s="108"/>
      <c r="F866" s="132"/>
      <c r="G866" s="119">
        <v>42186</v>
      </c>
      <c r="H866" s="133" t="s">
        <v>941</v>
      </c>
      <c r="I866" s="134">
        <v>1</v>
      </c>
      <c r="J866" s="135">
        <v>38000</v>
      </c>
      <c r="K866" s="136">
        <v>32284.04</v>
      </c>
      <c r="L866" s="137">
        <v>46880</v>
      </c>
      <c r="M866" s="138">
        <v>0.82</v>
      </c>
      <c r="N866" s="139">
        <v>38440</v>
      </c>
      <c r="O866" s="140"/>
      <c r="P866" s="141"/>
      <c r="Q866" s="142" t="s">
        <v>2005</v>
      </c>
    </row>
    <row r="867" ht="15.75" customHeight="1" spans="1:17">
      <c r="A867" s="115" t="s">
        <v>2053</v>
      </c>
      <c r="B867" s="127"/>
      <c r="C867" s="128"/>
      <c r="D867" s="108" t="s">
        <v>2054</v>
      </c>
      <c r="E867" s="108"/>
      <c r="F867" s="132"/>
      <c r="G867" s="119">
        <v>43354</v>
      </c>
      <c r="H867" s="133" t="s">
        <v>941</v>
      </c>
      <c r="I867" s="134">
        <v>1</v>
      </c>
      <c r="J867" s="135">
        <v>76000</v>
      </c>
      <c r="K867" s="136">
        <v>76000</v>
      </c>
      <c r="L867" s="137">
        <v>90330</v>
      </c>
      <c r="M867" s="138">
        <v>0.98</v>
      </c>
      <c r="N867" s="139">
        <v>88520</v>
      </c>
      <c r="O867" s="140"/>
      <c r="P867" s="141"/>
      <c r="Q867" s="142" t="s">
        <v>2005</v>
      </c>
    </row>
    <row r="868" ht="15.75" customHeight="1" spans="1:17">
      <c r="A868" s="115" t="s">
        <v>2055</v>
      </c>
      <c r="B868" s="127"/>
      <c r="C868" s="128"/>
      <c r="D868" s="108" t="s">
        <v>962</v>
      </c>
      <c r="E868" s="108"/>
      <c r="F868" s="132"/>
      <c r="G868" s="119">
        <v>41030</v>
      </c>
      <c r="H868" s="133" t="s">
        <v>941</v>
      </c>
      <c r="I868" s="134">
        <v>1</v>
      </c>
      <c r="J868" s="135">
        <v>2185000</v>
      </c>
      <c r="K868" s="136">
        <v>1527679.04</v>
      </c>
      <c r="L868" s="137">
        <v>3042040</v>
      </c>
      <c r="M868" s="138">
        <v>0.66</v>
      </c>
      <c r="N868" s="139">
        <v>2007750</v>
      </c>
      <c r="O868" s="140"/>
      <c r="P868" s="141"/>
      <c r="Q868" s="142" t="s">
        <v>2056</v>
      </c>
    </row>
    <row r="869" ht="15.75" customHeight="1" spans="1:17">
      <c r="A869" s="115" t="s">
        <v>2057</v>
      </c>
      <c r="B869" s="127"/>
      <c r="C869" s="128"/>
      <c r="D869" s="108" t="s">
        <v>2058</v>
      </c>
      <c r="E869" s="108"/>
      <c r="F869" s="132"/>
      <c r="G869" s="119">
        <v>41395</v>
      </c>
      <c r="H869" s="133" t="s">
        <v>941</v>
      </c>
      <c r="I869" s="134">
        <v>1</v>
      </c>
      <c r="J869" s="135">
        <v>19818</v>
      </c>
      <c r="K869" s="136">
        <v>14797.2</v>
      </c>
      <c r="L869" s="137">
        <v>26920</v>
      </c>
      <c r="M869" s="138">
        <v>0.61</v>
      </c>
      <c r="N869" s="139">
        <v>16420</v>
      </c>
      <c r="O869" s="140"/>
      <c r="P869" s="141"/>
      <c r="Q869" s="142" t="s">
        <v>2056</v>
      </c>
    </row>
    <row r="870" ht="15.75" customHeight="1" spans="1:17">
      <c r="A870" s="115" t="s">
        <v>2059</v>
      </c>
      <c r="B870" s="127"/>
      <c r="C870" s="128"/>
      <c r="D870" s="108" t="s">
        <v>2060</v>
      </c>
      <c r="E870" s="108"/>
      <c r="F870" s="132"/>
      <c r="G870" s="119">
        <v>41395</v>
      </c>
      <c r="H870" s="133" t="s">
        <v>941</v>
      </c>
      <c r="I870" s="134">
        <v>1</v>
      </c>
      <c r="J870" s="135">
        <v>26344</v>
      </c>
      <c r="K870" s="136">
        <v>19670.08</v>
      </c>
      <c r="L870" s="137">
        <v>35780</v>
      </c>
      <c r="M870" s="138">
        <v>0.71</v>
      </c>
      <c r="N870" s="139">
        <v>25400</v>
      </c>
      <c r="O870" s="140"/>
      <c r="P870" s="141"/>
      <c r="Q870" s="142" t="s">
        <v>2056</v>
      </c>
    </row>
    <row r="871" ht="15.75" customHeight="1" spans="1:17">
      <c r="A871" s="115" t="s">
        <v>2061</v>
      </c>
      <c r="B871" s="127"/>
      <c r="C871" s="128"/>
      <c r="D871" s="108" t="s">
        <v>2062</v>
      </c>
      <c r="E871" s="108"/>
      <c r="F871" s="132"/>
      <c r="G871" s="119">
        <v>42095</v>
      </c>
      <c r="H871" s="133" t="s">
        <v>941</v>
      </c>
      <c r="I871" s="134">
        <v>1</v>
      </c>
      <c r="J871" s="135">
        <v>29550</v>
      </c>
      <c r="K871" s="136">
        <v>24754.23</v>
      </c>
      <c r="L871" s="137">
        <v>36460</v>
      </c>
      <c r="M871" s="138">
        <v>0.8</v>
      </c>
      <c r="N871" s="139">
        <v>29170</v>
      </c>
      <c r="O871" s="140"/>
      <c r="P871" s="141"/>
      <c r="Q871" s="143" t="s">
        <v>2056</v>
      </c>
    </row>
    <row r="872" ht="15.75" customHeight="1" spans="1:17">
      <c r="A872" s="115" t="s">
        <v>2063</v>
      </c>
      <c r="B872" s="127"/>
      <c r="C872" s="128"/>
      <c r="D872" s="108" t="s">
        <v>962</v>
      </c>
      <c r="E872" s="108"/>
      <c r="F872" s="132"/>
      <c r="G872" s="119">
        <v>42248</v>
      </c>
      <c r="H872" s="133" t="s">
        <v>941</v>
      </c>
      <c r="I872" s="134">
        <v>1</v>
      </c>
      <c r="J872" s="135">
        <v>131517.9</v>
      </c>
      <c r="K872" s="136">
        <v>112776.66</v>
      </c>
      <c r="L872" s="137">
        <v>162260</v>
      </c>
      <c r="M872" s="138">
        <v>0.83</v>
      </c>
      <c r="N872" s="139">
        <v>134680</v>
      </c>
      <c r="O872" s="140"/>
      <c r="P872" s="141"/>
      <c r="Q872" s="142" t="s">
        <v>2056</v>
      </c>
    </row>
    <row r="873" ht="15.75" customHeight="1" spans="1:17">
      <c r="A873" s="115" t="s">
        <v>2064</v>
      </c>
      <c r="B873" s="127"/>
      <c r="C873" s="128"/>
      <c r="D873" s="108" t="s">
        <v>2065</v>
      </c>
      <c r="E873" s="108"/>
      <c r="F873" s="132"/>
      <c r="G873" s="119">
        <v>42705</v>
      </c>
      <c r="H873" s="133" t="s">
        <v>941</v>
      </c>
      <c r="I873" s="134">
        <v>1</v>
      </c>
      <c r="J873" s="135">
        <v>989842</v>
      </c>
      <c r="K873" s="136">
        <v>907561.48</v>
      </c>
      <c r="L873" s="137">
        <v>1221240</v>
      </c>
      <c r="M873" s="138">
        <v>0.89</v>
      </c>
      <c r="N873" s="139">
        <v>1086900</v>
      </c>
      <c r="O873" s="140"/>
      <c r="P873" s="141"/>
      <c r="Q873" s="142" t="s">
        <v>2056</v>
      </c>
    </row>
    <row r="874" ht="15.75" customHeight="1" spans="1:17">
      <c r="A874" s="115" t="s">
        <v>2066</v>
      </c>
      <c r="B874" s="127"/>
      <c r="C874" s="128"/>
      <c r="D874" s="108" t="s">
        <v>2067</v>
      </c>
      <c r="E874" s="108"/>
      <c r="F874" s="132"/>
      <c r="G874" s="119">
        <v>41974</v>
      </c>
      <c r="H874" s="133" t="s">
        <v>941</v>
      </c>
      <c r="I874" s="134">
        <v>1</v>
      </c>
      <c r="J874" s="135">
        <v>118145</v>
      </c>
      <c r="K874" s="136">
        <v>97100.3</v>
      </c>
      <c r="L874" s="137">
        <v>153790</v>
      </c>
      <c r="M874" s="138">
        <v>0.79</v>
      </c>
      <c r="N874" s="139">
        <v>121490</v>
      </c>
      <c r="O874" s="140"/>
      <c r="P874" s="141"/>
      <c r="Q874" s="142" t="s">
        <v>2056</v>
      </c>
    </row>
    <row r="875" ht="15.75" customHeight="1" spans="1:17">
      <c r="A875" s="115" t="s">
        <v>2068</v>
      </c>
      <c r="B875" s="127"/>
      <c r="C875" s="128"/>
      <c r="D875" s="108" t="s">
        <v>2069</v>
      </c>
      <c r="E875" s="108"/>
      <c r="F875" s="132"/>
      <c r="G875" s="119">
        <v>43187</v>
      </c>
      <c r="H875" s="133" t="s">
        <v>941</v>
      </c>
      <c r="I875" s="134">
        <v>1</v>
      </c>
      <c r="J875" s="135">
        <v>272600</v>
      </c>
      <c r="K875" s="136">
        <v>266125.76</v>
      </c>
      <c r="L875" s="137">
        <v>323980</v>
      </c>
      <c r="M875" s="138">
        <v>0.95</v>
      </c>
      <c r="N875" s="139">
        <v>307780</v>
      </c>
      <c r="O875" s="140"/>
      <c r="P875" s="141"/>
      <c r="Q875" s="142" t="s">
        <v>2056</v>
      </c>
    </row>
    <row r="876" ht="15.75" customHeight="1" spans="1:17">
      <c r="A876" s="115" t="s">
        <v>2070</v>
      </c>
      <c r="B876" s="127"/>
      <c r="C876" s="128"/>
      <c r="D876" s="108" t="s">
        <v>2071</v>
      </c>
      <c r="E876" s="108"/>
      <c r="F876" s="132"/>
      <c r="G876" s="119">
        <v>43373</v>
      </c>
      <c r="H876" s="133" t="s">
        <v>941</v>
      </c>
      <c r="I876" s="134">
        <v>1</v>
      </c>
      <c r="J876" s="135">
        <v>265428.73</v>
      </c>
      <c r="K876" s="136">
        <v>265428.73</v>
      </c>
      <c r="L876" s="137">
        <v>315460</v>
      </c>
      <c r="M876" s="138">
        <v>0.98</v>
      </c>
      <c r="N876" s="139">
        <v>309150</v>
      </c>
      <c r="O876" s="140"/>
      <c r="P876" s="141"/>
      <c r="Q876" s="142" t="s">
        <v>2056</v>
      </c>
    </row>
    <row r="877" ht="15.75" customHeight="1" spans="1:17">
      <c r="A877" s="115" t="s">
        <v>2072</v>
      </c>
      <c r="B877" s="127"/>
      <c r="C877" s="128"/>
      <c r="D877" s="108" t="s">
        <v>1305</v>
      </c>
      <c r="E877" s="108"/>
      <c r="F877" s="132"/>
      <c r="G877" s="119">
        <v>42552</v>
      </c>
      <c r="H877" s="133" t="s">
        <v>941</v>
      </c>
      <c r="I877" s="134">
        <v>1</v>
      </c>
      <c r="J877" s="135">
        <v>37307.36</v>
      </c>
      <c r="K877" s="136">
        <v>33467.94</v>
      </c>
      <c r="L877" s="137">
        <v>46030</v>
      </c>
      <c r="M877" s="138">
        <v>0.87</v>
      </c>
      <c r="N877" s="139">
        <v>40050</v>
      </c>
      <c r="O877" s="140"/>
      <c r="P877" s="141"/>
      <c r="Q877" s="142" t="s">
        <v>2073</v>
      </c>
    </row>
    <row r="878" ht="15.75" customHeight="1" spans="1:17">
      <c r="A878" s="115" t="s">
        <v>2074</v>
      </c>
      <c r="B878" s="127"/>
      <c r="C878" s="144"/>
      <c r="D878" s="108" t="s">
        <v>1303</v>
      </c>
      <c r="E878" s="108"/>
      <c r="F878" s="132"/>
      <c r="G878" s="119">
        <v>42552</v>
      </c>
      <c r="H878" s="133" t="s">
        <v>941</v>
      </c>
      <c r="I878" s="134">
        <v>1</v>
      </c>
      <c r="J878" s="135">
        <v>39997.36</v>
      </c>
      <c r="K878" s="136">
        <v>35881.04</v>
      </c>
      <c r="L878" s="137">
        <v>49350</v>
      </c>
      <c r="M878" s="138">
        <v>0.87</v>
      </c>
      <c r="N878" s="139">
        <v>42930</v>
      </c>
      <c r="O878" s="140"/>
      <c r="P878" s="141"/>
      <c r="Q878" s="142" t="s">
        <v>2073</v>
      </c>
    </row>
    <row r="879" s="77" customFormat="1" ht="15.75" customHeight="1" spans="1:17">
      <c r="A879" s="115" t="s">
        <v>2075</v>
      </c>
      <c r="B879" s="169"/>
      <c r="C879" s="169"/>
      <c r="D879" s="146" t="s">
        <v>2076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2077</v>
      </c>
      <c r="B880" s="115" t="s">
        <v>2078</v>
      </c>
      <c r="C880" s="164" t="s">
        <v>2079</v>
      </c>
      <c r="D880" s="170" t="s">
        <v>847</v>
      </c>
      <c r="E880" s="17">
        <v>1</v>
      </c>
      <c r="F880" s="14" t="s">
        <v>839</v>
      </c>
      <c r="G880" s="119">
        <v>39753</v>
      </c>
      <c r="H880" s="61" t="s">
        <v>840</v>
      </c>
      <c r="I880" s="120">
        <v>350</v>
      </c>
      <c r="J880" s="121">
        <v>18169230.06</v>
      </c>
      <c r="K880" s="161">
        <v>11645222.07</v>
      </c>
      <c r="L880" s="122">
        <v>224020</v>
      </c>
      <c r="M880" s="123">
        <v>0.63</v>
      </c>
      <c r="N880" s="122">
        <v>141130</v>
      </c>
      <c r="O880" s="124"/>
      <c r="P880" s="125">
        <f t="shared" ref="P880:P930" si="16">L880/I880</f>
        <v>640</v>
      </c>
      <c r="Q880" s="126" t="s">
        <v>2080</v>
      </c>
    </row>
    <row r="881" s="2" customFormat="1" ht="15.75" customHeight="1" spans="1:17">
      <c r="A881" s="115" t="s">
        <v>2081</v>
      </c>
      <c r="B881" s="115"/>
      <c r="C881" s="156"/>
      <c r="D881" s="170" t="s">
        <v>847</v>
      </c>
      <c r="E881" s="17">
        <v>2</v>
      </c>
      <c r="F881" s="14" t="s">
        <v>839</v>
      </c>
      <c r="G881" s="119">
        <v>39753</v>
      </c>
      <c r="H881" s="61" t="s">
        <v>840</v>
      </c>
      <c r="I881" s="120">
        <v>350</v>
      </c>
      <c r="J881" s="129"/>
      <c r="K881" s="129"/>
      <c r="L881" s="122">
        <v>224020</v>
      </c>
      <c r="M881" s="123">
        <v>0.63</v>
      </c>
      <c r="N881" s="122">
        <v>141130</v>
      </c>
      <c r="O881" s="124"/>
      <c r="P881" s="125">
        <f t="shared" si="16"/>
        <v>640</v>
      </c>
      <c r="Q881" s="126" t="s">
        <v>2080</v>
      </c>
    </row>
    <row r="882" s="2" customFormat="1" ht="15.75" customHeight="1" spans="1:17">
      <c r="A882" s="115" t="s">
        <v>2082</v>
      </c>
      <c r="B882" s="115"/>
      <c r="C882" s="156"/>
      <c r="D882" s="170" t="s">
        <v>847</v>
      </c>
      <c r="E882" s="17">
        <v>1</v>
      </c>
      <c r="F882" s="14" t="s">
        <v>839</v>
      </c>
      <c r="G882" s="119">
        <v>39753</v>
      </c>
      <c r="H882" s="61" t="s">
        <v>840</v>
      </c>
      <c r="I882" s="120">
        <v>350</v>
      </c>
      <c r="J882" s="129"/>
      <c r="K882" s="129"/>
      <c r="L882" s="122">
        <v>224020</v>
      </c>
      <c r="M882" s="123">
        <v>0.63</v>
      </c>
      <c r="N882" s="122">
        <v>141130</v>
      </c>
      <c r="O882" s="124"/>
      <c r="P882" s="125">
        <f t="shared" si="16"/>
        <v>640</v>
      </c>
      <c r="Q882" s="126" t="s">
        <v>2080</v>
      </c>
    </row>
    <row r="883" s="2" customFormat="1" ht="15.75" customHeight="1" spans="1:17">
      <c r="A883" s="115" t="s">
        <v>2083</v>
      </c>
      <c r="B883" s="115"/>
      <c r="C883" s="156"/>
      <c r="D883" s="170" t="s">
        <v>847</v>
      </c>
      <c r="E883" s="17">
        <v>2</v>
      </c>
      <c r="F883" s="14" t="s">
        <v>839</v>
      </c>
      <c r="G883" s="119">
        <v>39753</v>
      </c>
      <c r="H883" s="61" t="s">
        <v>840</v>
      </c>
      <c r="I883" s="120">
        <v>350</v>
      </c>
      <c r="J883" s="129"/>
      <c r="K883" s="129"/>
      <c r="L883" s="122">
        <v>224020</v>
      </c>
      <c r="M883" s="123">
        <v>0.63</v>
      </c>
      <c r="N883" s="122">
        <v>141130</v>
      </c>
      <c r="O883" s="124"/>
      <c r="P883" s="125">
        <f t="shared" si="16"/>
        <v>640</v>
      </c>
      <c r="Q883" s="126" t="s">
        <v>2080</v>
      </c>
    </row>
    <row r="884" s="2" customFormat="1" ht="15.75" customHeight="1" spans="1:17">
      <c r="A884" s="115" t="s">
        <v>2084</v>
      </c>
      <c r="B884" s="115"/>
      <c r="C884" s="156"/>
      <c r="D884" s="170" t="s">
        <v>847</v>
      </c>
      <c r="E884" s="17">
        <v>3</v>
      </c>
      <c r="F884" s="14" t="s">
        <v>839</v>
      </c>
      <c r="G884" s="119">
        <v>39753</v>
      </c>
      <c r="H884" s="61" t="s">
        <v>840</v>
      </c>
      <c r="I884" s="120">
        <v>350</v>
      </c>
      <c r="J884" s="129"/>
      <c r="K884" s="129"/>
      <c r="L884" s="122">
        <v>224020</v>
      </c>
      <c r="M884" s="123">
        <v>0.63</v>
      </c>
      <c r="N884" s="122">
        <v>141130</v>
      </c>
      <c r="O884" s="124"/>
      <c r="P884" s="125">
        <f t="shared" si="16"/>
        <v>640</v>
      </c>
      <c r="Q884" s="126" t="s">
        <v>2080</v>
      </c>
    </row>
    <row r="885" s="2" customFormat="1" ht="15.75" customHeight="1" spans="1:17">
      <c r="A885" s="115" t="s">
        <v>2085</v>
      </c>
      <c r="B885" s="115"/>
      <c r="C885" s="156"/>
      <c r="D885" s="170" t="s">
        <v>847</v>
      </c>
      <c r="E885" s="17">
        <v>4</v>
      </c>
      <c r="F885" s="14" t="s">
        <v>839</v>
      </c>
      <c r="G885" s="119">
        <v>39753</v>
      </c>
      <c r="H885" s="61" t="s">
        <v>840</v>
      </c>
      <c r="I885" s="120">
        <v>350</v>
      </c>
      <c r="J885" s="129"/>
      <c r="K885" s="129"/>
      <c r="L885" s="122">
        <v>224020</v>
      </c>
      <c r="M885" s="123">
        <v>0.63</v>
      </c>
      <c r="N885" s="122">
        <v>141130</v>
      </c>
      <c r="O885" s="124"/>
      <c r="P885" s="125">
        <f t="shared" si="16"/>
        <v>640</v>
      </c>
      <c r="Q885" s="126" t="s">
        <v>2080</v>
      </c>
    </row>
    <row r="886" s="2" customFormat="1" ht="15.75" customHeight="1" spans="1:17">
      <c r="A886" s="115" t="s">
        <v>2086</v>
      </c>
      <c r="B886" s="115"/>
      <c r="C886" s="156"/>
      <c r="D886" s="170" t="s">
        <v>847</v>
      </c>
      <c r="E886" s="17">
        <v>5</v>
      </c>
      <c r="F886" s="14" t="s">
        <v>839</v>
      </c>
      <c r="G886" s="119">
        <v>39753</v>
      </c>
      <c r="H886" s="61" t="s">
        <v>840</v>
      </c>
      <c r="I886" s="120">
        <v>350</v>
      </c>
      <c r="J886" s="129"/>
      <c r="K886" s="129"/>
      <c r="L886" s="122">
        <v>224020</v>
      </c>
      <c r="M886" s="123">
        <v>0.63</v>
      </c>
      <c r="N886" s="122">
        <v>141130</v>
      </c>
      <c r="O886" s="124"/>
      <c r="P886" s="125">
        <f t="shared" si="16"/>
        <v>640</v>
      </c>
      <c r="Q886" s="126" t="s">
        <v>2080</v>
      </c>
    </row>
    <row r="887" s="2" customFormat="1" ht="15.75" customHeight="1" spans="1:17">
      <c r="A887" s="115" t="s">
        <v>2087</v>
      </c>
      <c r="B887" s="115"/>
      <c r="C887" s="156"/>
      <c r="D887" s="170" t="s">
        <v>847</v>
      </c>
      <c r="E887" s="17">
        <v>6</v>
      </c>
      <c r="F887" s="14" t="s">
        <v>839</v>
      </c>
      <c r="G887" s="119">
        <v>39753</v>
      </c>
      <c r="H887" s="61" t="s">
        <v>840</v>
      </c>
      <c r="I887" s="120">
        <v>350</v>
      </c>
      <c r="J887" s="129"/>
      <c r="K887" s="129"/>
      <c r="L887" s="122">
        <v>224020</v>
      </c>
      <c r="M887" s="123">
        <v>0.63</v>
      </c>
      <c r="N887" s="122">
        <v>141130</v>
      </c>
      <c r="O887" s="124"/>
      <c r="P887" s="125">
        <f t="shared" si="16"/>
        <v>640</v>
      </c>
      <c r="Q887" s="126" t="s">
        <v>2080</v>
      </c>
    </row>
    <row r="888" s="2" customFormat="1" ht="15.75" customHeight="1" spans="1:17">
      <c r="A888" s="115" t="s">
        <v>2088</v>
      </c>
      <c r="B888" s="115"/>
      <c r="C888" s="156"/>
      <c r="D888" s="170" t="s">
        <v>847</v>
      </c>
      <c r="E888" s="17">
        <v>7</v>
      </c>
      <c r="F888" s="14" t="s">
        <v>839</v>
      </c>
      <c r="G888" s="119">
        <v>39753</v>
      </c>
      <c r="H888" s="61" t="s">
        <v>840</v>
      </c>
      <c r="I888" s="120">
        <v>350</v>
      </c>
      <c r="J888" s="129"/>
      <c r="K888" s="129"/>
      <c r="L888" s="122">
        <v>224020</v>
      </c>
      <c r="M888" s="123">
        <v>0.63</v>
      </c>
      <c r="N888" s="122">
        <v>141130</v>
      </c>
      <c r="O888" s="124"/>
      <c r="P888" s="125">
        <f t="shared" si="16"/>
        <v>640</v>
      </c>
      <c r="Q888" s="126" t="s">
        <v>2080</v>
      </c>
    </row>
    <row r="889" s="75" customFormat="1" ht="15.75" customHeight="1" spans="1:17">
      <c r="A889" s="115" t="s">
        <v>2089</v>
      </c>
      <c r="B889" s="115"/>
      <c r="C889" s="156"/>
      <c r="D889" s="170" t="s">
        <v>847</v>
      </c>
      <c r="E889" s="17">
        <v>8</v>
      </c>
      <c r="F889" s="14" t="s">
        <v>839</v>
      </c>
      <c r="G889" s="119">
        <v>39753</v>
      </c>
      <c r="H889" s="61" t="s">
        <v>840</v>
      </c>
      <c r="I889" s="120">
        <v>350</v>
      </c>
      <c r="J889" s="129"/>
      <c r="K889" s="129"/>
      <c r="L889" s="122">
        <v>224020</v>
      </c>
      <c r="M889" s="123">
        <v>0.63</v>
      </c>
      <c r="N889" s="122">
        <v>141130</v>
      </c>
      <c r="O889" s="124"/>
      <c r="P889" s="125">
        <f t="shared" si="16"/>
        <v>640</v>
      </c>
      <c r="Q889" s="126" t="s">
        <v>2080</v>
      </c>
    </row>
    <row r="890" s="2" customFormat="1" ht="15.75" customHeight="1" spans="1:17">
      <c r="A890" s="115" t="s">
        <v>2090</v>
      </c>
      <c r="B890" s="115"/>
      <c r="C890" s="156"/>
      <c r="D890" s="170" t="s">
        <v>847</v>
      </c>
      <c r="E890" s="17">
        <v>9</v>
      </c>
      <c r="F890" s="14" t="s">
        <v>839</v>
      </c>
      <c r="G890" s="119">
        <v>39753</v>
      </c>
      <c r="H890" s="61" t="s">
        <v>840</v>
      </c>
      <c r="I890" s="120">
        <v>350</v>
      </c>
      <c r="J890" s="129"/>
      <c r="K890" s="129"/>
      <c r="L890" s="122">
        <v>224020</v>
      </c>
      <c r="M890" s="123">
        <v>0.63</v>
      </c>
      <c r="N890" s="122">
        <v>141130</v>
      </c>
      <c r="O890" s="124"/>
      <c r="P890" s="125">
        <f t="shared" si="16"/>
        <v>640</v>
      </c>
      <c r="Q890" s="126" t="s">
        <v>2080</v>
      </c>
    </row>
    <row r="891" s="2" customFormat="1" ht="15.75" customHeight="1" spans="1:17">
      <c r="A891" s="115" t="s">
        <v>2091</v>
      </c>
      <c r="B891" s="115"/>
      <c r="C891" s="156"/>
      <c r="D891" s="170" t="s">
        <v>847</v>
      </c>
      <c r="E891" s="17">
        <v>10</v>
      </c>
      <c r="F891" s="14" t="s">
        <v>839</v>
      </c>
      <c r="G891" s="119">
        <v>43010</v>
      </c>
      <c r="H891" s="61" t="s">
        <v>840</v>
      </c>
      <c r="I891" s="120">
        <v>370</v>
      </c>
      <c r="J891" s="129"/>
      <c r="K891" s="129"/>
      <c r="L891" s="122">
        <v>236820</v>
      </c>
      <c r="M891" s="123">
        <v>0.89</v>
      </c>
      <c r="N891" s="122">
        <v>210770</v>
      </c>
      <c r="O891" s="124"/>
      <c r="P891" s="125">
        <f t="shared" si="16"/>
        <v>640</v>
      </c>
      <c r="Q891" s="126" t="s">
        <v>2080</v>
      </c>
    </row>
    <row r="892" s="2" customFormat="1" ht="15.75" customHeight="1" spans="1:17">
      <c r="A892" s="115" t="s">
        <v>2092</v>
      </c>
      <c r="B892" s="115"/>
      <c r="C892" s="156"/>
      <c r="D892" s="170" t="s">
        <v>847</v>
      </c>
      <c r="E892" s="17">
        <v>11</v>
      </c>
      <c r="F892" s="14" t="s">
        <v>839</v>
      </c>
      <c r="G892" s="119">
        <v>43010</v>
      </c>
      <c r="H892" s="61" t="s">
        <v>840</v>
      </c>
      <c r="I892" s="120">
        <v>370</v>
      </c>
      <c r="J892" s="129"/>
      <c r="K892" s="129"/>
      <c r="L892" s="122">
        <v>236820</v>
      </c>
      <c r="M892" s="123">
        <v>0.89</v>
      </c>
      <c r="N892" s="122">
        <v>210770</v>
      </c>
      <c r="O892" s="124"/>
      <c r="P892" s="125">
        <f t="shared" si="16"/>
        <v>640</v>
      </c>
      <c r="Q892" s="126" t="s">
        <v>2080</v>
      </c>
    </row>
    <row r="893" s="2" customFormat="1" ht="15.75" customHeight="1" spans="1:17">
      <c r="A893" s="115" t="s">
        <v>2093</v>
      </c>
      <c r="B893" s="115"/>
      <c r="C893" s="156"/>
      <c r="D893" s="170" t="s">
        <v>847</v>
      </c>
      <c r="E893" s="17">
        <v>12</v>
      </c>
      <c r="F893" s="14" t="s">
        <v>839</v>
      </c>
      <c r="G893" s="119">
        <v>43010</v>
      </c>
      <c r="H893" s="61" t="s">
        <v>840</v>
      </c>
      <c r="I893" s="120">
        <v>370</v>
      </c>
      <c r="J893" s="129"/>
      <c r="K893" s="129"/>
      <c r="L893" s="122">
        <v>236820</v>
      </c>
      <c r="M893" s="123">
        <v>0.89</v>
      </c>
      <c r="N893" s="122">
        <v>210770</v>
      </c>
      <c r="O893" s="124"/>
      <c r="P893" s="125">
        <f t="shared" si="16"/>
        <v>640</v>
      </c>
      <c r="Q893" s="126" t="s">
        <v>2080</v>
      </c>
    </row>
    <row r="894" s="2" customFormat="1" ht="15.75" customHeight="1" spans="1:17">
      <c r="A894" s="115" t="s">
        <v>2094</v>
      </c>
      <c r="B894" s="115"/>
      <c r="C894" s="156"/>
      <c r="D894" s="170" t="s">
        <v>847</v>
      </c>
      <c r="E894" s="17">
        <v>13</v>
      </c>
      <c r="F894" s="14" t="s">
        <v>839</v>
      </c>
      <c r="G894" s="119">
        <v>43010</v>
      </c>
      <c r="H894" s="61" t="s">
        <v>840</v>
      </c>
      <c r="I894" s="120">
        <v>370</v>
      </c>
      <c r="J894" s="129"/>
      <c r="K894" s="129"/>
      <c r="L894" s="122">
        <v>236820</v>
      </c>
      <c r="M894" s="123">
        <v>0.89</v>
      </c>
      <c r="N894" s="122">
        <v>210770</v>
      </c>
      <c r="O894" s="124"/>
      <c r="P894" s="125">
        <f t="shared" si="16"/>
        <v>640</v>
      </c>
      <c r="Q894" s="126" t="s">
        <v>2080</v>
      </c>
    </row>
    <row r="895" s="2" customFormat="1" ht="15.75" customHeight="1" spans="1:17">
      <c r="A895" s="115" t="s">
        <v>2095</v>
      </c>
      <c r="B895" s="115"/>
      <c r="C895" s="156"/>
      <c r="D895" s="170" t="s">
        <v>847</v>
      </c>
      <c r="E895" s="17">
        <v>14</v>
      </c>
      <c r="F895" s="14" t="s">
        <v>839</v>
      </c>
      <c r="G895" s="119">
        <v>43010</v>
      </c>
      <c r="H895" s="61" t="s">
        <v>840</v>
      </c>
      <c r="I895" s="120">
        <v>370</v>
      </c>
      <c r="J895" s="129"/>
      <c r="K895" s="129"/>
      <c r="L895" s="122">
        <v>236820</v>
      </c>
      <c r="M895" s="123">
        <v>0.89</v>
      </c>
      <c r="N895" s="122">
        <v>210770</v>
      </c>
      <c r="O895" s="124"/>
      <c r="P895" s="125">
        <f t="shared" si="16"/>
        <v>640</v>
      </c>
      <c r="Q895" s="126" t="s">
        <v>2080</v>
      </c>
    </row>
    <row r="896" s="2" customFormat="1" ht="15.75" customHeight="1" spans="1:17">
      <c r="A896" s="115" t="s">
        <v>2096</v>
      </c>
      <c r="B896" s="115"/>
      <c r="C896" s="156"/>
      <c r="D896" s="170" t="s">
        <v>847</v>
      </c>
      <c r="E896" s="17">
        <v>15</v>
      </c>
      <c r="F896" s="14" t="s">
        <v>839</v>
      </c>
      <c r="G896" s="119">
        <v>41488</v>
      </c>
      <c r="H896" s="61" t="s">
        <v>840</v>
      </c>
      <c r="I896" s="120">
        <v>420</v>
      </c>
      <c r="J896" s="129"/>
      <c r="K896" s="129"/>
      <c r="L896" s="122">
        <v>268830</v>
      </c>
      <c r="M896" s="123">
        <v>0.76</v>
      </c>
      <c r="N896" s="122">
        <v>204310</v>
      </c>
      <c r="O896" s="124"/>
      <c r="P896" s="125">
        <f t="shared" si="16"/>
        <v>640</v>
      </c>
      <c r="Q896" s="126" t="s">
        <v>2080</v>
      </c>
    </row>
    <row r="897" s="2" customFormat="1" ht="15.75" customHeight="1" spans="1:17">
      <c r="A897" s="115" t="s">
        <v>2097</v>
      </c>
      <c r="B897" s="115"/>
      <c r="C897" s="156"/>
      <c r="D897" s="170" t="s">
        <v>847</v>
      </c>
      <c r="E897" s="17">
        <v>16</v>
      </c>
      <c r="F897" s="14" t="s">
        <v>839</v>
      </c>
      <c r="G897" s="119">
        <v>43010</v>
      </c>
      <c r="H897" s="61" t="s">
        <v>840</v>
      </c>
      <c r="I897" s="120">
        <v>370</v>
      </c>
      <c r="J897" s="129"/>
      <c r="K897" s="129"/>
      <c r="L897" s="122">
        <v>236820</v>
      </c>
      <c r="M897" s="123">
        <v>0.89</v>
      </c>
      <c r="N897" s="122">
        <v>210770</v>
      </c>
      <c r="O897" s="124"/>
      <c r="P897" s="125">
        <f t="shared" si="16"/>
        <v>640</v>
      </c>
      <c r="Q897" s="126" t="s">
        <v>2080</v>
      </c>
    </row>
    <row r="898" s="2" customFormat="1" ht="15.75" customHeight="1" spans="1:17">
      <c r="A898" s="115" t="s">
        <v>2098</v>
      </c>
      <c r="B898" s="115"/>
      <c r="C898" s="156"/>
      <c r="D898" s="170" t="s">
        <v>847</v>
      </c>
      <c r="E898" s="17">
        <v>17</v>
      </c>
      <c r="F898" s="14" t="s">
        <v>839</v>
      </c>
      <c r="G898" s="119">
        <v>41488</v>
      </c>
      <c r="H898" s="61" t="s">
        <v>840</v>
      </c>
      <c r="I898" s="120">
        <v>420</v>
      </c>
      <c r="J898" s="129"/>
      <c r="K898" s="129"/>
      <c r="L898" s="122">
        <v>268830</v>
      </c>
      <c r="M898" s="123">
        <v>0.76</v>
      </c>
      <c r="N898" s="122">
        <v>204310</v>
      </c>
      <c r="O898" s="124"/>
      <c r="P898" s="125">
        <f t="shared" si="16"/>
        <v>640</v>
      </c>
      <c r="Q898" s="126" t="s">
        <v>2080</v>
      </c>
    </row>
    <row r="899" s="2" customFormat="1" ht="15.75" customHeight="1" spans="1:17">
      <c r="A899" s="115" t="s">
        <v>2099</v>
      </c>
      <c r="B899" s="115"/>
      <c r="C899" s="156"/>
      <c r="D899" s="170" t="s">
        <v>847</v>
      </c>
      <c r="E899" s="17">
        <v>18</v>
      </c>
      <c r="F899" s="14" t="s">
        <v>839</v>
      </c>
      <c r="G899" s="119">
        <v>43010</v>
      </c>
      <c r="H899" s="61" t="s">
        <v>840</v>
      </c>
      <c r="I899" s="120">
        <v>370</v>
      </c>
      <c r="J899" s="129"/>
      <c r="K899" s="129"/>
      <c r="L899" s="122">
        <v>236820</v>
      </c>
      <c r="M899" s="123">
        <v>0.89</v>
      </c>
      <c r="N899" s="122">
        <v>210770</v>
      </c>
      <c r="O899" s="124"/>
      <c r="P899" s="125">
        <f t="shared" si="16"/>
        <v>640</v>
      </c>
      <c r="Q899" s="126" t="s">
        <v>2080</v>
      </c>
    </row>
    <row r="900" s="2" customFormat="1" ht="15.75" customHeight="1" spans="1:17">
      <c r="A900" s="115" t="s">
        <v>2100</v>
      </c>
      <c r="B900" s="115"/>
      <c r="C900" s="156"/>
      <c r="D900" s="170" t="s">
        <v>847</v>
      </c>
      <c r="E900" s="17">
        <v>19</v>
      </c>
      <c r="F900" s="14" t="s">
        <v>839</v>
      </c>
      <c r="G900" s="119">
        <v>41488</v>
      </c>
      <c r="H900" s="61" t="s">
        <v>840</v>
      </c>
      <c r="I900" s="120">
        <v>420</v>
      </c>
      <c r="J900" s="129"/>
      <c r="K900" s="129"/>
      <c r="L900" s="122">
        <v>268830</v>
      </c>
      <c r="M900" s="123">
        <v>0.76</v>
      </c>
      <c r="N900" s="122">
        <v>204310</v>
      </c>
      <c r="O900" s="124"/>
      <c r="P900" s="125">
        <f t="shared" si="16"/>
        <v>640</v>
      </c>
      <c r="Q900" s="126" t="s">
        <v>2080</v>
      </c>
    </row>
    <row r="901" s="2" customFormat="1" ht="15.75" customHeight="1" spans="1:17">
      <c r="A901" s="115" t="s">
        <v>2101</v>
      </c>
      <c r="B901" s="115"/>
      <c r="C901" s="156"/>
      <c r="D901" s="170" t="s">
        <v>847</v>
      </c>
      <c r="E901" s="17">
        <v>20</v>
      </c>
      <c r="F901" s="14" t="s">
        <v>839</v>
      </c>
      <c r="G901" s="119">
        <v>43010</v>
      </c>
      <c r="H901" s="61" t="s">
        <v>840</v>
      </c>
      <c r="I901" s="120">
        <v>370</v>
      </c>
      <c r="J901" s="129"/>
      <c r="K901" s="129"/>
      <c r="L901" s="122">
        <v>236820</v>
      </c>
      <c r="M901" s="123">
        <v>0.89</v>
      </c>
      <c r="N901" s="122">
        <v>210770</v>
      </c>
      <c r="O901" s="124"/>
      <c r="P901" s="125">
        <f t="shared" si="16"/>
        <v>640</v>
      </c>
      <c r="Q901" s="126" t="s">
        <v>2080</v>
      </c>
    </row>
    <row r="902" s="2" customFormat="1" ht="15.75" customHeight="1" spans="1:17">
      <c r="A902" s="115" t="s">
        <v>2102</v>
      </c>
      <c r="B902" s="115"/>
      <c r="C902" s="156"/>
      <c r="D902" s="170" t="s">
        <v>847</v>
      </c>
      <c r="E902" s="17">
        <v>21</v>
      </c>
      <c r="F902" s="14" t="s">
        <v>839</v>
      </c>
      <c r="G902" s="119">
        <v>43010</v>
      </c>
      <c r="H902" s="61" t="s">
        <v>840</v>
      </c>
      <c r="I902" s="120">
        <v>370</v>
      </c>
      <c r="J902" s="129"/>
      <c r="K902" s="129"/>
      <c r="L902" s="122">
        <v>236820</v>
      </c>
      <c r="M902" s="123">
        <v>0.89</v>
      </c>
      <c r="N902" s="122">
        <v>210770</v>
      </c>
      <c r="O902" s="124"/>
      <c r="P902" s="125">
        <f t="shared" si="16"/>
        <v>640</v>
      </c>
      <c r="Q902" s="126" t="s">
        <v>2080</v>
      </c>
    </row>
    <row r="903" s="2" customFormat="1" ht="15.75" customHeight="1" spans="1:17">
      <c r="A903" s="115" t="s">
        <v>2103</v>
      </c>
      <c r="B903" s="115"/>
      <c r="C903" s="156"/>
      <c r="D903" s="170" t="s">
        <v>837</v>
      </c>
      <c r="E903" s="17">
        <v>1</v>
      </c>
      <c r="F903" s="14" t="s">
        <v>839</v>
      </c>
      <c r="G903" s="119">
        <v>39753</v>
      </c>
      <c r="H903" s="61" t="s">
        <v>840</v>
      </c>
      <c r="I903" s="120">
        <v>450</v>
      </c>
      <c r="J903" s="129"/>
      <c r="K903" s="129"/>
      <c r="L903" s="122">
        <v>288030</v>
      </c>
      <c r="M903" s="123">
        <v>0.63</v>
      </c>
      <c r="N903" s="122">
        <v>181460</v>
      </c>
      <c r="O903" s="124"/>
      <c r="P903" s="125">
        <f t="shared" si="16"/>
        <v>640</v>
      </c>
      <c r="Q903" s="126" t="s">
        <v>2080</v>
      </c>
    </row>
    <row r="904" s="75" customFormat="1" ht="15.75" customHeight="1" spans="1:17">
      <c r="A904" s="115" t="s">
        <v>2104</v>
      </c>
      <c r="B904" s="115"/>
      <c r="C904" s="156"/>
      <c r="D904" s="170" t="s">
        <v>837</v>
      </c>
      <c r="E904" s="17">
        <v>2</v>
      </c>
      <c r="F904" s="14" t="s">
        <v>839</v>
      </c>
      <c r="G904" s="119">
        <v>39753</v>
      </c>
      <c r="H904" s="61" t="s">
        <v>840</v>
      </c>
      <c r="I904" s="120">
        <v>450</v>
      </c>
      <c r="J904" s="129"/>
      <c r="K904" s="129"/>
      <c r="L904" s="122">
        <v>288030</v>
      </c>
      <c r="M904" s="123">
        <v>0.63</v>
      </c>
      <c r="N904" s="122">
        <v>181460</v>
      </c>
      <c r="O904" s="124"/>
      <c r="P904" s="125">
        <f t="shared" si="16"/>
        <v>640</v>
      </c>
      <c r="Q904" s="126" t="s">
        <v>2080</v>
      </c>
    </row>
    <row r="905" s="2" customFormat="1" ht="15.75" customHeight="1" spans="1:17">
      <c r="A905" s="115" t="s">
        <v>2105</v>
      </c>
      <c r="B905" s="115"/>
      <c r="C905" s="156"/>
      <c r="D905" s="170" t="s">
        <v>837</v>
      </c>
      <c r="E905" s="17">
        <v>3</v>
      </c>
      <c r="F905" s="14" t="s">
        <v>839</v>
      </c>
      <c r="G905" s="119">
        <v>39753</v>
      </c>
      <c r="H905" s="61" t="s">
        <v>840</v>
      </c>
      <c r="I905" s="120">
        <v>450</v>
      </c>
      <c r="J905" s="129"/>
      <c r="K905" s="129"/>
      <c r="L905" s="122">
        <v>288030</v>
      </c>
      <c r="M905" s="123">
        <v>0.63</v>
      </c>
      <c r="N905" s="122">
        <v>181460</v>
      </c>
      <c r="O905" s="124"/>
      <c r="P905" s="125">
        <f t="shared" si="16"/>
        <v>640</v>
      </c>
      <c r="Q905" s="126" t="s">
        <v>2080</v>
      </c>
    </row>
    <row r="906" s="2" customFormat="1" ht="15.75" customHeight="1" spans="1:17">
      <c r="A906" s="115" t="s">
        <v>2106</v>
      </c>
      <c r="B906" s="115"/>
      <c r="C906" s="156"/>
      <c r="D906" s="170" t="s">
        <v>837</v>
      </c>
      <c r="E906" s="17">
        <v>4</v>
      </c>
      <c r="F906" s="14" t="s">
        <v>839</v>
      </c>
      <c r="G906" s="119">
        <v>39753</v>
      </c>
      <c r="H906" s="61" t="s">
        <v>840</v>
      </c>
      <c r="I906" s="120">
        <v>450</v>
      </c>
      <c r="J906" s="129"/>
      <c r="K906" s="129"/>
      <c r="L906" s="122">
        <v>288030</v>
      </c>
      <c r="M906" s="123">
        <v>0.63</v>
      </c>
      <c r="N906" s="122">
        <v>181460</v>
      </c>
      <c r="O906" s="124"/>
      <c r="P906" s="125">
        <f t="shared" si="16"/>
        <v>640</v>
      </c>
      <c r="Q906" s="126" t="s">
        <v>2080</v>
      </c>
    </row>
    <row r="907" s="2" customFormat="1" ht="15.75" customHeight="1" spans="1:17">
      <c r="A907" s="115" t="s">
        <v>2107</v>
      </c>
      <c r="B907" s="115"/>
      <c r="C907" s="156"/>
      <c r="D907" s="170" t="s">
        <v>837</v>
      </c>
      <c r="E907" s="17">
        <v>5</v>
      </c>
      <c r="F907" s="14" t="s">
        <v>839</v>
      </c>
      <c r="G907" s="119">
        <v>39753</v>
      </c>
      <c r="H907" s="61" t="s">
        <v>840</v>
      </c>
      <c r="I907" s="120">
        <v>450</v>
      </c>
      <c r="J907" s="129"/>
      <c r="K907" s="129"/>
      <c r="L907" s="122">
        <v>288030</v>
      </c>
      <c r="M907" s="123">
        <v>0.63</v>
      </c>
      <c r="N907" s="122">
        <v>181460</v>
      </c>
      <c r="O907" s="124"/>
      <c r="P907" s="125">
        <f t="shared" si="16"/>
        <v>640</v>
      </c>
      <c r="Q907" s="126" t="s">
        <v>2080</v>
      </c>
    </row>
    <row r="908" s="2" customFormat="1" ht="15.75" customHeight="1" spans="1:17">
      <c r="A908" s="115" t="s">
        <v>2108</v>
      </c>
      <c r="B908" s="115"/>
      <c r="C908" s="156"/>
      <c r="D908" s="170" t="s">
        <v>837</v>
      </c>
      <c r="E908" s="17">
        <v>6</v>
      </c>
      <c r="F908" s="14" t="s">
        <v>839</v>
      </c>
      <c r="G908" s="119">
        <v>39753</v>
      </c>
      <c r="H908" s="61" t="s">
        <v>840</v>
      </c>
      <c r="I908" s="120">
        <v>450</v>
      </c>
      <c r="J908" s="129"/>
      <c r="K908" s="129"/>
      <c r="L908" s="122">
        <v>288030</v>
      </c>
      <c r="M908" s="123">
        <v>0.63</v>
      </c>
      <c r="N908" s="122">
        <v>181460</v>
      </c>
      <c r="O908" s="124"/>
      <c r="P908" s="125">
        <f t="shared" si="16"/>
        <v>640</v>
      </c>
      <c r="Q908" s="126" t="s">
        <v>2080</v>
      </c>
    </row>
    <row r="909" s="2" customFormat="1" ht="15.75" customHeight="1" spans="1:17">
      <c r="A909" s="115" t="s">
        <v>2109</v>
      </c>
      <c r="B909" s="115"/>
      <c r="C909" s="156"/>
      <c r="D909" s="170" t="s">
        <v>837</v>
      </c>
      <c r="E909" s="17">
        <v>7</v>
      </c>
      <c r="F909" s="14" t="s">
        <v>839</v>
      </c>
      <c r="G909" s="119">
        <v>39753</v>
      </c>
      <c r="H909" s="61" t="s">
        <v>840</v>
      </c>
      <c r="I909" s="120">
        <v>450</v>
      </c>
      <c r="J909" s="129"/>
      <c r="K909" s="129"/>
      <c r="L909" s="122">
        <v>288030</v>
      </c>
      <c r="M909" s="123">
        <v>0.63</v>
      </c>
      <c r="N909" s="122">
        <v>181460</v>
      </c>
      <c r="O909" s="124"/>
      <c r="P909" s="125">
        <f t="shared" si="16"/>
        <v>640</v>
      </c>
      <c r="Q909" s="126" t="s">
        <v>2080</v>
      </c>
    </row>
    <row r="910" s="2" customFormat="1" ht="15.75" customHeight="1" spans="1:17">
      <c r="A910" s="115" t="s">
        <v>2110</v>
      </c>
      <c r="B910" s="115"/>
      <c r="C910" s="156"/>
      <c r="D910" s="170" t="s">
        <v>837</v>
      </c>
      <c r="E910" s="17">
        <v>8</v>
      </c>
      <c r="F910" s="14" t="s">
        <v>839</v>
      </c>
      <c r="G910" s="119">
        <v>39753</v>
      </c>
      <c r="H910" s="61" t="s">
        <v>840</v>
      </c>
      <c r="I910" s="120">
        <v>450</v>
      </c>
      <c r="J910" s="129"/>
      <c r="K910" s="129"/>
      <c r="L910" s="122">
        <v>288030</v>
      </c>
      <c r="M910" s="123">
        <v>0.63</v>
      </c>
      <c r="N910" s="122">
        <v>181460</v>
      </c>
      <c r="O910" s="124"/>
      <c r="P910" s="125">
        <f t="shared" si="16"/>
        <v>640</v>
      </c>
      <c r="Q910" s="126" t="s">
        <v>2080</v>
      </c>
    </row>
    <row r="911" s="2" customFormat="1" ht="15.75" customHeight="1" spans="1:17">
      <c r="A911" s="115" t="s">
        <v>2111</v>
      </c>
      <c r="B911" s="115"/>
      <c r="C911" s="156"/>
      <c r="D911" s="170" t="s">
        <v>837</v>
      </c>
      <c r="E911" s="17">
        <v>9</v>
      </c>
      <c r="F911" s="14" t="s">
        <v>839</v>
      </c>
      <c r="G911" s="119">
        <v>39753</v>
      </c>
      <c r="H911" s="61" t="s">
        <v>840</v>
      </c>
      <c r="I911" s="120">
        <v>450</v>
      </c>
      <c r="J911" s="129"/>
      <c r="K911" s="129"/>
      <c r="L911" s="122">
        <v>288030</v>
      </c>
      <c r="M911" s="123">
        <v>0.63</v>
      </c>
      <c r="N911" s="122">
        <v>181460</v>
      </c>
      <c r="O911" s="124"/>
      <c r="P911" s="125">
        <f t="shared" si="16"/>
        <v>640</v>
      </c>
      <c r="Q911" s="126" t="s">
        <v>2080</v>
      </c>
    </row>
    <row r="912" s="2" customFormat="1" ht="15.75" customHeight="1" spans="1:17">
      <c r="A912" s="115" t="s">
        <v>2112</v>
      </c>
      <c r="B912" s="115"/>
      <c r="C912" s="156"/>
      <c r="D912" s="170" t="s">
        <v>837</v>
      </c>
      <c r="E912" s="17">
        <v>10</v>
      </c>
      <c r="F912" s="14" t="s">
        <v>839</v>
      </c>
      <c r="G912" s="119">
        <v>39753</v>
      </c>
      <c r="H912" s="61" t="s">
        <v>840</v>
      </c>
      <c r="I912" s="120">
        <v>450</v>
      </c>
      <c r="J912" s="129"/>
      <c r="K912" s="129"/>
      <c r="L912" s="122">
        <v>288030</v>
      </c>
      <c r="M912" s="123">
        <v>0.63</v>
      </c>
      <c r="N912" s="122">
        <v>181460</v>
      </c>
      <c r="O912" s="124"/>
      <c r="P912" s="125">
        <f t="shared" si="16"/>
        <v>640</v>
      </c>
      <c r="Q912" s="126" t="s">
        <v>2080</v>
      </c>
    </row>
    <row r="913" s="3" customFormat="1" ht="15.75" customHeight="1" spans="1:17">
      <c r="A913" s="115" t="s">
        <v>2113</v>
      </c>
      <c r="B913" s="115"/>
      <c r="C913" s="156"/>
      <c r="D913" s="170" t="s">
        <v>837</v>
      </c>
      <c r="E913" s="17">
        <v>11</v>
      </c>
      <c r="F913" s="14" t="s">
        <v>839</v>
      </c>
      <c r="G913" s="119">
        <v>39753</v>
      </c>
      <c r="H913" s="61" t="s">
        <v>840</v>
      </c>
      <c r="I913" s="120">
        <v>450</v>
      </c>
      <c r="J913" s="129"/>
      <c r="K913" s="129"/>
      <c r="L913" s="122">
        <v>288030</v>
      </c>
      <c r="M913" s="123">
        <v>0.63</v>
      </c>
      <c r="N913" s="122">
        <v>181460</v>
      </c>
      <c r="O913" s="124"/>
      <c r="P913" s="125">
        <f t="shared" si="16"/>
        <v>640</v>
      </c>
      <c r="Q913" s="126" t="s">
        <v>2080</v>
      </c>
    </row>
    <row r="914" s="3" customFormat="1" ht="15.75" customHeight="1" spans="1:17">
      <c r="A914" s="115" t="s">
        <v>2114</v>
      </c>
      <c r="B914" s="115"/>
      <c r="C914" s="156"/>
      <c r="D914" s="170" t="s">
        <v>837</v>
      </c>
      <c r="E914" s="17">
        <v>12</v>
      </c>
      <c r="F914" s="14" t="s">
        <v>839</v>
      </c>
      <c r="G914" s="119">
        <v>39753</v>
      </c>
      <c r="H914" s="61" t="s">
        <v>840</v>
      </c>
      <c r="I914" s="120">
        <v>450</v>
      </c>
      <c r="J914" s="129"/>
      <c r="K914" s="129"/>
      <c r="L914" s="122">
        <v>288030</v>
      </c>
      <c r="M914" s="123">
        <v>0.63</v>
      </c>
      <c r="N914" s="122">
        <v>181460</v>
      </c>
      <c r="O914" s="124"/>
      <c r="P914" s="125">
        <f t="shared" si="16"/>
        <v>640</v>
      </c>
      <c r="Q914" s="126" t="s">
        <v>2080</v>
      </c>
    </row>
    <row r="915" s="3" customFormat="1" ht="15.75" customHeight="1" spans="1:17">
      <c r="A915" s="115" t="s">
        <v>2115</v>
      </c>
      <c r="B915" s="115"/>
      <c r="C915" s="156"/>
      <c r="D915" s="170" t="s">
        <v>837</v>
      </c>
      <c r="E915" s="17">
        <v>13</v>
      </c>
      <c r="F915" s="14" t="s">
        <v>839</v>
      </c>
      <c r="G915" s="119">
        <v>43010</v>
      </c>
      <c r="H915" s="61" t="s">
        <v>840</v>
      </c>
      <c r="I915" s="120">
        <v>450</v>
      </c>
      <c r="J915" s="129"/>
      <c r="K915" s="129"/>
      <c r="L915" s="122">
        <v>288030</v>
      </c>
      <c r="M915" s="123">
        <v>0.89</v>
      </c>
      <c r="N915" s="122">
        <v>256350</v>
      </c>
      <c r="O915" s="124"/>
      <c r="P915" s="125">
        <f t="shared" si="16"/>
        <v>640</v>
      </c>
      <c r="Q915" s="126" t="s">
        <v>2080</v>
      </c>
    </row>
    <row r="916" s="3" customFormat="1" ht="15.75" customHeight="1" spans="1:17">
      <c r="A916" s="115" t="s">
        <v>2116</v>
      </c>
      <c r="B916" s="115"/>
      <c r="C916" s="156"/>
      <c r="D916" s="170" t="s">
        <v>837</v>
      </c>
      <c r="E916" s="17">
        <v>14</v>
      </c>
      <c r="F916" s="14" t="s">
        <v>839</v>
      </c>
      <c r="G916" s="119">
        <v>43010</v>
      </c>
      <c r="H916" s="61" t="s">
        <v>840</v>
      </c>
      <c r="I916" s="120">
        <v>450</v>
      </c>
      <c r="J916" s="129"/>
      <c r="K916" s="129"/>
      <c r="L916" s="122">
        <v>288030</v>
      </c>
      <c r="M916" s="123">
        <v>0.89</v>
      </c>
      <c r="N916" s="122">
        <v>256350</v>
      </c>
      <c r="O916" s="124"/>
      <c r="P916" s="125">
        <f t="shared" si="16"/>
        <v>640</v>
      </c>
      <c r="Q916" s="126" t="s">
        <v>2080</v>
      </c>
    </row>
    <row r="917" s="3" customFormat="1" ht="15.75" customHeight="1" spans="1:17">
      <c r="A917" s="115" t="s">
        <v>2117</v>
      </c>
      <c r="B917" s="115"/>
      <c r="C917" s="156"/>
      <c r="D917" s="170" t="s">
        <v>837</v>
      </c>
      <c r="E917" s="17">
        <v>15</v>
      </c>
      <c r="F917" s="14" t="s">
        <v>839</v>
      </c>
      <c r="G917" s="119">
        <v>43010</v>
      </c>
      <c r="H917" s="61" t="s">
        <v>840</v>
      </c>
      <c r="I917" s="120">
        <v>450</v>
      </c>
      <c r="J917" s="129"/>
      <c r="K917" s="129"/>
      <c r="L917" s="122">
        <v>288030</v>
      </c>
      <c r="M917" s="123">
        <v>0.89</v>
      </c>
      <c r="N917" s="122">
        <v>256350</v>
      </c>
      <c r="O917" s="124"/>
      <c r="P917" s="125">
        <f t="shared" si="16"/>
        <v>640</v>
      </c>
      <c r="Q917" s="126" t="s">
        <v>2080</v>
      </c>
    </row>
    <row r="918" s="3" customFormat="1" ht="15.75" customHeight="1" spans="1:17">
      <c r="A918" s="115" t="s">
        <v>2118</v>
      </c>
      <c r="B918" s="115"/>
      <c r="C918" s="156"/>
      <c r="D918" s="170" t="s">
        <v>837</v>
      </c>
      <c r="E918" s="17">
        <v>16</v>
      </c>
      <c r="F918" s="14" t="s">
        <v>839</v>
      </c>
      <c r="G918" s="119">
        <v>43010</v>
      </c>
      <c r="H918" s="61" t="s">
        <v>840</v>
      </c>
      <c r="I918" s="120">
        <v>450</v>
      </c>
      <c r="J918" s="129"/>
      <c r="K918" s="129"/>
      <c r="L918" s="122">
        <v>288030</v>
      </c>
      <c r="M918" s="123">
        <v>0.89</v>
      </c>
      <c r="N918" s="122">
        <v>256350</v>
      </c>
      <c r="O918" s="124"/>
      <c r="P918" s="125">
        <f t="shared" si="16"/>
        <v>640</v>
      </c>
      <c r="Q918" s="126" t="s">
        <v>2080</v>
      </c>
    </row>
    <row r="919" s="78" customFormat="1" ht="15.75" customHeight="1" spans="1:17">
      <c r="A919" s="115" t="s">
        <v>2119</v>
      </c>
      <c r="B919" s="115"/>
      <c r="C919" s="156"/>
      <c r="D919" s="170" t="s">
        <v>837</v>
      </c>
      <c r="E919" s="17">
        <v>17</v>
      </c>
      <c r="F919" s="14" t="s">
        <v>839</v>
      </c>
      <c r="G919" s="119">
        <v>43010</v>
      </c>
      <c r="H919" s="61" t="s">
        <v>840</v>
      </c>
      <c r="I919" s="120">
        <v>450</v>
      </c>
      <c r="J919" s="129"/>
      <c r="K919" s="129"/>
      <c r="L919" s="122">
        <v>288030</v>
      </c>
      <c r="M919" s="123">
        <v>0.89</v>
      </c>
      <c r="N919" s="122">
        <v>256350</v>
      </c>
      <c r="O919" s="124"/>
      <c r="P919" s="125">
        <f t="shared" si="16"/>
        <v>640</v>
      </c>
      <c r="Q919" s="126" t="s">
        <v>2080</v>
      </c>
    </row>
    <row r="920" s="3" customFormat="1" ht="15.75" customHeight="1" spans="1:17">
      <c r="A920" s="115" t="s">
        <v>2120</v>
      </c>
      <c r="B920" s="115"/>
      <c r="C920" s="156"/>
      <c r="D920" s="170" t="s">
        <v>837</v>
      </c>
      <c r="E920" s="17">
        <v>18</v>
      </c>
      <c r="F920" s="14" t="s">
        <v>839</v>
      </c>
      <c r="G920" s="119">
        <v>43010</v>
      </c>
      <c r="H920" s="61" t="s">
        <v>840</v>
      </c>
      <c r="I920" s="120">
        <v>450</v>
      </c>
      <c r="J920" s="129"/>
      <c r="K920" s="129"/>
      <c r="L920" s="122">
        <v>288030</v>
      </c>
      <c r="M920" s="123">
        <v>0.89</v>
      </c>
      <c r="N920" s="122">
        <v>256350</v>
      </c>
      <c r="O920" s="124"/>
      <c r="P920" s="125">
        <f t="shared" si="16"/>
        <v>640</v>
      </c>
      <c r="Q920" s="126" t="s">
        <v>2080</v>
      </c>
    </row>
    <row r="921" s="2" customFormat="1" ht="15.75" customHeight="1" spans="1:17">
      <c r="A921" s="115" t="s">
        <v>2121</v>
      </c>
      <c r="B921" s="115"/>
      <c r="C921" s="156"/>
      <c r="D921" s="170" t="s">
        <v>837</v>
      </c>
      <c r="E921" s="17">
        <v>19</v>
      </c>
      <c r="F921" s="14" t="s">
        <v>839</v>
      </c>
      <c r="G921" s="119">
        <v>43010</v>
      </c>
      <c r="H921" s="61" t="s">
        <v>840</v>
      </c>
      <c r="I921" s="120">
        <v>450</v>
      </c>
      <c r="J921" s="129"/>
      <c r="K921" s="129"/>
      <c r="L921" s="122">
        <v>288030</v>
      </c>
      <c r="M921" s="123">
        <v>0.89</v>
      </c>
      <c r="N921" s="122">
        <v>256350</v>
      </c>
      <c r="O921" s="124"/>
      <c r="P921" s="125">
        <f t="shared" si="16"/>
        <v>640</v>
      </c>
      <c r="Q921" s="126" t="s">
        <v>2080</v>
      </c>
    </row>
    <row r="922" s="2" customFormat="1" ht="15.75" customHeight="1" spans="1:17">
      <c r="A922" s="115" t="s">
        <v>2122</v>
      </c>
      <c r="B922" s="115"/>
      <c r="C922" s="156"/>
      <c r="D922" s="170" t="s">
        <v>837</v>
      </c>
      <c r="E922" s="17">
        <v>20</v>
      </c>
      <c r="F922" s="14" t="s">
        <v>839</v>
      </c>
      <c r="G922" s="119">
        <v>43010</v>
      </c>
      <c r="H922" s="61" t="s">
        <v>840</v>
      </c>
      <c r="I922" s="120">
        <v>450</v>
      </c>
      <c r="J922" s="129"/>
      <c r="K922" s="129"/>
      <c r="L922" s="122">
        <v>288030</v>
      </c>
      <c r="M922" s="123">
        <v>0.89</v>
      </c>
      <c r="N922" s="122">
        <v>256350</v>
      </c>
      <c r="O922" s="124"/>
      <c r="P922" s="125">
        <f t="shared" si="16"/>
        <v>640</v>
      </c>
      <c r="Q922" s="126" t="s">
        <v>2080</v>
      </c>
    </row>
    <row r="923" s="2" customFormat="1" ht="15.75" customHeight="1" spans="1:17">
      <c r="A923" s="115" t="s">
        <v>2123</v>
      </c>
      <c r="B923" s="115"/>
      <c r="C923" s="156"/>
      <c r="D923" s="170" t="s">
        <v>837</v>
      </c>
      <c r="E923" s="17">
        <v>21</v>
      </c>
      <c r="F923" s="14" t="s">
        <v>839</v>
      </c>
      <c r="G923" s="119">
        <v>43010</v>
      </c>
      <c r="H923" s="61" t="s">
        <v>840</v>
      </c>
      <c r="I923" s="120">
        <v>450</v>
      </c>
      <c r="J923" s="129"/>
      <c r="K923" s="129"/>
      <c r="L923" s="122">
        <v>288030</v>
      </c>
      <c r="M923" s="123">
        <v>0.89</v>
      </c>
      <c r="N923" s="122">
        <v>256350</v>
      </c>
      <c r="O923" s="124"/>
      <c r="P923" s="125">
        <f t="shared" si="16"/>
        <v>640</v>
      </c>
      <c r="Q923" s="126" t="s">
        <v>2080</v>
      </c>
    </row>
    <row r="924" s="2" customFormat="1" ht="15.75" customHeight="1" spans="1:17">
      <c r="A924" s="115" t="s">
        <v>2124</v>
      </c>
      <c r="B924" s="115"/>
      <c r="C924" s="156"/>
      <c r="D924" s="170" t="s">
        <v>837</v>
      </c>
      <c r="E924" s="17">
        <v>22</v>
      </c>
      <c r="F924" s="14" t="s">
        <v>839</v>
      </c>
      <c r="G924" s="119">
        <v>43010</v>
      </c>
      <c r="H924" s="61" t="s">
        <v>840</v>
      </c>
      <c r="I924" s="120">
        <v>450</v>
      </c>
      <c r="J924" s="129"/>
      <c r="K924" s="129"/>
      <c r="L924" s="122">
        <v>288030</v>
      </c>
      <c r="M924" s="123">
        <v>0.89</v>
      </c>
      <c r="N924" s="122">
        <v>256350</v>
      </c>
      <c r="O924" s="124"/>
      <c r="P924" s="125">
        <f t="shared" si="16"/>
        <v>640</v>
      </c>
      <c r="Q924" s="126" t="s">
        <v>2080</v>
      </c>
    </row>
    <row r="925" s="2" customFormat="1" ht="15.75" customHeight="1" spans="1:17">
      <c r="A925" s="115" t="s">
        <v>2125</v>
      </c>
      <c r="B925" s="115"/>
      <c r="C925" s="156"/>
      <c r="D925" s="170" t="s">
        <v>837</v>
      </c>
      <c r="E925" s="17">
        <v>23</v>
      </c>
      <c r="F925" s="14" t="s">
        <v>839</v>
      </c>
      <c r="G925" s="119">
        <v>43010</v>
      </c>
      <c r="H925" s="61" t="s">
        <v>840</v>
      </c>
      <c r="I925" s="120">
        <v>450</v>
      </c>
      <c r="J925" s="129"/>
      <c r="K925" s="129"/>
      <c r="L925" s="122">
        <v>288030</v>
      </c>
      <c r="M925" s="123">
        <v>0.89</v>
      </c>
      <c r="N925" s="122">
        <v>256350</v>
      </c>
      <c r="O925" s="124"/>
      <c r="P925" s="125">
        <f t="shared" si="16"/>
        <v>640</v>
      </c>
      <c r="Q925" s="126" t="s">
        <v>2080</v>
      </c>
    </row>
    <row r="926" s="2" customFormat="1" ht="15.75" customHeight="1" spans="1:17">
      <c r="A926" s="115" t="s">
        <v>2126</v>
      </c>
      <c r="B926" s="115"/>
      <c r="C926" s="156"/>
      <c r="D926" s="170" t="s">
        <v>837</v>
      </c>
      <c r="E926" s="17">
        <v>24</v>
      </c>
      <c r="F926" s="14" t="s">
        <v>839</v>
      </c>
      <c r="G926" s="119">
        <v>43010</v>
      </c>
      <c r="H926" s="61" t="s">
        <v>840</v>
      </c>
      <c r="I926" s="120">
        <v>450</v>
      </c>
      <c r="J926" s="129"/>
      <c r="K926" s="129"/>
      <c r="L926" s="122">
        <v>288030</v>
      </c>
      <c r="M926" s="123">
        <v>0.89</v>
      </c>
      <c r="N926" s="122">
        <v>256350</v>
      </c>
      <c r="O926" s="124"/>
      <c r="P926" s="125">
        <f t="shared" si="16"/>
        <v>640</v>
      </c>
      <c r="Q926" s="126" t="s">
        <v>2080</v>
      </c>
    </row>
    <row r="927" s="2" customFormat="1" ht="15.75" customHeight="1" spans="1:17">
      <c r="A927" s="115" t="s">
        <v>2127</v>
      </c>
      <c r="B927" s="115"/>
      <c r="C927" s="156"/>
      <c r="D927" s="170" t="s">
        <v>837</v>
      </c>
      <c r="E927" s="17">
        <v>25</v>
      </c>
      <c r="F927" s="14" t="s">
        <v>839</v>
      </c>
      <c r="G927" s="119">
        <v>43010</v>
      </c>
      <c r="H927" s="61" t="s">
        <v>840</v>
      </c>
      <c r="I927" s="120">
        <v>450</v>
      </c>
      <c r="J927" s="129"/>
      <c r="K927" s="129"/>
      <c r="L927" s="122">
        <v>288030</v>
      </c>
      <c r="M927" s="123">
        <v>0.89</v>
      </c>
      <c r="N927" s="122">
        <v>256350</v>
      </c>
      <c r="O927" s="124"/>
      <c r="P927" s="125">
        <f t="shared" si="16"/>
        <v>640</v>
      </c>
      <c r="Q927" s="126" t="s">
        <v>2080</v>
      </c>
    </row>
    <row r="928" s="2" customFormat="1" ht="15.75" customHeight="1" spans="1:17">
      <c r="A928" s="115" t="s">
        <v>2128</v>
      </c>
      <c r="B928" s="115"/>
      <c r="C928" s="156"/>
      <c r="D928" s="170" t="s">
        <v>837</v>
      </c>
      <c r="E928" s="17">
        <v>26</v>
      </c>
      <c r="F928" s="14" t="s">
        <v>839</v>
      </c>
      <c r="G928" s="119">
        <v>43010</v>
      </c>
      <c r="H928" s="61" t="s">
        <v>840</v>
      </c>
      <c r="I928" s="120">
        <v>450</v>
      </c>
      <c r="J928" s="129"/>
      <c r="K928" s="129"/>
      <c r="L928" s="122">
        <v>288030</v>
      </c>
      <c r="M928" s="123">
        <v>0.89</v>
      </c>
      <c r="N928" s="122">
        <v>256350</v>
      </c>
      <c r="O928" s="124"/>
      <c r="P928" s="125">
        <f t="shared" si="16"/>
        <v>640</v>
      </c>
      <c r="Q928" s="126" t="s">
        <v>2080</v>
      </c>
    </row>
    <row r="929" s="75" customFormat="1" ht="15.75" customHeight="1" spans="1:17">
      <c r="A929" s="115" t="s">
        <v>2129</v>
      </c>
      <c r="B929" s="115"/>
      <c r="C929" s="156"/>
      <c r="D929" s="170" t="s">
        <v>929</v>
      </c>
      <c r="E929" s="17">
        <v>1</v>
      </c>
      <c r="F929" s="14" t="s">
        <v>931</v>
      </c>
      <c r="G929" s="119">
        <v>39753</v>
      </c>
      <c r="H929" s="61" t="s">
        <v>840</v>
      </c>
      <c r="I929" s="120">
        <v>100</v>
      </c>
      <c r="J929" s="129"/>
      <c r="K929" s="129"/>
      <c r="L929" s="122">
        <v>80870</v>
      </c>
      <c r="M929" s="123">
        <v>0.74</v>
      </c>
      <c r="N929" s="122">
        <v>59840</v>
      </c>
      <c r="O929" s="124"/>
      <c r="P929" s="125">
        <f t="shared" si="16"/>
        <v>809</v>
      </c>
      <c r="Q929" s="126" t="s">
        <v>2080</v>
      </c>
    </row>
    <row r="930" s="2" customFormat="1" ht="15.75" customHeight="1" spans="1:17">
      <c r="A930" s="115" t="s">
        <v>2130</v>
      </c>
      <c r="B930" s="115"/>
      <c r="C930" s="156"/>
      <c r="D930" s="170" t="s">
        <v>929</v>
      </c>
      <c r="E930" s="17">
        <v>2</v>
      </c>
      <c r="F930" s="14" t="s">
        <v>931</v>
      </c>
      <c r="G930" s="119">
        <v>43196</v>
      </c>
      <c r="H930" s="61" t="s">
        <v>840</v>
      </c>
      <c r="I930" s="120">
        <v>100</v>
      </c>
      <c r="J930" s="129"/>
      <c r="K930" s="129"/>
      <c r="L930" s="122">
        <v>80870</v>
      </c>
      <c r="M930" s="123">
        <v>0.91</v>
      </c>
      <c r="N930" s="122">
        <v>73590</v>
      </c>
      <c r="O930" s="124"/>
      <c r="P930" s="125">
        <f t="shared" si="16"/>
        <v>809</v>
      </c>
      <c r="Q930" s="126" t="s">
        <v>2080</v>
      </c>
    </row>
    <row r="931" ht="15.75" customHeight="1" spans="1:17">
      <c r="A931" s="115" t="s">
        <v>2131</v>
      </c>
      <c r="B931" s="112"/>
      <c r="C931" s="156"/>
      <c r="D931" s="108" t="s">
        <v>2132</v>
      </c>
      <c r="E931" s="108"/>
      <c r="F931" s="132"/>
      <c r="G931" s="119">
        <v>42248</v>
      </c>
      <c r="H931" s="133" t="s">
        <v>941</v>
      </c>
      <c r="I931" s="134">
        <v>1</v>
      </c>
      <c r="J931" s="135">
        <v>76000</v>
      </c>
      <c r="K931" s="136">
        <v>65170.12</v>
      </c>
      <c r="L931" s="137">
        <v>93770</v>
      </c>
      <c r="M931" s="138">
        <v>0.83</v>
      </c>
      <c r="N931" s="139">
        <v>77830</v>
      </c>
      <c r="O931" s="140"/>
      <c r="P931" s="141"/>
      <c r="Q931" s="142" t="s">
        <v>2080</v>
      </c>
    </row>
    <row r="932" ht="15.75" customHeight="1" spans="1:17">
      <c r="A932" s="115" t="s">
        <v>2133</v>
      </c>
      <c r="B932" s="112"/>
      <c r="C932" s="156"/>
      <c r="D932" s="108" t="s">
        <v>2134</v>
      </c>
      <c r="E932" s="108"/>
      <c r="F932" s="132"/>
      <c r="G932" s="119">
        <v>42248</v>
      </c>
      <c r="H932" s="133" t="s">
        <v>941</v>
      </c>
      <c r="I932" s="134">
        <v>1</v>
      </c>
      <c r="J932" s="135">
        <v>9350</v>
      </c>
      <c r="K932" s="136">
        <v>8017.64</v>
      </c>
      <c r="L932" s="137">
        <v>11540</v>
      </c>
      <c r="M932" s="138">
        <v>0.83</v>
      </c>
      <c r="N932" s="139">
        <v>9580</v>
      </c>
      <c r="O932" s="140"/>
      <c r="P932" s="141"/>
      <c r="Q932" s="142" t="s">
        <v>2080</v>
      </c>
    </row>
    <row r="933" ht="15.75" customHeight="1" spans="1:17">
      <c r="A933" s="115" t="s">
        <v>2135</v>
      </c>
      <c r="B933" s="112"/>
      <c r="C933" s="156"/>
      <c r="D933" s="108" t="s">
        <v>2136</v>
      </c>
      <c r="E933" s="108"/>
      <c r="F933" s="132"/>
      <c r="G933" s="119">
        <v>41671</v>
      </c>
      <c r="H933" s="133" t="s">
        <v>941</v>
      </c>
      <c r="I933" s="134">
        <v>1</v>
      </c>
      <c r="J933" s="135">
        <v>9000</v>
      </c>
      <c r="K933" s="136">
        <v>7040.35</v>
      </c>
      <c r="L933" s="137">
        <v>11720</v>
      </c>
      <c r="M933" s="138">
        <v>0.75</v>
      </c>
      <c r="N933" s="139">
        <v>8790</v>
      </c>
      <c r="O933" s="140"/>
      <c r="P933" s="141"/>
      <c r="Q933" s="142" t="s">
        <v>2080</v>
      </c>
    </row>
    <row r="934" ht="15.75" customHeight="1" spans="1:17">
      <c r="A934" s="115" t="s">
        <v>2137</v>
      </c>
      <c r="B934" s="112"/>
      <c r="C934" s="156"/>
      <c r="D934" s="108" t="s">
        <v>2138</v>
      </c>
      <c r="E934" s="108"/>
      <c r="F934" s="132"/>
      <c r="G934" s="119">
        <v>42553</v>
      </c>
      <c r="H934" s="133" t="s">
        <v>941</v>
      </c>
      <c r="I934" s="134">
        <v>1</v>
      </c>
      <c r="J934" s="135">
        <v>23708.05</v>
      </c>
      <c r="K934" s="136">
        <v>21268.21</v>
      </c>
      <c r="L934" s="137">
        <v>29250</v>
      </c>
      <c r="M934" s="138">
        <v>0.87</v>
      </c>
      <c r="N934" s="139">
        <v>25450</v>
      </c>
      <c r="O934" s="140"/>
      <c r="P934" s="141"/>
      <c r="Q934" s="142" t="s">
        <v>2080</v>
      </c>
    </row>
    <row r="935" ht="15.75" customHeight="1" spans="1:17">
      <c r="A935" s="115" t="s">
        <v>2139</v>
      </c>
      <c r="B935" s="112"/>
      <c r="C935" s="156"/>
      <c r="D935" s="108" t="s">
        <v>945</v>
      </c>
      <c r="E935" s="108"/>
      <c r="F935" s="132"/>
      <c r="G935" s="119">
        <v>40897</v>
      </c>
      <c r="H935" s="133" t="s">
        <v>941</v>
      </c>
      <c r="I935" s="134">
        <v>1</v>
      </c>
      <c r="J935" s="135">
        <v>60353</v>
      </c>
      <c r="K935" s="136">
        <v>41002.1</v>
      </c>
      <c r="L935" s="137">
        <v>88120</v>
      </c>
      <c r="M935" s="138">
        <v>0.64</v>
      </c>
      <c r="N935" s="139">
        <v>56400</v>
      </c>
      <c r="O935" s="140"/>
      <c r="P935" s="141"/>
      <c r="Q935" s="142" t="s">
        <v>2080</v>
      </c>
    </row>
    <row r="936" ht="15.75" customHeight="1" spans="1:17">
      <c r="A936" s="115" t="s">
        <v>2140</v>
      </c>
      <c r="B936" s="112"/>
      <c r="C936" s="156"/>
      <c r="D936" s="108" t="s">
        <v>2141</v>
      </c>
      <c r="E936" s="108"/>
      <c r="F936" s="132"/>
      <c r="G936" s="119">
        <v>40897</v>
      </c>
      <c r="H936" s="133" t="s">
        <v>941</v>
      </c>
      <c r="I936" s="134">
        <v>1</v>
      </c>
      <c r="J936" s="135">
        <v>15655</v>
      </c>
      <c r="K936" s="136">
        <v>10635.43</v>
      </c>
      <c r="L936" s="137">
        <v>22860</v>
      </c>
      <c r="M936" s="138">
        <v>0.64</v>
      </c>
      <c r="N936" s="139">
        <v>14630</v>
      </c>
      <c r="O936" s="140"/>
      <c r="P936" s="141"/>
      <c r="Q936" s="142" t="s">
        <v>2080</v>
      </c>
    </row>
    <row r="937" ht="15.75" customHeight="1" spans="1:17">
      <c r="A937" s="115" t="s">
        <v>2142</v>
      </c>
      <c r="B937" s="112"/>
      <c r="C937" s="156"/>
      <c r="D937" s="108" t="s">
        <v>2143</v>
      </c>
      <c r="E937" s="108"/>
      <c r="F937" s="132"/>
      <c r="G937" s="119">
        <v>40897</v>
      </c>
      <c r="H937" s="133" t="s">
        <v>941</v>
      </c>
      <c r="I937" s="134">
        <v>1</v>
      </c>
      <c r="J937" s="135">
        <v>35789</v>
      </c>
      <c r="K937" s="136">
        <v>24314.54</v>
      </c>
      <c r="L937" s="137">
        <v>52260</v>
      </c>
      <c r="M937" s="138">
        <v>0.64</v>
      </c>
      <c r="N937" s="139">
        <v>33450</v>
      </c>
      <c r="O937" s="140"/>
      <c r="P937" s="141"/>
      <c r="Q937" s="142" t="s">
        <v>2080</v>
      </c>
    </row>
    <row r="938" ht="15.75" customHeight="1" spans="1:17">
      <c r="A938" s="115" t="s">
        <v>2144</v>
      </c>
      <c r="B938" s="112"/>
      <c r="C938" s="156"/>
      <c r="D938" s="108" t="s">
        <v>2145</v>
      </c>
      <c r="E938" s="108"/>
      <c r="F938" s="132"/>
      <c r="G938" s="119">
        <v>40897</v>
      </c>
      <c r="H938" s="133" t="s">
        <v>941</v>
      </c>
      <c r="I938" s="134">
        <v>1</v>
      </c>
      <c r="J938" s="135">
        <v>1143</v>
      </c>
      <c r="K938" s="136">
        <v>776.88</v>
      </c>
      <c r="L938" s="137">
        <v>1670</v>
      </c>
      <c r="M938" s="138">
        <v>0.64</v>
      </c>
      <c r="N938" s="139">
        <v>1070</v>
      </c>
      <c r="O938" s="140"/>
      <c r="P938" s="141"/>
      <c r="Q938" s="143" t="s">
        <v>2080</v>
      </c>
    </row>
    <row r="939" ht="15.75" customHeight="1" spans="1:17">
      <c r="A939" s="115" t="s">
        <v>2146</v>
      </c>
      <c r="B939" s="112"/>
      <c r="C939" s="156"/>
      <c r="D939" s="108" t="s">
        <v>2147</v>
      </c>
      <c r="E939" s="108"/>
      <c r="F939" s="132"/>
      <c r="G939" s="119">
        <v>40897</v>
      </c>
      <c r="H939" s="133" t="s">
        <v>941</v>
      </c>
      <c r="I939" s="134">
        <v>1</v>
      </c>
      <c r="J939" s="135">
        <v>4067.4</v>
      </c>
      <c r="K939" s="136">
        <v>2763.3</v>
      </c>
      <c r="L939" s="137">
        <v>5940</v>
      </c>
      <c r="M939" s="138">
        <v>0.52</v>
      </c>
      <c r="N939" s="139">
        <v>3090</v>
      </c>
      <c r="O939" s="140"/>
      <c r="P939" s="141"/>
      <c r="Q939" s="142" t="s">
        <v>2080</v>
      </c>
    </row>
    <row r="940" ht="15.75" customHeight="1" spans="1:17">
      <c r="A940" s="115" t="s">
        <v>2148</v>
      </c>
      <c r="B940" s="112"/>
      <c r="C940" s="156"/>
      <c r="D940" s="108" t="s">
        <v>945</v>
      </c>
      <c r="E940" s="108"/>
      <c r="F940" s="132"/>
      <c r="G940" s="119">
        <v>41275</v>
      </c>
      <c r="H940" s="133" t="s">
        <v>941</v>
      </c>
      <c r="I940" s="134">
        <v>1</v>
      </c>
      <c r="J940" s="135">
        <v>38210</v>
      </c>
      <c r="K940" s="136">
        <v>27925</v>
      </c>
      <c r="L940" s="137">
        <v>51900</v>
      </c>
      <c r="M940" s="138">
        <v>0.69</v>
      </c>
      <c r="N940" s="139">
        <v>35810</v>
      </c>
      <c r="O940" s="140"/>
      <c r="P940" s="141"/>
      <c r="Q940" s="142" t="s">
        <v>2080</v>
      </c>
    </row>
    <row r="941" ht="15.75" customHeight="1" spans="1:17">
      <c r="A941" s="115" t="s">
        <v>2149</v>
      </c>
      <c r="B941" s="112"/>
      <c r="C941" s="156"/>
      <c r="D941" s="108" t="s">
        <v>2150</v>
      </c>
      <c r="E941" s="108"/>
      <c r="F941" s="132"/>
      <c r="G941" s="119">
        <v>41306</v>
      </c>
      <c r="H941" s="133" t="s">
        <v>941</v>
      </c>
      <c r="I941" s="134">
        <v>1</v>
      </c>
      <c r="J941" s="135">
        <v>180800</v>
      </c>
      <c r="K941" s="136">
        <v>132850.11</v>
      </c>
      <c r="L941" s="137">
        <v>245580</v>
      </c>
      <c r="M941" s="138">
        <v>0.7</v>
      </c>
      <c r="N941" s="139">
        <v>171910</v>
      </c>
      <c r="O941" s="140"/>
      <c r="P941" s="141"/>
      <c r="Q941" s="142" t="s">
        <v>2080</v>
      </c>
    </row>
    <row r="942" ht="15.75" customHeight="1" spans="1:17">
      <c r="A942" s="115" t="s">
        <v>2151</v>
      </c>
      <c r="B942" s="112"/>
      <c r="C942" s="156"/>
      <c r="D942" s="108" t="s">
        <v>945</v>
      </c>
      <c r="E942" s="108"/>
      <c r="F942" s="132"/>
      <c r="G942" s="119">
        <v>41023</v>
      </c>
      <c r="H942" s="133" t="s">
        <v>941</v>
      </c>
      <c r="I942" s="134">
        <v>1</v>
      </c>
      <c r="J942" s="135">
        <v>53647</v>
      </c>
      <c r="K942" s="136">
        <v>37296.05</v>
      </c>
      <c r="L942" s="137">
        <v>74690</v>
      </c>
      <c r="M942" s="138">
        <v>0.65</v>
      </c>
      <c r="N942" s="139">
        <v>48550</v>
      </c>
      <c r="O942" s="140"/>
      <c r="P942" s="141"/>
      <c r="Q942" s="142" t="s">
        <v>2080</v>
      </c>
    </row>
    <row r="943" ht="15.75" customHeight="1" spans="1:17">
      <c r="A943" s="115" t="s">
        <v>2152</v>
      </c>
      <c r="B943" s="112"/>
      <c r="C943" s="156"/>
      <c r="D943" s="108" t="s">
        <v>945</v>
      </c>
      <c r="E943" s="108"/>
      <c r="F943" s="132"/>
      <c r="G943" s="119">
        <v>42246</v>
      </c>
      <c r="H943" s="133" t="s">
        <v>941</v>
      </c>
      <c r="I943" s="134">
        <v>1</v>
      </c>
      <c r="J943" s="135">
        <v>38000</v>
      </c>
      <c r="K943" s="136">
        <v>32434.46</v>
      </c>
      <c r="L943" s="137">
        <v>46880</v>
      </c>
      <c r="M943" s="138">
        <v>0.82</v>
      </c>
      <c r="N943" s="139">
        <v>38440</v>
      </c>
      <c r="O943" s="140"/>
      <c r="P943" s="141"/>
      <c r="Q943" s="142" t="s">
        <v>2080</v>
      </c>
    </row>
    <row r="944" ht="15.75" customHeight="1" spans="1:17">
      <c r="A944" s="115" t="s">
        <v>2153</v>
      </c>
      <c r="B944" s="112"/>
      <c r="C944" s="156"/>
      <c r="D944" s="108" t="s">
        <v>945</v>
      </c>
      <c r="E944" s="108"/>
      <c r="F944" s="132"/>
      <c r="G944" s="119">
        <v>42246</v>
      </c>
      <c r="H944" s="133" t="s">
        <v>941</v>
      </c>
      <c r="I944" s="134">
        <v>1</v>
      </c>
      <c r="J944" s="135">
        <v>38000</v>
      </c>
      <c r="K944" s="136">
        <v>32434.46</v>
      </c>
      <c r="L944" s="137">
        <v>46880</v>
      </c>
      <c r="M944" s="138">
        <v>0.82</v>
      </c>
      <c r="N944" s="139">
        <v>38440</v>
      </c>
      <c r="O944" s="140"/>
      <c r="P944" s="141"/>
      <c r="Q944" s="142" t="s">
        <v>2080</v>
      </c>
    </row>
    <row r="945" ht="15.75" customHeight="1" spans="1:17">
      <c r="A945" s="115" t="s">
        <v>2154</v>
      </c>
      <c r="B945" s="112"/>
      <c r="C945" s="156"/>
      <c r="D945" s="108" t="s">
        <v>2141</v>
      </c>
      <c r="E945" s="108"/>
      <c r="F945" s="132"/>
      <c r="G945" s="119">
        <v>41023</v>
      </c>
      <c r="H945" s="133" t="s">
        <v>941</v>
      </c>
      <c r="I945" s="134">
        <v>1</v>
      </c>
      <c r="J945" s="135">
        <v>13915</v>
      </c>
      <c r="K945" s="136">
        <v>9673.84</v>
      </c>
      <c r="L945" s="137">
        <v>19370</v>
      </c>
      <c r="M945" s="138">
        <v>0.65</v>
      </c>
      <c r="N945" s="139">
        <v>12590</v>
      </c>
      <c r="O945" s="140"/>
      <c r="P945" s="141"/>
      <c r="Q945" s="142" t="s">
        <v>2080</v>
      </c>
    </row>
    <row r="946" ht="15.75" customHeight="1" spans="1:17">
      <c r="A946" s="115" t="s">
        <v>2155</v>
      </c>
      <c r="B946" s="112"/>
      <c r="C946" s="156"/>
      <c r="D946" s="108" t="s">
        <v>2143</v>
      </c>
      <c r="E946" s="108"/>
      <c r="F946" s="132"/>
      <c r="G946" s="119">
        <v>41023</v>
      </c>
      <c r="H946" s="133" t="s">
        <v>941</v>
      </c>
      <c r="I946" s="134">
        <v>1</v>
      </c>
      <c r="J946" s="135">
        <v>31811</v>
      </c>
      <c r="K946" s="136">
        <v>22115.16</v>
      </c>
      <c r="L946" s="137">
        <v>44290</v>
      </c>
      <c r="M946" s="138">
        <v>0.65</v>
      </c>
      <c r="N946" s="139">
        <v>28790</v>
      </c>
      <c r="O946" s="140"/>
      <c r="P946" s="141"/>
      <c r="Q946" s="142" t="s">
        <v>2080</v>
      </c>
    </row>
    <row r="947" ht="15.75" customHeight="1" spans="1:17">
      <c r="A947" s="115" t="s">
        <v>2156</v>
      </c>
      <c r="B947" s="112"/>
      <c r="C947" s="156"/>
      <c r="D947" s="108" t="s">
        <v>2145</v>
      </c>
      <c r="E947" s="108"/>
      <c r="F947" s="132"/>
      <c r="G947" s="119">
        <v>41023</v>
      </c>
      <c r="H947" s="133" t="s">
        <v>941</v>
      </c>
      <c r="I947" s="134">
        <v>1</v>
      </c>
      <c r="J947" s="135">
        <v>1016</v>
      </c>
      <c r="K947" s="136">
        <v>706.46</v>
      </c>
      <c r="L947" s="137">
        <v>1420</v>
      </c>
      <c r="M947" s="138">
        <v>0.65</v>
      </c>
      <c r="N947" s="139">
        <v>920</v>
      </c>
      <c r="O947" s="140"/>
      <c r="P947" s="141"/>
      <c r="Q947" s="142" t="s">
        <v>2080</v>
      </c>
    </row>
    <row r="948" ht="15.75" customHeight="1" spans="1:17">
      <c r="A948" s="115" t="s">
        <v>2157</v>
      </c>
      <c r="B948" s="112"/>
      <c r="C948" s="156"/>
      <c r="D948" s="108" t="s">
        <v>2147</v>
      </c>
      <c r="E948" s="108"/>
      <c r="F948" s="132"/>
      <c r="G948" s="119">
        <v>41023</v>
      </c>
      <c r="H948" s="133" t="s">
        <v>941</v>
      </c>
      <c r="I948" s="134">
        <v>1</v>
      </c>
      <c r="J948" s="135">
        <v>3614</v>
      </c>
      <c r="K948" s="136">
        <v>2512.13</v>
      </c>
      <c r="L948" s="137">
        <v>5030</v>
      </c>
      <c r="M948" s="138">
        <v>0.54</v>
      </c>
      <c r="N948" s="139">
        <v>2720</v>
      </c>
      <c r="O948" s="140"/>
      <c r="P948" s="141"/>
      <c r="Q948" s="142" t="s">
        <v>2080</v>
      </c>
    </row>
    <row r="949" ht="15.75" customHeight="1" spans="1:17">
      <c r="A949" s="115" t="s">
        <v>2158</v>
      </c>
      <c r="B949" s="112"/>
      <c r="C949" s="156"/>
      <c r="D949" s="108" t="s">
        <v>2159</v>
      </c>
      <c r="E949" s="108"/>
      <c r="F949" s="132"/>
      <c r="G949" s="119">
        <v>41244</v>
      </c>
      <c r="H949" s="133" t="s">
        <v>941</v>
      </c>
      <c r="I949" s="134">
        <v>1</v>
      </c>
      <c r="J949" s="135">
        <v>13065</v>
      </c>
      <c r="K949" s="136">
        <v>9496.32</v>
      </c>
      <c r="L949" s="137">
        <v>18190</v>
      </c>
      <c r="M949" s="138">
        <v>0.58</v>
      </c>
      <c r="N949" s="139">
        <v>10550</v>
      </c>
      <c r="O949" s="140"/>
      <c r="P949" s="141"/>
      <c r="Q949" s="142" t="s">
        <v>2080</v>
      </c>
    </row>
    <row r="950" ht="15.75" customHeight="1" spans="1:17">
      <c r="A950" s="115" t="s">
        <v>2160</v>
      </c>
      <c r="B950" s="112"/>
      <c r="C950" s="156"/>
      <c r="D950" s="108" t="s">
        <v>2150</v>
      </c>
      <c r="E950" s="108"/>
      <c r="F950" s="132"/>
      <c r="G950" s="119">
        <v>41244</v>
      </c>
      <c r="H950" s="133" t="s">
        <v>941</v>
      </c>
      <c r="I950" s="134">
        <v>1</v>
      </c>
      <c r="J950" s="135">
        <v>90600</v>
      </c>
      <c r="K950" s="136">
        <v>65854.53</v>
      </c>
      <c r="L950" s="137">
        <v>126140</v>
      </c>
      <c r="M950" s="138">
        <v>0.79</v>
      </c>
      <c r="N950" s="139">
        <v>99650</v>
      </c>
      <c r="O950" s="140"/>
      <c r="P950" s="141"/>
      <c r="Q950" s="142" t="s">
        <v>2080</v>
      </c>
    </row>
    <row r="951" ht="15.75" customHeight="1" spans="1:17">
      <c r="A951" s="115" t="s">
        <v>2161</v>
      </c>
      <c r="B951" s="112"/>
      <c r="C951" s="156"/>
      <c r="D951" s="108" t="s">
        <v>2162</v>
      </c>
      <c r="E951" s="108"/>
      <c r="F951" s="132"/>
      <c r="G951" s="119">
        <v>41671</v>
      </c>
      <c r="H951" s="133" t="s">
        <v>941</v>
      </c>
      <c r="I951" s="134">
        <v>1</v>
      </c>
      <c r="J951" s="135">
        <v>460077</v>
      </c>
      <c r="K951" s="136">
        <v>359914.3</v>
      </c>
      <c r="L951" s="137">
        <v>598880</v>
      </c>
      <c r="M951" s="138">
        <v>0.83</v>
      </c>
      <c r="N951" s="139">
        <v>497070</v>
      </c>
      <c r="O951" s="140"/>
      <c r="P951" s="141"/>
      <c r="Q951" s="142" t="s">
        <v>2080</v>
      </c>
    </row>
    <row r="952" ht="15.75" customHeight="1" spans="1:17">
      <c r="A952" s="115" t="s">
        <v>2163</v>
      </c>
      <c r="B952" s="112"/>
      <c r="C952" s="156"/>
      <c r="D952" s="108" t="s">
        <v>1270</v>
      </c>
      <c r="E952" s="108"/>
      <c r="F952" s="132"/>
      <c r="G952" s="119">
        <v>41487</v>
      </c>
      <c r="H952" s="133" t="s">
        <v>941</v>
      </c>
      <c r="I952" s="134">
        <v>1</v>
      </c>
      <c r="J952" s="135">
        <v>93000</v>
      </c>
      <c r="K952" s="136">
        <v>70544.07</v>
      </c>
      <c r="L952" s="137">
        <v>126320</v>
      </c>
      <c r="M952" s="138">
        <v>0.72</v>
      </c>
      <c r="N952" s="139">
        <v>90950</v>
      </c>
      <c r="O952" s="140"/>
      <c r="P952" s="141"/>
      <c r="Q952" s="142" t="s">
        <v>2080</v>
      </c>
    </row>
    <row r="953" ht="15.75" customHeight="1" spans="1:17">
      <c r="A953" s="115" t="s">
        <v>2164</v>
      </c>
      <c r="B953" s="112"/>
      <c r="C953" s="156"/>
      <c r="D953" s="108" t="s">
        <v>2165</v>
      </c>
      <c r="E953" s="108"/>
      <c r="F953" s="132"/>
      <c r="G953" s="119">
        <v>41821</v>
      </c>
      <c r="H953" s="133" t="s">
        <v>941</v>
      </c>
      <c r="I953" s="134">
        <v>1</v>
      </c>
      <c r="J953" s="135">
        <v>100777.91</v>
      </c>
      <c r="K953" s="136">
        <v>80832.41</v>
      </c>
      <c r="L953" s="137">
        <v>131180</v>
      </c>
      <c r="M953" s="138">
        <v>0.69</v>
      </c>
      <c r="N953" s="139">
        <v>90510</v>
      </c>
      <c r="O953" s="140"/>
      <c r="P953" s="141"/>
      <c r="Q953" s="142" t="s">
        <v>2080</v>
      </c>
    </row>
    <row r="954" ht="15.75" customHeight="1" spans="1:17">
      <c r="A954" s="115" t="s">
        <v>2166</v>
      </c>
      <c r="B954" s="112"/>
      <c r="C954" s="156"/>
      <c r="D954" s="108" t="s">
        <v>945</v>
      </c>
      <c r="E954" s="108"/>
      <c r="F954" s="132"/>
      <c r="G954" s="119">
        <v>41913</v>
      </c>
      <c r="H954" s="133" t="s">
        <v>941</v>
      </c>
      <c r="I954" s="134">
        <v>1</v>
      </c>
      <c r="J954" s="135">
        <v>38000</v>
      </c>
      <c r="K954" s="136">
        <v>30930.26</v>
      </c>
      <c r="L954" s="137">
        <v>49460</v>
      </c>
      <c r="M954" s="138">
        <v>0.78</v>
      </c>
      <c r="N954" s="139">
        <v>38580</v>
      </c>
      <c r="O954" s="140"/>
      <c r="P954" s="141"/>
      <c r="Q954" s="142" t="s">
        <v>2080</v>
      </c>
    </row>
    <row r="955" ht="15.75" customHeight="1" spans="1:17">
      <c r="A955" s="115" t="s">
        <v>2167</v>
      </c>
      <c r="B955" s="112"/>
      <c r="C955" s="156"/>
      <c r="D955" s="108" t="s">
        <v>949</v>
      </c>
      <c r="E955" s="108"/>
      <c r="F955" s="132"/>
      <c r="G955" s="119">
        <v>41904</v>
      </c>
      <c r="H955" s="133" t="s">
        <v>941</v>
      </c>
      <c r="I955" s="134">
        <v>1</v>
      </c>
      <c r="J955" s="135">
        <v>30000</v>
      </c>
      <c r="K955" s="136">
        <v>24300</v>
      </c>
      <c r="L955" s="137">
        <v>39050</v>
      </c>
      <c r="M955" s="138">
        <v>0.78</v>
      </c>
      <c r="N955" s="139">
        <v>30460</v>
      </c>
      <c r="O955" s="140"/>
      <c r="P955" s="141"/>
      <c r="Q955" s="143" t="s">
        <v>2080</v>
      </c>
    </row>
    <row r="956" ht="15.75" customHeight="1" spans="1:17">
      <c r="A956" s="115" t="s">
        <v>2168</v>
      </c>
      <c r="B956" s="112"/>
      <c r="C956" s="156"/>
      <c r="D956" s="108" t="s">
        <v>2169</v>
      </c>
      <c r="E956" s="108"/>
      <c r="F956" s="132"/>
      <c r="G956" s="119">
        <v>42553</v>
      </c>
      <c r="H956" s="133" t="s">
        <v>941</v>
      </c>
      <c r="I956" s="134">
        <v>1</v>
      </c>
      <c r="J956" s="135">
        <v>26609.6</v>
      </c>
      <c r="K956" s="136">
        <v>23871.02</v>
      </c>
      <c r="L956" s="137">
        <v>32830</v>
      </c>
      <c r="M956" s="138">
        <v>0.87</v>
      </c>
      <c r="N956" s="139">
        <v>28560</v>
      </c>
      <c r="O956" s="140"/>
      <c r="P956" s="141"/>
      <c r="Q956" s="142" t="s">
        <v>2080</v>
      </c>
    </row>
    <row r="957" ht="15.75" customHeight="1" spans="1:17">
      <c r="A957" s="115" t="s">
        <v>2170</v>
      </c>
      <c r="B957" s="112"/>
      <c r="C957" s="156"/>
      <c r="D957" s="108" t="s">
        <v>2171</v>
      </c>
      <c r="E957" s="108"/>
      <c r="F957" s="132"/>
      <c r="G957" s="119">
        <v>42553</v>
      </c>
      <c r="H957" s="133" t="s">
        <v>941</v>
      </c>
      <c r="I957" s="134">
        <v>1</v>
      </c>
      <c r="J957" s="135">
        <v>26853.41</v>
      </c>
      <c r="K957" s="136">
        <v>24089.87</v>
      </c>
      <c r="L957" s="137">
        <v>33130</v>
      </c>
      <c r="M957" s="138">
        <v>0.87</v>
      </c>
      <c r="N957" s="139">
        <v>28820</v>
      </c>
      <c r="O957" s="140"/>
      <c r="P957" s="141"/>
      <c r="Q957" s="142" t="s">
        <v>2080</v>
      </c>
    </row>
    <row r="958" ht="15.75" customHeight="1" spans="1:17">
      <c r="A958" s="115" t="s">
        <v>2172</v>
      </c>
      <c r="B958" s="112"/>
      <c r="C958" s="156"/>
      <c r="D958" s="108" t="s">
        <v>2173</v>
      </c>
      <c r="E958" s="108"/>
      <c r="F958" s="132"/>
      <c r="G958" s="119">
        <v>42668</v>
      </c>
      <c r="H958" s="133" t="s">
        <v>941</v>
      </c>
      <c r="I958" s="134">
        <v>1</v>
      </c>
      <c r="J958" s="135">
        <v>40000</v>
      </c>
      <c r="K958" s="136">
        <v>36358.41</v>
      </c>
      <c r="L958" s="137">
        <v>49350</v>
      </c>
      <c r="M958" s="138">
        <v>0.92</v>
      </c>
      <c r="N958" s="139">
        <v>45400</v>
      </c>
      <c r="O958" s="140"/>
      <c r="P958" s="141"/>
      <c r="Q958" s="142" t="s">
        <v>2080</v>
      </c>
    </row>
    <row r="959" ht="15.75" customHeight="1" spans="1:17">
      <c r="A959" s="115" t="s">
        <v>2174</v>
      </c>
      <c r="B959" s="112"/>
      <c r="C959" s="156"/>
      <c r="D959" s="108" t="s">
        <v>2175</v>
      </c>
      <c r="E959" s="108"/>
      <c r="F959" s="132"/>
      <c r="G959" s="119">
        <v>42755</v>
      </c>
      <c r="H959" s="133" t="s">
        <v>941</v>
      </c>
      <c r="I959" s="134">
        <v>1</v>
      </c>
      <c r="J959" s="135">
        <v>32020</v>
      </c>
      <c r="K959" s="136">
        <v>29485</v>
      </c>
      <c r="L959" s="137">
        <v>38420</v>
      </c>
      <c r="M959" s="138">
        <v>0.86</v>
      </c>
      <c r="N959" s="139">
        <v>33040</v>
      </c>
      <c r="O959" s="140"/>
      <c r="P959" s="141"/>
      <c r="Q959" s="142" t="s">
        <v>2080</v>
      </c>
    </row>
    <row r="960" ht="15.75" customHeight="1" spans="1:17">
      <c r="A960" s="115" t="s">
        <v>2176</v>
      </c>
      <c r="B960" s="112"/>
      <c r="C960" s="156"/>
      <c r="D960" s="108" t="s">
        <v>2177</v>
      </c>
      <c r="E960" s="108"/>
      <c r="F960" s="132"/>
      <c r="G960" s="119">
        <v>42755</v>
      </c>
      <c r="H960" s="133" t="s">
        <v>941</v>
      </c>
      <c r="I960" s="134">
        <v>1</v>
      </c>
      <c r="J960" s="135">
        <v>46129.7</v>
      </c>
      <c r="K960" s="136">
        <v>42477.7</v>
      </c>
      <c r="L960" s="137">
        <v>55350</v>
      </c>
      <c r="M960" s="138">
        <v>0.86</v>
      </c>
      <c r="N960" s="139">
        <v>47600</v>
      </c>
      <c r="O960" s="140"/>
      <c r="P960" s="141"/>
      <c r="Q960" s="142" t="s">
        <v>2080</v>
      </c>
    </row>
    <row r="961" ht="15.75" customHeight="1" spans="1:17">
      <c r="A961" s="115" t="s">
        <v>2178</v>
      </c>
      <c r="B961" s="112"/>
      <c r="C961" s="156"/>
      <c r="D961" s="108" t="s">
        <v>2179</v>
      </c>
      <c r="E961" s="108"/>
      <c r="F961" s="132"/>
      <c r="G961" s="119">
        <v>42755</v>
      </c>
      <c r="H961" s="133" t="s">
        <v>941</v>
      </c>
      <c r="I961" s="134">
        <v>1</v>
      </c>
      <c r="J961" s="135">
        <v>65651.08</v>
      </c>
      <c r="K961" s="136">
        <v>60453.68</v>
      </c>
      <c r="L961" s="137">
        <v>78770</v>
      </c>
      <c r="M961" s="138">
        <v>0.86</v>
      </c>
      <c r="N961" s="139">
        <v>67740</v>
      </c>
      <c r="O961" s="140"/>
      <c r="P961" s="141"/>
      <c r="Q961" s="142" t="s">
        <v>2080</v>
      </c>
    </row>
    <row r="962" ht="15.75" customHeight="1" spans="1:17">
      <c r="A962" s="115" t="s">
        <v>2180</v>
      </c>
      <c r="B962" s="112"/>
      <c r="C962" s="156"/>
      <c r="D962" s="108" t="s">
        <v>1278</v>
      </c>
      <c r="E962" s="108"/>
      <c r="F962" s="132"/>
      <c r="G962" s="119">
        <v>41672</v>
      </c>
      <c r="H962" s="133" t="s">
        <v>941</v>
      </c>
      <c r="I962" s="134">
        <v>1</v>
      </c>
      <c r="J962" s="135">
        <v>43914</v>
      </c>
      <c r="K962" s="136">
        <v>34353.35</v>
      </c>
      <c r="L962" s="137">
        <v>57160</v>
      </c>
      <c r="M962" s="138">
        <v>0.75</v>
      </c>
      <c r="N962" s="139">
        <v>42870</v>
      </c>
      <c r="O962" s="140"/>
      <c r="P962" s="141"/>
      <c r="Q962" s="142" t="s">
        <v>2080</v>
      </c>
    </row>
    <row r="963" ht="15.75" customHeight="1" spans="1:17">
      <c r="A963" s="115" t="s">
        <v>2181</v>
      </c>
      <c r="B963" s="112"/>
      <c r="C963" s="156"/>
      <c r="D963" s="108" t="s">
        <v>2182</v>
      </c>
      <c r="E963" s="108"/>
      <c r="F963" s="132"/>
      <c r="G963" s="119">
        <v>41760</v>
      </c>
      <c r="H963" s="133" t="s">
        <v>941</v>
      </c>
      <c r="I963" s="134">
        <v>1</v>
      </c>
      <c r="J963" s="135">
        <v>65000</v>
      </c>
      <c r="K963" s="136">
        <v>51620.92</v>
      </c>
      <c r="L963" s="137">
        <v>84610</v>
      </c>
      <c r="M963" s="138">
        <v>0.76</v>
      </c>
      <c r="N963" s="139">
        <v>64300</v>
      </c>
      <c r="O963" s="140"/>
      <c r="P963" s="141"/>
      <c r="Q963" s="142" t="s">
        <v>2080</v>
      </c>
    </row>
    <row r="964" ht="15.75" customHeight="1" spans="1:17">
      <c r="A964" s="115" t="s">
        <v>2183</v>
      </c>
      <c r="B964" s="112"/>
      <c r="C964" s="156"/>
      <c r="D964" s="108" t="s">
        <v>2184</v>
      </c>
      <c r="E964" s="108"/>
      <c r="F964" s="132"/>
      <c r="G964" s="119">
        <v>41760</v>
      </c>
      <c r="H964" s="133" t="s">
        <v>941</v>
      </c>
      <c r="I964" s="134">
        <v>1</v>
      </c>
      <c r="J964" s="135">
        <v>64349.86</v>
      </c>
      <c r="K964" s="136">
        <v>51104.42</v>
      </c>
      <c r="L964" s="137">
        <v>83760</v>
      </c>
      <c r="M964" s="138">
        <v>0.76</v>
      </c>
      <c r="N964" s="139">
        <v>63660</v>
      </c>
      <c r="O964" s="140"/>
      <c r="P964" s="141"/>
      <c r="Q964" s="142" t="s">
        <v>2080</v>
      </c>
    </row>
    <row r="965" ht="15.75" customHeight="1" spans="1:17">
      <c r="A965" s="115" t="s">
        <v>2185</v>
      </c>
      <c r="B965" s="112"/>
      <c r="C965" s="156"/>
      <c r="D965" s="108" t="s">
        <v>2186</v>
      </c>
      <c r="E965" s="108"/>
      <c r="F965" s="132"/>
      <c r="G965" s="119">
        <v>42370</v>
      </c>
      <c r="H965" s="133" t="s">
        <v>941</v>
      </c>
      <c r="I965" s="134">
        <v>1</v>
      </c>
      <c r="J965" s="135">
        <v>10500</v>
      </c>
      <c r="K965" s="136">
        <v>9170.08</v>
      </c>
      <c r="L965" s="137">
        <v>12960</v>
      </c>
      <c r="M965" s="138">
        <v>0.84</v>
      </c>
      <c r="N965" s="139">
        <v>10890</v>
      </c>
      <c r="O965" s="140"/>
      <c r="P965" s="141"/>
      <c r="Q965" s="142" t="s">
        <v>2080</v>
      </c>
    </row>
    <row r="966" ht="15.75" customHeight="1" spans="1:17">
      <c r="A966" s="115" t="s">
        <v>2187</v>
      </c>
      <c r="B966" s="112"/>
      <c r="C966" s="156"/>
      <c r="D966" s="108" t="s">
        <v>2188</v>
      </c>
      <c r="E966" s="108"/>
      <c r="F966" s="132"/>
      <c r="G966" s="119">
        <v>42473</v>
      </c>
      <c r="H966" s="133" t="s">
        <v>941</v>
      </c>
      <c r="I966" s="134">
        <v>1</v>
      </c>
      <c r="J966" s="135">
        <v>20000</v>
      </c>
      <c r="K966" s="136">
        <v>17704.07</v>
      </c>
      <c r="L966" s="137">
        <v>24680</v>
      </c>
      <c r="M966" s="138">
        <v>0.85</v>
      </c>
      <c r="N966" s="139">
        <v>20980</v>
      </c>
      <c r="O966" s="140"/>
      <c r="P966" s="141"/>
      <c r="Q966" s="142" t="s">
        <v>2080</v>
      </c>
    </row>
    <row r="967" ht="15.75" customHeight="1" spans="1:17">
      <c r="A967" s="115" t="s">
        <v>2189</v>
      </c>
      <c r="B967" s="112"/>
      <c r="C967" s="156"/>
      <c r="D967" s="108" t="s">
        <v>2190</v>
      </c>
      <c r="E967" s="108"/>
      <c r="F967" s="132"/>
      <c r="G967" s="119">
        <v>42491</v>
      </c>
      <c r="H967" s="133" t="s">
        <v>941</v>
      </c>
      <c r="I967" s="134">
        <v>1</v>
      </c>
      <c r="J967" s="135">
        <v>8007</v>
      </c>
      <c r="K967" s="136">
        <v>7119.68</v>
      </c>
      <c r="L967" s="137">
        <v>9880</v>
      </c>
      <c r="M967" s="138">
        <v>0.86</v>
      </c>
      <c r="N967" s="139">
        <v>8500</v>
      </c>
      <c r="O967" s="140"/>
      <c r="P967" s="141"/>
      <c r="Q967" s="142" t="s">
        <v>2080</v>
      </c>
    </row>
    <row r="968" ht="15.75" customHeight="1" spans="1:17">
      <c r="A968" s="115" t="s">
        <v>2191</v>
      </c>
      <c r="B968" s="112"/>
      <c r="C968" s="156"/>
      <c r="D968" s="108" t="s">
        <v>2192</v>
      </c>
      <c r="E968" s="108"/>
      <c r="F968" s="132"/>
      <c r="G968" s="119">
        <v>40897</v>
      </c>
      <c r="H968" s="133" t="s">
        <v>941</v>
      </c>
      <c r="I968" s="134">
        <v>1</v>
      </c>
      <c r="J968" s="135">
        <v>561177</v>
      </c>
      <c r="K968" s="136">
        <v>381249.27</v>
      </c>
      <c r="L968" s="137">
        <v>819400</v>
      </c>
      <c r="M968" s="138">
        <v>0.64</v>
      </c>
      <c r="N968" s="139">
        <v>524420</v>
      </c>
      <c r="O968" s="140"/>
      <c r="P968" s="141"/>
      <c r="Q968" s="142" t="s">
        <v>2080</v>
      </c>
    </row>
    <row r="969" ht="15.75" customHeight="1" spans="1:17">
      <c r="A969" s="115" t="s">
        <v>2193</v>
      </c>
      <c r="B969" s="112"/>
      <c r="C969" s="156"/>
      <c r="D969" s="108" t="s">
        <v>962</v>
      </c>
      <c r="E969" s="108"/>
      <c r="F969" s="132"/>
      <c r="G969" s="119">
        <v>40897</v>
      </c>
      <c r="H969" s="133" t="s">
        <v>941</v>
      </c>
      <c r="I969" s="134">
        <v>1</v>
      </c>
      <c r="J969" s="135">
        <v>812436</v>
      </c>
      <c r="K969" s="136">
        <v>551948.91</v>
      </c>
      <c r="L969" s="137">
        <v>1186280</v>
      </c>
      <c r="M969" s="138">
        <v>0.64</v>
      </c>
      <c r="N969" s="139">
        <v>759220</v>
      </c>
      <c r="O969" s="140"/>
      <c r="P969" s="141"/>
      <c r="Q969" s="142" t="s">
        <v>2080</v>
      </c>
    </row>
    <row r="970" ht="15.75" customHeight="1" spans="1:17">
      <c r="A970" s="115" t="s">
        <v>2194</v>
      </c>
      <c r="B970" s="112"/>
      <c r="C970" s="156"/>
      <c r="D970" s="108" t="s">
        <v>2136</v>
      </c>
      <c r="E970" s="108"/>
      <c r="F970" s="132"/>
      <c r="G970" s="119">
        <v>41306</v>
      </c>
      <c r="H970" s="133" t="s">
        <v>941</v>
      </c>
      <c r="I970" s="134">
        <v>1</v>
      </c>
      <c r="J970" s="135">
        <v>53392</v>
      </c>
      <c r="K970" s="136">
        <v>39232.22</v>
      </c>
      <c r="L970" s="137">
        <v>72520</v>
      </c>
      <c r="M970" s="138">
        <v>0.7</v>
      </c>
      <c r="N970" s="139">
        <v>50760</v>
      </c>
      <c r="O970" s="140"/>
      <c r="P970" s="141"/>
      <c r="Q970" s="142" t="s">
        <v>2080</v>
      </c>
    </row>
    <row r="971" ht="15.75" customHeight="1" spans="1:17">
      <c r="A971" s="115" t="s">
        <v>2195</v>
      </c>
      <c r="B971" s="112"/>
      <c r="C971" s="156"/>
      <c r="D971" s="108" t="s">
        <v>2192</v>
      </c>
      <c r="E971" s="108"/>
      <c r="F971" s="132"/>
      <c r="G971" s="119">
        <v>41023</v>
      </c>
      <c r="H971" s="133" t="s">
        <v>941</v>
      </c>
      <c r="I971" s="134">
        <v>1</v>
      </c>
      <c r="J971" s="135">
        <v>498823</v>
      </c>
      <c r="K971" s="136">
        <v>346785.73</v>
      </c>
      <c r="L971" s="137">
        <v>694480</v>
      </c>
      <c r="M971" s="138">
        <v>0.65</v>
      </c>
      <c r="N971" s="139">
        <v>451410</v>
      </c>
      <c r="O971" s="140"/>
      <c r="P971" s="141"/>
      <c r="Q971" s="142" t="s">
        <v>2080</v>
      </c>
    </row>
    <row r="972" ht="15.75" customHeight="1" spans="1:17">
      <c r="A972" s="115" t="s">
        <v>2196</v>
      </c>
      <c r="B972" s="112"/>
      <c r="C972" s="156"/>
      <c r="D972" s="108" t="s">
        <v>962</v>
      </c>
      <c r="E972" s="108"/>
      <c r="F972" s="132"/>
      <c r="G972" s="119">
        <v>41023</v>
      </c>
      <c r="H972" s="133" t="s">
        <v>941</v>
      </c>
      <c r="I972" s="134">
        <v>1</v>
      </c>
      <c r="J972" s="135">
        <v>722164</v>
      </c>
      <c r="K972" s="136">
        <v>502054.11</v>
      </c>
      <c r="L972" s="137">
        <v>1005420</v>
      </c>
      <c r="M972" s="138">
        <v>0.65</v>
      </c>
      <c r="N972" s="139">
        <v>653520</v>
      </c>
      <c r="O972" s="140"/>
      <c r="P972" s="141"/>
      <c r="Q972" s="143" t="s">
        <v>2080</v>
      </c>
    </row>
    <row r="973" ht="15.75" customHeight="1" spans="1:17">
      <c r="A973" s="115" t="s">
        <v>2197</v>
      </c>
      <c r="B973" s="112"/>
      <c r="C973" s="156"/>
      <c r="D973" s="108" t="s">
        <v>1074</v>
      </c>
      <c r="E973" s="108"/>
      <c r="F973" s="132"/>
      <c r="G973" s="119">
        <v>41306</v>
      </c>
      <c r="H973" s="133" t="s">
        <v>941</v>
      </c>
      <c r="I973" s="134">
        <v>1</v>
      </c>
      <c r="J973" s="135">
        <v>129576</v>
      </c>
      <c r="K973" s="136">
        <v>95211.03</v>
      </c>
      <c r="L973" s="137">
        <v>176000</v>
      </c>
      <c r="M973" s="138">
        <v>0.7</v>
      </c>
      <c r="N973" s="139">
        <v>123200</v>
      </c>
      <c r="O973" s="140"/>
      <c r="P973" s="141"/>
      <c r="Q973" s="142" t="s">
        <v>2080</v>
      </c>
    </row>
    <row r="974" ht="15.75" customHeight="1" spans="1:17">
      <c r="A974" s="115" t="s">
        <v>2198</v>
      </c>
      <c r="B974" s="112"/>
      <c r="C974" s="156"/>
      <c r="D974" s="108" t="s">
        <v>1455</v>
      </c>
      <c r="E974" s="108"/>
      <c r="F974" s="132"/>
      <c r="G974" s="119">
        <v>41904</v>
      </c>
      <c r="H974" s="133" t="s">
        <v>941</v>
      </c>
      <c r="I974" s="134">
        <v>1</v>
      </c>
      <c r="J974" s="135">
        <v>101845</v>
      </c>
      <c r="K974" s="136">
        <v>82494.28</v>
      </c>
      <c r="L974" s="137">
        <v>132570</v>
      </c>
      <c r="M974" s="138">
        <v>0.78</v>
      </c>
      <c r="N974" s="139">
        <v>103400</v>
      </c>
      <c r="O974" s="140"/>
      <c r="P974" s="141"/>
      <c r="Q974" s="142" t="s">
        <v>2080</v>
      </c>
    </row>
    <row r="975" ht="15.75" customHeight="1" spans="1:17">
      <c r="A975" s="115" t="s">
        <v>2199</v>
      </c>
      <c r="B975" s="112"/>
      <c r="C975" s="156"/>
      <c r="D975" s="108" t="s">
        <v>2200</v>
      </c>
      <c r="E975" s="108"/>
      <c r="F975" s="132"/>
      <c r="G975" s="119">
        <v>41904</v>
      </c>
      <c r="H975" s="133" t="s">
        <v>941</v>
      </c>
      <c r="I975" s="134">
        <v>1</v>
      </c>
      <c r="J975" s="135">
        <v>56913</v>
      </c>
      <c r="K975" s="136">
        <v>46099.56</v>
      </c>
      <c r="L975" s="137">
        <v>74080</v>
      </c>
      <c r="M975" s="138">
        <v>0.78</v>
      </c>
      <c r="N975" s="139">
        <v>57780</v>
      </c>
      <c r="O975" s="140"/>
      <c r="P975" s="141"/>
      <c r="Q975" s="142" t="s">
        <v>2080</v>
      </c>
    </row>
    <row r="976" ht="15.75" customHeight="1" spans="1:17">
      <c r="A976" s="115" t="s">
        <v>2201</v>
      </c>
      <c r="B976" s="112"/>
      <c r="C976" s="156"/>
      <c r="D976" s="108" t="s">
        <v>2202</v>
      </c>
      <c r="E976" s="108"/>
      <c r="F976" s="132"/>
      <c r="G976" s="119">
        <v>43159</v>
      </c>
      <c r="H976" s="133" t="s">
        <v>941</v>
      </c>
      <c r="I976" s="134">
        <v>1</v>
      </c>
      <c r="J976" s="135">
        <v>84498.19</v>
      </c>
      <c r="K976" s="136">
        <v>82156.9</v>
      </c>
      <c r="L976" s="137">
        <v>100430</v>
      </c>
      <c r="M976" s="138">
        <v>0.95</v>
      </c>
      <c r="N976" s="139">
        <v>95410</v>
      </c>
      <c r="O976" s="140"/>
      <c r="P976" s="141"/>
      <c r="Q976" s="142" t="s">
        <v>2203</v>
      </c>
    </row>
    <row r="977" ht="15.75" customHeight="1" spans="1:20">
      <c r="A977" s="115" t="s">
        <v>2204</v>
      </c>
      <c r="B977" s="112"/>
      <c r="C977" s="159"/>
      <c r="D977" s="108" t="s">
        <v>2205</v>
      </c>
      <c r="E977" s="108"/>
      <c r="F977" s="132"/>
      <c r="G977" s="119">
        <v>43373</v>
      </c>
      <c r="H977" s="133" t="s">
        <v>941</v>
      </c>
      <c r="I977" s="134">
        <v>1</v>
      </c>
      <c r="J977" s="135">
        <v>534764.12</v>
      </c>
      <c r="K977" s="136">
        <v>534764.12</v>
      </c>
      <c r="L977" s="137">
        <v>635560</v>
      </c>
      <c r="M977" s="138">
        <v>0.98</v>
      </c>
      <c r="N977" s="139">
        <v>622850</v>
      </c>
      <c r="O977" s="140"/>
      <c r="P977" s="141"/>
      <c r="Q977" s="142" t="s">
        <v>2203</v>
      </c>
    </row>
    <row r="978" s="77" customFormat="1" ht="15.75" customHeight="1" spans="1:20">
      <c r="A978" s="115" t="s">
        <v>2206</v>
      </c>
      <c r="B978" s="163"/>
      <c r="C978" s="163"/>
      <c r="D978" s="146" t="s">
        <v>2207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2208</v>
      </c>
      <c r="B979" s="116" t="s">
        <v>2209</v>
      </c>
      <c r="C979" s="117" t="s">
        <v>2210</v>
      </c>
      <c r="D979" s="170" t="s">
        <v>847</v>
      </c>
      <c r="E979" s="17">
        <v>1</v>
      </c>
      <c r="F979" s="14" t="s">
        <v>839</v>
      </c>
      <c r="G979" s="119">
        <v>39173</v>
      </c>
      <c r="H979" s="61" t="s">
        <v>840</v>
      </c>
      <c r="I979" s="120">
        <v>306</v>
      </c>
      <c r="J979" s="121">
        <v>17529625.38</v>
      </c>
      <c r="K979" s="161">
        <v>10309818.72</v>
      </c>
      <c r="L979" s="122">
        <v>207880</v>
      </c>
      <c r="M979" s="123">
        <v>0.57</v>
      </c>
      <c r="N979" s="122">
        <v>118490</v>
      </c>
      <c r="O979" s="124"/>
      <c r="P979" s="125">
        <f t="shared" ref="P979:P1042" si="17">L979/I979</f>
        <v>679</v>
      </c>
      <c r="Q979" s="126" t="s">
        <v>2211</v>
      </c>
    </row>
    <row r="980" s="2" customFormat="1" ht="15.75" customHeight="1" spans="1:20">
      <c r="A980" s="115" t="s">
        <v>2212</v>
      </c>
      <c r="B980" s="116"/>
      <c r="C980" s="128"/>
      <c r="D980" s="170" t="s">
        <v>847</v>
      </c>
      <c r="E980" s="17">
        <v>2</v>
      </c>
      <c r="F980" s="14" t="s">
        <v>839</v>
      </c>
      <c r="G980" s="119">
        <v>39173</v>
      </c>
      <c r="H980" s="61" t="s">
        <v>840</v>
      </c>
      <c r="I980" s="120">
        <v>306</v>
      </c>
      <c r="J980" s="129"/>
      <c r="K980" s="129"/>
      <c r="L980" s="122">
        <v>207880</v>
      </c>
      <c r="M980" s="123">
        <v>0.57</v>
      </c>
      <c r="N980" s="122">
        <v>118490</v>
      </c>
      <c r="O980" s="124"/>
      <c r="P980" s="125">
        <f t="shared" si="17"/>
        <v>679</v>
      </c>
      <c r="Q980" s="126" t="s">
        <v>2211</v>
      </c>
      <c r="T980" s="162" t="s">
        <v>2213</v>
      </c>
    </row>
    <row r="981" s="2" customFormat="1" ht="15.75" customHeight="1" spans="1:20">
      <c r="A981" s="115" t="s">
        <v>2214</v>
      </c>
      <c r="B981" s="116"/>
      <c r="C981" s="128"/>
      <c r="D981" s="170" t="s">
        <v>847</v>
      </c>
      <c r="E981" s="17">
        <v>3</v>
      </c>
      <c r="F981" s="14" t="s">
        <v>839</v>
      </c>
      <c r="G981" s="119">
        <v>39173</v>
      </c>
      <c r="H981" s="61" t="s">
        <v>840</v>
      </c>
      <c r="I981" s="120">
        <v>306</v>
      </c>
      <c r="J981" s="129"/>
      <c r="K981" s="129"/>
      <c r="L981" s="122">
        <v>207880</v>
      </c>
      <c r="M981" s="123">
        <v>0.57</v>
      </c>
      <c r="N981" s="122">
        <v>118490</v>
      </c>
      <c r="O981" s="124"/>
      <c r="P981" s="125">
        <f t="shared" si="17"/>
        <v>679</v>
      </c>
      <c r="Q981" s="126" t="s">
        <v>2211</v>
      </c>
      <c r="T981" s="162"/>
    </row>
    <row r="982" s="2" customFormat="1" ht="15.75" customHeight="1" spans="1:20">
      <c r="A982" s="115" t="s">
        <v>2215</v>
      </c>
      <c r="B982" s="116"/>
      <c r="C982" s="128"/>
      <c r="D982" s="170" t="s">
        <v>847</v>
      </c>
      <c r="E982" s="17">
        <v>4</v>
      </c>
      <c r="F982" s="14" t="s">
        <v>839</v>
      </c>
      <c r="G982" s="119">
        <v>39173</v>
      </c>
      <c r="H982" s="61" t="s">
        <v>840</v>
      </c>
      <c r="I982" s="120">
        <v>306</v>
      </c>
      <c r="J982" s="129"/>
      <c r="K982" s="129"/>
      <c r="L982" s="122">
        <v>207880</v>
      </c>
      <c r="M982" s="123">
        <v>0.57</v>
      </c>
      <c r="N982" s="122">
        <v>118490</v>
      </c>
      <c r="O982" s="124"/>
      <c r="P982" s="125">
        <f t="shared" si="17"/>
        <v>679</v>
      </c>
      <c r="Q982" s="126" t="s">
        <v>2211</v>
      </c>
      <c r="T982" s="162"/>
    </row>
    <row r="983" s="2" customFormat="1" ht="15.75" customHeight="1" spans="1:20">
      <c r="A983" s="115" t="s">
        <v>2216</v>
      </c>
      <c r="B983" s="116"/>
      <c r="C983" s="128"/>
      <c r="D983" s="170" t="s">
        <v>847</v>
      </c>
      <c r="E983" s="17">
        <v>5</v>
      </c>
      <c r="F983" s="14" t="s">
        <v>839</v>
      </c>
      <c r="G983" s="119">
        <v>39173</v>
      </c>
      <c r="H983" s="61" t="s">
        <v>840</v>
      </c>
      <c r="I983" s="120">
        <v>306</v>
      </c>
      <c r="J983" s="129"/>
      <c r="K983" s="129"/>
      <c r="L983" s="122">
        <v>207880</v>
      </c>
      <c r="M983" s="123">
        <v>0.57</v>
      </c>
      <c r="N983" s="122">
        <v>118490</v>
      </c>
      <c r="O983" s="124"/>
      <c r="P983" s="125">
        <f t="shared" si="17"/>
        <v>679</v>
      </c>
      <c r="Q983" s="126" t="s">
        <v>2211</v>
      </c>
      <c r="T983" s="162"/>
    </row>
    <row r="984" s="2" customFormat="1" ht="15.75" customHeight="1" spans="1:20">
      <c r="A984" s="115" t="s">
        <v>2217</v>
      </c>
      <c r="B984" s="116"/>
      <c r="C984" s="128"/>
      <c r="D984" s="170" t="s">
        <v>847</v>
      </c>
      <c r="E984" s="17">
        <v>6</v>
      </c>
      <c r="F984" s="14" t="s">
        <v>839</v>
      </c>
      <c r="G984" s="119">
        <v>39173</v>
      </c>
      <c r="H984" s="61" t="s">
        <v>840</v>
      </c>
      <c r="I984" s="120">
        <v>306</v>
      </c>
      <c r="J984" s="129"/>
      <c r="K984" s="129"/>
      <c r="L984" s="122">
        <v>207880</v>
      </c>
      <c r="M984" s="123">
        <v>0.57</v>
      </c>
      <c r="N984" s="122">
        <v>118490</v>
      </c>
      <c r="O984" s="124"/>
      <c r="P984" s="125">
        <f t="shared" si="17"/>
        <v>679</v>
      </c>
      <c r="Q984" s="126" t="s">
        <v>2211</v>
      </c>
      <c r="T984" s="162"/>
    </row>
    <row r="985" s="2" customFormat="1" ht="15.75" customHeight="1" spans="1:20">
      <c r="A985" s="115" t="s">
        <v>2218</v>
      </c>
      <c r="B985" s="116"/>
      <c r="C985" s="128"/>
      <c r="D985" s="170" t="s">
        <v>847</v>
      </c>
      <c r="E985" s="17">
        <v>7</v>
      </c>
      <c r="F985" s="14" t="s">
        <v>839</v>
      </c>
      <c r="G985" s="119">
        <v>39173</v>
      </c>
      <c r="H985" s="61" t="s">
        <v>840</v>
      </c>
      <c r="I985" s="120">
        <v>306</v>
      </c>
      <c r="J985" s="129"/>
      <c r="K985" s="129"/>
      <c r="L985" s="122">
        <v>207880</v>
      </c>
      <c r="M985" s="123">
        <v>0.57</v>
      </c>
      <c r="N985" s="122">
        <v>118490</v>
      </c>
      <c r="O985" s="124"/>
      <c r="P985" s="125">
        <f t="shared" si="17"/>
        <v>679</v>
      </c>
      <c r="Q985" s="126" t="s">
        <v>2211</v>
      </c>
      <c r="T985" s="162"/>
    </row>
    <row r="986" s="2" customFormat="1" ht="15.75" customHeight="1" spans="1:20">
      <c r="A986" s="115" t="s">
        <v>2219</v>
      </c>
      <c r="B986" s="116"/>
      <c r="C986" s="128"/>
      <c r="D986" s="170" t="s">
        <v>847</v>
      </c>
      <c r="E986" s="17">
        <v>8</v>
      </c>
      <c r="F986" s="14" t="s">
        <v>839</v>
      </c>
      <c r="G986" s="119">
        <v>39173</v>
      </c>
      <c r="H986" s="61" t="s">
        <v>840</v>
      </c>
      <c r="I986" s="120">
        <v>306</v>
      </c>
      <c r="J986" s="129"/>
      <c r="K986" s="129"/>
      <c r="L986" s="122">
        <v>207880</v>
      </c>
      <c r="M986" s="123">
        <v>0.57</v>
      </c>
      <c r="N986" s="122">
        <v>118490</v>
      </c>
      <c r="O986" s="124"/>
      <c r="P986" s="125">
        <f t="shared" si="17"/>
        <v>679</v>
      </c>
      <c r="Q986" s="126" t="s">
        <v>2211</v>
      </c>
      <c r="T986" s="162"/>
    </row>
    <row r="987" s="2" customFormat="1" ht="15.75" customHeight="1" spans="1:20">
      <c r="A987" s="115" t="s">
        <v>2220</v>
      </c>
      <c r="B987" s="116"/>
      <c r="C987" s="128"/>
      <c r="D987" s="170" t="s">
        <v>847</v>
      </c>
      <c r="E987" s="17">
        <v>9</v>
      </c>
      <c r="F987" s="14" t="s">
        <v>839</v>
      </c>
      <c r="G987" s="119">
        <v>39173</v>
      </c>
      <c r="H987" s="61" t="s">
        <v>840</v>
      </c>
      <c r="I987" s="120">
        <v>306</v>
      </c>
      <c r="J987" s="129"/>
      <c r="K987" s="129"/>
      <c r="L987" s="122">
        <v>207880</v>
      </c>
      <c r="M987" s="123">
        <v>0.57</v>
      </c>
      <c r="N987" s="122">
        <v>118490</v>
      </c>
      <c r="O987" s="124"/>
      <c r="P987" s="125">
        <f t="shared" si="17"/>
        <v>679</v>
      </c>
      <c r="Q987" s="126" t="s">
        <v>2211</v>
      </c>
      <c r="T987" s="162"/>
    </row>
    <row r="988" s="2" customFormat="1" ht="15.75" customHeight="1" spans="1:20">
      <c r="A988" s="115" t="s">
        <v>2221</v>
      </c>
      <c r="B988" s="116"/>
      <c r="C988" s="128"/>
      <c r="D988" s="170" t="s">
        <v>847</v>
      </c>
      <c r="E988" s="17">
        <v>10</v>
      </c>
      <c r="F988" s="14" t="s">
        <v>839</v>
      </c>
      <c r="G988" s="119">
        <v>39173</v>
      </c>
      <c r="H988" s="61" t="s">
        <v>840</v>
      </c>
      <c r="I988" s="120">
        <v>306</v>
      </c>
      <c r="J988" s="129"/>
      <c r="K988" s="129"/>
      <c r="L988" s="122">
        <v>207880</v>
      </c>
      <c r="M988" s="123">
        <v>0.57</v>
      </c>
      <c r="N988" s="122">
        <v>118490</v>
      </c>
      <c r="O988" s="124"/>
      <c r="P988" s="125">
        <f t="shared" si="17"/>
        <v>679</v>
      </c>
      <c r="Q988" s="126" t="s">
        <v>2211</v>
      </c>
    </row>
    <row r="989" s="75" customFormat="1" ht="15.75" customHeight="1" spans="1:20">
      <c r="A989" s="115" t="s">
        <v>2222</v>
      </c>
      <c r="B989" s="116"/>
      <c r="C989" s="128"/>
      <c r="D989" s="170" t="s">
        <v>847</v>
      </c>
      <c r="E989" s="17">
        <v>11</v>
      </c>
      <c r="F989" s="14" t="s">
        <v>839</v>
      </c>
      <c r="G989" s="119">
        <v>39173</v>
      </c>
      <c r="H989" s="61" t="s">
        <v>840</v>
      </c>
      <c r="I989" s="120">
        <v>306</v>
      </c>
      <c r="J989" s="129"/>
      <c r="K989" s="129"/>
      <c r="L989" s="122">
        <v>207880</v>
      </c>
      <c r="M989" s="123">
        <v>0.57</v>
      </c>
      <c r="N989" s="122">
        <v>118490</v>
      </c>
      <c r="O989" s="124"/>
      <c r="P989" s="125">
        <f t="shared" si="17"/>
        <v>679</v>
      </c>
      <c r="Q989" s="126" t="s">
        <v>2211</v>
      </c>
    </row>
    <row r="990" s="2" customFormat="1" ht="15.75" customHeight="1" spans="1:20">
      <c r="A990" s="115" t="s">
        <v>2223</v>
      </c>
      <c r="B990" s="116"/>
      <c r="C990" s="128"/>
      <c r="D990" s="170" t="s">
        <v>847</v>
      </c>
      <c r="E990" s="17">
        <v>12</v>
      </c>
      <c r="F990" s="14" t="s">
        <v>839</v>
      </c>
      <c r="G990" s="119">
        <v>39173</v>
      </c>
      <c r="H990" s="61" t="s">
        <v>840</v>
      </c>
      <c r="I990" s="120">
        <v>306</v>
      </c>
      <c r="J990" s="129"/>
      <c r="K990" s="129"/>
      <c r="L990" s="122">
        <v>207880</v>
      </c>
      <c r="M990" s="123">
        <v>0.57</v>
      </c>
      <c r="N990" s="122">
        <v>118490</v>
      </c>
      <c r="O990" s="124"/>
      <c r="P990" s="125">
        <f t="shared" si="17"/>
        <v>679</v>
      </c>
      <c r="Q990" s="126" t="s">
        <v>2211</v>
      </c>
    </row>
    <row r="991" s="2" customFormat="1" ht="15.75" customHeight="1" spans="1:20">
      <c r="A991" s="115" t="s">
        <v>2224</v>
      </c>
      <c r="B991" s="116"/>
      <c r="C991" s="128"/>
      <c r="D991" s="170" t="s">
        <v>847</v>
      </c>
      <c r="E991" s="17">
        <v>13</v>
      </c>
      <c r="F991" s="14" t="s">
        <v>839</v>
      </c>
      <c r="G991" s="119">
        <v>39173</v>
      </c>
      <c r="H991" s="61" t="s">
        <v>840</v>
      </c>
      <c r="I991" s="120">
        <v>306</v>
      </c>
      <c r="J991" s="129"/>
      <c r="K991" s="129"/>
      <c r="L991" s="122">
        <v>207880</v>
      </c>
      <c r="M991" s="123">
        <v>0.57</v>
      </c>
      <c r="N991" s="122">
        <v>118490</v>
      </c>
      <c r="O991" s="124"/>
      <c r="P991" s="125">
        <f t="shared" si="17"/>
        <v>679</v>
      </c>
      <c r="Q991" s="126" t="s">
        <v>2211</v>
      </c>
    </row>
    <row r="992" s="3" customFormat="1" ht="15.75" customHeight="1" spans="1:20">
      <c r="A992" s="115" t="s">
        <v>2225</v>
      </c>
      <c r="B992" s="116"/>
      <c r="C992" s="128"/>
      <c r="D992" s="170" t="s">
        <v>847</v>
      </c>
      <c r="E992" s="17">
        <v>14</v>
      </c>
      <c r="F992" s="14" t="s">
        <v>839</v>
      </c>
      <c r="G992" s="119">
        <v>39173</v>
      </c>
      <c r="H992" s="61" t="s">
        <v>840</v>
      </c>
      <c r="I992" s="120">
        <v>306</v>
      </c>
      <c r="J992" s="129"/>
      <c r="K992" s="129"/>
      <c r="L992" s="122">
        <v>207880</v>
      </c>
      <c r="M992" s="123">
        <v>0.57</v>
      </c>
      <c r="N992" s="122">
        <v>118490</v>
      </c>
      <c r="O992" s="124"/>
      <c r="P992" s="125">
        <f t="shared" si="17"/>
        <v>679</v>
      </c>
      <c r="Q992" s="126" t="s">
        <v>2211</v>
      </c>
    </row>
    <row r="993" s="78" customFormat="1" ht="15.75" customHeight="1" spans="1:17">
      <c r="A993" s="115" t="s">
        <v>2226</v>
      </c>
      <c r="B993" s="116"/>
      <c r="C993" s="128"/>
      <c r="D993" s="170" t="s">
        <v>847</v>
      </c>
      <c r="E993" s="17">
        <v>15</v>
      </c>
      <c r="F993" s="14" t="s">
        <v>839</v>
      </c>
      <c r="G993" s="119">
        <v>39173</v>
      </c>
      <c r="H993" s="61" t="s">
        <v>840</v>
      </c>
      <c r="I993" s="120">
        <v>306</v>
      </c>
      <c r="J993" s="129"/>
      <c r="K993" s="129"/>
      <c r="L993" s="122">
        <v>207880</v>
      </c>
      <c r="M993" s="123">
        <v>0.57</v>
      </c>
      <c r="N993" s="122">
        <v>118490</v>
      </c>
      <c r="O993" s="124"/>
      <c r="P993" s="125">
        <f t="shared" si="17"/>
        <v>679</v>
      </c>
      <c r="Q993" s="126" t="s">
        <v>2211</v>
      </c>
    </row>
    <row r="994" s="3" customFormat="1" ht="15.75" customHeight="1" spans="1:17">
      <c r="A994" s="115" t="s">
        <v>2227</v>
      </c>
      <c r="B994" s="116"/>
      <c r="C994" s="128"/>
      <c r="D994" s="170" t="s">
        <v>847</v>
      </c>
      <c r="E994" s="17">
        <v>16</v>
      </c>
      <c r="F994" s="14" t="s">
        <v>839</v>
      </c>
      <c r="G994" s="119">
        <v>39173</v>
      </c>
      <c r="H994" s="61" t="s">
        <v>840</v>
      </c>
      <c r="I994" s="120">
        <v>306</v>
      </c>
      <c r="J994" s="129"/>
      <c r="K994" s="129"/>
      <c r="L994" s="122">
        <v>207880</v>
      </c>
      <c r="M994" s="123">
        <v>0.57</v>
      </c>
      <c r="N994" s="122">
        <v>118490</v>
      </c>
      <c r="O994" s="124"/>
      <c r="P994" s="125">
        <f t="shared" si="17"/>
        <v>679</v>
      </c>
      <c r="Q994" s="126" t="s">
        <v>2211</v>
      </c>
    </row>
    <row r="995" s="3" customFormat="1" ht="15.75" customHeight="1" spans="1:17">
      <c r="A995" s="115" t="s">
        <v>2228</v>
      </c>
      <c r="B995" s="116"/>
      <c r="C995" s="128"/>
      <c r="D995" s="170" t="s">
        <v>847</v>
      </c>
      <c r="E995" s="17">
        <v>17</v>
      </c>
      <c r="F995" s="14" t="s">
        <v>839</v>
      </c>
      <c r="G995" s="119">
        <v>39173</v>
      </c>
      <c r="H995" s="61" t="s">
        <v>840</v>
      </c>
      <c r="I995" s="120">
        <v>306</v>
      </c>
      <c r="J995" s="129"/>
      <c r="K995" s="129"/>
      <c r="L995" s="122">
        <v>207880</v>
      </c>
      <c r="M995" s="123">
        <v>0.57</v>
      </c>
      <c r="N995" s="122">
        <v>118490</v>
      </c>
      <c r="O995" s="124"/>
      <c r="P995" s="125">
        <f t="shared" si="17"/>
        <v>679</v>
      </c>
      <c r="Q995" s="126" t="s">
        <v>2211</v>
      </c>
    </row>
    <row r="996" s="3" customFormat="1" ht="15.75" customHeight="1" spans="1:17">
      <c r="A996" s="115" t="s">
        <v>2229</v>
      </c>
      <c r="B996" s="116"/>
      <c r="C996" s="128"/>
      <c r="D996" s="170" t="s">
        <v>847</v>
      </c>
      <c r="E996" s="17">
        <v>18</v>
      </c>
      <c r="F996" s="14" t="s">
        <v>839</v>
      </c>
      <c r="G996" s="119">
        <v>39173</v>
      </c>
      <c r="H996" s="61" t="s">
        <v>840</v>
      </c>
      <c r="I996" s="120">
        <v>306</v>
      </c>
      <c r="J996" s="129"/>
      <c r="K996" s="129"/>
      <c r="L996" s="122">
        <v>207880</v>
      </c>
      <c r="M996" s="123">
        <v>0.57</v>
      </c>
      <c r="N996" s="122">
        <v>118490</v>
      </c>
      <c r="O996" s="124"/>
      <c r="P996" s="125">
        <f t="shared" si="17"/>
        <v>679</v>
      </c>
      <c r="Q996" s="126" t="s">
        <v>2211</v>
      </c>
    </row>
    <row r="997" s="3" customFormat="1" ht="15.75" customHeight="1" spans="1:17">
      <c r="A997" s="115" t="s">
        <v>2230</v>
      </c>
      <c r="B997" s="116"/>
      <c r="C997" s="128"/>
      <c r="D997" s="170" t="s">
        <v>847</v>
      </c>
      <c r="E997" s="17">
        <v>19</v>
      </c>
      <c r="F997" s="14" t="s">
        <v>839</v>
      </c>
      <c r="G997" s="119">
        <v>39173</v>
      </c>
      <c r="H997" s="61" t="s">
        <v>840</v>
      </c>
      <c r="I997" s="120">
        <v>306</v>
      </c>
      <c r="J997" s="129"/>
      <c r="K997" s="129"/>
      <c r="L997" s="122">
        <v>207880</v>
      </c>
      <c r="M997" s="123">
        <v>0.57</v>
      </c>
      <c r="N997" s="122">
        <v>118490</v>
      </c>
      <c r="O997" s="124"/>
      <c r="P997" s="125">
        <f t="shared" si="17"/>
        <v>679</v>
      </c>
      <c r="Q997" s="126" t="s">
        <v>2211</v>
      </c>
    </row>
    <row r="998" s="3" customFormat="1" ht="15.75" customHeight="1" spans="1:17">
      <c r="A998" s="115" t="s">
        <v>2231</v>
      </c>
      <c r="B998" s="116"/>
      <c r="C998" s="128"/>
      <c r="D998" s="170" t="s">
        <v>847</v>
      </c>
      <c r="E998" s="17">
        <v>20</v>
      </c>
      <c r="F998" s="14" t="s">
        <v>839</v>
      </c>
      <c r="G998" s="119">
        <v>39173</v>
      </c>
      <c r="H998" s="61" t="s">
        <v>840</v>
      </c>
      <c r="I998" s="120">
        <v>306</v>
      </c>
      <c r="J998" s="129"/>
      <c r="K998" s="129"/>
      <c r="L998" s="122">
        <v>207880</v>
      </c>
      <c r="M998" s="123">
        <v>0.57</v>
      </c>
      <c r="N998" s="122">
        <v>118490</v>
      </c>
      <c r="O998" s="124"/>
      <c r="P998" s="125">
        <f t="shared" si="17"/>
        <v>679</v>
      </c>
      <c r="Q998" s="126" t="s">
        <v>2211</v>
      </c>
    </row>
    <row r="999" s="3" customFormat="1" ht="15.75" customHeight="1" spans="1:17">
      <c r="A999" s="115" t="s">
        <v>2232</v>
      </c>
      <c r="B999" s="116"/>
      <c r="C999" s="128"/>
      <c r="D999" s="170" t="s">
        <v>847</v>
      </c>
      <c r="E999" s="17">
        <v>21</v>
      </c>
      <c r="F999" s="14" t="s">
        <v>839</v>
      </c>
      <c r="G999" s="119">
        <v>39173</v>
      </c>
      <c r="H999" s="61" t="s">
        <v>840</v>
      </c>
      <c r="I999" s="120">
        <v>306</v>
      </c>
      <c r="J999" s="129"/>
      <c r="K999" s="129"/>
      <c r="L999" s="122">
        <v>207880</v>
      </c>
      <c r="M999" s="123">
        <v>0.57</v>
      </c>
      <c r="N999" s="122">
        <v>118490</v>
      </c>
      <c r="O999" s="124"/>
      <c r="P999" s="125">
        <f t="shared" si="17"/>
        <v>679</v>
      </c>
      <c r="Q999" s="126" t="s">
        <v>2211</v>
      </c>
    </row>
    <row r="1000" s="3" customFormat="1" ht="15.75" customHeight="1" spans="1:17">
      <c r="A1000" s="115" t="s">
        <v>2233</v>
      </c>
      <c r="B1000" s="116"/>
      <c r="C1000" s="128"/>
      <c r="D1000" s="170" t="s">
        <v>847</v>
      </c>
      <c r="E1000" s="17">
        <v>22</v>
      </c>
      <c r="F1000" s="14" t="s">
        <v>839</v>
      </c>
      <c r="G1000" s="119">
        <v>39173</v>
      </c>
      <c r="H1000" s="61" t="s">
        <v>840</v>
      </c>
      <c r="I1000" s="120">
        <v>306</v>
      </c>
      <c r="J1000" s="129"/>
      <c r="K1000" s="129"/>
      <c r="L1000" s="122">
        <v>207880</v>
      </c>
      <c r="M1000" s="123">
        <v>0.57</v>
      </c>
      <c r="N1000" s="122">
        <v>118490</v>
      </c>
      <c r="O1000" s="124"/>
      <c r="P1000" s="125">
        <f t="shared" si="17"/>
        <v>679</v>
      </c>
      <c r="Q1000" s="126" t="s">
        <v>2211</v>
      </c>
    </row>
    <row r="1001" s="3" customFormat="1" ht="15.75" customHeight="1" spans="1:17">
      <c r="A1001" s="115" t="s">
        <v>2234</v>
      </c>
      <c r="B1001" s="116"/>
      <c r="C1001" s="128"/>
      <c r="D1001" s="170" t="s">
        <v>847</v>
      </c>
      <c r="E1001" s="17">
        <v>23</v>
      </c>
      <c r="F1001" s="14" t="s">
        <v>839</v>
      </c>
      <c r="G1001" s="119">
        <v>43282</v>
      </c>
      <c r="H1001" s="61" t="s">
        <v>840</v>
      </c>
      <c r="I1001" s="120">
        <v>306</v>
      </c>
      <c r="J1001" s="129"/>
      <c r="K1001" s="129"/>
      <c r="L1001" s="122">
        <v>207880</v>
      </c>
      <c r="M1001" s="123">
        <v>0.91</v>
      </c>
      <c r="N1001" s="122">
        <v>189170</v>
      </c>
      <c r="O1001" s="124"/>
      <c r="P1001" s="125">
        <f t="shared" si="17"/>
        <v>679</v>
      </c>
      <c r="Q1001" s="126" t="s">
        <v>2211</v>
      </c>
    </row>
    <row r="1002" s="3" customFormat="1" ht="15.75" customHeight="1" spans="1:17">
      <c r="A1002" s="115" t="s">
        <v>2235</v>
      </c>
      <c r="B1002" s="116"/>
      <c r="C1002" s="128"/>
      <c r="D1002" s="170" t="s">
        <v>847</v>
      </c>
      <c r="E1002" s="17">
        <v>24</v>
      </c>
      <c r="F1002" s="14" t="s">
        <v>839</v>
      </c>
      <c r="G1002" s="119">
        <v>43282</v>
      </c>
      <c r="H1002" s="61" t="s">
        <v>840</v>
      </c>
      <c r="I1002" s="120">
        <v>306</v>
      </c>
      <c r="J1002" s="129"/>
      <c r="K1002" s="129"/>
      <c r="L1002" s="122">
        <v>207880</v>
      </c>
      <c r="M1002" s="123">
        <v>0.91</v>
      </c>
      <c r="N1002" s="122">
        <v>189170</v>
      </c>
      <c r="O1002" s="124"/>
      <c r="P1002" s="125">
        <f t="shared" si="17"/>
        <v>679</v>
      </c>
      <c r="Q1002" s="126" t="s">
        <v>2211</v>
      </c>
    </row>
    <row r="1003" s="3" customFormat="1" ht="15.75" customHeight="1" spans="1:17">
      <c r="A1003" s="115" t="s">
        <v>2236</v>
      </c>
      <c r="B1003" s="116"/>
      <c r="C1003" s="128"/>
      <c r="D1003" s="170" t="s">
        <v>847</v>
      </c>
      <c r="E1003" s="17">
        <v>25</v>
      </c>
      <c r="F1003" s="14" t="s">
        <v>839</v>
      </c>
      <c r="G1003" s="119">
        <v>43282</v>
      </c>
      <c r="H1003" s="61" t="s">
        <v>840</v>
      </c>
      <c r="I1003" s="120">
        <v>306</v>
      </c>
      <c r="J1003" s="129"/>
      <c r="K1003" s="129"/>
      <c r="L1003" s="122">
        <v>207880</v>
      </c>
      <c r="M1003" s="123">
        <v>0.91</v>
      </c>
      <c r="N1003" s="122">
        <v>189170</v>
      </c>
      <c r="O1003" s="124"/>
      <c r="P1003" s="125">
        <f t="shared" si="17"/>
        <v>679</v>
      </c>
      <c r="Q1003" s="126" t="s">
        <v>2211</v>
      </c>
    </row>
    <row r="1004" s="3" customFormat="1" ht="15.75" customHeight="1" spans="1:17">
      <c r="A1004" s="115" t="s">
        <v>2237</v>
      </c>
      <c r="B1004" s="116"/>
      <c r="C1004" s="128"/>
      <c r="D1004" s="170" t="s">
        <v>847</v>
      </c>
      <c r="E1004" s="17">
        <v>26</v>
      </c>
      <c r="F1004" s="14" t="s">
        <v>839</v>
      </c>
      <c r="G1004" s="119">
        <v>43282</v>
      </c>
      <c r="H1004" s="61" t="s">
        <v>840</v>
      </c>
      <c r="I1004" s="120">
        <v>306</v>
      </c>
      <c r="J1004" s="129"/>
      <c r="K1004" s="129"/>
      <c r="L1004" s="122">
        <v>207880</v>
      </c>
      <c r="M1004" s="123">
        <v>0.91</v>
      </c>
      <c r="N1004" s="122">
        <v>189170</v>
      </c>
      <c r="O1004" s="124"/>
      <c r="P1004" s="125">
        <f t="shared" si="17"/>
        <v>679</v>
      </c>
      <c r="Q1004" s="126" t="s">
        <v>2211</v>
      </c>
    </row>
    <row r="1005" s="3" customFormat="1" ht="15.75" customHeight="1" spans="1:17">
      <c r="A1005" s="115" t="s">
        <v>2238</v>
      </c>
      <c r="B1005" s="116"/>
      <c r="C1005" s="128"/>
      <c r="D1005" s="170" t="s">
        <v>847</v>
      </c>
      <c r="E1005" s="17">
        <v>27</v>
      </c>
      <c r="F1005" s="14" t="s">
        <v>839</v>
      </c>
      <c r="G1005" s="119">
        <v>43282</v>
      </c>
      <c r="H1005" s="61" t="s">
        <v>840</v>
      </c>
      <c r="I1005" s="120">
        <v>306</v>
      </c>
      <c r="J1005" s="129"/>
      <c r="K1005" s="129"/>
      <c r="L1005" s="122">
        <v>207880</v>
      </c>
      <c r="M1005" s="123">
        <v>0.91</v>
      </c>
      <c r="N1005" s="122">
        <v>189170</v>
      </c>
      <c r="O1005" s="124"/>
      <c r="P1005" s="125">
        <f t="shared" si="17"/>
        <v>679</v>
      </c>
      <c r="Q1005" s="126" t="s">
        <v>2211</v>
      </c>
    </row>
    <row r="1006" s="3" customFormat="1" ht="15.75" customHeight="1" spans="1:17">
      <c r="A1006" s="115" t="s">
        <v>2239</v>
      </c>
      <c r="B1006" s="116"/>
      <c r="C1006" s="128"/>
      <c r="D1006" s="170" t="s">
        <v>847</v>
      </c>
      <c r="E1006" s="17">
        <v>28</v>
      </c>
      <c r="F1006" s="14" t="s">
        <v>839</v>
      </c>
      <c r="G1006" s="119">
        <v>43282</v>
      </c>
      <c r="H1006" s="61" t="s">
        <v>840</v>
      </c>
      <c r="I1006" s="120">
        <v>306</v>
      </c>
      <c r="J1006" s="129"/>
      <c r="K1006" s="129"/>
      <c r="L1006" s="122">
        <v>207880</v>
      </c>
      <c r="M1006" s="123">
        <v>0.91</v>
      </c>
      <c r="N1006" s="122">
        <v>189170</v>
      </c>
      <c r="O1006" s="124"/>
      <c r="P1006" s="125">
        <f t="shared" si="17"/>
        <v>679</v>
      </c>
      <c r="Q1006" s="126" t="s">
        <v>2211</v>
      </c>
    </row>
    <row r="1007" s="3" customFormat="1" ht="15.75" customHeight="1" spans="1:17">
      <c r="A1007" s="115" t="s">
        <v>2240</v>
      </c>
      <c r="B1007" s="116"/>
      <c r="C1007" s="128"/>
      <c r="D1007" s="170" t="s">
        <v>847</v>
      </c>
      <c r="E1007" s="17">
        <v>29</v>
      </c>
      <c r="F1007" s="14" t="s">
        <v>839</v>
      </c>
      <c r="G1007" s="119">
        <v>43282</v>
      </c>
      <c r="H1007" s="61" t="s">
        <v>840</v>
      </c>
      <c r="I1007" s="120">
        <v>306</v>
      </c>
      <c r="J1007" s="129"/>
      <c r="K1007" s="129"/>
      <c r="L1007" s="122">
        <v>207880</v>
      </c>
      <c r="M1007" s="123">
        <v>0.91</v>
      </c>
      <c r="N1007" s="122">
        <v>189170</v>
      </c>
      <c r="O1007" s="124"/>
      <c r="P1007" s="125">
        <f t="shared" si="17"/>
        <v>679</v>
      </c>
      <c r="Q1007" s="126" t="s">
        <v>2211</v>
      </c>
    </row>
    <row r="1008" s="3" customFormat="1" ht="15.75" customHeight="1" spans="1:17">
      <c r="A1008" s="115" t="s">
        <v>2241</v>
      </c>
      <c r="B1008" s="116"/>
      <c r="C1008" s="128"/>
      <c r="D1008" s="170" t="s">
        <v>847</v>
      </c>
      <c r="E1008" s="17">
        <v>30</v>
      </c>
      <c r="F1008" s="14" t="s">
        <v>839</v>
      </c>
      <c r="G1008" s="119">
        <v>43282</v>
      </c>
      <c r="H1008" s="61" t="s">
        <v>840</v>
      </c>
      <c r="I1008" s="120">
        <v>306</v>
      </c>
      <c r="J1008" s="129"/>
      <c r="K1008" s="129"/>
      <c r="L1008" s="122">
        <v>207880</v>
      </c>
      <c r="M1008" s="123">
        <v>0.91</v>
      </c>
      <c r="N1008" s="122">
        <v>189170</v>
      </c>
      <c r="O1008" s="124"/>
      <c r="P1008" s="125">
        <f t="shared" si="17"/>
        <v>679</v>
      </c>
      <c r="Q1008" s="126" t="s">
        <v>2211</v>
      </c>
    </row>
    <row r="1009" s="3" customFormat="1" ht="15.75" customHeight="1" spans="1:17">
      <c r="A1009" s="115" t="s">
        <v>2242</v>
      </c>
      <c r="B1009" s="116"/>
      <c r="C1009" s="128"/>
      <c r="D1009" s="170" t="s">
        <v>847</v>
      </c>
      <c r="E1009" s="17">
        <v>31</v>
      </c>
      <c r="F1009" s="14" t="s">
        <v>839</v>
      </c>
      <c r="G1009" s="119">
        <v>43282</v>
      </c>
      <c r="H1009" s="61" t="s">
        <v>840</v>
      </c>
      <c r="I1009" s="120">
        <v>306</v>
      </c>
      <c r="J1009" s="129"/>
      <c r="K1009" s="129"/>
      <c r="L1009" s="122">
        <v>207880</v>
      </c>
      <c r="M1009" s="123">
        <v>0.91</v>
      </c>
      <c r="N1009" s="122">
        <v>189170</v>
      </c>
      <c r="O1009" s="124"/>
      <c r="P1009" s="125">
        <f t="shared" si="17"/>
        <v>679</v>
      </c>
      <c r="Q1009" s="126" t="s">
        <v>2211</v>
      </c>
    </row>
    <row r="1010" s="3" customFormat="1" ht="15.75" customHeight="1" spans="1:17">
      <c r="A1010" s="115" t="s">
        <v>2243</v>
      </c>
      <c r="B1010" s="116"/>
      <c r="C1010" s="128"/>
      <c r="D1010" s="170" t="s">
        <v>847</v>
      </c>
      <c r="E1010" s="17">
        <v>32</v>
      </c>
      <c r="F1010" s="14" t="s">
        <v>839</v>
      </c>
      <c r="G1010" s="119">
        <v>43282</v>
      </c>
      <c r="H1010" s="61" t="s">
        <v>840</v>
      </c>
      <c r="I1010" s="120">
        <v>306</v>
      </c>
      <c r="J1010" s="129"/>
      <c r="K1010" s="129"/>
      <c r="L1010" s="122">
        <v>207880</v>
      </c>
      <c r="M1010" s="123">
        <v>0.91</v>
      </c>
      <c r="N1010" s="122">
        <v>189170</v>
      </c>
      <c r="O1010" s="124"/>
      <c r="P1010" s="125">
        <f t="shared" si="17"/>
        <v>679</v>
      </c>
      <c r="Q1010" s="126" t="s">
        <v>2211</v>
      </c>
    </row>
    <row r="1011" s="3" customFormat="1" ht="15.75" customHeight="1" spans="1:17">
      <c r="A1011" s="115" t="s">
        <v>2244</v>
      </c>
      <c r="B1011" s="116"/>
      <c r="C1011" s="128"/>
      <c r="D1011" s="170" t="s">
        <v>847</v>
      </c>
      <c r="E1011" s="17">
        <v>33</v>
      </c>
      <c r="F1011" s="14" t="s">
        <v>839</v>
      </c>
      <c r="G1011" s="119">
        <v>43282</v>
      </c>
      <c r="H1011" s="61" t="s">
        <v>840</v>
      </c>
      <c r="I1011" s="120">
        <v>306</v>
      </c>
      <c r="J1011" s="129"/>
      <c r="K1011" s="129"/>
      <c r="L1011" s="122">
        <v>207880</v>
      </c>
      <c r="M1011" s="123">
        <v>0.91</v>
      </c>
      <c r="N1011" s="122">
        <v>189170</v>
      </c>
      <c r="O1011" s="124"/>
      <c r="P1011" s="125">
        <f t="shared" si="17"/>
        <v>679</v>
      </c>
      <c r="Q1011" s="126" t="s">
        <v>2211</v>
      </c>
    </row>
    <row r="1012" s="3" customFormat="1" ht="15.75" customHeight="1" spans="1:17">
      <c r="A1012" s="115" t="s">
        <v>2245</v>
      </c>
      <c r="B1012" s="116"/>
      <c r="C1012" s="128"/>
      <c r="D1012" s="170" t="s">
        <v>847</v>
      </c>
      <c r="E1012" s="17">
        <v>34</v>
      </c>
      <c r="F1012" s="14" t="s">
        <v>839</v>
      </c>
      <c r="G1012" s="119">
        <v>43282</v>
      </c>
      <c r="H1012" s="61" t="s">
        <v>840</v>
      </c>
      <c r="I1012" s="120">
        <v>306</v>
      </c>
      <c r="J1012" s="129"/>
      <c r="K1012" s="129"/>
      <c r="L1012" s="122">
        <v>207880</v>
      </c>
      <c r="M1012" s="123">
        <v>0.91</v>
      </c>
      <c r="N1012" s="122">
        <v>189170</v>
      </c>
      <c r="O1012" s="124"/>
      <c r="P1012" s="125">
        <f t="shared" si="17"/>
        <v>679</v>
      </c>
      <c r="Q1012" s="126" t="s">
        <v>2211</v>
      </c>
    </row>
    <row r="1013" s="3" customFormat="1" ht="15.75" customHeight="1" spans="1:17">
      <c r="A1013" s="115" t="s">
        <v>2246</v>
      </c>
      <c r="B1013" s="116"/>
      <c r="C1013" s="128"/>
      <c r="D1013" s="170" t="s">
        <v>847</v>
      </c>
      <c r="E1013" s="17">
        <v>35</v>
      </c>
      <c r="F1013" s="14" t="s">
        <v>839</v>
      </c>
      <c r="G1013" s="119">
        <v>43282</v>
      </c>
      <c r="H1013" s="61" t="s">
        <v>840</v>
      </c>
      <c r="I1013" s="120">
        <v>306</v>
      </c>
      <c r="J1013" s="129"/>
      <c r="K1013" s="129"/>
      <c r="L1013" s="122">
        <v>207880</v>
      </c>
      <c r="M1013" s="123">
        <v>0.91</v>
      </c>
      <c r="N1013" s="122">
        <v>189170</v>
      </c>
      <c r="O1013" s="124"/>
      <c r="P1013" s="125">
        <f t="shared" si="17"/>
        <v>679</v>
      </c>
      <c r="Q1013" s="126" t="s">
        <v>2211</v>
      </c>
    </row>
    <row r="1014" s="3" customFormat="1" ht="15.75" customHeight="1" spans="1:17">
      <c r="A1014" s="115" t="s">
        <v>2247</v>
      </c>
      <c r="B1014" s="116"/>
      <c r="C1014" s="128"/>
      <c r="D1014" s="170" t="s">
        <v>847</v>
      </c>
      <c r="E1014" s="17">
        <v>36</v>
      </c>
      <c r="F1014" s="14" t="s">
        <v>839</v>
      </c>
      <c r="G1014" s="119">
        <v>43282</v>
      </c>
      <c r="H1014" s="61" t="s">
        <v>840</v>
      </c>
      <c r="I1014" s="120">
        <v>306</v>
      </c>
      <c r="J1014" s="129"/>
      <c r="K1014" s="129"/>
      <c r="L1014" s="122">
        <v>207880</v>
      </c>
      <c r="M1014" s="123">
        <v>0.91</v>
      </c>
      <c r="N1014" s="122">
        <v>189170</v>
      </c>
      <c r="O1014" s="124"/>
      <c r="P1014" s="125">
        <f t="shared" si="17"/>
        <v>679</v>
      </c>
      <c r="Q1014" s="126" t="s">
        <v>2211</v>
      </c>
    </row>
    <row r="1015" s="3" customFormat="1" ht="15.75" customHeight="1" spans="1:17">
      <c r="A1015" s="115" t="s">
        <v>2248</v>
      </c>
      <c r="B1015" s="116"/>
      <c r="C1015" s="128"/>
      <c r="D1015" s="170" t="s">
        <v>847</v>
      </c>
      <c r="E1015" s="17">
        <v>37</v>
      </c>
      <c r="F1015" s="14" t="s">
        <v>839</v>
      </c>
      <c r="G1015" s="119">
        <v>43282</v>
      </c>
      <c r="H1015" s="61" t="s">
        <v>840</v>
      </c>
      <c r="I1015" s="120">
        <v>202</v>
      </c>
      <c r="J1015" s="129"/>
      <c r="K1015" s="129"/>
      <c r="L1015" s="122">
        <v>137230</v>
      </c>
      <c r="M1015" s="123">
        <v>0.91</v>
      </c>
      <c r="N1015" s="122">
        <v>124880</v>
      </c>
      <c r="O1015" s="124"/>
      <c r="P1015" s="125">
        <f t="shared" si="17"/>
        <v>679</v>
      </c>
      <c r="Q1015" s="126" t="s">
        <v>2211</v>
      </c>
    </row>
    <row r="1016" s="3" customFormat="1" ht="15.75" customHeight="1" spans="1:17">
      <c r="A1016" s="115" t="s">
        <v>2249</v>
      </c>
      <c r="B1016" s="116"/>
      <c r="C1016" s="128"/>
      <c r="D1016" s="170" t="s">
        <v>847</v>
      </c>
      <c r="E1016" s="17">
        <v>38</v>
      </c>
      <c r="F1016" s="14" t="s">
        <v>839</v>
      </c>
      <c r="G1016" s="119">
        <v>43282</v>
      </c>
      <c r="H1016" s="61" t="s">
        <v>840</v>
      </c>
      <c r="I1016" s="120">
        <v>202</v>
      </c>
      <c r="J1016" s="129"/>
      <c r="K1016" s="129"/>
      <c r="L1016" s="122">
        <v>137230</v>
      </c>
      <c r="M1016" s="123">
        <v>0.91</v>
      </c>
      <c r="N1016" s="122">
        <v>124880</v>
      </c>
      <c r="O1016" s="124"/>
      <c r="P1016" s="125">
        <f t="shared" si="17"/>
        <v>679</v>
      </c>
      <c r="Q1016" s="126" t="s">
        <v>2211</v>
      </c>
    </row>
    <row r="1017" s="3" customFormat="1" ht="15.75" customHeight="1" spans="1:17">
      <c r="A1017" s="115" t="s">
        <v>2250</v>
      </c>
      <c r="B1017" s="116"/>
      <c r="C1017" s="128"/>
      <c r="D1017" s="170" t="s">
        <v>847</v>
      </c>
      <c r="E1017" s="17">
        <v>39</v>
      </c>
      <c r="F1017" s="14" t="s">
        <v>839</v>
      </c>
      <c r="G1017" s="119">
        <v>43282</v>
      </c>
      <c r="H1017" s="61" t="s">
        <v>840</v>
      </c>
      <c r="I1017" s="120">
        <v>374</v>
      </c>
      <c r="J1017" s="129"/>
      <c r="K1017" s="129"/>
      <c r="L1017" s="122">
        <v>254070</v>
      </c>
      <c r="M1017" s="123">
        <v>0.91</v>
      </c>
      <c r="N1017" s="122">
        <v>231200</v>
      </c>
      <c r="O1017" s="124"/>
      <c r="P1017" s="125">
        <f t="shared" si="17"/>
        <v>679</v>
      </c>
      <c r="Q1017" s="126" t="s">
        <v>2211</v>
      </c>
    </row>
    <row r="1018" s="3" customFormat="1" ht="15.75" customHeight="1" spans="1:17">
      <c r="A1018" s="115" t="s">
        <v>2251</v>
      </c>
      <c r="B1018" s="116"/>
      <c r="C1018" s="128"/>
      <c r="D1018" s="170" t="s">
        <v>847</v>
      </c>
      <c r="E1018" s="17">
        <v>40</v>
      </c>
      <c r="F1018" s="14" t="s">
        <v>839</v>
      </c>
      <c r="G1018" s="119">
        <v>43282</v>
      </c>
      <c r="H1018" s="61" t="s">
        <v>840</v>
      </c>
      <c r="I1018" s="120">
        <v>374</v>
      </c>
      <c r="J1018" s="129"/>
      <c r="K1018" s="129"/>
      <c r="L1018" s="122">
        <v>254070</v>
      </c>
      <c r="M1018" s="123">
        <v>0.91</v>
      </c>
      <c r="N1018" s="122">
        <v>231200</v>
      </c>
      <c r="O1018" s="124"/>
      <c r="P1018" s="125">
        <f t="shared" si="17"/>
        <v>679</v>
      </c>
      <c r="Q1018" s="126" t="s">
        <v>2211</v>
      </c>
    </row>
    <row r="1019" s="3" customFormat="1" ht="15.75" customHeight="1" spans="1:17">
      <c r="A1019" s="115" t="s">
        <v>2252</v>
      </c>
      <c r="B1019" s="116"/>
      <c r="C1019" s="128"/>
      <c r="D1019" s="170" t="s">
        <v>847</v>
      </c>
      <c r="E1019" s="17">
        <v>41</v>
      </c>
      <c r="F1019" s="14" t="s">
        <v>839</v>
      </c>
      <c r="G1019" s="119">
        <v>43282</v>
      </c>
      <c r="H1019" s="61" t="s">
        <v>840</v>
      </c>
      <c r="I1019" s="120">
        <v>374</v>
      </c>
      <c r="J1019" s="129"/>
      <c r="K1019" s="129"/>
      <c r="L1019" s="122">
        <v>254070</v>
      </c>
      <c r="M1019" s="123">
        <v>0.91</v>
      </c>
      <c r="N1019" s="122">
        <v>231200</v>
      </c>
      <c r="O1019" s="124"/>
      <c r="P1019" s="125">
        <f t="shared" si="17"/>
        <v>679</v>
      </c>
      <c r="Q1019" s="126" t="s">
        <v>2211</v>
      </c>
    </row>
    <row r="1020" s="3" customFormat="1" ht="15.75" customHeight="1" spans="1:17">
      <c r="A1020" s="115" t="s">
        <v>2253</v>
      </c>
      <c r="B1020" s="116"/>
      <c r="C1020" s="128"/>
      <c r="D1020" s="170" t="s">
        <v>847</v>
      </c>
      <c r="E1020" s="17">
        <v>42</v>
      </c>
      <c r="F1020" s="14" t="s">
        <v>839</v>
      </c>
      <c r="G1020" s="119">
        <v>43282</v>
      </c>
      <c r="H1020" s="61" t="s">
        <v>840</v>
      </c>
      <c r="I1020" s="120">
        <v>374</v>
      </c>
      <c r="J1020" s="129"/>
      <c r="K1020" s="129"/>
      <c r="L1020" s="122">
        <v>254070</v>
      </c>
      <c r="M1020" s="123">
        <v>0.91</v>
      </c>
      <c r="N1020" s="122">
        <v>231200</v>
      </c>
      <c r="O1020" s="124"/>
      <c r="P1020" s="125">
        <f t="shared" si="17"/>
        <v>679</v>
      </c>
      <c r="Q1020" s="126" t="s">
        <v>2211</v>
      </c>
    </row>
    <row r="1021" s="3" customFormat="1" ht="15.75" customHeight="1" spans="1:17">
      <c r="A1021" s="115" t="s">
        <v>2254</v>
      </c>
      <c r="B1021" s="116"/>
      <c r="C1021" s="128"/>
      <c r="D1021" s="170" t="s">
        <v>847</v>
      </c>
      <c r="E1021" s="17">
        <v>43</v>
      </c>
      <c r="F1021" s="14" t="s">
        <v>839</v>
      </c>
      <c r="G1021" s="119">
        <v>43282</v>
      </c>
      <c r="H1021" s="61" t="s">
        <v>840</v>
      </c>
      <c r="I1021" s="120">
        <v>374</v>
      </c>
      <c r="J1021" s="129"/>
      <c r="K1021" s="129"/>
      <c r="L1021" s="122">
        <v>254070</v>
      </c>
      <c r="M1021" s="123">
        <v>0.91</v>
      </c>
      <c r="N1021" s="122">
        <v>231200</v>
      </c>
      <c r="O1021" s="124"/>
      <c r="P1021" s="125">
        <f t="shared" si="17"/>
        <v>679</v>
      </c>
      <c r="Q1021" s="126" t="s">
        <v>2211</v>
      </c>
    </row>
    <row r="1022" s="3" customFormat="1" ht="15.75" customHeight="1" spans="1:17">
      <c r="A1022" s="115" t="s">
        <v>2255</v>
      </c>
      <c r="B1022" s="116"/>
      <c r="C1022" s="128"/>
      <c r="D1022" s="170" t="s">
        <v>847</v>
      </c>
      <c r="E1022" s="17">
        <v>44</v>
      </c>
      <c r="F1022" s="14" t="s">
        <v>839</v>
      </c>
      <c r="G1022" s="119">
        <v>43282</v>
      </c>
      <c r="H1022" s="61" t="s">
        <v>840</v>
      </c>
      <c r="I1022" s="120">
        <v>374</v>
      </c>
      <c r="J1022" s="129"/>
      <c r="K1022" s="129"/>
      <c r="L1022" s="122">
        <v>254070</v>
      </c>
      <c r="M1022" s="123">
        <v>0.91</v>
      </c>
      <c r="N1022" s="122">
        <v>231200</v>
      </c>
      <c r="O1022" s="124"/>
      <c r="P1022" s="125">
        <f t="shared" si="17"/>
        <v>679</v>
      </c>
      <c r="Q1022" s="126" t="s">
        <v>2211</v>
      </c>
    </row>
    <row r="1023" s="3" customFormat="1" ht="15.75" customHeight="1" spans="1:17">
      <c r="A1023" s="115" t="s">
        <v>2256</v>
      </c>
      <c r="B1023" s="116"/>
      <c r="C1023" s="128"/>
      <c r="D1023" s="170" t="s">
        <v>847</v>
      </c>
      <c r="E1023" s="17">
        <v>45</v>
      </c>
      <c r="F1023" s="14" t="s">
        <v>839</v>
      </c>
      <c r="G1023" s="119">
        <v>43282</v>
      </c>
      <c r="H1023" s="61" t="s">
        <v>840</v>
      </c>
      <c r="I1023" s="120">
        <v>374</v>
      </c>
      <c r="J1023" s="129"/>
      <c r="K1023" s="129"/>
      <c r="L1023" s="122">
        <v>254070</v>
      </c>
      <c r="M1023" s="123">
        <v>0.91</v>
      </c>
      <c r="N1023" s="122">
        <v>231200</v>
      </c>
      <c r="O1023" s="124"/>
      <c r="P1023" s="125">
        <f t="shared" si="17"/>
        <v>679</v>
      </c>
      <c r="Q1023" s="126" t="s">
        <v>2211</v>
      </c>
    </row>
    <row r="1024" s="3" customFormat="1" ht="15.75" customHeight="1" spans="1:17">
      <c r="A1024" s="115" t="s">
        <v>2257</v>
      </c>
      <c r="B1024" s="116"/>
      <c r="C1024" s="128"/>
      <c r="D1024" s="170" t="s">
        <v>847</v>
      </c>
      <c r="E1024" s="17">
        <v>46</v>
      </c>
      <c r="F1024" s="14" t="s">
        <v>839</v>
      </c>
      <c r="G1024" s="119">
        <v>43282</v>
      </c>
      <c r="H1024" s="61" t="s">
        <v>840</v>
      </c>
      <c r="I1024" s="120">
        <v>374</v>
      </c>
      <c r="J1024" s="129"/>
      <c r="K1024" s="129"/>
      <c r="L1024" s="122">
        <v>254070</v>
      </c>
      <c r="M1024" s="123">
        <v>0.91</v>
      </c>
      <c r="N1024" s="122">
        <v>231200</v>
      </c>
      <c r="O1024" s="124"/>
      <c r="P1024" s="125">
        <f t="shared" si="17"/>
        <v>679</v>
      </c>
      <c r="Q1024" s="126" t="s">
        <v>2211</v>
      </c>
    </row>
    <row r="1025" s="3" customFormat="1" ht="15.75" customHeight="1" spans="1:17">
      <c r="A1025" s="115" t="s">
        <v>2258</v>
      </c>
      <c r="B1025" s="116"/>
      <c r="C1025" s="128"/>
      <c r="D1025" s="170" t="s">
        <v>1625</v>
      </c>
      <c r="E1025" s="17">
        <v>1</v>
      </c>
      <c r="F1025" s="14" t="s">
        <v>839</v>
      </c>
      <c r="G1025" s="119">
        <v>43282</v>
      </c>
      <c r="H1025" s="61" t="s">
        <v>840</v>
      </c>
      <c r="I1025" s="120">
        <v>875</v>
      </c>
      <c r="J1025" s="129"/>
      <c r="K1025" s="129"/>
      <c r="L1025" s="122">
        <v>594430</v>
      </c>
      <c r="M1025" s="123">
        <v>0.91</v>
      </c>
      <c r="N1025" s="122">
        <v>540930</v>
      </c>
      <c r="O1025" s="124"/>
      <c r="P1025" s="125">
        <f t="shared" si="17"/>
        <v>679</v>
      </c>
      <c r="Q1025" s="126" t="s">
        <v>2211</v>
      </c>
    </row>
    <row r="1026" s="3" customFormat="1" ht="15.75" customHeight="1" spans="1:17">
      <c r="A1026" s="115" t="s">
        <v>2259</v>
      </c>
      <c r="B1026" s="116"/>
      <c r="C1026" s="128"/>
      <c r="D1026" s="170" t="s">
        <v>1625</v>
      </c>
      <c r="E1026" s="17">
        <v>2</v>
      </c>
      <c r="F1026" s="14" t="s">
        <v>839</v>
      </c>
      <c r="G1026" s="119">
        <v>43282</v>
      </c>
      <c r="H1026" s="61" t="s">
        <v>840</v>
      </c>
      <c r="I1026" s="120">
        <v>875</v>
      </c>
      <c r="J1026" s="129"/>
      <c r="K1026" s="129"/>
      <c r="L1026" s="122">
        <v>594430</v>
      </c>
      <c r="M1026" s="123">
        <v>0.91</v>
      </c>
      <c r="N1026" s="122">
        <v>540930</v>
      </c>
      <c r="O1026" s="124"/>
      <c r="P1026" s="125">
        <f t="shared" si="17"/>
        <v>679</v>
      </c>
      <c r="Q1026" s="126" t="s">
        <v>2211</v>
      </c>
    </row>
    <row r="1027" s="3" customFormat="1" ht="15.75" customHeight="1" spans="1:17">
      <c r="A1027" s="115" t="s">
        <v>2260</v>
      </c>
      <c r="B1027" s="116"/>
      <c r="C1027" s="128"/>
      <c r="D1027" s="170" t="s">
        <v>1625</v>
      </c>
      <c r="E1027" s="17">
        <v>3</v>
      </c>
      <c r="F1027" s="14" t="s">
        <v>839</v>
      </c>
      <c r="G1027" s="119">
        <v>43282</v>
      </c>
      <c r="H1027" s="61" t="s">
        <v>840</v>
      </c>
      <c r="I1027" s="120">
        <v>875</v>
      </c>
      <c r="J1027" s="129"/>
      <c r="K1027" s="129"/>
      <c r="L1027" s="122">
        <v>594430</v>
      </c>
      <c r="M1027" s="123">
        <v>0.91</v>
      </c>
      <c r="N1027" s="122">
        <v>540930</v>
      </c>
      <c r="O1027" s="124"/>
      <c r="P1027" s="125">
        <f t="shared" si="17"/>
        <v>679</v>
      </c>
      <c r="Q1027" s="126" t="s">
        <v>2211</v>
      </c>
    </row>
    <row r="1028" s="3" customFormat="1" ht="15.75" customHeight="1" spans="1:17">
      <c r="A1028" s="115" t="s">
        <v>2261</v>
      </c>
      <c r="B1028" s="116"/>
      <c r="C1028" s="128"/>
      <c r="D1028" s="170" t="s">
        <v>1625</v>
      </c>
      <c r="E1028" s="17">
        <v>4</v>
      </c>
      <c r="F1028" s="14" t="s">
        <v>839</v>
      </c>
      <c r="G1028" s="119">
        <v>43282</v>
      </c>
      <c r="H1028" s="61" t="s">
        <v>840</v>
      </c>
      <c r="I1028" s="120">
        <v>875</v>
      </c>
      <c r="J1028" s="129"/>
      <c r="K1028" s="129"/>
      <c r="L1028" s="122">
        <v>594430</v>
      </c>
      <c r="M1028" s="123">
        <v>0.91</v>
      </c>
      <c r="N1028" s="122">
        <v>540930</v>
      </c>
      <c r="O1028" s="124"/>
      <c r="P1028" s="125">
        <f t="shared" si="17"/>
        <v>679</v>
      </c>
      <c r="Q1028" s="126" t="s">
        <v>2211</v>
      </c>
    </row>
    <row r="1029" s="3" customFormat="1" ht="15.75" customHeight="1" spans="1:17">
      <c r="A1029" s="115" t="s">
        <v>2262</v>
      </c>
      <c r="B1029" s="116"/>
      <c r="C1029" s="128"/>
      <c r="D1029" s="170" t="s">
        <v>1625</v>
      </c>
      <c r="E1029" s="17">
        <v>5</v>
      </c>
      <c r="F1029" s="14" t="s">
        <v>839</v>
      </c>
      <c r="G1029" s="119">
        <v>43282</v>
      </c>
      <c r="H1029" s="61" t="s">
        <v>840</v>
      </c>
      <c r="I1029" s="120">
        <v>875</v>
      </c>
      <c r="J1029" s="129"/>
      <c r="K1029" s="129"/>
      <c r="L1029" s="122">
        <v>594430</v>
      </c>
      <c r="M1029" s="123">
        <v>0.91</v>
      </c>
      <c r="N1029" s="122">
        <v>540930</v>
      </c>
      <c r="O1029" s="124"/>
      <c r="P1029" s="125">
        <f t="shared" si="17"/>
        <v>679</v>
      </c>
      <c r="Q1029" s="126" t="s">
        <v>2211</v>
      </c>
    </row>
    <row r="1030" s="3" customFormat="1" ht="15.75" customHeight="1" spans="1:17">
      <c r="A1030" s="115" t="s">
        <v>2263</v>
      </c>
      <c r="B1030" s="116"/>
      <c r="C1030" s="128"/>
      <c r="D1030" s="170" t="s">
        <v>1625</v>
      </c>
      <c r="E1030" s="17">
        <v>6</v>
      </c>
      <c r="F1030" s="14" t="s">
        <v>839</v>
      </c>
      <c r="G1030" s="119">
        <v>43282</v>
      </c>
      <c r="H1030" s="61" t="s">
        <v>840</v>
      </c>
      <c r="I1030" s="120">
        <v>875</v>
      </c>
      <c r="J1030" s="129"/>
      <c r="K1030" s="129"/>
      <c r="L1030" s="122">
        <v>594430</v>
      </c>
      <c r="M1030" s="123">
        <v>0.91</v>
      </c>
      <c r="N1030" s="122">
        <v>540930</v>
      </c>
      <c r="O1030" s="124"/>
      <c r="P1030" s="125">
        <f t="shared" si="17"/>
        <v>679</v>
      </c>
      <c r="Q1030" s="126" t="s">
        <v>2211</v>
      </c>
    </row>
    <row r="1031" s="3" customFormat="1" ht="15.75" customHeight="1" spans="1:17">
      <c r="A1031" s="115" t="s">
        <v>2264</v>
      </c>
      <c r="B1031" s="116"/>
      <c r="C1031" s="128"/>
      <c r="D1031" s="170" t="s">
        <v>1625</v>
      </c>
      <c r="E1031" s="17">
        <v>7</v>
      </c>
      <c r="F1031" s="14" t="s">
        <v>839</v>
      </c>
      <c r="G1031" s="119">
        <v>39173</v>
      </c>
      <c r="H1031" s="61" t="s">
        <v>840</v>
      </c>
      <c r="I1031" s="120">
        <v>448</v>
      </c>
      <c r="J1031" s="129"/>
      <c r="K1031" s="129"/>
      <c r="L1031" s="122">
        <v>304350</v>
      </c>
      <c r="M1031" s="123">
        <v>0.57</v>
      </c>
      <c r="N1031" s="122">
        <v>173480</v>
      </c>
      <c r="O1031" s="124"/>
      <c r="P1031" s="125">
        <f t="shared" si="17"/>
        <v>679</v>
      </c>
      <c r="Q1031" s="126" t="s">
        <v>2211</v>
      </c>
    </row>
    <row r="1032" s="3" customFormat="1" ht="15.75" customHeight="1" spans="1:17">
      <c r="A1032" s="115" t="s">
        <v>2265</v>
      </c>
      <c r="B1032" s="116"/>
      <c r="C1032" s="128"/>
      <c r="D1032" s="170" t="s">
        <v>1625</v>
      </c>
      <c r="E1032" s="17">
        <v>8</v>
      </c>
      <c r="F1032" s="14" t="s">
        <v>839</v>
      </c>
      <c r="G1032" s="119">
        <v>39173</v>
      </c>
      <c r="H1032" s="61" t="s">
        <v>840</v>
      </c>
      <c r="I1032" s="120">
        <v>448</v>
      </c>
      <c r="J1032" s="129"/>
      <c r="K1032" s="129"/>
      <c r="L1032" s="122">
        <v>304350</v>
      </c>
      <c r="M1032" s="123">
        <v>0.57</v>
      </c>
      <c r="N1032" s="122">
        <v>173480</v>
      </c>
      <c r="O1032" s="124"/>
      <c r="P1032" s="125">
        <f t="shared" si="17"/>
        <v>679</v>
      </c>
      <c r="Q1032" s="126" t="s">
        <v>2211</v>
      </c>
    </row>
    <row r="1033" s="3" customFormat="1" ht="15.75" customHeight="1" spans="1:17">
      <c r="A1033" s="115" t="s">
        <v>2266</v>
      </c>
      <c r="B1033" s="116"/>
      <c r="C1033" s="128"/>
      <c r="D1033" s="170" t="s">
        <v>1625</v>
      </c>
      <c r="E1033" s="17">
        <v>9</v>
      </c>
      <c r="F1033" s="14" t="s">
        <v>839</v>
      </c>
      <c r="G1033" s="119">
        <v>39173</v>
      </c>
      <c r="H1033" s="61" t="s">
        <v>840</v>
      </c>
      <c r="I1033" s="120">
        <v>448</v>
      </c>
      <c r="J1033" s="129"/>
      <c r="K1033" s="129"/>
      <c r="L1033" s="122">
        <v>304350</v>
      </c>
      <c r="M1033" s="123">
        <v>0.57</v>
      </c>
      <c r="N1033" s="122">
        <v>173480</v>
      </c>
      <c r="O1033" s="124"/>
      <c r="P1033" s="125">
        <f t="shared" si="17"/>
        <v>679</v>
      </c>
      <c r="Q1033" s="126" t="s">
        <v>2211</v>
      </c>
    </row>
    <row r="1034" s="3" customFormat="1" ht="15.75" customHeight="1" spans="1:17">
      <c r="A1034" s="115" t="s">
        <v>2267</v>
      </c>
      <c r="B1034" s="116"/>
      <c r="C1034" s="128"/>
      <c r="D1034" s="170" t="s">
        <v>1625</v>
      </c>
      <c r="E1034" s="17">
        <v>10</v>
      </c>
      <c r="F1034" s="14" t="s">
        <v>839</v>
      </c>
      <c r="G1034" s="119">
        <v>39173</v>
      </c>
      <c r="H1034" s="61" t="s">
        <v>840</v>
      </c>
      <c r="I1034" s="120">
        <v>448</v>
      </c>
      <c r="J1034" s="129"/>
      <c r="K1034" s="129"/>
      <c r="L1034" s="122">
        <v>304350</v>
      </c>
      <c r="M1034" s="123">
        <v>0.57</v>
      </c>
      <c r="N1034" s="122">
        <v>173480</v>
      </c>
      <c r="O1034" s="124"/>
      <c r="P1034" s="125">
        <f t="shared" si="17"/>
        <v>679</v>
      </c>
      <c r="Q1034" s="126" t="s">
        <v>2211</v>
      </c>
    </row>
    <row r="1035" s="3" customFormat="1" ht="15.75" customHeight="1" spans="1:17">
      <c r="A1035" s="115" t="s">
        <v>2268</v>
      </c>
      <c r="B1035" s="116"/>
      <c r="C1035" s="128"/>
      <c r="D1035" s="170" t="s">
        <v>1625</v>
      </c>
      <c r="E1035" s="17">
        <v>11</v>
      </c>
      <c r="F1035" s="14" t="s">
        <v>839</v>
      </c>
      <c r="G1035" s="119">
        <v>39173</v>
      </c>
      <c r="H1035" s="61" t="s">
        <v>840</v>
      </c>
      <c r="I1035" s="120">
        <v>448</v>
      </c>
      <c r="J1035" s="129"/>
      <c r="K1035" s="129"/>
      <c r="L1035" s="122">
        <v>304350</v>
      </c>
      <c r="M1035" s="123">
        <v>0.57</v>
      </c>
      <c r="N1035" s="122">
        <v>173480</v>
      </c>
      <c r="O1035" s="124"/>
      <c r="P1035" s="125">
        <f t="shared" si="17"/>
        <v>679</v>
      </c>
      <c r="Q1035" s="126" t="s">
        <v>2211</v>
      </c>
    </row>
    <row r="1036" s="3" customFormat="1" ht="15.75" customHeight="1" spans="1:17">
      <c r="A1036" s="115" t="s">
        <v>2269</v>
      </c>
      <c r="B1036" s="116"/>
      <c r="C1036" s="128"/>
      <c r="D1036" s="170" t="s">
        <v>1625</v>
      </c>
      <c r="E1036" s="17">
        <v>12</v>
      </c>
      <c r="F1036" s="14" t="s">
        <v>839</v>
      </c>
      <c r="G1036" s="119">
        <v>39173</v>
      </c>
      <c r="H1036" s="61" t="s">
        <v>840</v>
      </c>
      <c r="I1036" s="120">
        <v>448</v>
      </c>
      <c r="J1036" s="129"/>
      <c r="K1036" s="129"/>
      <c r="L1036" s="122">
        <v>304350</v>
      </c>
      <c r="M1036" s="123">
        <v>0.57</v>
      </c>
      <c r="N1036" s="122">
        <v>173480</v>
      </c>
      <c r="O1036" s="124"/>
      <c r="P1036" s="125">
        <f t="shared" si="17"/>
        <v>679</v>
      </c>
      <c r="Q1036" s="126" t="s">
        <v>2211</v>
      </c>
    </row>
    <row r="1037" s="3" customFormat="1" ht="15.75" customHeight="1" spans="1:17">
      <c r="A1037" s="115" t="s">
        <v>2270</v>
      </c>
      <c r="B1037" s="116"/>
      <c r="C1037" s="128"/>
      <c r="D1037" s="170" t="s">
        <v>1625</v>
      </c>
      <c r="E1037" s="17">
        <v>13</v>
      </c>
      <c r="F1037" s="14" t="s">
        <v>839</v>
      </c>
      <c r="G1037" s="119">
        <v>39173</v>
      </c>
      <c r="H1037" s="61" t="s">
        <v>840</v>
      </c>
      <c r="I1037" s="120">
        <v>448</v>
      </c>
      <c r="J1037" s="129"/>
      <c r="K1037" s="129"/>
      <c r="L1037" s="122">
        <v>304350</v>
      </c>
      <c r="M1037" s="123">
        <v>0.57</v>
      </c>
      <c r="N1037" s="122">
        <v>173480</v>
      </c>
      <c r="O1037" s="124"/>
      <c r="P1037" s="125">
        <f t="shared" si="17"/>
        <v>679</v>
      </c>
      <c r="Q1037" s="126" t="s">
        <v>2211</v>
      </c>
    </row>
    <row r="1038" s="3" customFormat="1" ht="15.75" customHeight="1" spans="1:17">
      <c r="A1038" s="115" t="s">
        <v>2271</v>
      </c>
      <c r="B1038" s="116"/>
      <c r="C1038" s="128"/>
      <c r="D1038" s="170" t="s">
        <v>1625</v>
      </c>
      <c r="E1038" s="17">
        <v>14</v>
      </c>
      <c r="F1038" s="14" t="s">
        <v>839</v>
      </c>
      <c r="G1038" s="119">
        <v>39173</v>
      </c>
      <c r="H1038" s="61" t="s">
        <v>840</v>
      </c>
      <c r="I1038" s="120">
        <v>448</v>
      </c>
      <c r="J1038" s="129"/>
      <c r="K1038" s="129"/>
      <c r="L1038" s="122">
        <v>304350</v>
      </c>
      <c r="M1038" s="123">
        <v>0.57</v>
      </c>
      <c r="N1038" s="122">
        <v>173480</v>
      </c>
      <c r="O1038" s="124"/>
      <c r="P1038" s="125">
        <f t="shared" si="17"/>
        <v>679</v>
      </c>
      <c r="Q1038" s="126" t="s">
        <v>2211</v>
      </c>
    </row>
    <row r="1039" s="3" customFormat="1" ht="15.75" customHeight="1" spans="1:17">
      <c r="A1039" s="115" t="s">
        <v>2272</v>
      </c>
      <c r="B1039" s="116"/>
      <c r="C1039" s="128"/>
      <c r="D1039" s="170" t="s">
        <v>1625</v>
      </c>
      <c r="E1039" s="17">
        <v>15</v>
      </c>
      <c r="F1039" s="14" t="s">
        <v>839</v>
      </c>
      <c r="G1039" s="119">
        <v>39173</v>
      </c>
      <c r="H1039" s="61" t="s">
        <v>840</v>
      </c>
      <c r="I1039" s="120">
        <v>448</v>
      </c>
      <c r="J1039" s="129"/>
      <c r="K1039" s="129"/>
      <c r="L1039" s="122">
        <v>304350</v>
      </c>
      <c r="M1039" s="123">
        <v>0.57</v>
      </c>
      <c r="N1039" s="122">
        <v>173480</v>
      </c>
      <c r="O1039" s="124"/>
      <c r="P1039" s="125">
        <f t="shared" si="17"/>
        <v>679</v>
      </c>
      <c r="Q1039" s="126" t="s">
        <v>2211</v>
      </c>
    </row>
    <row r="1040" s="3" customFormat="1" ht="15.75" customHeight="1" spans="1:17">
      <c r="A1040" s="115" t="s">
        <v>2273</v>
      </c>
      <c r="B1040" s="116"/>
      <c r="C1040" s="128"/>
      <c r="D1040" s="170" t="s">
        <v>1625</v>
      </c>
      <c r="E1040" s="17">
        <v>16</v>
      </c>
      <c r="F1040" s="14" t="s">
        <v>839</v>
      </c>
      <c r="G1040" s="119">
        <v>39173</v>
      </c>
      <c r="H1040" s="61" t="s">
        <v>840</v>
      </c>
      <c r="I1040" s="120">
        <v>448</v>
      </c>
      <c r="J1040" s="129"/>
      <c r="K1040" s="129"/>
      <c r="L1040" s="122">
        <v>304350</v>
      </c>
      <c r="M1040" s="123">
        <v>0.57</v>
      </c>
      <c r="N1040" s="122">
        <v>173480</v>
      </c>
      <c r="O1040" s="124"/>
      <c r="P1040" s="125">
        <f t="shared" si="17"/>
        <v>679</v>
      </c>
      <c r="Q1040" s="126" t="s">
        <v>2211</v>
      </c>
    </row>
    <row r="1041" s="3" customFormat="1" ht="15.75" customHeight="1" spans="1:17">
      <c r="A1041" s="115" t="s">
        <v>2274</v>
      </c>
      <c r="B1041" s="116"/>
      <c r="C1041" s="128"/>
      <c r="D1041" s="170" t="s">
        <v>1625</v>
      </c>
      <c r="E1041" s="17">
        <v>17</v>
      </c>
      <c r="F1041" s="14" t="s">
        <v>839</v>
      </c>
      <c r="G1041" s="119">
        <v>39173</v>
      </c>
      <c r="H1041" s="61" t="s">
        <v>840</v>
      </c>
      <c r="I1041" s="120">
        <v>448</v>
      </c>
      <c r="J1041" s="129"/>
      <c r="K1041" s="129"/>
      <c r="L1041" s="122">
        <v>304350</v>
      </c>
      <c r="M1041" s="123">
        <v>0.57</v>
      </c>
      <c r="N1041" s="122">
        <v>173480</v>
      </c>
      <c r="O1041" s="124"/>
      <c r="P1041" s="125">
        <f t="shared" si="17"/>
        <v>679</v>
      </c>
      <c r="Q1041" s="126" t="s">
        <v>2211</v>
      </c>
    </row>
    <row r="1042" s="3" customFormat="1" ht="15.75" customHeight="1" spans="1:17">
      <c r="A1042" s="115" t="s">
        <v>2275</v>
      </c>
      <c r="B1042" s="116"/>
      <c r="C1042" s="128"/>
      <c r="D1042" s="170" t="s">
        <v>1625</v>
      </c>
      <c r="E1042" s="17">
        <v>18</v>
      </c>
      <c r="F1042" s="14" t="s">
        <v>839</v>
      </c>
      <c r="G1042" s="119">
        <v>39173</v>
      </c>
      <c r="H1042" s="61" t="s">
        <v>840</v>
      </c>
      <c r="I1042" s="120">
        <v>448</v>
      </c>
      <c r="J1042" s="129"/>
      <c r="K1042" s="129"/>
      <c r="L1042" s="122">
        <v>304350</v>
      </c>
      <c r="M1042" s="123">
        <v>0.57</v>
      </c>
      <c r="N1042" s="122">
        <v>173480</v>
      </c>
      <c r="O1042" s="124"/>
      <c r="P1042" s="125">
        <f t="shared" si="17"/>
        <v>679</v>
      </c>
      <c r="Q1042" s="126" t="s">
        <v>2211</v>
      </c>
    </row>
    <row r="1043" s="3" customFormat="1" ht="15.75" customHeight="1" spans="1:17">
      <c r="A1043" s="115" t="s">
        <v>2276</v>
      </c>
      <c r="B1043" s="116"/>
      <c r="C1043" s="128"/>
      <c r="D1043" s="170" t="s">
        <v>1625</v>
      </c>
      <c r="E1043" s="17">
        <v>19</v>
      </c>
      <c r="F1043" s="14" t="s">
        <v>839</v>
      </c>
      <c r="G1043" s="119">
        <v>39173</v>
      </c>
      <c r="H1043" s="61" t="s">
        <v>840</v>
      </c>
      <c r="I1043" s="120">
        <v>448</v>
      </c>
      <c r="J1043" s="129"/>
      <c r="K1043" s="129"/>
      <c r="L1043" s="122">
        <v>304350</v>
      </c>
      <c r="M1043" s="123">
        <v>0.57</v>
      </c>
      <c r="N1043" s="122">
        <v>173480</v>
      </c>
      <c r="O1043" s="124"/>
      <c r="P1043" s="125">
        <f t="shared" ref="P1043:P1057" si="18">L1043/I1043</f>
        <v>679</v>
      </c>
      <c r="Q1043" s="126" t="s">
        <v>2211</v>
      </c>
    </row>
    <row r="1044" s="3" customFormat="1" ht="15.75" customHeight="1" spans="1:17">
      <c r="A1044" s="115" t="s">
        <v>2277</v>
      </c>
      <c r="B1044" s="116"/>
      <c r="C1044" s="128"/>
      <c r="D1044" s="170" t="s">
        <v>1625</v>
      </c>
      <c r="E1044" s="17">
        <v>20</v>
      </c>
      <c r="F1044" s="14" t="s">
        <v>839</v>
      </c>
      <c r="G1044" s="119">
        <v>39173</v>
      </c>
      <c r="H1044" s="61" t="s">
        <v>840</v>
      </c>
      <c r="I1044" s="120">
        <v>448</v>
      </c>
      <c r="J1044" s="129"/>
      <c r="K1044" s="129"/>
      <c r="L1044" s="122">
        <v>304350</v>
      </c>
      <c r="M1044" s="123">
        <v>0.57</v>
      </c>
      <c r="N1044" s="122">
        <v>173480</v>
      </c>
      <c r="O1044" s="124"/>
      <c r="P1044" s="125">
        <f t="shared" si="18"/>
        <v>679</v>
      </c>
      <c r="Q1044" s="126" t="s">
        <v>2211</v>
      </c>
    </row>
    <row r="1045" s="3" customFormat="1" ht="15.75" customHeight="1" spans="1:17">
      <c r="A1045" s="115" t="s">
        <v>2278</v>
      </c>
      <c r="B1045" s="116"/>
      <c r="C1045" s="128"/>
      <c r="D1045" s="170" t="s">
        <v>1625</v>
      </c>
      <c r="E1045" s="17">
        <v>21</v>
      </c>
      <c r="F1045" s="14" t="s">
        <v>839</v>
      </c>
      <c r="G1045" s="119">
        <v>39173</v>
      </c>
      <c r="H1045" s="61" t="s">
        <v>840</v>
      </c>
      <c r="I1045" s="120">
        <v>448</v>
      </c>
      <c r="J1045" s="129"/>
      <c r="K1045" s="129"/>
      <c r="L1045" s="122">
        <v>304350</v>
      </c>
      <c r="M1045" s="123">
        <v>0.57</v>
      </c>
      <c r="N1045" s="122">
        <v>173480</v>
      </c>
      <c r="O1045" s="124"/>
      <c r="P1045" s="125">
        <f t="shared" si="18"/>
        <v>679</v>
      </c>
      <c r="Q1045" s="126" t="s">
        <v>2211</v>
      </c>
    </row>
    <row r="1046" s="3" customFormat="1" ht="15.75" customHeight="1" spans="1:17">
      <c r="A1046" s="115" t="s">
        <v>2279</v>
      </c>
      <c r="B1046" s="116"/>
      <c r="C1046" s="128"/>
      <c r="D1046" s="170" t="s">
        <v>1625</v>
      </c>
      <c r="E1046" s="17">
        <v>22</v>
      </c>
      <c r="F1046" s="14" t="s">
        <v>839</v>
      </c>
      <c r="G1046" s="119">
        <v>39173</v>
      </c>
      <c r="H1046" s="61" t="s">
        <v>840</v>
      </c>
      <c r="I1046" s="120">
        <v>448</v>
      </c>
      <c r="J1046" s="129"/>
      <c r="K1046" s="129"/>
      <c r="L1046" s="122">
        <v>304350</v>
      </c>
      <c r="M1046" s="123">
        <v>0.57</v>
      </c>
      <c r="N1046" s="122">
        <v>173480</v>
      </c>
      <c r="O1046" s="124"/>
      <c r="P1046" s="125">
        <f t="shared" si="18"/>
        <v>679</v>
      </c>
      <c r="Q1046" s="126" t="s">
        <v>2211</v>
      </c>
    </row>
    <row r="1047" s="3" customFormat="1" ht="15.75" customHeight="1" spans="1:17">
      <c r="A1047" s="115" t="s">
        <v>2280</v>
      </c>
      <c r="B1047" s="116"/>
      <c r="C1047" s="128"/>
      <c r="D1047" s="170" t="s">
        <v>1625</v>
      </c>
      <c r="E1047" s="17">
        <v>23</v>
      </c>
      <c r="F1047" s="14" t="s">
        <v>839</v>
      </c>
      <c r="G1047" s="119">
        <v>43282</v>
      </c>
      <c r="H1047" s="61" t="s">
        <v>840</v>
      </c>
      <c r="I1047" s="120">
        <v>256</v>
      </c>
      <c r="J1047" s="129"/>
      <c r="K1047" s="129"/>
      <c r="L1047" s="122">
        <v>173910</v>
      </c>
      <c r="M1047" s="123">
        <v>0.91</v>
      </c>
      <c r="N1047" s="122">
        <v>158260</v>
      </c>
      <c r="O1047" s="124"/>
      <c r="P1047" s="125">
        <f t="shared" si="18"/>
        <v>679</v>
      </c>
      <c r="Q1047" s="126" t="s">
        <v>2211</v>
      </c>
    </row>
    <row r="1048" s="3" customFormat="1" ht="15.75" customHeight="1" spans="1:17">
      <c r="A1048" s="115" t="s">
        <v>2281</v>
      </c>
      <c r="B1048" s="116"/>
      <c r="C1048" s="128"/>
      <c r="D1048" s="170" t="s">
        <v>1625</v>
      </c>
      <c r="E1048" s="17">
        <v>24</v>
      </c>
      <c r="F1048" s="14" t="s">
        <v>839</v>
      </c>
      <c r="G1048" s="119">
        <v>43282</v>
      </c>
      <c r="H1048" s="61" t="s">
        <v>840</v>
      </c>
      <c r="I1048" s="120">
        <v>256</v>
      </c>
      <c r="J1048" s="129"/>
      <c r="K1048" s="129"/>
      <c r="L1048" s="122">
        <v>173910</v>
      </c>
      <c r="M1048" s="123">
        <v>0.91</v>
      </c>
      <c r="N1048" s="122">
        <v>158260</v>
      </c>
      <c r="O1048" s="124"/>
      <c r="P1048" s="125">
        <f t="shared" si="18"/>
        <v>679</v>
      </c>
      <c r="Q1048" s="126" t="s">
        <v>2211</v>
      </c>
    </row>
    <row r="1049" s="3" customFormat="1" ht="15.75" customHeight="1" spans="1:17">
      <c r="A1049" s="115" t="s">
        <v>2282</v>
      </c>
      <c r="B1049" s="116"/>
      <c r="C1049" s="128"/>
      <c r="D1049" s="170" t="s">
        <v>2283</v>
      </c>
      <c r="E1049" s="17">
        <v>1</v>
      </c>
      <c r="F1049" s="14" t="s">
        <v>839</v>
      </c>
      <c r="G1049" s="119">
        <v>43282</v>
      </c>
      <c r="H1049" s="61" t="s">
        <v>840</v>
      </c>
      <c r="I1049" s="120">
        <v>200</v>
      </c>
      <c r="J1049" s="129"/>
      <c r="K1049" s="129"/>
      <c r="L1049" s="122">
        <v>135870</v>
      </c>
      <c r="M1049" s="123">
        <v>0.91</v>
      </c>
      <c r="N1049" s="122">
        <v>123640</v>
      </c>
      <c r="O1049" s="124"/>
      <c r="P1049" s="125">
        <f t="shared" si="18"/>
        <v>679</v>
      </c>
      <c r="Q1049" s="126" t="s">
        <v>2211</v>
      </c>
    </row>
    <row r="1050" s="3" customFormat="1" ht="15.75" customHeight="1" spans="1:17">
      <c r="A1050" s="115" t="s">
        <v>2284</v>
      </c>
      <c r="B1050" s="116"/>
      <c r="C1050" s="128"/>
      <c r="D1050" s="170" t="s">
        <v>2285</v>
      </c>
      <c r="E1050" s="17">
        <v>1</v>
      </c>
      <c r="F1050" s="14" t="s">
        <v>839</v>
      </c>
      <c r="G1050" s="119">
        <v>43282</v>
      </c>
      <c r="H1050" s="61" t="s">
        <v>840</v>
      </c>
      <c r="I1050" s="120">
        <v>572</v>
      </c>
      <c r="J1050" s="129"/>
      <c r="K1050" s="129"/>
      <c r="L1050" s="122">
        <v>388590</v>
      </c>
      <c r="M1050" s="123">
        <v>0.91</v>
      </c>
      <c r="N1050" s="122">
        <v>353620</v>
      </c>
      <c r="O1050" s="124"/>
      <c r="P1050" s="125">
        <f t="shared" si="18"/>
        <v>679</v>
      </c>
      <c r="Q1050" s="126" t="s">
        <v>2211</v>
      </c>
    </row>
    <row r="1051" s="3" customFormat="1" ht="15.75" customHeight="1" spans="1:17">
      <c r="A1051" s="115" t="s">
        <v>2286</v>
      </c>
      <c r="B1051" s="116"/>
      <c r="C1051" s="128"/>
      <c r="D1051" s="170" t="s">
        <v>2285</v>
      </c>
      <c r="E1051" s="17">
        <v>2</v>
      </c>
      <c r="F1051" s="14" t="s">
        <v>839</v>
      </c>
      <c r="G1051" s="119">
        <v>43282</v>
      </c>
      <c r="H1051" s="61" t="s">
        <v>840</v>
      </c>
      <c r="I1051" s="120">
        <v>572</v>
      </c>
      <c r="J1051" s="129"/>
      <c r="K1051" s="129"/>
      <c r="L1051" s="122">
        <v>388590</v>
      </c>
      <c r="M1051" s="123">
        <v>0.91</v>
      </c>
      <c r="N1051" s="122">
        <v>353620</v>
      </c>
      <c r="O1051" s="124"/>
      <c r="P1051" s="125">
        <f t="shared" si="18"/>
        <v>679</v>
      </c>
      <c r="Q1051" s="126" t="s">
        <v>2211</v>
      </c>
    </row>
    <row r="1052" s="3" customFormat="1" ht="15.75" customHeight="1" spans="1:17">
      <c r="A1052" s="115" t="s">
        <v>2287</v>
      </c>
      <c r="B1052" s="116"/>
      <c r="C1052" s="128"/>
      <c r="D1052" s="170" t="s">
        <v>2285</v>
      </c>
      <c r="E1052" s="17">
        <v>3</v>
      </c>
      <c r="F1052" s="14" t="s">
        <v>839</v>
      </c>
      <c r="G1052" s="119">
        <v>43282</v>
      </c>
      <c r="H1052" s="61" t="s">
        <v>840</v>
      </c>
      <c r="I1052" s="120">
        <v>572</v>
      </c>
      <c r="J1052" s="129"/>
      <c r="K1052" s="129"/>
      <c r="L1052" s="122">
        <v>388590</v>
      </c>
      <c r="M1052" s="123">
        <v>0.91</v>
      </c>
      <c r="N1052" s="122">
        <v>353620</v>
      </c>
      <c r="O1052" s="124"/>
      <c r="P1052" s="125">
        <f t="shared" si="18"/>
        <v>679</v>
      </c>
      <c r="Q1052" s="126" t="s">
        <v>2211</v>
      </c>
    </row>
    <row r="1053" s="3" customFormat="1" ht="15.75" customHeight="1" spans="1:17">
      <c r="A1053" s="115" t="s">
        <v>2288</v>
      </c>
      <c r="B1053" s="116"/>
      <c r="C1053" s="128"/>
      <c r="D1053" s="170" t="s">
        <v>2285</v>
      </c>
      <c r="E1053" s="17">
        <v>4</v>
      </c>
      <c r="F1053" s="14" t="s">
        <v>839</v>
      </c>
      <c r="G1053" s="119">
        <v>43282</v>
      </c>
      <c r="H1053" s="61" t="s">
        <v>840</v>
      </c>
      <c r="I1053" s="120">
        <v>286</v>
      </c>
      <c r="J1053" s="129"/>
      <c r="K1053" s="129"/>
      <c r="L1053" s="122">
        <v>194290</v>
      </c>
      <c r="M1053" s="123">
        <v>0.91</v>
      </c>
      <c r="N1053" s="122">
        <v>176800</v>
      </c>
      <c r="O1053" s="124"/>
      <c r="P1053" s="125">
        <f t="shared" si="18"/>
        <v>679</v>
      </c>
      <c r="Q1053" s="126" t="s">
        <v>2211</v>
      </c>
    </row>
    <row r="1054" s="3" customFormat="1" ht="15.75" customHeight="1" spans="1:17">
      <c r="A1054" s="115" t="s">
        <v>2289</v>
      </c>
      <c r="B1054" s="116"/>
      <c r="C1054" s="128"/>
      <c r="D1054" s="170" t="s">
        <v>929</v>
      </c>
      <c r="E1054" s="17">
        <v>1</v>
      </c>
      <c r="F1054" s="14" t="s">
        <v>2290</v>
      </c>
      <c r="G1054" s="119">
        <v>39173</v>
      </c>
      <c r="H1054" s="61" t="s">
        <v>840</v>
      </c>
      <c r="I1054" s="120">
        <v>10</v>
      </c>
      <c r="J1054" s="129"/>
      <c r="K1054" s="129"/>
      <c r="L1054" s="122">
        <v>8090</v>
      </c>
      <c r="M1054" s="123">
        <v>0.72</v>
      </c>
      <c r="N1054" s="122">
        <v>5820</v>
      </c>
      <c r="O1054" s="124"/>
      <c r="P1054" s="125">
        <f t="shared" si="18"/>
        <v>809</v>
      </c>
      <c r="Q1054" s="126" t="s">
        <v>2211</v>
      </c>
    </row>
    <row r="1055" s="3" customFormat="1" ht="15.75" customHeight="1" spans="1:17">
      <c r="A1055" s="115" t="s">
        <v>2291</v>
      </c>
      <c r="B1055" s="116"/>
      <c r="C1055" s="128"/>
      <c r="D1055" s="170" t="s">
        <v>929</v>
      </c>
      <c r="E1055" s="17">
        <v>2</v>
      </c>
      <c r="F1055" s="14" t="s">
        <v>2290</v>
      </c>
      <c r="G1055" s="119">
        <v>43282</v>
      </c>
      <c r="H1055" s="61" t="s">
        <v>840</v>
      </c>
      <c r="I1055" s="120">
        <v>10</v>
      </c>
      <c r="J1055" s="129"/>
      <c r="K1055" s="129"/>
      <c r="L1055" s="122">
        <v>8090</v>
      </c>
      <c r="M1055" s="123">
        <v>0.92</v>
      </c>
      <c r="N1055" s="122">
        <v>7440</v>
      </c>
      <c r="O1055" s="124"/>
      <c r="P1055" s="125">
        <f t="shared" si="18"/>
        <v>809</v>
      </c>
      <c r="Q1055" s="126" t="s">
        <v>2211</v>
      </c>
    </row>
    <row r="1056" s="3" customFormat="1" ht="15.75" customHeight="1" spans="1:17">
      <c r="A1056" s="115" t="s">
        <v>2292</v>
      </c>
      <c r="B1056" s="116"/>
      <c r="C1056" s="128"/>
      <c r="D1056" s="170" t="s">
        <v>929</v>
      </c>
      <c r="E1056" s="17">
        <v>3</v>
      </c>
      <c r="F1056" s="14" t="s">
        <v>2290</v>
      </c>
      <c r="G1056" s="119">
        <v>43282</v>
      </c>
      <c r="H1056" s="61" t="s">
        <v>840</v>
      </c>
      <c r="I1056" s="120">
        <v>10</v>
      </c>
      <c r="J1056" s="129"/>
      <c r="K1056" s="129"/>
      <c r="L1056" s="122">
        <v>8090</v>
      </c>
      <c r="M1056" s="123">
        <v>0.92</v>
      </c>
      <c r="N1056" s="122">
        <v>7440</v>
      </c>
      <c r="O1056" s="124"/>
      <c r="P1056" s="125">
        <f t="shared" si="18"/>
        <v>809</v>
      </c>
      <c r="Q1056" s="126" t="s">
        <v>2211</v>
      </c>
    </row>
    <row r="1057" s="3" customFormat="1" ht="15.75" customHeight="1" spans="1:17">
      <c r="A1057" s="115" t="s">
        <v>2293</v>
      </c>
      <c r="B1057" s="116"/>
      <c r="C1057" s="128"/>
      <c r="D1057" s="170" t="s">
        <v>2294</v>
      </c>
      <c r="E1057" s="17">
        <v>1</v>
      </c>
      <c r="F1057" s="14" t="s">
        <v>938</v>
      </c>
      <c r="G1057" s="119">
        <v>39173</v>
      </c>
      <c r="H1057" s="61" t="s">
        <v>840</v>
      </c>
      <c r="I1057" s="120">
        <v>300</v>
      </c>
      <c r="J1057" s="129"/>
      <c r="K1057" s="129"/>
      <c r="L1057" s="122">
        <v>201030</v>
      </c>
      <c r="M1057" s="123">
        <v>0.57</v>
      </c>
      <c r="N1057" s="122">
        <v>114590</v>
      </c>
      <c r="O1057" s="124"/>
      <c r="P1057" s="125">
        <f t="shared" si="18"/>
        <v>670</v>
      </c>
      <c r="Q1057" s="126" t="s">
        <v>2211</v>
      </c>
    </row>
    <row r="1058" ht="15.75" customHeight="1" spans="1:17">
      <c r="A1058" s="115" t="s">
        <v>2295</v>
      </c>
      <c r="B1058" s="127"/>
      <c r="C1058" s="128"/>
      <c r="D1058" s="108" t="s">
        <v>2296</v>
      </c>
      <c r="E1058" s="108"/>
      <c r="F1058" s="132"/>
      <c r="G1058" s="119">
        <v>40756</v>
      </c>
      <c r="H1058" s="133" t="s">
        <v>941</v>
      </c>
      <c r="I1058" s="134">
        <v>1</v>
      </c>
      <c r="J1058" s="135">
        <v>38000</v>
      </c>
      <c r="K1058" s="136">
        <v>25214.3</v>
      </c>
      <c r="L1058" s="137">
        <v>55490</v>
      </c>
      <c r="M1058" s="138">
        <v>0.62</v>
      </c>
      <c r="N1058" s="139">
        <v>34400</v>
      </c>
      <c r="O1058" s="140"/>
      <c r="P1058" s="141"/>
      <c r="Q1058" s="142" t="s">
        <v>2211</v>
      </c>
    </row>
    <row r="1059" ht="15.75" customHeight="1" spans="1:17">
      <c r="A1059" s="115" t="s">
        <v>2297</v>
      </c>
      <c r="B1059" s="127"/>
      <c r="C1059" s="128"/>
      <c r="D1059" s="108" t="s">
        <v>2296</v>
      </c>
      <c r="E1059" s="108"/>
      <c r="F1059" s="132"/>
      <c r="G1059" s="119">
        <v>40756</v>
      </c>
      <c r="H1059" s="133" t="s">
        <v>941</v>
      </c>
      <c r="I1059" s="134">
        <v>1</v>
      </c>
      <c r="J1059" s="135">
        <v>38000</v>
      </c>
      <c r="K1059" s="136">
        <v>25214.3</v>
      </c>
      <c r="L1059" s="137">
        <v>55490</v>
      </c>
      <c r="M1059" s="138">
        <v>0.62</v>
      </c>
      <c r="N1059" s="139">
        <v>34400</v>
      </c>
      <c r="O1059" s="140"/>
      <c r="P1059" s="141"/>
      <c r="Q1059" s="142" t="s">
        <v>2211</v>
      </c>
    </row>
    <row r="1060" ht="15.75" customHeight="1" spans="1:17">
      <c r="A1060" s="115" t="s">
        <v>2298</v>
      </c>
      <c r="B1060" s="127"/>
      <c r="C1060" s="128"/>
      <c r="D1060" s="108" t="s">
        <v>2296</v>
      </c>
      <c r="E1060" s="108"/>
      <c r="F1060" s="132"/>
      <c r="G1060" s="119">
        <v>40909</v>
      </c>
      <c r="H1060" s="133" t="s">
        <v>941</v>
      </c>
      <c r="I1060" s="134">
        <v>1</v>
      </c>
      <c r="J1060" s="135">
        <v>83000</v>
      </c>
      <c r="K1060" s="136">
        <v>56716.8</v>
      </c>
      <c r="L1060" s="137">
        <v>115560</v>
      </c>
      <c r="M1060" s="138">
        <v>0.64</v>
      </c>
      <c r="N1060" s="139">
        <v>73960</v>
      </c>
      <c r="O1060" s="140"/>
      <c r="P1060" s="141"/>
      <c r="Q1060" s="142" t="s">
        <v>2211</v>
      </c>
    </row>
    <row r="1061" ht="15.75" customHeight="1" spans="1:17">
      <c r="A1061" s="115" t="s">
        <v>2299</v>
      </c>
      <c r="B1061" s="127"/>
      <c r="C1061" s="128"/>
      <c r="D1061" s="108" t="s">
        <v>2300</v>
      </c>
      <c r="E1061" s="108"/>
      <c r="F1061" s="132"/>
      <c r="G1061" s="119">
        <v>40909</v>
      </c>
      <c r="H1061" s="133" t="s">
        <v>941</v>
      </c>
      <c r="I1061" s="134">
        <v>1</v>
      </c>
      <c r="J1061" s="135">
        <v>25300</v>
      </c>
      <c r="K1061" s="136">
        <v>17288</v>
      </c>
      <c r="L1061" s="137">
        <v>35220</v>
      </c>
      <c r="M1061" s="138">
        <v>0.64</v>
      </c>
      <c r="N1061" s="139">
        <v>22540</v>
      </c>
      <c r="O1061" s="140"/>
      <c r="P1061" s="141"/>
      <c r="Q1061" s="143" t="s">
        <v>2211</v>
      </c>
    </row>
    <row r="1062" ht="15.75" customHeight="1" spans="1:17">
      <c r="A1062" s="115" t="s">
        <v>2301</v>
      </c>
      <c r="B1062" s="127"/>
      <c r="C1062" s="128"/>
      <c r="D1062" s="108" t="s">
        <v>2159</v>
      </c>
      <c r="E1062" s="108"/>
      <c r="F1062" s="132"/>
      <c r="G1062" s="119">
        <v>40909</v>
      </c>
      <c r="H1062" s="133" t="s">
        <v>941</v>
      </c>
      <c r="I1062" s="134">
        <v>1</v>
      </c>
      <c r="J1062" s="135">
        <v>86273</v>
      </c>
      <c r="K1062" s="136">
        <v>58953</v>
      </c>
      <c r="L1062" s="137">
        <v>120110</v>
      </c>
      <c r="M1062" s="138">
        <v>0.52</v>
      </c>
      <c r="N1062" s="139">
        <v>62460</v>
      </c>
      <c r="O1062" s="140"/>
      <c r="P1062" s="141"/>
      <c r="Q1062" s="142" t="s">
        <v>2211</v>
      </c>
    </row>
    <row r="1063" ht="15.75" customHeight="1" spans="1:17">
      <c r="A1063" s="115" t="s">
        <v>2302</v>
      </c>
      <c r="B1063" s="127"/>
      <c r="C1063" s="128"/>
      <c r="D1063" s="108" t="s">
        <v>1270</v>
      </c>
      <c r="E1063" s="108"/>
      <c r="F1063" s="132"/>
      <c r="G1063" s="119">
        <v>41091</v>
      </c>
      <c r="H1063" s="133" t="s">
        <v>941</v>
      </c>
      <c r="I1063" s="134">
        <v>1</v>
      </c>
      <c r="J1063" s="135">
        <v>62258</v>
      </c>
      <c r="K1063" s="136">
        <v>44021.44</v>
      </c>
      <c r="L1063" s="137">
        <v>86680</v>
      </c>
      <c r="M1063" s="138">
        <v>0.67</v>
      </c>
      <c r="N1063" s="139">
        <v>58080</v>
      </c>
      <c r="O1063" s="140"/>
      <c r="P1063" s="141"/>
      <c r="Q1063" s="142" t="s">
        <v>2211</v>
      </c>
    </row>
    <row r="1064" ht="15.75" customHeight="1" spans="1:17">
      <c r="A1064" s="115" t="s">
        <v>2303</v>
      </c>
      <c r="B1064" s="127"/>
      <c r="C1064" s="128"/>
      <c r="D1064" s="108" t="s">
        <v>943</v>
      </c>
      <c r="E1064" s="108"/>
      <c r="F1064" s="132"/>
      <c r="G1064" s="119">
        <v>41456</v>
      </c>
      <c r="H1064" s="133" t="s">
        <v>941</v>
      </c>
      <c r="I1064" s="134">
        <v>1</v>
      </c>
      <c r="J1064" s="135">
        <v>42995</v>
      </c>
      <c r="K1064" s="136">
        <v>32443.22</v>
      </c>
      <c r="L1064" s="137">
        <v>58400</v>
      </c>
      <c r="M1064" s="138">
        <v>0.72</v>
      </c>
      <c r="N1064" s="139">
        <v>42050</v>
      </c>
      <c r="O1064" s="140"/>
      <c r="P1064" s="141"/>
      <c r="Q1064" s="142" t="s">
        <v>2211</v>
      </c>
    </row>
    <row r="1065" ht="15.75" customHeight="1" spans="1:17">
      <c r="A1065" s="115" t="s">
        <v>2304</v>
      </c>
      <c r="B1065" s="127"/>
      <c r="C1065" s="128"/>
      <c r="D1065" s="108" t="s">
        <v>943</v>
      </c>
      <c r="E1065" s="108"/>
      <c r="F1065" s="132"/>
      <c r="G1065" s="119">
        <v>41518</v>
      </c>
      <c r="H1065" s="133" t="s">
        <v>941</v>
      </c>
      <c r="I1065" s="134">
        <v>1</v>
      </c>
      <c r="J1065" s="135">
        <v>42995</v>
      </c>
      <c r="K1065" s="136">
        <v>32783.6</v>
      </c>
      <c r="L1065" s="137">
        <v>58400</v>
      </c>
      <c r="M1065" s="138">
        <v>0.73</v>
      </c>
      <c r="N1065" s="139">
        <v>42630</v>
      </c>
      <c r="O1065" s="140"/>
      <c r="P1065" s="141"/>
      <c r="Q1065" s="142" t="s">
        <v>2211</v>
      </c>
    </row>
    <row r="1066" ht="15.75" customHeight="1" spans="1:17">
      <c r="A1066" s="115" t="s">
        <v>2305</v>
      </c>
      <c r="B1066" s="127"/>
      <c r="C1066" s="128"/>
      <c r="D1066" s="108" t="s">
        <v>1270</v>
      </c>
      <c r="E1066" s="108"/>
      <c r="F1066" s="132"/>
      <c r="G1066" s="119">
        <v>41821</v>
      </c>
      <c r="H1066" s="133" t="s">
        <v>941</v>
      </c>
      <c r="I1066" s="134">
        <v>1</v>
      </c>
      <c r="J1066" s="135">
        <v>90000</v>
      </c>
      <c r="K1066" s="136">
        <v>72187.5</v>
      </c>
      <c r="L1066" s="137">
        <v>117150</v>
      </c>
      <c r="M1066" s="138">
        <v>0.77</v>
      </c>
      <c r="N1066" s="139">
        <v>90210</v>
      </c>
      <c r="O1066" s="140"/>
      <c r="P1066" s="141"/>
      <c r="Q1066" s="142" t="s">
        <v>2211</v>
      </c>
    </row>
    <row r="1067" ht="15.75" customHeight="1" spans="1:17">
      <c r="A1067" s="115" t="s">
        <v>2306</v>
      </c>
      <c r="B1067" s="127"/>
      <c r="C1067" s="128"/>
      <c r="D1067" s="108" t="s">
        <v>2307</v>
      </c>
      <c r="E1067" s="108"/>
      <c r="F1067" s="132"/>
      <c r="G1067" s="119">
        <v>41640</v>
      </c>
      <c r="H1067" s="133" t="s">
        <v>941</v>
      </c>
      <c r="I1067" s="134">
        <v>1</v>
      </c>
      <c r="J1067" s="135">
        <v>45152.85</v>
      </c>
      <c r="K1067" s="136">
        <v>35143.97</v>
      </c>
      <c r="L1067" s="137">
        <v>58780</v>
      </c>
      <c r="M1067" s="138">
        <v>0.74</v>
      </c>
      <c r="N1067" s="139">
        <v>43500</v>
      </c>
      <c r="O1067" s="140"/>
      <c r="P1067" s="141"/>
      <c r="Q1067" s="142" t="s">
        <v>2211</v>
      </c>
    </row>
    <row r="1068" ht="15.75" customHeight="1" spans="1:17">
      <c r="A1068" s="115" t="s">
        <v>2308</v>
      </c>
      <c r="B1068" s="127"/>
      <c r="C1068" s="128"/>
      <c r="D1068" s="108" t="s">
        <v>2309</v>
      </c>
      <c r="E1068" s="108"/>
      <c r="F1068" s="132"/>
      <c r="G1068" s="119">
        <v>41640</v>
      </c>
      <c r="H1068" s="133" t="s">
        <v>941</v>
      </c>
      <c r="I1068" s="134">
        <v>1</v>
      </c>
      <c r="J1068" s="135">
        <v>90701.64</v>
      </c>
      <c r="K1068" s="136">
        <v>70595.96</v>
      </c>
      <c r="L1068" s="137">
        <v>118070</v>
      </c>
      <c r="M1068" s="138">
        <v>0.74</v>
      </c>
      <c r="N1068" s="139">
        <v>87370</v>
      </c>
      <c r="O1068" s="140"/>
      <c r="P1068" s="141"/>
      <c r="Q1068" s="142" t="s">
        <v>2211</v>
      </c>
    </row>
    <row r="1069" ht="15.75" customHeight="1" spans="1:17">
      <c r="A1069" s="115" t="s">
        <v>2310</v>
      </c>
      <c r="B1069" s="127"/>
      <c r="C1069" s="128"/>
      <c r="D1069" s="108" t="s">
        <v>2311</v>
      </c>
      <c r="E1069" s="108"/>
      <c r="F1069" s="132"/>
      <c r="G1069" s="119">
        <v>41448</v>
      </c>
      <c r="H1069" s="133" t="s">
        <v>941</v>
      </c>
      <c r="I1069" s="134">
        <v>1</v>
      </c>
      <c r="J1069" s="135">
        <v>61835</v>
      </c>
      <c r="K1069" s="136">
        <v>46415.12</v>
      </c>
      <c r="L1069" s="137">
        <v>83990</v>
      </c>
      <c r="M1069" s="138">
        <v>0.62</v>
      </c>
      <c r="N1069" s="139">
        <v>52070</v>
      </c>
      <c r="O1069" s="140"/>
      <c r="P1069" s="141"/>
      <c r="Q1069" s="142" t="s">
        <v>2211</v>
      </c>
    </row>
    <row r="1070" ht="15.75" customHeight="1" spans="1:17">
      <c r="A1070" s="115" t="s">
        <v>2312</v>
      </c>
      <c r="B1070" s="127"/>
      <c r="C1070" s="128"/>
      <c r="D1070" s="108" t="s">
        <v>1309</v>
      </c>
      <c r="E1070" s="108"/>
      <c r="F1070" s="132"/>
      <c r="G1070" s="119">
        <v>42608</v>
      </c>
      <c r="H1070" s="133" t="s">
        <v>941</v>
      </c>
      <c r="I1070" s="134">
        <v>2</v>
      </c>
      <c r="J1070" s="135">
        <v>60000</v>
      </c>
      <c r="K1070" s="136">
        <v>54062.5</v>
      </c>
      <c r="L1070" s="137">
        <v>74030</v>
      </c>
      <c r="M1070" s="138">
        <v>0.87</v>
      </c>
      <c r="N1070" s="139">
        <v>64410</v>
      </c>
      <c r="O1070" s="140"/>
      <c r="P1070" s="141"/>
      <c r="Q1070" s="142" t="s">
        <v>2211</v>
      </c>
    </row>
    <row r="1071" ht="15.75" customHeight="1" spans="1:17">
      <c r="A1071" s="115" t="s">
        <v>2313</v>
      </c>
      <c r="B1071" s="127"/>
      <c r="C1071" s="128"/>
      <c r="D1071" s="108" t="s">
        <v>2314</v>
      </c>
      <c r="E1071" s="108"/>
      <c r="F1071" s="132"/>
      <c r="G1071" s="119">
        <v>42689</v>
      </c>
      <c r="H1071" s="133" t="s">
        <v>941</v>
      </c>
      <c r="I1071" s="134">
        <v>1</v>
      </c>
      <c r="J1071" s="135">
        <v>9828</v>
      </c>
      <c r="K1071" s="136">
        <v>8972.2</v>
      </c>
      <c r="L1071" s="137">
        <v>12130</v>
      </c>
      <c r="M1071" s="138">
        <v>0.88</v>
      </c>
      <c r="N1071" s="139">
        <v>10670</v>
      </c>
      <c r="O1071" s="140"/>
      <c r="P1071" s="141"/>
      <c r="Q1071" s="142" t="s">
        <v>2211</v>
      </c>
    </row>
    <row r="1072" ht="15.75" customHeight="1" spans="1:17">
      <c r="A1072" s="115" t="s">
        <v>2315</v>
      </c>
      <c r="B1072" s="127"/>
      <c r="C1072" s="128"/>
      <c r="D1072" s="108" t="s">
        <v>2316</v>
      </c>
      <c r="E1072" s="108"/>
      <c r="F1072" s="132"/>
      <c r="G1072" s="119">
        <v>42736</v>
      </c>
      <c r="H1072" s="133" t="s">
        <v>941</v>
      </c>
      <c r="I1072" s="134">
        <v>1</v>
      </c>
      <c r="J1072" s="135">
        <v>192480.97</v>
      </c>
      <c r="K1072" s="136">
        <v>177242.97</v>
      </c>
      <c r="L1072" s="137">
        <v>230940</v>
      </c>
      <c r="M1072" s="138">
        <v>0.89</v>
      </c>
      <c r="N1072" s="139">
        <v>205540</v>
      </c>
      <c r="O1072" s="140"/>
      <c r="P1072" s="141"/>
      <c r="Q1072" s="142" t="s">
        <v>2211</v>
      </c>
    </row>
    <row r="1073" ht="15.75" customHeight="1" spans="1:17">
      <c r="A1073" s="115" t="s">
        <v>2317</v>
      </c>
      <c r="B1073" s="127"/>
      <c r="C1073" s="128"/>
      <c r="D1073" s="108" t="s">
        <v>2186</v>
      </c>
      <c r="E1073" s="108"/>
      <c r="F1073" s="132"/>
      <c r="G1073" s="119">
        <v>42814</v>
      </c>
      <c r="H1073" s="133" t="s">
        <v>941</v>
      </c>
      <c r="I1073" s="134">
        <v>1</v>
      </c>
      <c r="J1073" s="135">
        <v>92152</v>
      </c>
      <c r="K1073" s="136">
        <v>85586.14</v>
      </c>
      <c r="L1073" s="137">
        <v>110570</v>
      </c>
      <c r="M1073" s="138">
        <v>0.9</v>
      </c>
      <c r="N1073" s="139">
        <v>99510</v>
      </c>
      <c r="O1073" s="140"/>
      <c r="P1073" s="141"/>
      <c r="Q1073" s="142" t="s">
        <v>2211</v>
      </c>
    </row>
    <row r="1074" ht="15.75" customHeight="1" spans="1:17">
      <c r="A1074" s="115" t="s">
        <v>2318</v>
      </c>
      <c r="B1074" s="127"/>
      <c r="C1074" s="128"/>
      <c r="D1074" s="108" t="s">
        <v>2319</v>
      </c>
      <c r="E1074" s="108"/>
      <c r="F1074" s="132"/>
      <c r="G1074" s="119">
        <v>43276</v>
      </c>
      <c r="H1074" s="133" t="s">
        <v>941</v>
      </c>
      <c r="I1074" s="134">
        <v>1</v>
      </c>
      <c r="J1074" s="135">
        <v>98000</v>
      </c>
      <c r="K1074" s="136">
        <v>96836.24</v>
      </c>
      <c r="L1074" s="137">
        <v>116470</v>
      </c>
      <c r="M1074" s="138">
        <v>0.96</v>
      </c>
      <c r="N1074" s="139">
        <v>111810</v>
      </c>
      <c r="O1074" s="140"/>
      <c r="P1074" s="141"/>
      <c r="Q1074" s="142" t="s">
        <v>2211</v>
      </c>
    </row>
    <row r="1075" ht="15.75" customHeight="1" spans="1:17">
      <c r="A1075" s="115" t="s">
        <v>2320</v>
      </c>
      <c r="B1075" s="127"/>
      <c r="C1075" s="128"/>
      <c r="D1075" s="108" t="s">
        <v>2321</v>
      </c>
      <c r="E1075" s="108"/>
      <c r="F1075" s="132"/>
      <c r="G1075" s="119">
        <v>40664</v>
      </c>
      <c r="H1075" s="133" t="s">
        <v>941</v>
      </c>
      <c r="I1075" s="134">
        <v>1</v>
      </c>
      <c r="J1075" s="135">
        <v>23000</v>
      </c>
      <c r="K1075" s="136">
        <v>14988.48</v>
      </c>
      <c r="L1075" s="137">
        <v>33580</v>
      </c>
      <c r="M1075" s="138">
        <v>0.61</v>
      </c>
      <c r="N1075" s="139">
        <v>20480</v>
      </c>
      <c r="O1075" s="140"/>
      <c r="P1075" s="141"/>
      <c r="Q1075" s="142" t="s">
        <v>2322</v>
      </c>
    </row>
    <row r="1076" ht="15.75" customHeight="1" spans="1:17">
      <c r="A1076" s="115" t="s">
        <v>2323</v>
      </c>
      <c r="B1076" s="127"/>
      <c r="C1076" s="128"/>
      <c r="D1076" s="108" t="s">
        <v>2324</v>
      </c>
      <c r="E1076" s="108"/>
      <c r="F1076" s="132"/>
      <c r="G1076" s="119">
        <v>40756</v>
      </c>
      <c r="H1076" s="133" t="s">
        <v>941</v>
      </c>
      <c r="I1076" s="134">
        <v>1</v>
      </c>
      <c r="J1076" s="135">
        <v>122900</v>
      </c>
      <c r="K1076" s="136">
        <v>81549.2</v>
      </c>
      <c r="L1076" s="137">
        <v>179450</v>
      </c>
      <c r="M1076" s="138">
        <v>0.62</v>
      </c>
      <c r="N1076" s="139">
        <v>111260</v>
      </c>
      <c r="O1076" s="140"/>
      <c r="P1076" s="141"/>
      <c r="Q1076" s="143" t="s">
        <v>2322</v>
      </c>
    </row>
    <row r="1077" ht="15.75" customHeight="1" spans="1:17">
      <c r="A1077" s="115" t="s">
        <v>2325</v>
      </c>
      <c r="B1077" s="127"/>
      <c r="C1077" s="128"/>
      <c r="D1077" s="108" t="s">
        <v>1567</v>
      </c>
      <c r="E1077" s="108"/>
      <c r="F1077" s="132"/>
      <c r="G1077" s="119">
        <v>41183</v>
      </c>
      <c r="H1077" s="133" t="s">
        <v>941</v>
      </c>
      <c r="I1077" s="134">
        <v>1</v>
      </c>
      <c r="J1077" s="135">
        <v>26400</v>
      </c>
      <c r="K1077" s="136">
        <v>18980.5</v>
      </c>
      <c r="L1077" s="137">
        <v>36760</v>
      </c>
      <c r="M1077" s="138">
        <v>0.68</v>
      </c>
      <c r="N1077" s="139">
        <v>25000</v>
      </c>
      <c r="O1077" s="140"/>
      <c r="P1077" s="141"/>
      <c r="Q1077" s="142" t="s">
        <v>2322</v>
      </c>
    </row>
    <row r="1078" ht="15.75" customHeight="1" spans="1:17">
      <c r="A1078" s="115" t="s">
        <v>2326</v>
      </c>
      <c r="B1078" s="127"/>
      <c r="C1078" s="128"/>
      <c r="D1078" s="108" t="s">
        <v>2327</v>
      </c>
      <c r="E1078" s="108"/>
      <c r="F1078" s="132"/>
      <c r="G1078" s="119">
        <v>41183</v>
      </c>
      <c r="H1078" s="133" t="s">
        <v>941</v>
      </c>
      <c r="I1078" s="134">
        <v>1</v>
      </c>
      <c r="J1078" s="135">
        <v>21760</v>
      </c>
      <c r="K1078" s="136">
        <v>15644.77</v>
      </c>
      <c r="L1078" s="137">
        <v>30300</v>
      </c>
      <c r="M1078" s="138">
        <v>0.68</v>
      </c>
      <c r="N1078" s="139">
        <v>20600</v>
      </c>
      <c r="O1078" s="140"/>
      <c r="P1078" s="141"/>
      <c r="Q1078" s="142" t="s">
        <v>2322</v>
      </c>
    </row>
    <row r="1079" ht="15.75" customHeight="1" spans="1:17">
      <c r="A1079" s="115" t="s">
        <v>2328</v>
      </c>
      <c r="B1079" s="127"/>
      <c r="C1079" s="128"/>
      <c r="D1079" s="108" t="s">
        <v>2329</v>
      </c>
      <c r="E1079" s="108"/>
      <c r="F1079" s="132"/>
      <c r="G1079" s="119">
        <v>41214</v>
      </c>
      <c r="H1079" s="133" t="s">
        <v>941</v>
      </c>
      <c r="I1079" s="134">
        <v>1</v>
      </c>
      <c r="J1079" s="135">
        <v>1700000</v>
      </c>
      <c r="K1079" s="136">
        <v>1228958.1</v>
      </c>
      <c r="L1079" s="137">
        <v>2366800</v>
      </c>
      <c r="M1079" s="138">
        <v>0.68</v>
      </c>
      <c r="N1079" s="139">
        <v>1609420</v>
      </c>
      <c r="O1079" s="140"/>
      <c r="P1079" s="141"/>
      <c r="Q1079" s="142" t="s">
        <v>2322</v>
      </c>
    </row>
    <row r="1080" ht="15.75" customHeight="1" spans="1:17">
      <c r="A1080" s="115" t="s">
        <v>2330</v>
      </c>
      <c r="B1080" s="127"/>
      <c r="C1080" s="128"/>
      <c r="D1080" s="108" t="s">
        <v>2327</v>
      </c>
      <c r="E1080" s="108"/>
      <c r="F1080" s="132"/>
      <c r="G1080" s="119">
        <v>41275</v>
      </c>
      <c r="H1080" s="133" t="s">
        <v>941</v>
      </c>
      <c r="I1080" s="134">
        <v>1</v>
      </c>
      <c r="J1080" s="135">
        <v>55516.71</v>
      </c>
      <c r="K1080" s="136">
        <v>40573.71</v>
      </c>
      <c r="L1080" s="137">
        <v>75410</v>
      </c>
      <c r="M1080" s="138">
        <v>0.69</v>
      </c>
      <c r="N1080" s="139">
        <v>52030</v>
      </c>
      <c r="O1080" s="140"/>
      <c r="P1080" s="141"/>
      <c r="Q1080" s="142" t="s">
        <v>2322</v>
      </c>
    </row>
    <row r="1081" ht="15.75" customHeight="1" spans="1:17">
      <c r="A1081" s="115" t="s">
        <v>2331</v>
      </c>
      <c r="B1081" s="127"/>
      <c r="C1081" s="128"/>
      <c r="D1081" s="108" t="s">
        <v>1610</v>
      </c>
      <c r="E1081" s="108"/>
      <c r="F1081" s="132"/>
      <c r="G1081" s="119">
        <v>41214</v>
      </c>
      <c r="H1081" s="133" t="s">
        <v>941</v>
      </c>
      <c r="I1081" s="134">
        <v>1</v>
      </c>
      <c r="J1081" s="135">
        <v>700000</v>
      </c>
      <c r="K1081" s="136">
        <v>506041.9</v>
      </c>
      <c r="L1081" s="137">
        <v>974570</v>
      </c>
      <c r="M1081" s="138">
        <v>0.68</v>
      </c>
      <c r="N1081" s="139">
        <v>662710</v>
      </c>
      <c r="O1081" s="140"/>
      <c r="P1081" s="141"/>
      <c r="Q1081" s="142" t="s">
        <v>2322</v>
      </c>
    </row>
    <row r="1082" ht="15.75" customHeight="1" spans="1:17">
      <c r="A1082" s="115" t="s">
        <v>2332</v>
      </c>
      <c r="B1082" s="127"/>
      <c r="C1082" s="128"/>
      <c r="D1082" s="108" t="s">
        <v>2333</v>
      </c>
      <c r="E1082" s="108"/>
      <c r="F1082" s="132"/>
      <c r="G1082" s="119">
        <v>41640</v>
      </c>
      <c r="H1082" s="133" t="s">
        <v>941</v>
      </c>
      <c r="I1082" s="134">
        <v>1</v>
      </c>
      <c r="J1082" s="135">
        <v>33041.31</v>
      </c>
      <c r="K1082" s="136">
        <v>25717.07</v>
      </c>
      <c r="L1082" s="137">
        <v>43010</v>
      </c>
      <c r="M1082" s="138">
        <v>0.74</v>
      </c>
      <c r="N1082" s="139">
        <v>31830</v>
      </c>
      <c r="O1082" s="140"/>
      <c r="P1082" s="141"/>
      <c r="Q1082" s="142" t="s">
        <v>2322</v>
      </c>
    </row>
    <row r="1083" ht="15.75" customHeight="1" spans="1:17">
      <c r="A1083" s="115" t="s">
        <v>2334</v>
      </c>
      <c r="B1083" s="127"/>
      <c r="C1083" s="128"/>
      <c r="D1083" s="108" t="s">
        <v>2335</v>
      </c>
      <c r="E1083" s="108"/>
      <c r="F1083" s="132"/>
      <c r="G1083" s="119">
        <v>41640</v>
      </c>
      <c r="H1083" s="133" t="s">
        <v>941</v>
      </c>
      <c r="I1083" s="134">
        <v>1</v>
      </c>
      <c r="J1083" s="135">
        <v>32246.4</v>
      </c>
      <c r="K1083" s="136">
        <v>25098.56</v>
      </c>
      <c r="L1083" s="137">
        <v>41970</v>
      </c>
      <c r="M1083" s="138">
        <v>0.74</v>
      </c>
      <c r="N1083" s="139">
        <v>31060</v>
      </c>
      <c r="O1083" s="140"/>
      <c r="P1083" s="141"/>
      <c r="Q1083" s="142" t="s">
        <v>2322</v>
      </c>
    </row>
    <row r="1084" ht="15.75" customHeight="1" spans="1:17">
      <c r="A1084" s="115" t="s">
        <v>2336</v>
      </c>
      <c r="B1084" s="127"/>
      <c r="C1084" s="128"/>
      <c r="D1084" s="108" t="s">
        <v>2337</v>
      </c>
      <c r="E1084" s="108"/>
      <c r="F1084" s="132"/>
      <c r="G1084" s="119">
        <v>43218</v>
      </c>
      <c r="H1084" s="133" t="s">
        <v>941</v>
      </c>
      <c r="I1084" s="134">
        <v>1</v>
      </c>
      <c r="J1084" s="135">
        <v>25920</v>
      </c>
      <c r="K1084" s="136">
        <v>24264.26</v>
      </c>
      <c r="L1084" s="137">
        <v>30810</v>
      </c>
      <c r="M1084" s="138">
        <v>0.95</v>
      </c>
      <c r="N1084" s="139">
        <v>29270</v>
      </c>
      <c r="O1084" s="140"/>
      <c r="P1084" s="141"/>
      <c r="Q1084" s="142" t="s">
        <v>2322</v>
      </c>
    </row>
    <row r="1085" ht="15.75" customHeight="1" spans="1:17">
      <c r="A1085" s="115" t="s">
        <v>2338</v>
      </c>
      <c r="B1085" s="127"/>
      <c r="C1085" s="128"/>
      <c r="D1085" s="108" t="s">
        <v>2339</v>
      </c>
      <c r="E1085" s="108"/>
      <c r="F1085" s="132"/>
      <c r="G1085" s="119">
        <v>43291</v>
      </c>
      <c r="H1085" s="133" t="s">
        <v>941</v>
      </c>
      <c r="I1085" s="134">
        <v>1</v>
      </c>
      <c r="J1085" s="135">
        <v>37376</v>
      </c>
      <c r="K1085" s="136">
        <v>37079.9</v>
      </c>
      <c r="L1085" s="137">
        <v>44420</v>
      </c>
      <c r="M1085" s="138">
        <v>0.96</v>
      </c>
      <c r="N1085" s="139">
        <v>42640</v>
      </c>
      <c r="O1085" s="140"/>
      <c r="P1085" s="141"/>
      <c r="Q1085" s="142" t="s">
        <v>2322</v>
      </c>
    </row>
    <row r="1086" ht="15.75" customHeight="1" spans="1:17">
      <c r="A1086" s="115" t="s">
        <v>2340</v>
      </c>
      <c r="B1086" s="127"/>
      <c r="C1086" s="128"/>
      <c r="D1086" s="108" t="s">
        <v>2341</v>
      </c>
      <c r="E1086" s="108"/>
      <c r="F1086" s="132"/>
      <c r="G1086" s="119">
        <v>43373</v>
      </c>
      <c r="H1086" s="133" t="s">
        <v>941</v>
      </c>
      <c r="I1086" s="134">
        <v>1</v>
      </c>
      <c r="J1086" s="135">
        <v>479945.99</v>
      </c>
      <c r="K1086" s="136">
        <v>479945.99</v>
      </c>
      <c r="L1086" s="137">
        <v>570410</v>
      </c>
      <c r="M1086" s="138">
        <v>0.98</v>
      </c>
      <c r="N1086" s="139">
        <v>559000</v>
      </c>
      <c r="O1086" s="140"/>
      <c r="P1086" s="141"/>
      <c r="Q1086" s="142" t="s">
        <v>2322</v>
      </c>
    </row>
    <row r="1087" ht="15.75" customHeight="1" spans="1:17">
      <c r="A1087" s="115" t="s">
        <v>2342</v>
      </c>
      <c r="B1087" s="127"/>
      <c r="C1087" s="128"/>
      <c r="D1087" s="108" t="s">
        <v>2343</v>
      </c>
      <c r="E1087" s="108"/>
      <c r="F1087" s="132"/>
      <c r="G1087" s="119">
        <v>42675</v>
      </c>
      <c r="H1087" s="133" t="s">
        <v>941</v>
      </c>
      <c r="I1087" s="134">
        <v>1</v>
      </c>
      <c r="J1087" s="135">
        <v>400000</v>
      </c>
      <c r="K1087" s="136">
        <v>365166.74</v>
      </c>
      <c r="L1087" s="137">
        <v>493510</v>
      </c>
      <c r="M1087" s="138">
        <v>0.88</v>
      </c>
      <c r="N1087" s="139">
        <v>434290</v>
      </c>
      <c r="O1087" s="140"/>
      <c r="P1087" s="141"/>
      <c r="Q1087" s="142" t="s">
        <v>2344</v>
      </c>
    </row>
    <row r="1088" ht="15.75" customHeight="1" spans="1:17">
      <c r="A1088" s="115" t="s">
        <v>2345</v>
      </c>
      <c r="B1088" s="127"/>
      <c r="C1088" s="144"/>
      <c r="D1088" s="108" t="s">
        <v>2343</v>
      </c>
      <c r="E1088" s="108"/>
      <c r="F1088" s="132"/>
      <c r="G1088" s="119">
        <v>42705</v>
      </c>
      <c r="H1088" s="133" t="s">
        <v>941</v>
      </c>
      <c r="I1088" s="134">
        <v>1</v>
      </c>
      <c r="J1088" s="135">
        <v>240000</v>
      </c>
      <c r="K1088" s="136">
        <v>220050</v>
      </c>
      <c r="L1088" s="137">
        <v>296110</v>
      </c>
      <c r="M1088" s="138">
        <v>0.89</v>
      </c>
      <c r="N1088" s="139">
        <v>263540</v>
      </c>
      <c r="O1088" s="140"/>
      <c r="P1088" s="141"/>
      <c r="Q1088" s="142" t="s">
        <v>2344</v>
      </c>
    </row>
    <row r="1089" s="77" customFormat="1" ht="15.75" customHeight="1" spans="1:17">
      <c r="A1089" s="115" t="s">
        <v>2346</v>
      </c>
      <c r="B1089" s="169"/>
      <c r="C1089" s="169"/>
      <c r="D1089" s="146" t="s">
        <v>2347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workbookViewId="0">
      <selection activeCell="E6" sqref="E6:E7"/>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4389</v>
      </c>
      <c r="B5" s="12"/>
      <c r="N5" s="13" t="s">
        <v>3</v>
      </c>
      <c r="O5" s="13"/>
      <c r="P5" s="13"/>
      <c r="Q5" s="13"/>
    </row>
    <row r="6" s="2" customFormat="1" ht="15.75" customHeight="1" spans="1:17">
      <c r="A6" s="14" t="s">
        <v>5</v>
      </c>
      <c r="B6" s="15" t="s">
        <v>456</v>
      </c>
      <c r="C6" s="14" t="s">
        <v>2348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2349</v>
      </c>
      <c r="C8" s="22" t="s">
        <v>2350</v>
      </c>
      <c r="D8" s="23" t="s">
        <v>2351</v>
      </c>
      <c r="E8" s="24"/>
      <c r="F8" s="23" t="s">
        <v>2352</v>
      </c>
      <c r="G8" s="24">
        <v>1</v>
      </c>
      <c r="H8" s="25" t="s">
        <v>2353</v>
      </c>
      <c r="I8" s="26">
        <v>42518</v>
      </c>
      <c r="J8" s="26">
        <v>42518</v>
      </c>
      <c r="K8" s="27">
        <v>278371.15</v>
      </c>
      <c r="L8" s="28">
        <v>247518.23</v>
      </c>
      <c r="M8" s="28">
        <v>286720</v>
      </c>
      <c r="N8" s="29">
        <v>0.8</v>
      </c>
      <c r="O8" s="28">
        <v>229380</v>
      </c>
      <c r="P8" s="30"/>
      <c r="Q8" s="31" t="s">
        <v>476</v>
      </c>
    </row>
    <row r="9" ht="15.75" customHeight="1" spans="1:17">
      <c r="A9" s="18">
        <v>2</v>
      </c>
      <c r="B9" s="32"/>
      <c r="C9" s="22" t="s">
        <v>2354</v>
      </c>
      <c r="D9" s="23" t="s">
        <v>2355</v>
      </c>
      <c r="E9" s="24"/>
      <c r="F9" s="23"/>
      <c r="G9" s="24">
        <v>1</v>
      </c>
      <c r="H9" s="25" t="s">
        <v>551</v>
      </c>
      <c r="I9" s="26">
        <v>41487</v>
      </c>
      <c r="J9" s="26">
        <v>41487</v>
      </c>
      <c r="K9" s="27">
        <v>133273</v>
      </c>
      <c r="L9" s="28">
        <v>68913.12</v>
      </c>
      <c r="M9" s="28">
        <v>127940</v>
      </c>
      <c r="N9" s="29">
        <v>0.64</v>
      </c>
      <c r="O9" s="28">
        <v>81880</v>
      </c>
      <c r="P9" s="30"/>
      <c r="Q9" s="31" t="s">
        <v>476</v>
      </c>
    </row>
    <row r="10" ht="15.75" customHeight="1" spans="1:17">
      <c r="A10" s="18">
        <v>3</v>
      </c>
      <c r="B10" s="32"/>
      <c r="C10" s="22" t="s">
        <v>2356</v>
      </c>
      <c r="D10" s="23" t="s">
        <v>2357</v>
      </c>
      <c r="E10" s="24"/>
      <c r="F10" s="23"/>
      <c r="G10" s="24">
        <v>1</v>
      </c>
      <c r="H10" s="25" t="s">
        <v>2353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2358</v>
      </c>
      <c r="D11" s="23" t="s">
        <v>2359</v>
      </c>
      <c r="E11" s="24"/>
      <c r="F11" s="23"/>
      <c r="G11" s="24">
        <v>1</v>
      </c>
      <c r="H11" s="25" t="s">
        <v>551</v>
      </c>
      <c r="I11" s="26">
        <v>41974</v>
      </c>
      <c r="J11" s="26">
        <v>41974</v>
      </c>
      <c r="K11" s="27">
        <v>77300</v>
      </c>
      <c r="L11" s="28">
        <v>49761.8</v>
      </c>
      <c r="M11" s="28">
        <v>71890</v>
      </c>
      <c r="N11" s="29">
        <v>0.73</v>
      </c>
      <c r="O11" s="28">
        <v>52480</v>
      </c>
      <c r="P11" s="30"/>
      <c r="Q11" s="31" t="s">
        <v>476</v>
      </c>
    </row>
    <row r="12" ht="15.75" customHeight="1" spans="1:17">
      <c r="A12" s="18">
        <v>5</v>
      </c>
      <c r="B12" s="32"/>
      <c r="C12" s="22" t="s">
        <v>2360</v>
      </c>
      <c r="D12" s="23" t="s">
        <v>2359</v>
      </c>
      <c r="E12" s="24"/>
      <c r="F12" s="23"/>
      <c r="G12" s="24">
        <v>1</v>
      </c>
      <c r="H12" s="25" t="s">
        <v>551</v>
      </c>
      <c r="I12" s="26">
        <v>41974</v>
      </c>
      <c r="J12" s="26">
        <v>41974</v>
      </c>
      <c r="K12" s="27">
        <v>100800</v>
      </c>
      <c r="L12" s="28">
        <v>64890</v>
      </c>
      <c r="M12" s="28">
        <v>93740</v>
      </c>
      <c r="N12" s="29">
        <v>0.73</v>
      </c>
      <c r="O12" s="28">
        <v>68430</v>
      </c>
      <c r="P12" s="30"/>
      <c r="Q12" s="31" t="s">
        <v>476</v>
      </c>
    </row>
    <row r="13" ht="15.75" customHeight="1" spans="1:17">
      <c r="A13" s="18">
        <v>6</v>
      </c>
      <c r="B13" s="32"/>
      <c r="C13" s="22" t="s">
        <v>2361</v>
      </c>
      <c r="D13" s="23" t="s">
        <v>2362</v>
      </c>
      <c r="E13" s="24" t="s">
        <v>2363</v>
      </c>
      <c r="F13" s="23"/>
      <c r="G13" s="24">
        <v>1</v>
      </c>
      <c r="H13" s="25" t="s">
        <v>551</v>
      </c>
      <c r="I13" s="26">
        <v>42579</v>
      </c>
      <c r="J13" s="26">
        <v>42579</v>
      </c>
      <c r="K13" s="27">
        <v>3000</v>
      </c>
      <c r="L13" s="28">
        <v>2382.5</v>
      </c>
      <c r="M13" s="28">
        <v>2730</v>
      </c>
      <c r="N13" s="29">
        <v>0.73</v>
      </c>
      <c r="O13" s="28">
        <v>1990</v>
      </c>
      <c r="P13" s="30"/>
      <c r="Q13" s="31" t="s">
        <v>476</v>
      </c>
    </row>
    <row r="14" ht="15.75" customHeight="1" spans="1:17">
      <c r="A14" s="18">
        <v>7</v>
      </c>
      <c r="B14" s="32"/>
      <c r="C14" s="22" t="s">
        <v>2364</v>
      </c>
      <c r="D14" s="23" t="s">
        <v>2365</v>
      </c>
      <c r="E14" s="24"/>
      <c r="F14" s="23" t="s">
        <v>2366</v>
      </c>
      <c r="G14" s="24">
        <v>3</v>
      </c>
      <c r="H14" s="25" t="s">
        <v>551</v>
      </c>
      <c r="I14" s="26">
        <v>42401</v>
      </c>
      <c r="J14" s="26">
        <v>42401</v>
      </c>
      <c r="K14" s="27">
        <v>6900</v>
      </c>
      <c r="L14" s="28">
        <v>5206.47</v>
      </c>
      <c r="M14" s="28">
        <v>6210</v>
      </c>
      <c r="N14" s="29">
        <v>0.6</v>
      </c>
      <c r="O14" s="28">
        <v>3730</v>
      </c>
      <c r="P14" s="30"/>
      <c r="Q14" s="31" t="s">
        <v>476</v>
      </c>
    </row>
    <row r="15" ht="15.75" customHeight="1" spans="1:17">
      <c r="A15" s="18">
        <v>8</v>
      </c>
      <c r="B15" s="32"/>
      <c r="C15" s="22" t="s">
        <v>2367</v>
      </c>
      <c r="D15" s="23" t="s">
        <v>2368</v>
      </c>
      <c r="E15" s="24"/>
      <c r="F15" s="23"/>
      <c r="G15" s="24">
        <v>1</v>
      </c>
      <c r="H15" s="25" t="s">
        <v>551</v>
      </c>
      <c r="I15" s="26">
        <v>42428</v>
      </c>
      <c r="J15" s="26">
        <v>42428</v>
      </c>
      <c r="K15" s="27">
        <v>18000</v>
      </c>
      <c r="L15" s="28">
        <v>13582.5</v>
      </c>
      <c r="M15" s="28">
        <v>16380</v>
      </c>
      <c r="N15" s="29">
        <v>0.74</v>
      </c>
      <c r="O15" s="28">
        <v>12120</v>
      </c>
      <c r="P15" s="30"/>
      <c r="Q15" s="31" t="s">
        <v>476</v>
      </c>
    </row>
    <row r="16" ht="15.75" customHeight="1" spans="1:17">
      <c r="A16" s="18">
        <v>9</v>
      </c>
      <c r="B16" s="32"/>
      <c r="C16" s="22" t="s">
        <v>2369</v>
      </c>
      <c r="D16" s="23" t="s">
        <v>2355</v>
      </c>
      <c r="E16" s="24"/>
      <c r="F16" s="23"/>
      <c r="G16" s="24">
        <v>1</v>
      </c>
      <c r="H16" s="25" t="s">
        <v>551</v>
      </c>
      <c r="I16" s="26">
        <v>42614</v>
      </c>
      <c r="J16" s="26">
        <v>42614</v>
      </c>
      <c r="K16" s="27">
        <v>16200</v>
      </c>
      <c r="L16" s="28">
        <v>13122</v>
      </c>
      <c r="M16" s="28">
        <v>16200</v>
      </c>
      <c r="N16" s="29">
        <v>0.84</v>
      </c>
      <c r="O16" s="28">
        <v>13610</v>
      </c>
      <c r="P16" s="30"/>
      <c r="Q16" s="31" t="s">
        <v>476</v>
      </c>
    </row>
    <row r="17" ht="15.75" customHeight="1" spans="1:17">
      <c r="A17" s="18">
        <v>10</v>
      </c>
      <c r="B17" s="32"/>
      <c r="C17" s="22" t="s">
        <v>2370</v>
      </c>
      <c r="D17" s="23" t="s">
        <v>2371</v>
      </c>
      <c r="E17" s="24" t="s">
        <v>2372</v>
      </c>
      <c r="F17" s="23"/>
      <c r="G17" s="24">
        <v>1</v>
      </c>
      <c r="H17" s="25" t="s">
        <v>551</v>
      </c>
      <c r="I17" s="26">
        <v>42579</v>
      </c>
      <c r="J17" s="26">
        <v>42579</v>
      </c>
      <c r="K17" s="27">
        <v>2950</v>
      </c>
      <c r="L17" s="28">
        <v>2342.9</v>
      </c>
      <c r="M17" s="28">
        <v>2680</v>
      </c>
      <c r="N17" s="29">
        <v>0.73</v>
      </c>
      <c r="O17" s="28">
        <v>1960</v>
      </c>
      <c r="P17" s="30"/>
      <c r="Q17" s="31" t="s">
        <v>476</v>
      </c>
    </row>
    <row r="18" ht="15.75" customHeight="1" spans="1:17">
      <c r="A18" s="18">
        <v>11</v>
      </c>
      <c r="B18" s="32"/>
      <c r="C18" s="22" t="s">
        <v>2373</v>
      </c>
      <c r="D18" s="23" t="s">
        <v>2374</v>
      </c>
      <c r="E18" s="24"/>
      <c r="F18" s="23"/>
      <c r="G18" s="24">
        <v>1</v>
      </c>
      <c r="H18" s="25" t="s">
        <v>551</v>
      </c>
      <c r="I18" s="26">
        <v>42579</v>
      </c>
      <c r="J18" s="26">
        <v>42579</v>
      </c>
      <c r="K18" s="27">
        <v>1600</v>
      </c>
      <c r="L18" s="28">
        <v>1270.58</v>
      </c>
      <c r="M18" s="28">
        <v>1460</v>
      </c>
      <c r="N18" s="29">
        <v>0.73</v>
      </c>
      <c r="O18" s="28">
        <v>1070</v>
      </c>
      <c r="P18" s="30"/>
      <c r="Q18" s="31" t="s">
        <v>476</v>
      </c>
    </row>
    <row r="19" ht="15.75" customHeight="1" spans="1:17">
      <c r="A19" s="18">
        <v>12</v>
      </c>
      <c r="B19" s="32"/>
      <c r="C19" s="22" t="s">
        <v>2375</v>
      </c>
      <c r="D19" s="23" t="s">
        <v>2376</v>
      </c>
      <c r="E19" s="24"/>
      <c r="F19" s="23"/>
      <c r="G19" s="24">
        <v>1</v>
      </c>
      <c r="H19" s="25" t="s">
        <v>2353</v>
      </c>
      <c r="I19" s="26">
        <v>42644</v>
      </c>
      <c r="J19" s="26">
        <v>42644</v>
      </c>
      <c r="K19" s="27">
        <v>103600</v>
      </c>
      <c r="L19" s="28">
        <v>84736.09</v>
      </c>
      <c r="M19" s="28">
        <v>98420</v>
      </c>
      <c r="N19" s="29">
        <v>0.82</v>
      </c>
      <c r="O19" s="28">
        <v>80700</v>
      </c>
      <c r="P19" s="30"/>
      <c r="Q19" s="31" t="s">
        <v>476</v>
      </c>
    </row>
    <row r="20" ht="15.75" customHeight="1" spans="1:17">
      <c r="A20" s="18">
        <v>13</v>
      </c>
      <c r="B20" s="32"/>
      <c r="C20" s="22" t="s">
        <v>2377</v>
      </c>
      <c r="D20" s="23" t="s">
        <v>2378</v>
      </c>
      <c r="E20" s="24" t="s">
        <v>2379</v>
      </c>
      <c r="F20" s="23" t="s">
        <v>2380</v>
      </c>
      <c r="G20" s="24">
        <v>2</v>
      </c>
      <c r="H20" s="25" t="s">
        <v>551</v>
      </c>
      <c r="I20" s="26">
        <v>43159</v>
      </c>
      <c r="J20" s="26">
        <v>43159</v>
      </c>
      <c r="K20" s="27">
        <v>658000</v>
      </c>
      <c r="L20" s="28">
        <v>621535.81</v>
      </c>
      <c r="M20" s="28">
        <v>658000</v>
      </c>
      <c r="N20" s="29">
        <v>0.93</v>
      </c>
      <c r="O20" s="28">
        <v>611940</v>
      </c>
      <c r="P20" s="30"/>
      <c r="Q20" s="31" t="s">
        <v>476</v>
      </c>
    </row>
    <row r="21" ht="15.75" customHeight="1" spans="1:17">
      <c r="A21" s="18">
        <v>14</v>
      </c>
      <c r="B21" s="32"/>
      <c r="C21" s="22" t="s">
        <v>2381</v>
      </c>
      <c r="D21" s="23" t="s">
        <v>2382</v>
      </c>
      <c r="E21" s="24"/>
      <c r="F21" s="23"/>
      <c r="G21" s="24">
        <v>1</v>
      </c>
      <c r="H21" s="25" t="s">
        <v>2353</v>
      </c>
      <c r="I21" s="26">
        <v>43370</v>
      </c>
      <c r="J21" s="26">
        <v>43370</v>
      </c>
      <c r="K21" s="27">
        <v>98833</v>
      </c>
      <c r="L21" s="28">
        <v>98833</v>
      </c>
      <c r="M21" s="28">
        <v>98830</v>
      </c>
      <c r="N21" s="29">
        <v>0.96</v>
      </c>
      <c r="O21" s="33">
        <v>94880</v>
      </c>
      <c r="P21" s="30"/>
      <c r="Q21" s="31" t="s">
        <v>476</v>
      </c>
    </row>
    <row r="22" ht="15.75" customHeight="1" spans="1:17">
      <c r="A22" s="18">
        <v>15</v>
      </c>
      <c r="B22" s="32"/>
      <c r="C22" s="22" t="s">
        <v>2383</v>
      </c>
      <c r="D22" s="23" t="s">
        <v>2384</v>
      </c>
      <c r="E22" s="24"/>
      <c r="F22" s="23" t="s">
        <v>2385</v>
      </c>
      <c r="G22" s="24">
        <v>1</v>
      </c>
      <c r="H22" s="25" t="s">
        <v>2353</v>
      </c>
      <c r="I22" s="26">
        <v>42505</v>
      </c>
      <c r="J22" s="26">
        <v>42505</v>
      </c>
      <c r="K22" s="27">
        <v>71900</v>
      </c>
      <c r="L22" s="28">
        <v>55962.12</v>
      </c>
      <c r="M22" s="28">
        <v>68310</v>
      </c>
      <c r="N22" s="29">
        <v>0.76</v>
      </c>
      <c r="O22" s="33">
        <v>51920</v>
      </c>
      <c r="P22" s="34"/>
      <c r="Q22" s="31" t="s">
        <v>476</v>
      </c>
    </row>
    <row r="23" ht="15.75" customHeight="1" spans="1:17">
      <c r="A23" s="18">
        <v>16</v>
      </c>
      <c r="B23" s="32"/>
      <c r="C23" s="22" t="s">
        <v>2386</v>
      </c>
      <c r="D23" s="23" t="s">
        <v>2387</v>
      </c>
      <c r="E23" s="24" t="s">
        <v>2388</v>
      </c>
      <c r="F23" s="22"/>
      <c r="G23" s="24">
        <v>1</v>
      </c>
      <c r="H23" s="25" t="s">
        <v>626</v>
      </c>
      <c r="I23" s="26">
        <v>42428</v>
      </c>
      <c r="J23" s="26">
        <v>42428</v>
      </c>
      <c r="K23" s="27">
        <v>85900</v>
      </c>
      <c r="L23" s="28">
        <v>43737.52</v>
      </c>
      <c r="M23" s="28">
        <v>69050</v>
      </c>
      <c r="N23" s="29">
        <v>0.69</v>
      </c>
      <c r="O23" s="28">
        <v>47640</v>
      </c>
      <c r="P23" s="34"/>
      <c r="Q23" s="31" t="s">
        <v>476</v>
      </c>
    </row>
    <row r="24" ht="15.75" customHeight="1" spans="1:17">
      <c r="A24" s="18">
        <v>17</v>
      </c>
      <c r="B24" s="32"/>
      <c r="C24" s="22" t="s">
        <v>2389</v>
      </c>
      <c r="D24" s="23" t="s">
        <v>2390</v>
      </c>
      <c r="E24" s="24"/>
      <c r="F24" s="22"/>
      <c r="G24" s="24">
        <v>1</v>
      </c>
      <c r="H24" s="25" t="s">
        <v>551</v>
      </c>
      <c r="I24" s="26">
        <v>42517</v>
      </c>
      <c r="J24" s="26">
        <v>42517</v>
      </c>
      <c r="K24" s="27">
        <v>1750</v>
      </c>
      <c r="L24" s="28">
        <v>974.12</v>
      </c>
      <c r="M24" s="28">
        <v>1700</v>
      </c>
      <c r="N24" s="29">
        <v>0.77</v>
      </c>
      <c r="O24" s="28">
        <v>1310</v>
      </c>
      <c r="P24" s="34"/>
      <c r="Q24" s="31" t="s">
        <v>476</v>
      </c>
    </row>
    <row r="25" ht="15.75" customHeight="1" spans="1:17">
      <c r="A25" s="18">
        <v>18</v>
      </c>
      <c r="B25" s="32"/>
      <c r="C25" s="22" t="s">
        <v>2391</v>
      </c>
      <c r="D25" s="23" t="s">
        <v>2365</v>
      </c>
      <c r="E25" s="24"/>
      <c r="F25" s="22" t="s">
        <v>2366</v>
      </c>
      <c r="G25" s="24">
        <v>1</v>
      </c>
      <c r="H25" s="25" t="s">
        <v>551</v>
      </c>
      <c r="I25" s="26">
        <v>41456</v>
      </c>
      <c r="J25" s="26">
        <v>41456</v>
      </c>
      <c r="K25" s="27">
        <v>3450</v>
      </c>
      <c r="L25" s="28">
        <v>172.5</v>
      </c>
      <c r="M25" s="28">
        <v>2690</v>
      </c>
      <c r="N25" s="29">
        <v>0.28</v>
      </c>
      <c r="O25" s="28">
        <v>750</v>
      </c>
      <c r="P25" s="34"/>
      <c r="Q25" s="31" t="s">
        <v>476</v>
      </c>
    </row>
    <row r="26" ht="15.75" customHeight="1" spans="1:17">
      <c r="A26" s="18">
        <v>19</v>
      </c>
      <c r="B26" s="32"/>
      <c r="C26" s="22" t="s">
        <v>2392</v>
      </c>
      <c r="D26" s="23" t="s">
        <v>2365</v>
      </c>
      <c r="E26" s="24"/>
      <c r="F26" s="22" t="s">
        <v>2366</v>
      </c>
      <c r="G26" s="24">
        <v>1</v>
      </c>
      <c r="H26" s="25" t="s">
        <v>551</v>
      </c>
      <c r="I26" s="26">
        <v>41456</v>
      </c>
      <c r="J26" s="26">
        <v>41456</v>
      </c>
      <c r="K26" s="27">
        <v>3450</v>
      </c>
      <c r="L26" s="28">
        <v>172.5</v>
      </c>
      <c r="M26" s="28">
        <v>2690</v>
      </c>
      <c r="N26" s="29">
        <v>0.28</v>
      </c>
      <c r="O26" s="28">
        <v>750</v>
      </c>
      <c r="P26" s="34"/>
      <c r="Q26" s="31" t="s">
        <v>476</v>
      </c>
    </row>
    <row r="27" ht="15.75" customHeight="1" spans="1:17">
      <c r="A27" s="18">
        <v>20</v>
      </c>
      <c r="B27" s="32"/>
      <c r="C27" s="22" t="s">
        <v>2393</v>
      </c>
      <c r="D27" s="23" t="s">
        <v>2394</v>
      </c>
      <c r="E27" s="24"/>
      <c r="F27" s="22"/>
      <c r="G27" s="24">
        <v>1</v>
      </c>
      <c r="H27" s="25" t="s">
        <v>551</v>
      </c>
      <c r="I27" s="26">
        <v>41548</v>
      </c>
      <c r="J27" s="26">
        <v>41548</v>
      </c>
      <c r="K27" s="27">
        <v>8300</v>
      </c>
      <c r="L27" s="28">
        <v>546.22</v>
      </c>
      <c r="M27" s="28">
        <v>6720</v>
      </c>
      <c r="N27" s="29">
        <v>0.45</v>
      </c>
      <c r="O27" s="28">
        <v>3020</v>
      </c>
      <c r="P27" s="34"/>
      <c r="Q27" s="31" t="s">
        <v>476</v>
      </c>
    </row>
    <row r="28" ht="15.75" customHeight="1" spans="1:17">
      <c r="A28" s="18">
        <v>21</v>
      </c>
      <c r="B28" s="32"/>
      <c r="C28" s="22" t="s">
        <v>2395</v>
      </c>
      <c r="D28" s="22" t="s">
        <v>2396</v>
      </c>
      <c r="E28" s="24"/>
      <c r="F28" s="22"/>
      <c r="G28" s="24">
        <v>1</v>
      </c>
      <c r="H28" s="25" t="s">
        <v>551</v>
      </c>
      <c r="I28" s="26">
        <v>41640</v>
      </c>
      <c r="J28" s="26">
        <v>41640</v>
      </c>
      <c r="K28" s="27">
        <v>1200</v>
      </c>
      <c r="L28" s="28">
        <v>136</v>
      </c>
      <c r="M28" s="28">
        <v>960</v>
      </c>
      <c r="N28" s="29">
        <v>0.35</v>
      </c>
      <c r="O28" s="28">
        <v>340</v>
      </c>
      <c r="P28" s="34"/>
      <c r="Q28" s="31" t="s">
        <v>476</v>
      </c>
    </row>
    <row r="29" ht="15.75" customHeight="1" spans="1:17">
      <c r="A29" s="18">
        <v>22</v>
      </c>
      <c r="B29" s="32"/>
      <c r="C29" s="22" t="s">
        <v>2397</v>
      </c>
      <c r="D29" s="23" t="s">
        <v>2396</v>
      </c>
      <c r="E29" s="24"/>
      <c r="F29" s="22"/>
      <c r="G29" s="24">
        <v>1</v>
      </c>
      <c r="H29" s="25" t="s">
        <v>551</v>
      </c>
      <c r="I29" s="26">
        <v>41640</v>
      </c>
      <c r="J29" s="26">
        <v>41640</v>
      </c>
      <c r="K29" s="27">
        <v>1200</v>
      </c>
      <c r="L29" s="28">
        <v>136</v>
      </c>
      <c r="M29" s="28">
        <v>960</v>
      </c>
      <c r="N29" s="29">
        <v>0.35</v>
      </c>
      <c r="O29" s="28">
        <v>340</v>
      </c>
      <c r="P29" s="34"/>
      <c r="Q29" s="31" t="s">
        <v>476</v>
      </c>
    </row>
    <row r="30" ht="15.75" customHeight="1" spans="1:17">
      <c r="A30" s="18">
        <v>23</v>
      </c>
      <c r="B30" s="32"/>
      <c r="C30" s="22" t="s">
        <v>2398</v>
      </c>
      <c r="D30" s="23" t="s">
        <v>2399</v>
      </c>
      <c r="E30" s="24"/>
      <c r="F30" s="22"/>
      <c r="G30" s="24">
        <v>1</v>
      </c>
      <c r="H30" s="25" t="s">
        <v>551</v>
      </c>
      <c r="I30" s="26">
        <v>41852</v>
      </c>
      <c r="J30" s="26">
        <v>41852</v>
      </c>
      <c r="K30" s="35">
        <v>20000</v>
      </c>
      <c r="L30" s="28">
        <v>4483.17</v>
      </c>
      <c r="M30" s="28">
        <v>20000</v>
      </c>
      <c r="N30" s="29">
        <v>0.61</v>
      </c>
      <c r="O30" s="28">
        <v>12200</v>
      </c>
      <c r="P30" s="34"/>
      <c r="Q30" s="31" t="s">
        <v>476</v>
      </c>
    </row>
    <row r="31" ht="15.75" customHeight="1" spans="1:17">
      <c r="A31" s="18">
        <v>24</v>
      </c>
      <c r="B31" s="32"/>
      <c r="C31" s="22" t="s">
        <v>2400</v>
      </c>
      <c r="D31" s="23" t="s">
        <v>2394</v>
      </c>
      <c r="E31" s="24"/>
      <c r="F31" s="23"/>
      <c r="G31" s="24">
        <v>1</v>
      </c>
      <c r="H31" s="25" t="s">
        <v>626</v>
      </c>
      <c r="I31" s="26">
        <v>41974</v>
      </c>
      <c r="J31" s="26">
        <v>41974</v>
      </c>
      <c r="K31" s="27">
        <v>5350</v>
      </c>
      <c r="L31" s="28">
        <v>1538.05</v>
      </c>
      <c r="M31" s="28">
        <v>4390</v>
      </c>
      <c r="N31" s="29">
        <v>0.57</v>
      </c>
      <c r="O31" s="28">
        <v>2500</v>
      </c>
      <c r="P31" s="34"/>
      <c r="Q31" s="31" t="s">
        <v>476</v>
      </c>
    </row>
    <row r="32" ht="15.75" customHeight="1" spans="1:17">
      <c r="A32" s="18">
        <v>25</v>
      </c>
      <c r="B32" s="32"/>
      <c r="C32" s="22" t="s">
        <v>2401</v>
      </c>
      <c r="D32" s="23" t="s">
        <v>2402</v>
      </c>
      <c r="E32" s="24"/>
      <c r="F32" s="22"/>
      <c r="G32" s="24">
        <v>2</v>
      </c>
      <c r="H32" s="25" t="s">
        <v>551</v>
      </c>
      <c r="I32" s="26">
        <v>41852</v>
      </c>
      <c r="J32" s="26">
        <v>41852</v>
      </c>
      <c r="K32" s="27">
        <v>7800</v>
      </c>
      <c r="L32" s="28">
        <v>1748.5</v>
      </c>
      <c r="M32" s="28">
        <v>6860</v>
      </c>
      <c r="N32" s="29">
        <v>0.53</v>
      </c>
      <c r="O32" s="28">
        <v>3640</v>
      </c>
      <c r="P32" s="34"/>
      <c r="Q32" s="31" t="s">
        <v>476</v>
      </c>
    </row>
    <row r="33" ht="15.75" customHeight="1" spans="1:17">
      <c r="A33" s="18">
        <v>26</v>
      </c>
      <c r="B33" s="32"/>
      <c r="C33" s="22" t="s">
        <v>2403</v>
      </c>
      <c r="D33" s="23" t="s">
        <v>2404</v>
      </c>
      <c r="E33" s="24"/>
      <c r="F33" s="22"/>
      <c r="G33" s="24">
        <v>1</v>
      </c>
      <c r="H33" s="25" t="s">
        <v>551</v>
      </c>
      <c r="I33" s="26">
        <v>41974</v>
      </c>
      <c r="J33" s="26">
        <v>41974</v>
      </c>
      <c r="K33" s="27">
        <v>8300</v>
      </c>
      <c r="L33" s="28">
        <v>2386.1</v>
      </c>
      <c r="M33" s="28">
        <v>7470</v>
      </c>
      <c r="N33" s="29">
        <v>0.57</v>
      </c>
      <c r="O33" s="28">
        <v>4260</v>
      </c>
      <c r="P33" s="34"/>
      <c r="Q33" s="31" t="s">
        <v>476</v>
      </c>
    </row>
    <row r="34" ht="15.75" customHeight="1" spans="1:17">
      <c r="A34" s="18">
        <v>27</v>
      </c>
      <c r="B34" s="32"/>
      <c r="C34" s="22" t="s">
        <v>2405</v>
      </c>
      <c r="D34" s="23" t="s">
        <v>2406</v>
      </c>
      <c r="E34" s="24"/>
      <c r="F34" s="22"/>
      <c r="G34" s="24">
        <v>1</v>
      </c>
      <c r="H34" s="25" t="s">
        <v>551</v>
      </c>
      <c r="I34" s="26">
        <v>42036</v>
      </c>
      <c r="J34" s="26">
        <v>42036</v>
      </c>
      <c r="K34" s="36">
        <v>4500</v>
      </c>
      <c r="L34" s="28">
        <v>1436.25</v>
      </c>
      <c r="M34" s="28">
        <v>4280</v>
      </c>
      <c r="N34" s="29">
        <v>0.65</v>
      </c>
      <c r="O34" s="28">
        <v>2780</v>
      </c>
      <c r="P34" s="34"/>
      <c r="Q34" s="31" t="s">
        <v>476</v>
      </c>
    </row>
    <row r="35" ht="15.75" customHeight="1" spans="1:17">
      <c r="A35" s="18">
        <v>28</v>
      </c>
      <c r="B35" s="32"/>
      <c r="C35" s="22" t="s">
        <v>2407</v>
      </c>
      <c r="D35" s="22" t="s">
        <v>2408</v>
      </c>
      <c r="E35" s="24"/>
      <c r="F35" s="22"/>
      <c r="G35" s="24">
        <v>1</v>
      </c>
      <c r="H35" s="25" t="s">
        <v>551</v>
      </c>
      <c r="I35" s="26">
        <v>42036</v>
      </c>
      <c r="J35" s="26">
        <v>42036</v>
      </c>
      <c r="K35" s="36">
        <v>11500</v>
      </c>
      <c r="L35" s="28">
        <v>3670.56</v>
      </c>
      <c r="M35" s="28">
        <v>10930</v>
      </c>
      <c r="N35" s="29">
        <v>0.65</v>
      </c>
      <c r="O35" s="28">
        <v>7100</v>
      </c>
      <c r="P35" s="34"/>
      <c r="Q35" s="31" t="s">
        <v>476</v>
      </c>
    </row>
    <row r="36" ht="15.75" customHeight="1" spans="1:17">
      <c r="A36" s="18">
        <v>29</v>
      </c>
      <c r="B36" s="32"/>
      <c r="C36" s="22" t="s">
        <v>2409</v>
      </c>
      <c r="D36" s="23" t="s">
        <v>2410</v>
      </c>
      <c r="E36" s="24"/>
      <c r="F36" s="22"/>
      <c r="G36" s="24">
        <v>2</v>
      </c>
      <c r="H36" s="25" t="s">
        <v>551</v>
      </c>
      <c r="I36" s="26">
        <v>42036</v>
      </c>
      <c r="J36" s="26">
        <v>42036</v>
      </c>
      <c r="K36" s="36">
        <v>2559</v>
      </c>
      <c r="L36" s="28">
        <v>816.64</v>
      </c>
      <c r="M36" s="28">
        <v>2180</v>
      </c>
      <c r="N36" s="29">
        <v>0.48</v>
      </c>
      <c r="O36" s="28">
        <v>1050</v>
      </c>
      <c r="P36" s="34"/>
      <c r="Q36" s="31" t="s">
        <v>476</v>
      </c>
    </row>
    <row r="37" ht="15.75" customHeight="1" spans="1:17">
      <c r="A37" s="18">
        <v>30</v>
      </c>
      <c r="B37" s="32"/>
      <c r="C37" s="22" t="s">
        <v>2411</v>
      </c>
      <c r="D37" s="23" t="s">
        <v>2410</v>
      </c>
      <c r="E37" s="24"/>
      <c r="F37" s="22"/>
      <c r="G37" s="24">
        <v>2</v>
      </c>
      <c r="H37" s="25" t="s">
        <v>551</v>
      </c>
      <c r="I37" s="26">
        <v>42036</v>
      </c>
      <c r="J37" s="26">
        <v>42036</v>
      </c>
      <c r="K37" s="36">
        <v>2559</v>
      </c>
      <c r="L37" s="28">
        <v>816.64</v>
      </c>
      <c r="M37" s="28">
        <v>2180</v>
      </c>
      <c r="N37" s="29">
        <v>0.48</v>
      </c>
      <c r="O37" s="28">
        <v>1050</v>
      </c>
      <c r="P37" s="34"/>
      <c r="Q37" s="31" t="s">
        <v>476</v>
      </c>
    </row>
    <row r="38" ht="15.75" customHeight="1" spans="1:17">
      <c r="A38" s="18">
        <v>31</v>
      </c>
      <c r="B38" s="32"/>
      <c r="C38" s="22" t="s">
        <v>2412</v>
      </c>
      <c r="D38" s="22" t="s">
        <v>2410</v>
      </c>
      <c r="E38" s="24"/>
      <c r="F38" s="22"/>
      <c r="G38" s="24">
        <v>2</v>
      </c>
      <c r="H38" s="25" t="s">
        <v>551</v>
      </c>
      <c r="I38" s="26">
        <v>42036</v>
      </c>
      <c r="J38" s="26">
        <v>42036</v>
      </c>
      <c r="K38" s="36">
        <v>2559</v>
      </c>
      <c r="L38" s="28">
        <v>816.64</v>
      </c>
      <c r="M38" s="28">
        <v>2180</v>
      </c>
      <c r="N38" s="29">
        <v>0.48</v>
      </c>
      <c r="O38" s="28">
        <v>1050</v>
      </c>
      <c r="P38" s="34"/>
      <c r="Q38" s="31" t="s">
        <v>476</v>
      </c>
    </row>
    <row r="39" ht="15.75" customHeight="1" spans="1:17">
      <c r="A39" s="18">
        <v>32</v>
      </c>
      <c r="B39" s="32"/>
      <c r="C39" s="22" t="s">
        <v>2413</v>
      </c>
      <c r="D39" s="22" t="s">
        <v>2414</v>
      </c>
      <c r="E39" s="24"/>
      <c r="F39" s="22"/>
      <c r="G39" s="24">
        <v>1</v>
      </c>
      <c r="H39" s="25" t="s">
        <v>551</v>
      </c>
      <c r="I39" s="26">
        <v>42036</v>
      </c>
      <c r="J39" s="26">
        <v>42036</v>
      </c>
      <c r="K39" s="27">
        <v>1800</v>
      </c>
      <c r="L39" s="28">
        <v>574.5</v>
      </c>
      <c r="M39" s="28">
        <v>1710</v>
      </c>
      <c r="N39" s="29">
        <v>0.65</v>
      </c>
      <c r="O39" s="28">
        <v>1110</v>
      </c>
      <c r="P39" s="34"/>
      <c r="Q39" s="31" t="s">
        <v>476</v>
      </c>
    </row>
    <row r="40" ht="15.75" customHeight="1" spans="1:17">
      <c r="A40" s="18">
        <v>33</v>
      </c>
      <c r="B40" s="32"/>
      <c r="C40" s="22" t="s">
        <v>2415</v>
      </c>
      <c r="D40" s="22" t="s">
        <v>2416</v>
      </c>
      <c r="E40" s="24"/>
      <c r="F40" s="22"/>
      <c r="G40" s="24">
        <v>1</v>
      </c>
      <c r="H40" s="25" t="s">
        <v>551</v>
      </c>
      <c r="I40" s="26">
        <v>42064</v>
      </c>
      <c r="J40" s="26">
        <v>42064</v>
      </c>
      <c r="K40" s="27">
        <v>2350</v>
      </c>
      <c r="L40" s="28">
        <v>787.18</v>
      </c>
      <c r="M40" s="28">
        <v>2000</v>
      </c>
      <c r="N40" s="29">
        <v>0.49</v>
      </c>
      <c r="O40" s="28">
        <v>980</v>
      </c>
      <c r="P40" s="34"/>
      <c r="Q40" s="31" t="s">
        <v>476</v>
      </c>
    </row>
    <row r="41" ht="15.75" customHeight="1" spans="1:17">
      <c r="A41" s="18">
        <v>34</v>
      </c>
      <c r="B41" s="32"/>
      <c r="C41" s="22" t="s">
        <v>2417</v>
      </c>
      <c r="D41" s="23" t="s">
        <v>2416</v>
      </c>
      <c r="E41" s="24"/>
      <c r="F41" s="22"/>
      <c r="G41" s="24">
        <v>1</v>
      </c>
      <c r="H41" s="25" t="s">
        <v>551</v>
      </c>
      <c r="I41" s="26">
        <v>42095</v>
      </c>
      <c r="J41" s="26">
        <v>42095</v>
      </c>
      <c r="K41" s="27">
        <v>2350</v>
      </c>
      <c r="L41" s="28">
        <v>824.39</v>
      </c>
      <c r="M41" s="28">
        <v>2000</v>
      </c>
      <c r="N41" s="29">
        <v>0.5</v>
      </c>
      <c r="O41" s="28">
        <v>1000</v>
      </c>
      <c r="P41" s="34"/>
      <c r="Q41" s="31" t="s">
        <v>476</v>
      </c>
    </row>
    <row r="42" ht="15.75" customHeight="1" spans="1:17">
      <c r="A42" s="18">
        <v>35</v>
      </c>
      <c r="B42" s="32"/>
      <c r="C42" s="22" t="s">
        <v>2418</v>
      </c>
      <c r="D42" s="22" t="s">
        <v>2419</v>
      </c>
      <c r="E42" s="22"/>
      <c r="F42" s="22"/>
      <c r="G42" s="24">
        <v>1</v>
      </c>
      <c r="H42" s="25" t="s">
        <v>551</v>
      </c>
      <c r="I42" s="26">
        <v>42563</v>
      </c>
      <c r="J42" s="26">
        <v>42563</v>
      </c>
      <c r="K42" s="27">
        <v>2490</v>
      </c>
      <c r="L42" s="28">
        <v>1464.82</v>
      </c>
      <c r="M42" s="28">
        <v>2270</v>
      </c>
      <c r="N42" s="29">
        <v>0.78</v>
      </c>
      <c r="O42" s="28">
        <v>1770</v>
      </c>
      <c r="P42" s="34"/>
      <c r="Q42" s="31" t="s">
        <v>476</v>
      </c>
    </row>
    <row r="43" ht="15.75" customHeight="1" spans="1:17">
      <c r="A43" s="18">
        <v>36</v>
      </c>
      <c r="B43" s="32"/>
      <c r="C43" s="22" t="s">
        <v>2420</v>
      </c>
      <c r="D43" s="22" t="s">
        <v>2421</v>
      </c>
      <c r="E43" s="24"/>
      <c r="F43" s="22"/>
      <c r="G43" s="24">
        <v>1</v>
      </c>
      <c r="H43" s="25" t="s">
        <v>551</v>
      </c>
      <c r="I43" s="26">
        <v>42614</v>
      </c>
      <c r="J43" s="26">
        <v>42614</v>
      </c>
      <c r="K43" s="27">
        <v>34800</v>
      </c>
      <c r="L43" s="28">
        <v>21576</v>
      </c>
      <c r="M43" s="28">
        <v>31320</v>
      </c>
      <c r="N43" s="29">
        <v>0.68</v>
      </c>
      <c r="O43" s="28">
        <v>21300</v>
      </c>
      <c r="P43" s="34"/>
      <c r="Q43" s="31" t="s">
        <v>476</v>
      </c>
    </row>
    <row r="44" ht="15.75" customHeight="1" spans="1:17">
      <c r="A44" s="18">
        <v>37</v>
      </c>
      <c r="B44" s="32"/>
      <c r="C44" s="22" t="s">
        <v>2422</v>
      </c>
      <c r="D44" s="22" t="s">
        <v>2421</v>
      </c>
      <c r="E44" s="22"/>
      <c r="F44" s="22"/>
      <c r="G44" s="24">
        <v>5</v>
      </c>
      <c r="H44" s="25" t="s">
        <v>551</v>
      </c>
      <c r="I44" s="26">
        <v>42808</v>
      </c>
      <c r="J44" s="26">
        <v>42808</v>
      </c>
      <c r="K44" s="27">
        <v>2000</v>
      </c>
      <c r="L44" s="28">
        <v>1429.94</v>
      </c>
      <c r="M44" s="28">
        <v>1900</v>
      </c>
      <c r="N44" s="29">
        <v>0.75</v>
      </c>
      <c r="O44" s="28">
        <v>1430</v>
      </c>
      <c r="P44" s="34"/>
      <c r="Q44" s="31" t="s">
        <v>476</v>
      </c>
    </row>
    <row r="45" ht="15.75" customHeight="1" spans="1:17">
      <c r="A45" s="18">
        <v>38</v>
      </c>
      <c r="B45" s="32"/>
      <c r="C45" s="22" t="s">
        <v>2423</v>
      </c>
      <c r="D45" s="22" t="s">
        <v>2424</v>
      </c>
      <c r="E45" s="22"/>
      <c r="F45" s="22"/>
      <c r="G45" s="24">
        <v>2</v>
      </c>
      <c r="H45" s="25" t="s">
        <v>551</v>
      </c>
      <c r="I45" s="26">
        <v>42808</v>
      </c>
      <c r="J45" s="26">
        <v>42808</v>
      </c>
      <c r="K45" s="27">
        <v>2700</v>
      </c>
      <c r="L45" s="28">
        <v>1930.5</v>
      </c>
      <c r="M45" s="28">
        <v>2570</v>
      </c>
      <c r="N45" s="29">
        <v>0.75</v>
      </c>
      <c r="O45" s="28">
        <v>1930</v>
      </c>
      <c r="P45" s="34"/>
      <c r="Q45" s="31" t="s">
        <v>476</v>
      </c>
    </row>
    <row r="46" ht="15.75" customHeight="1" spans="1:17">
      <c r="A46" s="18">
        <v>39</v>
      </c>
      <c r="B46" s="32"/>
      <c r="C46" s="22" t="s">
        <v>2425</v>
      </c>
      <c r="D46" s="22" t="s">
        <v>2426</v>
      </c>
      <c r="E46" s="22"/>
      <c r="F46" s="22"/>
      <c r="G46" s="24">
        <v>2</v>
      </c>
      <c r="H46" s="25" t="s">
        <v>551</v>
      </c>
      <c r="I46" s="26">
        <v>42840</v>
      </c>
      <c r="J46" s="26">
        <v>42840</v>
      </c>
      <c r="K46" s="27">
        <v>6200</v>
      </c>
      <c r="L46" s="28">
        <v>4531.11</v>
      </c>
      <c r="M46" s="28">
        <v>5890</v>
      </c>
      <c r="N46" s="29">
        <v>0.75</v>
      </c>
      <c r="O46" s="28">
        <v>4420</v>
      </c>
      <c r="P46" s="34"/>
      <c r="Q46" s="31" t="s">
        <v>476</v>
      </c>
    </row>
    <row r="47" ht="15.75" customHeight="1" spans="1:17">
      <c r="A47" s="18">
        <v>40</v>
      </c>
      <c r="B47" s="32"/>
      <c r="C47" s="22" t="s">
        <v>2427</v>
      </c>
      <c r="D47" s="22" t="s">
        <v>2428</v>
      </c>
      <c r="E47" s="22" t="s">
        <v>2429</v>
      </c>
      <c r="F47" s="22"/>
      <c r="G47" s="24">
        <v>1</v>
      </c>
      <c r="H47" s="25" t="s">
        <v>551</v>
      </c>
      <c r="I47" s="26">
        <v>42840</v>
      </c>
      <c r="J47" s="26">
        <v>42840</v>
      </c>
      <c r="K47" s="27">
        <v>2800</v>
      </c>
      <c r="L47" s="28">
        <v>2046.39</v>
      </c>
      <c r="M47" s="28">
        <v>2800</v>
      </c>
      <c r="N47" s="29">
        <v>0.83</v>
      </c>
      <c r="O47" s="28">
        <v>2320</v>
      </c>
      <c r="P47" s="34"/>
      <c r="Q47" s="31" t="s">
        <v>476</v>
      </c>
    </row>
    <row r="48" ht="15.75" customHeight="1" spans="1:17">
      <c r="A48" s="18">
        <v>41</v>
      </c>
      <c r="B48" s="32"/>
      <c r="C48" s="22" t="s">
        <v>2430</v>
      </c>
      <c r="D48" s="22" t="s">
        <v>2431</v>
      </c>
      <c r="E48" s="22"/>
      <c r="F48" s="22"/>
      <c r="G48" s="24">
        <v>1</v>
      </c>
      <c r="H48" s="25" t="s">
        <v>551</v>
      </c>
      <c r="I48" s="26">
        <v>42931</v>
      </c>
      <c r="J48" s="26">
        <v>42931</v>
      </c>
      <c r="K48" s="27">
        <v>3200</v>
      </c>
      <c r="L48" s="28">
        <v>2490.62</v>
      </c>
      <c r="M48" s="28">
        <v>3040</v>
      </c>
      <c r="N48" s="29">
        <v>0.79</v>
      </c>
      <c r="O48" s="28">
        <v>2400</v>
      </c>
      <c r="P48" s="34"/>
      <c r="Q48" s="31" t="s">
        <v>476</v>
      </c>
    </row>
    <row r="49" ht="15.75" customHeight="1" spans="1:17">
      <c r="A49" s="18">
        <v>42</v>
      </c>
      <c r="B49" s="32"/>
      <c r="C49" s="22" t="s">
        <v>2432</v>
      </c>
      <c r="D49" s="22" t="s">
        <v>2419</v>
      </c>
      <c r="E49" s="22"/>
      <c r="F49" s="22"/>
      <c r="G49" s="24">
        <v>2</v>
      </c>
      <c r="H49" s="25" t="s">
        <v>551</v>
      </c>
      <c r="I49" s="26">
        <v>42993</v>
      </c>
      <c r="J49" s="26">
        <v>42993</v>
      </c>
      <c r="K49" s="27">
        <v>3000</v>
      </c>
      <c r="L49" s="28">
        <v>2430</v>
      </c>
      <c r="M49" s="28">
        <v>2850</v>
      </c>
      <c r="N49" s="29">
        <v>0.88</v>
      </c>
      <c r="O49" s="28">
        <v>2510</v>
      </c>
      <c r="P49" s="34"/>
      <c r="Q49" s="31" t="s">
        <v>476</v>
      </c>
    </row>
    <row r="50" ht="15.75" customHeight="1" spans="1:17">
      <c r="A50" s="18">
        <v>43</v>
      </c>
      <c r="B50" s="32"/>
      <c r="C50" s="22" t="s">
        <v>2433</v>
      </c>
      <c r="D50" s="22" t="s">
        <v>2434</v>
      </c>
      <c r="E50" s="22"/>
      <c r="F50" s="22"/>
      <c r="G50" s="24">
        <v>1</v>
      </c>
      <c r="H50" s="25" t="s">
        <v>551</v>
      </c>
      <c r="I50" s="26">
        <v>42962</v>
      </c>
      <c r="J50" s="26">
        <v>42962</v>
      </c>
      <c r="K50" s="27">
        <v>1200</v>
      </c>
      <c r="L50" s="28">
        <v>953</v>
      </c>
      <c r="M50" s="28">
        <v>1140</v>
      </c>
      <c r="N50" s="29">
        <v>0.84</v>
      </c>
      <c r="O50" s="28">
        <v>960</v>
      </c>
      <c r="P50" s="34"/>
      <c r="Q50" s="31" t="s">
        <v>476</v>
      </c>
    </row>
    <row r="51" ht="15.75" customHeight="1" spans="1:17">
      <c r="A51" s="18">
        <v>44</v>
      </c>
      <c r="B51" s="32"/>
      <c r="C51" s="22" t="s">
        <v>2435</v>
      </c>
      <c r="D51" s="22" t="s">
        <v>2436</v>
      </c>
      <c r="E51" s="22"/>
      <c r="F51" s="22"/>
      <c r="G51" s="24">
        <v>1</v>
      </c>
      <c r="H51" s="25" t="s">
        <v>551</v>
      </c>
      <c r="I51" s="26">
        <v>43054</v>
      </c>
      <c r="J51" s="26">
        <v>43054</v>
      </c>
      <c r="K51" s="36">
        <v>9200</v>
      </c>
      <c r="L51" s="28">
        <v>7743.3</v>
      </c>
      <c r="M51" s="28">
        <v>8740</v>
      </c>
      <c r="N51" s="29">
        <v>0.83</v>
      </c>
      <c r="O51" s="28">
        <v>7250</v>
      </c>
      <c r="P51" s="34"/>
      <c r="Q51" s="31" t="s">
        <v>476</v>
      </c>
    </row>
    <row r="52" ht="15.75" customHeight="1" spans="1:17">
      <c r="A52" s="18">
        <v>45</v>
      </c>
      <c r="B52" s="32"/>
      <c r="C52" s="22" t="s">
        <v>2437</v>
      </c>
      <c r="D52" s="22" t="s">
        <v>2438</v>
      </c>
      <c r="E52" s="22"/>
      <c r="F52" s="22"/>
      <c r="G52" s="24">
        <v>1</v>
      </c>
      <c r="H52" s="25" t="s">
        <v>551</v>
      </c>
      <c r="I52" s="26">
        <v>43128</v>
      </c>
      <c r="J52" s="26">
        <v>43128</v>
      </c>
      <c r="K52" s="36">
        <v>1100</v>
      </c>
      <c r="L52" s="28">
        <v>960.64</v>
      </c>
      <c r="M52" s="28">
        <v>1100</v>
      </c>
      <c r="N52" s="29">
        <v>0.85</v>
      </c>
      <c r="O52" s="28">
        <v>940</v>
      </c>
      <c r="P52" s="34"/>
      <c r="Q52" s="31" t="s">
        <v>476</v>
      </c>
    </row>
    <row r="53" ht="15.75" customHeight="1" spans="1:17">
      <c r="A53" s="18">
        <v>46</v>
      </c>
      <c r="B53" s="32"/>
      <c r="C53" s="22" t="s">
        <v>2439</v>
      </c>
      <c r="D53" s="22" t="s">
        <v>2440</v>
      </c>
      <c r="E53" s="22"/>
      <c r="F53" s="22"/>
      <c r="G53" s="24">
        <v>1</v>
      </c>
      <c r="H53" s="25" t="s">
        <v>551</v>
      </c>
      <c r="I53" s="26">
        <v>43131</v>
      </c>
      <c r="J53" s="26">
        <v>43131</v>
      </c>
      <c r="K53" s="36">
        <v>4900</v>
      </c>
      <c r="L53" s="28">
        <v>4279.36</v>
      </c>
      <c r="M53" s="28">
        <v>4900</v>
      </c>
      <c r="N53" s="29">
        <v>0.9</v>
      </c>
      <c r="O53" s="28">
        <v>4410</v>
      </c>
      <c r="P53" s="34"/>
      <c r="Q53" s="31" t="s">
        <v>476</v>
      </c>
    </row>
    <row r="54" ht="15.75" customHeight="1" spans="1:17">
      <c r="A54" s="18">
        <v>47</v>
      </c>
      <c r="B54" s="32"/>
      <c r="C54" s="22" t="s">
        <v>2441</v>
      </c>
      <c r="D54" s="22" t="s">
        <v>2442</v>
      </c>
      <c r="E54" s="22"/>
      <c r="F54" s="22"/>
      <c r="G54" s="24">
        <v>1</v>
      </c>
      <c r="H54" s="25" t="s">
        <v>551</v>
      </c>
      <c r="I54" s="26">
        <v>43132</v>
      </c>
      <c r="J54" s="26">
        <v>43132</v>
      </c>
      <c r="K54" s="36">
        <v>21118</v>
      </c>
      <c r="L54" s="28">
        <v>18777.41</v>
      </c>
      <c r="M54" s="28">
        <v>21120</v>
      </c>
      <c r="N54" s="29">
        <v>0.9</v>
      </c>
      <c r="O54" s="28">
        <v>19010</v>
      </c>
      <c r="P54" s="34"/>
      <c r="Q54" s="31" t="s">
        <v>476</v>
      </c>
    </row>
    <row r="55" ht="15.75" customHeight="1" spans="1:17">
      <c r="A55" s="18">
        <v>48</v>
      </c>
      <c r="B55" s="32"/>
      <c r="C55" s="22" t="s">
        <v>2443</v>
      </c>
      <c r="D55" s="22" t="s">
        <v>2424</v>
      </c>
      <c r="E55" s="22"/>
      <c r="F55" s="22"/>
      <c r="G55" s="24">
        <v>2</v>
      </c>
      <c r="H55" s="25" t="s">
        <v>551</v>
      </c>
      <c r="I55" s="26">
        <v>43159</v>
      </c>
      <c r="J55" s="26">
        <v>43159</v>
      </c>
      <c r="K55" s="36">
        <v>2600</v>
      </c>
      <c r="L55" s="28">
        <v>2311.81</v>
      </c>
      <c r="M55" s="28">
        <v>2600</v>
      </c>
      <c r="N55" s="29">
        <v>0.86</v>
      </c>
      <c r="O55" s="28">
        <v>2240</v>
      </c>
      <c r="P55" s="34"/>
      <c r="Q55" s="31" t="s">
        <v>476</v>
      </c>
    </row>
    <row r="56" ht="15.75" customHeight="1" spans="1:17">
      <c r="A56" s="18">
        <v>49</v>
      </c>
      <c r="B56" s="32"/>
      <c r="C56" s="22" t="s">
        <v>2444</v>
      </c>
      <c r="D56" s="22" t="s">
        <v>2445</v>
      </c>
      <c r="E56" s="22"/>
      <c r="F56" s="22"/>
      <c r="G56" s="24">
        <v>2</v>
      </c>
      <c r="H56" s="25" t="s">
        <v>551</v>
      </c>
      <c r="I56" s="26">
        <v>43190</v>
      </c>
      <c r="J56" s="26">
        <v>43190</v>
      </c>
      <c r="K56" s="27">
        <v>2970</v>
      </c>
      <c r="L56" s="28">
        <v>2687.82</v>
      </c>
      <c r="M56" s="28">
        <v>2970</v>
      </c>
      <c r="N56" s="29">
        <v>0.9</v>
      </c>
      <c r="O56" s="28">
        <v>2670</v>
      </c>
      <c r="P56" s="34"/>
      <c r="Q56" s="31" t="s">
        <v>476</v>
      </c>
    </row>
    <row r="57" ht="15.75" customHeight="1" spans="1:17">
      <c r="A57" s="18">
        <v>50</v>
      </c>
      <c r="B57" s="32"/>
      <c r="C57" s="22" t="s">
        <v>2446</v>
      </c>
      <c r="D57" s="22" t="s">
        <v>2447</v>
      </c>
      <c r="E57" s="22"/>
      <c r="F57" s="22"/>
      <c r="G57" s="24">
        <v>1</v>
      </c>
      <c r="H57" s="25" t="s">
        <v>551</v>
      </c>
      <c r="I57" s="26">
        <v>43257</v>
      </c>
      <c r="J57" s="26">
        <v>43257</v>
      </c>
      <c r="K57" s="27">
        <v>1640</v>
      </c>
      <c r="L57" s="28">
        <v>1562.09</v>
      </c>
      <c r="M57" s="28">
        <v>1640</v>
      </c>
      <c r="N57" s="29">
        <v>0.92</v>
      </c>
      <c r="O57" s="28">
        <v>1510</v>
      </c>
      <c r="P57" s="34"/>
      <c r="Q57" s="31" t="s">
        <v>476</v>
      </c>
    </row>
    <row r="58" ht="15.75" customHeight="1" spans="1:17">
      <c r="A58" s="18">
        <v>51</v>
      </c>
      <c r="B58" s="32"/>
      <c r="C58" s="22" t="s">
        <v>2448</v>
      </c>
      <c r="D58" s="22" t="s">
        <v>2449</v>
      </c>
      <c r="E58" s="22"/>
      <c r="F58" s="22"/>
      <c r="G58" s="24">
        <v>1</v>
      </c>
      <c r="H58" s="25" t="s">
        <v>551</v>
      </c>
      <c r="I58" s="26">
        <v>43292</v>
      </c>
      <c r="J58" s="26">
        <v>43292</v>
      </c>
      <c r="K58" s="27">
        <v>2250</v>
      </c>
      <c r="L58" s="28">
        <v>2178.74</v>
      </c>
      <c r="M58" s="28">
        <v>2250</v>
      </c>
      <c r="N58" s="29">
        <v>0.93</v>
      </c>
      <c r="O58" s="28">
        <v>2090</v>
      </c>
      <c r="P58" s="34"/>
      <c r="Q58" s="31" t="s">
        <v>476</v>
      </c>
    </row>
    <row r="59" ht="15.75" customHeight="1" spans="1:17">
      <c r="A59" s="18">
        <v>52</v>
      </c>
      <c r="B59" s="32"/>
      <c r="C59" s="22" t="s">
        <v>2450</v>
      </c>
      <c r="D59" s="22" t="s">
        <v>2449</v>
      </c>
      <c r="E59" s="22"/>
      <c r="F59" s="23"/>
      <c r="G59" s="24">
        <v>1</v>
      </c>
      <c r="H59" s="25" t="s">
        <v>551</v>
      </c>
      <c r="I59" s="26">
        <v>43292</v>
      </c>
      <c r="J59" s="26">
        <v>43292</v>
      </c>
      <c r="K59" s="27">
        <v>4100</v>
      </c>
      <c r="L59" s="28">
        <v>3970.16</v>
      </c>
      <c r="M59" s="28">
        <v>4100</v>
      </c>
      <c r="N59" s="29">
        <v>0.93</v>
      </c>
      <c r="O59" s="28">
        <v>3810</v>
      </c>
      <c r="P59" s="34"/>
      <c r="Q59" s="31" t="s">
        <v>476</v>
      </c>
    </row>
    <row r="60" ht="15.75" customHeight="1" spans="1:17">
      <c r="A60" s="18">
        <v>53</v>
      </c>
      <c r="B60" s="32"/>
      <c r="C60" s="22" t="s">
        <v>2451</v>
      </c>
      <c r="D60" s="22" t="s">
        <v>2452</v>
      </c>
      <c r="E60" s="22"/>
      <c r="F60" s="23"/>
      <c r="G60" s="24">
        <v>1</v>
      </c>
      <c r="H60" s="25" t="s">
        <v>551</v>
      </c>
      <c r="I60" s="26">
        <v>43292</v>
      </c>
      <c r="J60" s="26">
        <v>43292</v>
      </c>
      <c r="K60" s="27">
        <v>2279</v>
      </c>
      <c r="L60" s="28">
        <v>2206.84</v>
      </c>
      <c r="M60" s="28">
        <v>2280</v>
      </c>
      <c r="N60" s="29">
        <v>0.94</v>
      </c>
      <c r="O60" s="28">
        <v>2140</v>
      </c>
      <c r="P60" s="34"/>
      <c r="Q60" s="31" t="s">
        <v>476</v>
      </c>
    </row>
    <row r="61" ht="15.75" customHeight="1" spans="1:17">
      <c r="A61" s="18">
        <v>54</v>
      </c>
      <c r="B61" s="32"/>
      <c r="C61" s="22" t="s">
        <v>2453</v>
      </c>
      <c r="D61" s="22" t="s">
        <v>2452</v>
      </c>
      <c r="E61" s="22"/>
      <c r="F61" s="23"/>
      <c r="G61" s="24">
        <v>1</v>
      </c>
      <c r="H61" s="25" t="s">
        <v>551</v>
      </c>
      <c r="I61" s="26">
        <v>43292</v>
      </c>
      <c r="J61" s="26">
        <v>43292</v>
      </c>
      <c r="K61" s="27">
        <v>2503</v>
      </c>
      <c r="L61" s="28">
        <v>2423.74</v>
      </c>
      <c r="M61" s="28">
        <v>2500</v>
      </c>
      <c r="N61" s="29">
        <v>0.94</v>
      </c>
      <c r="O61" s="28">
        <v>2350</v>
      </c>
      <c r="P61" s="34"/>
      <c r="Q61" s="31" t="s">
        <v>476</v>
      </c>
    </row>
    <row r="62" ht="15.75" customHeight="1" spans="1:17">
      <c r="A62" s="18">
        <v>55</v>
      </c>
      <c r="B62" s="32"/>
      <c r="C62" s="22" t="s">
        <v>2454</v>
      </c>
      <c r="D62" s="22" t="s">
        <v>2455</v>
      </c>
      <c r="E62" s="22"/>
      <c r="F62" s="22" t="s">
        <v>2456</v>
      </c>
      <c r="G62" s="24">
        <v>1</v>
      </c>
      <c r="H62" s="25" t="s">
        <v>551</v>
      </c>
      <c r="I62" s="26">
        <v>43293</v>
      </c>
      <c r="J62" s="26">
        <v>43293</v>
      </c>
      <c r="K62" s="35">
        <v>2800</v>
      </c>
      <c r="L62" s="28">
        <v>1913.4</v>
      </c>
      <c r="M62" s="28">
        <v>2800</v>
      </c>
      <c r="N62" s="29">
        <v>0.91</v>
      </c>
      <c r="O62" s="28">
        <v>2550</v>
      </c>
      <c r="P62" s="34"/>
      <c r="Q62" s="31" t="s">
        <v>476</v>
      </c>
    </row>
    <row r="63" ht="15.75" customHeight="1" spans="1:17">
      <c r="A63" s="18">
        <v>56</v>
      </c>
      <c r="B63" s="32"/>
      <c r="C63" s="22" t="s">
        <v>2457</v>
      </c>
      <c r="D63" s="23" t="s">
        <v>2458</v>
      </c>
      <c r="E63" s="22"/>
      <c r="F63" s="22" t="s">
        <v>2459</v>
      </c>
      <c r="G63" s="24">
        <v>2</v>
      </c>
      <c r="H63" s="25" t="s">
        <v>551</v>
      </c>
      <c r="I63" s="26">
        <v>43329</v>
      </c>
      <c r="J63" s="26">
        <v>43329</v>
      </c>
      <c r="K63" s="27">
        <v>7524</v>
      </c>
      <c r="L63" s="28">
        <v>7404.87</v>
      </c>
      <c r="M63" s="28">
        <v>7520</v>
      </c>
      <c r="N63" s="29">
        <v>0.93</v>
      </c>
      <c r="O63" s="28">
        <v>6990</v>
      </c>
      <c r="P63" s="34"/>
      <c r="Q63" s="31" t="s">
        <v>476</v>
      </c>
    </row>
    <row r="64" ht="15.75" customHeight="1" spans="1:17">
      <c r="A64" s="18">
        <v>57</v>
      </c>
      <c r="B64" s="32"/>
      <c r="C64" s="22" t="s">
        <v>2460</v>
      </c>
      <c r="D64" s="23" t="s">
        <v>2461</v>
      </c>
      <c r="E64" s="24"/>
      <c r="F64" s="22"/>
      <c r="G64" s="24">
        <v>2</v>
      </c>
      <c r="H64" s="25" t="s">
        <v>551</v>
      </c>
      <c r="I64" s="26">
        <v>42808</v>
      </c>
      <c r="J64" s="26">
        <v>42808</v>
      </c>
      <c r="K64" s="27">
        <v>6200</v>
      </c>
      <c r="L64" s="28">
        <v>4432.94</v>
      </c>
      <c r="M64" s="28">
        <v>6080</v>
      </c>
      <c r="N64" s="29">
        <v>0.86</v>
      </c>
      <c r="O64" s="28">
        <v>5230</v>
      </c>
      <c r="P64" s="34"/>
      <c r="Q64" s="31" t="s">
        <v>476</v>
      </c>
    </row>
    <row r="65" ht="15.75" customHeight="1" spans="1:17">
      <c r="A65" s="18">
        <v>58</v>
      </c>
      <c r="B65" s="32"/>
      <c r="C65" s="22" t="s">
        <v>2462</v>
      </c>
      <c r="D65" s="22" t="s">
        <v>2408</v>
      </c>
      <c r="E65" s="24"/>
      <c r="F65" s="22"/>
      <c r="G65" s="24">
        <v>1</v>
      </c>
      <c r="H65" s="25" t="s">
        <v>551</v>
      </c>
      <c r="I65" s="26">
        <v>43054</v>
      </c>
      <c r="J65" s="26">
        <v>43054</v>
      </c>
      <c r="K65" s="36">
        <v>5000</v>
      </c>
      <c r="L65" s="28">
        <v>4604.2</v>
      </c>
      <c r="M65" s="28">
        <v>4850</v>
      </c>
      <c r="N65" s="29">
        <v>0.88</v>
      </c>
      <c r="O65" s="28">
        <v>4270</v>
      </c>
      <c r="P65" s="34"/>
      <c r="Q65" s="31" t="s">
        <v>476</v>
      </c>
    </row>
    <row r="66" ht="15.75" customHeight="1" spans="1:17">
      <c r="A66" s="18">
        <v>59</v>
      </c>
      <c r="B66" s="32"/>
      <c r="C66" s="22" t="s">
        <v>2463</v>
      </c>
      <c r="D66" s="22" t="s">
        <v>2464</v>
      </c>
      <c r="E66" s="24"/>
      <c r="F66" s="22"/>
      <c r="G66" s="24">
        <v>3</v>
      </c>
      <c r="H66" s="25" t="s">
        <v>551</v>
      </c>
      <c r="I66" s="26">
        <v>43084</v>
      </c>
      <c r="J66" s="26">
        <v>43084</v>
      </c>
      <c r="K66" s="36">
        <v>6900</v>
      </c>
      <c r="L66" s="28">
        <v>5261.28</v>
      </c>
      <c r="M66" s="28">
        <v>6560</v>
      </c>
      <c r="N66" s="29">
        <v>0.89</v>
      </c>
      <c r="O66" s="28">
        <v>5840</v>
      </c>
      <c r="P66" s="34"/>
      <c r="Q66" s="31" t="s">
        <v>476</v>
      </c>
    </row>
    <row r="67" ht="15.75" customHeight="1" spans="1:17">
      <c r="A67" s="18">
        <v>60</v>
      </c>
      <c r="B67" s="32"/>
      <c r="C67" s="22" t="s">
        <v>2465</v>
      </c>
      <c r="D67" s="22" t="s">
        <v>2466</v>
      </c>
      <c r="E67" s="24"/>
      <c r="F67" s="22"/>
      <c r="G67" s="24">
        <v>1</v>
      </c>
      <c r="H67" s="25" t="s">
        <v>551</v>
      </c>
      <c r="I67" s="26">
        <v>43131</v>
      </c>
      <c r="J67" s="26">
        <v>43131</v>
      </c>
      <c r="K67" s="36">
        <v>2500</v>
      </c>
      <c r="L67" s="28">
        <v>2341.68</v>
      </c>
      <c r="M67" s="28">
        <v>2500</v>
      </c>
      <c r="N67" s="29">
        <v>0.88</v>
      </c>
      <c r="O67" s="28">
        <v>2200</v>
      </c>
      <c r="P67" s="34"/>
      <c r="Q67" s="31" t="s">
        <v>476</v>
      </c>
    </row>
    <row r="68" ht="15.75" customHeight="1" spans="1:17">
      <c r="A68" s="18">
        <v>61</v>
      </c>
      <c r="B68" s="32"/>
      <c r="C68" s="22" t="s">
        <v>2467</v>
      </c>
      <c r="D68" s="22" t="s">
        <v>2466</v>
      </c>
      <c r="E68" s="24"/>
      <c r="F68" s="22"/>
      <c r="G68" s="24">
        <v>1</v>
      </c>
      <c r="H68" s="25" t="s">
        <v>551</v>
      </c>
      <c r="I68" s="26">
        <v>43131</v>
      </c>
      <c r="J68" s="26">
        <v>43131</v>
      </c>
      <c r="K68" s="27">
        <v>2550</v>
      </c>
      <c r="L68" s="28">
        <v>2388.48</v>
      </c>
      <c r="M68" s="28">
        <v>2550</v>
      </c>
      <c r="N68" s="29">
        <v>0.88</v>
      </c>
      <c r="O68" s="28">
        <v>2240</v>
      </c>
      <c r="P68" s="34"/>
      <c r="Q68" s="31" t="s">
        <v>476</v>
      </c>
    </row>
    <row r="69" ht="15.75" customHeight="1" spans="1:17">
      <c r="A69" s="18">
        <v>62</v>
      </c>
      <c r="B69" s="32"/>
      <c r="C69" s="22" t="s">
        <v>2468</v>
      </c>
      <c r="D69" s="22" t="s">
        <v>2469</v>
      </c>
      <c r="E69" s="24"/>
      <c r="F69" s="22"/>
      <c r="G69" s="24">
        <v>4</v>
      </c>
      <c r="H69" s="25" t="s">
        <v>551</v>
      </c>
      <c r="I69" s="26">
        <v>43159</v>
      </c>
      <c r="J69" s="26">
        <v>43159</v>
      </c>
      <c r="K69" s="27">
        <v>28800</v>
      </c>
      <c r="L69" s="28">
        <v>27204</v>
      </c>
      <c r="M69" s="28">
        <v>28800</v>
      </c>
      <c r="N69" s="29">
        <v>0.92</v>
      </c>
      <c r="O69" s="28">
        <v>26500</v>
      </c>
      <c r="P69" s="34"/>
      <c r="Q69" s="31" t="s">
        <v>476</v>
      </c>
    </row>
    <row r="70" ht="15.75" customHeight="1" spans="1:17">
      <c r="A70" s="18">
        <v>63</v>
      </c>
      <c r="B70" s="32"/>
      <c r="C70" s="22" t="s">
        <v>2470</v>
      </c>
      <c r="D70" s="22" t="s">
        <v>2469</v>
      </c>
      <c r="E70" s="24" t="s">
        <v>2471</v>
      </c>
      <c r="F70" s="22"/>
      <c r="G70" s="24">
        <v>17</v>
      </c>
      <c r="H70" s="25" t="s">
        <v>551</v>
      </c>
      <c r="I70" s="26">
        <v>43213</v>
      </c>
      <c r="J70" s="26">
        <v>43213</v>
      </c>
      <c r="K70" s="27">
        <v>156400</v>
      </c>
      <c r="L70" s="28">
        <v>144018.35</v>
      </c>
      <c r="M70" s="28">
        <v>156400</v>
      </c>
      <c r="N70" s="29">
        <v>0.94</v>
      </c>
      <c r="O70" s="28">
        <v>147020</v>
      </c>
      <c r="P70" s="34"/>
      <c r="Q70" s="31" t="s">
        <v>476</v>
      </c>
    </row>
    <row r="71" ht="15.75" customHeight="1" spans="1:17">
      <c r="A71" s="18">
        <v>64</v>
      </c>
      <c r="B71" s="32"/>
      <c r="C71" s="22" t="s">
        <v>2472</v>
      </c>
      <c r="D71" s="23" t="s">
        <v>2473</v>
      </c>
      <c r="E71" s="24" t="s">
        <v>2474</v>
      </c>
      <c r="F71" s="23"/>
      <c r="G71" s="24">
        <v>7</v>
      </c>
      <c r="H71" s="25" t="s">
        <v>626</v>
      </c>
      <c r="I71" s="26">
        <v>43371</v>
      </c>
      <c r="J71" s="26">
        <v>43371</v>
      </c>
      <c r="K71" s="27">
        <v>7200</v>
      </c>
      <c r="L71" s="28">
        <v>6744</v>
      </c>
      <c r="M71" s="28">
        <v>7200</v>
      </c>
      <c r="N71" s="29">
        <v>0.95</v>
      </c>
      <c r="O71" s="28">
        <v>6840</v>
      </c>
      <c r="P71" s="30"/>
      <c r="Q71" s="31" t="s">
        <v>476</v>
      </c>
    </row>
    <row r="72" ht="15.75" customHeight="1" spans="1:17">
      <c r="A72" s="18">
        <v>65</v>
      </c>
      <c r="B72" s="32"/>
      <c r="C72" s="22" t="s">
        <v>2475</v>
      </c>
      <c r="D72" s="23" t="s">
        <v>2476</v>
      </c>
      <c r="E72" s="24"/>
      <c r="F72" s="23"/>
      <c r="G72" s="24">
        <v>1</v>
      </c>
      <c r="H72" s="25" t="s">
        <v>551</v>
      </c>
      <c r="I72" s="26">
        <v>41518</v>
      </c>
      <c r="J72" s="26">
        <v>41518</v>
      </c>
      <c r="K72" s="35">
        <v>1100</v>
      </c>
      <c r="L72" s="28">
        <v>55</v>
      </c>
      <c r="M72" s="28">
        <v>970</v>
      </c>
      <c r="N72" s="29">
        <v>0.6</v>
      </c>
      <c r="O72" s="28">
        <v>580</v>
      </c>
      <c r="P72" s="30"/>
      <c r="Q72" s="31" t="s">
        <v>476</v>
      </c>
    </row>
    <row r="73" ht="15.75" customHeight="1" spans="1:17">
      <c r="A73" s="18">
        <v>66</v>
      </c>
      <c r="B73" s="32"/>
      <c r="C73" s="22" t="s">
        <v>2477</v>
      </c>
      <c r="D73" s="23" t="s">
        <v>2478</v>
      </c>
      <c r="E73" s="24"/>
      <c r="F73" s="23"/>
      <c r="G73" s="24">
        <v>1</v>
      </c>
      <c r="H73" s="25" t="s">
        <v>626</v>
      </c>
      <c r="I73" s="26">
        <v>41487</v>
      </c>
      <c r="J73" s="26">
        <v>41487</v>
      </c>
      <c r="K73" s="27">
        <v>3800</v>
      </c>
      <c r="L73" s="28">
        <v>190</v>
      </c>
      <c r="M73" s="28">
        <v>3340</v>
      </c>
      <c r="N73" s="29">
        <v>0.53</v>
      </c>
      <c r="O73" s="28">
        <v>1770</v>
      </c>
      <c r="P73" s="30"/>
      <c r="Q73" s="31" t="s">
        <v>476</v>
      </c>
    </row>
    <row r="74" ht="15.75" customHeight="1" spans="1:17">
      <c r="A74" s="18">
        <v>67</v>
      </c>
      <c r="B74" s="32"/>
      <c r="C74" s="22" t="s">
        <v>2479</v>
      </c>
      <c r="D74" s="23" t="s">
        <v>2362</v>
      </c>
      <c r="E74" s="24"/>
      <c r="F74" s="23"/>
      <c r="G74" s="24">
        <v>1</v>
      </c>
      <c r="H74" s="25" t="s">
        <v>551</v>
      </c>
      <c r="I74" s="26">
        <v>41548</v>
      </c>
      <c r="J74" s="26">
        <v>41548</v>
      </c>
      <c r="K74" s="27">
        <v>1280</v>
      </c>
      <c r="L74" s="28">
        <v>84.07</v>
      </c>
      <c r="M74" s="28">
        <v>1150</v>
      </c>
      <c r="N74" s="29">
        <v>0.45</v>
      </c>
      <c r="O74" s="28">
        <v>520</v>
      </c>
      <c r="P74" s="30"/>
      <c r="Q74" s="31" t="s">
        <v>476</v>
      </c>
    </row>
    <row r="75" ht="15.75" customHeight="1" spans="1:17">
      <c r="A75" s="18">
        <v>68</v>
      </c>
      <c r="B75" s="32"/>
      <c r="C75" s="22" t="s">
        <v>2480</v>
      </c>
      <c r="D75" s="23" t="s">
        <v>2481</v>
      </c>
      <c r="E75" s="24"/>
      <c r="F75" s="23"/>
      <c r="G75" s="24">
        <v>1</v>
      </c>
      <c r="H75" s="25" t="s">
        <v>551</v>
      </c>
      <c r="I75" s="26">
        <v>41609</v>
      </c>
      <c r="J75" s="26">
        <v>41609</v>
      </c>
      <c r="K75" s="27">
        <v>9800</v>
      </c>
      <c r="L75" s="28">
        <v>955.31</v>
      </c>
      <c r="M75" s="28">
        <v>7640</v>
      </c>
      <c r="N75" s="29">
        <v>0.34</v>
      </c>
      <c r="O75" s="28">
        <v>2600</v>
      </c>
      <c r="P75" s="30"/>
      <c r="Q75" s="31" t="s">
        <v>476</v>
      </c>
    </row>
    <row r="76" ht="15.75" customHeight="1" spans="1:17">
      <c r="A76" s="18">
        <v>69</v>
      </c>
      <c r="B76" s="32"/>
      <c r="C76" s="22" t="s">
        <v>2482</v>
      </c>
      <c r="D76" s="23" t="s">
        <v>2483</v>
      </c>
      <c r="E76" s="24"/>
      <c r="F76" s="22"/>
      <c r="G76" s="24">
        <v>1</v>
      </c>
      <c r="H76" s="25" t="s">
        <v>551</v>
      </c>
      <c r="I76" s="26">
        <v>42095</v>
      </c>
      <c r="J76" s="26">
        <v>42095</v>
      </c>
      <c r="K76" s="27">
        <v>895</v>
      </c>
      <c r="L76" s="28">
        <v>314.03</v>
      </c>
      <c r="M76" s="28">
        <v>820</v>
      </c>
      <c r="N76" s="29">
        <v>0.5</v>
      </c>
      <c r="O76" s="28">
        <v>410</v>
      </c>
      <c r="P76" s="30"/>
      <c r="Q76" s="31" t="s">
        <v>476</v>
      </c>
    </row>
    <row r="77" ht="15.75" customHeight="1" spans="1:17">
      <c r="A77" s="18">
        <v>70</v>
      </c>
      <c r="B77" s="32"/>
      <c r="C77" s="22" t="s">
        <v>2484</v>
      </c>
      <c r="D77" s="23" t="s">
        <v>2485</v>
      </c>
      <c r="E77" s="24"/>
      <c r="F77" s="23"/>
      <c r="G77" s="24">
        <v>1</v>
      </c>
      <c r="H77" s="25" t="s">
        <v>2486</v>
      </c>
      <c r="I77" s="26">
        <v>42644</v>
      </c>
      <c r="J77" s="26">
        <v>42644</v>
      </c>
      <c r="K77" s="27">
        <v>53988.48</v>
      </c>
      <c r="L77" s="28">
        <v>34327.62</v>
      </c>
      <c r="M77" s="28">
        <v>49130</v>
      </c>
      <c r="N77" s="29">
        <v>0.79</v>
      </c>
      <c r="O77" s="28">
        <v>38810</v>
      </c>
      <c r="P77" s="30"/>
      <c r="Q77" s="31" t="s">
        <v>476</v>
      </c>
    </row>
    <row r="78" ht="15.75" customHeight="1" spans="1:17">
      <c r="A78" s="18">
        <v>71</v>
      </c>
      <c r="B78" s="32"/>
      <c r="C78" s="22" t="s">
        <v>2487</v>
      </c>
      <c r="D78" s="23" t="s">
        <v>2362</v>
      </c>
      <c r="E78" s="24"/>
      <c r="F78" s="23"/>
      <c r="G78" s="24">
        <v>7</v>
      </c>
      <c r="H78" s="25" t="s">
        <v>551</v>
      </c>
      <c r="I78" s="26">
        <v>42156</v>
      </c>
      <c r="J78" s="26">
        <v>42156</v>
      </c>
      <c r="K78" s="27">
        <v>4900</v>
      </c>
      <c r="L78" s="28">
        <v>1874.38</v>
      </c>
      <c r="M78" s="28">
        <v>4460</v>
      </c>
      <c r="N78" s="29">
        <v>0.62</v>
      </c>
      <c r="O78" s="28">
        <v>2770</v>
      </c>
      <c r="P78" s="30"/>
      <c r="Q78" s="31" t="s">
        <v>476</v>
      </c>
    </row>
    <row r="79" ht="15.75" customHeight="1" spans="1:17">
      <c r="A79" s="18">
        <v>72</v>
      </c>
      <c r="B79" s="32"/>
      <c r="C79" s="22" t="s">
        <v>2488</v>
      </c>
      <c r="D79" s="23" t="s">
        <v>2489</v>
      </c>
      <c r="E79" s="24"/>
      <c r="F79" s="23"/>
      <c r="G79" s="24">
        <v>1</v>
      </c>
      <c r="H79" s="25" t="s">
        <v>2353</v>
      </c>
      <c r="I79" s="26">
        <v>42461</v>
      </c>
      <c r="J79" s="26">
        <v>42461</v>
      </c>
      <c r="K79" s="27">
        <v>16621</v>
      </c>
      <c r="L79" s="28">
        <v>8989.07</v>
      </c>
      <c r="M79" s="28">
        <v>15790</v>
      </c>
      <c r="N79" s="29">
        <v>0.7</v>
      </c>
      <c r="O79" s="28">
        <v>11050</v>
      </c>
      <c r="P79" s="30"/>
      <c r="Q79" s="31" t="s">
        <v>476</v>
      </c>
    </row>
    <row r="80" ht="15.75" customHeight="1" spans="1:17">
      <c r="A80" s="18">
        <v>73</v>
      </c>
      <c r="B80" s="32"/>
      <c r="C80" s="22" t="s">
        <v>2490</v>
      </c>
      <c r="D80" s="23" t="s">
        <v>2491</v>
      </c>
      <c r="E80" s="24" t="s">
        <v>2492</v>
      </c>
      <c r="F80" s="22"/>
      <c r="G80" s="24">
        <v>1</v>
      </c>
      <c r="H80" s="25" t="s">
        <v>2353</v>
      </c>
      <c r="I80" s="26">
        <v>43054</v>
      </c>
      <c r="J80" s="26">
        <v>43054</v>
      </c>
      <c r="K80" s="27">
        <v>9250</v>
      </c>
      <c r="L80" s="28">
        <v>7785.4</v>
      </c>
      <c r="M80" s="28">
        <v>8970</v>
      </c>
      <c r="N80" s="29">
        <v>0.86</v>
      </c>
      <c r="O80" s="28">
        <v>7710</v>
      </c>
      <c r="P80" s="34"/>
      <c r="Q80" s="31" t="s">
        <v>476</v>
      </c>
    </row>
    <row r="81" ht="15.75" customHeight="1" spans="1:18">
      <c r="A81" s="18">
        <v>74</v>
      </c>
      <c r="B81" s="32"/>
      <c r="C81" s="22" t="s">
        <v>2493</v>
      </c>
      <c r="D81" s="23" t="s">
        <v>2491</v>
      </c>
      <c r="E81" s="24" t="s">
        <v>2492</v>
      </c>
      <c r="F81" s="22"/>
      <c r="G81" s="24">
        <v>1</v>
      </c>
      <c r="H81" s="25" t="s">
        <v>2353</v>
      </c>
      <c r="I81" s="26">
        <v>43054</v>
      </c>
      <c r="J81" s="26">
        <v>43054</v>
      </c>
      <c r="K81" s="27">
        <v>9250</v>
      </c>
      <c r="L81" s="28">
        <v>7785.4</v>
      </c>
      <c r="M81" s="28">
        <v>8970</v>
      </c>
      <c r="N81" s="29">
        <v>0.86</v>
      </c>
      <c r="O81" s="28">
        <v>7710</v>
      </c>
      <c r="P81" s="34"/>
      <c r="Q81" s="31" t="s">
        <v>476</v>
      </c>
      <c r="R81" s="37"/>
    </row>
    <row r="82" ht="15.75" customHeight="1" spans="1:18">
      <c r="A82" s="18">
        <v>75</v>
      </c>
      <c r="B82" s="32"/>
      <c r="C82" s="22" t="s">
        <v>2494</v>
      </c>
      <c r="D82" s="23" t="s">
        <v>2495</v>
      </c>
      <c r="E82" s="24"/>
      <c r="F82" s="22"/>
      <c r="G82" s="24">
        <v>1</v>
      </c>
      <c r="H82" s="25" t="s">
        <v>551</v>
      </c>
      <c r="I82" s="26">
        <v>43083</v>
      </c>
      <c r="J82" s="26">
        <v>43083</v>
      </c>
      <c r="K82" s="35">
        <v>81672.7</v>
      </c>
      <c r="L82" s="28">
        <v>70034.35</v>
      </c>
      <c r="M82" s="28">
        <v>77590</v>
      </c>
      <c r="N82" s="29">
        <v>0.89</v>
      </c>
      <c r="O82" s="28">
        <v>69060</v>
      </c>
      <c r="P82" s="34"/>
      <c r="Q82" s="31" t="s">
        <v>476</v>
      </c>
    </row>
    <row r="83" ht="15.75" customHeight="1" spans="1:18">
      <c r="A83" s="18">
        <v>76</v>
      </c>
      <c r="B83" s="32"/>
      <c r="C83" s="22" t="s">
        <v>2496</v>
      </c>
      <c r="D83" s="23" t="s">
        <v>2497</v>
      </c>
      <c r="E83" s="24"/>
      <c r="F83" s="22"/>
      <c r="G83" s="24">
        <v>1</v>
      </c>
      <c r="H83" s="25" t="s">
        <v>2498</v>
      </c>
      <c r="I83" s="26">
        <v>41456</v>
      </c>
      <c r="J83" s="26">
        <v>41456</v>
      </c>
      <c r="K83" s="27">
        <v>4300</v>
      </c>
      <c r="L83" s="28">
        <v>215</v>
      </c>
      <c r="M83" s="28">
        <v>3700</v>
      </c>
      <c r="N83" s="29">
        <v>0.15</v>
      </c>
      <c r="O83" s="28">
        <v>560</v>
      </c>
      <c r="P83" s="34"/>
      <c r="Q83" s="31" t="s">
        <v>476</v>
      </c>
    </row>
    <row r="84" ht="15.75" customHeight="1" spans="1:18">
      <c r="A84" s="18">
        <v>77</v>
      </c>
      <c r="B84" s="32"/>
      <c r="C84" s="22" t="s">
        <v>2499</v>
      </c>
      <c r="D84" s="23" t="s">
        <v>2410</v>
      </c>
      <c r="E84" s="24"/>
      <c r="F84" s="22"/>
      <c r="G84" s="24">
        <v>1</v>
      </c>
      <c r="H84" s="25" t="s">
        <v>551</v>
      </c>
      <c r="I84" s="26">
        <v>41456</v>
      </c>
      <c r="J84" s="26">
        <v>41456</v>
      </c>
      <c r="K84" s="27">
        <v>3000</v>
      </c>
      <c r="L84" s="28">
        <v>150</v>
      </c>
      <c r="M84" s="28">
        <v>2340</v>
      </c>
      <c r="N84" s="29">
        <v>0.28</v>
      </c>
      <c r="O84" s="28">
        <v>660</v>
      </c>
      <c r="P84" s="34"/>
      <c r="Q84" s="31" t="s">
        <v>476</v>
      </c>
    </row>
    <row r="85" ht="15.75" customHeight="1" spans="1:18">
      <c r="A85" s="18">
        <v>78</v>
      </c>
      <c r="B85" s="32"/>
      <c r="C85" s="22" t="s">
        <v>2500</v>
      </c>
      <c r="D85" s="23" t="s">
        <v>2501</v>
      </c>
      <c r="E85" s="24" t="s">
        <v>2502</v>
      </c>
      <c r="F85" s="22"/>
      <c r="G85" s="24">
        <v>2</v>
      </c>
      <c r="H85" s="25" t="s">
        <v>551</v>
      </c>
      <c r="I85" s="26">
        <v>43277</v>
      </c>
      <c r="J85" s="26">
        <v>43277</v>
      </c>
      <c r="K85" s="27">
        <v>4500</v>
      </c>
      <c r="L85" s="28">
        <v>4286.25</v>
      </c>
      <c r="M85" s="28">
        <v>4500</v>
      </c>
      <c r="N85" s="29">
        <v>0.92</v>
      </c>
      <c r="O85" s="28">
        <v>4140</v>
      </c>
      <c r="P85" s="34"/>
      <c r="Q85" s="31" t="s">
        <v>476</v>
      </c>
    </row>
    <row r="86" ht="15.75" customHeight="1" spans="1:18">
      <c r="A86" s="18">
        <v>79</v>
      </c>
      <c r="B86" s="32"/>
      <c r="C86" s="22" t="s">
        <v>2503</v>
      </c>
      <c r="D86" s="23" t="s">
        <v>2504</v>
      </c>
      <c r="E86" s="24"/>
      <c r="F86" s="22"/>
      <c r="G86" s="24">
        <v>272</v>
      </c>
      <c r="H86" s="25" t="s">
        <v>551</v>
      </c>
      <c r="I86" s="26">
        <v>43342</v>
      </c>
      <c r="J86" s="26">
        <v>43342</v>
      </c>
      <c r="K86" s="27">
        <v>17340</v>
      </c>
      <c r="L86" s="28">
        <v>17065.45</v>
      </c>
      <c r="M86" s="28">
        <v>17340</v>
      </c>
      <c r="N86" s="29">
        <v>0.94</v>
      </c>
      <c r="O86" s="28">
        <v>16300</v>
      </c>
      <c r="P86" s="34"/>
      <c r="Q86" s="31" t="s">
        <v>476</v>
      </c>
    </row>
    <row r="87" ht="15.75" customHeight="1" spans="1:18">
      <c r="A87" s="18">
        <v>80</v>
      </c>
      <c r="B87" s="32"/>
      <c r="C87" s="22" t="s">
        <v>2505</v>
      </c>
      <c r="D87" s="23" t="s">
        <v>2506</v>
      </c>
      <c r="E87" s="24"/>
      <c r="F87" s="22"/>
      <c r="G87" s="24">
        <v>1</v>
      </c>
      <c r="H87" s="25" t="s">
        <v>551</v>
      </c>
      <c r="I87" s="26">
        <v>42156</v>
      </c>
      <c r="J87" s="26">
        <v>42156</v>
      </c>
      <c r="K87" s="27">
        <v>1200</v>
      </c>
      <c r="L87" s="28">
        <v>459</v>
      </c>
      <c r="M87" s="28">
        <v>1090</v>
      </c>
      <c r="N87" s="29">
        <v>0.62</v>
      </c>
      <c r="O87" s="28">
        <v>680</v>
      </c>
      <c r="P87" s="34"/>
      <c r="Q87" s="31" t="s">
        <v>476</v>
      </c>
    </row>
    <row r="88" ht="15.75" customHeight="1" spans="1:18">
      <c r="A88" s="18">
        <v>81</v>
      </c>
      <c r="B88" s="32"/>
      <c r="C88" s="22" t="s">
        <v>2507</v>
      </c>
      <c r="D88" s="23" t="s">
        <v>2508</v>
      </c>
      <c r="E88" s="24"/>
      <c r="F88" s="22"/>
      <c r="G88" s="24">
        <v>1</v>
      </c>
      <c r="H88" s="25" t="s">
        <v>626</v>
      </c>
      <c r="I88" s="26">
        <v>42962</v>
      </c>
      <c r="J88" s="26">
        <v>42962</v>
      </c>
      <c r="K88" s="27">
        <v>23040</v>
      </c>
      <c r="L88" s="28">
        <v>18297.6</v>
      </c>
      <c r="M88" s="28">
        <v>21890</v>
      </c>
      <c r="N88" s="29">
        <v>0.9</v>
      </c>
      <c r="O88" s="28">
        <v>19700</v>
      </c>
      <c r="P88" s="34"/>
      <c r="Q88" s="31" t="s">
        <v>476</v>
      </c>
    </row>
    <row r="89" ht="15.75" customHeight="1" spans="1:18">
      <c r="A89" s="18">
        <v>82</v>
      </c>
      <c r="B89" s="32"/>
      <c r="C89" s="22" t="s">
        <v>2509</v>
      </c>
      <c r="D89" s="23" t="s">
        <v>2510</v>
      </c>
      <c r="E89" s="24"/>
      <c r="F89" s="22"/>
      <c r="G89" s="24">
        <v>1</v>
      </c>
      <c r="H89" s="25" t="s">
        <v>551</v>
      </c>
      <c r="I89" s="26">
        <v>42808</v>
      </c>
      <c r="J89" s="26">
        <v>42808</v>
      </c>
      <c r="K89" s="27">
        <v>2350</v>
      </c>
      <c r="L89" s="28">
        <v>1680.22</v>
      </c>
      <c r="M89" s="28">
        <v>2230</v>
      </c>
      <c r="N89" s="29">
        <v>0.8</v>
      </c>
      <c r="O89" s="28">
        <v>1780</v>
      </c>
      <c r="P89" s="34"/>
      <c r="Q89" s="31" t="s">
        <v>476</v>
      </c>
    </row>
    <row r="90" ht="15.75" customHeight="1" spans="1:18">
      <c r="A90" s="18">
        <v>83</v>
      </c>
      <c r="B90" s="32"/>
      <c r="C90" s="22" t="s">
        <v>2511</v>
      </c>
      <c r="D90" s="23" t="s">
        <v>2506</v>
      </c>
      <c r="E90" s="24"/>
      <c r="F90" s="22"/>
      <c r="G90" s="24">
        <v>1</v>
      </c>
      <c r="H90" s="25" t="s">
        <v>551</v>
      </c>
      <c r="I90" s="26">
        <v>42870</v>
      </c>
      <c r="J90" s="26">
        <v>42870</v>
      </c>
      <c r="K90" s="27">
        <v>2856</v>
      </c>
      <c r="L90" s="28">
        <v>2132.48</v>
      </c>
      <c r="M90" s="28">
        <v>2710</v>
      </c>
      <c r="N90" s="29">
        <v>0.81</v>
      </c>
      <c r="O90" s="28">
        <v>2200</v>
      </c>
      <c r="P90" s="34"/>
      <c r="Q90" s="31" t="s">
        <v>476</v>
      </c>
    </row>
    <row r="91" ht="15.75" customHeight="1" spans="1:18">
      <c r="A91" s="18">
        <v>84</v>
      </c>
      <c r="B91" s="32"/>
      <c r="C91" s="22" t="s">
        <v>2512</v>
      </c>
      <c r="D91" s="23" t="s">
        <v>2506</v>
      </c>
      <c r="E91" s="24"/>
      <c r="F91" s="22"/>
      <c r="G91" s="24">
        <v>1</v>
      </c>
      <c r="H91" s="25" t="s">
        <v>551</v>
      </c>
      <c r="I91" s="26">
        <v>42931</v>
      </c>
      <c r="J91" s="26">
        <v>42931</v>
      </c>
      <c r="K91" s="27">
        <v>1100</v>
      </c>
      <c r="L91" s="28">
        <v>856.12</v>
      </c>
      <c r="M91" s="28">
        <v>1050</v>
      </c>
      <c r="N91" s="29">
        <v>0.83</v>
      </c>
      <c r="O91" s="28">
        <v>870</v>
      </c>
      <c r="P91" s="34"/>
      <c r="Q91" s="31" t="s">
        <v>476</v>
      </c>
    </row>
    <row r="92" ht="15.75" customHeight="1" spans="1:18">
      <c r="A92" s="18">
        <v>85</v>
      </c>
      <c r="B92" s="32"/>
      <c r="C92" s="22" t="s">
        <v>2513</v>
      </c>
      <c r="D92" s="23" t="s">
        <v>2514</v>
      </c>
      <c r="E92" s="24"/>
      <c r="F92" s="22"/>
      <c r="G92" s="24">
        <v>1</v>
      </c>
      <c r="H92" s="25" t="s">
        <v>551</v>
      </c>
      <c r="I92" s="26">
        <v>41944</v>
      </c>
      <c r="J92" s="26">
        <v>41944</v>
      </c>
      <c r="K92" s="36">
        <v>31100</v>
      </c>
      <c r="L92" s="28">
        <v>8448.68</v>
      </c>
      <c r="M92" s="28">
        <v>27370</v>
      </c>
      <c r="N92" s="29">
        <v>0.27</v>
      </c>
      <c r="O92" s="28">
        <v>7390</v>
      </c>
      <c r="P92" s="34"/>
      <c r="Q92" s="31" t="s">
        <v>476</v>
      </c>
    </row>
    <row r="93" ht="15.75" customHeight="1" spans="1:18">
      <c r="A93" s="18">
        <v>86</v>
      </c>
      <c r="B93" s="32"/>
      <c r="C93" s="22" t="s">
        <v>2515</v>
      </c>
      <c r="D93" s="22" t="s">
        <v>2514</v>
      </c>
      <c r="E93" s="24"/>
      <c r="F93" s="22"/>
      <c r="G93" s="24">
        <v>1</v>
      </c>
      <c r="H93" s="25" t="s">
        <v>551</v>
      </c>
      <c r="I93" s="26">
        <v>43054</v>
      </c>
      <c r="J93" s="26">
        <v>43054</v>
      </c>
      <c r="K93" s="36">
        <v>35000</v>
      </c>
      <c r="L93" s="28">
        <v>29458.3</v>
      </c>
      <c r="M93" s="28">
        <v>33250</v>
      </c>
      <c r="N93" s="29">
        <v>0.77</v>
      </c>
      <c r="O93" s="28">
        <v>25600</v>
      </c>
      <c r="P93" s="34"/>
      <c r="Q93" s="31" t="s">
        <v>476</v>
      </c>
    </row>
    <row r="94" ht="15.75" customHeight="1" spans="1:18">
      <c r="A94" s="18">
        <v>87</v>
      </c>
      <c r="B94" s="32"/>
      <c r="C94" s="22" t="s">
        <v>2516</v>
      </c>
      <c r="D94" s="22" t="s">
        <v>2517</v>
      </c>
      <c r="E94" s="24"/>
      <c r="F94" s="22"/>
      <c r="G94" s="24">
        <v>1</v>
      </c>
      <c r="H94" s="25" t="s">
        <v>2498</v>
      </c>
      <c r="I94" s="26">
        <v>43305</v>
      </c>
      <c r="J94" s="26">
        <v>43305</v>
      </c>
      <c r="K94" s="27">
        <v>5000</v>
      </c>
      <c r="L94" s="28">
        <v>4841.66</v>
      </c>
      <c r="M94" s="28">
        <v>5000</v>
      </c>
      <c r="N94" s="29">
        <v>0.88</v>
      </c>
      <c r="O94" s="28">
        <v>4400</v>
      </c>
      <c r="P94" s="34"/>
      <c r="Q94" s="31" t="s">
        <v>476</v>
      </c>
    </row>
    <row r="95" ht="15.75" customHeight="1" spans="1:18">
      <c r="A95" s="18">
        <v>88</v>
      </c>
      <c r="B95" s="38"/>
      <c r="C95" s="22" t="s">
        <v>2518</v>
      </c>
      <c r="D95" s="22" t="s">
        <v>2519</v>
      </c>
      <c r="E95" s="24" t="s">
        <v>2520</v>
      </c>
      <c r="F95" s="22"/>
      <c r="G95" s="24">
        <v>1</v>
      </c>
      <c r="H95" s="25" t="s">
        <v>2498</v>
      </c>
      <c r="I95" s="26">
        <v>43335</v>
      </c>
      <c r="J95" s="26">
        <v>43335</v>
      </c>
      <c r="K95" s="27">
        <v>84000</v>
      </c>
      <c r="L95" s="28">
        <v>83335</v>
      </c>
      <c r="M95" s="28">
        <v>84000</v>
      </c>
      <c r="N95" s="29">
        <v>0.95</v>
      </c>
      <c r="O95" s="28">
        <v>79800</v>
      </c>
      <c r="P95" s="34"/>
      <c r="Q95" s="31" t="s">
        <v>476</v>
      </c>
    </row>
    <row r="96" ht="15.75" customHeight="1" spans="1:18">
      <c r="A96" s="18">
        <v>89</v>
      </c>
      <c r="B96" s="18"/>
      <c r="C96" s="22"/>
      <c r="D96" s="39" t="s">
        <v>969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2521</v>
      </c>
      <c r="C97" s="22" t="s">
        <v>2522</v>
      </c>
      <c r="D97" s="23" t="s">
        <v>2523</v>
      </c>
      <c r="E97" s="24"/>
      <c r="F97" s="23"/>
      <c r="G97" s="24">
        <v>1</v>
      </c>
      <c r="H97" s="25" t="s">
        <v>551</v>
      </c>
      <c r="I97" s="26">
        <v>41030</v>
      </c>
      <c r="J97" s="26">
        <v>41030</v>
      </c>
      <c r="K97" s="27">
        <v>800820</v>
      </c>
      <c r="L97" s="28">
        <v>559906.84</v>
      </c>
      <c r="M97" s="28">
        <v>696710</v>
      </c>
      <c r="N97" s="29">
        <v>0.43</v>
      </c>
      <c r="O97" s="28">
        <v>299590</v>
      </c>
      <c r="P97" s="30"/>
      <c r="Q97" s="31" t="s">
        <v>480</v>
      </c>
    </row>
    <row r="98" ht="15.75" customHeight="1" spans="1:18">
      <c r="A98" s="18">
        <v>91</v>
      </c>
      <c r="B98" s="32"/>
      <c r="C98" s="22" t="s">
        <v>2524</v>
      </c>
      <c r="D98" s="23" t="s">
        <v>2525</v>
      </c>
      <c r="E98" s="24"/>
      <c r="F98" s="23"/>
      <c r="G98" s="24">
        <v>1</v>
      </c>
      <c r="H98" s="25" t="s">
        <v>2353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2526</v>
      </c>
      <c r="D99" s="23" t="s">
        <v>2527</v>
      </c>
      <c r="E99" s="24"/>
      <c r="F99" s="22"/>
      <c r="G99" s="24">
        <v>1</v>
      </c>
      <c r="H99" s="25" t="s">
        <v>2353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2528</v>
      </c>
      <c r="D100" s="23" t="s">
        <v>2394</v>
      </c>
      <c r="E100" s="25"/>
      <c r="F100" s="23"/>
      <c r="G100" s="24">
        <v>1</v>
      </c>
      <c r="H100" s="25" t="s">
        <v>551</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2529</v>
      </c>
      <c r="D101" s="23" t="s">
        <v>2530</v>
      </c>
      <c r="E101" s="24"/>
      <c r="F101" s="22"/>
      <c r="G101" s="24">
        <v>1</v>
      </c>
      <c r="H101" s="25" t="s">
        <v>551</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2531</v>
      </c>
      <c r="D102" s="23" t="s">
        <v>2532</v>
      </c>
      <c r="E102" s="24"/>
      <c r="F102" s="22"/>
      <c r="G102" s="24">
        <v>1</v>
      </c>
      <c r="H102" s="25" t="s">
        <v>2353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2533</v>
      </c>
      <c r="D103" s="23" t="s">
        <v>2534</v>
      </c>
      <c r="E103" s="24"/>
      <c r="F103" s="22"/>
      <c r="G103" s="24">
        <v>1</v>
      </c>
      <c r="H103" s="25" t="s">
        <v>551</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2535</v>
      </c>
      <c r="D104" s="23" t="s">
        <v>2536</v>
      </c>
      <c r="E104" s="24"/>
      <c r="F104" s="22"/>
      <c r="G104" s="24">
        <v>1</v>
      </c>
      <c r="H104" s="25" t="s">
        <v>551</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2537</v>
      </c>
      <c r="D105" s="23" t="s">
        <v>2538</v>
      </c>
      <c r="E105" s="24"/>
      <c r="F105" s="22"/>
      <c r="G105" s="24">
        <v>1</v>
      </c>
      <c r="H105" s="25" t="s">
        <v>551</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2539</v>
      </c>
      <c r="D106" s="23" t="s">
        <v>2540</v>
      </c>
      <c r="E106" s="24"/>
      <c r="F106" s="22"/>
      <c r="G106" s="24">
        <v>1</v>
      </c>
      <c r="H106" s="25" t="s">
        <v>2486</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2541</v>
      </c>
      <c r="D107" s="22" t="s">
        <v>2359</v>
      </c>
      <c r="E107" s="24"/>
      <c r="F107" s="22"/>
      <c r="G107" s="24">
        <v>1</v>
      </c>
      <c r="H107" s="25" t="s">
        <v>551</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2542</v>
      </c>
      <c r="D108" s="22" t="s">
        <v>2396</v>
      </c>
      <c r="E108" s="24"/>
      <c r="F108" s="22"/>
      <c r="G108" s="24">
        <v>1</v>
      </c>
      <c r="H108" s="25" t="s">
        <v>551</v>
      </c>
      <c r="I108" s="26">
        <v>41531</v>
      </c>
      <c r="J108" s="26">
        <v>41531</v>
      </c>
      <c r="K108" s="27">
        <v>1200</v>
      </c>
      <c r="L108" s="28">
        <v>60</v>
      </c>
      <c r="M108" s="28">
        <v>940</v>
      </c>
      <c r="N108" s="29">
        <v>0.31</v>
      </c>
      <c r="O108" s="28">
        <v>290</v>
      </c>
      <c r="P108" s="34"/>
      <c r="Q108" s="31" t="s">
        <v>480</v>
      </c>
    </row>
    <row r="109" ht="15.75" customHeight="1" spans="1:18">
      <c r="A109" s="18">
        <v>102</v>
      </c>
      <c r="B109" s="32"/>
      <c r="C109" s="22" t="s">
        <v>2543</v>
      </c>
      <c r="D109" s="22" t="s">
        <v>2544</v>
      </c>
      <c r="E109" s="24"/>
      <c r="F109" s="22"/>
      <c r="G109" s="24">
        <v>2</v>
      </c>
      <c r="H109" s="25" t="s">
        <v>551</v>
      </c>
      <c r="I109" s="26">
        <v>41531</v>
      </c>
      <c r="J109" s="26">
        <v>41531</v>
      </c>
      <c r="K109" s="27">
        <v>9610</v>
      </c>
      <c r="L109" s="28">
        <v>480.5</v>
      </c>
      <c r="M109" s="28">
        <v>7500</v>
      </c>
      <c r="N109" s="29">
        <v>0.31</v>
      </c>
      <c r="O109" s="28">
        <v>2330</v>
      </c>
      <c r="P109" s="34"/>
      <c r="Q109" s="31" t="s">
        <v>480</v>
      </c>
    </row>
    <row r="110" ht="15.75" customHeight="1" spans="1:18">
      <c r="A110" s="18">
        <v>103</v>
      </c>
      <c r="B110" s="32"/>
      <c r="C110" s="22" t="s">
        <v>2545</v>
      </c>
      <c r="D110" s="22" t="s">
        <v>2546</v>
      </c>
      <c r="E110" s="24"/>
      <c r="F110" s="22"/>
      <c r="G110" s="24">
        <v>1</v>
      </c>
      <c r="H110" s="25" t="s">
        <v>551</v>
      </c>
      <c r="I110" s="26">
        <v>41699</v>
      </c>
      <c r="J110" s="26">
        <v>41699</v>
      </c>
      <c r="K110" s="36">
        <v>3480</v>
      </c>
      <c r="L110" s="28">
        <v>504.6</v>
      </c>
      <c r="M110" s="28">
        <v>2780</v>
      </c>
      <c r="N110" s="29">
        <v>0.36</v>
      </c>
      <c r="O110" s="28">
        <v>1000</v>
      </c>
      <c r="P110" s="34"/>
      <c r="Q110" s="31" t="s">
        <v>480</v>
      </c>
    </row>
    <row r="111" ht="15.75" customHeight="1" spans="1:18">
      <c r="A111" s="18">
        <v>104</v>
      </c>
      <c r="B111" s="32"/>
      <c r="C111" s="22" t="s">
        <v>2547</v>
      </c>
      <c r="D111" s="22" t="s">
        <v>2548</v>
      </c>
      <c r="E111" s="24" t="s">
        <v>2388</v>
      </c>
      <c r="F111" s="22"/>
      <c r="G111" s="24">
        <v>1</v>
      </c>
      <c r="H111" s="25" t="s">
        <v>626</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2549</v>
      </c>
      <c r="D112" s="22" t="s">
        <v>2410</v>
      </c>
      <c r="E112" s="24"/>
      <c r="F112" s="22"/>
      <c r="G112" s="24">
        <v>2</v>
      </c>
      <c r="H112" s="25" t="s">
        <v>551</v>
      </c>
      <c r="I112" s="26">
        <v>41913</v>
      </c>
      <c r="J112" s="26">
        <v>41913</v>
      </c>
      <c r="K112" s="36">
        <v>1000</v>
      </c>
      <c r="L112" s="28">
        <v>255.99</v>
      </c>
      <c r="M112" s="28">
        <v>800</v>
      </c>
      <c r="N112" s="29">
        <v>0.44</v>
      </c>
      <c r="O112" s="28">
        <v>350</v>
      </c>
      <c r="P112" s="34"/>
      <c r="Q112" s="31" t="s">
        <v>480</v>
      </c>
    </row>
    <row r="113" ht="15.75" customHeight="1" spans="1:17">
      <c r="A113" s="18">
        <v>106</v>
      </c>
      <c r="B113" s="32"/>
      <c r="C113" s="22" t="s">
        <v>2550</v>
      </c>
      <c r="D113" s="22" t="s">
        <v>2506</v>
      </c>
      <c r="E113" s="24"/>
      <c r="F113" s="22"/>
      <c r="G113" s="24">
        <v>1</v>
      </c>
      <c r="H113" s="25" t="s">
        <v>551</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2551</v>
      </c>
      <c r="D114" s="22" t="s">
        <v>2365</v>
      </c>
      <c r="E114" s="24"/>
      <c r="F114" s="22" t="s">
        <v>2366</v>
      </c>
      <c r="G114" s="24">
        <v>1</v>
      </c>
      <c r="H114" s="25" t="s">
        <v>551</v>
      </c>
      <c r="I114" s="26">
        <v>41944</v>
      </c>
      <c r="J114" s="26">
        <v>41944</v>
      </c>
      <c r="K114" s="36">
        <v>2260</v>
      </c>
      <c r="L114" s="28">
        <v>614.12</v>
      </c>
      <c r="M114" s="28">
        <v>1810</v>
      </c>
      <c r="N114" s="29">
        <v>0.45</v>
      </c>
      <c r="O114" s="28">
        <v>810</v>
      </c>
      <c r="P114" s="34"/>
      <c r="Q114" s="31" t="s">
        <v>480</v>
      </c>
    </row>
    <row r="115" ht="15.75" customHeight="1" spans="1:17">
      <c r="A115" s="18">
        <v>108</v>
      </c>
      <c r="B115" s="32"/>
      <c r="C115" s="22" t="s">
        <v>2552</v>
      </c>
      <c r="D115" s="22" t="s">
        <v>2416</v>
      </c>
      <c r="E115" s="24"/>
      <c r="F115" s="22"/>
      <c r="G115" s="24">
        <v>1</v>
      </c>
      <c r="H115" s="25" t="s">
        <v>551</v>
      </c>
      <c r="I115" s="26">
        <v>42142</v>
      </c>
      <c r="J115" s="26">
        <v>42142</v>
      </c>
      <c r="K115" s="35">
        <v>2350</v>
      </c>
      <c r="L115" s="28">
        <v>861.6</v>
      </c>
      <c r="M115" s="28">
        <v>2000</v>
      </c>
      <c r="N115" s="29">
        <v>0.51</v>
      </c>
      <c r="O115" s="28">
        <v>1020</v>
      </c>
      <c r="P115" s="34"/>
      <c r="Q115" s="31" t="s">
        <v>480</v>
      </c>
    </row>
    <row r="116" ht="15.75" customHeight="1" spans="1:17">
      <c r="A116" s="18">
        <v>109</v>
      </c>
      <c r="B116" s="32"/>
      <c r="C116" s="22" t="s">
        <v>2553</v>
      </c>
      <c r="D116" s="22" t="s">
        <v>2396</v>
      </c>
      <c r="E116" s="24"/>
      <c r="F116" s="22"/>
      <c r="G116" s="24">
        <v>1</v>
      </c>
      <c r="H116" s="25" t="s">
        <v>551</v>
      </c>
      <c r="I116" s="26">
        <v>42343</v>
      </c>
      <c r="J116" s="26">
        <v>42343</v>
      </c>
      <c r="K116" s="35">
        <v>1200</v>
      </c>
      <c r="L116" s="28">
        <v>573</v>
      </c>
      <c r="M116" s="28">
        <v>1020</v>
      </c>
      <c r="N116" s="29">
        <v>0.59</v>
      </c>
      <c r="O116" s="28">
        <v>600</v>
      </c>
      <c r="P116" s="34"/>
      <c r="Q116" s="31" t="s">
        <v>480</v>
      </c>
    </row>
    <row r="117" ht="15.75" customHeight="1" spans="1:17">
      <c r="A117" s="18">
        <v>110</v>
      </c>
      <c r="B117" s="32"/>
      <c r="C117" s="22" t="s">
        <v>2554</v>
      </c>
      <c r="D117" s="22" t="s">
        <v>2449</v>
      </c>
      <c r="E117" s="24" t="s">
        <v>2555</v>
      </c>
      <c r="F117" s="22"/>
      <c r="G117" s="24">
        <v>1</v>
      </c>
      <c r="H117" s="25" t="s">
        <v>551</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2556</v>
      </c>
      <c r="D118" s="23" t="s">
        <v>2390</v>
      </c>
      <c r="E118" s="24"/>
      <c r="F118" s="22"/>
      <c r="G118" s="24">
        <v>1</v>
      </c>
      <c r="H118" s="25" t="s">
        <v>551</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2557</v>
      </c>
      <c r="D119" s="23" t="s">
        <v>2558</v>
      </c>
      <c r="E119" s="24"/>
      <c r="F119" s="22"/>
      <c r="G119" s="24">
        <v>2</v>
      </c>
      <c r="H119" s="25" t="s">
        <v>551</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2559</v>
      </c>
      <c r="D120" s="22" t="s">
        <v>2428</v>
      </c>
      <c r="E120" s="24" t="s">
        <v>2429</v>
      </c>
      <c r="F120" s="22"/>
      <c r="G120" s="24">
        <v>1</v>
      </c>
      <c r="H120" s="25" t="s">
        <v>551</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2560</v>
      </c>
      <c r="D121" s="23" t="s">
        <v>2561</v>
      </c>
      <c r="E121" s="24"/>
      <c r="F121" s="22"/>
      <c r="G121" s="24">
        <v>4</v>
      </c>
      <c r="H121" s="25" t="s">
        <v>551</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2562</v>
      </c>
      <c r="D122" s="22" t="s">
        <v>2431</v>
      </c>
      <c r="E122" s="24"/>
      <c r="F122" s="22"/>
      <c r="G122" s="24">
        <v>1</v>
      </c>
      <c r="H122" s="25" t="s">
        <v>551</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2563</v>
      </c>
      <c r="D123" s="22" t="s">
        <v>2564</v>
      </c>
      <c r="E123" s="24"/>
      <c r="F123" s="22"/>
      <c r="G123" s="24">
        <v>1</v>
      </c>
      <c r="H123" s="25" t="s">
        <v>551</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2565</v>
      </c>
      <c r="D124" s="22" t="s">
        <v>2566</v>
      </c>
      <c r="E124" s="24" t="s">
        <v>2567</v>
      </c>
      <c r="F124" s="22" t="s">
        <v>2568</v>
      </c>
      <c r="G124" s="24">
        <v>1</v>
      </c>
      <c r="H124" s="25" t="s">
        <v>551</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2569</v>
      </c>
      <c r="D125" s="23" t="s">
        <v>2570</v>
      </c>
      <c r="E125" s="24"/>
      <c r="F125" s="22"/>
      <c r="G125" s="24">
        <v>1</v>
      </c>
      <c r="H125" s="25" t="s">
        <v>551</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2571</v>
      </c>
      <c r="D126" s="22" t="s">
        <v>2572</v>
      </c>
      <c r="E126" s="24"/>
      <c r="F126" s="22"/>
      <c r="G126" s="24">
        <v>1</v>
      </c>
      <c r="H126" s="25" t="s">
        <v>551</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2573</v>
      </c>
      <c r="D127" s="22" t="s">
        <v>2574</v>
      </c>
      <c r="E127" s="24"/>
      <c r="F127" s="22"/>
      <c r="G127" s="24">
        <v>1</v>
      </c>
      <c r="H127" s="25" t="s">
        <v>551</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2575</v>
      </c>
      <c r="D128" s="22" t="s">
        <v>2421</v>
      </c>
      <c r="E128" s="24"/>
      <c r="F128" s="22"/>
      <c r="G128" s="24">
        <v>1</v>
      </c>
      <c r="H128" s="25" t="s">
        <v>551</v>
      </c>
      <c r="I128" s="26">
        <v>42979</v>
      </c>
      <c r="J128" s="26">
        <v>42979</v>
      </c>
      <c r="K128" s="27">
        <v>3300</v>
      </c>
      <c r="L128" s="28">
        <v>2673</v>
      </c>
      <c r="M128" s="28">
        <v>3140</v>
      </c>
      <c r="N128" s="29">
        <v>0.8</v>
      </c>
      <c r="O128" s="28">
        <v>2510</v>
      </c>
      <c r="P128" s="34"/>
      <c r="Q128" s="31" t="s">
        <v>480</v>
      </c>
    </row>
    <row r="129" ht="15.75" customHeight="1" spans="1:17">
      <c r="A129" s="18">
        <v>122</v>
      </c>
      <c r="B129" s="32"/>
      <c r="C129" s="22" t="s">
        <v>2576</v>
      </c>
      <c r="D129" s="22" t="s">
        <v>2577</v>
      </c>
      <c r="E129" s="24" t="s">
        <v>2502</v>
      </c>
      <c r="F129" s="22"/>
      <c r="G129" s="24">
        <v>1</v>
      </c>
      <c r="H129" s="25" t="s">
        <v>551</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2578</v>
      </c>
      <c r="D130" s="22" t="s">
        <v>2579</v>
      </c>
      <c r="E130" s="24"/>
      <c r="F130" s="22"/>
      <c r="G130" s="24">
        <v>1</v>
      </c>
      <c r="H130" s="25" t="s">
        <v>551</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2580</v>
      </c>
      <c r="D131" s="22" t="s">
        <v>2410</v>
      </c>
      <c r="E131" s="24"/>
      <c r="F131" s="22"/>
      <c r="G131" s="24">
        <v>1</v>
      </c>
      <c r="H131" s="25" t="s">
        <v>551</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2581</v>
      </c>
      <c r="D132" s="22" t="s">
        <v>2582</v>
      </c>
      <c r="E132" s="24"/>
      <c r="F132" s="22"/>
      <c r="G132" s="24">
        <v>1</v>
      </c>
      <c r="H132" s="25" t="s">
        <v>626</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2583</v>
      </c>
      <c r="D133" s="22" t="s">
        <v>2584</v>
      </c>
      <c r="E133" s="24"/>
      <c r="F133" s="22"/>
      <c r="G133" s="24">
        <v>1</v>
      </c>
      <c r="H133" s="25" t="s">
        <v>551</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2585</v>
      </c>
      <c r="D134" s="22" t="s">
        <v>2421</v>
      </c>
      <c r="E134" s="24"/>
      <c r="F134" s="22"/>
      <c r="G134" s="24">
        <v>1</v>
      </c>
      <c r="H134" s="25" t="s">
        <v>551</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2586</v>
      </c>
      <c r="D135" s="22" t="s">
        <v>2587</v>
      </c>
      <c r="E135" s="24"/>
      <c r="F135" s="22"/>
      <c r="G135" s="24">
        <v>1</v>
      </c>
      <c r="H135" s="25" t="s">
        <v>551</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2588</v>
      </c>
      <c r="D136" s="22" t="s">
        <v>2589</v>
      </c>
      <c r="E136" s="24"/>
      <c r="F136" s="22"/>
      <c r="G136" s="24">
        <v>1</v>
      </c>
      <c r="H136" s="25" t="s">
        <v>551</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2590</v>
      </c>
      <c r="D137" s="22" t="s">
        <v>2591</v>
      </c>
      <c r="E137" s="24"/>
      <c r="F137" s="22"/>
      <c r="G137" s="24">
        <v>1</v>
      </c>
      <c r="H137" s="25" t="s">
        <v>551</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2592</v>
      </c>
      <c r="D138" s="22" t="s">
        <v>2593</v>
      </c>
      <c r="E138" s="24"/>
      <c r="F138" s="22"/>
      <c r="G138" s="24">
        <v>1</v>
      </c>
      <c r="H138" s="25" t="s">
        <v>2486</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2594</v>
      </c>
      <c r="D139" s="22" t="s">
        <v>2458</v>
      </c>
      <c r="E139" s="24"/>
      <c r="F139" s="22" t="s">
        <v>2459</v>
      </c>
      <c r="G139" s="24">
        <v>4</v>
      </c>
      <c r="H139" s="25" t="s">
        <v>551</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2595</v>
      </c>
      <c r="D140" s="23" t="s">
        <v>2596</v>
      </c>
      <c r="E140" s="24"/>
      <c r="F140" s="23"/>
      <c r="G140" s="24">
        <v>2</v>
      </c>
      <c r="H140" s="25" t="s">
        <v>551</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2597</v>
      </c>
      <c r="D141" s="23" t="s">
        <v>2491</v>
      </c>
      <c r="E141" s="24" t="s">
        <v>2492</v>
      </c>
      <c r="F141" s="23"/>
      <c r="G141" s="24">
        <v>37</v>
      </c>
      <c r="H141" s="25" t="s">
        <v>626</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2598</v>
      </c>
      <c r="D142" s="23" t="s">
        <v>2469</v>
      </c>
      <c r="E142" s="24"/>
      <c r="F142" s="23"/>
      <c r="G142" s="24">
        <v>5</v>
      </c>
      <c r="H142" s="25" t="s">
        <v>551</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2599</v>
      </c>
      <c r="D143" s="23" t="s">
        <v>2473</v>
      </c>
      <c r="E143" s="24" t="s">
        <v>2474</v>
      </c>
      <c r="F143" s="22"/>
      <c r="G143" s="24">
        <v>29</v>
      </c>
      <c r="H143" s="25" t="s">
        <v>626</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2600</v>
      </c>
      <c r="D144" s="23" t="s">
        <v>2527</v>
      </c>
      <c r="E144" s="24"/>
      <c r="F144" s="22"/>
      <c r="G144" s="24">
        <v>1</v>
      </c>
      <c r="H144" s="25" t="s">
        <v>2353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2601</v>
      </c>
      <c r="D145" s="22" t="s">
        <v>2489</v>
      </c>
      <c r="E145" s="24"/>
      <c r="F145" s="22"/>
      <c r="G145" s="24">
        <v>1</v>
      </c>
      <c r="H145" s="25" t="s">
        <v>2353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2602</v>
      </c>
      <c r="D146" s="23" t="s">
        <v>2603</v>
      </c>
      <c r="E146" s="24"/>
      <c r="F146" s="22"/>
      <c r="G146" s="24">
        <v>1</v>
      </c>
      <c r="H146" s="25" t="s">
        <v>2353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2604</v>
      </c>
      <c r="D147" s="23" t="s">
        <v>2605</v>
      </c>
      <c r="E147" s="24"/>
      <c r="F147" s="22"/>
      <c r="G147" s="24">
        <v>1</v>
      </c>
      <c r="H147" s="25" t="s">
        <v>2353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2606</v>
      </c>
      <c r="D148" s="23" t="s">
        <v>2607</v>
      </c>
      <c r="E148" s="24"/>
      <c r="F148" s="22"/>
      <c r="G148" s="24">
        <v>1</v>
      </c>
      <c r="H148" s="25" t="s">
        <v>626</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2608</v>
      </c>
      <c r="D149" s="23" t="s">
        <v>2362</v>
      </c>
      <c r="E149" s="24"/>
      <c r="F149" s="22"/>
      <c r="G149" s="24">
        <v>2</v>
      </c>
      <c r="H149" s="25" t="s">
        <v>551</v>
      </c>
      <c r="I149" s="26">
        <v>42948</v>
      </c>
      <c r="J149" s="26">
        <v>42948</v>
      </c>
      <c r="K149" s="27">
        <v>960</v>
      </c>
      <c r="L149" s="28">
        <v>762.4</v>
      </c>
      <c r="M149" s="28">
        <v>910</v>
      </c>
      <c r="N149" s="29">
        <v>0.83</v>
      </c>
      <c r="O149" s="28">
        <v>760</v>
      </c>
      <c r="P149" s="34"/>
      <c r="Q149" s="31" t="s">
        <v>480</v>
      </c>
    </row>
    <row r="150" ht="15.75" customHeight="1" spans="1:17">
      <c r="A150" s="18">
        <v>143</v>
      </c>
      <c r="B150" s="32"/>
      <c r="C150" s="22" t="s">
        <v>2609</v>
      </c>
      <c r="D150" s="23" t="s">
        <v>2610</v>
      </c>
      <c r="E150" s="24"/>
      <c r="F150" s="22"/>
      <c r="G150" s="24">
        <v>1</v>
      </c>
      <c r="H150" s="25" t="s">
        <v>2353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2611</v>
      </c>
      <c r="D151" s="23" t="s">
        <v>2464</v>
      </c>
      <c r="E151" s="24"/>
      <c r="F151" s="22"/>
      <c r="G151" s="24">
        <v>4</v>
      </c>
      <c r="H151" s="25" t="s">
        <v>551</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2612</v>
      </c>
      <c r="D152" s="22" t="s">
        <v>2469</v>
      </c>
      <c r="E152" s="24"/>
      <c r="F152" s="22"/>
      <c r="G152" s="24">
        <v>12</v>
      </c>
      <c r="H152" s="25" t="s">
        <v>551</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2613</v>
      </c>
      <c r="D153" s="23" t="s">
        <v>2614</v>
      </c>
      <c r="E153" s="24"/>
      <c r="F153" s="23"/>
      <c r="G153" s="24">
        <v>1302</v>
      </c>
      <c r="H153" s="25" t="s">
        <v>551</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2615</v>
      </c>
      <c r="D154" s="23" t="s">
        <v>2616</v>
      </c>
      <c r="E154" s="24"/>
      <c r="F154" s="22"/>
      <c r="G154" s="24">
        <v>20</v>
      </c>
      <c r="H154" s="25" t="s">
        <v>2498</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2617</v>
      </c>
      <c r="D155" s="23" t="s">
        <v>2618</v>
      </c>
      <c r="E155" s="24"/>
      <c r="F155" s="22" t="s">
        <v>2619</v>
      </c>
      <c r="G155" s="24">
        <v>1</v>
      </c>
      <c r="H155" s="25" t="s">
        <v>2498</v>
      </c>
      <c r="I155" s="26">
        <v>41821</v>
      </c>
      <c r="J155" s="26">
        <v>41821</v>
      </c>
      <c r="K155" s="27">
        <v>3200</v>
      </c>
      <c r="L155" s="28">
        <v>666.5</v>
      </c>
      <c r="M155" s="28">
        <v>2820</v>
      </c>
      <c r="N155" s="29">
        <v>0.2</v>
      </c>
      <c r="O155" s="28">
        <v>560</v>
      </c>
      <c r="P155" s="34"/>
      <c r="Q155" s="31" t="s">
        <v>480</v>
      </c>
    </row>
    <row r="156" ht="15.75" customHeight="1" spans="1:17">
      <c r="A156" s="18">
        <v>149</v>
      </c>
      <c r="B156" s="32"/>
      <c r="C156" s="22" t="s">
        <v>2620</v>
      </c>
      <c r="D156" s="23" t="s">
        <v>2621</v>
      </c>
      <c r="E156" s="24"/>
      <c r="F156" s="22"/>
      <c r="G156" s="24">
        <v>1</v>
      </c>
      <c r="H156" s="25" t="s">
        <v>2498</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2622</v>
      </c>
      <c r="D157" s="23" t="s">
        <v>2623</v>
      </c>
      <c r="E157" s="24"/>
      <c r="F157" s="22"/>
      <c r="G157" s="24">
        <v>20</v>
      </c>
      <c r="H157" s="25" t="s">
        <v>2498</v>
      </c>
      <c r="I157" s="26">
        <v>42948</v>
      </c>
      <c r="J157" s="26">
        <v>42948</v>
      </c>
      <c r="K157" s="27">
        <v>9600</v>
      </c>
      <c r="L157" s="28">
        <v>7624</v>
      </c>
      <c r="M157" s="28">
        <v>9120</v>
      </c>
      <c r="N157" s="29">
        <v>0.72</v>
      </c>
      <c r="O157" s="28">
        <v>6570</v>
      </c>
      <c r="P157" s="34"/>
      <c r="Q157" s="31" t="s">
        <v>480</v>
      </c>
    </row>
    <row r="158" ht="15.75" customHeight="1" spans="1:17">
      <c r="A158" s="18">
        <v>151</v>
      </c>
      <c r="B158" s="32"/>
      <c r="C158" s="22" t="s">
        <v>2624</v>
      </c>
      <c r="D158" s="23" t="s">
        <v>2625</v>
      </c>
      <c r="E158" s="24"/>
      <c r="F158" s="22"/>
      <c r="G158" s="24">
        <v>1</v>
      </c>
      <c r="H158" s="25" t="s">
        <v>2498</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2626</v>
      </c>
      <c r="D159" s="23" t="s">
        <v>2627</v>
      </c>
      <c r="E159" s="24"/>
      <c r="F159" s="22"/>
      <c r="G159" s="24">
        <v>1</v>
      </c>
      <c r="H159" s="25" t="s">
        <v>2498</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1092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2628</v>
      </c>
      <c r="C161" s="22" t="s">
        <v>2629</v>
      </c>
      <c r="D161" s="23" t="s">
        <v>2630</v>
      </c>
      <c r="E161" s="24"/>
      <c r="F161" s="22"/>
      <c r="G161" s="24">
        <v>1</v>
      </c>
      <c r="H161" s="25" t="s">
        <v>551</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2631</v>
      </c>
      <c r="D162" s="23" t="s">
        <v>2632</v>
      </c>
      <c r="E162" s="24"/>
      <c r="F162" s="22"/>
      <c r="G162" s="24">
        <v>1</v>
      </c>
      <c r="H162" s="25" t="s">
        <v>2353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2633</v>
      </c>
      <c r="D163" s="22" t="s">
        <v>2394</v>
      </c>
      <c r="E163" s="22"/>
      <c r="F163" s="22"/>
      <c r="G163" s="24">
        <v>1</v>
      </c>
      <c r="H163" s="25" t="s">
        <v>551</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2634</v>
      </c>
      <c r="D164" s="22" t="s">
        <v>2635</v>
      </c>
      <c r="E164" s="22"/>
      <c r="F164" s="22"/>
      <c r="G164" s="24">
        <v>1</v>
      </c>
      <c r="H164" s="25" t="s">
        <v>941</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2636</v>
      </c>
      <c r="D165" s="22" t="s">
        <v>2416</v>
      </c>
      <c r="E165" s="22" t="s">
        <v>2637</v>
      </c>
      <c r="F165" s="23"/>
      <c r="G165" s="24">
        <v>2</v>
      </c>
      <c r="H165" s="25" t="s">
        <v>551</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2638</v>
      </c>
      <c r="D166" s="22" t="s">
        <v>2639</v>
      </c>
      <c r="E166" s="22"/>
      <c r="F166" s="22"/>
      <c r="G166" s="24">
        <v>1</v>
      </c>
      <c r="H166" s="25" t="s">
        <v>551</v>
      </c>
      <c r="I166" s="26">
        <v>40269</v>
      </c>
      <c r="J166" s="26">
        <v>40269</v>
      </c>
      <c r="K166" s="27">
        <v>3100</v>
      </c>
      <c r="L166" s="28">
        <v>621.46</v>
      </c>
      <c r="M166" s="28">
        <v>2640</v>
      </c>
      <c r="N166" s="29">
        <v>0.25</v>
      </c>
      <c r="O166" s="28">
        <v>660</v>
      </c>
      <c r="P166" s="34"/>
      <c r="Q166" s="31" t="s">
        <v>481</v>
      </c>
    </row>
    <row r="167" ht="15.75" customHeight="1" spans="1:17">
      <c r="A167" s="18">
        <v>160</v>
      </c>
      <c r="B167" s="32"/>
      <c r="C167" s="22" t="s">
        <v>2640</v>
      </c>
      <c r="D167" s="22" t="s">
        <v>2641</v>
      </c>
      <c r="E167" s="22"/>
      <c r="F167" s="22"/>
      <c r="G167" s="24">
        <v>1</v>
      </c>
      <c r="H167" s="25" t="s">
        <v>551</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2642</v>
      </c>
      <c r="D168" s="22" t="s">
        <v>2643</v>
      </c>
      <c r="E168" s="22"/>
      <c r="F168" s="22"/>
      <c r="G168" s="24">
        <v>1</v>
      </c>
      <c r="H168" s="25" t="s">
        <v>551</v>
      </c>
      <c r="I168" s="26">
        <v>40422</v>
      </c>
      <c r="J168" s="26">
        <v>40422</v>
      </c>
      <c r="K168" s="36">
        <v>3200</v>
      </c>
      <c r="L168" s="28">
        <v>768.32</v>
      </c>
      <c r="M168" s="28">
        <v>2590</v>
      </c>
      <c r="N168" s="29">
        <v>0.15</v>
      </c>
      <c r="O168" s="28">
        <v>390</v>
      </c>
      <c r="P168" s="34"/>
      <c r="Q168" s="31" t="s">
        <v>481</v>
      </c>
    </row>
    <row r="169" ht="15.75" customHeight="1" spans="1:17">
      <c r="A169" s="18">
        <v>162</v>
      </c>
      <c r="B169" s="32"/>
      <c r="C169" s="22" t="s">
        <v>2644</v>
      </c>
      <c r="D169" s="22" t="s">
        <v>2396</v>
      </c>
      <c r="E169" s="22"/>
      <c r="F169" s="22"/>
      <c r="G169" s="24">
        <v>1</v>
      </c>
      <c r="H169" s="25" t="s">
        <v>551</v>
      </c>
      <c r="I169" s="26">
        <v>40422</v>
      </c>
      <c r="J169" s="26">
        <v>40422</v>
      </c>
      <c r="K169" s="36">
        <v>1300</v>
      </c>
      <c r="L169" s="28">
        <v>312.16</v>
      </c>
      <c r="M169" s="28">
        <v>810</v>
      </c>
      <c r="N169" s="29">
        <v>0.15</v>
      </c>
      <c r="O169" s="28">
        <v>120</v>
      </c>
      <c r="P169" s="34"/>
      <c r="Q169" s="31" t="s">
        <v>481</v>
      </c>
    </row>
    <row r="170" ht="15.75" customHeight="1" spans="1:17">
      <c r="A170" s="18">
        <v>163</v>
      </c>
      <c r="B170" s="32"/>
      <c r="C170" s="22" t="s">
        <v>2645</v>
      </c>
      <c r="D170" s="22" t="s">
        <v>2646</v>
      </c>
      <c r="E170" s="22"/>
      <c r="F170" s="22"/>
      <c r="G170" s="24">
        <v>1</v>
      </c>
      <c r="H170" s="25" t="s">
        <v>551</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2647</v>
      </c>
      <c r="D171" s="22" t="s">
        <v>2648</v>
      </c>
      <c r="E171" s="22"/>
      <c r="F171" s="22"/>
      <c r="G171" s="24">
        <v>1</v>
      </c>
      <c r="H171" s="25" t="s">
        <v>551</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2649</v>
      </c>
      <c r="D172" s="22" t="s">
        <v>2648</v>
      </c>
      <c r="E172" s="22"/>
      <c r="F172" s="22"/>
      <c r="G172" s="24">
        <v>1</v>
      </c>
      <c r="H172" s="25" t="s">
        <v>551</v>
      </c>
      <c r="I172" s="26">
        <v>40725</v>
      </c>
      <c r="J172" s="26">
        <v>40725</v>
      </c>
      <c r="K172" s="27">
        <v>1600</v>
      </c>
      <c r="L172" s="28">
        <v>510.38</v>
      </c>
      <c r="M172" s="28">
        <v>1380</v>
      </c>
      <c r="N172" s="29">
        <v>0.22</v>
      </c>
      <c r="O172" s="28">
        <v>300</v>
      </c>
      <c r="P172" s="34"/>
      <c r="Q172" s="31" t="s">
        <v>481</v>
      </c>
    </row>
    <row r="173" ht="15.75" customHeight="1" spans="1:17">
      <c r="A173" s="18">
        <v>166</v>
      </c>
      <c r="B173" s="32"/>
      <c r="C173" s="22" t="s">
        <v>2650</v>
      </c>
      <c r="D173" s="22" t="s">
        <v>2651</v>
      </c>
      <c r="E173" s="22"/>
      <c r="F173" s="22"/>
      <c r="G173" s="24">
        <v>1</v>
      </c>
      <c r="H173" s="25" t="s">
        <v>551</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2652</v>
      </c>
      <c r="D174" s="22" t="s">
        <v>2653</v>
      </c>
      <c r="E174" s="22"/>
      <c r="F174" s="22"/>
      <c r="G174" s="24">
        <v>1</v>
      </c>
      <c r="H174" s="25" t="s">
        <v>941</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2654</v>
      </c>
      <c r="D175" s="22" t="s">
        <v>2648</v>
      </c>
      <c r="E175" s="22"/>
      <c r="F175" s="22"/>
      <c r="G175" s="24">
        <v>1</v>
      </c>
      <c r="H175" s="25" t="s">
        <v>551</v>
      </c>
      <c r="I175" s="26">
        <v>41153</v>
      </c>
      <c r="J175" s="26">
        <v>41153</v>
      </c>
      <c r="K175" s="27">
        <v>3000</v>
      </c>
      <c r="L175" s="28">
        <v>1290</v>
      </c>
      <c r="M175" s="28">
        <v>2640</v>
      </c>
      <c r="N175" s="29">
        <v>0.34</v>
      </c>
      <c r="O175" s="28">
        <v>900</v>
      </c>
      <c r="P175" s="34"/>
      <c r="Q175" s="31" t="s">
        <v>481</v>
      </c>
    </row>
    <row r="176" ht="15.75" customHeight="1" spans="1:17">
      <c r="A176" s="18">
        <v>169</v>
      </c>
      <c r="B176" s="32"/>
      <c r="C176" s="22" t="s">
        <v>2655</v>
      </c>
      <c r="D176" s="22" t="s">
        <v>2355</v>
      </c>
      <c r="E176" s="22"/>
      <c r="F176" s="22"/>
      <c r="G176" s="24">
        <v>1</v>
      </c>
      <c r="H176" s="25" t="s">
        <v>551</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2656</v>
      </c>
      <c r="D177" s="22" t="s">
        <v>2657</v>
      </c>
      <c r="E177" s="22"/>
      <c r="F177" s="22"/>
      <c r="G177" s="24">
        <v>1</v>
      </c>
      <c r="H177" s="25" t="s">
        <v>551</v>
      </c>
      <c r="I177" s="26">
        <v>41974</v>
      </c>
      <c r="J177" s="26">
        <v>41974</v>
      </c>
      <c r="K177" s="27">
        <v>1350</v>
      </c>
      <c r="L177" s="28">
        <v>868.95</v>
      </c>
      <c r="M177" s="28">
        <v>1080</v>
      </c>
      <c r="N177" s="29">
        <v>0.46</v>
      </c>
      <c r="O177" s="28">
        <v>500</v>
      </c>
      <c r="P177" s="34"/>
      <c r="Q177" s="31" t="s">
        <v>481</v>
      </c>
    </row>
    <row r="178" ht="15.75" customHeight="1" spans="1:17">
      <c r="A178" s="18">
        <v>171</v>
      </c>
      <c r="B178" s="32"/>
      <c r="C178" s="22" t="s">
        <v>2658</v>
      </c>
      <c r="D178" s="22" t="s">
        <v>2362</v>
      </c>
      <c r="E178" s="22"/>
      <c r="F178" s="22"/>
      <c r="G178" s="24">
        <v>1</v>
      </c>
      <c r="H178" s="25" t="s">
        <v>551</v>
      </c>
      <c r="I178" s="26">
        <v>42370</v>
      </c>
      <c r="J178" s="26">
        <v>42370</v>
      </c>
      <c r="K178" s="27">
        <v>4800</v>
      </c>
      <c r="L178" s="28">
        <v>3584</v>
      </c>
      <c r="M178" s="28">
        <v>4370</v>
      </c>
      <c r="N178" s="29">
        <v>0.68</v>
      </c>
      <c r="O178" s="28">
        <v>2970</v>
      </c>
      <c r="P178" s="34"/>
      <c r="Q178" s="31" t="s">
        <v>481</v>
      </c>
    </row>
    <row r="179" ht="15.75" customHeight="1" spans="1:17">
      <c r="A179" s="18">
        <v>172</v>
      </c>
      <c r="B179" s="32"/>
      <c r="C179" s="22" t="s">
        <v>2659</v>
      </c>
      <c r="D179" s="23" t="s">
        <v>2410</v>
      </c>
      <c r="E179" s="22"/>
      <c r="F179" s="22"/>
      <c r="G179" s="24">
        <v>1</v>
      </c>
      <c r="H179" s="25" t="s">
        <v>551</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2660</v>
      </c>
      <c r="D180" s="22" t="s">
        <v>2416</v>
      </c>
      <c r="E180" s="22"/>
      <c r="F180" s="22"/>
      <c r="G180" s="24">
        <v>4</v>
      </c>
      <c r="H180" s="25" t="s">
        <v>551</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2661</v>
      </c>
      <c r="D181" s="22" t="s">
        <v>2489</v>
      </c>
      <c r="E181" s="24"/>
      <c r="F181" s="23"/>
      <c r="G181" s="24">
        <v>1</v>
      </c>
      <c r="H181" s="25" t="s">
        <v>2353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2662</v>
      </c>
      <c r="D182" s="22" t="s">
        <v>2362</v>
      </c>
      <c r="E182" s="24"/>
      <c r="F182" s="22"/>
      <c r="G182" s="24">
        <v>1</v>
      </c>
      <c r="H182" s="25" t="s">
        <v>551</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2663</v>
      </c>
      <c r="D183" s="22" t="s">
        <v>2664</v>
      </c>
      <c r="E183" s="24"/>
      <c r="F183" s="22"/>
      <c r="G183" s="24">
        <v>1</v>
      </c>
      <c r="H183" s="25" t="s">
        <v>551</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2665</v>
      </c>
      <c r="D184" s="22" t="s">
        <v>2666</v>
      </c>
      <c r="E184" s="24"/>
      <c r="F184" s="22"/>
      <c r="G184" s="24">
        <v>1</v>
      </c>
      <c r="H184" s="25" t="s">
        <v>551</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2667</v>
      </c>
      <c r="D185" s="22" t="s">
        <v>2648</v>
      </c>
      <c r="E185" s="24"/>
      <c r="F185" s="22"/>
      <c r="G185" s="24">
        <v>1</v>
      </c>
      <c r="H185" s="25" t="s">
        <v>551</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2668</v>
      </c>
      <c r="D186" s="22" t="s">
        <v>2419</v>
      </c>
      <c r="E186" s="24"/>
      <c r="F186" s="22"/>
      <c r="G186" s="24">
        <v>1</v>
      </c>
      <c r="H186" s="25" t="s">
        <v>551</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2669</v>
      </c>
      <c r="D187" s="22" t="s">
        <v>2421</v>
      </c>
      <c r="E187" s="24"/>
      <c r="F187" s="22"/>
      <c r="G187" s="24">
        <v>1</v>
      </c>
      <c r="H187" s="25" t="s">
        <v>551</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2670</v>
      </c>
      <c r="D188" s="22" t="s">
        <v>2384</v>
      </c>
      <c r="E188" s="24"/>
      <c r="F188" s="22"/>
      <c r="G188" s="24">
        <v>1</v>
      </c>
      <c r="H188" s="25" t="s">
        <v>2486</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2671</v>
      </c>
      <c r="D189" s="22" t="s">
        <v>2672</v>
      </c>
      <c r="E189" s="24"/>
      <c r="F189" s="22"/>
      <c r="G189" s="24">
        <v>1</v>
      </c>
      <c r="H189" s="25" t="s">
        <v>551</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2673</v>
      </c>
      <c r="D190" s="22" t="s">
        <v>2674</v>
      </c>
      <c r="E190" s="24"/>
      <c r="F190" s="22"/>
      <c r="G190" s="24">
        <v>1</v>
      </c>
      <c r="H190" s="25" t="s">
        <v>2486</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2675</v>
      </c>
      <c r="D191" s="22" t="s">
        <v>2657</v>
      </c>
      <c r="E191" s="24"/>
      <c r="F191" s="22"/>
      <c r="G191" s="24">
        <v>1</v>
      </c>
      <c r="H191" s="25" t="s">
        <v>551</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2676</v>
      </c>
      <c r="D192" s="22" t="s">
        <v>2677</v>
      </c>
      <c r="E192" s="24" t="s">
        <v>2474</v>
      </c>
      <c r="F192" s="22"/>
      <c r="G192" s="24">
        <v>1</v>
      </c>
      <c r="H192" s="25" t="s">
        <v>551</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2678</v>
      </c>
      <c r="D193" s="22" t="s">
        <v>2679</v>
      </c>
      <c r="E193" s="24"/>
      <c r="F193" s="22"/>
      <c r="G193" s="24">
        <v>1</v>
      </c>
      <c r="H193" s="25" t="s">
        <v>2486</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2680</v>
      </c>
      <c r="D194" s="22" t="s">
        <v>2681</v>
      </c>
      <c r="E194" s="24"/>
      <c r="F194" s="22"/>
      <c r="G194" s="24">
        <v>5</v>
      </c>
      <c r="H194" s="25" t="s">
        <v>551</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2682</v>
      </c>
      <c r="D195" s="22" t="s">
        <v>2683</v>
      </c>
      <c r="E195" s="24"/>
      <c r="F195" s="22"/>
      <c r="G195" s="24">
        <v>1</v>
      </c>
      <c r="H195" s="25" t="s">
        <v>551</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2684</v>
      </c>
      <c r="D196" s="22" t="s">
        <v>2464</v>
      </c>
      <c r="E196" s="24"/>
      <c r="F196" s="22"/>
      <c r="G196" s="24">
        <v>1</v>
      </c>
      <c r="H196" s="25" t="s">
        <v>551</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2685</v>
      </c>
      <c r="D197" s="22" t="s">
        <v>2681</v>
      </c>
      <c r="E197" s="24"/>
      <c r="F197" s="22"/>
      <c r="G197" s="24">
        <v>8</v>
      </c>
      <c r="H197" s="25" t="s">
        <v>551</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2686</v>
      </c>
      <c r="D198" s="23" t="s">
        <v>2641</v>
      </c>
      <c r="E198" s="24"/>
      <c r="F198" s="22"/>
      <c r="G198" s="24">
        <v>1</v>
      </c>
      <c r="H198" s="25" t="s">
        <v>551</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2687</v>
      </c>
      <c r="D199" s="22" t="s">
        <v>2688</v>
      </c>
      <c r="E199" s="24"/>
      <c r="F199" s="22"/>
      <c r="G199" s="24">
        <v>1</v>
      </c>
      <c r="H199" s="25" t="s">
        <v>551</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2689</v>
      </c>
      <c r="D200" s="22" t="s">
        <v>2394</v>
      </c>
      <c r="E200" s="24"/>
      <c r="F200" s="22"/>
      <c r="G200" s="24">
        <v>1</v>
      </c>
      <c r="H200" s="25" t="s">
        <v>551</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2690</v>
      </c>
      <c r="D201" s="22" t="s">
        <v>2691</v>
      </c>
      <c r="E201" s="24" t="s">
        <v>2692</v>
      </c>
      <c r="F201" s="22"/>
      <c r="G201" s="24">
        <v>1</v>
      </c>
      <c r="H201" s="25" t="s">
        <v>551</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2693</v>
      </c>
      <c r="D202" s="22" t="s">
        <v>2694</v>
      </c>
      <c r="E202" s="24"/>
      <c r="F202" s="22"/>
      <c r="G202" s="24">
        <v>1</v>
      </c>
      <c r="H202" s="25" t="s">
        <v>2353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2695</v>
      </c>
      <c r="D203" s="22" t="s">
        <v>2696</v>
      </c>
      <c r="E203" s="24"/>
      <c r="F203" s="22"/>
      <c r="G203" s="24">
        <v>1</v>
      </c>
      <c r="H203" s="25" t="s">
        <v>2486</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2697</v>
      </c>
      <c r="D204" s="22" t="s">
        <v>2698</v>
      </c>
      <c r="E204" s="24"/>
      <c r="F204" s="22"/>
      <c r="G204" s="24">
        <v>1</v>
      </c>
      <c r="H204" s="25" t="s">
        <v>551</v>
      </c>
      <c r="I204" s="26">
        <v>40422</v>
      </c>
      <c r="J204" s="26">
        <v>40422</v>
      </c>
      <c r="K204" s="27">
        <v>2300</v>
      </c>
      <c r="L204" s="28">
        <v>115</v>
      </c>
      <c r="M204" s="28">
        <v>2160</v>
      </c>
      <c r="N204" s="29">
        <v>0.46</v>
      </c>
      <c r="O204" s="28">
        <v>990</v>
      </c>
      <c r="P204" s="34"/>
      <c r="Q204" s="31" t="s">
        <v>481</v>
      </c>
    </row>
    <row r="205" ht="15.75" customHeight="1" spans="1:17">
      <c r="A205" s="18">
        <v>198</v>
      </c>
      <c r="B205" s="32"/>
      <c r="C205" s="22" t="s">
        <v>2699</v>
      </c>
      <c r="D205" s="22" t="s">
        <v>2700</v>
      </c>
      <c r="E205" s="24"/>
      <c r="F205" s="22"/>
      <c r="G205" s="24">
        <v>1</v>
      </c>
      <c r="H205" s="25" t="s">
        <v>551</v>
      </c>
      <c r="I205" s="26">
        <v>40452</v>
      </c>
      <c r="J205" s="26">
        <v>40452</v>
      </c>
      <c r="K205" s="36">
        <v>4600</v>
      </c>
      <c r="L205" s="28">
        <v>230</v>
      </c>
      <c r="M205" s="28">
        <v>2850</v>
      </c>
      <c r="N205" s="29">
        <v>0.15</v>
      </c>
      <c r="O205" s="28">
        <v>430</v>
      </c>
      <c r="P205" s="34"/>
      <c r="Q205" s="31" t="s">
        <v>481</v>
      </c>
    </row>
    <row r="206" ht="15.75" customHeight="1" spans="1:17">
      <c r="A206" s="18">
        <v>199</v>
      </c>
      <c r="B206" s="32"/>
      <c r="C206" s="22" t="s">
        <v>2701</v>
      </c>
      <c r="D206" s="22" t="s">
        <v>2394</v>
      </c>
      <c r="E206" s="24"/>
      <c r="F206" s="22"/>
      <c r="G206" s="24">
        <v>1</v>
      </c>
      <c r="H206" s="25" t="s">
        <v>626</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2702</v>
      </c>
      <c r="D207" s="22" t="s">
        <v>2703</v>
      </c>
      <c r="E207" s="24"/>
      <c r="F207" s="22"/>
      <c r="G207" s="24">
        <v>1</v>
      </c>
      <c r="H207" s="25" t="s">
        <v>551</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2704</v>
      </c>
      <c r="D208" s="22" t="s">
        <v>2651</v>
      </c>
      <c r="E208" s="24"/>
      <c r="F208" s="22"/>
      <c r="G208" s="24">
        <v>1</v>
      </c>
      <c r="H208" s="25" t="s">
        <v>551</v>
      </c>
      <c r="I208" s="26">
        <v>41000</v>
      </c>
      <c r="J208" s="26">
        <v>41000</v>
      </c>
      <c r="K208" s="27">
        <v>2200</v>
      </c>
      <c r="L208" s="28">
        <v>110</v>
      </c>
      <c r="M208" s="28">
        <v>2160</v>
      </c>
      <c r="N208" s="29">
        <v>0.42</v>
      </c>
      <c r="O208" s="28">
        <v>910</v>
      </c>
      <c r="P208" s="34"/>
      <c r="Q208" s="31" t="s">
        <v>481</v>
      </c>
    </row>
    <row r="209" ht="15.75" customHeight="1" spans="1:17">
      <c r="A209" s="18">
        <v>202</v>
      </c>
      <c r="B209" s="32"/>
      <c r="C209" s="22" t="s">
        <v>2705</v>
      </c>
      <c r="D209" s="22" t="s">
        <v>2706</v>
      </c>
      <c r="E209" s="24"/>
      <c r="F209" s="22"/>
      <c r="G209" s="24">
        <v>1</v>
      </c>
      <c r="H209" s="25" t="s">
        <v>551</v>
      </c>
      <c r="I209" s="26">
        <v>41183</v>
      </c>
      <c r="J209" s="26">
        <v>41183</v>
      </c>
      <c r="K209" s="27">
        <v>2800</v>
      </c>
      <c r="L209" s="28">
        <v>140</v>
      </c>
      <c r="M209" s="28">
        <v>2740</v>
      </c>
      <c r="N209" s="29">
        <v>0.46</v>
      </c>
      <c r="O209" s="28">
        <v>1260</v>
      </c>
      <c r="P209" s="34"/>
      <c r="Q209" s="31" t="s">
        <v>481</v>
      </c>
    </row>
    <row r="210" ht="15.75" customHeight="1" spans="1:17">
      <c r="A210" s="18">
        <v>203</v>
      </c>
      <c r="B210" s="32"/>
      <c r="C210" s="22" t="s">
        <v>2707</v>
      </c>
      <c r="D210" s="22" t="s">
        <v>2394</v>
      </c>
      <c r="E210" s="24"/>
      <c r="F210" s="22"/>
      <c r="G210" s="24">
        <v>1</v>
      </c>
      <c r="H210" s="25" t="s">
        <v>626</v>
      </c>
      <c r="I210" s="26">
        <v>41244</v>
      </c>
      <c r="J210" s="26">
        <v>41244</v>
      </c>
      <c r="K210" s="27">
        <v>6000</v>
      </c>
      <c r="L210" s="28">
        <v>300</v>
      </c>
      <c r="M210" s="28">
        <v>4800</v>
      </c>
      <c r="N210" s="29">
        <v>0.37</v>
      </c>
      <c r="O210" s="28">
        <v>1780</v>
      </c>
      <c r="P210" s="34"/>
      <c r="Q210" s="31" t="s">
        <v>481</v>
      </c>
    </row>
    <row r="211" ht="15.75" customHeight="1" spans="1:17">
      <c r="A211" s="18">
        <v>204</v>
      </c>
      <c r="B211" s="32"/>
      <c r="C211" s="22" t="s">
        <v>2708</v>
      </c>
      <c r="D211" s="22" t="s">
        <v>2365</v>
      </c>
      <c r="E211" s="24"/>
      <c r="F211" s="22" t="s">
        <v>2366</v>
      </c>
      <c r="G211" s="24">
        <v>1</v>
      </c>
      <c r="H211" s="25" t="s">
        <v>551</v>
      </c>
      <c r="I211" s="26">
        <v>41244</v>
      </c>
      <c r="J211" s="26">
        <v>41244</v>
      </c>
      <c r="K211" s="27">
        <v>2300</v>
      </c>
      <c r="L211" s="28">
        <v>115</v>
      </c>
      <c r="M211" s="28">
        <v>1610</v>
      </c>
      <c r="N211" s="29">
        <v>0.21</v>
      </c>
      <c r="O211" s="28">
        <v>340</v>
      </c>
      <c r="P211" s="34"/>
      <c r="Q211" s="31" t="s">
        <v>481</v>
      </c>
    </row>
    <row r="212" ht="15.75" customHeight="1" spans="1:17">
      <c r="A212" s="18">
        <v>205</v>
      </c>
      <c r="B212" s="32"/>
      <c r="C212" s="22" t="s">
        <v>2709</v>
      </c>
      <c r="D212" s="22" t="s">
        <v>2710</v>
      </c>
      <c r="E212" s="24"/>
      <c r="F212" s="22"/>
      <c r="G212" s="24">
        <v>1</v>
      </c>
      <c r="H212" s="25" t="s">
        <v>551</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2711</v>
      </c>
      <c r="D213" s="22" t="s">
        <v>2406</v>
      </c>
      <c r="E213" s="24"/>
      <c r="F213" s="22"/>
      <c r="G213" s="24">
        <v>1</v>
      </c>
      <c r="H213" s="25" t="s">
        <v>551</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2712</v>
      </c>
      <c r="D214" s="22" t="s">
        <v>2713</v>
      </c>
      <c r="E214" s="24"/>
      <c r="F214" s="22"/>
      <c r="G214" s="24">
        <v>1</v>
      </c>
      <c r="H214" s="25" t="s">
        <v>551</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2714</v>
      </c>
      <c r="D215" s="22" t="s">
        <v>2715</v>
      </c>
      <c r="E215" s="24"/>
      <c r="F215" s="22"/>
      <c r="G215" s="24">
        <v>1</v>
      </c>
      <c r="H215" s="25" t="s">
        <v>551</v>
      </c>
      <c r="I215" s="26">
        <v>42522</v>
      </c>
      <c r="J215" s="26">
        <v>42522</v>
      </c>
      <c r="K215" s="27">
        <v>1300</v>
      </c>
      <c r="L215" s="28">
        <v>744.34</v>
      </c>
      <c r="M215" s="28">
        <v>1260</v>
      </c>
      <c r="N215" s="29">
        <v>0.77</v>
      </c>
      <c r="O215" s="28">
        <v>970</v>
      </c>
      <c r="P215" s="34"/>
      <c r="Q215" s="31" t="s">
        <v>481</v>
      </c>
    </row>
    <row r="216" ht="15.75" customHeight="1" spans="1:17">
      <c r="A216" s="18">
        <v>209</v>
      </c>
      <c r="B216" s="32"/>
      <c r="C216" s="22" t="s">
        <v>2716</v>
      </c>
      <c r="D216" s="22" t="s">
        <v>2428</v>
      </c>
      <c r="E216" s="24" t="s">
        <v>2429</v>
      </c>
      <c r="F216" s="22"/>
      <c r="G216" s="24">
        <v>3</v>
      </c>
      <c r="H216" s="25" t="s">
        <v>551</v>
      </c>
      <c r="I216" s="26">
        <v>42826</v>
      </c>
      <c r="J216" s="26">
        <v>42826</v>
      </c>
      <c r="K216" s="27">
        <v>8400</v>
      </c>
      <c r="L216" s="28">
        <v>6139</v>
      </c>
      <c r="M216" s="28">
        <v>8400</v>
      </c>
      <c r="N216" s="29">
        <v>0.83</v>
      </c>
      <c r="O216" s="28">
        <v>6970</v>
      </c>
      <c r="P216" s="34"/>
      <c r="Q216" s="31" t="s">
        <v>481</v>
      </c>
    </row>
    <row r="217" ht="15.75" customHeight="1" spans="1:17">
      <c r="A217" s="18">
        <v>210</v>
      </c>
      <c r="B217" s="32"/>
      <c r="C217" s="22" t="s">
        <v>2717</v>
      </c>
      <c r="D217" s="22" t="s">
        <v>2566</v>
      </c>
      <c r="E217" s="24" t="s">
        <v>2567</v>
      </c>
      <c r="F217" s="22" t="s">
        <v>2568</v>
      </c>
      <c r="G217" s="24">
        <v>1</v>
      </c>
      <c r="H217" s="25" t="s">
        <v>2486</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2718</v>
      </c>
      <c r="D218" s="22" t="s">
        <v>2719</v>
      </c>
      <c r="E218" s="24"/>
      <c r="F218" s="22"/>
      <c r="G218" s="24">
        <v>1</v>
      </c>
      <c r="H218" s="25" t="s">
        <v>551</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2720</v>
      </c>
      <c r="D219" s="22" t="s">
        <v>2399</v>
      </c>
      <c r="E219" s="24"/>
      <c r="F219" s="22"/>
      <c r="G219" s="24">
        <v>1</v>
      </c>
      <c r="H219" s="25" t="s">
        <v>551</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2721</v>
      </c>
      <c r="D220" s="22" t="s">
        <v>2579</v>
      </c>
      <c r="E220" s="24"/>
      <c r="F220" s="22"/>
      <c r="G220" s="24">
        <v>1</v>
      </c>
      <c r="H220" s="25" t="s">
        <v>551</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2722</v>
      </c>
      <c r="D221" s="22" t="s">
        <v>2723</v>
      </c>
      <c r="E221" s="24"/>
      <c r="F221" s="22"/>
      <c r="G221" s="24">
        <v>1</v>
      </c>
      <c r="H221" s="25" t="s">
        <v>551</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2724</v>
      </c>
      <c r="D222" s="22" t="s">
        <v>2725</v>
      </c>
      <c r="E222" s="24"/>
      <c r="F222" s="22"/>
      <c r="G222" s="24">
        <v>1</v>
      </c>
      <c r="H222" s="25" t="s">
        <v>551</v>
      </c>
      <c r="I222" s="26">
        <v>43009</v>
      </c>
      <c r="J222" s="26">
        <v>43009</v>
      </c>
      <c r="K222" s="36">
        <v>3600</v>
      </c>
      <c r="L222" s="28">
        <v>2973</v>
      </c>
      <c r="M222" s="28">
        <v>3490</v>
      </c>
      <c r="N222" s="29">
        <v>0.88</v>
      </c>
      <c r="O222" s="28">
        <v>3070</v>
      </c>
      <c r="P222" s="34"/>
      <c r="Q222" s="31" t="s">
        <v>481</v>
      </c>
    </row>
    <row r="223" ht="15.75" customHeight="1" spans="1:17">
      <c r="A223" s="18">
        <v>216</v>
      </c>
      <c r="B223" s="32"/>
      <c r="C223" s="22" t="s">
        <v>2726</v>
      </c>
      <c r="D223" s="22" t="s">
        <v>2469</v>
      </c>
      <c r="E223" s="24"/>
      <c r="F223" s="22"/>
      <c r="G223" s="24">
        <v>1</v>
      </c>
      <c r="H223" s="25" t="s">
        <v>551</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2727</v>
      </c>
      <c r="D224" s="22" t="s">
        <v>2723</v>
      </c>
      <c r="E224" s="24"/>
      <c r="F224" s="22"/>
      <c r="G224" s="24">
        <v>1</v>
      </c>
      <c r="H224" s="25" t="s">
        <v>551</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2728</v>
      </c>
      <c r="D225" s="22" t="s">
        <v>2428</v>
      </c>
      <c r="E225" s="24"/>
      <c r="F225" s="22"/>
      <c r="G225" s="24">
        <v>1</v>
      </c>
      <c r="H225" s="25" t="s">
        <v>551</v>
      </c>
      <c r="I225" s="26">
        <v>43128</v>
      </c>
      <c r="J225" s="26">
        <v>43128</v>
      </c>
      <c r="K225" s="27">
        <v>8100</v>
      </c>
      <c r="L225" s="28">
        <v>7074</v>
      </c>
      <c r="M225" s="28">
        <v>8100</v>
      </c>
      <c r="N225" s="29">
        <v>0.9</v>
      </c>
      <c r="O225" s="28">
        <v>7290</v>
      </c>
      <c r="P225" s="34"/>
      <c r="Q225" s="31" t="s">
        <v>481</v>
      </c>
    </row>
    <row r="226" ht="15.75" customHeight="1" spans="1:17">
      <c r="A226" s="18">
        <v>219</v>
      </c>
      <c r="B226" s="32"/>
      <c r="C226" s="22" t="s">
        <v>2729</v>
      </c>
      <c r="D226" s="22" t="s">
        <v>2730</v>
      </c>
      <c r="E226" s="24"/>
      <c r="F226" s="22"/>
      <c r="G226" s="24">
        <v>1</v>
      </c>
      <c r="H226" s="25" t="s">
        <v>551</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2731</v>
      </c>
      <c r="D227" s="22" t="s">
        <v>2589</v>
      </c>
      <c r="E227" s="24"/>
      <c r="F227" s="22"/>
      <c r="G227" s="24">
        <v>2</v>
      </c>
      <c r="H227" s="25" t="s">
        <v>551</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2732</v>
      </c>
      <c r="D228" s="23" t="s">
        <v>2733</v>
      </c>
      <c r="E228" s="24"/>
      <c r="F228" s="23"/>
      <c r="G228" s="24">
        <v>2</v>
      </c>
      <c r="H228" s="25" t="s">
        <v>551</v>
      </c>
      <c r="I228" s="26">
        <v>43235</v>
      </c>
      <c r="J228" s="26">
        <v>43235</v>
      </c>
      <c r="K228" s="27">
        <v>4800</v>
      </c>
      <c r="L228" s="28">
        <v>4496</v>
      </c>
      <c r="M228" s="28">
        <v>4800</v>
      </c>
      <c r="N228" s="29">
        <v>0.91</v>
      </c>
      <c r="O228" s="28">
        <v>4370</v>
      </c>
      <c r="P228" s="30"/>
      <c r="Q228" s="31" t="s">
        <v>481</v>
      </c>
    </row>
    <row r="229" ht="15.75" customHeight="1" spans="1:17">
      <c r="A229" s="18">
        <v>222</v>
      </c>
      <c r="B229" s="32"/>
      <c r="C229" s="22" t="s">
        <v>2734</v>
      </c>
      <c r="D229" s="23" t="s">
        <v>2416</v>
      </c>
      <c r="E229" s="24"/>
      <c r="F229" s="23"/>
      <c r="G229" s="24">
        <v>1</v>
      </c>
      <c r="H229" s="25" t="s">
        <v>551</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2735</v>
      </c>
      <c r="D230" s="23" t="s">
        <v>2736</v>
      </c>
      <c r="E230" s="24"/>
      <c r="F230" s="23"/>
      <c r="G230" s="24">
        <v>1</v>
      </c>
      <c r="H230" s="25" t="s">
        <v>551</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2737</v>
      </c>
      <c r="D231" s="23" t="s">
        <v>2365</v>
      </c>
      <c r="E231" s="24"/>
      <c r="F231" s="23" t="s">
        <v>2366</v>
      </c>
      <c r="G231" s="24">
        <v>2</v>
      </c>
      <c r="H231" s="25" t="s">
        <v>551</v>
      </c>
      <c r="I231" s="26">
        <v>43238</v>
      </c>
      <c r="J231" s="26">
        <v>43238</v>
      </c>
      <c r="K231" s="27">
        <v>4800</v>
      </c>
      <c r="L231" s="28">
        <v>4496</v>
      </c>
      <c r="M231" s="28">
        <v>4800</v>
      </c>
      <c r="N231" s="29">
        <v>0.89</v>
      </c>
      <c r="O231" s="28">
        <v>4270</v>
      </c>
      <c r="P231" s="30"/>
      <c r="Q231" s="31" t="s">
        <v>481</v>
      </c>
    </row>
    <row r="232" ht="15.75" customHeight="1" spans="1:17">
      <c r="A232" s="18">
        <v>225</v>
      </c>
      <c r="B232" s="32"/>
      <c r="C232" s="22" t="s">
        <v>2738</v>
      </c>
      <c r="D232" s="23" t="s">
        <v>2449</v>
      </c>
      <c r="E232" s="24"/>
      <c r="F232" s="23"/>
      <c r="G232" s="24">
        <v>1</v>
      </c>
      <c r="H232" s="25" t="s">
        <v>551</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2739</v>
      </c>
      <c r="D233" s="22" t="s">
        <v>2596</v>
      </c>
      <c r="E233" s="24"/>
      <c r="F233" s="22"/>
      <c r="G233" s="24">
        <v>4</v>
      </c>
      <c r="H233" s="25" t="s">
        <v>551</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2740</v>
      </c>
      <c r="D234" s="22" t="s">
        <v>2741</v>
      </c>
      <c r="E234" s="24"/>
      <c r="F234" s="22"/>
      <c r="G234" s="24">
        <v>2</v>
      </c>
      <c r="H234" s="25" t="s">
        <v>551</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2742</v>
      </c>
      <c r="D235" s="22" t="s">
        <v>2362</v>
      </c>
      <c r="E235" s="24"/>
      <c r="F235" s="22"/>
      <c r="G235" s="24">
        <v>1</v>
      </c>
      <c r="H235" s="25" t="s">
        <v>551</v>
      </c>
      <c r="I235" s="26">
        <v>41579</v>
      </c>
      <c r="J235" s="26">
        <v>41579</v>
      </c>
      <c r="K235" s="27">
        <v>3600</v>
      </c>
      <c r="L235" s="43">
        <v>294</v>
      </c>
      <c r="M235" s="28">
        <v>3240</v>
      </c>
      <c r="N235" s="29">
        <v>0.46</v>
      </c>
      <c r="O235" s="28">
        <v>1490</v>
      </c>
      <c r="P235" s="34"/>
      <c r="Q235" s="31" t="s">
        <v>481</v>
      </c>
    </row>
    <row r="236" ht="15.75" customHeight="1" spans="1:17">
      <c r="A236" s="18">
        <v>229</v>
      </c>
      <c r="B236" s="32"/>
      <c r="C236" s="22" t="s">
        <v>2743</v>
      </c>
      <c r="D236" s="22" t="s">
        <v>2744</v>
      </c>
      <c r="E236" s="24"/>
      <c r="F236" s="22"/>
      <c r="G236" s="24">
        <v>1</v>
      </c>
      <c r="H236" s="25" t="s">
        <v>2353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2745</v>
      </c>
      <c r="D237" s="23" t="s">
        <v>2527</v>
      </c>
      <c r="E237" s="24"/>
      <c r="F237" s="23"/>
      <c r="G237" s="24">
        <v>1</v>
      </c>
      <c r="H237" s="25" t="s">
        <v>551</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2746</v>
      </c>
      <c r="D238" s="23" t="s">
        <v>2747</v>
      </c>
      <c r="E238" s="24"/>
      <c r="F238" s="23"/>
      <c r="G238" s="24">
        <v>1</v>
      </c>
      <c r="H238" s="25" t="s">
        <v>551</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2748</v>
      </c>
      <c r="D239" s="23" t="s">
        <v>2749</v>
      </c>
      <c r="E239" s="24"/>
      <c r="F239" s="23"/>
      <c r="G239" s="24">
        <v>1</v>
      </c>
      <c r="H239" s="25" t="s">
        <v>551</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2750</v>
      </c>
      <c r="D240" s="23" t="s">
        <v>2491</v>
      </c>
      <c r="E240" s="24"/>
      <c r="F240" s="23"/>
      <c r="G240" s="24">
        <v>500</v>
      </c>
      <c r="H240" s="25" t="s">
        <v>626</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2751</v>
      </c>
      <c r="D241" s="23" t="s">
        <v>2752</v>
      </c>
      <c r="E241" s="24"/>
      <c r="F241" s="23"/>
      <c r="G241" s="24">
        <v>1</v>
      </c>
      <c r="H241" s="25" t="s">
        <v>2353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2753</v>
      </c>
      <c r="D242" s="23" t="s">
        <v>2749</v>
      </c>
      <c r="E242" s="24" t="s">
        <v>2754</v>
      </c>
      <c r="F242" s="23"/>
      <c r="G242" s="24">
        <v>1</v>
      </c>
      <c r="H242" s="25" t="s">
        <v>2353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2755</v>
      </c>
      <c r="D243" s="23" t="s">
        <v>2756</v>
      </c>
      <c r="E243" s="24"/>
      <c r="F243" s="23"/>
      <c r="G243" s="24">
        <v>1</v>
      </c>
      <c r="H243" s="25" t="s">
        <v>2353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2757</v>
      </c>
      <c r="D244" s="23" t="s">
        <v>2758</v>
      </c>
      <c r="E244" s="24"/>
      <c r="F244" s="23"/>
      <c r="G244" s="24">
        <v>1</v>
      </c>
      <c r="H244" s="25" t="s">
        <v>551</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2759</v>
      </c>
      <c r="D245" s="23" t="s">
        <v>2760</v>
      </c>
      <c r="E245" s="24"/>
      <c r="F245" s="23"/>
      <c r="G245" s="24">
        <v>500</v>
      </c>
      <c r="H245" s="25" t="s">
        <v>626</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2761</v>
      </c>
      <c r="D246" s="23" t="s">
        <v>2504</v>
      </c>
      <c r="E246" s="24"/>
      <c r="F246" s="23"/>
      <c r="G246" s="24">
        <v>783</v>
      </c>
      <c r="H246" s="25" t="s">
        <v>551</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2762</v>
      </c>
      <c r="D247" s="23" t="s">
        <v>2763</v>
      </c>
      <c r="E247" s="24">
        <v>1380</v>
      </c>
      <c r="F247" s="23"/>
      <c r="G247" s="24">
        <v>100</v>
      </c>
      <c r="H247" s="25" t="s">
        <v>551</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2764</v>
      </c>
      <c r="D248" s="23" t="s">
        <v>2614</v>
      </c>
      <c r="E248" s="24"/>
      <c r="F248" s="23"/>
      <c r="G248" s="24">
        <v>1</v>
      </c>
      <c r="H248" s="25" t="s">
        <v>2353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2765</v>
      </c>
      <c r="D249" s="23" t="s">
        <v>2766</v>
      </c>
      <c r="E249" s="24"/>
      <c r="F249" s="23"/>
      <c r="G249" s="24">
        <v>1</v>
      </c>
      <c r="H249" s="25" t="s">
        <v>2767</v>
      </c>
      <c r="I249" s="26">
        <v>43210</v>
      </c>
      <c r="J249" s="26">
        <v>43210</v>
      </c>
      <c r="K249" s="27">
        <v>1440</v>
      </c>
      <c r="L249" s="28">
        <v>1326</v>
      </c>
      <c r="M249" s="28">
        <v>1440</v>
      </c>
      <c r="N249" s="29">
        <v>0.94</v>
      </c>
      <c r="O249" s="28">
        <v>1350</v>
      </c>
      <c r="P249" s="30"/>
      <c r="Q249" s="31" t="s">
        <v>481</v>
      </c>
    </row>
    <row r="250" ht="15.75" customHeight="1" spans="1:17">
      <c r="A250" s="18">
        <v>243</v>
      </c>
      <c r="B250" s="32"/>
      <c r="C250" s="22" t="s">
        <v>2768</v>
      </c>
      <c r="D250" s="23" t="s">
        <v>2769</v>
      </c>
      <c r="E250" s="24"/>
      <c r="F250" s="23"/>
      <c r="G250" s="24">
        <v>1</v>
      </c>
      <c r="H250" s="25" t="s">
        <v>2353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2770</v>
      </c>
      <c r="D251" s="23" t="s">
        <v>2771</v>
      </c>
      <c r="E251" s="24"/>
      <c r="F251" s="23"/>
      <c r="G251" s="24">
        <v>1</v>
      </c>
      <c r="H251" s="25" t="s">
        <v>2353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2772</v>
      </c>
      <c r="D252" s="23" t="s">
        <v>2773</v>
      </c>
      <c r="E252" s="24"/>
      <c r="F252" s="23"/>
      <c r="G252" s="24">
        <v>1</v>
      </c>
      <c r="H252" s="25" t="s">
        <v>551</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2774</v>
      </c>
      <c r="D253" s="23" t="s">
        <v>2775</v>
      </c>
      <c r="E253" s="24"/>
      <c r="F253" s="22"/>
      <c r="G253" s="24">
        <v>2</v>
      </c>
      <c r="H253" s="25" t="s">
        <v>551</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2776</v>
      </c>
      <c r="D254" s="22" t="s">
        <v>2777</v>
      </c>
      <c r="E254" s="22"/>
      <c r="F254" s="22"/>
      <c r="G254" s="24">
        <v>1</v>
      </c>
      <c r="H254" s="25" t="s">
        <v>551</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2778</v>
      </c>
      <c r="D255" s="22" t="s">
        <v>2621</v>
      </c>
      <c r="E255" s="22"/>
      <c r="F255" s="22"/>
      <c r="G255" s="24">
        <v>1</v>
      </c>
      <c r="H255" s="25" t="s">
        <v>2498</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2779</v>
      </c>
      <c r="D256" s="22" t="s">
        <v>2780</v>
      </c>
      <c r="E256" s="22"/>
      <c r="F256" s="22"/>
      <c r="G256" s="24">
        <v>1</v>
      </c>
      <c r="H256" s="25" t="s">
        <v>2498</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2781</v>
      </c>
      <c r="D257" s="22" t="s">
        <v>2782</v>
      </c>
      <c r="E257" s="22"/>
      <c r="F257" s="22" t="s">
        <v>2783</v>
      </c>
      <c r="G257" s="24">
        <v>1</v>
      </c>
      <c r="H257" s="25" t="s">
        <v>2498</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2784</v>
      </c>
      <c r="D258" s="22" t="s">
        <v>2785</v>
      </c>
      <c r="E258" s="22"/>
      <c r="F258" s="22"/>
      <c r="G258" s="24">
        <v>1</v>
      </c>
      <c r="H258" s="25" t="s">
        <v>2498</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2786</v>
      </c>
      <c r="D259" s="22" t="s">
        <v>2787</v>
      </c>
      <c r="E259" s="24"/>
      <c r="F259" s="22"/>
      <c r="G259" s="24">
        <v>1</v>
      </c>
      <c r="H259" s="25" t="s">
        <v>2498</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1326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2788</v>
      </c>
      <c r="C261" s="22" t="s">
        <v>2789</v>
      </c>
      <c r="D261" s="22" t="s">
        <v>2790</v>
      </c>
      <c r="E261" s="24"/>
      <c r="F261" s="22"/>
      <c r="G261" s="24">
        <v>1</v>
      </c>
      <c r="H261" s="25" t="s">
        <v>2353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2791</v>
      </c>
      <c r="D262" s="22" t="s">
        <v>2792</v>
      </c>
      <c r="E262" s="24"/>
      <c r="F262" s="22"/>
      <c r="G262" s="24">
        <v>1</v>
      </c>
      <c r="H262" s="25" t="s">
        <v>551</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2793</v>
      </c>
      <c r="D263" s="22" t="s">
        <v>2794</v>
      </c>
      <c r="E263" s="24"/>
      <c r="F263" s="22"/>
      <c r="G263" s="24">
        <v>1</v>
      </c>
      <c r="H263" s="25" t="s">
        <v>626</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2795</v>
      </c>
      <c r="D264" s="22" t="s">
        <v>2796</v>
      </c>
      <c r="E264" s="24"/>
      <c r="F264" s="22" t="s">
        <v>2385</v>
      </c>
      <c r="G264" s="24">
        <v>1</v>
      </c>
      <c r="H264" s="25" t="s">
        <v>2353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2797</v>
      </c>
      <c r="D265" s="22" t="s">
        <v>2798</v>
      </c>
      <c r="E265" s="24"/>
      <c r="F265" s="22"/>
      <c r="G265" s="24">
        <v>1</v>
      </c>
      <c r="H265" s="25" t="s">
        <v>551</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2799</v>
      </c>
      <c r="D266" s="22" t="s">
        <v>2800</v>
      </c>
      <c r="E266" s="24"/>
      <c r="F266" s="22"/>
      <c r="G266" s="24">
        <v>1</v>
      </c>
      <c r="H266" s="25" t="s">
        <v>551</v>
      </c>
      <c r="I266" s="26">
        <v>39630</v>
      </c>
      <c r="J266" s="26">
        <v>39630</v>
      </c>
      <c r="K266" s="27">
        <v>550</v>
      </c>
      <c r="L266" s="28">
        <v>27.5</v>
      </c>
      <c r="M266" s="28">
        <v>450</v>
      </c>
      <c r="N266" s="29">
        <v>0.15</v>
      </c>
      <c r="O266" s="28">
        <v>70</v>
      </c>
      <c r="P266" s="34"/>
      <c r="Q266" s="31" t="s">
        <v>482</v>
      </c>
    </row>
    <row r="267" ht="15.75" customHeight="1" spans="1:17">
      <c r="A267" s="18">
        <v>260</v>
      </c>
      <c r="B267" s="32"/>
      <c r="C267" s="22" t="s">
        <v>2801</v>
      </c>
      <c r="D267" s="22" t="s">
        <v>2416</v>
      </c>
      <c r="E267" s="24"/>
      <c r="F267" s="22"/>
      <c r="G267" s="24">
        <v>1</v>
      </c>
      <c r="H267" s="25" t="s">
        <v>551</v>
      </c>
      <c r="I267" s="26">
        <v>39630</v>
      </c>
      <c r="J267" s="26">
        <v>39630</v>
      </c>
      <c r="K267" s="27">
        <v>2800</v>
      </c>
      <c r="L267" s="28">
        <v>140</v>
      </c>
      <c r="M267" s="28">
        <v>1680</v>
      </c>
      <c r="N267" s="29">
        <v>0.15</v>
      </c>
      <c r="O267" s="28">
        <v>250</v>
      </c>
      <c r="P267" s="34"/>
      <c r="Q267" s="31" t="s">
        <v>482</v>
      </c>
    </row>
    <row r="268" ht="15.75" customHeight="1" spans="1:17">
      <c r="A268" s="18">
        <v>261</v>
      </c>
      <c r="B268" s="32"/>
      <c r="C268" s="22" t="s">
        <v>2802</v>
      </c>
      <c r="D268" s="22" t="s">
        <v>2359</v>
      </c>
      <c r="E268" s="24"/>
      <c r="F268" s="22"/>
      <c r="G268" s="24">
        <v>1</v>
      </c>
      <c r="H268" s="25" t="s">
        <v>551</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2803</v>
      </c>
      <c r="D269" s="22" t="s">
        <v>2804</v>
      </c>
      <c r="E269" s="24"/>
      <c r="F269" s="22"/>
      <c r="G269" s="24">
        <v>1</v>
      </c>
      <c r="H269" s="25" t="s">
        <v>551</v>
      </c>
      <c r="I269" s="26">
        <v>39995</v>
      </c>
      <c r="J269" s="26">
        <v>39995</v>
      </c>
      <c r="K269" s="36">
        <v>5920</v>
      </c>
      <c r="L269" s="28">
        <v>764.3</v>
      </c>
      <c r="M269" s="28">
        <v>5150</v>
      </c>
      <c r="N269" s="29">
        <v>0.39</v>
      </c>
      <c r="O269" s="28">
        <v>2010</v>
      </c>
      <c r="P269" s="34"/>
      <c r="Q269" s="31" t="s">
        <v>482</v>
      </c>
    </row>
    <row r="270" ht="15.75" customHeight="1" spans="1:17">
      <c r="A270" s="18">
        <v>263</v>
      </c>
      <c r="B270" s="32"/>
      <c r="C270" s="22" t="s">
        <v>2805</v>
      </c>
      <c r="D270" s="22" t="s">
        <v>2416</v>
      </c>
      <c r="E270" s="24"/>
      <c r="F270" s="22"/>
      <c r="G270" s="24">
        <v>1</v>
      </c>
      <c r="H270" s="25" t="s">
        <v>551</v>
      </c>
      <c r="I270" s="26">
        <v>40026</v>
      </c>
      <c r="J270" s="26">
        <v>40026</v>
      </c>
      <c r="K270" s="36">
        <v>2600</v>
      </c>
      <c r="L270" s="28">
        <v>356.78</v>
      </c>
      <c r="M270" s="28">
        <v>1610</v>
      </c>
      <c r="N270" s="29">
        <v>0.15</v>
      </c>
      <c r="O270" s="28">
        <v>240</v>
      </c>
      <c r="P270" s="34"/>
      <c r="Q270" s="31" t="s">
        <v>482</v>
      </c>
    </row>
    <row r="271" ht="15.75" customHeight="1" spans="1:17">
      <c r="A271" s="18">
        <v>264</v>
      </c>
      <c r="B271" s="32"/>
      <c r="C271" s="22" t="s">
        <v>2806</v>
      </c>
      <c r="D271" s="22" t="s">
        <v>2807</v>
      </c>
      <c r="E271" s="24"/>
      <c r="F271" s="22"/>
      <c r="G271" s="24">
        <v>1</v>
      </c>
      <c r="H271" s="25" t="s">
        <v>551</v>
      </c>
      <c r="I271" s="26">
        <v>40026</v>
      </c>
      <c r="J271" s="26">
        <v>40026</v>
      </c>
      <c r="K271" s="36">
        <v>2800</v>
      </c>
      <c r="L271" s="28">
        <v>383.47</v>
      </c>
      <c r="M271" s="28">
        <v>2300</v>
      </c>
      <c r="N271" s="29">
        <v>0.15</v>
      </c>
      <c r="O271" s="28">
        <v>350</v>
      </c>
      <c r="P271" s="34"/>
      <c r="Q271" s="31" t="s">
        <v>482</v>
      </c>
    </row>
    <row r="272" ht="15.75" customHeight="1" spans="1:17">
      <c r="A272" s="18">
        <v>265</v>
      </c>
      <c r="B272" s="32"/>
      <c r="C272" s="22" t="s">
        <v>2808</v>
      </c>
      <c r="D272" s="22" t="s">
        <v>2809</v>
      </c>
      <c r="E272" s="24"/>
      <c r="F272" s="22"/>
      <c r="G272" s="24">
        <v>1</v>
      </c>
      <c r="H272" s="25" t="s">
        <v>551</v>
      </c>
      <c r="I272" s="26">
        <v>40026</v>
      </c>
      <c r="J272" s="26">
        <v>40026</v>
      </c>
      <c r="K272" s="36">
        <v>1600</v>
      </c>
      <c r="L272" s="28">
        <v>218.97</v>
      </c>
      <c r="M272" s="28">
        <v>1330</v>
      </c>
      <c r="N272" s="29">
        <v>0.15</v>
      </c>
      <c r="O272" s="28">
        <v>200</v>
      </c>
      <c r="P272" s="34"/>
      <c r="Q272" s="31" t="s">
        <v>482</v>
      </c>
    </row>
    <row r="273" ht="15.75" customHeight="1" spans="1:17">
      <c r="A273" s="18">
        <v>266</v>
      </c>
      <c r="B273" s="32"/>
      <c r="C273" s="22" t="s">
        <v>2810</v>
      </c>
      <c r="D273" s="22" t="s">
        <v>2811</v>
      </c>
      <c r="E273" s="24"/>
      <c r="F273" s="22"/>
      <c r="G273" s="24">
        <v>1</v>
      </c>
      <c r="H273" s="25" t="s">
        <v>2353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2812</v>
      </c>
      <c r="D274" s="22" t="s">
        <v>2813</v>
      </c>
      <c r="E274" s="24"/>
      <c r="F274" s="22"/>
      <c r="G274" s="24">
        <v>1</v>
      </c>
      <c r="H274" s="25" t="s">
        <v>2353</v>
      </c>
      <c r="I274" s="26">
        <v>39814</v>
      </c>
      <c r="J274" s="26">
        <v>39814</v>
      </c>
      <c r="K274" s="27">
        <v>7200</v>
      </c>
      <c r="L274" s="28">
        <v>588</v>
      </c>
      <c r="M274" s="28">
        <v>8210</v>
      </c>
      <c r="N274" s="29">
        <v>0.36</v>
      </c>
      <c r="O274" s="28">
        <v>2960</v>
      </c>
      <c r="P274" s="34"/>
      <c r="Q274" s="31" t="s">
        <v>482</v>
      </c>
    </row>
    <row r="275" ht="15.75" customHeight="1" spans="1:17">
      <c r="A275" s="18">
        <v>268</v>
      </c>
      <c r="B275" s="32"/>
      <c r="C275" s="22" t="s">
        <v>2814</v>
      </c>
      <c r="D275" s="22" t="s">
        <v>2815</v>
      </c>
      <c r="E275" s="24"/>
      <c r="F275" s="22"/>
      <c r="G275" s="24">
        <v>1</v>
      </c>
      <c r="H275" s="25" t="s">
        <v>626</v>
      </c>
      <c r="I275" s="26">
        <v>39995</v>
      </c>
      <c r="J275" s="26">
        <v>39995</v>
      </c>
      <c r="K275" s="27">
        <v>4500</v>
      </c>
      <c r="L275" s="28">
        <v>580.7</v>
      </c>
      <c r="M275" s="28">
        <v>3510</v>
      </c>
      <c r="N275" s="29">
        <v>0.15</v>
      </c>
      <c r="O275" s="28">
        <v>530</v>
      </c>
      <c r="P275" s="34"/>
      <c r="Q275" s="31" t="s">
        <v>482</v>
      </c>
    </row>
    <row r="276" ht="15.75" customHeight="1" spans="1:17">
      <c r="A276" s="18">
        <v>269</v>
      </c>
      <c r="B276" s="32"/>
      <c r="C276" s="22" t="s">
        <v>2816</v>
      </c>
      <c r="D276" s="22" t="s">
        <v>2817</v>
      </c>
      <c r="E276" s="24"/>
      <c r="F276" s="22"/>
      <c r="G276" s="24">
        <v>1</v>
      </c>
      <c r="H276" s="25" t="s">
        <v>2353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2818</v>
      </c>
      <c r="D277" s="22" t="s">
        <v>2819</v>
      </c>
      <c r="E277" s="24"/>
      <c r="F277" s="22"/>
      <c r="G277" s="24">
        <v>1</v>
      </c>
      <c r="H277" s="25" t="s">
        <v>2353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2820</v>
      </c>
      <c r="D278" s="22" t="s">
        <v>2821</v>
      </c>
      <c r="E278" s="24"/>
      <c r="F278" s="22"/>
      <c r="G278" s="24">
        <v>1</v>
      </c>
      <c r="H278" s="25" t="s">
        <v>551</v>
      </c>
      <c r="I278" s="26">
        <v>39754</v>
      </c>
      <c r="J278" s="26">
        <v>39754</v>
      </c>
      <c r="K278" s="27">
        <v>5000</v>
      </c>
      <c r="L278" s="43">
        <v>329.56</v>
      </c>
      <c r="M278" s="28">
        <v>4000</v>
      </c>
      <c r="N278" s="29">
        <v>0.15</v>
      </c>
      <c r="O278" s="28">
        <v>600</v>
      </c>
      <c r="P278" s="34"/>
      <c r="Q278" s="31" t="s">
        <v>482</v>
      </c>
    </row>
    <row r="279" ht="15.75" customHeight="1" spans="1:17">
      <c r="A279" s="18">
        <v>272</v>
      </c>
      <c r="B279" s="32"/>
      <c r="C279" s="22" t="s">
        <v>2822</v>
      </c>
      <c r="D279" s="22" t="s">
        <v>2823</v>
      </c>
      <c r="E279" s="24"/>
      <c r="F279" s="22"/>
      <c r="G279" s="24">
        <v>1</v>
      </c>
      <c r="H279" s="25" t="s">
        <v>551</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2824</v>
      </c>
      <c r="D280" s="22" t="s">
        <v>2648</v>
      </c>
      <c r="E280" s="24"/>
      <c r="F280" s="22"/>
      <c r="G280" s="24">
        <v>1</v>
      </c>
      <c r="H280" s="25" t="s">
        <v>551</v>
      </c>
      <c r="I280" s="26">
        <v>40360</v>
      </c>
      <c r="J280" s="26">
        <v>40360</v>
      </c>
      <c r="K280" s="27">
        <v>2500</v>
      </c>
      <c r="L280" s="43">
        <v>560.58</v>
      </c>
      <c r="M280" s="28">
        <v>2130</v>
      </c>
      <c r="N280" s="29">
        <v>0.15</v>
      </c>
      <c r="O280" s="28">
        <v>320</v>
      </c>
      <c r="P280" s="34"/>
      <c r="Q280" s="31" t="s">
        <v>482</v>
      </c>
    </row>
    <row r="281" ht="15.75" customHeight="1" spans="1:17">
      <c r="A281" s="18">
        <v>274</v>
      </c>
      <c r="B281" s="32"/>
      <c r="C281" s="22" t="s">
        <v>2825</v>
      </c>
      <c r="D281" s="22" t="s">
        <v>2416</v>
      </c>
      <c r="E281" s="24"/>
      <c r="F281" s="22"/>
      <c r="G281" s="24">
        <v>1</v>
      </c>
      <c r="H281" s="25" t="s">
        <v>551</v>
      </c>
      <c r="I281" s="26">
        <v>40483</v>
      </c>
      <c r="J281" s="26">
        <v>40483</v>
      </c>
      <c r="K281" s="27">
        <v>1190</v>
      </c>
      <c r="L281" s="43">
        <v>304.52</v>
      </c>
      <c r="M281" s="28">
        <v>740</v>
      </c>
      <c r="N281" s="29">
        <v>0.15</v>
      </c>
      <c r="O281" s="28">
        <v>110</v>
      </c>
      <c r="P281" s="34"/>
      <c r="Q281" s="31" t="s">
        <v>482</v>
      </c>
    </row>
    <row r="282" ht="15.75" customHeight="1" spans="1:17">
      <c r="A282" s="18">
        <v>275</v>
      </c>
      <c r="B282" s="32"/>
      <c r="C282" s="22" t="s">
        <v>2826</v>
      </c>
      <c r="D282" s="23" t="s">
        <v>2744</v>
      </c>
      <c r="E282" s="24"/>
      <c r="F282" s="23"/>
      <c r="G282" s="24">
        <v>1</v>
      </c>
      <c r="H282" s="25" t="s">
        <v>2353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2827</v>
      </c>
      <c r="D283" s="23" t="s">
        <v>2828</v>
      </c>
      <c r="E283" s="24"/>
      <c r="F283" s="23"/>
      <c r="G283" s="24">
        <v>1</v>
      </c>
      <c r="H283" s="25" t="s">
        <v>551</v>
      </c>
      <c r="I283" s="26">
        <v>40391</v>
      </c>
      <c r="J283" s="26">
        <v>40391</v>
      </c>
      <c r="K283" s="27">
        <v>1520</v>
      </c>
      <c r="L283" s="28">
        <v>353.09</v>
      </c>
      <c r="M283" s="28">
        <v>1290</v>
      </c>
      <c r="N283" s="29">
        <v>0.15</v>
      </c>
      <c r="O283" s="28">
        <v>190</v>
      </c>
      <c r="P283" s="30"/>
      <c r="Q283" s="31" t="s">
        <v>482</v>
      </c>
    </row>
    <row r="284" ht="15.75" customHeight="1" spans="1:17">
      <c r="A284" s="18">
        <v>277</v>
      </c>
      <c r="B284" s="32"/>
      <c r="C284" s="22" t="s">
        <v>2829</v>
      </c>
      <c r="D284" s="23" t="s">
        <v>2830</v>
      </c>
      <c r="E284" s="24"/>
      <c r="F284" s="23"/>
      <c r="G284" s="24">
        <v>1</v>
      </c>
      <c r="H284" s="25" t="s">
        <v>551</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2831</v>
      </c>
      <c r="D285" s="23" t="s">
        <v>2410</v>
      </c>
      <c r="E285" s="24"/>
      <c r="F285" s="23"/>
      <c r="G285" s="24">
        <v>1</v>
      </c>
      <c r="H285" s="25" t="s">
        <v>551</v>
      </c>
      <c r="I285" s="26">
        <v>40695</v>
      </c>
      <c r="J285" s="26">
        <v>40695</v>
      </c>
      <c r="K285" s="27">
        <v>1050</v>
      </c>
      <c r="L285" s="28">
        <v>327.03</v>
      </c>
      <c r="M285" s="28">
        <v>680</v>
      </c>
      <c r="N285" s="29">
        <v>0.15</v>
      </c>
      <c r="O285" s="28">
        <v>100</v>
      </c>
      <c r="P285" s="30"/>
      <c r="Q285" s="31" t="s">
        <v>482</v>
      </c>
    </row>
    <row r="286" ht="15.75" customHeight="1" spans="1:17">
      <c r="A286" s="18">
        <v>279</v>
      </c>
      <c r="B286" s="32"/>
      <c r="C286" s="22" t="s">
        <v>2832</v>
      </c>
      <c r="D286" s="23" t="s">
        <v>2833</v>
      </c>
      <c r="E286" s="24"/>
      <c r="F286" s="23"/>
      <c r="G286" s="24">
        <v>4</v>
      </c>
      <c r="H286" s="25" t="s">
        <v>551</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2834</v>
      </c>
      <c r="D287" s="23" t="s">
        <v>2648</v>
      </c>
      <c r="E287" s="24"/>
      <c r="F287" s="23"/>
      <c r="G287" s="24">
        <v>1</v>
      </c>
      <c r="H287" s="25" t="s">
        <v>551</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2835</v>
      </c>
      <c r="D288" s="23" t="s">
        <v>2648</v>
      </c>
      <c r="E288" s="24"/>
      <c r="F288" s="23"/>
      <c r="G288" s="24">
        <v>1</v>
      </c>
      <c r="H288" s="25" t="s">
        <v>551</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2836</v>
      </c>
      <c r="D289" s="23" t="s">
        <v>2837</v>
      </c>
      <c r="E289" s="24" t="s">
        <v>2838</v>
      </c>
      <c r="F289" s="23"/>
      <c r="G289" s="24">
        <v>1</v>
      </c>
      <c r="H289" s="25" t="s">
        <v>551</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2839</v>
      </c>
      <c r="D290" s="23" t="s">
        <v>2421</v>
      </c>
      <c r="E290" s="24"/>
      <c r="F290" s="23"/>
      <c r="G290" s="24">
        <v>1</v>
      </c>
      <c r="H290" s="25" t="s">
        <v>551</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2840</v>
      </c>
      <c r="D291" s="23" t="s">
        <v>2841</v>
      </c>
      <c r="E291" s="24"/>
      <c r="F291" s="23"/>
      <c r="G291" s="24">
        <v>1</v>
      </c>
      <c r="H291" s="25" t="s">
        <v>2353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2842</v>
      </c>
      <c r="D292" s="23" t="s">
        <v>2843</v>
      </c>
      <c r="E292" s="24"/>
      <c r="F292" s="23"/>
      <c r="G292" s="24">
        <v>1</v>
      </c>
      <c r="H292" s="25" t="s">
        <v>551</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2844</v>
      </c>
      <c r="D293" s="23" t="s">
        <v>2845</v>
      </c>
      <c r="E293" s="24"/>
      <c r="F293" s="23"/>
      <c r="G293" s="24">
        <v>1</v>
      </c>
      <c r="H293" s="25" t="s">
        <v>551</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2846</v>
      </c>
      <c r="D294" s="23" t="s">
        <v>2847</v>
      </c>
      <c r="E294" s="24"/>
      <c r="F294" s="23"/>
      <c r="G294" s="24">
        <v>1</v>
      </c>
      <c r="H294" s="25" t="s">
        <v>2353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2848</v>
      </c>
      <c r="D295" s="23" t="s">
        <v>2561</v>
      </c>
      <c r="E295" s="24"/>
      <c r="F295" s="23"/>
      <c r="G295" s="24">
        <v>4</v>
      </c>
      <c r="H295" s="25" t="s">
        <v>551</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2849</v>
      </c>
      <c r="D296" s="23" t="s">
        <v>2850</v>
      </c>
      <c r="E296" s="24"/>
      <c r="F296" s="23"/>
      <c r="G296" s="24">
        <v>800</v>
      </c>
      <c r="H296" s="25" t="s">
        <v>626</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2851</v>
      </c>
      <c r="D297" s="23" t="s">
        <v>2852</v>
      </c>
      <c r="E297" s="24"/>
      <c r="F297" s="23"/>
      <c r="G297" s="24">
        <v>22</v>
      </c>
      <c r="H297" s="25" t="s">
        <v>551</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2853</v>
      </c>
      <c r="D298" s="23" t="s">
        <v>2657</v>
      </c>
      <c r="E298" s="24"/>
      <c r="F298" s="22"/>
      <c r="G298" s="24">
        <v>1</v>
      </c>
      <c r="H298" s="25" t="s">
        <v>551</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2854</v>
      </c>
      <c r="D299" s="23" t="s">
        <v>2399</v>
      </c>
      <c r="E299" s="24"/>
      <c r="F299" s="22"/>
      <c r="G299" s="24">
        <v>1</v>
      </c>
      <c r="H299" s="25" t="s">
        <v>551</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2855</v>
      </c>
      <c r="D300" s="23" t="s">
        <v>2856</v>
      </c>
      <c r="E300" s="24"/>
      <c r="F300" s="22"/>
      <c r="G300" s="24">
        <v>1</v>
      </c>
      <c r="H300" s="25" t="s">
        <v>626</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2857</v>
      </c>
      <c r="D301" s="23" t="s">
        <v>2657</v>
      </c>
      <c r="E301" s="24"/>
      <c r="F301" s="22"/>
      <c r="G301" s="24">
        <v>3</v>
      </c>
      <c r="H301" s="25" t="s">
        <v>551</v>
      </c>
      <c r="I301" s="26">
        <v>42979</v>
      </c>
      <c r="J301" s="26">
        <v>42979</v>
      </c>
      <c r="K301" s="27">
        <v>6000</v>
      </c>
      <c r="L301" s="28">
        <v>5430</v>
      </c>
      <c r="M301" s="28">
        <v>5700</v>
      </c>
      <c r="N301" s="29">
        <v>0.8</v>
      </c>
      <c r="O301" s="28">
        <v>4560</v>
      </c>
      <c r="P301" s="34"/>
      <c r="Q301" s="31" t="s">
        <v>482</v>
      </c>
    </row>
    <row r="302" ht="15.75" customHeight="1" spans="1:18">
      <c r="A302" s="18">
        <v>295</v>
      </c>
      <c r="B302" s="32"/>
      <c r="C302" s="22" t="s">
        <v>2858</v>
      </c>
      <c r="D302" s="23" t="s">
        <v>2859</v>
      </c>
      <c r="E302" s="24"/>
      <c r="F302" s="22"/>
      <c r="G302" s="24">
        <v>1</v>
      </c>
      <c r="H302" s="25" t="s">
        <v>551</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2860</v>
      </c>
      <c r="D303" s="23" t="s">
        <v>2861</v>
      </c>
      <c r="E303" s="24"/>
      <c r="F303" s="22"/>
      <c r="G303" s="24">
        <v>1</v>
      </c>
      <c r="H303" s="25" t="s">
        <v>551</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2862</v>
      </c>
      <c r="D304" s="23" t="s">
        <v>2863</v>
      </c>
      <c r="E304" s="24"/>
      <c r="F304" s="22"/>
      <c r="G304" s="24">
        <v>1</v>
      </c>
      <c r="H304" s="25" t="s">
        <v>551</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2864</v>
      </c>
      <c r="D305" s="23" t="s">
        <v>2469</v>
      </c>
      <c r="E305" s="24"/>
      <c r="F305" s="22"/>
      <c r="G305" s="24">
        <v>5</v>
      </c>
      <c r="H305" s="25" t="s">
        <v>551</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2865</v>
      </c>
      <c r="D306" s="23" t="s">
        <v>2681</v>
      </c>
      <c r="E306" s="24"/>
      <c r="F306" s="22"/>
      <c r="G306" s="24">
        <v>4</v>
      </c>
      <c r="H306" s="25" t="s">
        <v>551</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2866</v>
      </c>
      <c r="D307" s="23" t="s">
        <v>2424</v>
      </c>
      <c r="E307" s="24"/>
      <c r="F307" s="22"/>
      <c r="G307" s="24">
        <v>3</v>
      </c>
      <c r="H307" s="25" t="s">
        <v>551</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2867</v>
      </c>
      <c r="D308" s="23" t="s">
        <v>2868</v>
      </c>
      <c r="E308" s="24"/>
      <c r="F308" s="22"/>
      <c r="G308" s="24">
        <v>1</v>
      </c>
      <c r="H308" s="25" t="s">
        <v>551</v>
      </c>
      <c r="I308" s="26">
        <v>43188</v>
      </c>
      <c r="J308" s="26">
        <v>43188</v>
      </c>
      <c r="K308" s="27">
        <v>2350</v>
      </c>
      <c r="L308" s="28">
        <v>2238.4</v>
      </c>
      <c r="M308" s="28">
        <v>2350</v>
      </c>
      <c r="N308" s="29">
        <v>0.9</v>
      </c>
      <c r="O308" s="28">
        <v>2120</v>
      </c>
      <c r="P308" s="34"/>
      <c r="Q308" s="31" t="s">
        <v>482</v>
      </c>
    </row>
    <row r="309" ht="15.75" customHeight="1" spans="1:17">
      <c r="A309" s="18">
        <v>302</v>
      </c>
      <c r="B309" s="32"/>
      <c r="C309" s="22" t="s">
        <v>2869</v>
      </c>
      <c r="D309" s="23" t="s">
        <v>2469</v>
      </c>
      <c r="E309" s="24"/>
      <c r="F309" s="22"/>
      <c r="G309" s="24">
        <v>5</v>
      </c>
      <c r="H309" s="25" t="s">
        <v>551</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2870</v>
      </c>
      <c r="D310" s="23" t="s">
        <v>2469</v>
      </c>
      <c r="E310" s="24"/>
      <c r="F310" s="22"/>
      <c r="G310" s="24">
        <v>2</v>
      </c>
      <c r="H310" s="25" t="s">
        <v>551</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2871</v>
      </c>
      <c r="D311" s="23" t="s">
        <v>2424</v>
      </c>
      <c r="E311" s="24"/>
      <c r="F311" s="22"/>
      <c r="G311" s="24">
        <v>2</v>
      </c>
      <c r="H311" s="25" t="s">
        <v>551</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2872</v>
      </c>
      <c r="D312" s="22" t="s">
        <v>2421</v>
      </c>
      <c r="E312" s="24"/>
      <c r="F312" s="22"/>
      <c r="G312" s="24">
        <v>2</v>
      </c>
      <c r="H312" s="25" t="s">
        <v>551</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2873</v>
      </c>
      <c r="D313" s="23" t="s">
        <v>2359</v>
      </c>
      <c r="E313" s="24"/>
      <c r="F313" s="22"/>
      <c r="G313" s="24">
        <v>1</v>
      </c>
      <c r="H313" s="25" t="s">
        <v>551</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2874</v>
      </c>
      <c r="D314" s="23" t="s">
        <v>2440</v>
      </c>
      <c r="E314" s="24"/>
      <c r="F314" s="22"/>
      <c r="G314" s="24">
        <v>1</v>
      </c>
      <c r="H314" s="25" t="s">
        <v>551</v>
      </c>
      <c r="I314" s="26">
        <v>41183</v>
      </c>
      <c r="J314" s="26">
        <v>41183</v>
      </c>
      <c r="K314" s="35">
        <v>4520</v>
      </c>
      <c r="L314" s="28">
        <v>226</v>
      </c>
      <c r="M314" s="28">
        <v>4430</v>
      </c>
      <c r="N314" s="29">
        <v>0.46</v>
      </c>
      <c r="O314" s="28">
        <v>2040</v>
      </c>
      <c r="P314" s="34"/>
      <c r="Q314" s="31" t="s">
        <v>482</v>
      </c>
    </row>
    <row r="315" ht="15.75" customHeight="1" spans="1:17">
      <c r="A315" s="18">
        <v>308</v>
      </c>
      <c r="B315" s="32"/>
      <c r="C315" s="22" t="s">
        <v>2875</v>
      </c>
      <c r="D315" s="23" t="s">
        <v>2876</v>
      </c>
      <c r="E315" s="24"/>
      <c r="F315" s="23"/>
      <c r="G315" s="24">
        <v>1</v>
      </c>
      <c r="H315" s="25" t="s">
        <v>551</v>
      </c>
      <c r="I315" s="26">
        <v>41306</v>
      </c>
      <c r="J315" s="26">
        <v>41306</v>
      </c>
      <c r="K315" s="27">
        <v>2500</v>
      </c>
      <c r="L315" s="28">
        <v>125</v>
      </c>
      <c r="M315" s="28">
        <v>2250</v>
      </c>
      <c r="N315" s="29">
        <v>0.38</v>
      </c>
      <c r="O315" s="28">
        <v>860</v>
      </c>
      <c r="P315" s="34"/>
      <c r="Q315" s="31" t="s">
        <v>482</v>
      </c>
    </row>
    <row r="316" ht="15.75" customHeight="1" spans="1:17">
      <c r="A316" s="18">
        <v>309</v>
      </c>
      <c r="B316" s="32"/>
      <c r="C316" s="22" t="s">
        <v>2877</v>
      </c>
      <c r="D316" s="23" t="s">
        <v>2570</v>
      </c>
      <c r="E316" s="24"/>
      <c r="F316" s="22"/>
      <c r="G316" s="24">
        <v>1</v>
      </c>
      <c r="H316" s="25" t="s">
        <v>551</v>
      </c>
      <c r="I316" s="26">
        <v>41487</v>
      </c>
      <c r="J316" s="26">
        <v>41487</v>
      </c>
      <c r="K316" s="27">
        <v>4500</v>
      </c>
      <c r="L316" s="28">
        <v>225</v>
      </c>
      <c r="M316" s="28">
        <v>4460</v>
      </c>
      <c r="N316" s="29">
        <v>0.53</v>
      </c>
      <c r="O316" s="28">
        <v>2360</v>
      </c>
      <c r="P316" s="34"/>
      <c r="Q316" s="31" t="s">
        <v>482</v>
      </c>
    </row>
    <row r="317" ht="15.75" customHeight="1" spans="1:17">
      <c r="A317" s="18">
        <v>310</v>
      </c>
      <c r="B317" s="32"/>
      <c r="C317" s="22" t="s">
        <v>2878</v>
      </c>
      <c r="D317" s="23" t="s">
        <v>2362</v>
      </c>
      <c r="E317" s="24"/>
      <c r="F317" s="22"/>
      <c r="G317" s="24">
        <v>1</v>
      </c>
      <c r="H317" s="25" t="s">
        <v>551</v>
      </c>
      <c r="I317" s="26">
        <v>41579</v>
      </c>
      <c r="J317" s="26">
        <v>41579</v>
      </c>
      <c r="K317" s="27">
        <v>3000</v>
      </c>
      <c r="L317" s="28">
        <v>245</v>
      </c>
      <c r="M317" s="28">
        <v>2700</v>
      </c>
      <c r="N317" s="29">
        <v>0.46</v>
      </c>
      <c r="O317" s="28">
        <v>1240</v>
      </c>
      <c r="P317" s="34"/>
      <c r="Q317" s="31" t="s">
        <v>482</v>
      </c>
    </row>
    <row r="318" ht="15.75" customHeight="1" spans="1:17">
      <c r="A318" s="18">
        <v>311</v>
      </c>
      <c r="B318" s="32"/>
      <c r="C318" s="22" t="s">
        <v>2879</v>
      </c>
      <c r="D318" s="23" t="s">
        <v>2449</v>
      </c>
      <c r="E318" s="24" t="s">
        <v>2880</v>
      </c>
      <c r="F318" s="22"/>
      <c r="G318" s="24">
        <v>1</v>
      </c>
      <c r="H318" s="25" t="s">
        <v>551</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2881</v>
      </c>
      <c r="D319" s="22" t="s">
        <v>2506</v>
      </c>
      <c r="E319" s="24"/>
      <c r="F319" s="22"/>
      <c r="G319" s="24">
        <v>1</v>
      </c>
      <c r="H319" s="25" t="s">
        <v>551</v>
      </c>
      <c r="I319" s="26">
        <v>41730</v>
      </c>
      <c r="J319" s="26">
        <v>41730</v>
      </c>
      <c r="K319" s="36">
        <v>1600</v>
      </c>
      <c r="L319" s="28">
        <v>257.51</v>
      </c>
      <c r="M319" s="28">
        <v>1540</v>
      </c>
      <c r="N319" s="29">
        <v>0.5</v>
      </c>
      <c r="O319" s="28">
        <v>770</v>
      </c>
      <c r="P319" s="34"/>
      <c r="Q319" s="31" t="s">
        <v>482</v>
      </c>
    </row>
    <row r="320" ht="15.75" customHeight="1" spans="1:17">
      <c r="A320" s="18">
        <v>313</v>
      </c>
      <c r="B320" s="32"/>
      <c r="C320" s="22" t="s">
        <v>2882</v>
      </c>
      <c r="D320" s="23" t="s">
        <v>2883</v>
      </c>
      <c r="E320" s="24"/>
      <c r="F320" s="22"/>
      <c r="G320" s="24">
        <v>1</v>
      </c>
      <c r="H320" s="25" t="s">
        <v>551</v>
      </c>
      <c r="I320" s="26">
        <v>41760</v>
      </c>
      <c r="J320" s="26">
        <v>41760</v>
      </c>
      <c r="K320" s="36">
        <v>1500</v>
      </c>
      <c r="L320" s="28">
        <v>265</v>
      </c>
      <c r="M320" s="28">
        <v>1440</v>
      </c>
      <c r="N320" s="29">
        <v>0.51</v>
      </c>
      <c r="O320" s="28">
        <v>730</v>
      </c>
      <c r="P320" s="34"/>
      <c r="Q320" s="31" t="s">
        <v>482</v>
      </c>
    </row>
    <row r="321" ht="15.75" customHeight="1" spans="1:17">
      <c r="A321" s="18">
        <v>314</v>
      </c>
      <c r="B321" s="32"/>
      <c r="C321" s="22" t="s">
        <v>2884</v>
      </c>
      <c r="D321" s="23" t="s">
        <v>2648</v>
      </c>
      <c r="E321" s="24"/>
      <c r="F321" s="22"/>
      <c r="G321" s="24">
        <v>1</v>
      </c>
      <c r="H321" s="25" t="s">
        <v>551</v>
      </c>
      <c r="I321" s="26">
        <v>41821</v>
      </c>
      <c r="J321" s="26">
        <v>41821</v>
      </c>
      <c r="K321" s="36">
        <v>2180</v>
      </c>
      <c r="L321" s="28">
        <v>454</v>
      </c>
      <c r="M321" s="28">
        <v>2090</v>
      </c>
      <c r="N321" s="29">
        <v>0.52</v>
      </c>
      <c r="O321" s="28">
        <v>1090</v>
      </c>
      <c r="P321" s="34"/>
      <c r="Q321" s="31" t="s">
        <v>482</v>
      </c>
    </row>
    <row r="322" ht="15.75" customHeight="1" spans="1:17">
      <c r="A322" s="18">
        <v>315</v>
      </c>
      <c r="B322" s="32"/>
      <c r="C322" s="22" t="s">
        <v>2885</v>
      </c>
      <c r="D322" s="22" t="s">
        <v>2362</v>
      </c>
      <c r="E322" s="24"/>
      <c r="F322" s="22"/>
      <c r="G322" s="24">
        <v>1</v>
      </c>
      <c r="H322" s="25" t="s">
        <v>551</v>
      </c>
      <c r="I322" s="26">
        <v>41852</v>
      </c>
      <c r="J322" s="26">
        <v>41852</v>
      </c>
      <c r="K322" s="36">
        <v>1800</v>
      </c>
      <c r="L322" s="28">
        <v>403.5</v>
      </c>
      <c r="M322" s="28">
        <v>1730</v>
      </c>
      <c r="N322" s="29">
        <v>0.53</v>
      </c>
      <c r="O322" s="28">
        <v>920</v>
      </c>
      <c r="P322" s="34"/>
      <c r="Q322" s="31" t="s">
        <v>482</v>
      </c>
    </row>
    <row r="323" ht="15.75" customHeight="1" spans="1:17">
      <c r="A323" s="18">
        <v>316</v>
      </c>
      <c r="B323" s="32"/>
      <c r="C323" s="22" t="s">
        <v>2886</v>
      </c>
      <c r="D323" s="22" t="s">
        <v>2410</v>
      </c>
      <c r="E323" s="24"/>
      <c r="F323" s="22"/>
      <c r="G323" s="24">
        <v>1</v>
      </c>
      <c r="H323" s="25" t="s">
        <v>551</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2887</v>
      </c>
      <c r="D324" s="22" t="s">
        <v>2888</v>
      </c>
      <c r="E324" s="24"/>
      <c r="F324" s="22" t="s">
        <v>2366</v>
      </c>
      <c r="G324" s="24">
        <v>1</v>
      </c>
      <c r="H324" s="25" t="s">
        <v>551</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2889</v>
      </c>
      <c r="D325" s="23" t="s">
        <v>2506</v>
      </c>
      <c r="E325" s="24" t="s">
        <v>2890</v>
      </c>
      <c r="F325" s="22"/>
      <c r="G325" s="24">
        <v>3</v>
      </c>
      <c r="H325" s="25" t="s">
        <v>551</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2891</v>
      </c>
      <c r="D326" s="22" t="s">
        <v>2506</v>
      </c>
      <c r="E326" s="22" t="s">
        <v>2892</v>
      </c>
      <c r="F326" s="22"/>
      <c r="G326" s="24">
        <v>1</v>
      </c>
      <c r="H326" s="25" t="s">
        <v>551</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2893</v>
      </c>
      <c r="D327" s="22" t="s">
        <v>2365</v>
      </c>
      <c r="E327" s="24"/>
      <c r="F327" s="22" t="s">
        <v>2366</v>
      </c>
      <c r="G327" s="24">
        <v>2</v>
      </c>
      <c r="H327" s="25" t="s">
        <v>551</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2894</v>
      </c>
      <c r="D328" s="22" t="s">
        <v>2428</v>
      </c>
      <c r="E328" s="22"/>
      <c r="F328" s="22"/>
      <c r="G328" s="24">
        <v>1</v>
      </c>
      <c r="H328" s="25" t="s">
        <v>551</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2895</v>
      </c>
      <c r="D329" s="22" t="s">
        <v>2362</v>
      </c>
      <c r="E329" s="22" t="s">
        <v>2555</v>
      </c>
      <c r="F329" s="22"/>
      <c r="G329" s="24">
        <v>1</v>
      </c>
      <c r="H329" s="25" t="s">
        <v>551</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2896</v>
      </c>
      <c r="D330" s="22" t="s">
        <v>2410</v>
      </c>
      <c r="E330" s="22"/>
      <c r="F330" s="22"/>
      <c r="G330" s="24">
        <v>1</v>
      </c>
      <c r="H330" s="25" t="s">
        <v>551</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2897</v>
      </c>
      <c r="D331" s="22" t="s">
        <v>2362</v>
      </c>
      <c r="E331" s="22"/>
      <c r="F331" s="22"/>
      <c r="G331" s="24">
        <v>1</v>
      </c>
      <c r="H331" s="25" t="s">
        <v>551</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2898</v>
      </c>
      <c r="D332" s="22" t="s">
        <v>2863</v>
      </c>
      <c r="E332" s="22"/>
      <c r="F332" s="22" t="s">
        <v>2899</v>
      </c>
      <c r="G332" s="24">
        <v>1</v>
      </c>
      <c r="H332" s="25" t="s">
        <v>551</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2900</v>
      </c>
      <c r="D333" s="22" t="s">
        <v>2901</v>
      </c>
      <c r="E333" s="22"/>
      <c r="F333" s="22"/>
      <c r="G333" s="24">
        <v>1</v>
      </c>
      <c r="H333" s="25" t="s">
        <v>551</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2902</v>
      </c>
      <c r="D334" s="23" t="s">
        <v>2903</v>
      </c>
      <c r="E334" s="22"/>
      <c r="F334" s="22"/>
      <c r="G334" s="24">
        <v>1</v>
      </c>
      <c r="H334" s="25" t="s">
        <v>626</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2904</v>
      </c>
      <c r="D335" s="22" t="s">
        <v>2736</v>
      </c>
      <c r="E335" s="22"/>
      <c r="F335" s="22"/>
      <c r="G335" s="24">
        <v>2</v>
      </c>
      <c r="H335" s="25" t="s">
        <v>551</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2905</v>
      </c>
      <c r="D336" s="22" t="s">
        <v>2906</v>
      </c>
      <c r="E336" s="22"/>
      <c r="F336" s="22"/>
      <c r="G336" s="24">
        <v>1</v>
      </c>
      <c r="H336" s="25" t="s">
        <v>551</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2907</v>
      </c>
      <c r="D337" s="23" t="s">
        <v>2736</v>
      </c>
      <c r="E337" s="22" t="s">
        <v>2908</v>
      </c>
      <c r="F337" s="22"/>
      <c r="G337" s="24">
        <v>4</v>
      </c>
      <c r="H337" s="25" t="s">
        <v>551</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2909</v>
      </c>
      <c r="D338" s="22" t="s">
        <v>2428</v>
      </c>
      <c r="E338" s="22"/>
      <c r="F338" s="22"/>
      <c r="G338" s="24">
        <v>1</v>
      </c>
      <c r="H338" s="25" t="s">
        <v>551</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2910</v>
      </c>
      <c r="D339" s="22" t="s">
        <v>2911</v>
      </c>
      <c r="E339" s="22"/>
      <c r="F339" s="22"/>
      <c r="G339" s="24">
        <v>1</v>
      </c>
      <c r="H339" s="25" t="s">
        <v>551</v>
      </c>
      <c r="I339" s="26">
        <v>42430</v>
      </c>
      <c r="J339" s="26">
        <v>42430</v>
      </c>
      <c r="K339" s="27">
        <v>950</v>
      </c>
      <c r="L339" s="28">
        <v>498.8</v>
      </c>
      <c r="M339" s="28">
        <v>930</v>
      </c>
      <c r="N339" s="29">
        <v>0.48</v>
      </c>
      <c r="O339" s="28">
        <v>450</v>
      </c>
      <c r="P339" s="34"/>
      <c r="Q339" s="31" t="s">
        <v>482</v>
      </c>
    </row>
    <row r="340" ht="15.75" customHeight="1" spans="1:17">
      <c r="A340" s="18">
        <v>333</v>
      </c>
      <c r="B340" s="32"/>
      <c r="C340" s="22" t="s">
        <v>2912</v>
      </c>
      <c r="D340" s="22" t="s">
        <v>2410</v>
      </c>
      <c r="E340" s="22"/>
      <c r="F340" s="22"/>
      <c r="G340" s="24">
        <v>1</v>
      </c>
      <c r="H340" s="25" t="s">
        <v>551</v>
      </c>
      <c r="I340" s="26">
        <v>42430</v>
      </c>
      <c r="J340" s="26">
        <v>42430</v>
      </c>
      <c r="K340" s="27">
        <v>1400</v>
      </c>
      <c r="L340" s="28">
        <v>734.9</v>
      </c>
      <c r="M340" s="28">
        <v>1260</v>
      </c>
      <c r="N340" s="29">
        <v>0.61</v>
      </c>
      <c r="O340" s="28">
        <v>770</v>
      </c>
      <c r="P340" s="34"/>
      <c r="Q340" s="31" t="s">
        <v>482</v>
      </c>
    </row>
    <row r="341" ht="15.75" customHeight="1" spans="1:17">
      <c r="A341" s="18">
        <v>334</v>
      </c>
      <c r="B341" s="32"/>
      <c r="C341" s="22" t="s">
        <v>2913</v>
      </c>
      <c r="D341" s="22" t="s">
        <v>2506</v>
      </c>
      <c r="E341" s="22" t="s">
        <v>2914</v>
      </c>
      <c r="F341" s="22"/>
      <c r="G341" s="24">
        <v>1</v>
      </c>
      <c r="H341" s="25" t="s">
        <v>551</v>
      </c>
      <c r="I341" s="26">
        <v>42430</v>
      </c>
      <c r="J341" s="26">
        <v>42430</v>
      </c>
      <c r="K341" s="27">
        <v>1600</v>
      </c>
      <c r="L341" s="28">
        <v>840.1</v>
      </c>
      <c r="M341" s="28">
        <v>1460</v>
      </c>
      <c r="N341" s="29">
        <v>0.69</v>
      </c>
      <c r="O341" s="28">
        <v>1010</v>
      </c>
      <c r="P341" s="34"/>
      <c r="Q341" s="31" t="s">
        <v>482</v>
      </c>
    </row>
    <row r="342" ht="15.75" customHeight="1" spans="1:17">
      <c r="A342" s="18">
        <v>335</v>
      </c>
      <c r="B342" s="32"/>
      <c r="C342" s="22" t="s">
        <v>2915</v>
      </c>
      <c r="D342" s="22" t="s">
        <v>2916</v>
      </c>
      <c r="E342" s="22"/>
      <c r="F342" s="23"/>
      <c r="G342" s="24">
        <v>1</v>
      </c>
      <c r="H342" s="25" t="s">
        <v>551</v>
      </c>
      <c r="I342" s="26">
        <v>42522</v>
      </c>
      <c r="J342" s="26">
        <v>42522</v>
      </c>
      <c r="K342" s="27">
        <v>1300</v>
      </c>
      <c r="L342" s="28">
        <v>744.34</v>
      </c>
      <c r="M342" s="28">
        <v>1260</v>
      </c>
      <c r="N342" s="29">
        <v>0.77</v>
      </c>
      <c r="O342" s="28">
        <v>970</v>
      </c>
      <c r="P342" s="34"/>
      <c r="Q342" s="31" t="s">
        <v>482</v>
      </c>
    </row>
    <row r="343" ht="15.75" customHeight="1" spans="1:17">
      <c r="A343" s="18">
        <v>336</v>
      </c>
      <c r="B343" s="32"/>
      <c r="C343" s="22" t="s">
        <v>2917</v>
      </c>
      <c r="D343" s="22" t="s">
        <v>2416</v>
      </c>
      <c r="E343" s="22"/>
      <c r="F343" s="23"/>
      <c r="G343" s="24">
        <v>2</v>
      </c>
      <c r="H343" s="25" t="s">
        <v>551</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2918</v>
      </c>
      <c r="D344" s="22" t="s">
        <v>2416</v>
      </c>
      <c r="E344" s="22"/>
      <c r="F344" s="23"/>
      <c r="G344" s="24">
        <v>1</v>
      </c>
      <c r="H344" s="25" t="s">
        <v>551</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2919</v>
      </c>
      <c r="D345" s="22" t="s">
        <v>2410</v>
      </c>
      <c r="E345" s="22"/>
      <c r="F345" s="22"/>
      <c r="G345" s="24">
        <v>1</v>
      </c>
      <c r="H345" s="25" t="s">
        <v>551</v>
      </c>
      <c r="I345" s="26">
        <v>42614</v>
      </c>
      <c r="J345" s="26">
        <v>42614</v>
      </c>
      <c r="K345" s="35">
        <v>1250</v>
      </c>
      <c r="L345" s="28">
        <v>775.04</v>
      </c>
      <c r="M345" s="28">
        <v>1130</v>
      </c>
      <c r="N345" s="29">
        <v>0.68</v>
      </c>
      <c r="O345" s="28">
        <v>770</v>
      </c>
      <c r="P345" s="34"/>
      <c r="Q345" s="31" t="s">
        <v>482</v>
      </c>
    </row>
    <row r="346" ht="15.75" customHeight="1" spans="1:17">
      <c r="A346" s="18">
        <v>339</v>
      </c>
      <c r="B346" s="32"/>
      <c r="C346" s="22" t="s">
        <v>2920</v>
      </c>
      <c r="D346" s="23" t="s">
        <v>2428</v>
      </c>
      <c r="E346" s="22" t="s">
        <v>2429</v>
      </c>
      <c r="F346" s="22"/>
      <c r="G346" s="24">
        <v>1</v>
      </c>
      <c r="H346" s="25" t="s">
        <v>551</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2921</v>
      </c>
      <c r="D347" s="23" t="s">
        <v>2922</v>
      </c>
      <c r="E347" s="24"/>
      <c r="F347" s="22"/>
      <c r="G347" s="24">
        <v>1</v>
      </c>
      <c r="H347" s="25" t="s">
        <v>551</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2923</v>
      </c>
      <c r="D348" s="22" t="s">
        <v>2924</v>
      </c>
      <c r="E348" s="24"/>
      <c r="F348" s="22"/>
      <c r="G348" s="24">
        <v>2</v>
      </c>
      <c r="H348" s="25" t="s">
        <v>551</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2925</v>
      </c>
      <c r="D349" s="22" t="s">
        <v>2442</v>
      </c>
      <c r="E349" s="24"/>
      <c r="F349" s="22"/>
      <c r="G349" s="24">
        <v>1</v>
      </c>
      <c r="H349" s="25" t="s">
        <v>551</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2926</v>
      </c>
      <c r="D350" s="22" t="s">
        <v>2927</v>
      </c>
      <c r="E350" s="24"/>
      <c r="F350" s="22"/>
      <c r="G350" s="24">
        <v>2</v>
      </c>
      <c r="H350" s="25" t="s">
        <v>551</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2928</v>
      </c>
      <c r="D351" s="22" t="s">
        <v>2929</v>
      </c>
      <c r="E351" s="24" t="s">
        <v>2502</v>
      </c>
      <c r="F351" s="22"/>
      <c r="G351" s="24">
        <v>1</v>
      </c>
      <c r="H351" s="25" t="s">
        <v>551</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2930</v>
      </c>
      <c r="D352" s="22" t="s">
        <v>2596</v>
      </c>
      <c r="E352" s="24"/>
      <c r="F352" s="22"/>
      <c r="G352" s="24">
        <v>1</v>
      </c>
      <c r="H352" s="25" t="s">
        <v>551</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2931</v>
      </c>
      <c r="D353" s="22" t="s">
        <v>2596</v>
      </c>
      <c r="E353" s="24"/>
      <c r="F353" s="22"/>
      <c r="G353" s="24">
        <v>1</v>
      </c>
      <c r="H353" s="25" t="s">
        <v>551</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2932</v>
      </c>
      <c r="D354" s="22" t="s">
        <v>2933</v>
      </c>
      <c r="E354" s="24"/>
      <c r="F354" s="22" t="s">
        <v>2934</v>
      </c>
      <c r="G354" s="24">
        <v>1</v>
      </c>
      <c r="H354" s="25" t="s">
        <v>2498</v>
      </c>
      <c r="I354" s="26">
        <v>41487</v>
      </c>
      <c r="J354" s="26">
        <v>41487</v>
      </c>
      <c r="K354" s="36">
        <v>3100</v>
      </c>
      <c r="L354" s="28">
        <v>155</v>
      </c>
      <c r="M354" s="28">
        <v>2670</v>
      </c>
      <c r="N354" s="29">
        <v>0.15</v>
      </c>
      <c r="O354" s="28">
        <v>400</v>
      </c>
      <c r="P354" s="34"/>
      <c r="Q354" s="31" t="s">
        <v>482</v>
      </c>
    </row>
    <row r="355" ht="15.75" customHeight="1" spans="1:17">
      <c r="A355" s="18">
        <v>348</v>
      </c>
      <c r="B355" s="32"/>
      <c r="C355" s="22" t="s">
        <v>2935</v>
      </c>
      <c r="D355" s="22" t="s">
        <v>2780</v>
      </c>
      <c r="E355" s="24"/>
      <c r="F355" s="22"/>
      <c r="G355" s="24">
        <v>1</v>
      </c>
      <c r="H355" s="25" t="s">
        <v>2498</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2936</v>
      </c>
      <c r="D356" s="22" t="s">
        <v>2527</v>
      </c>
      <c r="E356" s="24"/>
      <c r="F356" s="22"/>
      <c r="G356" s="24">
        <v>1</v>
      </c>
      <c r="H356" s="25" t="s">
        <v>2353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2937</v>
      </c>
      <c r="D357" s="22" t="s">
        <v>2749</v>
      </c>
      <c r="E357" s="24"/>
      <c r="F357" s="22"/>
      <c r="G357" s="24">
        <v>1</v>
      </c>
      <c r="H357" s="25" t="s">
        <v>626</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2938</v>
      </c>
      <c r="D358" s="22" t="s">
        <v>2939</v>
      </c>
      <c r="E358" s="24"/>
      <c r="F358" s="22"/>
      <c r="G358" s="24">
        <v>1</v>
      </c>
      <c r="H358" s="25" t="s">
        <v>2353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2940</v>
      </c>
      <c r="D359" s="22" t="s">
        <v>2941</v>
      </c>
      <c r="E359" s="24"/>
      <c r="F359" s="22"/>
      <c r="G359" s="24">
        <v>1</v>
      </c>
      <c r="H359" s="25" t="s">
        <v>2353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2942</v>
      </c>
      <c r="D360" s="23" t="s">
        <v>2943</v>
      </c>
      <c r="E360" s="24"/>
      <c r="F360" s="22"/>
      <c r="G360" s="24">
        <v>1</v>
      </c>
      <c r="H360" s="25" t="s">
        <v>2353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2944</v>
      </c>
      <c r="D361" s="23" t="s">
        <v>2945</v>
      </c>
      <c r="E361" s="24" t="s">
        <v>2946</v>
      </c>
      <c r="F361" s="23"/>
      <c r="G361" s="24">
        <v>1</v>
      </c>
      <c r="H361" s="25" t="s">
        <v>2353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2947</v>
      </c>
      <c r="D362" s="23" t="s">
        <v>2948</v>
      </c>
      <c r="E362" s="24" t="s">
        <v>2949</v>
      </c>
      <c r="F362" s="23"/>
      <c r="G362" s="24">
        <v>1</v>
      </c>
      <c r="H362" s="25" t="s">
        <v>2767</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2950</v>
      </c>
      <c r="D363" s="23" t="s">
        <v>2527</v>
      </c>
      <c r="E363" s="24"/>
      <c r="F363" s="23"/>
      <c r="G363" s="24">
        <v>1</v>
      </c>
      <c r="H363" s="25" t="s">
        <v>2353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2951</v>
      </c>
      <c r="D364" s="23" t="s">
        <v>2952</v>
      </c>
      <c r="E364" s="24"/>
      <c r="F364" s="22"/>
      <c r="G364" s="24">
        <v>1</v>
      </c>
      <c r="H364" s="25" t="s">
        <v>626</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2953</v>
      </c>
      <c r="D365" s="23" t="s">
        <v>2954</v>
      </c>
      <c r="E365" s="24"/>
      <c r="F365" s="23"/>
      <c r="G365" s="24">
        <v>1</v>
      </c>
      <c r="H365" s="25" t="s">
        <v>2353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2955</v>
      </c>
      <c r="D366" s="23" t="s">
        <v>2419</v>
      </c>
      <c r="E366" s="24"/>
      <c r="F366" s="23"/>
      <c r="G366" s="24">
        <v>3</v>
      </c>
      <c r="H366" s="25" t="s">
        <v>551</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2956</v>
      </c>
      <c r="D367" s="23" t="s">
        <v>2957</v>
      </c>
      <c r="E367" s="24"/>
      <c r="F367" s="23"/>
      <c r="G367" s="24">
        <v>1</v>
      </c>
      <c r="H367" s="25" t="s">
        <v>2486</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2958</v>
      </c>
      <c r="D368" s="23" t="s">
        <v>2959</v>
      </c>
      <c r="E368" s="24"/>
      <c r="F368" s="22"/>
      <c r="G368" s="24">
        <v>1</v>
      </c>
      <c r="H368" s="25" t="s">
        <v>551</v>
      </c>
      <c r="I368" s="26">
        <v>42614</v>
      </c>
      <c r="J368" s="26">
        <v>42614</v>
      </c>
      <c r="K368" s="27">
        <v>1500</v>
      </c>
      <c r="L368" s="28">
        <v>930</v>
      </c>
      <c r="M368" s="28">
        <v>1460</v>
      </c>
      <c r="N368" s="29">
        <v>0.78</v>
      </c>
      <c r="O368" s="28">
        <v>1140</v>
      </c>
      <c r="P368" s="34"/>
      <c r="Q368" s="31" t="s">
        <v>482</v>
      </c>
    </row>
    <row r="369" ht="15.75" customHeight="1" spans="1:18">
      <c r="A369" s="18">
        <v>362</v>
      </c>
      <c r="B369" s="32"/>
      <c r="C369" s="22" t="s">
        <v>2960</v>
      </c>
      <c r="D369" s="23" t="s">
        <v>2961</v>
      </c>
      <c r="E369" s="24"/>
      <c r="F369" s="22"/>
      <c r="G369" s="24">
        <v>300</v>
      </c>
      <c r="H369" s="25" t="s">
        <v>626</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2962</v>
      </c>
      <c r="D370" s="23" t="s">
        <v>2963</v>
      </c>
      <c r="E370" s="24"/>
      <c r="F370" s="22"/>
      <c r="G370" s="24">
        <v>1</v>
      </c>
      <c r="H370" s="25" t="s">
        <v>2353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2964</v>
      </c>
      <c r="D371" s="23" t="s">
        <v>2965</v>
      </c>
      <c r="E371" s="24"/>
      <c r="F371" s="22"/>
      <c r="G371" s="24">
        <v>1</v>
      </c>
      <c r="H371" s="25" t="s">
        <v>551</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2966</v>
      </c>
      <c r="D372" s="23" t="s">
        <v>2967</v>
      </c>
      <c r="E372" s="24"/>
      <c r="F372" s="22"/>
      <c r="G372" s="24">
        <v>1</v>
      </c>
      <c r="H372" s="25" t="s">
        <v>551</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2968</v>
      </c>
      <c r="D373" s="23" t="s">
        <v>2969</v>
      </c>
      <c r="E373" s="24" t="s">
        <v>2492</v>
      </c>
      <c r="F373" s="22"/>
      <c r="G373" s="24">
        <v>1</v>
      </c>
      <c r="H373" s="25" t="s">
        <v>2353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2970</v>
      </c>
      <c r="D374" s="23" t="s">
        <v>2971</v>
      </c>
      <c r="E374" s="24" t="s">
        <v>2492</v>
      </c>
      <c r="F374" s="22"/>
      <c r="G374" s="24">
        <v>1</v>
      </c>
      <c r="H374" s="25" t="s">
        <v>2353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2972</v>
      </c>
      <c r="D375" s="23" t="s">
        <v>2973</v>
      </c>
      <c r="E375" s="24" t="s">
        <v>2974</v>
      </c>
      <c r="F375" s="22"/>
      <c r="G375" s="24">
        <v>1</v>
      </c>
      <c r="H375" s="25" t="s">
        <v>551</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2975</v>
      </c>
      <c r="D376" s="23" t="s">
        <v>2419</v>
      </c>
      <c r="E376" s="24"/>
      <c r="F376" s="22"/>
      <c r="G376" s="24">
        <v>1</v>
      </c>
      <c r="H376" s="25" t="s">
        <v>551</v>
      </c>
      <c r="I376" s="26">
        <v>42948</v>
      </c>
      <c r="J376" s="26">
        <v>42948</v>
      </c>
      <c r="K376" s="27">
        <v>1080</v>
      </c>
      <c r="L376" s="28">
        <v>857.7</v>
      </c>
      <c r="M376" s="28">
        <v>1030</v>
      </c>
      <c r="N376" s="29">
        <v>0.86</v>
      </c>
      <c r="O376" s="28">
        <v>890</v>
      </c>
      <c r="P376" s="34"/>
      <c r="Q376" s="31" t="s">
        <v>482</v>
      </c>
    </row>
    <row r="377" ht="15.75" customHeight="1" spans="1:18">
      <c r="A377" s="18">
        <v>370</v>
      </c>
      <c r="B377" s="32"/>
      <c r="C377" s="22" t="s">
        <v>2976</v>
      </c>
      <c r="D377" s="23" t="s">
        <v>2749</v>
      </c>
      <c r="E377" s="24"/>
      <c r="F377" s="22"/>
      <c r="G377" s="24">
        <v>1</v>
      </c>
      <c r="H377" s="25" t="s">
        <v>626</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2977</v>
      </c>
      <c r="D378" s="23" t="s">
        <v>2978</v>
      </c>
      <c r="E378" s="24"/>
      <c r="F378" s="22"/>
      <c r="G378" s="24">
        <v>1</v>
      </c>
      <c r="H378" s="25" t="s">
        <v>626</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2979</v>
      </c>
      <c r="D379" s="23" t="s">
        <v>2980</v>
      </c>
      <c r="E379" s="24"/>
      <c r="F379" s="22"/>
      <c r="G379" s="24">
        <v>421</v>
      </c>
      <c r="H379" s="25" t="s">
        <v>2981</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2982</v>
      </c>
      <c r="D380" s="23" t="s">
        <v>2983</v>
      </c>
      <c r="E380" s="24"/>
      <c r="F380" s="22"/>
      <c r="G380" s="24">
        <v>1</v>
      </c>
      <c r="H380" s="25" t="s">
        <v>626</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2984</v>
      </c>
      <c r="D381" s="23" t="s">
        <v>2980</v>
      </c>
      <c r="E381" s="24"/>
      <c r="F381" s="22"/>
      <c r="G381" s="24">
        <v>200</v>
      </c>
      <c r="H381" s="25" t="s">
        <v>2981</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2985</v>
      </c>
      <c r="D382" s="22" t="s">
        <v>2986</v>
      </c>
      <c r="E382" s="24" t="s">
        <v>2474</v>
      </c>
      <c r="F382" s="22"/>
      <c r="G382" s="24">
        <v>840</v>
      </c>
      <c r="H382" s="25" t="s">
        <v>626</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2987</v>
      </c>
      <c r="D383" s="23" t="s">
        <v>2988</v>
      </c>
      <c r="E383" s="24"/>
      <c r="F383" s="22"/>
      <c r="G383" s="24">
        <v>3</v>
      </c>
      <c r="H383" s="25" t="s">
        <v>626</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2989</v>
      </c>
      <c r="D384" s="23" t="s">
        <v>2648</v>
      </c>
      <c r="E384" s="24"/>
      <c r="F384" s="22"/>
      <c r="G384" s="24">
        <v>1</v>
      </c>
      <c r="H384" s="25" t="s">
        <v>551</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2990</v>
      </c>
      <c r="D385" s="23" t="s">
        <v>2991</v>
      </c>
      <c r="E385" s="24"/>
      <c r="F385" s="22"/>
      <c r="G385" s="24">
        <v>1</v>
      </c>
      <c r="H385" s="25" t="s">
        <v>626</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1418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2992</v>
      </c>
      <c r="D387" s="23" t="s">
        <v>2993</v>
      </c>
      <c r="E387" s="24"/>
      <c r="F387" s="22"/>
      <c r="G387" s="24">
        <v>1</v>
      </c>
      <c r="H387" s="25" t="s">
        <v>941</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2994</v>
      </c>
      <c r="D388" s="23" t="s">
        <v>2995</v>
      </c>
      <c r="E388" s="24"/>
      <c r="F388" s="22"/>
      <c r="G388" s="24">
        <v>1</v>
      </c>
      <c r="H388" s="25" t="s">
        <v>551</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2996</v>
      </c>
      <c r="D389" s="22" t="s">
        <v>2997</v>
      </c>
      <c r="E389" s="24"/>
      <c r="F389" s="22"/>
      <c r="G389" s="24">
        <v>1</v>
      </c>
      <c r="H389" s="25" t="s">
        <v>551</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2998</v>
      </c>
      <c r="D390" s="23" t="s">
        <v>1983</v>
      </c>
      <c r="E390" s="24"/>
      <c r="F390" s="23"/>
      <c r="G390" s="24">
        <v>1</v>
      </c>
      <c r="H390" s="25" t="s">
        <v>626</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2999</v>
      </c>
      <c r="D391" s="23" t="s">
        <v>3000</v>
      </c>
      <c r="E391" s="24"/>
      <c r="F391" s="22" t="s">
        <v>2568</v>
      </c>
      <c r="G391" s="24">
        <v>1</v>
      </c>
      <c r="H391" s="25" t="s">
        <v>551</v>
      </c>
      <c r="I391" s="26">
        <v>42108</v>
      </c>
      <c r="J391" s="26">
        <v>42108</v>
      </c>
      <c r="K391" s="36">
        <v>1650</v>
      </c>
      <c r="L391" s="28">
        <v>1114.46</v>
      </c>
      <c r="M391" s="28">
        <v>1520</v>
      </c>
      <c r="N391" s="29">
        <v>0.6</v>
      </c>
      <c r="O391" s="28">
        <v>910</v>
      </c>
      <c r="P391" s="34"/>
      <c r="Q391" s="31" t="s">
        <v>483</v>
      </c>
    </row>
    <row r="392" ht="15.75" customHeight="1" spans="1:17">
      <c r="A392" s="18">
        <v>385</v>
      </c>
      <c r="B392" s="46"/>
      <c r="C392" s="22" t="s">
        <v>3001</v>
      </c>
      <c r="D392" s="22" t="s">
        <v>3002</v>
      </c>
      <c r="E392" s="24" t="s">
        <v>2567</v>
      </c>
      <c r="F392" s="22" t="s">
        <v>2568</v>
      </c>
      <c r="G392" s="24">
        <v>1</v>
      </c>
      <c r="H392" s="25" t="s">
        <v>551</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3003</v>
      </c>
      <c r="D393" s="22" t="s">
        <v>3004</v>
      </c>
      <c r="E393" s="24"/>
      <c r="F393" s="22" t="s">
        <v>2568</v>
      </c>
      <c r="G393" s="24">
        <v>1</v>
      </c>
      <c r="H393" s="25" t="s">
        <v>551</v>
      </c>
      <c r="I393" s="26">
        <v>42108</v>
      </c>
      <c r="J393" s="26">
        <v>42108</v>
      </c>
      <c r="K393" s="27">
        <v>2400</v>
      </c>
      <c r="L393" s="28">
        <v>1621</v>
      </c>
      <c r="M393" s="28">
        <v>2160</v>
      </c>
      <c r="N393" s="29">
        <v>0.5</v>
      </c>
      <c r="O393" s="28">
        <v>1080</v>
      </c>
      <c r="P393" s="34"/>
      <c r="Q393" s="31" t="s">
        <v>483</v>
      </c>
    </row>
    <row r="394" ht="15.75" customHeight="1" spans="1:17">
      <c r="A394" s="18">
        <v>387</v>
      </c>
      <c r="B394" s="46"/>
      <c r="C394" s="22" t="s">
        <v>3005</v>
      </c>
      <c r="D394" s="22" t="s">
        <v>3006</v>
      </c>
      <c r="E394" s="24"/>
      <c r="F394" s="22" t="s">
        <v>2568</v>
      </c>
      <c r="G394" s="24">
        <v>1</v>
      </c>
      <c r="H394" s="25" t="s">
        <v>551</v>
      </c>
      <c r="I394" s="26">
        <v>42108</v>
      </c>
      <c r="J394" s="26">
        <v>42108</v>
      </c>
      <c r="K394" s="27">
        <v>3900</v>
      </c>
      <c r="L394" s="28">
        <v>2634.08</v>
      </c>
      <c r="M394" s="28">
        <v>3510</v>
      </c>
      <c r="N394" s="29">
        <v>0.6</v>
      </c>
      <c r="O394" s="28">
        <v>2110</v>
      </c>
      <c r="P394" s="34"/>
      <c r="Q394" s="31" t="s">
        <v>483</v>
      </c>
    </row>
    <row r="395" ht="15.75" customHeight="1" spans="1:17">
      <c r="A395" s="18">
        <v>388</v>
      </c>
      <c r="B395" s="46"/>
      <c r="C395" s="22" t="s">
        <v>3007</v>
      </c>
      <c r="D395" s="23" t="s">
        <v>3008</v>
      </c>
      <c r="E395" s="24" t="s">
        <v>3009</v>
      </c>
      <c r="F395" s="22" t="s">
        <v>2568</v>
      </c>
      <c r="G395" s="24">
        <v>2</v>
      </c>
      <c r="H395" s="25" t="s">
        <v>551</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3010</v>
      </c>
      <c r="D396" s="22" t="s">
        <v>2394</v>
      </c>
      <c r="E396" s="22"/>
      <c r="F396" s="22"/>
      <c r="G396" s="24">
        <v>2</v>
      </c>
      <c r="H396" s="25" t="s">
        <v>626</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3011</v>
      </c>
      <c r="D397" s="22" t="s">
        <v>2863</v>
      </c>
      <c r="E397" s="22"/>
      <c r="F397" s="22"/>
      <c r="G397" s="24">
        <v>1</v>
      </c>
      <c r="H397" s="25" t="s">
        <v>551</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3012</v>
      </c>
      <c r="D398" s="22" t="s">
        <v>2641</v>
      </c>
      <c r="E398" s="22"/>
      <c r="F398" s="22"/>
      <c r="G398" s="24">
        <v>1</v>
      </c>
      <c r="H398" s="25" t="s">
        <v>551</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3013</v>
      </c>
      <c r="D399" s="22" t="s">
        <v>3014</v>
      </c>
      <c r="E399" s="22"/>
      <c r="F399" s="22"/>
      <c r="G399" s="24">
        <v>1</v>
      </c>
      <c r="H399" s="25" t="s">
        <v>2353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3015</v>
      </c>
      <c r="D400" s="22" t="s">
        <v>3016</v>
      </c>
      <c r="E400" s="22"/>
      <c r="F400" s="22"/>
      <c r="G400" s="24">
        <v>1</v>
      </c>
      <c r="H400" s="25" t="s">
        <v>2353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3017</v>
      </c>
      <c r="D401" s="22" t="s">
        <v>2376</v>
      </c>
      <c r="E401" s="22"/>
      <c r="F401" s="22"/>
      <c r="G401" s="24">
        <v>1</v>
      </c>
      <c r="H401" s="25" t="s">
        <v>2353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3018</v>
      </c>
      <c r="D402" s="22" t="s">
        <v>3019</v>
      </c>
      <c r="E402" s="22"/>
      <c r="F402" s="22"/>
      <c r="G402" s="24">
        <v>1</v>
      </c>
      <c r="H402" s="25" t="s">
        <v>2353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3020</v>
      </c>
      <c r="D403" s="22" t="s">
        <v>3021</v>
      </c>
      <c r="E403" s="22"/>
      <c r="F403" s="22"/>
      <c r="G403" s="24">
        <v>1</v>
      </c>
      <c r="H403" s="25" t="s">
        <v>2353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3022</v>
      </c>
      <c r="D404" s="22" t="s">
        <v>3023</v>
      </c>
      <c r="E404" s="22"/>
      <c r="F404" s="22"/>
      <c r="G404" s="24">
        <v>1</v>
      </c>
      <c r="H404" s="25" t="s">
        <v>2353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3024</v>
      </c>
      <c r="D405" s="22" t="s">
        <v>2603</v>
      </c>
      <c r="E405" s="22"/>
      <c r="F405" s="22"/>
      <c r="G405" s="24">
        <v>1</v>
      </c>
      <c r="H405" s="25" t="s">
        <v>2353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3025</v>
      </c>
      <c r="D406" s="22" t="s">
        <v>3026</v>
      </c>
      <c r="E406" s="22"/>
      <c r="F406" s="22"/>
      <c r="G406" s="24">
        <v>1</v>
      </c>
      <c r="H406" s="25" t="s">
        <v>2353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3027</v>
      </c>
      <c r="D407" s="22" t="s">
        <v>3028</v>
      </c>
      <c r="E407" s="22"/>
      <c r="F407" s="22"/>
      <c r="G407" s="24">
        <v>1</v>
      </c>
      <c r="H407" s="25" t="s">
        <v>2353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3029</v>
      </c>
      <c r="D408" s="22" t="s">
        <v>3030</v>
      </c>
      <c r="E408" s="22"/>
      <c r="F408" s="22"/>
      <c r="G408" s="24">
        <v>1</v>
      </c>
      <c r="H408" s="25" t="s">
        <v>2353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3031</v>
      </c>
      <c r="D409" s="22" t="s">
        <v>3032</v>
      </c>
      <c r="E409" s="22"/>
      <c r="F409" s="22"/>
      <c r="G409" s="24">
        <v>1</v>
      </c>
      <c r="H409" s="25" t="s">
        <v>2353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3033</v>
      </c>
      <c r="D410" s="22" t="s">
        <v>3034</v>
      </c>
      <c r="E410" s="22"/>
      <c r="F410" s="22"/>
      <c r="G410" s="24">
        <v>1</v>
      </c>
      <c r="H410" s="25" t="s">
        <v>2353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3035</v>
      </c>
      <c r="D411" s="22" t="s">
        <v>2603</v>
      </c>
      <c r="E411" s="22"/>
      <c r="F411" s="22"/>
      <c r="G411" s="24">
        <v>1</v>
      </c>
      <c r="H411" s="25" t="s">
        <v>2353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3036</v>
      </c>
      <c r="D412" s="22" t="s">
        <v>2384</v>
      </c>
      <c r="E412" s="22"/>
      <c r="F412" s="22"/>
      <c r="G412" s="24">
        <v>1</v>
      </c>
      <c r="H412" s="25" t="s">
        <v>2486</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3037</v>
      </c>
      <c r="D413" s="22" t="s">
        <v>3038</v>
      </c>
      <c r="E413" s="22" t="s">
        <v>2388</v>
      </c>
      <c r="F413" s="22"/>
      <c r="G413" s="24">
        <v>1</v>
      </c>
      <c r="H413" s="25" t="s">
        <v>626</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3039</v>
      </c>
      <c r="D414" s="22" t="s">
        <v>2995</v>
      </c>
      <c r="E414" s="22"/>
      <c r="F414" s="22"/>
      <c r="G414" s="24">
        <v>2</v>
      </c>
      <c r="H414" s="25" t="s">
        <v>551</v>
      </c>
      <c r="I414" s="26">
        <v>42383</v>
      </c>
      <c r="J414" s="26">
        <v>42383</v>
      </c>
      <c r="K414" s="27">
        <v>9000</v>
      </c>
      <c r="L414" s="28">
        <v>6720</v>
      </c>
      <c r="M414" s="28">
        <v>8730</v>
      </c>
      <c r="N414" s="29">
        <v>0.73</v>
      </c>
      <c r="O414" s="28">
        <v>6370</v>
      </c>
      <c r="P414" s="34"/>
      <c r="Q414" s="31" t="s">
        <v>483</v>
      </c>
    </row>
    <row r="415" ht="15.75" customHeight="1" spans="1:17">
      <c r="A415" s="18">
        <v>408</v>
      </c>
      <c r="B415" s="46"/>
      <c r="C415" s="22" t="s">
        <v>3040</v>
      </c>
      <c r="D415" s="22" t="s">
        <v>2997</v>
      </c>
      <c r="E415" s="22"/>
      <c r="F415" s="22"/>
      <c r="G415" s="24">
        <v>1</v>
      </c>
      <c r="H415" s="25" t="s">
        <v>551</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3041</v>
      </c>
      <c r="D416" s="22" t="s">
        <v>3042</v>
      </c>
      <c r="E416" s="22"/>
      <c r="F416" s="22"/>
      <c r="G416" s="24">
        <v>1</v>
      </c>
      <c r="H416" s="25" t="s">
        <v>551</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3043</v>
      </c>
      <c r="D417" s="23" t="s">
        <v>2384</v>
      </c>
      <c r="E417" s="22"/>
      <c r="F417" s="22"/>
      <c r="G417" s="24">
        <v>1</v>
      </c>
      <c r="H417" s="25" t="s">
        <v>2486</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3044</v>
      </c>
      <c r="D418" s="22" t="s">
        <v>3045</v>
      </c>
      <c r="E418" s="22"/>
      <c r="F418" s="22"/>
      <c r="G418" s="24">
        <v>1</v>
      </c>
      <c r="H418" s="25" t="s">
        <v>551</v>
      </c>
      <c r="I418" s="26">
        <v>42627</v>
      </c>
      <c r="J418" s="26">
        <v>42627</v>
      </c>
      <c r="K418" s="27">
        <v>4680</v>
      </c>
      <c r="L418" s="28">
        <v>3790.8</v>
      </c>
      <c r="M418" s="28">
        <v>4260</v>
      </c>
      <c r="N418" s="29">
        <v>0.79</v>
      </c>
      <c r="O418" s="28">
        <v>3370</v>
      </c>
      <c r="P418" s="34"/>
      <c r="Q418" s="31" t="s">
        <v>483</v>
      </c>
    </row>
    <row r="419" ht="15.75" customHeight="1" spans="1:17">
      <c r="A419" s="18">
        <v>412</v>
      </c>
      <c r="B419" s="46"/>
      <c r="C419" s="22" t="s">
        <v>3046</v>
      </c>
      <c r="D419" s="22" t="s">
        <v>2603</v>
      </c>
      <c r="E419" s="24"/>
      <c r="F419" s="23"/>
      <c r="G419" s="24">
        <v>1</v>
      </c>
      <c r="H419" s="25" t="s">
        <v>2353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3047</v>
      </c>
      <c r="D420" s="22" t="s">
        <v>3048</v>
      </c>
      <c r="E420" s="24"/>
      <c r="F420" s="22"/>
      <c r="G420" s="24">
        <v>1</v>
      </c>
      <c r="H420" s="25" t="s">
        <v>551</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3049</v>
      </c>
      <c r="D421" s="22" t="s">
        <v>3050</v>
      </c>
      <c r="E421" s="24"/>
      <c r="F421" s="22"/>
      <c r="G421" s="24">
        <v>1</v>
      </c>
      <c r="H421" s="25" t="s">
        <v>626</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3051</v>
      </c>
      <c r="D422" s="22" t="s">
        <v>3052</v>
      </c>
      <c r="E422" s="24"/>
      <c r="F422" s="22"/>
      <c r="G422" s="24">
        <v>1</v>
      </c>
      <c r="H422" s="25" t="s">
        <v>2486</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3053</v>
      </c>
      <c r="D423" s="22" t="s">
        <v>3054</v>
      </c>
      <c r="E423" s="24"/>
      <c r="F423" s="22"/>
      <c r="G423" s="24">
        <v>1</v>
      </c>
      <c r="H423" s="25" t="s">
        <v>551</v>
      </c>
      <c r="I423" s="26">
        <v>42961</v>
      </c>
      <c r="J423" s="26">
        <v>42961</v>
      </c>
      <c r="K423" s="36">
        <v>9200</v>
      </c>
      <c r="L423" s="28">
        <v>8253.2</v>
      </c>
      <c r="M423" s="28">
        <v>8740</v>
      </c>
      <c r="N423" s="29">
        <v>0.8</v>
      </c>
      <c r="O423" s="28">
        <v>6990</v>
      </c>
      <c r="P423" s="34"/>
      <c r="Q423" s="31" t="s">
        <v>483</v>
      </c>
    </row>
    <row r="424" ht="15.75" customHeight="1" spans="1:17">
      <c r="A424" s="18">
        <v>417</v>
      </c>
      <c r="B424" s="46"/>
      <c r="C424" s="22" t="s">
        <v>3055</v>
      </c>
      <c r="D424" s="22" t="s">
        <v>2424</v>
      </c>
      <c r="E424" s="24"/>
      <c r="F424" s="22"/>
      <c r="G424" s="24">
        <v>1</v>
      </c>
      <c r="H424" s="25" t="s">
        <v>551</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3056</v>
      </c>
      <c r="D425" s="22" t="s">
        <v>2396</v>
      </c>
      <c r="E425" s="24"/>
      <c r="F425" s="22"/>
      <c r="G425" s="24">
        <v>1</v>
      </c>
      <c r="H425" s="25" t="s">
        <v>551</v>
      </c>
      <c r="I425" s="26">
        <v>43084</v>
      </c>
      <c r="J425" s="26">
        <v>43084</v>
      </c>
      <c r="K425" s="36">
        <v>1100</v>
      </c>
      <c r="L425" s="28">
        <v>1021.61</v>
      </c>
      <c r="M425" s="28">
        <v>1050</v>
      </c>
      <c r="N425" s="29">
        <v>0.84</v>
      </c>
      <c r="O425" s="28">
        <v>880</v>
      </c>
      <c r="P425" s="34"/>
      <c r="Q425" s="31" t="s">
        <v>483</v>
      </c>
    </row>
    <row r="426" ht="15.75" customHeight="1" spans="1:17">
      <c r="A426" s="18">
        <v>419</v>
      </c>
      <c r="B426" s="46"/>
      <c r="C426" s="22" t="s">
        <v>3057</v>
      </c>
      <c r="D426" s="22" t="s">
        <v>2997</v>
      </c>
      <c r="E426" s="24"/>
      <c r="F426" s="22"/>
      <c r="G426" s="24">
        <v>1</v>
      </c>
      <c r="H426" s="25" t="s">
        <v>551</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3058</v>
      </c>
      <c r="D427" s="22" t="s">
        <v>2763</v>
      </c>
      <c r="E427" s="24"/>
      <c r="F427" s="22"/>
      <c r="G427" s="24">
        <v>1</v>
      </c>
      <c r="H427" s="25" t="s">
        <v>2767</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3059</v>
      </c>
      <c r="D428" s="22" t="s">
        <v>3060</v>
      </c>
      <c r="E428" s="24"/>
      <c r="F428" s="22"/>
      <c r="G428" s="24">
        <v>1</v>
      </c>
      <c r="H428" s="25" t="s">
        <v>551</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3061</v>
      </c>
      <c r="D429" s="22" t="s">
        <v>3062</v>
      </c>
      <c r="E429" s="24"/>
      <c r="F429" s="22"/>
      <c r="G429" s="24">
        <v>1</v>
      </c>
      <c r="H429" s="25" t="s">
        <v>2486</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3063</v>
      </c>
      <c r="D430" s="22" t="s">
        <v>2410</v>
      </c>
      <c r="E430" s="24"/>
      <c r="F430" s="22"/>
      <c r="G430" s="24">
        <v>1</v>
      </c>
      <c r="H430" s="25" t="s">
        <v>551</v>
      </c>
      <c r="I430" s="26">
        <v>41987</v>
      </c>
      <c r="J430" s="26">
        <v>41987</v>
      </c>
      <c r="K430" s="27">
        <v>1350</v>
      </c>
      <c r="L430" s="28">
        <v>388.08</v>
      </c>
      <c r="M430" s="28">
        <v>1080</v>
      </c>
      <c r="N430" s="29">
        <v>0.46</v>
      </c>
      <c r="O430" s="28">
        <v>500</v>
      </c>
      <c r="P430" s="34"/>
      <c r="Q430" s="31" t="s">
        <v>483</v>
      </c>
    </row>
    <row r="431" ht="15.75" customHeight="1" spans="1:17">
      <c r="A431" s="18">
        <v>424</v>
      </c>
      <c r="B431" s="46"/>
      <c r="C431" s="22" t="s">
        <v>3064</v>
      </c>
      <c r="D431" s="22" t="s">
        <v>2416</v>
      </c>
      <c r="E431" s="24"/>
      <c r="F431" s="22" t="s">
        <v>2366</v>
      </c>
      <c r="G431" s="24">
        <v>3</v>
      </c>
      <c r="H431" s="25" t="s">
        <v>551</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3065</v>
      </c>
      <c r="D432" s="22" t="s">
        <v>3066</v>
      </c>
      <c r="E432" s="24"/>
      <c r="F432" s="22"/>
      <c r="G432" s="24">
        <v>1</v>
      </c>
      <c r="H432" s="25" t="s">
        <v>551</v>
      </c>
      <c r="I432" s="26">
        <v>42018</v>
      </c>
      <c r="J432" s="26">
        <v>42018</v>
      </c>
      <c r="K432" s="27">
        <v>1520</v>
      </c>
      <c r="L432" s="28">
        <v>461.04</v>
      </c>
      <c r="M432" s="28">
        <v>1400</v>
      </c>
      <c r="N432" s="29">
        <v>0.58</v>
      </c>
      <c r="O432" s="28">
        <v>810</v>
      </c>
      <c r="P432" s="34"/>
      <c r="Q432" s="31" t="s">
        <v>483</v>
      </c>
    </row>
    <row r="433" ht="15.75" customHeight="1" spans="1:17">
      <c r="A433" s="18">
        <v>426</v>
      </c>
      <c r="B433" s="46"/>
      <c r="C433" s="22" t="s">
        <v>3067</v>
      </c>
      <c r="D433" s="22" t="s">
        <v>3068</v>
      </c>
      <c r="E433" s="24"/>
      <c r="F433" s="22"/>
      <c r="G433" s="24">
        <v>1</v>
      </c>
      <c r="H433" s="25" t="s">
        <v>551</v>
      </c>
      <c r="I433" s="26">
        <v>42049</v>
      </c>
      <c r="J433" s="26">
        <v>42049</v>
      </c>
      <c r="K433" s="27">
        <v>1800</v>
      </c>
      <c r="L433" s="28">
        <v>574.5</v>
      </c>
      <c r="M433" s="28">
        <v>1710</v>
      </c>
      <c r="N433" s="29">
        <v>0.66</v>
      </c>
      <c r="O433" s="28">
        <v>1130</v>
      </c>
      <c r="P433" s="34"/>
      <c r="Q433" s="31" t="s">
        <v>483</v>
      </c>
    </row>
    <row r="434" ht="15.75" customHeight="1" spans="1:17">
      <c r="A434" s="18">
        <v>427</v>
      </c>
      <c r="B434" s="46"/>
      <c r="C434" s="22" t="s">
        <v>3069</v>
      </c>
      <c r="D434" s="22" t="s">
        <v>2449</v>
      </c>
      <c r="E434" s="24"/>
      <c r="F434" s="22"/>
      <c r="G434" s="24">
        <v>1</v>
      </c>
      <c r="H434" s="25" t="s">
        <v>2486</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3070</v>
      </c>
      <c r="D435" s="22" t="s">
        <v>3071</v>
      </c>
      <c r="E435" s="24"/>
      <c r="F435" s="22"/>
      <c r="G435" s="24">
        <v>1</v>
      </c>
      <c r="H435" s="25" t="s">
        <v>551</v>
      </c>
      <c r="I435" s="26">
        <v>42230</v>
      </c>
      <c r="J435" s="26">
        <v>42230</v>
      </c>
      <c r="K435" s="36">
        <v>1050</v>
      </c>
      <c r="L435" s="28">
        <v>434.83</v>
      </c>
      <c r="M435" s="28">
        <v>950</v>
      </c>
      <c r="N435" s="29">
        <v>0.64</v>
      </c>
      <c r="O435" s="28">
        <v>610</v>
      </c>
      <c r="P435" s="34"/>
      <c r="Q435" s="31" t="s">
        <v>483</v>
      </c>
    </row>
    <row r="436" ht="15.75" customHeight="1" spans="1:17">
      <c r="A436" s="18">
        <v>429</v>
      </c>
      <c r="B436" s="46"/>
      <c r="C436" s="22" t="s">
        <v>3072</v>
      </c>
      <c r="D436" s="22" t="s">
        <v>2410</v>
      </c>
      <c r="E436" s="24"/>
      <c r="F436" s="22"/>
      <c r="G436" s="24">
        <v>3</v>
      </c>
      <c r="H436" s="25" t="s">
        <v>551</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3073</v>
      </c>
      <c r="D437" s="22" t="s">
        <v>3074</v>
      </c>
      <c r="E437" s="24"/>
      <c r="F437" s="22"/>
      <c r="G437" s="24">
        <v>1</v>
      </c>
      <c r="H437" s="25" t="s">
        <v>551</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3075</v>
      </c>
      <c r="D438" s="22" t="s">
        <v>2570</v>
      </c>
      <c r="E438" s="24"/>
      <c r="F438" s="22"/>
      <c r="G438" s="24">
        <v>1</v>
      </c>
      <c r="H438" s="25" t="s">
        <v>551</v>
      </c>
      <c r="I438" s="26">
        <v>42443</v>
      </c>
      <c r="J438" s="26">
        <v>42443</v>
      </c>
      <c r="K438" s="27">
        <v>9000</v>
      </c>
      <c r="L438" s="28">
        <v>4725</v>
      </c>
      <c r="M438" s="28">
        <v>8730</v>
      </c>
      <c r="N438" s="29">
        <v>0.75</v>
      </c>
      <c r="O438" s="28">
        <v>6550</v>
      </c>
      <c r="P438" s="34"/>
      <c r="Q438" s="31" t="s">
        <v>483</v>
      </c>
    </row>
    <row r="439" ht="15.75" customHeight="1" spans="1:17">
      <c r="A439" s="18">
        <v>432</v>
      </c>
      <c r="B439" s="46"/>
      <c r="C439" s="22" t="s">
        <v>3076</v>
      </c>
      <c r="D439" s="22" t="s">
        <v>2927</v>
      </c>
      <c r="E439" s="24"/>
      <c r="F439" s="22"/>
      <c r="G439" s="24">
        <v>1</v>
      </c>
      <c r="H439" s="25" t="s">
        <v>551</v>
      </c>
      <c r="I439" s="26">
        <v>42504</v>
      </c>
      <c r="J439" s="26">
        <v>42504</v>
      </c>
      <c r="K439" s="27">
        <v>6800</v>
      </c>
      <c r="L439" s="28">
        <v>3785.3</v>
      </c>
      <c r="M439" s="28">
        <v>6190</v>
      </c>
      <c r="N439" s="29">
        <v>0.71</v>
      </c>
      <c r="O439" s="28">
        <v>4390</v>
      </c>
      <c r="P439" s="34"/>
      <c r="Q439" s="31" t="s">
        <v>483</v>
      </c>
    </row>
    <row r="440" ht="15.75" customHeight="1" spans="1:17">
      <c r="A440" s="18">
        <v>433</v>
      </c>
      <c r="B440" s="46"/>
      <c r="C440" s="22" t="s">
        <v>3077</v>
      </c>
      <c r="D440" s="22" t="s">
        <v>3078</v>
      </c>
      <c r="E440" s="24"/>
      <c r="F440" s="22"/>
      <c r="G440" s="24">
        <v>1</v>
      </c>
      <c r="H440" s="25" t="s">
        <v>551</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3079</v>
      </c>
      <c r="D441" s="22" t="s">
        <v>2421</v>
      </c>
      <c r="E441" s="24"/>
      <c r="F441" s="22"/>
      <c r="G441" s="24">
        <v>1</v>
      </c>
      <c r="H441" s="25" t="s">
        <v>551</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3080</v>
      </c>
      <c r="D442" s="22" t="s">
        <v>2959</v>
      </c>
      <c r="E442" s="24"/>
      <c r="F442" s="22"/>
      <c r="G442" s="24">
        <v>1</v>
      </c>
      <c r="H442" s="25" t="s">
        <v>551</v>
      </c>
      <c r="I442" s="26">
        <v>42504</v>
      </c>
      <c r="J442" s="26">
        <v>42504</v>
      </c>
      <c r="K442" s="27">
        <v>1500</v>
      </c>
      <c r="L442" s="28">
        <v>835</v>
      </c>
      <c r="M442" s="28">
        <v>1460</v>
      </c>
      <c r="N442" s="29">
        <v>0.76</v>
      </c>
      <c r="O442" s="28">
        <v>1110</v>
      </c>
      <c r="P442" s="34"/>
      <c r="Q442" s="31" t="s">
        <v>483</v>
      </c>
    </row>
    <row r="443" ht="15.75" customHeight="1" spans="1:17">
      <c r="A443" s="18">
        <v>436</v>
      </c>
      <c r="B443" s="46"/>
      <c r="C443" s="22" t="s">
        <v>3081</v>
      </c>
      <c r="D443" s="22" t="s">
        <v>2648</v>
      </c>
      <c r="E443" s="24"/>
      <c r="F443" s="22"/>
      <c r="G443" s="24">
        <v>1</v>
      </c>
      <c r="H443" s="25" t="s">
        <v>551</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3082</v>
      </c>
      <c r="D444" s="22" t="s">
        <v>2419</v>
      </c>
      <c r="E444" s="24"/>
      <c r="F444" s="22"/>
      <c r="G444" s="24">
        <v>1</v>
      </c>
      <c r="H444" s="25" t="s">
        <v>551</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3083</v>
      </c>
      <c r="D445" s="22" t="s">
        <v>2421</v>
      </c>
      <c r="E445" s="24"/>
      <c r="F445" s="22"/>
      <c r="G445" s="24">
        <v>1</v>
      </c>
      <c r="H445" s="25" t="s">
        <v>551</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3084</v>
      </c>
      <c r="D446" s="22" t="s">
        <v>2641</v>
      </c>
      <c r="E446" s="24"/>
      <c r="F446" s="22"/>
      <c r="G446" s="24">
        <v>1</v>
      </c>
      <c r="H446" s="25" t="s">
        <v>551</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3085</v>
      </c>
      <c r="D447" s="22" t="s">
        <v>2698</v>
      </c>
      <c r="E447" s="24"/>
      <c r="F447" s="22"/>
      <c r="G447" s="24">
        <v>1</v>
      </c>
      <c r="H447" s="25" t="s">
        <v>551</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3086</v>
      </c>
      <c r="D448" s="22" t="s">
        <v>3087</v>
      </c>
      <c r="E448" s="24"/>
      <c r="F448" s="22"/>
      <c r="G448" s="24">
        <v>1</v>
      </c>
      <c r="H448" s="25" t="s">
        <v>551</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3088</v>
      </c>
      <c r="D449" s="22" t="s">
        <v>2461</v>
      </c>
      <c r="E449" s="24"/>
      <c r="F449" s="22"/>
      <c r="G449" s="24">
        <v>2</v>
      </c>
      <c r="H449" s="25" t="s">
        <v>551</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3089</v>
      </c>
      <c r="D450" s="22" t="s">
        <v>3090</v>
      </c>
      <c r="E450" s="24"/>
      <c r="F450" s="22"/>
      <c r="G450" s="24">
        <v>3</v>
      </c>
      <c r="H450" s="25" t="s">
        <v>551</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3091</v>
      </c>
      <c r="D451" s="22" t="s">
        <v>2424</v>
      </c>
      <c r="E451" s="24"/>
      <c r="F451" s="22"/>
      <c r="G451" s="24">
        <v>1</v>
      </c>
      <c r="H451" s="25" t="s">
        <v>551</v>
      </c>
      <c r="I451" s="26">
        <v>42809</v>
      </c>
      <c r="J451" s="26">
        <v>42809</v>
      </c>
      <c r="K451" s="36">
        <v>1350</v>
      </c>
      <c r="L451" s="28">
        <v>965.2</v>
      </c>
      <c r="M451" s="28">
        <v>1280</v>
      </c>
      <c r="N451" s="29">
        <v>0.75</v>
      </c>
      <c r="O451" s="28">
        <v>960</v>
      </c>
      <c r="P451" s="34"/>
      <c r="Q451" s="31" t="s">
        <v>483</v>
      </c>
    </row>
    <row r="452" ht="15.75" customHeight="1" spans="1:18">
      <c r="A452" s="18">
        <v>445</v>
      </c>
      <c r="B452" s="46"/>
      <c r="C452" s="22" t="s">
        <v>3092</v>
      </c>
      <c r="D452" s="22" t="s">
        <v>3093</v>
      </c>
      <c r="E452" s="24"/>
      <c r="F452" s="22"/>
      <c r="G452" s="24">
        <v>1</v>
      </c>
      <c r="H452" s="25" t="s">
        <v>551</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3094</v>
      </c>
      <c r="D453" s="22" t="s">
        <v>2371</v>
      </c>
      <c r="E453" s="25"/>
      <c r="F453" s="22"/>
      <c r="G453" s="24">
        <v>1</v>
      </c>
      <c r="H453" s="25" t="s">
        <v>551</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3095</v>
      </c>
      <c r="D454" s="22" t="s">
        <v>3096</v>
      </c>
      <c r="E454" s="24"/>
      <c r="F454" s="22"/>
      <c r="G454" s="24">
        <v>1</v>
      </c>
      <c r="H454" s="25" t="s">
        <v>551</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3097</v>
      </c>
      <c r="D455" s="22" t="s">
        <v>2424</v>
      </c>
      <c r="E455" s="24"/>
      <c r="F455" s="22"/>
      <c r="G455" s="24">
        <v>1</v>
      </c>
      <c r="H455" s="25" t="s">
        <v>551</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3098</v>
      </c>
      <c r="D456" s="22" t="s">
        <v>3099</v>
      </c>
      <c r="E456" s="24"/>
      <c r="F456" s="22"/>
      <c r="G456" s="24">
        <v>1</v>
      </c>
      <c r="H456" s="25" t="s">
        <v>551</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3100</v>
      </c>
      <c r="D457" s="23" t="s">
        <v>615</v>
      </c>
      <c r="E457" s="24"/>
      <c r="F457" s="22"/>
      <c r="G457" s="24">
        <v>1</v>
      </c>
      <c r="H457" s="25" t="s">
        <v>551</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3101</v>
      </c>
      <c r="D458" s="22" t="s">
        <v>3102</v>
      </c>
      <c r="E458" s="24"/>
      <c r="F458" s="22" t="s">
        <v>3103</v>
      </c>
      <c r="G458" s="24">
        <v>1</v>
      </c>
      <c r="H458" s="25" t="s">
        <v>551</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3104</v>
      </c>
      <c r="D459" s="23" t="s">
        <v>3105</v>
      </c>
      <c r="E459" s="24"/>
      <c r="F459" s="22" t="s">
        <v>3106</v>
      </c>
      <c r="G459" s="24">
        <v>6</v>
      </c>
      <c r="H459" s="25" t="s">
        <v>551</v>
      </c>
      <c r="I459" s="26">
        <v>43208</v>
      </c>
      <c r="J459" s="26">
        <v>43208</v>
      </c>
      <c r="K459" s="27">
        <v>5808</v>
      </c>
      <c r="L459" s="28">
        <v>5348.2</v>
      </c>
      <c r="M459" s="28">
        <v>5810</v>
      </c>
      <c r="N459" s="29">
        <v>0.8</v>
      </c>
      <c r="O459" s="28">
        <v>4650</v>
      </c>
      <c r="P459" s="34"/>
      <c r="Q459" s="31" t="s">
        <v>483</v>
      </c>
    </row>
    <row r="460" ht="15.75" customHeight="1" spans="1:18">
      <c r="A460" s="18">
        <v>453</v>
      </c>
      <c r="B460" s="46"/>
      <c r="C460" s="22" t="s">
        <v>3107</v>
      </c>
      <c r="D460" s="23" t="s">
        <v>3108</v>
      </c>
      <c r="E460" s="24" t="s">
        <v>2555</v>
      </c>
      <c r="F460" s="22"/>
      <c r="G460" s="24">
        <v>1</v>
      </c>
      <c r="H460" s="25" t="s">
        <v>551</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3109</v>
      </c>
      <c r="D461" s="23" t="s">
        <v>3110</v>
      </c>
      <c r="E461" s="24"/>
      <c r="F461" s="22"/>
      <c r="G461" s="24">
        <v>2</v>
      </c>
      <c r="H461" s="25" t="s">
        <v>551</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3111</v>
      </c>
      <c r="D462" s="23" t="s">
        <v>3112</v>
      </c>
      <c r="E462" s="24"/>
      <c r="F462" s="22"/>
      <c r="G462" s="24">
        <v>1</v>
      </c>
      <c r="H462" s="25" t="s">
        <v>551</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3113</v>
      </c>
      <c r="D463" s="23" t="s">
        <v>3114</v>
      </c>
      <c r="E463" s="24"/>
      <c r="F463" s="22" t="s">
        <v>3115</v>
      </c>
      <c r="G463" s="24">
        <v>1</v>
      </c>
      <c r="H463" s="25" t="s">
        <v>551</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3116</v>
      </c>
      <c r="D464" s="23" t="s">
        <v>2741</v>
      </c>
      <c r="E464" s="24"/>
      <c r="F464" s="22" t="s">
        <v>2459</v>
      </c>
      <c r="G464" s="24">
        <v>1</v>
      </c>
      <c r="H464" s="25" t="s">
        <v>551</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3117</v>
      </c>
      <c r="D465" s="23" t="s">
        <v>2596</v>
      </c>
      <c r="E465" s="24" t="s">
        <v>3118</v>
      </c>
      <c r="F465" s="22"/>
      <c r="G465" s="24">
        <v>2</v>
      </c>
      <c r="H465" s="25" t="s">
        <v>551</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3119</v>
      </c>
      <c r="D466" s="23" t="s">
        <v>2469</v>
      </c>
      <c r="E466" s="24"/>
      <c r="F466" s="22"/>
      <c r="G466" s="24">
        <v>1</v>
      </c>
      <c r="H466" s="25" t="s">
        <v>551</v>
      </c>
      <c r="I466" s="26">
        <v>43159</v>
      </c>
      <c r="J466" s="26">
        <v>43159</v>
      </c>
      <c r="K466" s="27">
        <v>7200</v>
      </c>
      <c r="L466" s="28">
        <v>6402</v>
      </c>
      <c r="M466" s="28">
        <v>7200</v>
      </c>
      <c r="N466" s="29">
        <v>0.92</v>
      </c>
      <c r="O466" s="28">
        <v>6620</v>
      </c>
      <c r="P466" s="34"/>
      <c r="Q466" s="31" t="s">
        <v>483</v>
      </c>
    </row>
    <row r="467" ht="15.75" customHeight="1" spans="1:17">
      <c r="A467" s="18">
        <v>460</v>
      </c>
      <c r="B467" s="46"/>
      <c r="C467" s="22" t="s">
        <v>3120</v>
      </c>
      <c r="D467" s="23" t="s">
        <v>3121</v>
      </c>
      <c r="E467" s="24" t="s">
        <v>3122</v>
      </c>
      <c r="F467" s="22"/>
      <c r="G467" s="24">
        <v>1</v>
      </c>
      <c r="H467" s="25" t="s">
        <v>551</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3123</v>
      </c>
      <c r="D468" s="23" t="s">
        <v>3124</v>
      </c>
      <c r="E468" s="24"/>
      <c r="F468" s="22"/>
      <c r="G468" s="24">
        <v>1</v>
      </c>
      <c r="H468" s="25" t="s">
        <v>2498</v>
      </c>
      <c r="I468" s="26">
        <v>41492</v>
      </c>
      <c r="J468" s="26">
        <v>41492</v>
      </c>
      <c r="K468" s="27">
        <v>6000</v>
      </c>
      <c r="L468" s="28">
        <v>300</v>
      </c>
      <c r="M468" s="28">
        <v>5160</v>
      </c>
      <c r="N468" s="29">
        <v>0.15</v>
      </c>
      <c r="O468" s="28">
        <v>770</v>
      </c>
      <c r="P468" s="34"/>
      <c r="Q468" s="31" t="s">
        <v>483</v>
      </c>
    </row>
    <row r="469" ht="15.75" customHeight="1" spans="1:17">
      <c r="A469" s="18">
        <v>462</v>
      </c>
      <c r="B469" s="46"/>
      <c r="C469" s="22" t="s">
        <v>3125</v>
      </c>
      <c r="D469" s="23" t="s">
        <v>3126</v>
      </c>
      <c r="E469" s="24"/>
      <c r="F469" s="22"/>
      <c r="G469" s="24">
        <v>1</v>
      </c>
      <c r="H469" s="25" t="s">
        <v>2498</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3127</v>
      </c>
      <c r="D470" s="23" t="s">
        <v>3128</v>
      </c>
      <c r="E470" s="24"/>
      <c r="F470" s="22"/>
      <c r="G470" s="24">
        <v>1</v>
      </c>
      <c r="H470" s="25" t="s">
        <v>2498</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3129</v>
      </c>
      <c r="D471" s="23" t="s">
        <v>2787</v>
      </c>
      <c r="E471" s="24"/>
      <c r="F471" s="22"/>
      <c r="G471" s="24">
        <v>3</v>
      </c>
      <c r="H471" s="25" t="s">
        <v>2498</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3130</v>
      </c>
      <c r="D472" s="23" t="s">
        <v>3131</v>
      </c>
      <c r="E472" s="24" t="s">
        <v>3132</v>
      </c>
      <c r="F472" s="22" t="s">
        <v>3133</v>
      </c>
      <c r="G472" s="24">
        <v>1</v>
      </c>
      <c r="H472" s="25" t="s">
        <v>2498</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3134</v>
      </c>
      <c r="D473" s="22" t="s">
        <v>3135</v>
      </c>
      <c r="E473" s="24"/>
      <c r="F473" s="22"/>
      <c r="G473" s="24">
        <v>1</v>
      </c>
      <c r="H473" s="25" t="s">
        <v>626</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3136</v>
      </c>
      <c r="D474" s="23" t="s">
        <v>2362</v>
      </c>
      <c r="E474" s="24"/>
      <c r="F474" s="22"/>
      <c r="G474" s="24">
        <v>1</v>
      </c>
      <c r="H474" s="25" t="s">
        <v>551</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3137</v>
      </c>
      <c r="D475" s="23" t="s">
        <v>3138</v>
      </c>
      <c r="E475" s="24"/>
      <c r="F475" s="22"/>
      <c r="G475" s="24">
        <v>1</v>
      </c>
      <c r="H475" s="25" t="s">
        <v>2353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3139</v>
      </c>
      <c r="D476" s="23" t="s">
        <v>2749</v>
      </c>
      <c r="E476" s="24"/>
      <c r="F476" s="23"/>
      <c r="G476" s="24">
        <v>1</v>
      </c>
      <c r="H476" s="25" t="s">
        <v>626</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3140</v>
      </c>
      <c r="D477" s="23" t="s">
        <v>3141</v>
      </c>
      <c r="E477" s="24"/>
      <c r="F477" s="22"/>
      <c r="G477" s="24">
        <v>1</v>
      </c>
      <c r="H477" s="25" t="s">
        <v>2353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3142</v>
      </c>
      <c r="D478" s="23" t="s">
        <v>3143</v>
      </c>
      <c r="E478" s="24"/>
      <c r="F478" s="22"/>
      <c r="G478" s="24">
        <v>1</v>
      </c>
      <c r="H478" s="25" t="s">
        <v>2353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3144</v>
      </c>
      <c r="D479" s="23" t="s">
        <v>3145</v>
      </c>
      <c r="E479" s="24"/>
      <c r="F479" s="22"/>
      <c r="G479" s="24">
        <v>1</v>
      </c>
      <c r="H479" s="25" t="s">
        <v>2353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3146</v>
      </c>
      <c r="D480" s="22" t="s">
        <v>3147</v>
      </c>
      <c r="E480" s="24"/>
      <c r="F480" s="22"/>
      <c r="G480" s="24">
        <v>1</v>
      </c>
      <c r="H480" s="25" t="s">
        <v>626</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3148</v>
      </c>
      <c r="D481" s="23" t="s">
        <v>2382</v>
      </c>
      <c r="E481" s="24"/>
      <c r="F481" s="22"/>
      <c r="G481" s="24">
        <v>1</v>
      </c>
      <c r="H481" s="25" t="s">
        <v>551</v>
      </c>
      <c r="I481" s="26">
        <v>42383</v>
      </c>
      <c r="J481" s="26">
        <v>42383</v>
      </c>
      <c r="K481" s="36">
        <v>1337</v>
      </c>
      <c r="L481" s="28">
        <v>659.58</v>
      </c>
      <c r="M481" s="28">
        <v>1220</v>
      </c>
      <c r="N481" s="29">
        <v>0.73</v>
      </c>
      <c r="O481" s="28">
        <v>890</v>
      </c>
      <c r="P481" s="34"/>
      <c r="Q481" s="31" t="s">
        <v>483</v>
      </c>
    </row>
    <row r="482" ht="15.75" customHeight="1" spans="1:17">
      <c r="A482" s="18">
        <v>475</v>
      </c>
      <c r="B482" s="46"/>
      <c r="C482" s="22" t="s">
        <v>3149</v>
      </c>
      <c r="D482" s="23" t="s">
        <v>2527</v>
      </c>
      <c r="E482" s="24"/>
      <c r="F482" s="22"/>
      <c r="G482" s="24">
        <v>1</v>
      </c>
      <c r="H482" s="25" t="s">
        <v>2353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3150</v>
      </c>
      <c r="D483" s="22" t="s">
        <v>3151</v>
      </c>
      <c r="E483" s="24"/>
      <c r="F483" s="22"/>
      <c r="G483" s="24">
        <v>1</v>
      </c>
      <c r="H483" s="25" t="s">
        <v>2353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3152</v>
      </c>
      <c r="D484" s="22" t="s">
        <v>3153</v>
      </c>
      <c r="E484" s="24"/>
      <c r="F484" s="22"/>
      <c r="G484" s="24">
        <v>1</v>
      </c>
      <c r="H484" s="25" t="s">
        <v>551</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3154</v>
      </c>
      <c r="D485" s="22" t="s">
        <v>3155</v>
      </c>
      <c r="E485" s="24"/>
      <c r="F485" s="22"/>
      <c r="G485" s="24">
        <v>1</v>
      </c>
      <c r="H485" s="25" t="s">
        <v>626</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3156</v>
      </c>
      <c r="D486" s="23" t="s">
        <v>3157</v>
      </c>
      <c r="E486" s="24"/>
      <c r="F486" s="22"/>
      <c r="G486" s="24">
        <v>1</v>
      </c>
      <c r="H486" s="25" t="s">
        <v>941</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3158</v>
      </c>
      <c r="D487" s="22" t="s">
        <v>2491</v>
      </c>
      <c r="E487" s="22" t="s">
        <v>2492</v>
      </c>
      <c r="F487" s="22"/>
      <c r="G487" s="24">
        <v>150</v>
      </c>
      <c r="H487" s="25" t="s">
        <v>626</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3159</v>
      </c>
      <c r="D488" s="22" t="s">
        <v>3160</v>
      </c>
      <c r="E488" s="24"/>
      <c r="F488" s="22"/>
      <c r="G488" s="24">
        <v>2860</v>
      </c>
      <c r="H488" s="25" t="s">
        <v>626</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3161</v>
      </c>
      <c r="D489" s="22" t="s">
        <v>2469</v>
      </c>
      <c r="E489" s="22"/>
      <c r="F489" s="22"/>
      <c r="G489" s="24">
        <v>12</v>
      </c>
      <c r="H489" s="25" t="s">
        <v>551</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3162</v>
      </c>
      <c r="D490" s="22" t="s">
        <v>2382</v>
      </c>
      <c r="E490" s="22"/>
      <c r="F490" s="22"/>
      <c r="G490" s="24">
        <v>7</v>
      </c>
      <c r="H490" s="25" t="s">
        <v>551</v>
      </c>
      <c r="I490" s="26">
        <v>43054</v>
      </c>
      <c r="J490" s="26">
        <v>43054</v>
      </c>
      <c r="K490" s="27">
        <v>3360</v>
      </c>
      <c r="L490" s="28">
        <v>2828</v>
      </c>
      <c r="M490" s="28">
        <v>3190</v>
      </c>
      <c r="N490" s="29">
        <v>0.88</v>
      </c>
      <c r="O490" s="28">
        <v>2810</v>
      </c>
      <c r="P490" s="34"/>
      <c r="Q490" s="31" t="s">
        <v>483</v>
      </c>
    </row>
    <row r="491" ht="15.75" customHeight="1" spans="1:17">
      <c r="A491" s="18">
        <v>484</v>
      </c>
      <c r="B491" s="46"/>
      <c r="C491" s="22" t="s">
        <v>3163</v>
      </c>
      <c r="D491" s="22" t="s">
        <v>2986</v>
      </c>
      <c r="E491" s="22" t="s">
        <v>2474</v>
      </c>
      <c r="F491" s="22"/>
      <c r="G491" s="24">
        <v>1</v>
      </c>
      <c r="H491" s="25" t="s">
        <v>2353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3164</v>
      </c>
      <c r="D492" s="22" t="s">
        <v>3165</v>
      </c>
      <c r="E492" s="22"/>
      <c r="F492" s="22"/>
      <c r="G492" s="24">
        <v>1</v>
      </c>
      <c r="H492" s="25" t="s">
        <v>2353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3166</v>
      </c>
      <c r="D493" s="22" t="s">
        <v>3167</v>
      </c>
      <c r="E493" s="22" t="s">
        <v>2492</v>
      </c>
      <c r="F493" s="22"/>
      <c r="G493" s="24">
        <v>1</v>
      </c>
      <c r="H493" s="25" t="s">
        <v>2353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3168</v>
      </c>
      <c r="D494" s="22" t="s">
        <v>3169</v>
      </c>
      <c r="E494" s="22"/>
      <c r="F494" s="22"/>
      <c r="G494" s="24">
        <v>1</v>
      </c>
      <c r="H494" s="25" t="s">
        <v>551</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3170</v>
      </c>
      <c r="D495" s="22" t="s">
        <v>3171</v>
      </c>
      <c r="E495" s="22"/>
      <c r="F495" s="22"/>
      <c r="G495" s="24">
        <v>1</v>
      </c>
      <c r="H495" s="25" t="s">
        <v>2353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3172</v>
      </c>
      <c r="D496" s="22" t="s">
        <v>2969</v>
      </c>
      <c r="E496" s="22" t="s">
        <v>2492</v>
      </c>
      <c r="F496" s="22"/>
      <c r="G496" s="24">
        <v>1</v>
      </c>
      <c r="H496" s="25" t="s">
        <v>2353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3173</v>
      </c>
      <c r="D497" s="22" t="s">
        <v>3174</v>
      </c>
      <c r="E497" s="22" t="s">
        <v>3175</v>
      </c>
      <c r="F497" s="22"/>
      <c r="G497" s="24">
        <v>1</v>
      </c>
      <c r="H497" s="25" t="s">
        <v>551</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3176</v>
      </c>
      <c r="D498" s="22" t="s">
        <v>3177</v>
      </c>
      <c r="E498" s="22" t="s">
        <v>3178</v>
      </c>
      <c r="F498" s="22"/>
      <c r="G498" s="24">
        <v>10</v>
      </c>
      <c r="H498" s="25" t="s">
        <v>551</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3179</v>
      </c>
      <c r="D499" s="22" t="s">
        <v>2973</v>
      </c>
      <c r="E499" s="22"/>
      <c r="F499" s="22"/>
      <c r="G499" s="24">
        <v>4</v>
      </c>
      <c r="H499" s="25" t="s">
        <v>551</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3180</v>
      </c>
      <c r="D500" s="22" t="s">
        <v>3181</v>
      </c>
      <c r="E500" s="22"/>
      <c r="F500" s="22"/>
      <c r="G500" s="24">
        <v>2</v>
      </c>
      <c r="H500" s="25" t="s">
        <v>635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3182</v>
      </c>
      <c r="D501" s="22" t="s">
        <v>3183</v>
      </c>
      <c r="E501" s="22"/>
      <c r="F501" s="22"/>
      <c r="G501" s="24">
        <v>1</v>
      </c>
      <c r="H501" s="25" t="s">
        <v>635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3184</v>
      </c>
      <c r="D502" s="22" t="s">
        <v>3185</v>
      </c>
      <c r="E502" s="22" t="s">
        <v>2555</v>
      </c>
      <c r="F502" s="22"/>
      <c r="G502" s="24">
        <v>1</v>
      </c>
      <c r="H502" s="25" t="s">
        <v>551</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3186</v>
      </c>
      <c r="D503" s="22" t="s">
        <v>3187</v>
      </c>
      <c r="E503" s="22" t="s">
        <v>2555</v>
      </c>
      <c r="F503" s="22"/>
      <c r="G503" s="24">
        <v>1</v>
      </c>
      <c r="H503" s="25" t="s">
        <v>551</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3188</v>
      </c>
      <c r="D504" s="22" t="s">
        <v>3189</v>
      </c>
      <c r="E504" s="22"/>
      <c r="F504" s="23" t="s">
        <v>3190</v>
      </c>
      <c r="G504" s="24">
        <v>1</v>
      </c>
      <c r="H504" s="25" t="s">
        <v>551</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3191</v>
      </c>
      <c r="D505" s="22" t="s">
        <v>3192</v>
      </c>
      <c r="E505" s="22"/>
      <c r="F505" s="23"/>
      <c r="G505" s="24">
        <v>1</v>
      </c>
      <c r="H505" s="25" t="s">
        <v>551</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3193</v>
      </c>
      <c r="D506" s="22" t="s">
        <v>3194</v>
      </c>
      <c r="E506" s="22"/>
      <c r="F506" s="23"/>
      <c r="G506" s="24">
        <v>2</v>
      </c>
      <c r="H506" s="25" t="s">
        <v>551</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3195</v>
      </c>
      <c r="D507" s="22" t="s">
        <v>3196</v>
      </c>
      <c r="E507" s="22"/>
      <c r="F507" s="22"/>
      <c r="G507" s="24">
        <v>1</v>
      </c>
      <c r="H507" s="25" t="s">
        <v>2353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1485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3197</v>
      </c>
      <c r="C509" s="22" t="s">
        <v>3198</v>
      </c>
      <c r="D509" s="23" t="s">
        <v>2384</v>
      </c>
      <c r="E509" s="24"/>
      <c r="F509" s="22"/>
      <c r="G509" s="24">
        <v>1</v>
      </c>
      <c r="H509" s="25" t="s">
        <v>2486</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3199</v>
      </c>
      <c r="D510" s="22" t="s">
        <v>3200</v>
      </c>
      <c r="E510" s="24"/>
      <c r="F510" s="22"/>
      <c r="G510" s="24">
        <v>1</v>
      </c>
      <c r="H510" s="25" t="s">
        <v>2353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3201</v>
      </c>
      <c r="D511" s="23" t="s">
        <v>2384</v>
      </c>
      <c r="E511" s="25"/>
      <c r="F511" s="22"/>
      <c r="G511" s="24">
        <v>1</v>
      </c>
      <c r="H511" s="25" t="s">
        <v>2486</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3202</v>
      </c>
      <c r="D512" s="22" t="s">
        <v>3203</v>
      </c>
      <c r="E512" s="25"/>
      <c r="F512" s="22"/>
      <c r="G512" s="24">
        <v>1</v>
      </c>
      <c r="H512" s="25" t="s">
        <v>551</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3204</v>
      </c>
      <c r="D513" s="22" t="s">
        <v>3205</v>
      </c>
      <c r="E513" s="24"/>
      <c r="F513" s="22"/>
      <c r="G513" s="24">
        <v>1</v>
      </c>
      <c r="H513" s="25" t="s">
        <v>2353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3206</v>
      </c>
      <c r="D514" s="22" t="s">
        <v>2357</v>
      </c>
      <c r="E514" s="24"/>
      <c r="F514" s="22"/>
      <c r="G514" s="24">
        <v>1</v>
      </c>
      <c r="H514" s="25" t="s">
        <v>2353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3207</v>
      </c>
      <c r="D515" s="22" t="s">
        <v>2357</v>
      </c>
      <c r="E515" s="24"/>
      <c r="F515" s="22"/>
      <c r="G515" s="24">
        <v>1</v>
      </c>
      <c r="H515" s="25" t="s">
        <v>2353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3208</v>
      </c>
      <c r="D516" s="22" t="s">
        <v>3209</v>
      </c>
      <c r="E516" s="24"/>
      <c r="F516" s="22"/>
      <c r="G516" s="24">
        <v>1</v>
      </c>
      <c r="H516" s="25" t="s">
        <v>2486</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3210</v>
      </c>
      <c r="D517" s="22" t="s">
        <v>3211</v>
      </c>
      <c r="E517" s="24"/>
      <c r="F517" s="22"/>
      <c r="G517" s="24">
        <v>1</v>
      </c>
      <c r="H517" s="25" t="s">
        <v>635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3212</v>
      </c>
      <c r="D518" s="22" t="s">
        <v>2376</v>
      </c>
      <c r="E518" s="24"/>
      <c r="F518" s="22"/>
      <c r="G518" s="24">
        <v>1</v>
      </c>
      <c r="H518" s="25" t="s">
        <v>2353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3213</v>
      </c>
      <c r="D519" s="22" t="s">
        <v>3214</v>
      </c>
      <c r="E519" s="24"/>
      <c r="F519" s="22"/>
      <c r="G519" s="24">
        <v>1</v>
      </c>
      <c r="H519" s="25" t="s">
        <v>2353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3215</v>
      </c>
      <c r="D520" s="22" t="s">
        <v>3216</v>
      </c>
      <c r="E520" s="24"/>
      <c r="F520" s="22"/>
      <c r="G520" s="24">
        <v>1</v>
      </c>
      <c r="H520" s="25" t="s">
        <v>2353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3217</v>
      </c>
      <c r="D521" s="22" t="s">
        <v>3218</v>
      </c>
      <c r="E521" s="24"/>
      <c r="F521" s="22"/>
      <c r="G521" s="24">
        <v>1</v>
      </c>
      <c r="H521" s="25" t="s">
        <v>551</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3219</v>
      </c>
      <c r="D522" s="23" t="s">
        <v>3220</v>
      </c>
      <c r="E522" s="24" t="s">
        <v>2555</v>
      </c>
      <c r="F522" s="22"/>
      <c r="G522" s="24">
        <v>1</v>
      </c>
      <c r="H522" s="25" t="s">
        <v>551</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3221</v>
      </c>
      <c r="D523" s="22" t="s">
        <v>3042</v>
      </c>
      <c r="E523" s="24"/>
      <c r="F523" s="22"/>
      <c r="G523" s="24">
        <v>1</v>
      </c>
      <c r="H523" s="25" t="s">
        <v>551</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3222</v>
      </c>
      <c r="D524" s="22" t="s">
        <v>2365</v>
      </c>
      <c r="E524" s="24"/>
      <c r="F524" s="22" t="s">
        <v>2366</v>
      </c>
      <c r="G524" s="24">
        <v>2</v>
      </c>
      <c r="H524" s="25" t="s">
        <v>551</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3223</v>
      </c>
      <c r="D525" s="22" t="s">
        <v>2410</v>
      </c>
      <c r="E525" s="24"/>
      <c r="F525" s="22"/>
      <c r="G525" s="24">
        <v>2</v>
      </c>
      <c r="H525" s="25" t="s">
        <v>551</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3224</v>
      </c>
      <c r="D526" s="22" t="s">
        <v>2416</v>
      </c>
      <c r="E526" s="24"/>
      <c r="F526" s="22"/>
      <c r="G526" s="24">
        <v>1</v>
      </c>
      <c r="H526" s="25" t="s">
        <v>551</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3225</v>
      </c>
      <c r="D527" s="22" t="s">
        <v>2449</v>
      </c>
      <c r="E527" s="24"/>
      <c r="F527" s="22"/>
      <c r="G527" s="24">
        <v>1</v>
      </c>
      <c r="H527" s="25" t="s">
        <v>551</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3226</v>
      </c>
      <c r="D528" s="22" t="s">
        <v>2416</v>
      </c>
      <c r="E528" s="24"/>
      <c r="F528" s="22"/>
      <c r="G528" s="24">
        <v>2</v>
      </c>
      <c r="H528" s="25" t="s">
        <v>551</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3227</v>
      </c>
      <c r="D529" s="22" t="s">
        <v>2426</v>
      </c>
      <c r="E529" s="24"/>
      <c r="F529" s="22"/>
      <c r="G529" s="24">
        <v>1</v>
      </c>
      <c r="H529" s="25" t="s">
        <v>551</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3228</v>
      </c>
      <c r="D530" s="23" t="s">
        <v>3229</v>
      </c>
      <c r="E530" s="25"/>
      <c r="F530" s="22"/>
      <c r="G530" s="24">
        <v>1</v>
      </c>
      <c r="H530" s="25" t="s">
        <v>551</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3230</v>
      </c>
      <c r="D531" s="22" t="s">
        <v>3231</v>
      </c>
      <c r="E531" s="25" t="s">
        <v>2502</v>
      </c>
      <c r="F531" s="22"/>
      <c r="G531" s="24">
        <v>1</v>
      </c>
      <c r="H531" s="25" t="s">
        <v>551</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3232</v>
      </c>
      <c r="D532" s="22" t="s">
        <v>2424</v>
      </c>
      <c r="E532" s="24"/>
      <c r="F532" s="22"/>
      <c r="G532" s="24">
        <v>1</v>
      </c>
      <c r="H532" s="25" t="s">
        <v>551</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3233</v>
      </c>
      <c r="D533" s="22" t="s">
        <v>2927</v>
      </c>
      <c r="E533" s="24"/>
      <c r="F533" s="22"/>
      <c r="G533" s="24">
        <v>1</v>
      </c>
      <c r="H533" s="25" t="s">
        <v>551</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3234</v>
      </c>
      <c r="D534" s="22" t="s">
        <v>3231</v>
      </c>
      <c r="E534" s="24" t="s">
        <v>2502</v>
      </c>
      <c r="F534" s="22"/>
      <c r="G534" s="24">
        <v>1</v>
      </c>
      <c r="H534" s="25" t="s">
        <v>551</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3235</v>
      </c>
      <c r="D535" s="22" t="s">
        <v>2775</v>
      </c>
      <c r="E535" s="24"/>
      <c r="F535" s="22"/>
      <c r="G535" s="24">
        <v>1</v>
      </c>
      <c r="H535" s="25" t="s">
        <v>551</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3236</v>
      </c>
      <c r="D536" s="22" t="s">
        <v>3231</v>
      </c>
      <c r="E536" s="24" t="s">
        <v>2502</v>
      </c>
      <c r="F536" s="22"/>
      <c r="G536" s="24">
        <v>1</v>
      </c>
      <c r="H536" s="25" t="s">
        <v>551</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3237</v>
      </c>
      <c r="D537" s="22" t="s">
        <v>3238</v>
      </c>
      <c r="E537" s="24"/>
      <c r="F537" s="22"/>
      <c r="G537" s="24">
        <v>1</v>
      </c>
      <c r="H537" s="25" t="s">
        <v>551</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3239</v>
      </c>
      <c r="D538" s="22" t="s">
        <v>3231</v>
      </c>
      <c r="E538" s="24" t="s">
        <v>2502</v>
      </c>
      <c r="F538" s="22"/>
      <c r="G538" s="24">
        <v>1</v>
      </c>
      <c r="H538" s="25" t="s">
        <v>551</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3240</v>
      </c>
      <c r="D539" s="22" t="s">
        <v>3231</v>
      </c>
      <c r="E539" s="24" t="s">
        <v>2502</v>
      </c>
      <c r="F539" s="22"/>
      <c r="G539" s="24">
        <v>1</v>
      </c>
      <c r="H539" s="25" t="s">
        <v>551</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3241</v>
      </c>
      <c r="D540" s="22" t="s">
        <v>2506</v>
      </c>
      <c r="E540" s="24" t="s">
        <v>3242</v>
      </c>
      <c r="F540" s="22" t="s">
        <v>3243</v>
      </c>
      <c r="G540" s="24">
        <v>2</v>
      </c>
      <c r="H540" s="25" t="s">
        <v>551</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3244</v>
      </c>
      <c r="D541" s="22" t="s">
        <v>2506</v>
      </c>
      <c r="E541" s="24" t="s">
        <v>3245</v>
      </c>
      <c r="F541" s="22" t="s">
        <v>3243</v>
      </c>
      <c r="G541" s="24">
        <v>1</v>
      </c>
      <c r="H541" s="25" t="s">
        <v>551</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3246</v>
      </c>
      <c r="D542" s="22" t="s">
        <v>3247</v>
      </c>
      <c r="E542" s="24"/>
      <c r="F542" s="22" t="s">
        <v>3248</v>
      </c>
      <c r="G542" s="24">
        <v>2</v>
      </c>
      <c r="H542" s="25" t="s">
        <v>551</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3249</v>
      </c>
      <c r="D543" s="22" t="s">
        <v>3250</v>
      </c>
      <c r="E543" s="24"/>
      <c r="F543" s="22"/>
      <c r="G543" s="24">
        <v>2</v>
      </c>
      <c r="H543" s="25" t="s">
        <v>551</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3251</v>
      </c>
      <c r="D544" s="22" t="s">
        <v>3252</v>
      </c>
      <c r="E544" s="24"/>
      <c r="F544" s="22" t="s">
        <v>3243</v>
      </c>
      <c r="G544" s="24">
        <v>1</v>
      </c>
      <c r="H544" s="25" t="s">
        <v>551</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3253</v>
      </c>
      <c r="D545" s="22" t="s">
        <v>2506</v>
      </c>
      <c r="E545" s="24" t="s">
        <v>3245</v>
      </c>
      <c r="F545" s="22" t="s">
        <v>3243</v>
      </c>
      <c r="G545" s="24">
        <v>1</v>
      </c>
      <c r="H545" s="25" t="s">
        <v>551</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3254</v>
      </c>
      <c r="D546" s="22" t="s">
        <v>2410</v>
      </c>
      <c r="E546" s="24"/>
      <c r="F546" s="22"/>
      <c r="G546" s="24">
        <v>2</v>
      </c>
      <c r="H546" s="25" t="s">
        <v>551</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3255</v>
      </c>
      <c r="D547" s="22" t="s">
        <v>2596</v>
      </c>
      <c r="E547" s="24"/>
      <c r="F547" s="22"/>
      <c r="G547" s="24">
        <v>2</v>
      </c>
      <c r="H547" s="25" t="s">
        <v>551</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3256</v>
      </c>
      <c r="D548" s="22" t="s">
        <v>3257</v>
      </c>
      <c r="E548" s="24"/>
      <c r="F548" s="22"/>
      <c r="G548" s="24">
        <v>1</v>
      </c>
      <c r="H548" s="25" t="s">
        <v>2486</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3258</v>
      </c>
      <c r="D549" s="22" t="s">
        <v>2384</v>
      </c>
      <c r="E549" s="24"/>
      <c r="F549" s="22"/>
      <c r="G549" s="24">
        <v>1</v>
      </c>
      <c r="H549" s="25" t="s">
        <v>2486</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3259</v>
      </c>
      <c r="D550" s="22" t="s">
        <v>3260</v>
      </c>
      <c r="E550" s="24"/>
      <c r="F550" s="22"/>
      <c r="G550" s="24">
        <v>1</v>
      </c>
      <c r="H550" s="25" t="s">
        <v>551</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3261</v>
      </c>
      <c r="D551" s="22" t="s">
        <v>3128</v>
      </c>
      <c r="E551" s="24" t="s">
        <v>3262</v>
      </c>
      <c r="F551" s="22"/>
      <c r="G551" s="24">
        <v>1</v>
      </c>
      <c r="H551" s="25" t="s">
        <v>2498</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3263</v>
      </c>
      <c r="D552" s="23" t="s">
        <v>3264</v>
      </c>
      <c r="E552" s="24"/>
      <c r="F552" s="23"/>
      <c r="G552" s="24">
        <v>1</v>
      </c>
      <c r="H552" s="25" t="s">
        <v>2486</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3265</v>
      </c>
      <c r="D553" s="23" t="s">
        <v>3266</v>
      </c>
      <c r="E553" s="24"/>
      <c r="F553" s="23"/>
      <c r="G553" s="24">
        <v>1</v>
      </c>
      <c r="H553" s="25" t="s">
        <v>551</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3267</v>
      </c>
      <c r="D554" s="23" t="s">
        <v>3268</v>
      </c>
      <c r="E554" s="24" t="s">
        <v>3269</v>
      </c>
      <c r="F554" s="23"/>
      <c r="G554" s="24">
        <v>1</v>
      </c>
      <c r="H554" s="25" t="s">
        <v>551</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3270</v>
      </c>
      <c r="D555" s="23" t="s">
        <v>3271</v>
      </c>
      <c r="E555" s="24"/>
      <c r="F555" s="23"/>
      <c r="G555" s="24">
        <v>1</v>
      </c>
      <c r="H555" s="25" t="s">
        <v>551</v>
      </c>
      <c r="I555" s="26">
        <v>42795</v>
      </c>
      <c r="J555" s="26">
        <v>42795</v>
      </c>
      <c r="K555" s="27">
        <v>3000</v>
      </c>
      <c r="L555" s="28">
        <v>2145</v>
      </c>
      <c r="M555" s="28">
        <v>2850</v>
      </c>
      <c r="N555" s="29">
        <v>0.79</v>
      </c>
      <c r="O555" s="28">
        <v>2250</v>
      </c>
      <c r="P555" s="30"/>
      <c r="Q555" s="31" t="s">
        <v>484</v>
      </c>
    </row>
    <row r="556" ht="15.75" customHeight="1" spans="1:17">
      <c r="A556" s="18">
        <v>549</v>
      </c>
      <c r="B556" s="32"/>
      <c r="C556" s="22" t="s">
        <v>3272</v>
      </c>
      <c r="D556" s="23" t="s">
        <v>3273</v>
      </c>
      <c r="E556" s="24"/>
      <c r="F556" s="23"/>
      <c r="G556" s="24">
        <v>1</v>
      </c>
      <c r="H556" s="25" t="s">
        <v>551</v>
      </c>
      <c r="I556" s="26">
        <v>43040</v>
      </c>
      <c r="J556" s="26">
        <v>43040</v>
      </c>
      <c r="K556" s="35">
        <v>4200</v>
      </c>
      <c r="L556" s="28">
        <v>3535</v>
      </c>
      <c r="M556" s="28">
        <v>3990</v>
      </c>
      <c r="N556" s="29">
        <v>0.86</v>
      </c>
      <c r="O556" s="28">
        <v>3430</v>
      </c>
      <c r="P556" s="30"/>
      <c r="Q556" s="31" t="s">
        <v>484</v>
      </c>
    </row>
    <row r="557" ht="15.75" customHeight="1" spans="1:17">
      <c r="A557" s="18">
        <v>550</v>
      </c>
      <c r="B557" s="32"/>
      <c r="C557" s="22" t="s">
        <v>3274</v>
      </c>
      <c r="D557" s="23" t="s">
        <v>3275</v>
      </c>
      <c r="E557" s="24"/>
      <c r="F557" s="23" t="s">
        <v>3243</v>
      </c>
      <c r="G557" s="24">
        <v>1</v>
      </c>
      <c r="H557" s="25" t="s">
        <v>551</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3276</v>
      </c>
      <c r="D558" s="23" t="s">
        <v>2648</v>
      </c>
      <c r="E558" s="24"/>
      <c r="F558" s="23"/>
      <c r="G558" s="24">
        <v>1</v>
      </c>
      <c r="H558" s="25" t="s">
        <v>551</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3277</v>
      </c>
      <c r="D559" s="23" t="s">
        <v>2410</v>
      </c>
      <c r="E559" s="24"/>
      <c r="F559" s="23"/>
      <c r="G559" s="24">
        <v>1</v>
      </c>
      <c r="H559" s="25" t="s">
        <v>551</v>
      </c>
      <c r="I559" s="26">
        <v>42217</v>
      </c>
      <c r="J559" s="26">
        <v>42217</v>
      </c>
      <c r="K559" s="27">
        <v>980</v>
      </c>
      <c r="L559" s="28">
        <v>405.76</v>
      </c>
      <c r="M559" s="28">
        <v>830</v>
      </c>
      <c r="N559" s="29">
        <v>0.54</v>
      </c>
      <c r="O559" s="28">
        <v>450</v>
      </c>
      <c r="P559" s="30"/>
      <c r="Q559" s="31" t="s">
        <v>484</v>
      </c>
    </row>
    <row r="560" ht="15.75" customHeight="1" spans="1:17">
      <c r="A560" s="18">
        <v>553</v>
      </c>
      <c r="B560" s="32"/>
      <c r="C560" s="22" t="s">
        <v>3278</v>
      </c>
      <c r="D560" s="23" t="s">
        <v>2424</v>
      </c>
      <c r="E560" s="24"/>
      <c r="F560" s="22"/>
      <c r="G560" s="24">
        <v>2</v>
      </c>
      <c r="H560" s="25" t="s">
        <v>551</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3279</v>
      </c>
      <c r="D561" s="23" t="s">
        <v>3280</v>
      </c>
      <c r="E561" s="24"/>
      <c r="F561" s="23"/>
      <c r="G561" s="24">
        <v>1</v>
      </c>
      <c r="H561" s="25" t="s">
        <v>551</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3281</v>
      </c>
      <c r="D562" s="23" t="s">
        <v>3280</v>
      </c>
      <c r="E562" s="24" t="s">
        <v>2429</v>
      </c>
      <c r="F562" s="23"/>
      <c r="G562" s="24">
        <v>1</v>
      </c>
      <c r="H562" s="25" t="s">
        <v>551</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3282</v>
      </c>
      <c r="D563" s="23" t="s">
        <v>3283</v>
      </c>
      <c r="E563" s="24"/>
      <c r="F563" s="23"/>
      <c r="G563" s="24">
        <v>1</v>
      </c>
      <c r="H563" s="25" t="s">
        <v>551</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3284</v>
      </c>
      <c r="D564" s="23" t="s">
        <v>2924</v>
      </c>
      <c r="E564" s="24"/>
      <c r="F564" s="22"/>
      <c r="G564" s="24">
        <v>1</v>
      </c>
      <c r="H564" s="25" t="s">
        <v>551</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3285</v>
      </c>
      <c r="D565" s="23" t="s">
        <v>2440</v>
      </c>
      <c r="E565" s="24"/>
      <c r="F565" s="22"/>
      <c r="G565" s="24">
        <v>1</v>
      </c>
      <c r="H565" s="25" t="s">
        <v>551</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3286</v>
      </c>
      <c r="D566" s="23" t="s">
        <v>2566</v>
      </c>
      <c r="E566" s="24" t="s">
        <v>2567</v>
      </c>
      <c r="F566" s="22" t="s">
        <v>2568</v>
      </c>
      <c r="G566" s="24">
        <v>1</v>
      </c>
      <c r="H566" s="25" t="s">
        <v>551</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3287</v>
      </c>
      <c r="D567" s="23" t="s">
        <v>3288</v>
      </c>
      <c r="E567" s="24"/>
      <c r="F567" s="22"/>
      <c r="G567" s="24">
        <v>1</v>
      </c>
      <c r="H567" s="25" t="s">
        <v>551</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3289</v>
      </c>
      <c r="D568" s="23" t="s">
        <v>3290</v>
      </c>
      <c r="E568" s="24"/>
      <c r="F568" s="22"/>
      <c r="G568" s="24">
        <v>1</v>
      </c>
      <c r="H568" s="25" t="s">
        <v>551</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3291</v>
      </c>
      <c r="D569" s="23" t="s">
        <v>2421</v>
      </c>
      <c r="E569" s="24"/>
      <c r="F569" s="22"/>
      <c r="G569" s="24">
        <v>1</v>
      </c>
      <c r="H569" s="25" t="s">
        <v>551</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3292</v>
      </c>
      <c r="D570" s="23" t="s">
        <v>2424</v>
      </c>
      <c r="E570" s="24"/>
      <c r="F570" s="22"/>
      <c r="G570" s="24">
        <v>1</v>
      </c>
      <c r="H570" s="25" t="s">
        <v>551</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3293</v>
      </c>
      <c r="D571" s="23" t="s">
        <v>3294</v>
      </c>
      <c r="E571" s="24" t="s">
        <v>3295</v>
      </c>
      <c r="F571" s="23"/>
      <c r="G571" s="24">
        <v>1</v>
      </c>
      <c r="H571" s="25" t="s">
        <v>551</v>
      </c>
      <c r="I571" s="26">
        <v>43040</v>
      </c>
      <c r="J571" s="26">
        <v>43040</v>
      </c>
      <c r="K571" s="27">
        <v>1180</v>
      </c>
      <c r="L571" s="28">
        <v>993.2</v>
      </c>
      <c r="M571" s="28">
        <v>1120</v>
      </c>
      <c r="N571" s="29">
        <v>0.86</v>
      </c>
      <c r="O571" s="28">
        <v>960</v>
      </c>
      <c r="P571" s="30"/>
      <c r="Q571" s="31" t="s">
        <v>484</v>
      </c>
    </row>
    <row r="572" ht="15.75" customHeight="1" spans="1:18">
      <c r="A572" s="18">
        <v>565</v>
      </c>
      <c r="B572" s="32"/>
      <c r="C572" s="22" t="s">
        <v>3296</v>
      </c>
      <c r="D572" s="23" t="s">
        <v>3297</v>
      </c>
      <c r="E572" s="24"/>
      <c r="F572" s="23"/>
      <c r="G572" s="24">
        <v>1</v>
      </c>
      <c r="H572" s="25" t="s">
        <v>551</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3298</v>
      </c>
      <c r="D573" s="23" t="s">
        <v>3299</v>
      </c>
      <c r="E573" s="24"/>
      <c r="F573" s="23"/>
      <c r="G573" s="24">
        <v>1</v>
      </c>
      <c r="H573" s="25" t="s">
        <v>551</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3300</v>
      </c>
      <c r="D574" s="23" t="s">
        <v>2596</v>
      </c>
      <c r="E574" s="24"/>
      <c r="F574" s="23"/>
      <c r="G574" s="24">
        <v>1</v>
      </c>
      <c r="H574" s="25" t="s">
        <v>551</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3301</v>
      </c>
      <c r="D575" s="23" t="s">
        <v>3302</v>
      </c>
      <c r="E575" s="24"/>
      <c r="F575" s="23"/>
      <c r="G575" s="24">
        <v>1</v>
      </c>
      <c r="H575" s="25" t="s">
        <v>2498</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3303</v>
      </c>
      <c r="D576" s="23" t="s">
        <v>2780</v>
      </c>
      <c r="E576" s="24"/>
      <c r="F576" s="23"/>
      <c r="G576" s="24">
        <v>1</v>
      </c>
      <c r="H576" s="25" t="s">
        <v>2498</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3304</v>
      </c>
      <c r="D577" s="23" t="s">
        <v>2394</v>
      </c>
      <c r="E577" s="24"/>
      <c r="F577" s="23"/>
      <c r="G577" s="24">
        <v>1</v>
      </c>
      <c r="H577" s="25" t="s">
        <v>626</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3305</v>
      </c>
      <c r="D578" s="23" t="s">
        <v>3306</v>
      </c>
      <c r="E578" s="24"/>
      <c r="F578" s="23"/>
      <c r="G578" s="24">
        <v>1</v>
      </c>
      <c r="H578" s="25" t="s">
        <v>626</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3307</v>
      </c>
      <c r="D579" s="23" t="s">
        <v>3135</v>
      </c>
      <c r="E579" s="24"/>
      <c r="F579" s="23"/>
      <c r="G579" s="24">
        <v>1</v>
      </c>
      <c r="H579" s="25" t="s">
        <v>626</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3308</v>
      </c>
      <c r="D580" s="23" t="s">
        <v>3309</v>
      </c>
      <c r="E580" s="24"/>
      <c r="F580" s="23"/>
      <c r="G580" s="24">
        <v>1</v>
      </c>
      <c r="H580" s="25" t="s">
        <v>626</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3310</v>
      </c>
      <c r="D581" s="23" t="s">
        <v>3311</v>
      </c>
      <c r="E581" s="24"/>
      <c r="F581" s="23"/>
      <c r="G581" s="24">
        <v>1</v>
      </c>
      <c r="H581" s="25" t="s">
        <v>626</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3312</v>
      </c>
      <c r="D582" s="23" t="s">
        <v>3313</v>
      </c>
      <c r="E582" s="24"/>
      <c r="F582" s="23"/>
      <c r="G582" s="24">
        <v>5</v>
      </c>
      <c r="H582" s="25" t="s">
        <v>551</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3314</v>
      </c>
      <c r="D583" s="23" t="s">
        <v>2464</v>
      </c>
      <c r="E583" s="24"/>
      <c r="F583" s="23"/>
      <c r="G583" s="24">
        <v>3</v>
      </c>
      <c r="H583" s="25" t="s">
        <v>551</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3315</v>
      </c>
      <c r="D584" s="23" t="s">
        <v>3316</v>
      </c>
      <c r="E584" s="24"/>
      <c r="F584" s="23"/>
      <c r="G584" s="24">
        <v>1</v>
      </c>
      <c r="H584" s="25" t="s">
        <v>2353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3317</v>
      </c>
      <c r="D585" s="23" t="s">
        <v>2449</v>
      </c>
      <c r="E585" s="24" t="s">
        <v>2372</v>
      </c>
      <c r="F585" s="23"/>
      <c r="G585" s="24">
        <v>1</v>
      </c>
      <c r="H585" s="25" t="s">
        <v>551</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3318</v>
      </c>
      <c r="D586" s="23" t="s">
        <v>3319</v>
      </c>
      <c r="E586" s="24"/>
      <c r="F586" s="22"/>
      <c r="G586" s="24">
        <v>1</v>
      </c>
      <c r="H586" s="25" t="s">
        <v>2353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3320</v>
      </c>
      <c r="D587" s="23" t="s">
        <v>3321</v>
      </c>
      <c r="E587" s="24"/>
      <c r="F587" s="22"/>
      <c r="G587" s="24">
        <v>1</v>
      </c>
      <c r="H587" s="25" t="s">
        <v>2353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3322</v>
      </c>
      <c r="D588" s="23" t="s">
        <v>3323</v>
      </c>
      <c r="E588" s="24"/>
      <c r="F588" s="22"/>
      <c r="G588" s="24">
        <v>1</v>
      </c>
      <c r="H588" s="25" t="s">
        <v>2486</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3324</v>
      </c>
      <c r="D589" s="23" t="s">
        <v>3325</v>
      </c>
      <c r="E589" s="24"/>
      <c r="F589" s="22"/>
      <c r="G589" s="24">
        <v>1</v>
      </c>
      <c r="H589" s="25" t="s">
        <v>2353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3326</v>
      </c>
      <c r="D590" s="23" t="s">
        <v>3327</v>
      </c>
      <c r="E590" s="24"/>
      <c r="F590" s="22"/>
      <c r="G590" s="24">
        <v>1</v>
      </c>
      <c r="H590" s="25" t="s">
        <v>2353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3328</v>
      </c>
      <c r="D591" s="23" t="s">
        <v>3329</v>
      </c>
      <c r="E591" s="24"/>
      <c r="F591" s="22"/>
      <c r="G591" s="24">
        <v>1</v>
      </c>
      <c r="H591" s="25" t="s">
        <v>2353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3330</v>
      </c>
      <c r="D592" s="23" t="s">
        <v>3331</v>
      </c>
      <c r="E592" s="24"/>
      <c r="F592" s="22"/>
      <c r="G592" s="24">
        <v>1</v>
      </c>
      <c r="H592" s="25" t="s">
        <v>2353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3332</v>
      </c>
      <c r="D593" s="23" t="s">
        <v>3333</v>
      </c>
      <c r="E593" s="24"/>
      <c r="F593" s="22"/>
      <c r="G593" s="24">
        <v>1</v>
      </c>
      <c r="H593" s="25" t="s">
        <v>941</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3334</v>
      </c>
      <c r="D594" s="23" t="s">
        <v>3335</v>
      </c>
      <c r="E594" s="24"/>
      <c r="F594" s="22"/>
      <c r="G594" s="24">
        <v>1</v>
      </c>
      <c r="H594" s="25" t="s">
        <v>2353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3336</v>
      </c>
      <c r="D595" s="23" t="s">
        <v>3200</v>
      </c>
      <c r="E595" s="24"/>
      <c r="F595" s="22"/>
      <c r="G595" s="24">
        <v>1</v>
      </c>
      <c r="H595" s="25" t="s">
        <v>2353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3337</v>
      </c>
      <c r="D596" s="23" t="s">
        <v>2357</v>
      </c>
      <c r="E596" s="24"/>
      <c r="F596" s="22"/>
      <c r="G596" s="24">
        <v>1</v>
      </c>
      <c r="H596" s="25" t="s">
        <v>2353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3338</v>
      </c>
      <c r="D597" s="23" t="s">
        <v>2384</v>
      </c>
      <c r="E597" s="24"/>
      <c r="F597" s="22"/>
      <c r="G597" s="24">
        <v>1</v>
      </c>
      <c r="H597" s="25" t="s">
        <v>2486</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3339</v>
      </c>
      <c r="D598" s="23" t="s">
        <v>3205</v>
      </c>
      <c r="E598" s="24"/>
      <c r="F598" s="22"/>
      <c r="G598" s="24">
        <v>1</v>
      </c>
      <c r="H598" s="25" t="s">
        <v>2353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3340</v>
      </c>
      <c r="D599" s="23" t="s">
        <v>3341</v>
      </c>
      <c r="E599" s="24"/>
      <c r="F599" s="22"/>
      <c r="G599" s="24">
        <v>1</v>
      </c>
      <c r="H599" s="25" t="s">
        <v>2353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3342</v>
      </c>
      <c r="D600" s="22" t="s">
        <v>3343</v>
      </c>
      <c r="E600" s="24"/>
      <c r="F600" s="22"/>
      <c r="G600" s="24">
        <v>1</v>
      </c>
      <c r="H600" s="25" t="s">
        <v>2353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3344</v>
      </c>
      <c r="D601" s="23" t="s">
        <v>3145</v>
      </c>
      <c r="E601" s="24"/>
      <c r="F601" s="22"/>
      <c r="G601" s="24">
        <v>1</v>
      </c>
      <c r="H601" s="25" t="s">
        <v>2353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3345</v>
      </c>
      <c r="D602" s="23" t="s">
        <v>3346</v>
      </c>
      <c r="E602" s="24"/>
      <c r="F602" s="22"/>
      <c r="G602" s="24">
        <v>1</v>
      </c>
      <c r="H602" s="25" t="s">
        <v>2353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3347</v>
      </c>
      <c r="D603" s="23" t="s">
        <v>2384</v>
      </c>
      <c r="E603" s="24"/>
      <c r="F603" s="23"/>
      <c r="G603" s="24">
        <v>1</v>
      </c>
      <c r="H603" s="25" t="s">
        <v>2486</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3348</v>
      </c>
      <c r="D604" s="23" t="s">
        <v>3349</v>
      </c>
      <c r="E604" s="24"/>
      <c r="F604" s="22"/>
      <c r="G604" s="24">
        <v>1</v>
      </c>
      <c r="H604" s="25" t="s">
        <v>2353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3350</v>
      </c>
      <c r="D605" s="23" t="s">
        <v>2355</v>
      </c>
      <c r="E605" s="24"/>
      <c r="F605" s="22"/>
      <c r="G605" s="24">
        <v>1</v>
      </c>
      <c r="H605" s="25" t="s">
        <v>551</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3351</v>
      </c>
      <c r="D606" s="23" t="s">
        <v>3352</v>
      </c>
      <c r="E606" s="24" t="s">
        <v>3353</v>
      </c>
      <c r="F606" s="22"/>
      <c r="G606" s="24">
        <v>2</v>
      </c>
      <c r="H606" s="25" t="s">
        <v>551</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3354</v>
      </c>
      <c r="D607" s="22" t="s">
        <v>3355</v>
      </c>
      <c r="E607" s="24"/>
      <c r="F607" s="22"/>
      <c r="G607" s="24">
        <v>2</v>
      </c>
      <c r="H607" s="25" t="s">
        <v>551</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3356</v>
      </c>
      <c r="D608" s="23" t="s">
        <v>2469</v>
      </c>
      <c r="E608" s="24" t="s">
        <v>3357</v>
      </c>
      <c r="F608" s="22"/>
      <c r="G608" s="24">
        <v>2</v>
      </c>
      <c r="H608" s="25" t="s">
        <v>551</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3358</v>
      </c>
      <c r="D609" s="23" t="s">
        <v>2927</v>
      </c>
      <c r="E609" s="24"/>
      <c r="F609" s="22"/>
      <c r="G609" s="24">
        <v>1</v>
      </c>
      <c r="H609" s="25" t="s">
        <v>551</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3359</v>
      </c>
      <c r="D610" s="22" t="s">
        <v>3360</v>
      </c>
      <c r="E610" s="24"/>
      <c r="F610" s="22"/>
      <c r="G610" s="24">
        <v>1</v>
      </c>
      <c r="H610" s="25" t="s">
        <v>626</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3361</v>
      </c>
      <c r="D611" s="22" t="s">
        <v>3362</v>
      </c>
      <c r="E611" s="24" t="s">
        <v>3363</v>
      </c>
      <c r="F611" s="22"/>
      <c r="G611" s="24">
        <v>8</v>
      </c>
      <c r="H611" s="25" t="s">
        <v>551</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3364</v>
      </c>
      <c r="D612" s="22" t="s">
        <v>2461</v>
      </c>
      <c r="E612" s="24"/>
      <c r="F612" s="22"/>
      <c r="G612" s="24">
        <v>1</v>
      </c>
      <c r="H612" s="25" t="s">
        <v>551</v>
      </c>
      <c r="I612" s="26">
        <v>42675</v>
      </c>
      <c r="J612" s="26">
        <v>42675</v>
      </c>
      <c r="K612" s="27">
        <v>5400</v>
      </c>
      <c r="L612" s="28">
        <v>3519</v>
      </c>
      <c r="M612" s="28">
        <v>5130</v>
      </c>
      <c r="N612" s="29">
        <v>0.83</v>
      </c>
      <c r="O612" s="28">
        <v>4260</v>
      </c>
      <c r="P612" s="34"/>
      <c r="Q612" s="31" t="s">
        <v>484</v>
      </c>
    </row>
    <row r="613" ht="15.75" customHeight="1" spans="1:17">
      <c r="A613" s="18">
        <v>606</v>
      </c>
      <c r="B613" s="32"/>
      <c r="C613" s="22" t="s">
        <v>3365</v>
      </c>
      <c r="D613" s="23" t="s">
        <v>2421</v>
      </c>
      <c r="E613" s="24"/>
      <c r="F613" s="22"/>
      <c r="G613" s="24">
        <v>1</v>
      </c>
      <c r="H613" s="25" t="s">
        <v>551</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3366</v>
      </c>
      <c r="D614" s="22" t="s">
        <v>2359</v>
      </c>
      <c r="E614" s="22"/>
      <c r="F614" s="22"/>
      <c r="G614" s="24">
        <v>1</v>
      </c>
      <c r="H614" s="25" t="s">
        <v>551</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3367</v>
      </c>
      <c r="D615" s="22" t="s">
        <v>3368</v>
      </c>
      <c r="E615" s="24"/>
      <c r="F615" s="22"/>
      <c r="G615" s="24">
        <v>1</v>
      </c>
      <c r="H615" s="25" t="s">
        <v>551</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3369</v>
      </c>
      <c r="D616" s="22" t="s">
        <v>3370</v>
      </c>
      <c r="E616" s="22"/>
      <c r="F616" s="22"/>
      <c r="G616" s="24">
        <v>1</v>
      </c>
      <c r="H616" s="25" t="s">
        <v>551</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3371</v>
      </c>
      <c r="D617" s="22" t="s">
        <v>2426</v>
      </c>
      <c r="E617" s="22"/>
      <c r="F617" s="22"/>
      <c r="G617" s="24">
        <v>1</v>
      </c>
      <c r="H617" s="25" t="s">
        <v>551</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3372</v>
      </c>
      <c r="D618" s="22" t="s">
        <v>2506</v>
      </c>
      <c r="E618" s="22" t="s">
        <v>2372</v>
      </c>
      <c r="F618" s="22"/>
      <c r="G618" s="24">
        <v>1</v>
      </c>
      <c r="H618" s="25" t="s">
        <v>551</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3373</v>
      </c>
      <c r="D619" s="22" t="s">
        <v>3374</v>
      </c>
      <c r="E619" s="22"/>
      <c r="F619" s="22"/>
      <c r="G619" s="24">
        <v>1</v>
      </c>
      <c r="H619" s="25" t="s">
        <v>551</v>
      </c>
      <c r="I619" s="26">
        <v>42948</v>
      </c>
      <c r="J619" s="26">
        <v>42948</v>
      </c>
      <c r="K619" s="27">
        <v>1200</v>
      </c>
      <c r="L619" s="28">
        <v>953</v>
      </c>
      <c r="M619" s="28">
        <v>1140</v>
      </c>
      <c r="N619" s="29">
        <v>0.83</v>
      </c>
      <c r="O619" s="28">
        <v>950</v>
      </c>
      <c r="P619" s="34"/>
      <c r="Q619" s="31" t="s">
        <v>484</v>
      </c>
    </row>
    <row r="620" ht="15.75" customHeight="1" spans="1:17">
      <c r="A620" s="18">
        <v>613</v>
      </c>
      <c r="B620" s="32"/>
      <c r="C620" s="22" t="s">
        <v>3375</v>
      </c>
      <c r="D620" s="22" t="s">
        <v>3376</v>
      </c>
      <c r="E620" s="22"/>
      <c r="F620" s="22"/>
      <c r="G620" s="24">
        <v>1</v>
      </c>
      <c r="H620" s="25" t="s">
        <v>551</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3377</v>
      </c>
      <c r="D621" s="22" t="s">
        <v>2741</v>
      </c>
      <c r="E621" s="22"/>
      <c r="F621" s="22" t="s">
        <v>2459</v>
      </c>
      <c r="G621" s="24">
        <v>2</v>
      </c>
      <c r="H621" s="25" t="s">
        <v>551</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3378</v>
      </c>
      <c r="D622" s="22" t="s">
        <v>3379</v>
      </c>
      <c r="E622" s="22"/>
      <c r="F622" s="22"/>
      <c r="G622" s="24">
        <v>1</v>
      </c>
      <c r="H622" s="25" t="s">
        <v>2353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3380</v>
      </c>
      <c r="D623" s="22" t="s">
        <v>3381</v>
      </c>
      <c r="E623" s="22"/>
      <c r="F623" s="22"/>
      <c r="G623" s="24">
        <v>1</v>
      </c>
      <c r="H623" s="25" t="s">
        <v>551</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3382</v>
      </c>
      <c r="D624" s="22" t="s">
        <v>2382</v>
      </c>
      <c r="E624" s="22">
        <v>36</v>
      </c>
      <c r="F624" s="22"/>
      <c r="G624" s="24">
        <v>13</v>
      </c>
      <c r="H624" s="25" t="s">
        <v>551</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3383</v>
      </c>
      <c r="D625" s="22" t="s">
        <v>3384</v>
      </c>
      <c r="E625" s="22"/>
      <c r="F625" s="22"/>
      <c r="G625" s="24">
        <v>6</v>
      </c>
      <c r="H625" s="25" t="s">
        <v>551</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3385</v>
      </c>
      <c r="D626" s="22" t="s">
        <v>2906</v>
      </c>
      <c r="E626" s="22" t="s">
        <v>3386</v>
      </c>
      <c r="F626" s="22"/>
      <c r="G626" s="24">
        <v>1</v>
      </c>
      <c r="H626" s="25" t="s">
        <v>551</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3387</v>
      </c>
      <c r="D627" s="22" t="s">
        <v>2906</v>
      </c>
      <c r="E627" s="22"/>
      <c r="F627" s="22"/>
      <c r="G627" s="24">
        <v>2</v>
      </c>
      <c r="H627" s="25" t="s">
        <v>551</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3388</v>
      </c>
      <c r="D628" s="22" t="s">
        <v>2506</v>
      </c>
      <c r="E628" s="22" t="s">
        <v>3389</v>
      </c>
      <c r="F628" s="22"/>
      <c r="G628" s="24">
        <v>1</v>
      </c>
      <c r="H628" s="25" t="s">
        <v>551</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3390</v>
      </c>
      <c r="D629" s="22" t="s">
        <v>3391</v>
      </c>
      <c r="E629" s="22" t="s">
        <v>3389</v>
      </c>
      <c r="F629" s="22"/>
      <c r="G629" s="24">
        <v>1</v>
      </c>
      <c r="H629" s="25" t="s">
        <v>551</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3392</v>
      </c>
      <c r="D630" s="22" t="s">
        <v>3393</v>
      </c>
      <c r="E630" s="22" t="s">
        <v>3394</v>
      </c>
      <c r="F630" s="22"/>
      <c r="G630" s="24">
        <v>2</v>
      </c>
      <c r="H630" s="25" t="s">
        <v>551</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3395</v>
      </c>
      <c r="D631" s="22" t="s">
        <v>2736</v>
      </c>
      <c r="E631" s="22" t="s">
        <v>2555</v>
      </c>
      <c r="F631" s="22"/>
      <c r="G631" s="24">
        <v>1</v>
      </c>
      <c r="H631" s="25" t="s">
        <v>551</v>
      </c>
      <c r="I631" s="26">
        <v>42401</v>
      </c>
      <c r="J631" s="26">
        <v>42401</v>
      </c>
      <c r="K631" s="27">
        <v>1200</v>
      </c>
      <c r="L631" s="28">
        <v>611</v>
      </c>
      <c r="M631" s="28">
        <v>1060</v>
      </c>
      <c r="N631" s="29">
        <v>0.68</v>
      </c>
      <c r="O631" s="28">
        <v>720</v>
      </c>
      <c r="P631" s="34"/>
      <c r="Q631" s="31" t="s">
        <v>484</v>
      </c>
    </row>
    <row r="632" ht="15.75" customHeight="1" spans="1:17">
      <c r="A632" s="18">
        <v>625</v>
      </c>
      <c r="B632" s="32"/>
      <c r="C632" s="22" t="s">
        <v>3396</v>
      </c>
      <c r="D632" s="22" t="s">
        <v>3397</v>
      </c>
      <c r="E632" s="22"/>
      <c r="F632" s="23"/>
      <c r="G632" s="24">
        <v>1</v>
      </c>
      <c r="H632" s="25" t="s">
        <v>551</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3398</v>
      </c>
      <c r="D633" s="22" t="s">
        <v>3174</v>
      </c>
      <c r="E633" s="22" t="s">
        <v>3399</v>
      </c>
      <c r="F633" s="23"/>
      <c r="G633" s="24">
        <v>1</v>
      </c>
      <c r="H633" s="25" t="s">
        <v>551</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3400</v>
      </c>
      <c r="D634" s="22" t="s">
        <v>3401</v>
      </c>
      <c r="E634" s="22"/>
      <c r="F634" s="23"/>
      <c r="G634" s="24">
        <v>1</v>
      </c>
      <c r="H634" s="25" t="s">
        <v>551</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3402</v>
      </c>
      <c r="D635" s="22" t="s">
        <v>3403</v>
      </c>
      <c r="E635" s="22"/>
      <c r="F635" s="22"/>
      <c r="G635" s="24">
        <v>4</v>
      </c>
      <c r="H635" s="25" t="s">
        <v>551</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3404</v>
      </c>
      <c r="D636" s="23" t="s">
        <v>3405</v>
      </c>
      <c r="E636" s="22"/>
      <c r="F636" s="22"/>
      <c r="G636" s="24">
        <v>1</v>
      </c>
      <c r="H636" s="25" t="s">
        <v>551</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3406</v>
      </c>
      <c r="D637" s="23" t="s">
        <v>3407</v>
      </c>
      <c r="E637" s="24"/>
      <c r="F637" s="22"/>
      <c r="G637" s="24">
        <v>1</v>
      </c>
      <c r="H637" s="25" t="s">
        <v>2486</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3408</v>
      </c>
      <c r="D638" s="22" t="s">
        <v>2596</v>
      </c>
      <c r="E638" s="24"/>
      <c r="F638" s="22"/>
      <c r="G638" s="24">
        <v>1</v>
      </c>
      <c r="H638" s="25" t="s">
        <v>551</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3409</v>
      </c>
      <c r="D639" s="22" t="s">
        <v>3410</v>
      </c>
      <c r="E639" s="24" t="s">
        <v>3411</v>
      </c>
      <c r="F639" s="22"/>
      <c r="G639" s="24">
        <v>1</v>
      </c>
      <c r="H639" s="25" t="s">
        <v>551</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3412</v>
      </c>
      <c r="D640" s="22" t="s">
        <v>2428</v>
      </c>
      <c r="E640" s="24"/>
      <c r="F640" s="22"/>
      <c r="G640" s="24">
        <v>1</v>
      </c>
      <c r="H640" s="25" t="s">
        <v>551</v>
      </c>
      <c r="I640" s="26">
        <v>42036</v>
      </c>
      <c r="J640" s="26">
        <v>42036</v>
      </c>
      <c r="K640" s="27">
        <v>1800</v>
      </c>
      <c r="L640" s="28">
        <v>574.5</v>
      </c>
      <c r="M640" s="28">
        <v>1710</v>
      </c>
      <c r="N640" s="29">
        <v>0.65</v>
      </c>
      <c r="O640" s="28">
        <v>1110</v>
      </c>
      <c r="P640" s="34"/>
      <c r="Q640" s="31" t="s">
        <v>484</v>
      </c>
    </row>
    <row r="641" ht="15.75" customHeight="1" spans="1:17">
      <c r="A641" s="18">
        <v>634</v>
      </c>
      <c r="B641" s="32"/>
      <c r="C641" s="22" t="s">
        <v>3413</v>
      </c>
      <c r="D641" s="22" t="s">
        <v>3414</v>
      </c>
      <c r="E641" s="24"/>
      <c r="F641" s="22"/>
      <c r="G641" s="24">
        <v>1</v>
      </c>
      <c r="H641" s="25" t="s">
        <v>551</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3415</v>
      </c>
      <c r="D642" s="22" t="s">
        <v>3416</v>
      </c>
      <c r="E642" s="24"/>
      <c r="F642" s="22"/>
      <c r="G642" s="24">
        <v>1</v>
      </c>
      <c r="H642" s="25" t="s">
        <v>551</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3417</v>
      </c>
      <c r="D643" s="22" t="s">
        <v>2365</v>
      </c>
      <c r="E643" s="24"/>
      <c r="F643" s="22" t="s">
        <v>2366</v>
      </c>
      <c r="G643" s="24">
        <v>1</v>
      </c>
      <c r="H643" s="25" t="s">
        <v>551</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3418</v>
      </c>
      <c r="D644" s="22" t="s">
        <v>2461</v>
      </c>
      <c r="E644" s="25"/>
      <c r="F644" s="22"/>
      <c r="G644" s="24">
        <v>2</v>
      </c>
      <c r="H644" s="25" t="s">
        <v>551</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3419</v>
      </c>
      <c r="D645" s="22" t="s">
        <v>2416</v>
      </c>
      <c r="E645" s="24"/>
      <c r="F645" s="22"/>
      <c r="G645" s="24">
        <v>1</v>
      </c>
      <c r="H645" s="25" t="s">
        <v>551</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3420</v>
      </c>
      <c r="D646" s="22" t="s">
        <v>2715</v>
      </c>
      <c r="E646" s="24"/>
      <c r="F646" s="22"/>
      <c r="G646" s="24">
        <v>1</v>
      </c>
      <c r="H646" s="25" t="s">
        <v>551</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3421</v>
      </c>
      <c r="D647" s="22" t="s">
        <v>3280</v>
      </c>
      <c r="E647" s="24"/>
      <c r="F647" s="22"/>
      <c r="G647" s="24">
        <v>1</v>
      </c>
      <c r="H647" s="25" t="s">
        <v>551</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3422</v>
      </c>
      <c r="D648" s="22" t="s">
        <v>3423</v>
      </c>
      <c r="E648" s="24"/>
      <c r="F648" s="22"/>
      <c r="G648" s="24">
        <v>1</v>
      </c>
      <c r="H648" s="25" t="s">
        <v>551</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3424</v>
      </c>
      <c r="D649" s="22" t="s">
        <v>3302</v>
      </c>
      <c r="E649" s="24"/>
      <c r="F649" s="22"/>
      <c r="G649" s="24">
        <v>1</v>
      </c>
      <c r="H649" s="25" t="s">
        <v>2498</v>
      </c>
      <c r="I649" s="26">
        <v>41487</v>
      </c>
      <c r="J649" s="26">
        <v>41487</v>
      </c>
      <c r="K649" s="27">
        <v>2500</v>
      </c>
      <c r="L649" s="28">
        <v>125</v>
      </c>
      <c r="M649" s="28">
        <v>2150</v>
      </c>
      <c r="N649" s="29">
        <v>0.15</v>
      </c>
      <c r="O649" s="28">
        <v>320</v>
      </c>
      <c r="P649" s="34"/>
      <c r="Q649" s="31" t="s">
        <v>484</v>
      </c>
    </row>
    <row r="650" ht="15.75" customHeight="1" spans="1:17">
      <c r="A650" s="18">
        <v>643</v>
      </c>
      <c r="B650" s="32"/>
      <c r="C650" s="22" t="s">
        <v>3425</v>
      </c>
      <c r="D650" s="23" t="s">
        <v>3426</v>
      </c>
      <c r="E650" s="24"/>
      <c r="F650" s="22"/>
      <c r="G650" s="24">
        <v>1</v>
      </c>
      <c r="H650" s="25" t="s">
        <v>551</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3427</v>
      </c>
      <c r="D651" s="22" t="s">
        <v>3428</v>
      </c>
      <c r="E651" s="24"/>
      <c r="F651" s="22"/>
      <c r="G651" s="24">
        <v>1</v>
      </c>
      <c r="H651" s="25" t="s">
        <v>626</v>
      </c>
      <c r="I651" s="26">
        <v>41579</v>
      </c>
      <c r="J651" s="26">
        <v>41579</v>
      </c>
      <c r="K651" s="27">
        <v>7200</v>
      </c>
      <c r="L651" s="28">
        <v>588</v>
      </c>
      <c r="M651" s="28">
        <v>5830</v>
      </c>
      <c r="N651" s="29">
        <v>0.46</v>
      </c>
      <c r="O651" s="28">
        <v>2680</v>
      </c>
      <c r="P651" s="34"/>
      <c r="Q651" s="31" t="s">
        <v>484</v>
      </c>
    </row>
    <row r="652" ht="15.75" customHeight="1" spans="1:17">
      <c r="A652" s="18">
        <v>645</v>
      </c>
      <c r="B652" s="32"/>
      <c r="C652" s="22" t="s">
        <v>3429</v>
      </c>
      <c r="D652" s="22" t="s">
        <v>3430</v>
      </c>
      <c r="E652" s="24"/>
      <c r="F652" s="22"/>
      <c r="G652" s="24">
        <v>1</v>
      </c>
      <c r="H652" s="25" t="s">
        <v>626</v>
      </c>
      <c r="I652" s="26">
        <v>41579</v>
      </c>
      <c r="J652" s="26">
        <v>41579</v>
      </c>
      <c r="K652" s="27">
        <v>7200</v>
      </c>
      <c r="L652" s="28">
        <v>588</v>
      </c>
      <c r="M652" s="28">
        <v>5830</v>
      </c>
      <c r="N652" s="29">
        <v>0.46</v>
      </c>
      <c r="O652" s="28">
        <v>2680</v>
      </c>
      <c r="P652" s="34"/>
      <c r="Q652" s="31" t="s">
        <v>484</v>
      </c>
    </row>
    <row r="653" ht="15.75" customHeight="1" spans="1:17">
      <c r="A653" s="18">
        <v>646</v>
      </c>
      <c r="B653" s="32"/>
      <c r="C653" s="22" t="s">
        <v>3431</v>
      </c>
      <c r="D653" s="22" t="s">
        <v>2410</v>
      </c>
      <c r="E653" s="24"/>
      <c r="F653" s="22"/>
      <c r="G653" s="24">
        <v>1</v>
      </c>
      <c r="H653" s="25" t="s">
        <v>551</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3432</v>
      </c>
      <c r="D654" s="22" t="s">
        <v>3290</v>
      </c>
      <c r="E654" s="24"/>
      <c r="F654" s="22"/>
      <c r="G654" s="24">
        <v>1</v>
      </c>
      <c r="H654" s="25" t="s">
        <v>551</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3433</v>
      </c>
      <c r="D655" s="22" t="s">
        <v>3294</v>
      </c>
      <c r="E655" s="24" t="s">
        <v>3295</v>
      </c>
      <c r="F655" s="22"/>
      <c r="G655" s="24">
        <v>1</v>
      </c>
      <c r="H655" s="25" t="s">
        <v>551</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3434</v>
      </c>
      <c r="D656" s="22" t="s">
        <v>3435</v>
      </c>
      <c r="E656" s="24"/>
      <c r="F656" s="22"/>
      <c r="G656" s="24">
        <v>10</v>
      </c>
      <c r="H656" s="25" t="s">
        <v>551</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3436</v>
      </c>
      <c r="D657" s="22" t="s">
        <v>2596</v>
      </c>
      <c r="E657" s="24"/>
      <c r="F657" s="22"/>
      <c r="G657" s="24">
        <v>1</v>
      </c>
      <c r="H657" s="25" t="s">
        <v>551</v>
      </c>
      <c r="I657" s="26">
        <v>42248</v>
      </c>
      <c r="J657" s="26">
        <v>42248</v>
      </c>
      <c r="K657" s="27">
        <v>2000</v>
      </c>
      <c r="L657" s="28">
        <v>859.88</v>
      </c>
      <c r="M657" s="28">
        <v>1900</v>
      </c>
      <c r="N657" s="29">
        <v>0.7</v>
      </c>
      <c r="O657" s="28">
        <v>1330</v>
      </c>
      <c r="P657" s="34"/>
      <c r="Q657" s="31" t="s">
        <v>484</v>
      </c>
    </row>
    <row r="658" ht="15.75" customHeight="1" spans="1:17">
      <c r="A658" s="18">
        <v>651</v>
      </c>
      <c r="B658" s="32"/>
      <c r="C658" s="22" t="s">
        <v>3437</v>
      </c>
      <c r="D658" s="22" t="s">
        <v>3438</v>
      </c>
      <c r="E658" s="24"/>
      <c r="F658" s="22"/>
      <c r="G658" s="24">
        <v>1</v>
      </c>
      <c r="H658" s="25" t="s">
        <v>2353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3439</v>
      </c>
      <c r="D659" s="22" t="s">
        <v>2596</v>
      </c>
      <c r="E659" s="24"/>
      <c r="F659" s="22"/>
      <c r="G659" s="24">
        <v>1</v>
      </c>
      <c r="H659" s="25" t="s">
        <v>551</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3440</v>
      </c>
      <c r="D660" s="22" t="s">
        <v>2621</v>
      </c>
      <c r="E660" s="24"/>
      <c r="F660" s="22"/>
      <c r="G660" s="24">
        <v>1</v>
      </c>
      <c r="H660" s="25" t="s">
        <v>2498</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3441</v>
      </c>
      <c r="D661" s="22" t="s">
        <v>3124</v>
      </c>
      <c r="E661" s="24"/>
      <c r="F661" s="22"/>
      <c r="G661" s="24">
        <v>1</v>
      </c>
      <c r="H661" s="25" t="s">
        <v>2498</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3442</v>
      </c>
      <c r="D662" s="22" t="s">
        <v>2605</v>
      </c>
      <c r="E662" s="24"/>
      <c r="F662" s="22"/>
      <c r="G662" s="24">
        <v>1</v>
      </c>
      <c r="H662" s="25" t="s">
        <v>2353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3443</v>
      </c>
      <c r="D663" s="22" t="s">
        <v>3444</v>
      </c>
      <c r="E663" s="24"/>
      <c r="F663" s="22"/>
      <c r="G663" s="24">
        <v>1</v>
      </c>
      <c r="H663" s="25" t="s">
        <v>626</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3445</v>
      </c>
      <c r="D664" s="22" t="s">
        <v>3446</v>
      </c>
      <c r="E664" s="24"/>
      <c r="F664" s="22"/>
      <c r="G664" s="24">
        <v>1</v>
      </c>
      <c r="H664" s="25" t="s">
        <v>2486</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3447</v>
      </c>
      <c r="D665" s="22" t="s">
        <v>2771</v>
      </c>
      <c r="E665" s="24"/>
      <c r="F665" s="22"/>
      <c r="G665" s="24">
        <v>1</v>
      </c>
      <c r="H665" s="25" t="s">
        <v>2353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3448</v>
      </c>
      <c r="D666" s="22" t="s">
        <v>3449</v>
      </c>
      <c r="E666" s="24" t="s">
        <v>3450</v>
      </c>
      <c r="F666" s="22"/>
      <c r="G666" s="24">
        <v>650</v>
      </c>
      <c r="H666" s="25" t="s">
        <v>2981</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3451</v>
      </c>
      <c r="D667" s="22" t="s">
        <v>2969</v>
      </c>
      <c r="E667" s="24" t="s">
        <v>3452</v>
      </c>
      <c r="F667" s="22"/>
      <c r="G667" s="24">
        <v>700</v>
      </c>
      <c r="H667" s="25" t="s">
        <v>2981</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3453</v>
      </c>
      <c r="D668" s="22" t="s">
        <v>3231</v>
      </c>
      <c r="E668" s="24" t="s">
        <v>3454</v>
      </c>
      <c r="F668" s="22"/>
      <c r="G668" s="24">
        <v>1</v>
      </c>
      <c r="H668" s="25" t="s">
        <v>551</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3455</v>
      </c>
      <c r="D669" s="22" t="s">
        <v>3231</v>
      </c>
      <c r="E669" s="24" t="s">
        <v>3454</v>
      </c>
      <c r="F669" s="22"/>
      <c r="G669" s="24">
        <v>1</v>
      </c>
      <c r="H669" s="25" t="s">
        <v>551</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3456</v>
      </c>
      <c r="D670" s="22" t="s">
        <v>2677</v>
      </c>
      <c r="E670" s="24" t="s">
        <v>2474</v>
      </c>
      <c r="F670" s="22"/>
      <c r="G670" s="24">
        <v>1</v>
      </c>
      <c r="H670" s="25" t="s">
        <v>551</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3457</v>
      </c>
      <c r="D671" s="22" t="s">
        <v>2677</v>
      </c>
      <c r="E671" s="24" t="s">
        <v>2474</v>
      </c>
      <c r="F671" s="22"/>
      <c r="G671" s="24">
        <v>1</v>
      </c>
      <c r="H671" s="25" t="s">
        <v>551</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3458</v>
      </c>
      <c r="D672" s="22" t="s">
        <v>2506</v>
      </c>
      <c r="E672" s="24" t="s">
        <v>3399</v>
      </c>
      <c r="F672" s="22"/>
      <c r="G672" s="24">
        <v>2</v>
      </c>
      <c r="H672" s="25" t="s">
        <v>551</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3459</v>
      </c>
      <c r="D673" s="22" t="s">
        <v>3460</v>
      </c>
      <c r="E673" s="24"/>
      <c r="F673" s="22"/>
      <c r="G673" s="24">
        <v>1</v>
      </c>
      <c r="H673" s="25" t="s">
        <v>626</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3461</v>
      </c>
      <c r="D674" s="22" t="s">
        <v>3462</v>
      </c>
      <c r="E674" s="24"/>
      <c r="F674" s="22"/>
      <c r="G674" s="24">
        <v>1</v>
      </c>
      <c r="H674" s="25" t="s">
        <v>2353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1621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80" t="s">
        <v>3463</v>
      </c>
      <c r="C676" s="22" t="s">
        <v>3464</v>
      </c>
      <c r="D676" s="22" t="s">
        <v>3135</v>
      </c>
      <c r="E676" s="24"/>
      <c r="F676" s="22"/>
      <c r="G676" s="24">
        <v>3</v>
      </c>
      <c r="H676" s="25" t="s">
        <v>626</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3465</v>
      </c>
      <c r="D677" s="23" t="s">
        <v>3466</v>
      </c>
      <c r="E677" s="24"/>
      <c r="F677" s="23"/>
      <c r="G677" s="24">
        <v>1</v>
      </c>
      <c r="H677" s="25" t="s">
        <v>2767</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3467</v>
      </c>
      <c r="D678" s="23" t="s">
        <v>3468</v>
      </c>
      <c r="E678" s="24"/>
      <c r="F678" s="23"/>
      <c r="G678" s="24">
        <v>1</v>
      </c>
      <c r="H678" s="25" t="s">
        <v>2767</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3469</v>
      </c>
      <c r="D679" s="23" t="s">
        <v>3470</v>
      </c>
      <c r="E679" s="24"/>
      <c r="F679" s="23"/>
      <c r="G679" s="24">
        <v>1</v>
      </c>
      <c r="H679" s="25" t="s">
        <v>941</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3471</v>
      </c>
      <c r="D680" s="23" t="s">
        <v>3205</v>
      </c>
      <c r="E680" s="24"/>
      <c r="F680" s="23"/>
      <c r="G680" s="24">
        <v>1</v>
      </c>
      <c r="H680" s="25" t="s">
        <v>2353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3472</v>
      </c>
      <c r="D681" s="23" t="s">
        <v>3205</v>
      </c>
      <c r="E681" s="24"/>
      <c r="F681" s="23"/>
      <c r="G681" s="24">
        <v>1</v>
      </c>
      <c r="H681" s="25" t="s">
        <v>2353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3473</v>
      </c>
      <c r="D682" s="23" t="s">
        <v>3474</v>
      </c>
      <c r="E682" s="24"/>
      <c r="F682" s="23"/>
      <c r="G682" s="24">
        <v>1</v>
      </c>
      <c r="H682" s="25" t="s">
        <v>2981</v>
      </c>
      <c r="I682" s="26">
        <v>43373</v>
      </c>
      <c r="J682" s="26">
        <v>43373</v>
      </c>
      <c r="K682" s="27">
        <v>5160</v>
      </c>
      <c r="L682" s="28">
        <v>5160</v>
      </c>
      <c r="M682" s="28">
        <v>5160</v>
      </c>
      <c r="N682" s="29">
        <v>0.95</v>
      </c>
      <c r="O682" s="28">
        <v>4900</v>
      </c>
      <c r="P682" s="30"/>
      <c r="Q682" s="31" t="s">
        <v>485</v>
      </c>
    </row>
    <row r="683" ht="15.75" customHeight="1" spans="1:17">
      <c r="A683" s="18">
        <v>676</v>
      </c>
      <c r="B683" s="32"/>
      <c r="C683" s="22" t="s">
        <v>3475</v>
      </c>
      <c r="D683" s="23" t="s">
        <v>3200</v>
      </c>
      <c r="E683" s="24"/>
      <c r="F683" s="23"/>
      <c r="G683" s="24">
        <v>1</v>
      </c>
      <c r="H683" s="25" t="s">
        <v>2353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3476</v>
      </c>
      <c r="D684" s="23" t="s">
        <v>3477</v>
      </c>
      <c r="E684" s="24"/>
      <c r="F684" s="23"/>
      <c r="G684" s="24">
        <v>1</v>
      </c>
      <c r="H684" s="25" t="s">
        <v>2353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3478</v>
      </c>
      <c r="D685" s="23" t="s">
        <v>3479</v>
      </c>
      <c r="E685" s="24"/>
      <c r="F685" s="22"/>
      <c r="G685" s="24">
        <v>1</v>
      </c>
      <c r="H685" s="25" t="s">
        <v>2486</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3480</v>
      </c>
      <c r="D686" s="23" t="s">
        <v>3145</v>
      </c>
      <c r="E686" s="24"/>
      <c r="F686" s="23"/>
      <c r="G686" s="24">
        <v>1</v>
      </c>
      <c r="H686" s="25" t="s">
        <v>2353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3481</v>
      </c>
      <c r="D687" s="23" t="s">
        <v>3205</v>
      </c>
      <c r="E687" s="24"/>
      <c r="F687" s="23"/>
      <c r="G687" s="24">
        <v>1</v>
      </c>
      <c r="H687" s="25" t="s">
        <v>2353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3482</v>
      </c>
      <c r="D688" s="23" t="s">
        <v>2416</v>
      </c>
      <c r="E688" s="24"/>
      <c r="F688" s="23"/>
      <c r="G688" s="24">
        <v>1</v>
      </c>
      <c r="H688" s="25" t="s">
        <v>551</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3483</v>
      </c>
      <c r="D689" s="23" t="s">
        <v>3114</v>
      </c>
      <c r="E689" s="24"/>
      <c r="F689" s="22" t="s">
        <v>3115</v>
      </c>
      <c r="G689" s="24">
        <v>1</v>
      </c>
      <c r="H689" s="25" t="s">
        <v>551</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3484</v>
      </c>
      <c r="D690" s="23" t="s">
        <v>3485</v>
      </c>
      <c r="E690" s="24"/>
      <c r="F690" s="22"/>
      <c r="G690" s="24">
        <v>1</v>
      </c>
      <c r="H690" s="25" t="s">
        <v>551</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3486</v>
      </c>
      <c r="D691" s="23" t="s">
        <v>3487</v>
      </c>
      <c r="E691" s="24"/>
      <c r="F691" s="22"/>
      <c r="G691" s="24">
        <v>3</v>
      </c>
      <c r="H691" s="25" t="s">
        <v>551</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3488</v>
      </c>
      <c r="D692" s="23" t="s">
        <v>2419</v>
      </c>
      <c r="E692" s="24"/>
      <c r="F692" s="22"/>
      <c r="G692" s="24">
        <v>6</v>
      </c>
      <c r="H692" s="25" t="s">
        <v>551</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3489</v>
      </c>
      <c r="D693" s="23" t="s">
        <v>2359</v>
      </c>
      <c r="E693" s="24"/>
      <c r="F693" s="22"/>
      <c r="G693" s="24">
        <v>1</v>
      </c>
      <c r="H693" s="25" t="s">
        <v>551</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3490</v>
      </c>
      <c r="D694" s="23" t="s">
        <v>3491</v>
      </c>
      <c r="E694" s="24"/>
      <c r="F694" s="22" t="s">
        <v>3492</v>
      </c>
      <c r="G694" s="24">
        <v>2</v>
      </c>
      <c r="H694" s="25" t="s">
        <v>551</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3493</v>
      </c>
      <c r="D695" s="23" t="s">
        <v>3491</v>
      </c>
      <c r="E695" s="24"/>
      <c r="F695" s="22" t="s">
        <v>3492</v>
      </c>
      <c r="G695" s="24">
        <v>3</v>
      </c>
      <c r="H695" s="25" t="s">
        <v>551</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3494</v>
      </c>
      <c r="D696" s="23" t="s">
        <v>3495</v>
      </c>
      <c r="E696" s="24"/>
      <c r="F696" s="22"/>
      <c r="G696" s="24">
        <v>1</v>
      </c>
      <c r="H696" s="25" t="s">
        <v>551</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3496</v>
      </c>
      <c r="D697" s="23" t="s">
        <v>3497</v>
      </c>
      <c r="E697" s="24"/>
      <c r="F697" s="22"/>
      <c r="G697" s="24">
        <v>1</v>
      </c>
      <c r="H697" s="25" t="s">
        <v>551</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3498</v>
      </c>
      <c r="D698" s="23" t="s">
        <v>2362</v>
      </c>
      <c r="E698" s="24"/>
      <c r="F698" s="22"/>
      <c r="G698" s="24">
        <v>1</v>
      </c>
      <c r="H698" s="25" t="s">
        <v>551</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3499</v>
      </c>
      <c r="D699" s="23" t="s">
        <v>2434</v>
      </c>
      <c r="E699" s="24"/>
      <c r="F699" s="22"/>
      <c r="G699" s="24">
        <v>1</v>
      </c>
      <c r="H699" s="25" t="s">
        <v>551</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3500</v>
      </c>
      <c r="D700" s="23" t="s">
        <v>2641</v>
      </c>
      <c r="E700" s="24"/>
      <c r="F700" s="22"/>
      <c r="G700" s="24">
        <v>1</v>
      </c>
      <c r="H700" s="25" t="s">
        <v>551</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3501</v>
      </c>
      <c r="D701" s="23" t="s">
        <v>2641</v>
      </c>
      <c r="E701" s="24"/>
      <c r="F701" s="22"/>
      <c r="G701" s="24">
        <v>1</v>
      </c>
      <c r="H701" s="25" t="s">
        <v>551</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3502</v>
      </c>
      <c r="D702" s="23" t="s">
        <v>2639</v>
      </c>
      <c r="E702" s="24"/>
      <c r="F702" s="22"/>
      <c r="G702" s="24">
        <v>1</v>
      </c>
      <c r="H702" s="25" t="s">
        <v>551</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3503</v>
      </c>
      <c r="D703" s="22" t="s">
        <v>2394</v>
      </c>
      <c r="E703" s="24"/>
      <c r="F703" s="22"/>
      <c r="G703" s="24">
        <v>1</v>
      </c>
      <c r="H703" s="25" t="s">
        <v>626</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3504</v>
      </c>
      <c r="D704" s="23" t="s">
        <v>2641</v>
      </c>
      <c r="E704" s="24"/>
      <c r="F704" s="22"/>
      <c r="G704" s="24">
        <v>1</v>
      </c>
      <c r="H704" s="25" t="s">
        <v>551</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3505</v>
      </c>
      <c r="D705" s="23" t="s">
        <v>3506</v>
      </c>
      <c r="E705" s="24"/>
      <c r="F705" s="22"/>
      <c r="G705" s="24">
        <v>6</v>
      </c>
      <c r="H705" s="25" t="s">
        <v>551</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3507</v>
      </c>
      <c r="D706" s="23" t="s">
        <v>2906</v>
      </c>
      <c r="E706" s="24"/>
      <c r="F706" s="22"/>
      <c r="G706" s="24">
        <v>1</v>
      </c>
      <c r="H706" s="25" t="s">
        <v>551</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3508</v>
      </c>
      <c r="D707" s="23" t="s">
        <v>3266</v>
      </c>
      <c r="E707" s="24"/>
      <c r="F707" s="22"/>
      <c r="G707" s="24">
        <v>1</v>
      </c>
      <c r="H707" s="25" t="s">
        <v>551</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3509</v>
      </c>
      <c r="D708" s="23" t="s">
        <v>2596</v>
      </c>
      <c r="E708" s="24" t="s">
        <v>3510</v>
      </c>
      <c r="F708" s="22"/>
      <c r="G708" s="24">
        <v>2</v>
      </c>
      <c r="H708" s="25" t="s">
        <v>551</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3511</v>
      </c>
      <c r="D709" s="23" t="s">
        <v>2596</v>
      </c>
      <c r="E709" s="24" t="s">
        <v>3512</v>
      </c>
      <c r="F709" s="22"/>
      <c r="G709" s="24">
        <v>1</v>
      </c>
      <c r="H709" s="25" t="s">
        <v>551</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3513</v>
      </c>
      <c r="D710" s="22" t="s">
        <v>2416</v>
      </c>
      <c r="E710" s="24"/>
      <c r="F710" s="22"/>
      <c r="G710" s="24">
        <v>1</v>
      </c>
      <c r="H710" s="25" t="s">
        <v>551</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3514</v>
      </c>
      <c r="D711" s="23" t="s">
        <v>3515</v>
      </c>
      <c r="E711" s="24" t="s">
        <v>2474</v>
      </c>
      <c r="F711" s="23"/>
      <c r="G711" s="24">
        <v>1</v>
      </c>
      <c r="H711" s="25" t="s">
        <v>2353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3516</v>
      </c>
      <c r="D712" s="23" t="s">
        <v>2416</v>
      </c>
      <c r="E712" s="24"/>
      <c r="F712" s="22"/>
      <c r="G712" s="24">
        <v>1</v>
      </c>
      <c r="H712" s="25" t="s">
        <v>551</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3517</v>
      </c>
      <c r="D713" s="22" t="s">
        <v>3370</v>
      </c>
      <c r="E713" s="24"/>
      <c r="F713" s="22"/>
      <c r="G713" s="24">
        <v>1</v>
      </c>
      <c r="H713" s="25" t="s">
        <v>551</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3518</v>
      </c>
      <c r="D714" s="22" t="s">
        <v>3360</v>
      </c>
      <c r="E714" s="24"/>
      <c r="F714" s="22"/>
      <c r="G714" s="24">
        <v>4</v>
      </c>
      <c r="H714" s="25" t="s">
        <v>626</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3519</v>
      </c>
      <c r="D715" s="22" t="s">
        <v>3360</v>
      </c>
      <c r="E715" s="24"/>
      <c r="F715" s="22"/>
      <c r="G715" s="24">
        <v>3</v>
      </c>
      <c r="H715" s="25" t="s">
        <v>626</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3520</v>
      </c>
      <c r="D716" s="22" t="s">
        <v>3360</v>
      </c>
      <c r="E716" s="24"/>
      <c r="F716" s="22"/>
      <c r="G716" s="24">
        <v>1</v>
      </c>
      <c r="H716" s="25" t="s">
        <v>626</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3521</v>
      </c>
      <c r="D717" s="23" t="s">
        <v>2421</v>
      </c>
      <c r="E717" s="24"/>
      <c r="F717" s="22"/>
      <c r="G717" s="24">
        <v>1</v>
      </c>
      <c r="H717" s="25" t="s">
        <v>551</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3522</v>
      </c>
      <c r="D718" s="22" t="s">
        <v>3145</v>
      </c>
      <c r="E718" s="22"/>
      <c r="F718" s="22"/>
      <c r="G718" s="24">
        <v>1</v>
      </c>
      <c r="H718" s="25" t="s">
        <v>2353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3523</v>
      </c>
      <c r="D719" s="22" t="s">
        <v>2723</v>
      </c>
      <c r="E719" s="22"/>
      <c r="F719" s="22"/>
      <c r="G719" s="24">
        <v>1</v>
      </c>
      <c r="H719" s="25" t="s">
        <v>551</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3524</v>
      </c>
      <c r="D720" s="22" t="s">
        <v>3525</v>
      </c>
      <c r="E720" s="22"/>
      <c r="F720" s="22"/>
      <c r="G720" s="24">
        <v>1</v>
      </c>
      <c r="H720" s="25" t="s">
        <v>551</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3526</v>
      </c>
      <c r="D721" s="22" t="s">
        <v>3527</v>
      </c>
      <c r="E721" s="22"/>
      <c r="F721" s="22" t="s">
        <v>2459</v>
      </c>
      <c r="G721" s="24">
        <v>1</v>
      </c>
      <c r="H721" s="25" t="s">
        <v>551</v>
      </c>
      <c r="I721" s="26">
        <v>43367</v>
      </c>
      <c r="J721" s="26">
        <v>43367</v>
      </c>
      <c r="K721" s="27">
        <v>3762</v>
      </c>
      <c r="L721" s="28">
        <v>3762</v>
      </c>
      <c r="M721" s="28">
        <v>3760</v>
      </c>
      <c r="N721" s="29">
        <v>0.94</v>
      </c>
      <c r="O721" s="28">
        <v>3530</v>
      </c>
      <c r="P721" s="34"/>
      <c r="Q721" s="31" t="s">
        <v>485</v>
      </c>
    </row>
    <row r="722" ht="15.75" customHeight="1" spans="1:17">
      <c r="A722" s="18">
        <v>715</v>
      </c>
      <c r="B722" s="32"/>
      <c r="C722" s="22" t="s">
        <v>3528</v>
      </c>
      <c r="D722" s="22" t="s">
        <v>3529</v>
      </c>
      <c r="E722" s="22"/>
      <c r="F722" s="22"/>
      <c r="G722" s="24">
        <v>1</v>
      </c>
      <c r="H722" s="25" t="s">
        <v>551</v>
      </c>
      <c r="I722" s="26">
        <v>43040</v>
      </c>
      <c r="J722" s="26">
        <v>43040</v>
      </c>
      <c r="K722" s="27">
        <v>4200</v>
      </c>
      <c r="L722" s="28">
        <v>3535</v>
      </c>
      <c r="M722" s="28">
        <v>4070</v>
      </c>
      <c r="N722" s="29">
        <v>0.88</v>
      </c>
      <c r="O722" s="28">
        <v>3580</v>
      </c>
      <c r="P722" s="34"/>
      <c r="Q722" s="31" t="s">
        <v>485</v>
      </c>
    </row>
    <row r="723" ht="15.75" customHeight="1" spans="1:17">
      <c r="A723" s="18">
        <v>716</v>
      </c>
      <c r="B723" s="32"/>
      <c r="C723" s="22" t="s">
        <v>3530</v>
      </c>
      <c r="D723" s="22" t="s">
        <v>3525</v>
      </c>
      <c r="E723" s="22"/>
      <c r="F723" s="22"/>
      <c r="G723" s="24">
        <v>1</v>
      </c>
      <c r="H723" s="25" t="s">
        <v>551</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3531</v>
      </c>
      <c r="D724" s="22" t="s">
        <v>3527</v>
      </c>
      <c r="E724" s="22"/>
      <c r="F724" s="22" t="s">
        <v>2459</v>
      </c>
      <c r="G724" s="24">
        <v>3</v>
      </c>
      <c r="H724" s="25" t="s">
        <v>551</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3532</v>
      </c>
      <c r="D725" s="22" t="s">
        <v>3525</v>
      </c>
      <c r="E725" s="22"/>
      <c r="F725" s="22"/>
      <c r="G725" s="24">
        <v>1</v>
      </c>
      <c r="H725" s="25" t="s">
        <v>551</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3533</v>
      </c>
      <c r="D726" s="22" t="s">
        <v>3525</v>
      </c>
      <c r="E726" s="22"/>
      <c r="F726" s="22"/>
      <c r="G726" s="24">
        <v>2</v>
      </c>
      <c r="H726" s="25" t="s">
        <v>551</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3534</v>
      </c>
      <c r="D727" s="22" t="s">
        <v>2421</v>
      </c>
      <c r="E727" s="22"/>
      <c r="F727" s="22"/>
      <c r="G727" s="24">
        <v>3</v>
      </c>
      <c r="H727" s="25" t="s">
        <v>551</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3535</v>
      </c>
      <c r="D728" s="22" t="s">
        <v>3536</v>
      </c>
      <c r="E728" s="22"/>
      <c r="F728" s="22"/>
      <c r="G728" s="24">
        <v>1</v>
      </c>
      <c r="H728" s="25" t="s">
        <v>941</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3537</v>
      </c>
      <c r="D729" s="22" t="s">
        <v>3538</v>
      </c>
      <c r="E729" s="22"/>
      <c r="F729" s="22"/>
      <c r="G729" s="24">
        <v>1</v>
      </c>
      <c r="H729" s="25" t="s">
        <v>2353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3539</v>
      </c>
      <c r="D730" s="22" t="s">
        <v>2442</v>
      </c>
      <c r="E730" s="22"/>
      <c r="F730" s="22"/>
      <c r="G730" s="24">
        <v>2</v>
      </c>
      <c r="H730" s="25" t="s">
        <v>551</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3540</v>
      </c>
      <c r="D731" s="22" t="s">
        <v>3527</v>
      </c>
      <c r="E731" s="22"/>
      <c r="F731" s="22" t="s">
        <v>2459</v>
      </c>
      <c r="G731" s="24">
        <v>1</v>
      </c>
      <c r="H731" s="25" t="s">
        <v>551</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3541</v>
      </c>
      <c r="D732" s="22" t="s">
        <v>3542</v>
      </c>
      <c r="E732" s="22"/>
      <c r="F732" s="22"/>
      <c r="G732" s="24">
        <v>23</v>
      </c>
      <c r="H732" s="25" t="s">
        <v>626</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3543</v>
      </c>
      <c r="D733" s="22" t="s">
        <v>2641</v>
      </c>
      <c r="E733" s="22"/>
      <c r="F733" s="22"/>
      <c r="G733" s="24">
        <v>1</v>
      </c>
      <c r="H733" s="25" t="s">
        <v>551</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3544</v>
      </c>
      <c r="D734" s="22" t="s">
        <v>3545</v>
      </c>
      <c r="E734" s="22"/>
      <c r="F734" s="22"/>
      <c r="G734" s="24">
        <v>2</v>
      </c>
      <c r="H734" s="25" t="s">
        <v>626</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3546</v>
      </c>
      <c r="D735" s="22" t="s">
        <v>2449</v>
      </c>
      <c r="E735" s="22"/>
      <c r="F735" s="22"/>
      <c r="G735" s="24">
        <v>1</v>
      </c>
      <c r="H735" s="25" t="s">
        <v>551</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3547</v>
      </c>
      <c r="D736" s="22" t="s">
        <v>3548</v>
      </c>
      <c r="E736" s="22" t="s">
        <v>3549</v>
      </c>
      <c r="F736" s="22"/>
      <c r="G736" s="24">
        <v>1</v>
      </c>
      <c r="H736" s="25" t="s">
        <v>551</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3550</v>
      </c>
      <c r="D737" s="22" t="s">
        <v>2449</v>
      </c>
      <c r="E737" s="22" t="s">
        <v>2880</v>
      </c>
      <c r="F737" s="22"/>
      <c r="G737" s="24">
        <v>1</v>
      </c>
      <c r="H737" s="25" t="s">
        <v>551</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3551</v>
      </c>
      <c r="D738" s="22" t="s">
        <v>3552</v>
      </c>
      <c r="E738" s="22"/>
      <c r="F738" s="22"/>
      <c r="G738" s="24">
        <v>1</v>
      </c>
      <c r="H738" s="25" t="s">
        <v>551</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3553</v>
      </c>
      <c r="D739" s="23" t="s">
        <v>2449</v>
      </c>
      <c r="E739" s="22" t="s">
        <v>3554</v>
      </c>
      <c r="F739" s="22"/>
      <c r="G739" s="24">
        <v>1</v>
      </c>
      <c r="H739" s="25" t="s">
        <v>551</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3555</v>
      </c>
      <c r="D740" s="22" t="s">
        <v>3556</v>
      </c>
      <c r="E740" s="22" t="s">
        <v>3557</v>
      </c>
      <c r="F740" s="22"/>
      <c r="G740" s="24">
        <v>3</v>
      </c>
      <c r="H740" s="25" t="s">
        <v>551</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3558</v>
      </c>
      <c r="D741" s="22" t="s">
        <v>2927</v>
      </c>
      <c r="E741" s="24" t="s">
        <v>3559</v>
      </c>
      <c r="F741" s="23"/>
      <c r="G741" s="24">
        <v>16</v>
      </c>
      <c r="H741" s="25" t="s">
        <v>551</v>
      </c>
      <c r="I741" s="26">
        <v>43234</v>
      </c>
      <c r="J741" s="26">
        <v>43234</v>
      </c>
      <c r="K741" s="27">
        <v>6000</v>
      </c>
      <c r="L741" s="28">
        <v>5810</v>
      </c>
      <c r="M741" s="28">
        <v>6000</v>
      </c>
      <c r="N741" s="29">
        <v>0.91</v>
      </c>
      <c r="O741" s="28">
        <v>5460</v>
      </c>
      <c r="P741" s="34"/>
      <c r="Q741" s="31" t="s">
        <v>485</v>
      </c>
    </row>
    <row r="742" ht="15.75" customHeight="1" spans="1:17">
      <c r="A742" s="18">
        <v>735</v>
      </c>
      <c r="B742" s="32"/>
      <c r="C742" s="22" t="s">
        <v>3560</v>
      </c>
      <c r="D742" s="22" t="s">
        <v>3561</v>
      </c>
      <c r="E742" s="24" t="s">
        <v>2372</v>
      </c>
      <c r="F742" s="22" t="s">
        <v>3562</v>
      </c>
      <c r="G742" s="24">
        <v>1</v>
      </c>
      <c r="H742" s="25" t="s">
        <v>551</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3563</v>
      </c>
      <c r="D743" s="22" t="s">
        <v>3280</v>
      </c>
      <c r="E743" s="24"/>
      <c r="F743" s="22"/>
      <c r="G743" s="24">
        <v>1</v>
      </c>
      <c r="H743" s="25" t="s">
        <v>551</v>
      </c>
      <c r="I743" s="26">
        <v>43335</v>
      </c>
      <c r="J743" s="26">
        <v>43335</v>
      </c>
      <c r="K743" s="27">
        <v>2700</v>
      </c>
      <c r="L743" s="28">
        <v>2358</v>
      </c>
      <c r="M743" s="28">
        <v>2700</v>
      </c>
      <c r="N743" s="29">
        <v>0.95</v>
      </c>
      <c r="O743" s="28">
        <v>2570</v>
      </c>
      <c r="P743" s="34"/>
      <c r="Q743" s="31" t="s">
        <v>485</v>
      </c>
    </row>
    <row r="744" ht="15.75" customHeight="1" spans="1:17">
      <c r="A744" s="18">
        <v>737</v>
      </c>
      <c r="B744" s="32"/>
      <c r="C744" s="22" t="s">
        <v>3564</v>
      </c>
      <c r="D744" s="22" t="s">
        <v>3565</v>
      </c>
      <c r="E744" s="24"/>
      <c r="F744" s="22"/>
      <c r="G744" s="24">
        <v>1</v>
      </c>
      <c r="H744" s="25" t="s">
        <v>626</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3566</v>
      </c>
      <c r="D745" s="22" t="s">
        <v>3567</v>
      </c>
      <c r="E745" s="24"/>
      <c r="F745" s="22"/>
      <c r="G745" s="24">
        <v>1</v>
      </c>
      <c r="H745" s="25" t="s">
        <v>2486</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3568</v>
      </c>
      <c r="D746" s="23" t="s">
        <v>3569</v>
      </c>
      <c r="E746" s="24" t="s">
        <v>3570</v>
      </c>
      <c r="F746" s="22" t="s">
        <v>3571</v>
      </c>
      <c r="G746" s="24">
        <v>1</v>
      </c>
      <c r="H746" s="25" t="s">
        <v>551</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3572</v>
      </c>
      <c r="D747" s="23" t="s">
        <v>2906</v>
      </c>
      <c r="E747" s="24"/>
      <c r="F747" s="22"/>
      <c r="G747" s="24">
        <v>1</v>
      </c>
      <c r="H747" s="25" t="s">
        <v>551</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3573</v>
      </c>
      <c r="D748" s="22" t="s">
        <v>3574</v>
      </c>
      <c r="E748" s="24" t="s">
        <v>3575</v>
      </c>
      <c r="F748" s="22"/>
      <c r="G748" s="24">
        <v>1</v>
      </c>
      <c r="H748" s="25" t="s">
        <v>2486</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3576</v>
      </c>
      <c r="D749" s="22" t="s">
        <v>3577</v>
      </c>
      <c r="E749" s="24"/>
      <c r="F749" s="22"/>
      <c r="G749" s="24">
        <v>3</v>
      </c>
      <c r="H749" s="25" t="s">
        <v>551</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3578</v>
      </c>
      <c r="D750" s="22" t="s">
        <v>2399</v>
      </c>
      <c r="E750" s="24"/>
      <c r="F750" s="22"/>
      <c r="G750" s="24">
        <v>1</v>
      </c>
      <c r="H750" s="25" t="s">
        <v>551</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3579</v>
      </c>
      <c r="D751" s="22" t="s">
        <v>2464</v>
      </c>
      <c r="E751" s="24"/>
      <c r="F751" s="22"/>
      <c r="G751" s="24">
        <v>2</v>
      </c>
      <c r="H751" s="25" t="s">
        <v>551</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3580</v>
      </c>
      <c r="D752" s="22" t="s">
        <v>3581</v>
      </c>
      <c r="E752" s="24"/>
      <c r="F752" s="22"/>
      <c r="G752" s="24">
        <v>1</v>
      </c>
      <c r="H752" s="25" t="s">
        <v>551</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3582</v>
      </c>
      <c r="D753" s="22" t="s">
        <v>3583</v>
      </c>
      <c r="E753" s="24"/>
      <c r="F753" s="22"/>
      <c r="G753" s="24">
        <v>1</v>
      </c>
      <c r="H753" s="25" t="s">
        <v>2353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3584</v>
      </c>
      <c r="D754" s="22" t="s">
        <v>2723</v>
      </c>
      <c r="E754" s="24"/>
      <c r="F754" s="22"/>
      <c r="G754" s="24">
        <v>1</v>
      </c>
      <c r="H754" s="25" t="s">
        <v>551</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3585</v>
      </c>
      <c r="D755" s="22" t="s">
        <v>3586</v>
      </c>
      <c r="E755" s="24"/>
      <c r="F755" s="22"/>
      <c r="G755" s="24">
        <v>4</v>
      </c>
      <c r="H755" s="25" t="s">
        <v>551</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3587</v>
      </c>
      <c r="D756" s="22" t="s">
        <v>3588</v>
      </c>
      <c r="E756" s="24"/>
      <c r="F756" s="22" t="s">
        <v>2459</v>
      </c>
      <c r="G756" s="24">
        <v>2</v>
      </c>
      <c r="H756" s="25" t="s">
        <v>551</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3589</v>
      </c>
      <c r="D757" s="22" t="s">
        <v>2416</v>
      </c>
      <c r="E757" s="24"/>
      <c r="F757" s="22"/>
      <c r="G757" s="24">
        <v>1</v>
      </c>
      <c r="H757" s="25" t="s">
        <v>551</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3590</v>
      </c>
      <c r="D758" s="22" t="s">
        <v>3591</v>
      </c>
      <c r="E758" s="24"/>
      <c r="F758" s="22"/>
      <c r="G758" s="24">
        <v>1</v>
      </c>
      <c r="H758" s="25" t="s">
        <v>2353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3592</v>
      </c>
      <c r="D759" s="22" t="s">
        <v>3593</v>
      </c>
      <c r="E759" s="24"/>
      <c r="F759" s="22"/>
      <c r="G759" s="24">
        <v>1</v>
      </c>
      <c r="H759" s="25" t="s">
        <v>551</v>
      </c>
      <c r="I759" s="26">
        <v>42917</v>
      </c>
      <c r="J759" s="26">
        <v>42917</v>
      </c>
      <c r="K759" s="36">
        <v>1080</v>
      </c>
      <c r="L759" s="28">
        <v>681</v>
      </c>
      <c r="M759" s="28">
        <v>1030</v>
      </c>
      <c r="N759" s="29">
        <v>0.83</v>
      </c>
      <c r="O759" s="28">
        <v>850</v>
      </c>
      <c r="P759" s="34"/>
      <c r="Q759" s="31" t="s">
        <v>485</v>
      </c>
    </row>
    <row r="760" ht="15.75" customHeight="1" spans="1:17">
      <c r="A760" s="18">
        <v>753</v>
      </c>
      <c r="B760" s="32"/>
      <c r="C760" s="22" t="s">
        <v>3594</v>
      </c>
      <c r="D760" s="22" t="s">
        <v>2394</v>
      </c>
      <c r="E760" s="24"/>
      <c r="F760" s="22"/>
      <c r="G760" s="24">
        <v>1</v>
      </c>
      <c r="H760" s="25" t="s">
        <v>626</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3595</v>
      </c>
      <c r="D761" s="22" t="s">
        <v>3497</v>
      </c>
      <c r="E761" s="24"/>
      <c r="F761" s="22"/>
      <c r="G761" s="24">
        <v>2</v>
      </c>
      <c r="H761" s="25" t="s">
        <v>551</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3596</v>
      </c>
      <c r="D762" s="22" t="s">
        <v>2362</v>
      </c>
      <c r="E762" s="24"/>
      <c r="F762" s="22"/>
      <c r="G762" s="24">
        <v>2</v>
      </c>
      <c r="H762" s="25" t="s">
        <v>551</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3597</v>
      </c>
      <c r="D763" s="22" t="s">
        <v>3598</v>
      </c>
      <c r="E763" s="24"/>
      <c r="F763" s="22"/>
      <c r="G763" s="24">
        <v>1</v>
      </c>
      <c r="H763" s="25" t="s">
        <v>551</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3599</v>
      </c>
      <c r="D764" s="22" t="s">
        <v>2410</v>
      </c>
      <c r="E764" s="24"/>
      <c r="F764" s="22"/>
      <c r="G764" s="24">
        <v>1</v>
      </c>
      <c r="H764" s="25" t="s">
        <v>551</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3600</v>
      </c>
      <c r="D765" s="22" t="s">
        <v>3601</v>
      </c>
      <c r="E765" s="24"/>
      <c r="F765" s="22"/>
      <c r="G765" s="24">
        <v>1</v>
      </c>
      <c r="H765" s="25" t="s">
        <v>551</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3602</v>
      </c>
      <c r="D766" s="22" t="s">
        <v>2410</v>
      </c>
      <c r="E766" s="24"/>
      <c r="F766" s="22"/>
      <c r="G766" s="24">
        <v>2</v>
      </c>
      <c r="H766" s="25" t="s">
        <v>551</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3603</v>
      </c>
      <c r="D767" s="22" t="s">
        <v>2396</v>
      </c>
      <c r="E767" s="24"/>
      <c r="F767" s="22"/>
      <c r="G767" s="24">
        <v>1</v>
      </c>
      <c r="H767" s="25" t="s">
        <v>551</v>
      </c>
      <c r="I767" s="26">
        <v>42522</v>
      </c>
      <c r="J767" s="26">
        <v>42522</v>
      </c>
      <c r="K767" s="27">
        <v>1500</v>
      </c>
      <c r="L767" s="28">
        <v>858.75</v>
      </c>
      <c r="M767" s="28">
        <v>1350</v>
      </c>
      <c r="N767" s="29">
        <v>0.65</v>
      </c>
      <c r="O767" s="28">
        <v>880</v>
      </c>
      <c r="P767" s="34"/>
      <c r="Q767" s="31" t="s">
        <v>485</v>
      </c>
    </row>
    <row r="768" ht="15.75" customHeight="1" spans="1:17">
      <c r="A768" s="18">
        <v>761</v>
      </c>
      <c r="B768" s="32"/>
      <c r="C768" s="22" t="s">
        <v>3604</v>
      </c>
      <c r="D768" s="22" t="s">
        <v>2927</v>
      </c>
      <c r="E768" s="24" t="s">
        <v>3605</v>
      </c>
      <c r="F768" s="22"/>
      <c r="G768" s="24">
        <v>1</v>
      </c>
      <c r="H768" s="25" t="s">
        <v>551</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3606</v>
      </c>
      <c r="D769" s="22" t="s">
        <v>2449</v>
      </c>
      <c r="E769" s="24"/>
      <c r="F769" s="22"/>
      <c r="G769" s="24">
        <v>1</v>
      </c>
      <c r="H769" s="25" t="s">
        <v>551</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3607</v>
      </c>
      <c r="D770" s="22" t="s">
        <v>3608</v>
      </c>
      <c r="E770" s="24"/>
      <c r="F770" s="22"/>
      <c r="G770" s="24">
        <v>1</v>
      </c>
      <c r="H770" s="25" t="s">
        <v>551</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3609</v>
      </c>
      <c r="D771" s="22" t="s">
        <v>3610</v>
      </c>
      <c r="E771" s="24"/>
      <c r="F771" s="22"/>
      <c r="G771" s="24">
        <v>1</v>
      </c>
      <c r="H771" s="25" t="s">
        <v>551</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3611</v>
      </c>
      <c r="D772" s="22" t="s">
        <v>3612</v>
      </c>
      <c r="E772" s="24"/>
      <c r="F772" s="22"/>
      <c r="G772" s="24">
        <v>1</v>
      </c>
      <c r="H772" s="25" t="s">
        <v>2353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3613</v>
      </c>
      <c r="D773" s="22" t="s">
        <v>3614</v>
      </c>
      <c r="E773" s="24" t="s">
        <v>2555</v>
      </c>
      <c r="F773" s="22"/>
      <c r="G773" s="24">
        <v>1</v>
      </c>
      <c r="H773" s="25" t="s">
        <v>551</v>
      </c>
      <c r="I773" s="26">
        <v>42552</v>
      </c>
      <c r="J773" s="26">
        <v>42552</v>
      </c>
      <c r="K773" s="36">
        <v>1480</v>
      </c>
      <c r="L773" s="28">
        <v>870.82</v>
      </c>
      <c r="M773" s="28">
        <v>1300</v>
      </c>
      <c r="N773" s="29">
        <v>0.73</v>
      </c>
      <c r="O773" s="28">
        <v>950</v>
      </c>
      <c r="P773" s="34"/>
      <c r="Q773" s="31" t="s">
        <v>485</v>
      </c>
    </row>
    <row r="774" ht="15.75" customHeight="1" spans="1:17">
      <c r="A774" s="18">
        <v>767</v>
      </c>
      <c r="B774" s="32"/>
      <c r="C774" s="22" t="s">
        <v>3615</v>
      </c>
      <c r="D774" s="22" t="s">
        <v>3616</v>
      </c>
      <c r="E774" s="24" t="s">
        <v>2372</v>
      </c>
      <c r="F774" s="22"/>
      <c r="G774" s="24">
        <v>1</v>
      </c>
      <c r="H774" s="25" t="s">
        <v>551</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3617</v>
      </c>
      <c r="D775" s="23" t="s">
        <v>3618</v>
      </c>
      <c r="E775" s="24"/>
      <c r="F775" s="22"/>
      <c r="G775" s="24">
        <v>2</v>
      </c>
      <c r="H775" s="25" t="s">
        <v>551</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3619</v>
      </c>
      <c r="D776" s="22" t="s">
        <v>3620</v>
      </c>
      <c r="E776" s="24"/>
      <c r="F776" s="22"/>
      <c r="G776" s="24">
        <v>1</v>
      </c>
      <c r="H776" s="25" t="s">
        <v>551</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3621</v>
      </c>
      <c r="D777" s="22" t="s">
        <v>3622</v>
      </c>
      <c r="E777" s="24" t="s">
        <v>3623</v>
      </c>
      <c r="F777" s="22"/>
      <c r="G777" s="24">
        <v>3</v>
      </c>
      <c r="H777" s="25" t="s">
        <v>626</v>
      </c>
      <c r="I777" s="26">
        <v>42736</v>
      </c>
      <c r="J777" s="26">
        <v>42736</v>
      </c>
      <c r="K777" s="27">
        <v>5400</v>
      </c>
      <c r="L777" s="28">
        <v>2550</v>
      </c>
      <c r="M777" s="28">
        <v>5130</v>
      </c>
      <c r="N777" s="29">
        <v>0.73</v>
      </c>
      <c r="O777" s="28">
        <v>3740</v>
      </c>
      <c r="P777" s="34"/>
      <c r="Q777" s="31" t="s">
        <v>485</v>
      </c>
    </row>
    <row r="778" ht="15.75" customHeight="1" spans="1:17">
      <c r="A778" s="18">
        <v>771</v>
      </c>
      <c r="B778" s="32"/>
      <c r="C778" s="22" t="s">
        <v>3624</v>
      </c>
      <c r="D778" s="22" t="s">
        <v>2402</v>
      </c>
      <c r="E778" s="24">
        <v>9070</v>
      </c>
      <c r="F778" s="22"/>
      <c r="G778" s="24">
        <v>1</v>
      </c>
      <c r="H778" s="25" t="s">
        <v>626</v>
      </c>
      <c r="I778" s="26">
        <v>42736</v>
      </c>
      <c r="J778" s="26">
        <v>42736</v>
      </c>
      <c r="K778" s="27">
        <v>2000</v>
      </c>
      <c r="L778" s="28">
        <v>944.4</v>
      </c>
      <c r="M778" s="28">
        <v>1850</v>
      </c>
      <c r="N778" s="29">
        <v>0.78</v>
      </c>
      <c r="O778" s="28">
        <v>1440</v>
      </c>
      <c r="P778" s="34"/>
      <c r="Q778" s="31" t="s">
        <v>485</v>
      </c>
    </row>
    <row r="779" ht="15.75" customHeight="1" spans="1:17">
      <c r="A779" s="18">
        <v>772</v>
      </c>
      <c r="B779" s="32"/>
      <c r="C779" s="22" t="s">
        <v>3625</v>
      </c>
      <c r="D779" s="22" t="s">
        <v>3626</v>
      </c>
      <c r="E779" s="24"/>
      <c r="F779" s="22"/>
      <c r="G779" s="24">
        <v>1</v>
      </c>
      <c r="H779" s="25" t="s">
        <v>551</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3627</v>
      </c>
      <c r="D780" s="22" t="s">
        <v>2566</v>
      </c>
      <c r="E780" s="24" t="s">
        <v>2567</v>
      </c>
      <c r="F780" s="22" t="s">
        <v>2568</v>
      </c>
      <c r="G780" s="24">
        <v>2</v>
      </c>
      <c r="H780" s="25" t="s">
        <v>551</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3628</v>
      </c>
      <c r="D781" s="22" t="s">
        <v>3626</v>
      </c>
      <c r="E781" s="24"/>
      <c r="F781" s="22"/>
      <c r="G781" s="24">
        <v>1</v>
      </c>
      <c r="H781" s="25" t="s">
        <v>551</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3629</v>
      </c>
      <c r="D782" s="22" t="s">
        <v>3630</v>
      </c>
      <c r="E782" s="24" t="s">
        <v>3623</v>
      </c>
      <c r="F782" s="22"/>
      <c r="G782" s="24">
        <v>1</v>
      </c>
      <c r="H782" s="25" t="s">
        <v>626</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3631</v>
      </c>
      <c r="D783" s="22" t="s">
        <v>2461</v>
      </c>
      <c r="E783" s="24"/>
      <c r="F783" s="22"/>
      <c r="G783" s="24">
        <v>8</v>
      </c>
      <c r="H783" s="25" t="s">
        <v>551</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3632</v>
      </c>
      <c r="D784" s="22" t="s">
        <v>3633</v>
      </c>
      <c r="E784" s="24"/>
      <c r="F784" s="22"/>
      <c r="G784" s="24">
        <v>1</v>
      </c>
      <c r="H784" s="25" t="s">
        <v>551</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3634</v>
      </c>
      <c r="D785" s="23" t="s">
        <v>2469</v>
      </c>
      <c r="E785" s="25"/>
      <c r="F785" s="23"/>
      <c r="G785" s="24">
        <v>8</v>
      </c>
      <c r="H785" s="25" t="s">
        <v>551</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3635</v>
      </c>
      <c r="D786" s="23" t="s">
        <v>2723</v>
      </c>
      <c r="E786" s="24"/>
      <c r="F786" s="23"/>
      <c r="G786" s="24">
        <v>1</v>
      </c>
      <c r="H786" s="25" t="s">
        <v>551</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3636</v>
      </c>
      <c r="D787" s="23" t="s">
        <v>3637</v>
      </c>
      <c r="E787" s="24"/>
      <c r="F787" s="23"/>
      <c r="G787" s="24">
        <v>1</v>
      </c>
      <c r="H787" s="25" t="s">
        <v>551</v>
      </c>
      <c r="I787" s="26">
        <v>42036</v>
      </c>
      <c r="J787" s="26">
        <v>42036</v>
      </c>
      <c r="K787" s="27">
        <v>3600</v>
      </c>
      <c r="L787" s="28">
        <v>1149</v>
      </c>
      <c r="M787" s="28">
        <v>3420</v>
      </c>
      <c r="N787" s="29">
        <v>0.65</v>
      </c>
      <c r="O787" s="28">
        <v>2220</v>
      </c>
      <c r="P787" s="30"/>
      <c r="Q787" s="31" t="s">
        <v>485</v>
      </c>
    </row>
    <row r="788" ht="15.75" customHeight="1" spans="1:17">
      <c r="A788" s="18">
        <v>781</v>
      </c>
      <c r="B788" s="32"/>
      <c r="C788" s="22" t="s">
        <v>3638</v>
      </c>
      <c r="D788" s="23" t="s">
        <v>3639</v>
      </c>
      <c r="E788" s="24"/>
      <c r="F788" s="23"/>
      <c r="G788" s="24">
        <v>1</v>
      </c>
      <c r="H788" s="25" t="s">
        <v>551</v>
      </c>
      <c r="I788" s="26">
        <v>42522</v>
      </c>
      <c r="J788" s="26">
        <v>42522</v>
      </c>
      <c r="K788" s="27">
        <v>850</v>
      </c>
      <c r="L788" s="28">
        <v>486.58</v>
      </c>
      <c r="M788" s="28">
        <v>810</v>
      </c>
      <c r="N788" s="29">
        <v>0.72</v>
      </c>
      <c r="O788" s="28">
        <v>580</v>
      </c>
      <c r="P788" s="30"/>
      <c r="Q788" s="31" t="s">
        <v>485</v>
      </c>
    </row>
    <row r="789" ht="15.75" customHeight="1" spans="1:17">
      <c r="A789" s="18">
        <v>782</v>
      </c>
      <c r="B789" s="32"/>
      <c r="C789" s="22" t="s">
        <v>3640</v>
      </c>
      <c r="D789" s="23" t="s">
        <v>2570</v>
      </c>
      <c r="E789" s="24"/>
      <c r="F789" s="23"/>
      <c r="G789" s="24">
        <v>1</v>
      </c>
      <c r="H789" s="25" t="s">
        <v>551</v>
      </c>
      <c r="I789" s="26">
        <v>42736</v>
      </c>
      <c r="J789" s="26">
        <v>42736</v>
      </c>
      <c r="K789" s="27">
        <v>4500</v>
      </c>
      <c r="L789" s="28">
        <v>2125</v>
      </c>
      <c r="M789" s="28">
        <v>4370</v>
      </c>
      <c r="N789" s="29">
        <v>0.82</v>
      </c>
      <c r="O789" s="28">
        <v>3580</v>
      </c>
      <c r="P789" s="30"/>
      <c r="Q789" s="31" t="s">
        <v>485</v>
      </c>
    </row>
    <row r="790" ht="15.75" customHeight="1" spans="1:17">
      <c r="A790" s="18">
        <v>783</v>
      </c>
      <c r="B790" s="32"/>
      <c r="C790" s="22" t="s">
        <v>3641</v>
      </c>
      <c r="D790" s="23" t="s">
        <v>3642</v>
      </c>
      <c r="E790" s="24" t="s">
        <v>2429</v>
      </c>
      <c r="F790" s="23"/>
      <c r="G790" s="24">
        <v>1</v>
      </c>
      <c r="H790" s="25" t="s">
        <v>551</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3643</v>
      </c>
      <c r="D791" s="23" t="s">
        <v>2561</v>
      </c>
      <c r="E791" s="24"/>
      <c r="F791" s="23"/>
      <c r="G791" s="24">
        <v>3</v>
      </c>
      <c r="H791" s="25" t="s">
        <v>551</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3644</v>
      </c>
      <c r="D792" s="23" t="s">
        <v>3645</v>
      </c>
      <c r="E792" s="24" t="s">
        <v>3646</v>
      </c>
      <c r="F792" s="23"/>
      <c r="G792" s="24">
        <v>1</v>
      </c>
      <c r="H792" s="25" t="s">
        <v>551</v>
      </c>
      <c r="I792" s="26">
        <v>42948</v>
      </c>
      <c r="J792" s="26">
        <v>42948</v>
      </c>
      <c r="K792" s="27">
        <v>1150</v>
      </c>
      <c r="L792" s="28">
        <v>755.45</v>
      </c>
      <c r="M792" s="28">
        <v>1090</v>
      </c>
      <c r="N792" s="29">
        <v>0.83</v>
      </c>
      <c r="O792" s="28">
        <v>900</v>
      </c>
      <c r="P792" s="30"/>
      <c r="Q792" s="31" t="s">
        <v>485</v>
      </c>
    </row>
    <row r="793" ht="15.75" customHeight="1" spans="1:17">
      <c r="A793" s="18">
        <v>786</v>
      </c>
      <c r="B793" s="32"/>
      <c r="C793" s="22" t="s">
        <v>3647</v>
      </c>
      <c r="D793" s="23" t="s">
        <v>3648</v>
      </c>
      <c r="E793" s="24" t="s">
        <v>2474</v>
      </c>
      <c r="F793" s="23"/>
      <c r="G793" s="24">
        <v>100</v>
      </c>
      <c r="H793" s="25" t="s">
        <v>626</v>
      </c>
      <c r="I793" s="26">
        <v>42309</v>
      </c>
      <c r="J793" s="26">
        <v>42309</v>
      </c>
      <c r="K793" s="27">
        <v>1600</v>
      </c>
      <c r="L793" s="28">
        <v>738.78</v>
      </c>
      <c r="M793" s="28">
        <v>1490</v>
      </c>
      <c r="N793" s="29">
        <v>0.66</v>
      </c>
      <c r="O793" s="28">
        <v>980</v>
      </c>
      <c r="P793" s="30"/>
      <c r="Q793" s="31" t="s">
        <v>485</v>
      </c>
    </row>
    <row r="794" ht="15.75" customHeight="1" spans="1:17">
      <c r="A794" s="18">
        <v>787</v>
      </c>
      <c r="B794" s="32"/>
      <c r="C794" s="22" t="s">
        <v>3649</v>
      </c>
      <c r="D794" s="23" t="s">
        <v>3650</v>
      </c>
      <c r="E794" s="24"/>
      <c r="F794" s="23"/>
      <c r="G794" s="24">
        <v>1</v>
      </c>
      <c r="H794" s="25" t="s">
        <v>2498</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3651</v>
      </c>
      <c r="D795" s="23" t="s">
        <v>3652</v>
      </c>
      <c r="E795" s="24"/>
      <c r="F795" s="23"/>
      <c r="G795" s="24">
        <v>1</v>
      </c>
      <c r="H795" s="25" t="s">
        <v>2498</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1743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3653</v>
      </c>
      <c r="C797" s="22" t="s">
        <v>3654</v>
      </c>
      <c r="D797" s="23" t="s">
        <v>3167</v>
      </c>
      <c r="E797" s="24" t="s">
        <v>2492</v>
      </c>
      <c r="F797" s="23"/>
      <c r="G797" s="24">
        <v>1069</v>
      </c>
      <c r="H797" s="25" t="s">
        <v>2981</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3655</v>
      </c>
      <c r="D798" s="23" t="s">
        <v>3656</v>
      </c>
      <c r="E798" s="24"/>
      <c r="F798" s="23"/>
      <c r="G798" s="24">
        <v>1</v>
      </c>
      <c r="H798" s="25" t="s">
        <v>941</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3657</v>
      </c>
      <c r="D799" s="23" t="s">
        <v>3205</v>
      </c>
      <c r="E799" s="24"/>
      <c r="F799" s="23"/>
      <c r="G799" s="24">
        <v>1</v>
      </c>
      <c r="H799" s="25" t="s">
        <v>2353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3658</v>
      </c>
      <c r="D800" s="23" t="s">
        <v>2527</v>
      </c>
      <c r="E800" s="24"/>
      <c r="F800" s="23"/>
      <c r="G800" s="24">
        <v>1</v>
      </c>
      <c r="H800" s="25" t="s">
        <v>2353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3659</v>
      </c>
      <c r="D801" s="23" t="s">
        <v>3639</v>
      </c>
      <c r="E801" s="24"/>
      <c r="F801" s="22"/>
      <c r="G801" s="24">
        <v>1</v>
      </c>
      <c r="H801" s="25" t="s">
        <v>551</v>
      </c>
      <c r="I801" s="26">
        <v>42278</v>
      </c>
      <c r="J801" s="26">
        <v>42278</v>
      </c>
      <c r="K801" s="27">
        <v>1200</v>
      </c>
      <c r="L801" s="28">
        <v>867.5</v>
      </c>
      <c r="M801" s="28">
        <v>1100</v>
      </c>
      <c r="N801" s="29">
        <v>0.65</v>
      </c>
      <c r="O801" s="28">
        <v>720</v>
      </c>
      <c r="P801" s="34"/>
      <c r="Q801" s="31" t="s">
        <v>486</v>
      </c>
    </row>
    <row r="802" ht="15.75" customHeight="1" spans="1:18">
      <c r="A802" s="18">
        <v>795</v>
      </c>
      <c r="B802" s="32"/>
      <c r="C802" s="22" t="s">
        <v>3660</v>
      </c>
      <c r="D802" s="23" t="s">
        <v>2355</v>
      </c>
      <c r="E802" s="24"/>
      <c r="F802" s="22"/>
      <c r="G802" s="24">
        <v>1</v>
      </c>
      <c r="H802" s="25" t="s">
        <v>551</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3661</v>
      </c>
      <c r="D803" s="23" t="s">
        <v>2434</v>
      </c>
      <c r="E803" s="24"/>
      <c r="F803" s="22"/>
      <c r="G803" s="24">
        <v>1</v>
      </c>
      <c r="H803" s="25" t="s">
        <v>551</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3662</v>
      </c>
      <c r="D804" s="23" t="s">
        <v>3648</v>
      </c>
      <c r="E804" s="24"/>
      <c r="F804" s="22"/>
      <c r="G804" s="24">
        <v>1</v>
      </c>
      <c r="H804" s="25" t="s">
        <v>2353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3663</v>
      </c>
      <c r="D805" s="23" t="s">
        <v>2371</v>
      </c>
      <c r="E805" s="24"/>
      <c r="F805" s="22"/>
      <c r="G805" s="24">
        <v>1</v>
      </c>
      <c r="H805" s="25" t="s">
        <v>551</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3664</v>
      </c>
      <c r="D806" s="23" t="s">
        <v>3266</v>
      </c>
      <c r="E806" s="24"/>
      <c r="F806" s="22"/>
      <c r="G806" s="24">
        <v>1</v>
      </c>
      <c r="H806" s="25" t="s">
        <v>551</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3665</v>
      </c>
      <c r="D807" s="23" t="s">
        <v>2362</v>
      </c>
      <c r="E807" s="24"/>
      <c r="F807" s="22"/>
      <c r="G807" s="24">
        <v>1</v>
      </c>
      <c r="H807" s="25" t="s">
        <v>551</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3666</v>
      </c>
      <c r="D808" s="23" t="s">
        <v>3360</v>
      </c>
      <c r="E808" s="24"/>
      <c r="F808" s="22"/>
      <c r="G808" s="24">
        <v>1</v>
      </c>
      <c r="H808" s="25" t="s">
        <v>2353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3667</v>
      </c>
      <c r="D809" s="23" t="s">
        <v>3668</v>
      </c>
      <c r="E809" s="24"/>
      <c r="F809" s="22"/>
      <c r="G809" s="24">
        <v>1</v>
      </c>
      <c r="H809" s="25" t="s">
        <v>551</v>
      </c>
      <c r="I809" s="26">
        <v>40118</v>
      </c>
      <c r="J809" s="26">
        <v>40118</v>
      </c>
      <c r="K809" s="27">
        <v>2750</v>
      </c>
      <c r="L809" s="28">
        <v>442.38</v>
      </c>
      <c r="M809" s="28">
        <v>2280</v>
      </c>
      <c r="N809" s="29">
        <v>0.15</v>
      </c>
      <c r="O809" s="28">
        <v>340</v>
      </c>
      <c r="P809" s="34"/>
      <c r="Q809" s="31" t="s">
        <v>486</v>
      </c>
    </row>
    <row r="810" ht="15.75" customHeight="1" spans="1:18">
      <c r="A810" s="18">
        <v>803</v>
      </c>
      <c r="B810" s="32"/>
      <c r="C810" s="22" t="s">
        <v>3669</v>
      </c>
      <c r="D810" s="23" t="s">
        <v>3670</v>
      </c>
      <c r="E810" s="24"/>
      <c r="F810" s="22"/>
      <c r="G810" s="24">
        <v>1</v>
      </c>
      <c r="H810" s="25" t="s">
        <v>551</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3671</v>
      </c>
      <c r="D811" s="23" t="s">
        <v>3672</v>
      </c>
      <c r="E811" s="24"/>
      <c r="F811" s="22"/>
      <c r="G811" s="24">
        <v>1</v>
      </c>
      <c r="H811" s="25" t="s">
        <v>2486</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3673</v>
      </c>
      <c r="D812" s="23" t="s">
        <v>3674</v>
      </c>
      <c r="E812" s="24"/>
      <c r="F812" s="22"/>
      <c r="G812" s="24">
        <v>1</v>
      </c>
      <c r="H812" s="25" t="s">
        <v>551</v>
      </c>
      <c r="I812" s="26">
        <v>40148</v>
      </c>
      <c r="J812" s="26">
        <v>40148</v>
      </c>
      <c r="K812" s="27">
        <v>5600</v>
      </c>
      <c r="L812" s="28">
        <v>945.35</v>
      </c>
      <c r="M812" s="28">
        <v>4650</v>
      </c>
      <c r="N812" s="29">
        <v>0.15</v>
      </c>
      <c r="O812" s="28">
        <v>700</v>
      </c>
      <c r="P812" s="34"/>
      <c r="Q812" s="31" t="s">
        <v>486</v>
      </c>
    </row>
    <row r="813" ht="15.75" customHeight="1" spans="1:18">
      <c r="A813" s="18">
        <v>806</v>
      </c>
      <c r="B813" s="32"/>
      <c r="C813" s="22" t="s">
        <v>3675</v>
      </c>
      <c r="D813" s="23" t="s">
        <v>2359</v>
      </c>
      <c r="E813" s="24"/>
      <c r="F813" s="22"/>
      <c r="G813" s="24">
        <v>1</v>
      </c>
      <c r="H813" s="25" t="s">
        <v>551</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3676</v>
      </c>
      <c r="D814" s="23" t="s">
        <v>3677</v>
      </c>
      <c r="E814" s="24"/>
      <c r="F814" s="22"/>
      <c r="G814" s="24">
        <v>1</v>
      </c>
      <c r="H814" s="25" t="s">
        <v>551</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3678</v>
      </c>
      <c r="D815" s="22" t="s">
        <v>3679</v>
      </c>
      <c r="E815" s="24"/>
      <c r="F815" s="22"/>
      <c r="G815" s="24">
        <v>1</v>
      </c>
      <c r="H815" s="25" t="s">
        <v>551</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3680</v>
      </c>
      <c r="D816" s="23" t="s">
        <v>3681</v>
      </c>
      <c r="E816" s="24"/>
      <c r="F816" s="22"/>
      <c r="G816" s="24">
        <v>1</v>
      </c>
      <c r="H816" s="25" t="s">
        <v>551</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3682</v>
      </c>
      <c r="D817" s="23" t="s">
        <v>3683</v>
      </c>
      <c r="E817" s="24"/>
      <c r="F817" s="22"/>
      <c r="G817" s="24">
        <v>1</v>
      </c>
      <c r="H817" s="25" t="s">
        <v>551</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3684</v>
      </c>
      <c r="D818" s="23" t="s">
        <v>3685</v>
      </c>
      <c r="E818" s="24"/>
      <c r="F818" s="23"/>
      <c r="G818" s="24">
        <v>1</v>
      </c>
      <c r="H818" s="25" t="s">
        <v>2353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3686</v>
      </c>
      <c r="D819" s="23" t="s">
        <v>3687</v>
      </c>
      <c r="E819" s="24"/>
      <c r="F819" s="22"/>
      <c r="G819" s="24">
        <v>1</v>
      </c>
      <c r="H819" s="25" t="s">
        <v>2353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3688</v>
      </c>
      <c r="D820" s="23" t="s">
        <v>3689</v>
      </c>
      <c r="E820" s="24"/>
      <c r="F820" s="22"/>
      <c r="G820" s="24">
        <v>1</v>
      </c>
      <c r="H820" s="25" t="s">
        <v>626</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3690</v>
      </c>
      <c r="D821" s="23" t="s">
        <v>3691</v>
      </c>
      <c r="E821" s="24"/>
      <c r="F821" s="22"/>
      <c r="G821" s="24">
        <v>1</v>
      </c>
      <c r="H821" s="25" t="s">
        <v>551</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3692</v>
      </c>
      <c r="D822" s="22" t="s">
        <v>3693</v>
      </c>
      <c r="E822" s="24"/>
      <c r="F822" s="22"/>
      <c r="G822" s="24">
        <v>1</v>
      </c>
      <c r="H822" s="25" t="s">
        <v>626</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3694</v>
      </c>
      <c r="D823" s="23" t="s">
        <v>3695</v>
      </c>
      <c r="E823" s="24"/>
      <c r="F823" s="22"/>
      <c r="G823" s="24">
        <v>1</v>
      </c>
      <c r="H823" s="25" t="s">
        <v>551</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3696</v>
      </c>
      <c r="D824" s="23" t="s">
        <v>3697</v>
      </c>
      <c r="E824" s="24"/>
      <c r="F824" s="22"/>
      <c r="G824" s="24">
        <v>1</v>
      </c>
      <c r="H824" s="25" t="s">
        <v>551</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3698</v>
      </c>
      <c r="D825" s="22" t="s">
        <v>3699</v>
      </c>
      <c r="E825" s="24"/>
      <c r="F825" s="22"/>
      <c r="G825" s="24">
        <v>1</v>
      </c>
      <c r="H825" s="25" t="s">
        <v>2353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3700</v>
      </c>
      <c r="D826" s="22" t="s">
        <v>3701</v>
      </c>
      <c r="E826" s="24"/>
      <c r="F826" s="22"/>
      <c r="G826" s="24">
        <v>1</v>
      </c>
      <c r="H826" s="25" t="s">
        <v>551</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3702</v>
      </c>
      <c r="D827" s="22" t="s">
        <v>3703</v>
      </c>
      <c r="E827" s="24"/>
      <c r="F827" s="22"/>
      <c r="G827" s="24">
        <v>1</v>
      </c>
      <c r="H827" s="25" t="s">
        <v>2353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3704</v>
      </c>
      <c r="D828" s="23" t="s">
        <v>3705</v>
      </c>
      <c r="E828" s="24">
        <v>315</v>
      </c>
      <c r="F828" s="22"/>
      <c r="G828" s="24">
        <v>1</v>
      </c>
      <c r="H828" s="25" t="s">
        <v>551</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3706</v>
      </c>
      <c r="D829" s="22" t="s">
        <v>2362</v>
      </c>
      <c r="E829" s="22"/>
      <c r="F829" s="22"/>
      <c r="G829" s="24">
        <v>1</v>
      </c>
      <c r="H829" s="25" t="s">
        <v>551</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3707</v>
      </c>
      <c r="D830" s="22" t="s">
        <v>2527</v>
      </c>
      <c r="E830" s="24"/>
      <c r="F830" s="22"/>
      <c r="G830" s="24">
        <v>120</v>
      </c>
      <c r="H830" s="25" t="s">
        <v>626</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3708</v>
      </c>
      <c r="D831" s="22" t="s">
        <v>2747</v>
      </c>
      <c r="E831" s="22"/>
      <c r="F831" s="22"/>
      <c r="G831" s="24">
        <v>1</v>
      </c>
      <c r="H831" s="25" t="s">
        <v>551</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3709</v>
      </c>
      <c r="D832" s="22" t="s">
        <v>3548</v>
      </c>
      <c r="E832" s="22"/>
      <c r="F832" s="22"/>
      <c r="G832" s="24">
        <v>1</v>
      </c>
      <c r="H832" s="25" t="s">
        <v>551</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3710</v>
      </c>
      <c r="D833" s="22" t="s">
        <v>3711</v>
      </c>
      <c r="E833" s="22">
        <v>50</v>
      </c>
      <c r="F833" s="22"/>
      <c r="G833" s="24">
        <v>1</v>
      </c>
      <c r="H833" s="25" t="s">
        <v>551</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3712</v>
      </c>
      <c r="D834" s="22" t="s">
        <v>3713</v>
      </c>
      <c r="E834" s="22"/>
      <c r="F834" s="22"/>
      <c r="G834" s="24">
        <v>1</v>
      </c>
      <c r="H834" s="25" t="s">
        <v>2353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3714</v>
      </c>
      <c r="D835" s="22" t="s">
        <v>3713</v>
      </c>
      <c r="E835" s="22"/>
      <c r="F835" s="22"/>
      <c r="G835" s="24">
        <v>1</v>
      </c>
      <c r="H835" s="25" t="s">
        <v>2353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3715</v>
      </c>
      <c r="D836" s="22" t="s">
        <v>2359</v>
      </c>
      <c r="E836" s="22"/>
      <c r="F836" s="22"/>
      <c r="G836" s="24">
        <v>1</v>
      </c>
      <c r="H836" s="25" t="s">
        <v>551</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3716</v>
      </c>
      <c r="D837" s="22" t="s">
        <v>2434</v>
      </c>
      <c r="E837" s="22"/>
      <c r="F837" s="22"/>
      <c r="G837" s="24">
        <v>1</v>
      </c>
      <c r="H837" s="25" t="s">
        <v>551</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3717</v>
      </c>
      <c r="D838" s="22" t="s">
        <v>3718</v>
      </c>
      <c r="E838" s="22"/>
      <c r="F838" s="22"/>
      <c r="G838" s="24">
        <v>1</v>
      </c>
      <c r="H838" s="25" t="s">
        <v>626</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3719</v>
      </c>
      <c r="D839" s="22" t="s">
        <v>2527</v>
      </c>
      <c r="E839" s="22"/>
      <c r="F839" s="22"/>
      <c r="G839" s="24">
        <v>1</v>
      </c>
      <c r="H839" s="25" t="s">
        <v>2353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3720</v>
      </c>
      <c r="D840" s="22" t="s">
        <v>3266</v>
      </c>
      <c r="E840" s="22"/>
      <c r="F840" s="22"/>
      <c r="G840" s="24">
        <v>1</v>
      </c>
      <c r="H840" s="25" t="s">
        <v>551</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3721</v>
      </c>
      <c r="D841" s="22" t="s">
        <v>3722</v>
      </c>
      <c r="E841" s="22">
        <v>250</v>
      </c>
      <c r="F841" s="22"/>
      <c r="G841" s="24">
        <v>1</v>
      </c>
      <c r="H841" s="25" t="s">
        <v>551</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3723</v>
      </c>
      <c r="D842" s="22" t="s">
        <v>2410</v>
      </c>
      <c r="E842" s="22"/>
      <c r="F842" s="22"/>
      <c r="G842" s="24">
        <v>1</v>
      </c>
      <c r="H842" s="25" t="s">
        <v>551</v>
      </c>
      <c r="I842" s="26">
        <v>42339</v>
      </c>
      <c r="J842" s="26">
        <v>42339</v>
      </c>
      <c r="K842" s="36">
        <v>2400</v>
      </c>
      <c r="L842" s="28">
        <v>1773</v>
      </c>
      <c r="M842" s="28">
        <v>2040</v>
      </c>
      <c r="N842" s="29">
        <v>0.59</v>
      </c>
      <c r="O842" s="28">
        <v>1200</v>
      </c>
      <c r="P842" s="34"/>
      <c r="Q842" s="31" t="s">
        <v>486</v>
      </c>
    </row>
    <row r="843" ht="15.75" customHeight="1" spans="1:17">
      <c r="A843" s="18">
        <v>836</v>
      </c>
      <c r="B843" s="32"/>
      <c r="C843" s="22" t="s">
        <v>3724</v>
      </c>
      <c r="D843" s="22" t="s">
        <v>2527</v>
      </c>
      <c r="E843" s="22"/>
      <c r="F843" s="22"/>
      <c r="G843" s="24">
        <v>1</v>
      </c>
      <c r="H843" s="25" t="s">
        <v>2353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3725</v>
      </c>
      <c r="D844" s="22" t="s">
        <v>2419</v>
      </c>
      <c r="E844" s="22"/>
      <c r="F844" s="22"/>
      <c r="G844" s="24">
        <v>1</v>
      </c>
      <c r="H844" s="25" t="s">
        <v>551</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3726</v>
      </c>
      <c r="D845" s="22" t="s">
        <v>2927</v>
      </c>
      <c r="E845" s="22" t="s">
        <v>3727</v>
      </c>
      <c r="F845" s="22"/>
      <c r="G845" s="24">
        <v>1</v>
      </c>
      <c r="H845" s="25" t="s">
        <v>551</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3728</v>
      </c>
      <c r="D846" s="22" t="s">
        <v>2416</v>
      </c>
      <c r="E846" s="22"/>
      <c r="F846" s="23"/>
      <c r="G846" s="24">
        <v>1</v>
      </c>
      <c r="H846" s="25" t="s">
        <v>551</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3729</v>
      </c>
      <c r="D847" s="22" t="s">
        <v>2841</v>
      </c>
      <c r="E847" s="22"/>
      <c r="F847" s="23"/>
      <c r="G847" s="24">
        <v>1</v>
      </c>
      <c r="H847" s="25" t="s">
        <v>2353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3730</v>
      </c>
      <c r="D848" s="22" t="s">
        <v>2421</v>
      </c>
      <c r="E848" s="22"/>
      <c r="F848" s="23"/>
      <c r="G848" s="24">
        <v>1</v>
      </c>
      <c r="H848" s="25" t="s">
        <v>551</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3731</v>
      </c>
      <c r="D849" s="22" t="s">
        <v>3732</v>
      </c>
      <c r="E849" s="22"/>
      <c r="F849" s="22"/>
      <c r="G849" s="24">
        <v>1</v>
      </c>
      <c r="H849" s="25" t="s">
        <v>551</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3733</v>
      </c>
      <c r="D850" s="23" t="s">
        <v>2596</v>
      </c>
      <c r="E850" s="22"/>
      <c r="F850" s="22"/>
      <c r="G850" s="24">
        <v>1</v>
      </c>
      <c r="H850" s="25" t="s">
        <v>551</v>
      </c>
      <c r="I850" s="26">
        <v>41456</v>
      </c>
      <c r="J850" s="26">
        <v>41456</v>
      </c>
      <c r="K850" s="27">
        <v>2800</v>
      </c>
      <c r="L850" s="28">
        <v>140</v>
      </c>
      <c r="M850" s="28">
        <v>2770</v>
      </c>
      <c r="N850" s="29">
        <v>0.52</v>
      </c>
      <c r="O850" s="28">
        <v>1440</v>
      </c>
      <c r="P850" s="34"/>
      <c r="Q850" s="31" t="s">
        <v>486</v>
      </c>
    </row>
    <row r="851" ht="15.75" customHeight="1" spans="1:17">
      <c r="A851" s="18">
        <v>844</v>
      </c>
      <c r="B851" s="32"/>
      <c r="C851" s="22" t="s">
        <v>3734</v>
      </c>
      <c r="D851" s="23" t="s">
        <v>2596</v>
      </c>
      <c r="E851" s="24"/>
      <c r="F851" s="22"/>
      <c r="G851" s="24">
        <v>1</v>
      </c>
      <c r="H851" s="25" t="s">
        <v>551</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3735</v>
      </c>
      <c r="D852" s="22" t="s">
        <v>3736</v>
      </c>
      <c r="E852" s="24"/>
      <c r="F852" s="22"/>
      <c r="G852" s="24">
        <v>1</v>
      </c>
      <c r="H852" s="25" t="s">
        <v>551</v>
      </c>
      <c r="I852" s="26">
        <v>42856</v>
      </c>
      <c r="J852" s="26">
        <v>42856</v>
      </c>
      <c r="K852" s="27">
        <v>2100</v>
      </c>
      <c r="L852" s="28">
        <v>1568</v>
      </c>
      <c r="M852" s="28">
        <v>2040</v>
      </c>
      <c r="N852" s="29">
        <v>0.84</v>
      </c>
      <c r="O852" s="28">
        <v>1710</v>
      </c>
      <c r="P852" s="34"/>
      <c r="Q852" s="31" t="s">
        <v>486</v>
      </c>
    </row>
    <row r="853" ht="15.75" customHeight="1" spans="1:17">
      <c r="A853" s="18">
        <v>846</v>
      </c>
      <c r="B853" s="32"/>
      <c r="C853" s="22" t="s">
        <v>3737</v>
      </c>
      <c r="D853" s="22" t="s">
        <v>3738</v>
      </c>
      <c r="E853" s="24"/>
      <c r="F853" s="22"/>
      <c r="G853" s="24">
        <v>1</v>
      </c>
      <c r="H853" s="25" t="s">
        <v>551</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3739</v>
      </c>
      <c r="D854" s="22" t="s">
        <v>3740</v>
      </c>
      <c r="E854" s="24"/>
      <c r="F854" s="22"/>
      <c r="G854" s="24">
        <v>1</v>
      </c>
      <c r="H854" s="25" t="s">
        <v>551</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3741</v>
      </c>
      <c r="D855" s="22" t="s">
        <v>3742</v>
      </c>
      <c r="E855" s="24" t="s">
        <v>3743</v>
      </c>
      <c r="F855" s="22" t="s">
        <v>3744</v>
      </c>
      <c r="G855" s="24">
        <v>1</v>
      </c>
      <c r="H855" s="25" t="s">
        <v>551</v>
      </c>
      <c r="I855" s="26">
        <v>42795</v>
      </c>
      <c r="J855" s="26">
        <v>42795</v>
      </c>
      <c r="K855" s="36">
        <v>9000</v>
      </c>
      <c r="L855" s="28">
        <v>6435</v>
      </c>
      <c r="M855" s="28">
        <v>8500</v>
      </c>
      <c r="N855" s="29">
        <v>0.83</v>
      </c>
      <c r="O855" s="28">
        <v>7060</v>
      </c>
      <c r="P855" s="34"/>
      <c r="Q855" s="31" t="s">
        <v>486</v>
      </c>
    </row>
    <row r="856" ht="15.75" customHeight="1" spans="1:17">
      <c r="A856" s="18">
        <v>849</v>
      </c>
      <c r="B856" s="32"/>
      <c r="C856" s="22" t="s">
        <v>3745</v>
      </c>
      <c r="D856" s="22" t="s">
        <v>3746</v>
      </c>
      <c r="E856" s="24"/>
      <c r="F856" s="22" t="s">
        <v>3747</v>
      </c>
      <c r="G856" s="24">
        <v>1</v>
      </c>
      <c r="H856" s="25" t="s">
        <v>551</v>
      </c>
      <c r="I856" s="26">
        <v>42795</v>
      </c>
      <c r="J856" s="26">
        <v>42795</v>
      </c>
      <c r="K856" s="36">
        <v>6000</v>
      </c>
      <c r="L856" s="28">
        <v>4290</v>
      </c>
      <c r="M856" s="28">
        <v>5820</v>
      </c>
      <c r="N856" s="29">
        <v>0.83</v>
      </c>
      <c r="O856" s="28">
        <v>4830</v>
      </c>
      <c r="P856" s="34"/>
      <c r="Q856" s="31" t="s">
        <v>486</v>
      </c>
    </row>
    <row r="857" ht="15.75" customHeight="1" spans="1:17">
      <c r="A857" s="18">
        <v>850</v>
      </c>
      <c r="B857" s="32"/>
      <c r="C857" s="22" t="s">
        <v>3748</v>
      </c>
      <c r="D857" s="22" t="s">
        <v>3749</v>
      </c>
      <c r="E857" s="24"/>
      <c r="F857" s="22" t="s">
        <v>3750</v>
      </c>
      <c r="G857" s="24">
        <v>1</v>
      </c>
      <c r="H857" s="25" t="s">
        <v>551</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3751</v>
      </c>
      <c r="D858" s="22" t="s">
        <v>3752</v>
      </c>
      <c r="E858" s="24"/>
      <c r="F858" s="22"/>
      <c r="G858" s="24">
        <v>1</v>
      </c>
      <c r="H858" s="25" t="s">
        <v>2486</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3753</v>
      </c>
      <c r="D859" s="22" t="s">
        <v>3754</v>
      </c>
      <c r="E859" s="24"/>
      <c r="F859" s="22" t="s">
        <v>3755</v>
      </c>
      <c r="G859" s="24">
        <v>1</v>
      </c>
      <c r="H859" s="25" t="s">
        <v>626</v>
      </c>
      <c r="I859" s="26">
        <v>42795</v>
      </c>
      <c r="J859" s="26">
        <v>42795</v>
      </c>
      <c r="K859" s="36">
        <v>1300</v>
      </c>
      <c r="L859" s="28">
        <v>929.56</v>
      </c>
      <c r="M859" s="28">
        <v>1240</v>
      </c>
      <c r="N859" s="29">
        <v>0.79</v>
      </c>
      <c r="O859" s="28">
        <v>980</v>
      </c>
      <c r="P859" s="34"/>
      <c r="Q859" s="31" t="s">
        <v>486</v>
      </c>
    </row>
    <row r="860" ht="15.75" customHeight="1" spans="1:17">
      <c r="A860" s="18">
        <v>853</v>
      </c>
      <c r="B860" s="32"/>
      <c r="C860" s="22" t="s">
        <v>3756</v>
      </c>
      <c r="D860" s="22" t="s">
        <v>2713</v>
      </c>
      <c r="E860" s="24"/>
      <c r="F860" s="22"/>
      <c r="G860" s="24">
        <v>1</v>
      </c>
      <c r="H860" s="25" t="s">
        <v>551</v>
      </c>
      <c r="I860" s="26">
        <v>41760</v>
      </c>
      <c r="J860" s="26">
        <v>41760</v>
      </c>
      <c r="K860" s="35">
        <v>1150</v>
      </c>
      <c r="L860" s="28">
        <v>203.08</v>
      </c>
      <c r="M860" s="28">
        <v>1150</v>
      </c>
      <c r="N860" s="29">
        <v>0.59</v>
      </c>
      <c r="O860" s="28">
        <v>680</v>
      </c>
      <c r="P860" s="34"/>
      <c r="Q860" s="31" t="s">
        <v>486</v>
      </c>
    </row>
    <row r="861" ht="15.75" customHeight="1" spans="1:17">
      <c r="A861" s="18">
        <v>854</v>
      </c>
      <c r="B861" s="32"/>
      <c r="C861" s="22" t="s">
        <v>3757</v>
      </c>
      <c r="D861" s="22" t="s">
        <v>2416</v>
      </c>
      <c r="E861" s="24"/>
      <c r="F861" s="22"/>
      <c r="G861" s="24">
        <v>1</v>
      </c>
      <c r="H861" s="25" t="s">
        <v>551</v>
      </c>
      <c r="I861" s="26">
        <v>41609</v>
      </c>
      <c r="J861" s="26">
        <v>41609</v>
      </c>
      <c r="K861" s="35">
        <v>2350</v>
      </c>
      <c r="L861" s="28">
        <v>229.03</v>
      </c>
      <c r="M861" s="28">
        <v>1830</v>
      </c>
      <c r="N861" s="29">
        <v>0.34</v>
      </c>
      <c r="O861" s="28">
        <v>620</v>
      </c>
      <c r="P861" s="34"/>
      <c r="Q861" s="31" t="s">
        <v>486</v>
      </c>
    </row>
    <row r="862" ht="15.75" customHeight="1" spans="1:17">
      <c r="A862" s="18">
        <v>855</v>
      </c>
      <c r="B862" s="32"/>
      <c r="C862" s="22" t="s">
        <v>3758</v>
      </c>
      <c r="D862" s="22" t="s">
        <v>2416</v>
      </c>
      <c r="E862" s="24"/>
      <c r="F862" s="22"/>
      <c r="G862" s="24">
        <v>1</v>
      </c>
      <c r="H862" s="25" t="s">
        <v>551</v>
      </c>
      <c r="I862" s="26">
        <v>41609</v>
      </c>
      <c r="J862" s="26">
        <v>41609</v>
      </c>
      <c r="K862" s="27">
        <v>2350</v>
      </c>
      <c r="L862" s="28">
        <v>229.03</v>
      </c>
      <c r="M862" s="28">
        <v>1830</v>
      </c>
      <c r="N862" s="29">
        <v>0.34</v>
      </c>
      <c r="O862" s="28">
        <v>620</v>
      </c>
      <c r="P862" s="34"/>
      <c r="Q862" s="31" t="s">
        <v>486</v>
      </c>
    </row>
    <row r="863" ht="15.75" customHeight="1" spans="1:17">
      <c r="A863" s="18">
        <v>856</v>
      </c>
      <c r="B863" s="32"/>
      <c r="C863" s="22" t="s">
        <v>3759</v>
      </c>
      <c r="D863" s="22" t="s">
        <v>2428</v>
      </c>
      <c r="E863" s="24" t="s">
        <v>2429</v>
      </c>
      <c r="F863" s="22"/>
      <c r="G863" s="24">
        <v>1</v>
      </c>
      <c r="H863" s="25" t="s">
        <v>551</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3760</v>
      </c>
      <c r="D864" s="23" t="s">
        <v>3586</v>
      </c>
      <c r="E864" s="24"/>
      <c r="F864" s="22"/>
      <c r="G864" s="24">
        <v>4</v>
      </c>
      <c r="H864" s="25" t="s">
        <v>551</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3761</v>
      </c>
      <c r="D865" s="22" t="s">
        <v>3691</v>
      </c>
      <c r="E865" s="24"/>
      <c r="F865" s="22"/>
      <c r="G865" s="24">
        <v>1</v>
      </c>
      <c r="H865" s="25" t="s">
        <v>551</v>
      </c>
      <c r="I865" s="26">
        <v>41487</v>
      </c>
      <c r="J865" s="26">
        <v>41487</v>
      </c>
      <c r="K865" s="27">
        <v>1500</v>
      </c>
      <c r="L865" s="28">
        <v>75</v>
      </c>
      <c r="M865" s="28">
        <v>1350</v>
      </c>
      <c r="N865" s="29">
        <v>0.53</v>
      </c>
      <c r="O865" s="28">
        <v>720</v>
      </c>
      <c r="P865" s="34"/>
      <c r="Q865" s="31" t="s">
        <v>486</v>
      </c>
    </row>
    <row r="866" ht="15.75" customHeight="1" spans="1:17">
      <c r="A866" s="18">
        <v>859</v>
      </c>
      <c r="B866" s="32"/>
      <c r="C866" s="22" t="s">
        <v>3762</v>
      </c>
      <c r="D866" s="22" t="s">
        <v>2416</v>
      </c>
      <c r="E866" s="24"/>
      <c r="F866" s="22"/>
      <c r="G866" s="24">
        <v>1</v>
      </c>
      <c r="H866" s="25" t="s">
        <v>551</v>
      </c>
      <c r="I866" s="26">
        <v>41579</v>
      </c>
      <c r="J866" s="26">
        <v>41579</v>
      </c>
      <c r="K866" s="27">
        <v>2350</v>
      </c>
      <c r="L866" s="28">
        <v>191.82</v>
      </c>
      <c r="M866" s="28">
        <v>1830</v>
      </c>
      <c r="N866" s="29">
        <v>0.33</v>
      </c>
      <c r="O866" s="28">
        <v>600</v>
      </c>
      <c r="P866" s="34"/>
      <c r="Q866" s="31" t="s">
        <v>486</v>
      </c>
    </row>
    <row r="867" ht="15.75" customHeight="1" spans="1:17">
      <c r="A867" s="18">
        <v>860</v>
      </c>
      <c r="B867" s="32"/>
      <c r="C867" s="22" t="s">
        <v>3763</v>
      </c>
      <c r="D867" s="22" t="s">
        <v>2428</v>
      </c>
      <c r="E867" s="24"/>
      <c r="F867" s="22"/>
      <c r="G867" s="24">
        <v>1</v>
      </c>
      <c r="H867" s="25" t="s">
        <v>551</v>
      </c>
      <c r="I867" s="26">
        <v>42036</v>
      </c>
      <c r="J867" s="26">
        <v>42036</v>
      </c>
      <c r="K867" s="27">
        <v>1800</v>
      </c>
      <c r="L867" s="28">
        <v>574.5</v>
      </c>
      <c r="M867" s="28">
        <v>1710</v>
      </c>
      <c r="N867" s="29">
        <v>0.65</v>
      </c>
      <c r="O867" s="28">
        <v>1110</v>
      </c>
      <c r="P867" s="34"/>
      <c r="Q867" s="31" t="s">
        <v>486</v>
      </c>
    </row>
    <row r="868" ht="15.75" customHeight="1" spans="1:17">
      <c r="A868" s="18">
        <v>861</v>
      </c>
      <c r="B868" s="32"/>
      <c r="C868" s="22" t="s">
        <v>3764</v>
      </c>
      <c r="D868" s="22" t="s">
        <v>3765</v>
      </c>
      <c r="E868" s="24"/>
      <c r="F868" s="22"/>
      <c r="G868" s="24">
        <v>120</v>
      </c>
      <c r="H868" s="25" t="s">
        <v>551</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3766</v>
      </c>
      <c r="D869" s="22" t="s">
        <v>3767</v>
      </c>
      <c r="E869" s="24"/>
      <c r="F869" s="22"/>
      <c r="G869" s="24">
        <v>360</v>
      </c>
      <c r="H869" s="25" t="s">
        <v>2981</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3768</v>
      </c>
      <c r="D870" s="22" t="s">
        <v>3769</v>
      </c>
      <c r="E870" s="24"/>
      <c r="F870" s="22"/>
      <c r="G870" s="24">
        <v>42</v>
      </c>
      <c r="H870" s="25" t="s">
        <v>626</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3770</v>
      </c>
      <c r="D871" s="22" t="s">
        <v>3771</v>
      </c>
      <c r="E871" s="24"/>
      <c r="F871" s="22"/>
      <c r="G871" s="24">
        <v>1</v>
      </c>
      <c r="H871" s="25" t="s">
        <v>551</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3772</v>
      </c>
      <c r="D872" s="22" t="s">
        <v>3773</v>
      </c>
      <c r="E872" s="24"/>
      <c r="F872" s="22"/>
      <c r="G872" s="24">
        <v>1</v>
      </c>
      <c r="H872" s="25" t="s">
        <v>626</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3774</v>
      </c>
      <c r="D873" s="22" t="s">
        <v>3775</v>
      </c>
      <c r="E873" s="24"/>
      <c r="F873" s="22"/>
      <c r="G873" s="24">
        <v>1</v>
      </c>
      <c r="H873" s="25" t="s">
        <v>551</v>
      </c>
      <c r="I873" s="26">
        <v>42736</v>
      </c>
      <c r="J873" s="26">
        <v>42736</v>
      </c>
      <c r="K873" s="27">
        <v>1430</v>
      </c>
      <c r="L873" s="28">
        <v>977.2</v>
      </c>
      <c r="M873" s="28">
        <v>1360</v>
      </c>
      <c r="N873" s="29">
        <v>0.73</v>
      </c>
      <c r="O873" s="28">
        <v>990</v>
      </c>
      <c r="P873" s="34"/>
      <c r="Q873" s="31" t="s">
        <v>486</v>
      </c>
    </row>
    <row r="874" ht="15.75" customHeight="1" spans="1:17">
      <c r="A874" s="18">
        <v>867</v>
      </c>
      <c r="B874" s="32"/>
      <c r="C874" s="22" t="s">
        <v>3776</v>
      </c>
      <c r="D874" s="22" t="s">
        <v>3777</v>
      </c>
      <c r="E874" s="24"/>
      <c r="F874" s="22"/>
      <c r="G874" s="24">
        <v>1</v>
      </c>
      <c r="H874" s="25" t="s">
        <v>2353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3778</v>
      </c>
      <c r="D875" s="22" t="s">
        <v>2927</v>
      </c>
      <c r="E875" s="24"/>
      <c r="F875" s="22"/>
      <c r="G875" s="24">
        <v>24</v>
      </c>
      <c r="H875" s="25" t="s">
        <v>551</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3779</v>
      </c>
      <c r="D876" s="22" t="s">
        <v>3780</v>
      </c>
      <c r="E876" s="24"/>
      <c r="F876" s="22"/>
      <c r="G876" s="24">
        <v>1</v>
      </c>
      <c r="H876" s="25" t="s">
        <v>551</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3781</v>
      </c>
      <c r="D877" s="22" t="s">
        <v>1730</v>
      </c>
      <c r="E877" s="24"/>
      <c r="F877" s="22"/>
      <c r="G877" s="24">
        <v>1</v>
      </c>
      <c r="H877" s="25" t="s">
        <v>551</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3782</v>
      </c>
      <c r="D878" s="22" t="s">
        <v>2506</v>
      </c>
      <c r="E878" s="24" t="s">
        <v>3783</v>
      </c>
      <c r="F878" s="22"/>
      <c r="G878" s="24">
        <v>1</v>
      </c>
      <c r="H878" s="25" t="s">
        <v>551</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3784</v>
      </c>
      <c r="D879" s="22" t="s">
        <v>3785</v>
      </c>
      <c r="E879" s="24"/>
      <c r="F879" s="22"/>
      <c r="G879" s="24">
        <v>1</v>
      </c>
      <c r="H879" s="25" t="s">
        <v>551</v>
      </c>
      <c r="I879" s="26">
        <v>42614</v>
      </c>
      <c r="J879" s="26">
        <v>42614</v>
      </c>
      <c r="K879" s="27">
        <v>680</v>
      </c>
      <c r="L879" s="28">
        <v>421.52</v>
      </c>
      <c r="M879" s="28">
        <v>620</v>
      </c>
      <c r="N879" s="29">
        <v>0.74</v>
      </c>
      <c r="O879" s="28">
        <v>460</v>
      </c>
      <c r="P879" s="34"/>
      <c r="Q879" s="31" t="s">
        <v>486</v>
      </c>
    </row>
    <row r="880" ht="15.75" customHeight="1" spans="1:17">
      <c r="A880" s="18">
        <v>873</v>
      </c>
      <c r="B880" s="32"/>
      <c r="C880" s="22" t="s">
        <v>3786</v>
      </c>
      <c r="D880" s="22" t="s">
        <v>2371</v>
      </c>
      <c r="E880" s="24"/>
      <c r="F880" s="22"/>
      <c r="G880" s="24">
        <v>1</v>
      </c>
      <c r="H880" s="25" t="s">
        <v>551</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3787</v>
      </c>
      <c r="D881" s="22" t="s">
        <v>2596</v>
      </c>
      <c r="E881" s="24"/>
      <c r="F881" s="22"/>
      <c r="G881" s="24">
        <v>2</v>
      </c>
      <c r="H881" s="25" t="s">
        <v>551</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3788</v>
      </c>
      <c r="D882" s="22" t="s">
        <v>3789</v>
      </c>
      <c r="E882" s="24"/>
      <c r="F882" s="22"/>
      <c r="G882" s="24">
        <v>1</v>
      </c>
      <c r="H882" s="25" t="s">
        <v>551</v>
      </c>
      <c r="I882" s="26">
        <v>42795</v>
      </c>
      <c r="J882" s="26">
        <v>42795</v>
      </c>
      <c r="K882" s="27">
        <v>550</v>
      </c>
      <c r="L882" s="28">
        <v>393.22</v>
      </c>
      <c r="M882" s="28">
        <v>530</v>
      </c>
      <c r="N882" s="29">
        <v>0.83</v>
      </c>
      <c r="O882" s="28">
        <v>440</v>
      </c>
      <c r="P882" s="34"/>
      <c r="Q882" s="31" t="s">
        <v>486</v>
      </c>
    </row>
    <row r="883" ht="15.75" customHeight="1" spans="1:17">
      <c r="A883" s="18">
        <v>876</v>
      </c>
      <c r="B883" s="32"/>
      <c r="C883" s="22" t="s">
        <v>3790</v>
      </c>
      <c r="D883" s="22" t="s">
        <v>3791</v>
      </c>
      <c r="E883" s="24"/>
      <c r="F883" s="22"/>
      <c r="G883" s="24">
        <v>1</v>
      </c>
      <c r="H883" s="25" t="s">
        <v>551</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3792</v>
      </c>
      <c r="D884" s="22" t="s">
        <v>3793</v>
      </c>
      <c r="E884" s="24"/>
      <c r="F884" s="22"/>
      <c r="G884" s="24">
        <v>1</v>
      </c>
      <c r="H884" s="25" t="s">
        <v>551</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3794</v>
      </c>
      <c r="D885" s="22" t="s">
        <v>3795</v>
      </c>
      <c r="E885" s="24"/>
      <c r="F885" s="22"/>
      <c r="G885" s="24">
        <v>1</v>
      </c>
      <c r="H885" s="25" t="s">
        <v>2353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3796</v>
      </c>
      <c r="D886" s="22" t="s">
        <v>3797</v>
      </c>
      <c r="E886" s="24"/>
      <c r="F886" s="22"/>
      <c r="G886" s="24">
        <v>1</v>
      </c>
      <c r="H886" s="25" t="s">
        <v>626</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3798</v>
      </c>
      <c r="D887" s="22" t="s">
        <v>2703</v>
      </c>
      <c r="E887" s="24"/>
      <c r="F887" s="22"/>
      <c r="G887" s="24">
        <v>1</v>
      </c>
      <c r="H887" s="25" t="s">
        <v>551</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3799</v>
      </c>
      <c r="D888" s="22" t="s">
        <v>3800</v>
      </c>
      <c r="E888" s="24"/>
      <c r="F888" s="22"/>
      <c r="G888" s="24">
        <v>1</v>
      </c>
      <c r="H888" s="25" t="s">
        <v>2486</v>
      </c>
      <c r="I888" s="26">
        <v>40848</v>
      </c>
      <c r="J888" s="26">
        <v>40848</v>
      </c>
      <c r="K888" s="27">
        <v>7180</v>
      </c>
      <c r="L888" s="28">
        <v>359.2</v>
      </c>
      <c r="M888" s="28">
        <v>6170</v>
      </c>
      <c r="N888" s="29">
        <v>0.26</v>
      </c>
      <c r="O888" s="28">
        <v>1600</v>
      </c>
      <c r="P888" s="34"/>
      <c r="Q888" s="31" t="s">
        <v>486</v>
      </c>
    </row>
    <row r="889" ht="15.75" customHeight="1" spans="1:17">
      <c r="A889" s="18">
        <v>882</v>
      </c>
      <c r="B889" s="32"/>
      <c r="C889" s="22" t="s">
        <v>3801</v>
      </c>
      <c r="D889" s="22" t="s">
        <v>3795</v>
      </c>
      <c r="E889" s="24"/>
      <c r="F889" s="22"/>
      <c r="G889" s="24">
        <v>1</v>
      </c>
      <c r="H889" s="25" t="s">
        <v>2353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3802</v>
      </c>
      <c r="D890" s="22" t="s">
        <v>3803</v>
      </c>
      <c r="E890" s="24"/>
      <c r="F890" s="22"/>
      <c r="G890" s="24">
        <v>1</v>
      </c>
      <c r="H890" s="25" t="s">
        <v>551</v>
      </c>
      <c r="I890" s="26">
        <v>40725</v>
      </c>
      <c r="J890" s="26">
        <v>40725</v>
      </c>
      <c r="K890" s="27">
        <v>2900</v>
      </c>
      <c r="L890" s="28">
        <v>144.8</v>
      </c>
      <c r="M890" s="28">
        <v>1890</v>
      </c>
      <c r="N890" s="29">
        <v>0.15</v>
      </c>
      <c r="O890" s="28">
        <v>280</v>
      </c>
      <c r="P890" s="34"/>
      <c r="Q890" s="31" t="s">
        <v>486</v>
      </c>
    </row>
    <row r="891" ht="15.75" customHeight="1" spans="1:17">
      <c r="A891" s="18">
        <v>884</v>
      </c>
      <c r="B891" s="32"/>
      <c r="C891" s="22" t="s">
        <v>3804</v>
      </c>
      <c r="D891" s="23" t="s">
        <v>3805</v>
      </c>
      <c r="E891" s="24"/>
      <c r="F891" s="23"/>
      <c r="G891" s="24">
        <v>1</v>
      </c>
      <c r="H891" s="25" t="s">
        <v>551</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3806</v>
      </c>
      <c r="D892" s="23" t="s">
        <v>3807</v>
      </c>
      <c r="E892" s="24"/>
      <c r="F892" s="23"/>
      <c r="G892" s="24">
        <v>1</v>
      </c>
      <c r="H892" s="25" t="s">
        <v>2498</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3808</v>
      </c>
      <c r="D893" s="23" t="s">
        <v>3809</v>
      </c>
      <c r="E893" s="24"/>
      <c r="F893" s="23"/>
      <c r="G893" s="24">
        <v>1</v>
      </c>
      <c r="H893" s="25" t="s">
        <v>2498</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3810</v>
      </c>
      <c r="D894" s="23" t="s">
        <v>3811</v>
      </c>
      <c r="E894" s="24"/>
      <c r="F894" s="23" t="s">
        <v>3812</v>
      </c>
      <c r="G894" s="24">
        <v>1</v>
      </c>
      <c r="H894" s="25" t="s">
        <v>2498</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3813</v>
      </c>
      <c r="D895" s="23" t="s">
        <v>3814</v>
      </c>
      <c r="E895" s="24"/>
      <c r="F895" s="23"/>
      <c r="G895" s="24">
        <v>7</v>
      </c>
      <c r="H895" s="25" t="s">
        <v>2498</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3815</v>
      </c>
      <c r="D896" s="23" t="s">
        <v>3816</v>
      </c>
      <c r="E896" s="24"/>
      <c r="F896" s="23"/>
      <c r="G896" s="24">
        <v>1</v>
      </c>
      <c r="H896" s="25" t="s">
        <v>2353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3817</v>
      </c>
      <c r="D897" s="23" t="s">
        <v>3818</v>
      </c>
      <c r="E897" s="24"/>
      <c r="F897" s="23"/>
      <c r="G897" s="24">
        <v>1</v>
      </c>
      <c r="H897" s="25" t="s">
        <v>2353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1905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3819</v>
      </c>
      <c r="D899" s="23" t="s">
        <v>3820</v>
      </c>
      <c r="E899" s="24"/>
      <c r="F899" s="22"/>
      <c r="G899" s="24">
        <v>1</v>
      </c>
      <c r="H899" s="25" t="s">
        <v>2353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3821</v>
      </c>
      <c r="D900" s="23" t="s">
        <v>3822</v>
      </c>
      <c r="E900" s="24"/>
      <c r="F900" s="23"/>
      <c r="G900" s="24">
        <v>1</v>
      </c>
      <c r="H900" s="25" t="s">
        <v>2767</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3823</v>
      </c>
      <c r="D901" s="23" t="s">
        <v>3360</v>
      </c>
      <c r="E901" s="24"/>
      <c r="F901" s="23"/>
      <c r="G901" s="24">
        <v>1</v>
      </c>
      <c r="H901" s="25" t="s">
        <v>2353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3824</v>
      </c>
      <c r="D902" s="23" t="s">
        <v>3691</v>
      </c>
      <c r="E902" s="24"/>
      <c r="F902" s="23"/>
      <c r="G902" s="24">
        <v>1</v>
      </c>
      <c r="H902" s="25" t="s">
        <v>551</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3825</v>
      </c>
      <c r="D903" s="23" t="s">
        <v>3826</v>
      </c>
      <c r="E903" s="24"/>
      <c r="F903" s="22"/>
      <c r="G903" s="24">
        <v>1</v>
      </c>
      <c r="H903" s="25" t="s">
        <v>2353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3827</v>
      </c>
      <c r="D904" s="23" t="s">
        <v>3828</v>
      </c>
      <c r="E904" s="24"/>
      <c r="F904" s="22"/>
      <c r="G904" s="24">
        <v>1</v>
      </c>
      <c r="H904" s="25" t="s">
        <v>551</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3829</v>
      </c>
      <c r="D905" s="23" t="s">
        <v>3691</v>
      </c>
      <c r="E905" s="24"/>
      <c r="F905" s="22"/>
      <c r="G905" s="24">
        <v>1</v>
      </c>
      <c r="H905" s="25" t="s">
        <v>551</v>
      </c>
      <c r="I905" s="26">
        <v>42856</v>
      </c>
      <c r="J905" s="26">
        <v>42856</v>
      </c>
      <c r="K905" s="35">
        <v>4200</v>
      </c>
      <c r="L905" s="28">
        <v>3668</v>
      </c>
      <c r="M905" s="28">
        <v>3990</v>
      </c>
      <c r="N905" s="29">
        <v>0.84</v>
      </c>
      <c r="O905" s="28">
        <v>3350</v>
      </c>
      <c r="P905" s="34"/>
      <c r="Q905" s="31" t="s">
        <v>487</v>
      </c>
    </row>
    <row r="906" ht="15.75" customHeight="1" spans="1:18">
      <c r="A906" s="18">
        <v>899</v>
      </c>
      <c r="B906" s="46"/>
      <c r="C906" s="22" t="s">
        <v>3830</v>
      </c>
      <c r="D906" s="23" t="s">
        <v>3831</v>
      </c>
      <c r="E906" s="24"/>
      <c r="F906" s="22"/>
      <c r="G906" s="24">
        <v>1</v>
      </c>
      <c r="H906" s="25" t="s">
        <v>2486</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3832</v>
      </c>
      <c r="D907" s="23" t="s">
        <v>3833</v>
      </c>
      <c r="E907" s="24"/>
      <c r="F907" s="22"/>
      <c r="G907" s="24">
        <v>1</v>
      </c>
      <c r="H907" s="25" t="s">
        <v>551</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3834</v>
      </c>
      <c r="D908" s="23" t="s">
        <v>3835</v>
      </c>
      <c r="E908" s="24"/>
      <c r="F908" s="22"/>
      <c r="G908" s="24">
        <v>1</v>
      </c>
      <c r="H908" s="25" t="s">
        <v>551</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3836</v>
      </c>
      <c r="D909" s="23" t="s">
        <v>2428</v>
      </c>
      <c r="E909" s="24"/>
      <c r="F909" s="22"/>
      <c r="G909" s="24">
        <v>1</v>
      </c>
      <c r="H909" s="25" t="s">
        <v>551</v>
      </c>
      <c r="I909" s="26">
        <v>42036</v>
      </c>
      <c r="J909" s="26">
        <v>42036</v>
      </c>
      <c r="K909" s="27">
        <v>1800</v>
      </c>
      <c r="L909" s="28">
        <v>574.5</v>
      </c>
      <c r="M909" s="28">
        <v>1710</v>
      </c>
      <c r="N909" s="29">
        <v>0.65</v>
      </c>
      <c r="O909" s="28">
        <v>1110</v>
      </c>
      <c r="P909" s="34"/>
      <c r="Q909" s="31" t="s">
        <v>487</v>
      </c>
    </row>
    <row r="910" ht="15.75" customHeight="1" spans="1:18">
      <c r="A910" s="18">
        <v>903</v>
      </c>
      <c r="B910" s="46"/>
      <c r="C910" s="22" t="s">
        <v>3837</v>
      </c>
      <c r="D910" s="23" t="s">
        <v>3838</v>
      </c>
      <c r="E910" s="24"/>
      <c r="F910" s="22"/>
      <c r="G910" s="24">
        <v>1</v>
      </c>
      <c r="H910" s="25" t="s">
        <v>551</v>
      </c>
      <c r="I910" s="26">
        <v>42064</v>
      </c>
      <c r="J910" s="26">
        <v>42064</v>
      </c>
      <c r="K910" s="27">
        <v>1200</v>
      </c>
      <c r="L910" s="28">
        <v>402</v>
      </c>
      <c r="M910" s="28">
        <v>1020</v>
      </c>
      <c r="N910" s="29">
        <v>0.49</v>
      </c>
      <c r="O910" s="28">
        <v>500</v>
      </c>
      <c r="P910" s="34"/>
      <c r="Q910" s="31" t="s">
        <v>487</v>
      </c>
    </row>
    <row r="911" ht="15.75" customHeight="1" spans="1:18">
      <c r="A911" s="18">
        <v>904</v>
      </c>
      <c r="B911" s="46"/>
      <c r="C911" s="22" t="s">
        <v>3839</v>
      </c>
      <c r="D911" s="23" t="s">
        <v>3840</v>
      </c>
      <c r="E911" s="24"/>
      <c r="F911" s="22"/>
      <c r="G911" s="24">
        <v>1</v>
      </c>
      <c r="H911" s="25" t="s">
        <v>551</v>
      </c>
      <c r="I911" s="26">
        <v>42522</v>
      </c>
      <c r="J911" s="26">
        <v>42522</v>
      </c>
      <c r="K911" s="27">
        <v>1300</v>
      </c>
      <c r="L911" s="28">
        <v>744.34</v>
      </c>
      <c r="M911" s="28">
        <v>1260</v>
      </c>
      <c r="N911" s="29">
        <v>0.77</v>
      </c>
      <c r="O911" s="28">
        <v>970</v>
      </c>
      <c r="P911" s="34"/>
      <c r="Q911" s="31" t="s">
        <v>487</v>
      </c>
    </row>
    <row r="912" ht="15.75" customHeight="1" spans="1:18">
      <c r="A912" s="18">
        <v>905</v>
      </c>
      <c r="B912" s="46"/>
      <c r="C912" s="22" t="s">
        <v>3841</v>
      </c>
      <c r="D912" s="23" t="s">
        <v>3842</v>
      </c>
      <c r="E912" s="24"/>
      <c r="F912" s="22"/>
      <c r="G912" s="24">
        <v>2</v>
      </c>
      <c r="H912" s="25" t="s">
        <v>551</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3843</v>
      </c>
      <c r="D913" s="23" t="s">
        <v>2410</v>
      </c>
      <c r="E913" s="24"/>
      <c r="F913" s="22"/>
      <c r="G913" s="24">
        <v>1</v>
      </c>
      <c r="H913" s="25" t="s">
        <v>551</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3844</v>
      </c>
      <c r="D914" s="23" t="s">
        <v>3845</v>
      </c>
      <c r="E914" s="24"/>
      <c r="F914" s="22"/>
      <c r="G914" s="24">
        <v>1</v>
      </c>
      <c r="H914" s="25" t="s">
        <v>551</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3846</v>
      </c>
      <c r="D915" s="23" t="s">
        <v>2596</v>
      </c>
      <c r="E915" s="24"/>
      <c r="F915" s="22"/>
      <c r="G915" s="24">
        <v>2</v>
      </c>
      <c r="H915" s="25" t="s">
        <v>551</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3847</v>
      </c>
      <c r="D916" s="23" t="s">
        <v>2623</v>
      </c>
      <c r="E916" s="24"/>
      <c r="F916" s="22"/>
      <c r="G916" s="24">
        <v>1</v>
      </c>
      <c r="H916" s="25" t="s">
        <v>2498</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3848</v>
      </c>
      <c r="D917" s="22" t="s">
        <v>3849</v>
      </c>
      <c r="E917" s="24"/>
      <c r="F917" s="22"/>
      <c r="G917" s="24">
        <v>1</v>
      </c>
      <c r="H917" s="25" t="s">
        <v>2498</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3850</v>
      </c>
      <c r="D918" s="23" t="s">
        <v>3851</v>
      </c>
      <c r="E918" s="24"/>
      <c r="F918" s="22"/>
      <c r="G918" s="24">
        <v>1</v>
      </c>
      <c r="H918" s="25" t="s">
        <v>2498</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3852</v>
      </c>
      <c r="D919" s="23" t="s">
        <v>2986</v>
      </c>
      <c r="E919" s="24"/>
      <c r="F919" s="22"/>
      <c r="G919" s="24">
        <v>1</v>
      </c>
      <c r="H919" s="25" t="s">
        <v>2353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3853</v>
      </c>
      <c r="D920" s="23" t="s">
        <v>3639</v>
      </c>
      <c r="E920" s="24"/>
      <c r="F920" s="22"/>
      <c r="G920" s="24">
        <v>1</v>
      </c>
      <c r="H920" s="25" t="s">
        <v>551</v>
      </c>
      <c r="I920" s="26">
        <v>42583</v>
      </c>
      <c r="J920" s="26">
        <v>42583</v>
      </c>
      <c r="K920" s="27">
        <v>980</v>
      </c>
      <c r="L920" s="28">
        <v>592</v>
      </c>
      <c r="M920" s="28">
        <v>930</v>
      </c>
      <c r="N920" s="29">
        <v>0.73</v>
      </c>
      <c r="O920" s="28">
        <v>680</v>
      </c>
      <c r="P920" s="34"/>
      <c r="Q920" s="31" t="s">
        <v>487</v>
      </c>
    </row>
    <row r="921" ht="15.75" customHeight="1" spans="1:17">
      <c r="A921" s="18">
        <v>914</v>
      </c>
      <c r="B921" s="46"/>
      <c r="C921" s="22" t="s">
        <v>3854</v>
      </c>
      <c r="D921" s="23" t="s">
        <v>2927</v>
      </c>
      <c r="E921" s="24"/>
      <c r="F921" s="22"/>
      <c r="G921" s="24">
        <v>1</v>
      </c>
      <c r="H921" s="25" t="s">
        <v>551</v>
      </c>
      <c r="I921" s="26">
        <v>42583</v>
      </c>
      <c r="J921" s="26">
        <v>42583</v>
      </c>
      <c r="K921" s="27">
        <v>380</v>
      </c>
      <c r="L921" s="28">
        <v>229.5</v>
      </c>
      <c r="M921" s="28">
        <v>350</v>
      </c>
      <c r="N921" s="29">
        <v>0.73</v>
      </c>
      <c r="O921" s="28">
        <v>260</v>
      </c>
      <c r="P921" s="34"/>
      <c r="Q921" s="31" t="s">
        <v>487</v>
      </c>
    </row>
    <row r="922" ht="15.75" customHeight="1" spans="1:17">
      <c r="A922" s="18">
        <v>915</v>
      </c>
      <c r="B922" s="46"/>
      <c r="C922" s="22" t="s">
        <v>3855</v>
      </c>
      <c r="D922" s="23" t="s">
        <v>3856</v>
      </c>
      <c r="E922" s="24"/>
      <c r="F922" s="22"/>
      <c r="G922" s="24">
        <v>1</v>
      </c>
      <c r="H922" s="25" t="s">
        <v>551</v>
      </c>
      <c r="I922" s="26">
        <v>42583</v>
      </c>
      <c r="J922" s="26">
        <v>42583</v>
      </c>
      <c r="K922" s="27">
        <v>1380</v>
      </c>
      <c r="L922" s="28">
        <v>833.75</v>
      </c>
      <c r="M922" s="28">
        <v>1260</v>
      </c>
      <c r="N922" s="29">
        <v>0.73</v>
      </c>
      <c r="O922" s="28">
        <v>920</v>
      </c>
      <c r="P922" s="34"/>
      <c r="Q922" s="31" t="s">
        <v>487</v>
      </c>
    </row>
    <row r="923" ht="15.75" customHeight="1" spans="1:17">
      <c r="A923" s="18">
        <v>916</v>
      </c>
      <c r="B923" s="46"/>
      <c r="C923" s="22" t="s">
        <v>3857</v>
      </c>
      <c r="D923" s="23" t="s">
        <v>3858</v>
      </c>
      <c r="E923" s="24" t="s">
        <v>3859</v>
      </c>
      <c r="F923" s="22"/>
      <c r="G923" s="24">
        <v>2</v>
      </c>
      <c r="H923" s="25" t="s">
        <v>551</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3860</v>
      </c>
      <c r="D924" s="22" t="s">
        <v>2362</v>
      </c>
      <c r="E924" s="24"/>
      <c r="F924" s="22"/>
      <c r="G924" s="24">
        <v>1</v>
      </c>
      <c r="H924" s="25" t="s">
        <v>551</v>
      </c>
      <c r="I924" s="26">
        <v>42461</v>
      </c>
      <c r="J924" s="26">
        <v>42461</v>
      </c>
      <c r="K924" s="36">
        <v>1380</v>
      </c>
      <c r="L924" s="28">
        <v>746.35</v>
      </c>
      <c r="M924" s="28">
        <v>1260</v>
      </c>
      <c r="N924" s="29">
        <v>0.7</v>
      </c>
      <c r="O924" s="28">
        <v>880</v>
      </c>
      <c r="P924" s="34"/>
      <c r="Q924" s="31" t="s">
        <v>487</v>
      </c>
    </row>
    <row r="925" ht="15.75" customHeight="1" spans="1:17">
      <c r="A925" s="18">
        <v>918</v>
      </c>
      <c r="B925" s="46"/>
      <c r="C925" s="22" t="s">
        <v>3861</v>
      </c>
      <c r="D925" s="23" t="s">
        <v>2506</v>
      </c>
      <c r="E925" s="24"/>
      <c r="F925" s="23"/>
      <c r="G925" s="24">
        <v>1</v>
      </c>
      <c r="H925" s="25" t="s">
        <v>551</v>
      </c>
      <c r="I925" s="26">
        <v>42583</v>
      </c>
      <c r="J925" s="26">
        <v>42583</v>
      </c>
      <c r="K925" s="36">
        <v>1350</v>
      </c>
      <c r="L925" s="28">
        <v>815.5</v>
      </c>
      <c r="M925" s="28">
        <v>1230</v>
      </c>
      <c r="N925" s="29">
        <v>0.73</v>
      </c>
      <c r="O925" s="28">
        <v>900</v>
      </c>
      <c r="P925" s="34"/>
      <c r="Q925" s="31" t="s">
        <v>487</v>
      </c>
    </row>
    <row r="926" ht="15.75" customHeight="1" spans="1:17">
      <c r="A926" s="18">
        <v>919</v>
      </c>
      <c r="B926" s="47"/>
      <c r="C926" s="22" t="s">
        <v>3862</v>
      </c>
      <c r="D926" s="23" t="s">
        <v>3736</v>
      </c>
      <c r="E926" s="24"/>
      <c r="F926" s="22"/>
      <c r="G926" s="24">
        <v>1</v>
      </c>
      <c r="H926" s="25" t="s">
        <v>551</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1942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3863</v>
      </c>
      <c r="D928" s="22" t="s">
        <v>3864</v>
      </c>
      <c r="E928" s="24"/>
      <c r="F928" s="22"/>
      <c r="G928" s="24">
        <v>533</v>
      </c>
      <c r="H928" s="25" t="s">
        <v>2981</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3865</v>
      </c>
      <c r="D929" s="22" t="s">
        <v>3205</v>
      </c>
      <c r="E929" s="24"/>
      <c r="F929" s="22"/>
      <c r="G929" s="24">
        <v>140</v>
      </c>
      <c r="H929" s="25" t="s">
        <v>2981</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3866</v>
      </c>
      <c r="D930" s="23" t="s">
        <v>3205</v>
      </c>
      <c r="E930" s="24"/>
      <c r="F930" s="22"/>
      <c r="G930" s="24">
        <v>155</v>
      </c>
      <c r="H930" s="25" t="s">
        <v>2981</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3867</v>
      </c>
      <c r="D931" s="22" t="s">
        <v>2939</v>
      </c>
      <c r="E931" s="22"/>
      <c r="F931" s="22"/>
      <c r="G931" s="24">
        <v>117</v>
      </c>
      <c r="H931" s="25" t="s">
        <v>2981</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3868</v>
      </c>
      <c r="D932" s="22" t="s">
        <v>3205</v>
      </c>
      <c r="E932" s="22"/>
      <c r="F932" s="22"/>
      <c r="G932" s="24">
        <v>1</v>
      </c>
      <c r="H932" s="25" t="s">
        <v>2353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3869</v>
      </c>
      <c r="D933" s="22" t="s">
        <v>3205</v>
      </c>
      <c r="E933" s="22"/>
      <c r="F933" s="22"/>
      <c r="G933" s="24">
        <v>1</v>
      </c>
      <c r="H933" s="25" t="s">
        <v>2353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3870</v>
      </c>
      <c r="D934" s="22" t="s">
        <v>3871</v>
      </c>
      <c r="E934" s="22"/>
      <c r="F934" s="22"/>
      <c r="G934" s="24">
        <v>1</v>
      </c>
      <c r="H934" s="25" t="s">
        <v>551</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3872</v>
      </c>
      <c r="D935" s="22" t="s">
        <v>2359</v>
      </c>
      <c r="E935" s="22"/>
      <c r="F935" s="22"/>
      <c r="G935" s="24">
        <v>1</v>
      </c>
      <c r="H935" s="25" t="s">
        <v>551</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3873</v>
      </c>
      <c r="D936" s="22" t="s">
        <v>2639</v>
      </c>
      <c r="E936" s="22"/>
      <c r="F936" s="22"/>
      <c r="G936" s="24">
        <v>1</v>
      </c>
      <c r="H936" s="25" t="s">
        <v>551</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3874</v>
      </c>
      <c r="D937" s="22" t="s">
        <v>2368</v>
      </c>
      <c r="E937" s="22"/>
      <c r="F937" s="22"/>
      <c r="G937" s="24">
        <v>1</v>
      </c>
      <c r="H937" s="25" t="s">
        <v>551</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3875</v>
      </c>
      <c r="D938" s="22" t="s">
        <v>2941</v>
      </c>
      <c r="E938" s="22"/>
      <c r="F938" s="22"/>
      <c r="G938" s="24">
        <v>1</v>
      </c>
      <c r="H938" s="25" t="s">
        <v>2353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3876</v>
      </c>
      <c r="D939" s="22" t="s">
        <v>2382</v>
      </c>
      <c r="E939" s="22"/>
      <c r="F939" s="22"/>
      <c r="G939" s="24">
        <v>4</v>
      </c>
      <c r="H939" s="25" t="s">
        <v>551</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3877</v>
      </c>
      <c r="D940" s="22" t="s">
        <v>3878</v>
      </c>
      <c r="E940" s="22"/>
      <c r="F940" s="22"/>
      <c r="G940" s="24">
        <v>1</v>
      </c>
      <c r="H940" s="25" t="s">
        <v>551</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3879</v>
      </c>
      <c r="D941" s="22" t="s">
        <v>3880</v>
      </c>
      <c r="E941" s="22"/>
      <c r="F941" s="22"/>
      <c r="G941" s="24">
        <v>300</v>
      </c>
      <c r="H941" s="25" t="s">
        <v>2981</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3881</v>
      </c>
      <c r="D942" s="22" t="s">
        <v>2561</v>
      </c>
      <c r="E942" s="22"/>
      <c r="F942" s="22"/>
      <c r="G942" s="24">
        <v>1</v>
      </c>
      <c r="H942" s="25" t="s">
        <v>551</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3882</v>
      </c>
      <c r="D943" s="22" t="s">
        <v>3775</v>
      </c>
      <c r="E943" s="22"/>
      <c r="F943" s="22"/>
      <c r="G943" s="24">
        <v>1</v>
      </c>
      <c r="H943" s="25" t="s">
        <v>551</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3883</v>
      </c>
      <c r="D944" s="22" t="s">
        <v>3711</v>
      </c>
      <c r="E944" s="22">
        <v>50</v>
      </c>
      <c r="F944" s="22"/>
      <c r="G944" s="24">
        <v>4</v>
      </c>
      <c r="H944" s="25" t="s">
        <v>551</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3884</v>
      </c>
      <c r="D945" s="22" t="s">
        <v>3885</v>
      </c>
      <c r="E945" s="22">
        <v>36</v>
      </c>
      <c r="F945" s="22"/>
      <c r="G945" s="24">
        <v>6</v>
      </c>
      <c r="H945" s="25" t="s">
        <v>551</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3886</v>
      </c>
      <c r="D946" s="22" t="s">
        <v>3887</v>
      </c>
      <c r="E946" s="22"/>
      <c r="F946" s="22"/>
      <c r="G946" s="24">
        <v>4</v>
      </c>
      <c r="H946" s="25" t="s">
        <v>2981</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3888</v>
      </c>
      <c r="D947" s="22" t="s">
        <v>3889</v>
      </c>
      <c r="E947" s="22"/>
      <c r="F947" s="22"/>
      <c r="G947" s="24">
        <v>4</v>
      </c>
      <c r="H947" s="25" t="s">
        <v>2981</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3890</v>
      </c>
      <c r="D948" s="22" t="s">
        <v>2421</v>
      </c>
      <c r="E948" s="22"/>
      <c r="F948" s="22"/>
      <c r="G948" s="24">
        <v>1</v>
      </c>
      <c r="H948" s="25" t="s">
        <v>551</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3891</v>
      </c>
      <c r="D949" s="22" t="s">
        <v>2911</v>
      </c>
      <c r="E949" s="22"/>
      <c r="F949" s="22"/>
      <c r="G949" s="24">
        <v>1</v>
      </c>
      <c r="H949" s="25" t="s">
        <v>551</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3892</v>
      </c>
      <c r="D950" s="22" t="s">
        <v>3893</v>
      </c>
      <c r="E950" s="22"/>
      <c r="F950" s="22"/>
      <c r="G950" s="24">
        <v>1</v>
      </c>
      <c r="H950" s="25" t="s">
        <v>551</v>
      </c>
      <c r="I950" s="26">
        <v>42795</v>
      </c>
      <c r="J950" s="26">
        <v>42795</v>
      </c>
      <c r="K950" s="27">
        <v>1380</v>
      </c>
      <c r="L950" s="28">
        <v>986.7</v>
      </c>
      <c r="M950" s="28">
        <v>1310</v>
      </c>
      <c r="N950" s="29">
        <v>0.74</v>
      </c>
      <c r="O950" s="28">
        <v>970</v>
      </c>
      <c r="P950" s="34"/>
      <c r="Q950" s="31" t="s">
        <v>488</v>
      </c>
    </row>
    <row r="951" ht="15.75" customHeight="1" spans="1:17">
      <c r="A951" s="18">
        <v>944</v>
      </c>
      <c r="B951" s="46"/>
      <c r="C951" s="22" t="s">
        <v>3894</v>
      </c>
      <c r="D951" s="22" t="s">
        <v>2561</v>
      </c>
      <c r="E951" s="22"/>
      <c r="F951" s="22"/>
      <c r="G951" s="24">
        <v>2</v>
      </c>
      <c r="H951" s="25" t="s">
        <v>551</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3895</v>
      </c>
      <c r="D952" s="23" t="s">
        <v>2641</v>
      </c>
      <c r="E952" s="22"/>
      <c r="F952" s="22"/>
      <c r="G952" s="24">
        <v>1</v>
      </c>
      <c r="H952" s="25" t="s">
        <v>551</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3896</v>
      </c>
      <c r="D953" s="22" t="s">
        <v>3897</v>
      </c>
      <c r="E953" s="22"/>
      <c r="F953" s="22" t="s">
        <v>2366</v>
      </c>
      <c r="G953" s="24">
        <v>1</v>
      </c>
      <c r="H953" s="25" t="s">
        <v>551</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3898</v>
      </c>
      <c r="D954" s="22" t="s">
        <v>2906</v>
      </c>
      <c r="E954" s="24"/>
      <c r="F954" s="23"/>
      <c r="G954" s="24">
        <v>1</v>
      </c>
      <c r="H954" s="25" t="s">
        <v>551</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3899</v>
      </c>
      <c r="D955" s="22" t="s">
        <v>3900</v>
      </c>
      <c r="E955" s="24"/>
      <c r="F955" s="22"/>
      <c r="G955" s="24">
        <v>1</v>
      </c>
      <c r="H955" s="25" t="s">
        <v>551</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3901</v>
      </c>
      <c r="D956" s="22" t="s">
        <v>2434</v>
      </c>
      <c r="E956" s="24"/>
      <c r="F956" s="22"/>
      <c r="G956" s="24">
        <v>1</v>
      </c>
      <c r="H956" s="25" t="s">
        <v>551</v>
      </c>
      <c r="I956" s="26">
        <v>43115</v>
      </c>
      <c r="J956" s="26">
        <v>43115</v>
      </c>
      <c r="K956" s="27">
        <v>635</v>
      </c>
      <c r="L956" s="28">
        <v>500.92</v>
      </c>
      <c r="M956" s="28">
        <v>640</v>
      </c>
      <c r="N956" s="29">
        <v>0.88</v>
      </c>
      <c r="O956" s="28">
        <v>560</v>
      </c>
      <c r="P956" s="34"/>
      <c r="Q956" s="31" t="s">
        <v>488</v>
      </c>
    </row>
    <row r="957" ht="15.75" customHeight="1" spans="1:17">
      <c r="A957" s="18">
        <v>950</v>
      </c>
      <c r="B957" s="46"/>
      <c r="C957" s="22" t="s">
        <v>3902</v>
      </c>
      <c r="D957" s="22" t="s">
        <v>3266</v>
      </c>
      <c r="E957" s="24"/>
      <c r="F957" s="22"/>
      <c r="G957" s="24">
        <v>1</v>
      </c>
      <c r="H957" s="25" t="s">
        <v>551</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3903</v>
      </c>
      <c r="D958" s="22" t="s">
        <v>3803</v>
      </c>
      <c r="E958" s="24"/>
      <c r="F958" s="22"/>
      <c r="G958" s="24">
        <v>1</v>
      </c>
      <c r="H958" s="25" t="s">
        <v>551</v>
      </c>
      <c r="I958" s="26">
        <v>40725</v>
      </c>
      <c r="J958" s="26">
        <v>40725</v>
      </c>
      <c r="K958" s="36">
        <v>2900</v>
      </c>
      <c r="L958" s="28">
        <v>144.8</v>
      </c>
      <c r="M958" s="28">
        <v>1890</v>
      </c>
      <c r="N958" s="29">
        <v>0.15</v>
      </c>
      <c r="O958" s="28">
        <v>280</v>
      </c>
      <c r="P958" s="34"/>
      <c r="Q958" s="31" t="s">
        <v>488</v>
      </c>
    </row>
    <row r="959" ht="15.75" customHeight="1" spans="1:17">
      <c r="A959" s="18">
        <v>952</v>
      </c>
      <c r="B959" s="46"/>
      <c r="C959" s="22" t="s">
        <v>3904</v>
      </c>
      <c r="D959" s="22" t="s">
        <v>3905</v>
      </c>
      <c r="E959" s="24"/>
      <c r="F959" s="22"/>
      <c r="G959" s="24">
        <v>1</v>
      </c>
      <c r="H959" s="25" t="s">
        <v>551</v>
      </c>
      <c r="I959" s="26">
        <v>40725</v>
      </c>
      <c r="J959" s="26">
        <v>40725</v>
      </c>
      <c r="K959" s="36">
        <v>1900</v>
      </c>
      <c r="L959" s="28">
        <v>95.2</v>
      </c>
      <c r="M959" s="28">
        <v>1240</v>
      </c>
      <c r="N959" s="29">
        <v>0.15</v>
      </c>
      <c r="O959" s="28">
        <v>190</v>
      </c>
      <c r="P959" s="34"/>
      <c r="Q959" s="31" t="s">
        <v>488</v>
      </c>
    </row>
    <row r="960" ht="15.75" customHeight="1" spans="1:17">
      <c r="A960" s="18">
        <v>953</v>
      </c>
      <c r="B960" s="46"/>
      <c r="C960" s="22" t="s">
        <v>3906</v>
      </c>
      <c r="D960" s="22" t="s">
        <v>3907</v>
      </c>
      <c r="E960" s="24"/>
      <c r="F960" s="22"/>
      <c r="G960" s="24">
        <v>1</v>
      </c>
      <c r="H960" s="25" t="s">
        <v>551</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3908</v>
      </c>
      <c r="D961" s="22" t="s">
        <v>3909</v>
      </c>
      <c r="E961" s="24"/>
      <c r="F961" s="22"/>
      <c r="G961" s="24">
        <v>1</v>
      </c>
      <c r="H961" s="25" t="s">
        <v>551</v>
      </c>
      <c r="I961" s="26">
        <v>40756</v>
      </c>
      <c r="J961" s="26">
        <v>40756</v>
      </c>
      <c r="K961" s="36">
        <v>2150</v>
      </c>
      <c r="L961" s="28">
        <v>107.6</v>
      </c>
      <c r="M961" s="28">
        <v>1850</v>
      </c>
      <c r="N961" s="29">
        <v>0.23</v>
      </c>
      <c r="O961" s="28">
        <v>430</v>
      </c>
      <c r="P961" s="34"/>
      <c r="Q961" s="31" t="s">
        <v>488</v>
      </c>
    </row>
    <row r="962" ht="15.75" customHeight="1" spans="1:17">
      <c r="A962" s="18">
        <v>955</v>
      </c>
      <c r="B962" s="46"/>
      <c r="C962" s="22" t="s">
        <v>3910</v>
      </c>
      <c r="D962" s="22" t="s">
        <v>2362</v>
      </c>
      <c r="E962" s="24"/>
      <c r="F962" s="22"/>
      <c r="G962" s="24">
        <v>1</v>
      </c>
      <c r="H962" s="25" t="s">
        <v>551</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3911</v>
      </c>
      <c r="D963" s="22" t="s">
        <v>3280</v>
      </c>
      <c r="E963" s="24"/>
      <c r="F963" s="22"/>
      <c r="G963" s="24">
        <v>1</v>
      </c>
      <c r="H963" s="25" t="s">
        <v>551</v>
      </c>
      <c r="I963" s="26">
        <v>42036</v>
      </c>
      <c r="J963" s="26">
        <v>42036</v>
      </c>
      <c r="K963" s="27">
        <v>1800</v>
      </c>
      <c r="L963" s="28">
        <v>574.5</v>
      </c>
      <c r="M963" s="28">
        <v>1710</v>
      </c>
      <c r="N963" s="29">
        <v>0.65</v>
      </c>
      <c r="O963" s="28">
        <v>1110</v>
      </c>
      <c r="P963" s="34"/>
      <c r="Q963" s="31" t="s">
        <v>488</v>
      </c>
    </row>
    <row r="964" ht="15.75" customHeight="1" spans="1:17">
      <c r="A964" s="18">
        <v>957</v>
      </c>
      <c r="B964" s="46"/>
      <c r="C964" s="22" t="s">
        <v>3912</v>
      </c>
      <c r="D964" s="22" t="s">
        <v>3913</v>
      </c>
      <c r="E964" s="24"/>
      <c r="F964" s="22"/>
      <c r="G964" s="24">
        <v>1</v>
      </c>
      <c r="H964" s="25" t="s">
        <v>551</v>
      </c>
      <c r="I964" s="26">
        <v>42125</v>
      </c>
      <c r="J964" s="26">
        <v>42125</v>
      </c>
      <c r="K964" s="27">
        <v>1238</v>
      </c>
      <c r="L964" s="28">
        <v>454</v>
      </c>
      <c r="M964" s="28">
        <v>1140</v>
      </c>
      <c r="N964" s="29">
        <v>0.61</v>
      </c>
      <c r="O964" s="28">
        <v>700</v>
      </c>
      <c r="P964" s="34"/>
      <c r="Q964" s="31" t="s">
        <v>488</v>
      </c>
    </row>
    <row r="965" ht="15.75" customHeight="1" spans="1:17">
      <c r="A965" s="18">
        <v>958</v>
      </c>
      <c r="B965" s="46"/>
      <c r="C965" s="22" t="s">
        <v>3914</v>
      </c>
      <c r="D965" s="22" t="s">
        <v>2570</v>
      </c>
      <c r="E965" s="24"/>
      <c r="F965" s="22"/>
      <c r="G965" s="24">
        <v>1</v>
      </c>
      <c r="H965" s="25" t="s">
        <v>551</v>
      </c>
      <c r="I965" s="26">
        <v>42005</v>
      </c>
      <c r="J965" s="26">
        <v>42005</v>
      </c>
      <c r="K965" s="27">
        <v>4500</v>
      </c>
      <c r="L965" s="28">
        <v>1365</v>
      </c>
      <c r="M965" s="28">
        <v>4280</v>
      </c>
      <c r="N965" s="29">
        <v>0.65</v>
      </c>
      <c r="O965" s="28">
        <v>2780</v>
      </c>
      <c r="P965" s="34"/>
      <c r="Q965" s="31" t="s">
        <v>488</v>
      </c>
    </row>
    <row r="966" ht="15.75" customHeight="1" spans="1:17">
      <c r="A966" s="18">
        <v>959</v>
      </c>
      <c r="B966" s="46"/>
      <c r="C966" s="22" t="s">
        <v>3915</v>
      </c>
      <c r="D966" s="22" t="s">
        <v>3916</v>
      </c>
      <c r="E966" s="24"/>
      <c r="F966" s="22"/>
      <c r="G966" s="24">
        <v>1</v>
      </c>
      <c r="H966" s="25" t="s">
        <v>551</v>
      </c>
      <c r="I966" s="26">
        <v>42005</v>
      </c>
      <c r="J966" s="26">
        <v>42005</v>
      </c>
      <c r="K966" s="27">
        <v>550</v>
      </c>
      <c r="L966" s="28">
        <v>166.76</v>
      </c>
      <c r="M966" s="28">
        <v>510</v>
      </c>
      <c r="N966" s="29">
        <v>0.58</v>
      </c>
      <c r="O966" s="28">
        <v>300</v>
      </c>
      <c r="P966" s="34"/>
      <c r="Q966" s="31" t="s">
        <v>488</v>
      </c>
    </row>
    <row r="967" ht="15.75" customHeight="1" spans="1:17">
      <c r="A967" s="18">
        <v>960</v>
      </c>
      <c r="B967" s="46"/>
      <c r="C967" s="22" t="s">
        <v>3917</v>
      </c>
      <c r="D967" s="22" t="s">
        <v>2394</v>
      </c>
      <c r="E967" s="24"/>
      <c r="F967" s="22"/>
      <c r="G967" s="24">
        <v>1</v>
      </c>
      <c r="H967" s="25" t="s">
        <v>551</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3918</v>
      </c>
      <c r="D968" s="22" t="s">
        <v>2959</v>
      </c>
      <c r="E968" s="24"/>
      <c r="F968" s="22"/>
      <c r="G968" s="24">
        <v>1</v>
      </c>
      <c r="H968" s="25" t="s">
        <v>551</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3919</v>
      </c>
      <c r="D969" s="22" t="s">
        <v>2362</v>
      </c>
      <c r="E969" s="24"/>
      <c r="F969" s="22"/>
      <c r="G969" s="24">
        <v>1</v>
      </c>
      <c r="H969" s="25" t="s">
        <v>551</v>
      </c>
      <c r="I969" s="26">
        <v>42309</v>
      </c>
      <c r="J969" s="26">
        <v>42309</v>
      </c>
      <c r="K969" s="27">
        <v>1375</v>
      </c>
      <c r="L969" s="28">
        <v>634.82</v>
      </c>
      <c r="M969" s="28">
        <v>1250</v>
      </c>
      <c r="N969" s="29">
        <v>0.66</v>
      </c>
      <c r="O969" s="28">
        <v>830</v>
      </c>
      <c r="P969" s="34"/>
      <c r="Q969" s="31" t="s">
        <v>488</v>
      </c>
    </row>
    <row r="970" ht="15.75" customHeight="1" spans="1:17">
      <c r="A970" s="18">
        <v>963</v>
      </c>
      <c r="B970" s="46"/>
      <c r="C970" s="22" t="s">
        <v>3920</v>
      </c>
      <c r="D970" s="22" t="s">
        <v>3921</v>
      </c>
      <c r="E970" s="24"/>
      <c r="F970" s="22"/>
      <c r="G970" s="24">
        <v>1</v>
      </c>
      <c r="H970" s="25" t="s">
        <v>551</v>
      </c>
      <c r="I970" s="26">
        <v>42401</v>
      </c>
      <c r="J970" s="26">
        <v>42401</v>
      </c>
      <c r="K970" s="36">
        <v>843.6</v>
      </c>
      <c r="L970" s="28">
        <v>429.44</v>
      </c>
      <c r="M970" s="28">
        <v>800</v>
      </c>
      <c r="N970" s="29">
        <v>0.68</v>
      </c>
      <c r="O970" s="28">
        <v>540</v>
      </c>
      <c r="P970" s="34"/>
      <c r="Q970" s="31" t="s">
        <v>488</v>
      </c>
    </row>
    <row r="971" ht="15.75" customHeight="1" spans="1:17">
      <c r="A971" s="18">
        <v>964</v>
      </c>
      <c r="B971" s="46"/>
      <c r="C971" s="22" t="s">
        <v>3922</v>
      </c>
      <c r="D971" s="22" t="s">
        <v>2646</v>
      </c>
      <c r="E971" s="24"/>
      <c r="F971" s="22"/>
      <c r="G971" s="24">
        <v>1</v>
      </c>
      <c r="H971" s="25" t="s">
        <v>551</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3923</v>
      </c>
      <c r="D972" s="22" t="s">
        <v>2394</v>
      </c>
      <c r="E972" s="24"/>
      <c r="F972" s="22"/>
      <c r="G972" s="24">
        <v>1</v>
      </c>
      <c r="H972" s="25" t="s">
        <v>626</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3924</v>
      </c>
      <c r="D973" s="22" t="s">
        <v>3925</v>
      </c>
      <c r="E973" s="24"/>
      <c r="F973" s="22"/>
      <c r="G973" s="24">
        <v>1</v>
      </c>
      <c r="H973" s="25" t="s">
        <v>551</v>
      </c>
      <c r="I973" s="26">
        <v>42522</v>
      </c>
      <c r="J973" s="26">
        <v>42522</v>
      </c>
      <c r="K973" s="27">
        <v>1050</v>
      </c>
      <c r="L973" s="28">
        <v>600.99</v>
      </c>
      <c r="M973" s="28">
        <v>950</v>
      </c>
      <c r="N973" s="29">
        <v>0.65</v>
      </c>
      <c r="O973" s="28">
        <v>620</v>
      </c>
      <c r="P973" s="34"/>
      <c r="Q973" s="31" t="s">
        <v>488</v>
      </c>
    </row>
    <row r="974" ht="15.75" customHeight="1" spans="1:17">
      <c r="A974" s="18">
        <v>967</v>
      </c>
      <c r="B974" s="46"/>
      <c r="C974" s="22" t="s">
        <v>3926</v>
      </c>
      <c r="D974" s="22" t="s">
        <v>3927</v>
      </c>
      <c r="E974" s="24"/>
      <c r="F974" s="22"/>
      <c r="G974" s="24">
        <v>1</v>
      </c>
      <c r="H974" s="25" t="s">
        <v>551</v>
      </c>
      <c r="I974" s="26">
        <v>42522</v>
      </c>
      <c r="J974" s="26">
        <v>42522</v>
      </c>
      <c r="K974" s="27">
        <v>1215</v>
      </c>
      <c r="L974" s="28">
        <v>695.52</v>
      </c>
      <c r="M974" s="28">
        <v>1090</v>
      </c>
      <c r="N974" s="29">
        <v>0.65</v>
      </c>
      <c r="O974" s="28">
        <v>710</v>
      </c>
      <c r="P974" s="34"/>
      <c r="Q974" s="31" t="s">
        <v>488</v>
      </c>
    </row>
    <row r="975" ht="15.75" customHeight="1" spans="1:17">
      <c r="A975" s="18">
        <v>968</v>
      </c>
      <c r="B975" s="46"/>
      <c r="C975" s="22" t="s">
        <v>3928</v>
      </c>
      <c r="D975" s="22" t="s">
        <v>2390</v>
      </c>
      <c r="E975" s="24"/>
      <c r="F975" s="22"/>
      <c r="G975" s="24">
        <v>1</v>
      </c>
      <c r="H975" s="25" t="s">
        <v>551</v>
      </c>
      <c r="I975" s="26">
        <v>42522</v>
      </c>
      <c r="J975" s="26">
        <v>42522</v>
      </c>
      <c r="K975" s="27">
        <v>1300</v>
      </c>
      <c r="L975" s="28">
        <v>744.34</v>
      </c>
      <c r="M975" s="28">
        <v>1260</v>
      </c>
      <c r="N975" s="29">
        <v>0.77</v>
      </c>
      <c r="O975" s="28">
        <v>970</v>
      </c>
      <c r="P975" s="34"/>
      <c r="Q975" s="31" t="s">
        <v>488</v>
      </c>
    </row>
    <row r="976" ht="15.75" customHeight="1" spans="1:17">
      <c r="A976" s="18">
        <v>969</v>
      </c>
      <c r="B976" s="46"/>
      <c r="C976" s="22" t="s">
        <v>3929</v>
      </c>
      <c r="D976" s="22" t="s">
        <v>3930</v>
      </c>
      <c r="E976" s="24"/>
      <c r="F976" s="22"/>
      <c r="G976" s="24">
        <v>1</v>
      </c>
      <c r="H976" s="25" t="s">
        <v>551</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3931</v>
      </c>
      <c r="D977" s="22" t="s">
        <v>3932</v>
      </c>
      <c r="E977" s="24"/>
      <c r="F977" s="22"/>
      <c r="G977" s="24">
        <v>1</v>
      </c>
      <c r="H977" s="25" t="s">
        <v>551</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3933</v>
      </c>
      <c r="D978" s="22" t="s">
        <v>2365</v>
      </c>
      <c r="E978" s="24"/>
      <c r="F978" s="22" t="s">
        <v>2366</v>
      </c>
      <c r="G978" s="24">
        <v>2</v>
      </c>
      <c r="H978" s="25" t="s">
        <v>551</v>
      </c>
      <c r="I978" s="26">
        <v>42614</v>
      </c>
      <c r="J978" s="26">
        <v>42614</v>
      </c>
      <c r="K978" s="27">
        <v>5400</v>
      </c>
      <c r="L978" s="28">
        <v>3348</v>
      </c>
      <c r="M978" s="28">
        <v>4860</v>
      </c>
      <c r="N978" s="29">
        <v>0.68</v>
      </c>
      <c r="O978" s="28">
        <v>3300</v>
      </c>
      <c r="P978" s="34"/>
      <c r="Q978" s="31" t="s">
        <v>488</v>
      </c>
    </row>
    <row r="979" ht="15.75" customHeight="1" spans="1:17">
      <c r="A979" s="18">
        <v>972</v>
      </c>
      <c r="B979" s="46"/>
      <c r="C979" s="22" t="s">
        <v>3934</v>
      </c>
      <c r="D979" s="22" t="s">
        <v>3280</v>
      </c>
      <c r="E979" s="24" t="s">
        <v>2429</v>
      </c>
      <c r="F979" s="22"/>
      <c r="G979" s="24">
        <v>1</v>
      </c>
      <c r="H979" s="25" t="s">
        <v>551</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3935</v>
      </c>
      <c r="D980" s="22" t="s">
        <v>3936</v>
      </c>
      <c r="E980" s="24"/>
      <c r="F980" s="22"/>
      <c r="G980" s="24">
        <v>1</v>
      </c>
      <c r="H980" s="25" t="s">
        <v>551</v>
      </c>
      <c r="I980" s="26">
        <v>42826</v>
      </c>
      <c r="J980" s="26">
        <v>42826</v>
      </c>
      <c r="K980" s="27">
        <v>750</v>
      </c>
      <c r="L980" s="28">
        <v>581.7</v>
      </c>
      <c r="M980" s="28">
        <v>710</v>
      </c>
      <c r="N980" s="29">
        <v>0.75</v>
      </c>
      <c r="O980" s="28">
        <v>530</v>
      </c>
      <c r="P980" s="34"/>
      <c r="Q980" s="31" t="s">
        <v>488</v>
      </c>
    </row>
    <row r="981" ht="15.75" customHeight="1" spans="1:17">
      <c r="A981" s="18">
        <v>974</v>
      </c>
      <c r="B981" s="46"/>
      <c r="C981" s="22" t="s">
        <v>3937</v>
      </c>
      <c r="D981" s="22" t="s">
        <v>3736</v>
      </c>
      <c r="E981" s="24"/>
      <c r="F981" s="22"/>
      <c r="G981" s="24">
        <v>1</v>
      </c>
      <c r="H981" s="25" t="s">
        <v>551</v>
      </c>
      <c r="I981" s="26">
        <v>42826</v>
      </c>
      <c r="J981" s="26">
        <v>42826</v>
      </c>
      <c r="K981" s="27">
        <v>2100</v>
      </c>
      <c r="L981" s="28">
        <v>105</v>
      </c>
      <c r="M981" s="28">
        <v>2040</v>
      </c>
      <c r="N981" s="29">
        <v>0.83</v>
      </c>
      <c r="O981" s="28">
        <v>1690</v>
      </c>
      <c r="P981" s="34"/>
      <c r="Q981" s="31" t="s">
        <v>488</v>
      </c>
    </row>
    <row r="982" ht="15.75" customHeight="1" spans="1:17">
      <c r="A982" s="18">
        <v>975</v>
      </c>
      <c r="B982" s="46"/>
      <c r="C982" s="22" t="s">
        <v>3938</v>
      </c>
      <c r="D982" s="22" t="s">
        <v>2410</v>
      </c>
      <c r="E982" s="24"/>
      <c r="F982" s="22" t="s">
        <v>3939</v>
      </c>
      <c r="G982" s="24">
        <v>2</v>
      </c>
      <c r="H982" s="25" t="s">
        <v>551</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3940</v>
      </c>
      <c r="D983" s="22" t="s">
        <v>2713</v>
      </c>
      <c r="E983" s="24"/>
      <c r="F983" s="22"/>
      <c r="G983" s="24">
        <v>1</v>
      </c>
      <c r="H983" s="25" t="s">
        <v>551</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3941</v>
      </c>
      <c r="D984" s="22" t="s">
        <v>2421</v>
      </c>
      <c r="E984" s="24"/>
      <c r="F984" s="22"/>
      <c r="G984" s="24">
        <v>3</v>
      </c>
      <c r="H984" s="25" t="s">
        <v>551</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3942</v>
      </c>
      <c r="D985" s="22" t="s">
        <v>3943</v>
      </c>
      <c r="E985" s="24"/>
      <c r="F985" s="22"/>
      <c r="G985" s="24">
        <v>1</v>
      </c>
      <c r="H985" s="25" t="s">
        <v>2486</v>
      </c>
      <c r="I985" s="26">
        <v>43312</v>
      </c>
      <c r="J985" s="26">
        <v>43312</v>
      </c>
      <c r="K985" s="36">
        <v>8400</v>
      </c>
      <c r="L985" s="28">
        <v>8134</v>
      </c>
      <c r="M985" s="28">
        <v>8400</v>
      </c>
      <c r="N985" s="29">
        <v>0.91</v>
      </c>
      <c r="O985" s="28">
        <v>7640</v>
      </c>
      <c r="P985" s="34"/>
      <c r="Q985" s="31" t="s">
        <v>488</v>
      </c>
    </row>
    <row r="986" ht="15.75" customHeight="1" spans="1:17">
      <c r="A986" s="18">
        <v>979</v>
      </c>
      <c r="B986" s="46"/>
      <c r="C986" s="22" t="s">
        <v>3944</v>
      </c>
      <c r="D986" s="22" t="s">
        <v>3738</v>
      </c>
      <c r="E986" s="24"/>
      <c r="F986" s="22"/>
      <c r="G986" s="24">
        <v>1</v>
      </c>
      <c r="H986" s="25" t="s">
        <v>551</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3945</v>
      </c>
      <c r="D987" s="22" t="s">
        <v>3740</v>
      </c>
      <c r="E987" s="24"/>
      <c r="F987" s="22"/>
      <c r="G987" s="24">
        <v>1</v>
      </c>
      <c r="H987" s="25" t="s">
        <v>551</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3946</v>
      </c>
      <c r="D988" s="22" t="s">
        <v>3742</v>
      </c>
      <c r="E988" s="24" t="s">
        <v>3743</v>
      </c>
      <c r="F988" s="22" t="s">
        <v>3744</v>
      </c>
      <c r="G988" s="24">
        <v>1</v>
      </c>
      <c r="H988" s="25" t="s">
        <v>551</v>
      </c>
      <c r="I988" s="26">
        <v>42795</v>
      </c>
      <c r="J988" s="26">
        <v>42795</v>
      </c>
      <c r="K988" s="36">
        <v>9000</v>
      </c>
      <c r="L988" s="28">
        <v>6435</v>
      </c>
      <c r="M988" s="28">
        <v>8500</v>
      </c>
      <c r="N988" s="29">
        <v>0.83</v>
      </c>
      <c r="O988" s="28">
        <v>7060</v>
      </c>
      <c r="P988" s="34"/>
      <c r="Q988" s="31" t="s">
        <v>488</v>
      </c>
    </row>
    <row r="989" ht="15.75" customHeight="1" spans="1:17">
      <c r="A989" s="18">
        <v>982</v>
      </c>
      <c r="B989" s="46"/>
      <c r="C989" s="22" t="s">
        <v>3947</v>
      </c>
      <c r="D989" s="22" t="s">
        <v>3746</v>
      </c>
      <c r="E989" s="24"/>
      <c r="F989" s="22" t="s">
        <v>3747</v>
      </c>
      <c r="G989" s="24">
        <v>1</v>
      </c>
      <c r="H989" s="25" t="s">
        <v>551</v>
      </c>
      <c r="I989" s="26">
        <v>42795</v>
      </c>
      <c r="J989" s="26">
        <v>42795</v>
      </c>
      <c r="K989" s="43">
        <v>6000</v>
      </c>
      <c r="L989" s="28">
        <v>4290</v>
      </c>
      <c r="M989" s="28">
        <v>5820</v>
      </c>
      <c r="N989" s="29">
        <v>0.83</v>
      </c>
      <c r="O989" s="28">
        <v>4830</v>
      </c>
      <c r="P989" s="34"/>
      <c r="Q989" s="31" t="s">
        <v>488</v>
      </c>
    </row>
    <row r="990" ht="15.75" customHeight="1" spans="1:17">
      <c r="A990" s="18">
        <v>983</v>
      </c>
      <c r="B990" s="46"/>
      <c r="C990" s="22" t="s">
        <v>3948</v>
      </c>
      <c r="D990" s="22" t="s">
        <v>3749</v>
      </c>
      <c r="E990" s="24"/>
      <c r="F990" s="22" t="s">
        <v>3750</v>
      </c>
      <c r="G990" s="24">
        <v>1</v>
      </c>
      <c r="H990" s="25" t="s">
        <v>551</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3949</v>
      </c>
      <c r="D991" s="22" t="s">
        <v>2596</v>
      </c>
      <c r="E991" s="24"/>
      <c r="F991" s="22"/>
      <c r="G991" s="24">
        <v>1</v>
      </c>
      <c r="H991" s="25" t="s">
        <v>551</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3950</v>
      </c>
      <c r="D992" s="22" t="s">
        <v>3951</v>
      </c>
      <c r="E992" s="24"/>
      <c r="F992" s="22"/>
      <c r="G992" s="24">
        <v>1</v>
      </c>
      <c r="H992" s="25" t="s">
        <v>551</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3952</v>
      </c>
      <c r="D993" s="22" t="s">
        <v>3849</v>
      </c>
      <c r="E993" s="24"/>
      <c r="F993" s="22"/>
      <c r="G993" s="24">
        <v>1</v>
      </c>
      <c r="H993" s="25" t="s">
        <v>2498</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3953</v>
      </c>
      <c r="D994" s="22" t="s">
        <v>940</v>
      </c>
      <c r="E994" s="24"/>
      <c r="F994" s="22"/>
      <c r="G994" s="24">
        <v>1</v>
      </c>
      <c r="H994" s="25" t="s">
        <v>626</v>
      </c>
      <c r="I994" s="26">
        <v>41395</v>
      </c>
      <c r="J994" s="26">
        <v>41395</v>
      </c>
      <c r="K994" s="27">
        <v>2800</v>
      </c>
      <c r="L994" s="43">
        <v>140</v>
      </c>
      <c r="M994" s="28">
        <v>2460</v>
      </c>
      <c r="N994" s="29">
        <v>0.41</v>
      </c>
      <c r="O994" s="28">
        <v>1010</v>
      </c>
      <c r="P994" s="34"/>
      <c r="Q994" s="31" t="s">
        <v>488</v>
      </c>
    </row>
    <row r="995" ht="15.75" customHeight="1" spans="1:17">
      <c r="A995" s="18">
        <v>988</v>
      </c>
      <c r="B995" s="46"/>
      <c r="C995" s="22" t="s">
        <v>3954</v>
      </c>
      <c r="D995" s="22" t="s">
        <v>3542</v>
      </c>
      <c r="E995" s="24"/>
      <c r="F995" s="22"/>
      <c r="G995" s="24">
        <v>20</v>
      </c>
      <c r="H995" s="25" t="s">
        <v>626</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3955</v>
      </c>
      <c r="D996" s="22" t="s">
        <v>3542</v>
      </c>
      <c r="E996" s="24"/>
      <c r="F996" s="22"/>
      <c r="G996" s="24">
        <v>20</v>
      </c>
      <c r="H996" s="25" t="s">
        <v>626</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3956</v>
      </c>
      <c r="D997" s="22" t="s">
        <v>3542</v>
      </c>
      <c r="E997" s="24"/>
      <c r="F997" s="22"/>
      <c r="G997" s="24">
        <v>81</v>
      </c>
      <c r="H997" s="25" t="s">
        <v>626</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3957</v>
      </c>
      <c r="D998" s="23" t="s">
        <v>3958</v>
      </c>
      <c r="E998" s="24"/>
      <c r="F998" s="23"/>
      <c r="G998" s="24">
        <v>15</v>
      </c>
      <c r="H998" s="25" t="s">
        <v>2767</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3959</v>
      </c>
      <c r="D999" s="23" t="s">
        <v>3960</v>
      </c>
      <c r="E999" s="24"/>
      <c r="F999" s="23"/>
      <c r="G999" s="24">
        <v>100</v>
      </c>
      <c r="H999" s="25" t="s">
        <v>626</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3961</v>
      </c>
      <c r="D1000" s="23" t="s">
        <v>3962</v>
      </c>
      <c r="E1000" s="24"/>
      <c r="F1000" s="23"/>
      <c r="G1000" s="24">
        <v>100</v>
      </c>
      <c r="H1000" s="25" t="s">
        <v>626</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3963</v>
      </c>
      <c r="D1001" s="23" t="s">
        <v>3964</v>
      </c>
      <c r="E1001" s="24"/>
      <c r="F1001" s="23"/>
      <c r="G1001" s="24">
        <v>1</v>
      </c>
      <c r="H1001" s="25" t="s">
        <v>2486</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3965</v>
      </c>
      <c r="D1002" s="23" t="s">
        <v>3966</v>
      </c>
      <c r="E1002" s="24"/>
      <c r="F1002" s="23"/>
      <c r="G1002" s="24">
        <v>1</v>
      </c>
      <c r="H1002" s="25" t="s">
        <v>941</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3967</v>
      </c>
      <c r="D1003" s="23" t="s">
        <v>2749</v>
      </c>
      <c r="E1003" s="24"/>
      <c r="F1003" s="23"/>
      <c r="G1003" s="24">
        <v>85</v>
      </c>
      <c r="H1003" s="25" t="s">
        <v>626</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3968</v>
      </c>
      <c r="D1004" s="23" t="s">
        <v>3648</v>
      </c>
      <c r="E1004" s="24"/>
      <c r="F1004" s="23"/>
      <c r="G1004" s="24">
        <v>300</v>
      </c>
      <c r="H1004" s="25" t="s">
        <v>626</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3969</v>
      </c>
      <c r="D1005" s="23" t="s">
        <v>3970</v>
      </c>
      <c r="E1005" s="24"/>
      <c r="F1005" s="23"/>
      <c r="G1005" s="24">
        <v>1</v>
      </c>
      <c r="H1005" s="25" t="s">
        <v>551</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3971</v>
      </c>
      <c r="D1006" s="23" t="s">
        <v>3972</v>
      </c>
      <c r="E1006" s="24"/>
      <c r="F1006" s="23"/>
      <c r="G1006" s="24">
        <v>1</v>
      </c>
      <c r="H1006" s="25" t="s">
        <v>551</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2001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80" t="s">
        <v>3973</v>
      </c>
      <c r="C1008" s="22" t="s">
        <v>3974</v>
      </c>
      <c r="D1008" s="23" t="s">
        <v>2859</v>
      </c>
      <c r="E1008" s="24"/>
      <c r="F1008" s="23"/>
      <c r="G1008" s="24">
        <v>1</v>
      </c>
      <c r="H1008" s="25" t="s">
        <v>551</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3975</v>
      </c>
      <c r="D1009" s="23" t="s">
        <v>3976</v>
      </c>
      <c r="E1009" s="24" t="s">
        <v>2388</v>
      </c>
      <c r="F1009" s="23"/>
      <c r="G1009" s="24">
        <v>1</v>
      </c>
      <c r="H1009" s="25" t="s">
        <v>551</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3977</v>
      </c>
      <c r="D1010" s="23" t="s">
        <v>2355</v>
      </c>
      <c r="E1010" s="24"/>
      <c r="F1010" s="23"/>
      <c r="G1010" s="24">
        <v>2</v>
      </c>
      <c r="H1010" s="25" t="s">
        <v>551</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3978</v>
      </c>
      <c r="D1011" s="23" t="s">
        <v>2359</v>
      </c>
      <c r="E1011" s="24"/>
      <c r="F1011" s="23"/>
      <c r="G1011" s="24">
        <v>1</v>
      </c>
      <c r="H1011" s="25" t="s">
        <v>551</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3979</v>
      </c>
      <c r="D1012" s="23" t="s">
        <v>2362</v>
      </c>
      <c r="E1012" s="24" t="s">
        <v>3980</v>
      </c>
      <c r="F1012" s="23"/>
      <c r="G1012" s="24">
        <v>2</v>
      </c>
      <c r="H1012" s="25" t="s">
        <v>551</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3981</v>
      </c>
      <c r="D1013" s="23" t="s">
        <v>2489</v>
      </c>
      <c r="E1013" s="24"/>
      <c r="F1013" s="23"/>
      <c r="G1013" s="24">
        <v>1</v>
      </c>
      <c r="H1013" s="25" t="s">
        <v>2353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3982</v>
      </c>
      <c r="D1014" s="23" t="s">
        <v>2538</v>
      </c>
      <c r="E1014" s="24"/>
      <c r="F1014" s="22"/>
      <c r="G1014" s="24">
        <v>1</v>
      </c>
      <c r="H1014" s="25" t="s">
        <v>551</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3983</v>
      </c>
      <c r="D1015" s="23" t="s">
        <v>2449</v>
      </c>
      <c r="E1015" s="24"/>
      <c r="F1015" s="22"/>
      <c r="G1015" s="24">
        <v>1</v>
      </c>
      <c r="H1015" s="25" t="s">
        <v>551</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3984</v>
      </c>
      <c r="D1016" s="23" t="s">
        <v>3985</v>
      </c>
      <c r="E1016" s="24" t="s">
        <v>3262</v>
      </c>
      <c r="F1016" s="22"/>
      <c r="G1016" s="24">
        <v>1</v>
      </c>
      <c r="H1016" s="25" t="s">
        <v>2498</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3986</v>
      </c>
      <c r="D1017" s="23" t="s">
        <v>3987</v>
      </c>
      <c r="E1017" s="24"/>
      <c r="F1017" s="22"/>
      <c r="G1017" s="24">
        <v>1</v>
      </c>
      <c r="H1017" s="25" t="s">
        <v>551</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3988</v>
      </c>
      <c r="D1018" s="23" t="s">
        <v>3989</v>
      </c>
      <c r="E1018" s="24"/>
      <c r="F1018" s="22"/>
      <c r="G1018" s="24">
        <v>1</v>
      </c>
      <c r="H1018" s="25" t="s">
        <v>551</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3990</v>
      </c>
      <c r="D1019" s="23" t="s">
        <v>3991</v>
      </c>
      <c r="E1019" s="24"/>
      <c r="F1019" s="22"/>
      <c r="G1019" s="24">
        <v>1</v>
      </c>
      <c r="H1019" s="25" t="s">
        <v>551</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3992</v>
      </c>
      <c r="D1020" s="23" t="s">
        <v>3993</v>
      </c>
      <c r="E1020" s="24"/>
      <c r="F1020" s="22"/>
      <c r="G1020" s="24">
        <v>1</v>
      </c>
      <c r="H1020" s="25" t="s">
        <v>551</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3994</v>
      </c>
      <c r="D1021" s="23" t="s">
        <v>3995</v>
      </c>
      <c r="E1021" s="24"/>
      <c r="F1021" s="22"/>
      <c r="G1021" s="24">
        <v>1</v>
      </c>
      <c r="H1021" s="25" t="s">
        <v>551</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3996</v>
      </c>
      <c r="D1022" s="23" t="s">
        <v>3771</v>
      </c>
      <c r="E1022" s="24"/>
      <c r="F1022" s="22"/>
      <c r="G1022" s="24">
        <v>1</v>
      </c>
      <c r="H1022" s="25" t="s">
        <v>551</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3997</v>
      </c>
      <c r="D1023" s="23" t="s">
        <v>3998</v>
      </c>
      <c r="E1023" s="24"/>
      <c r="F1023" s="22"/>
      <c r="G1023" s="24">
        <v>1</v>
      </c>
      <c r="H1023" s="25" t="s">
        <v>551</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3999</v>
      </c>
      <c r="D1024" s="23" t="s">
        <v>4000</v>
      </c>
      <c r="E1024" s="24"/>
      <c r="F1024" s="22"/>
      <c r="G1024" s="24">
        <v>1</v>
      </c>
      <c r="H1024" s="25" t="s">
        <v>551</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4001</v>
      </c>
      <c r="D1025" s="23" t="s">
        <v>4000</v>
      </c>
      <c r="E1025" s="24"/>
      <c r="F1025" s="22"/>
      <c r="G1025" s="24">
        <v>1</v>
      </c>
      <c r="H1025" s="25" t="s">
        <v>551</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4002</v>
      </c>
      <c r="D1026" s="23" t="s">
        <v>4003</v>
      </c>
      <c r="E1026" s="24"/>
      <c r="F1026" s="22"/>
      <c r="G1026" s="24">
        <v>1</v>
      </c>
      <c r="H1026" s="25" t="s">
        <v>2353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4004</v>
      </c>
      <c r="D1027" s="23" t="s">
        <v>4003</v>
      </c>
      <c r="E1027" s="24"/>
      <c r="F1027" s="22"/>
      <c r="G1027" s="24">
        <v>1</v>
      </c>
      <c r="H1027" s="25" t="s">
        <v>2353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4005</v>
      </c>
      <c r="D1028" s="22" t="s">
        <v>4003</v>
      </c>
      <c r="E1028" s="24"/>
      <c r="F1028" s="22"/>
      <c r="G1028" s="24">
        <v>1</v>
      </c>
      <c r="H1028" s="25" t="s">
        <v>2353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4006</v>
      </c>
      <c r="D1029" s="23" t="s">
        <v>4003</v>
      </c>
      <c r="E1029" s="24"/>
      <c r="F1029" s="22"/>
      <c r="G1029" s="24">
        <v>1</v>
      </c>
      <c r="H1029" s="25" t="s">
        <v>2353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4007</v>
      </c>
      <c r="D1030" s="23" t="s">
        <v>4008</v>
      </c>
      <c r="E1030" s="24"/>
      <c r="F1030" s="22"/>
      <c r="G1030" s="24">
        <v>1</v>
      </c>
      <c r="H1030" s="25" t="s">
        <v>551</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4009</v>
      </c>
      <c r="D1031" s="23" t="s">
        <v>4010</v>
      </c>
      <c r="E1031" s="24"/>
      <c r="F1031" s="23"/>
      <c r="G1031" s="24">
        <v>1</v>
      </c>
      <c r="H1031" s="25" t="s">
        <v>551</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4011</v>
      </c>
      <c r="D1032" s="23" t="s">
        <v>4012</v>
      </c>
      <c r="E1032" s="24"/>
      <c r="F1032" s="22"/>
      <c r="G1032" s="24">
        <v>1</v>
      </c>
      <c r="H1032" s="25" t="s">
        <v>551</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4013</v>
      </c>
      <c r="D1033" s="23" t="s">
        <v>4012</v>
      </c>
      <c r="E1033" s="24"/>
      <c r="F1033" s="22"/>
      <c r="G1033" s="24">
        <v>1</v>
      </c>
      <c r="H1033" s="25" t="s">
        <v>551</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4014</v>
      </c>
      <c r="D1034" s="23" t="s">
        <v>4015</v>
      </c>
      <c r="E1034" s="24"/>
      <c r="F1034" s="22"/>
      <c r="G1034" s="24">
        <v>1</v>
      </c>
      <c r="H1034" s="25" t="s">
        <v>551</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4016</v>
      </c>
      <c r="D1035" s="22" t="s">
        <v>4017</v>
      </c>
      <c r="E1035" s="24"/>
      <c r="F1035" s="22"/>
      <c r="G1035" s="24">
        <v>1</v>
      </c>
      <c r="H1035" s="25" t="s">
        <v>551</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4018</v>
      </c>
      <c r="D1036" s="23" t="s">
        <v>4019</v>
      </c>
      <c r="E1036" s="24"/>
      <c r="F1036" s="22"/>
      <c r="G1036" s="24">
        <v>1</v>
      </c>
      <c r="H1036" s="25" t="s">
        <v>2486</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4020</v>
      </c>
      <c r="D1037" s="23" t="s">
        <v>2506</v>
      </c>
      <c r="E1037" s="24"/>
      <c r="F1037" s="22"/>
      <c r="G1037" s="24">
        <v>1</v>
      </c>
      <c r="H1037" s="25" t="s">
        <v>551</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4021</v>
      </c>
      <c r="D1038" s="22" t="s">
        <v>4022</v>
      </c>
      <c r="E1038" s="24"/>
      <c r="F1038" s="22"/>
      <c r="G1038" s="24">
        <v>1</v>
      </c>
      <c r="H1038" s="25" t="s">
        <v>2353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4023</v>
      </c>
      <c r="D1039" s="22" t="s">
        <v>4024</v>
      </c>
      <c r="E1039" s="24"/>
      <c r="F1039" s="22"/>
      <c r="G1039" s="24">
        <v>1</v>
      </c>
      <c r="H1039" s="25" t="s">
        <v>626</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4025</v>
      </c>
      <c r="D1040" s="22" t="s">
        <v>4024</v>
      </c>
      <c r="E1040" s="24"/>
      <c r="F1040" s="22"/>
      <c r="G1040" s="24">
        <v>1</v>
      </c>
      <c r="H1040" s="25" t="s">
        <v>626</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4026</v>
      </c>
      <c r="D1041" s="23" t="s">
        <v>2394</v>
      </c>
      <c r="E1041" s="24" t="s">
        <v>2388</v>
      </c>
      <c r="F1041" s="22"/>
      <c r="G1041" s="24">
        <v>1</v>
      </c>
      <c r="H1041" s="25" t="s">
        <v>551</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4027</v>
      </c>
      <c r="D1042" s="22" t="s">
        <v>2777</v>
      </c>
      <c r="E1042" s="22" t="s">
        <v>4028</v>
      </c>
      <c r="F1042" s="22"/>
      <c r="G1042" s="24">
        <v>1</v>
      </c>
      <c r="H1042" s="25" t="s">
        <v>551</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4029</v>
      </c>
      <c r="D1043" s="22" t="s">
        <v>2399</v>
      </c>
      <c r="E1043" s="24"/>
      <c r="F1043" s="22"/>
      <c r="G1043" s="24">
        <v>1</v>
      </c>
      <c r="H1043" s="25" t="s">
        <v>551</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4030</v>
      </c>
      <c r="D1044" s="22" t="s">
        <v>4031</v>
      </c>
      <c r="E1044" s="22"/>
      <c r="F1044" s="22"/>
      <c r="G1044" s="24">
        <v>1</v>
      </c>
      <c r="H1044" s="25" t="s">
        <v>551</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4032</v>
      </c>
      <c r="D1045" s="22" t="s">
        <v>3280</v>
      </c>
      <c r="E1045" s="22"/>
      <c r="F1045" s="22"/>
      <c r="G1045" s="24">
        <v>1</v>
      </c>
      <c r="H1045" s="25" t="s">
        <v>551</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4033</v>
      </c>
      <c r="D1046" s="22" t="s">
        <v>2421</v>
      </c>
      <c r="E1046" s="22"/>
      <c r="F1046" s="22" t="s">
        <v>4034</v>
      </c>
      <c r="G1046" s="24">
        <v>6</v>
      </c>
      <c r="H1046" s="25" t="s">
        <v>551</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4035</v>
      </c>
      <c r="D1047" s="22" t="s">
        <v>3527</v>
      </c>
      <c r="E1047" s="22"/>
      <c r="F1047" s="22" t="s">
        <v>4034</v>
      </c>
      <c r="G1047" s="24">
        <v>1</v>
      </c>
      <c r="H1047" s="25" t="s">
        <v>551</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4036</v>
      </c>
      <c r="D1048" s="22" t="s">
        <v>2677</v>
      </c>
      <c r="E1048" s="22" t="s">
        <v>2474</v>
      </c>
      <c r="F1048" s="22"/>
      <c r="G1048" s="24">
        <v>2</v>
      </c>
      <c r="H1048" s="25" t="s">
        <v>551</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4037</v>
      </c>
      <c r="D1049" s="22" t="s">
        <v>2596</v>
      </c>
      <c r="E1049" s="22"/>
      <c r="F1049" s="22"/>
      <c r="G1049" s="24">
        <v>3</v>
      </c>
      <c r="H1049" s="25" t="s">
        <v>551</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4038</v>
      </c>
      <c r="D1050" s="22" t="s">
        <v>2787</v>
      </c>
      <c r="E1050" s="22"/>
      <c r="F1050" s="22"/>
      <c r="G1050" s="24">
        <v>1</v>
      </c>
      <c r="H1050" s="25" t="s">
        <v>2498</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4039</v>
      </c>
      <c r="D1051" s="22" t="s">
        <v>3124</v>
      </c>
      <c r="E1051" s="22"/>
      <c r="F1051" s="22"/>
      <c r="G1051" s="24">
        <v>1</v>
      </c>
      <c r="H1051" s="25" t="s">
        <v>2498</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4040</v>
      </c>
      <c r="D1052" s="22" t="s">
        <v>4041</v>
      </c>
      <c r="E1052" s="22"/>
      <c r="F1052" s="22"/>
      <c r="G1052" s="24">
        <v>1</v>
      </c>
      <c r="H1052" s="25" t="s">
        <v>2498</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4042</v>
      </c>
      <c r="D1053" s="22" t="s">
        <v>2396</v>
      </c>
      <c r="E1053" s="22"/>
      <c r="F1053" s="22"/>
      <c r="G1053" s="24">
        <v>1</v>
      </c>
      <c r="H1053" s="25" t="s">
        <v>551</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4043</v>
      </c>
      <c r="D1054" s="22" t="s">
        <v>2426</v>
      </c>
      <c r="E1054" s="22"/>
      <c r="F1054" s="22"/>
      <c r="G1054" s="24">
        <v>2</v>
      </c>
      <c r="H1054" s="25" t="s">
        <v>551</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4044</v>
      </c>
      <c r="D1055" s="22" t="s">
        <v>4045</v>
      </c>
      <c r="E1055" s="22"/>
      <c r="F1055" s="22"/>
      <c r="G1055" s="24">
        <v>1</v>
      </c>
      <c r="H1055" s="25" t="s">
        <v>626</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4046</v>
      </c>
      <c r="D1056" s="22" t="s">
        <v>4047</v>
      </c>
      <c r="E1056" s="22"/>
      <c r="F1056" s="22"/>
      <c r="G1056" s="24">
        <v>1</v>
      </c>
      <c r="H1056" s="25" t="s">
        <v>551</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4048</v>
      </c>
      <c r="D1057" s="22" t="s">
        <v>3368</v>
      </c>
      <c r="E1057" s="22"/>
      <c r="F1057" s="22"/>
      <c r="G1057" s="24">
        <v>1</v>
      </c>
      <c r="H1057" s="25" t="s">
        <v>551</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4049</v>
      </c>
      <c r="D1058" s="22" t="s">
        <v>4050</v>
      </c>
      <c r="E1058" s="22"/>
      <c r="F1058" s="22"/>
      <c r="G1058" s="24">
        <v>1</v>
      </c>
      <c r="H1058" s="25" t="s">
        <v>551</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4051</v>
      </c>
      <c r="D1059" s="22" t="s">
        <v>4052</v>
      </c>
      <c r="E1059" s="22"/>
      <c r="F1059" s="23"/>
      <c r="G1059" s="24">
        <v>1</v>
      </c>
      <c r="H1059" s="25" t="s">
        <v>551</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4053</v>
      </c>
      <c r="D1060" s="22" t="s">
        <v>2416</v>
      </c>
      <c r="E1060" s="22"/>
      <c r="F1060" s="23"/>
      <c r="G1060" s="24">
        <v>1</v>
      </c>
      <c r="H1060" s="25" t="s">
        <v>551</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4054</v>
      </c>
      <c r="D1061" s="22" t="s">
        <v>2419</v>
      </c>
      <c r="E1061" s="22"/>
      <c r="F1061" s="23"/>
      <c r="G1061" s="24">
        <v>1</v>
      </c>
      <c r="H1061" s="25" t="s">
        <v>551</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4055</v>
      </c>
      <c r="D1062" s="22" t="s">
        <v>2610</v>
      </c>
      <c r="E1062" s="22"/>
      <c r="F1062" s="22"/>
      <c r="G1062" s="24">
        <v>1</v>
      </c>
      <c r="H1062" s="25" t="s">
        <v>2353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4056</v>
      </c>
      <c r="D1063" s="23" t="s">
        <v>3355</v>
      </c>
      <c r="E1063" s="22"/>
      <c r="F1063" s="22"/>
      <c r="G1063" s="24">
        <v>5</v>
      </c>
      <c r="H1063" s="25" t="s">
        <v>551</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4057</v>
      </c>
      <c r="D1064" s="23" t="s">
        <v>4058</v>
      </c>
      <c r="E1064" s="24"/>
      <c r="F1064" s="22"/>
      <c r="G1064" s="24">
        <v>1</v>
      </c>
      <c r="H1064" s="25" t="s">
        <v>2353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4059</v>
      </c>
      <c r="D1065" s="22" t="s">
        <v>2421</v>
      </c>
      <c r="E1065" s="24"/>
      <c r="F1065" s="22"/>
      <c r="G1065" s="24">
        <v>1</v>
      </c>
      <c r="H1065" s="25" t="s">
        <v>551</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4060</v>
      </c>
      <c r="D1066" s="22" t="s">
        <v>3691</v>
      </c>
      <c r="E1066" s="24"/>
      <c r="F1066" s="22"/>
      <c r="G1066" s="24">
        <v>1</v>
      </c>
      <c r="H1066" s="25" t="s">
        <v>551</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4061</v>
      </c>
      <c r="D1067" s="22" t="s">
        <v>2736</v>
      </c>
      <c r="E1067" s="24"/>
      <c r="F1067" s="22"/>
      <c r="G1067" s="24">
        <v>1</v>
      </c>
      <c r="H1067" s="25" t="s">
        <v>551</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4062</v>
      </c>
      <c r="D1068" s="22" t="s">
        <v>4063</v>
      </c>
      <c r="E1068" s="24"/>
      <c r="F1068" s="22"/>
      <c r="G1068" s="24">
        <v>1</v>
      </c>
      <c r="H1068" s="25" t="s">
        <v>626</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4064</v>
      </c>
      <c r="D1069" s="22" t="s">
        <v>3218</v>
      </c>
      <c r="E1069" s="24"/>
      <c r="F1069" s="22"/>
      <c r="G1069" s="24">
        <v>1</v>
      </c>
      <c r="H1069" s="25" t="s">
        <v>551</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4065</v>
      </c>
      <c r="D1070" s="22" t="s">
        <v>3218</v>
      </c>
      <c r="E1070" s="24"/>
      <c r="F1070" s="22"/>
      <c r="G1070" s="24">
        <v>1</v>
      </c>
      <c r="H1070" s="25" t="s">
        <v>551</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2076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4066</v>
      </c>
      <c r="C1072" s="22" t="s">
        <v>4067</v>
      </c>
      <c r="D1072" s="22" t="s">
        <v>4068</v>
      </c>
      <c r="E1072" s="24"/>
      <c r="F1072" s="22"/>
      <c r="G1072" s="24">
        <v>1</v>
      </c>
      <c r="H1072" s="25" t="s">
        <v>551</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4069</v>
      </c>
      <c r="D1073" s="22" t="s">
        <v>4070</v>
      </c>
      <c r="E1073" s="24"/>
      <c r="F1073" s="22"/>
      <c r="G1073" s="24">
        <v>1</v>
      </c>
      <c r="H1073" s="25" t="s">
        <v>551</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4071</v>
      </c>
      <c r="D1074" s="22" t="s">
        <v>2941</v>
      </c>
      <c r="E1074" s="24"/>
      <c r="F1074" s="22"/>
      <c r="G1074" s="24">
        <v>1</v>
      </c>
      <c r="H1074" s="25" t="s">
        <v>2353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4072</v>
      </c>
      <c r="D1075" s="22" t="s">
        <v>4073</v>
      </c>
      <c r="E1075" s="24"/>
      <c r="F1075" s="22"/>
      <c r="G1075" s="24">
        <v>1</v>
      </c>
      <c r="H1075" s="25" t="s">
        <v>2353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4074</v>
      </c>
      <c r="D1076" s="22" t="s">
        <v>2941</v>
      </c>
      <c r="E1076" s="24"/>
      <c r="F1076" s="22"/>
      <c r="G1076" s="24">
        <v>1</v>
      </c>
      <c r="H1076" s="25" t="s">
        <v>2353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4075</v>
      </c>
      <c r="D1077" s="23" t="s">
        <v>4076</v>
      </c>
      <c r="E1077" s="24"/>
      <c r="F1077" s="22"/>
      <c r="G1077" s="24">
        <v>1</v>
      </c>
      <c r="H1077" s="25" t="s">
        <v>551</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4077</v>
      </c>
      <c r="D1078" s="22" t="s">
        <v>3515</v>
      </c>
      <c r="E1078" s="24"/>
      <c r="F1078" s="22"/>
      <c r="G1078" s="24">
        <v>1</v>
      </c>
      <c r="H1078" s="25" t="s">
        <v>2353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4078</v>
      </c>
      <c r="D1079" s="22" t="s">
        <v>2941</v>
      </c>
      <c r="E1079" s="24"/>
      <c r="F1079" s="22"/>
      <c r="G1079" s="24">
        <v>1</v>
      </c>
      <c r="H1079" s="25" t="s">
        <v>2353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4079</v>
      </c>
      <c r="D1080" s="22" t="s">
        <v>4080</v>
      </c>
      <c r="E1080" s="24"/>
      <c r="F1080" s="22"/>
      <c r="G1080" s="24">
        <v>1</v>
      </c>
      <c r="H1080" s="25" t="s">
        <v>551</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4081</v>
      </c>
      <c r="D1081" s="22" t="s">
        <v>4082</v>
      </c>
      <c r="E1081" s="24"/>
      <c r="F1081" s="22"/>
      <c r="G1081" s="24">
        <v>1</v>
      </c>
      <c r="H1081" s="25" t="s">
        <v>551</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4083</v>
      </c>
      <c r="D1082" s="22" t="s">
        <v>2355</v>
      </c>
      <c r="E1082" s="24"/>
      <c r="F1082" s="22"/>
      <c r="G1082" s="24">
        <v>1</v>
      </c>
      <c r="H1082" s="25" t="s">
        <v>551</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4084</v>
      </c>
      <c r="D1083" s="22" t="s">
        <v>2359</v>
      </c>
      <c r="E1083" s="24"/>
      <c r="F1083" s="22"/>
      <c r="G1083" s="24">
        <v>1</v>
      </c>
      <c r="H1083" s="25" t="s">
        <v>551</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4085</v>
      </c>
      <c r="D1084" s="22" t="s">
        <v>2362</v>
      </c>
      <c r="E1084" s="24"/>
      <c r="F1084" s="22"/>
      <c r="G1084" s="24">
        <v>1</v>
      </c>
      <c r="H1084" s="25" t="s">
        <v>551</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4086</v>
      </c>
      <c r="D1085" s="22" t="s">
        <v>2362</v>
      </c>
      <c r="E1085" s="24"/>
      <c r="F1085" s="22"/>
      <c r="G1085" s="24">
        <v>1</v>
      </c>
      <c r="H1085" s="25" t="s">
        <v>551</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4087</v>
      </c>
      <c r="D1086" s="22" t="s">
        <v>2396</v>
      </c>
      <c r="E1086" s="24"/>
      <c r="F1086" s="22"/>
      <c r="G1086" s="24">
        <v>1</v>
      </c>
      <c r="H1086" s="25" t="s">
        <v>551</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4088</v>
      </c>
      <c r="D1087" s="22" t="s">
        <v>4089</v>
      </c>
      <c r="E1087" s="24"/>
      <c r="F1087" s="22"/>
      <c r="G1087" s="24">
        <v>1</v>
      </c>
      <c r="H1087" s="25" t="s">
        <v>551</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4090</v>
      </c>
      <c r="D1088" s="22" t="s">
        <v>4091</v>
      </c>
      <c r="E1088" s="24"/>
      <c r="F1088" s="22"/>
      <c r="G1088" s="24">
        <v>1</v>
      </c>
      <c r="H1088" s="25" t="s">
        <v>551</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4092</v>
      </c>
      <c r="D1089" s="22" t="s">
        <v>4093</v>
      </c>
      <c r="E1089" s="24"/>
      <c r="F1089" s="22"/>
      <c r="G1089" s="24">
        <v>1</v>
      </c>
      <c r="H1089" s="25" t="s">
        <v>2353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4094</v>
      </c>
      <c r="D1090" s="22" t="s">
        <v>4095</v>
      </c>
      <c r="E1090" s="24"/>
      <c r="F1090" s="22"/>
      <c r="G1090" s="24">
        <v>1</v>
      </c>
      <c r="H1090" s="25" t="s">
        <v>2353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4096</v>
      </c>
      <c r="D1091" s="22" t="s">
        <v>2419</v>
      </c>
      <c r="E1091" s="24"/>
      <c r="F1091" s="22"/>
      <c r="G1091" s="24">
        <v>2</v>
      </c>
      <c r="H1091" s="25" t="s">
        <v>551</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4097</v>
      </c>
      <c r="D1092" s="22" t="s">
        <v>2362</v>
      </c>
      <c r="E1092" s="24"/>
      <c r="F1092" s="22"/>
      <c r="G1092" s="24">
        <v>1</v>
      </c>
      <c r="H1092" s="25" t="s">
        <v>551</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4098</v>
      </c>
      <c r="D1093" s="22" t="s">
        <v>2394</v>
      </c>
      <c r="E1093" s="24"/>
      <c r="F1093" s="22"/>
      <c r="G1093" s="24">
        <v>2</v>
      </c>
      <c r="H1093" s="25" t="s">
        <v>626</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4099</v>
      </c>
      <c r="D1094" s="22" t="s">
        <v>2424</v>
      </c>
      <c r="E1094" s="24"/>
      <c r="F1094" s="22"/>
      <c r="G1094" s="24">
        <v>1</v>
      </c>
      <c r="H1094" s="25" t="s">
        <v>551</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4100</v>
      </c>
      <c r="D1095" s="22" t="s">
        <v>2424</v>
      </c>
      <c r="E1095" s="24"/>
      <c r="F1095" s="22"/>
      <c r="G1095" s="24">
        <v>1</v>
      </c>
      <c r="H1095" s="25" t="s">
        <v>551</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4101</v>
      </c>
      <c r="D1096" s="22" t="s">
        <v>2396</v>
      </c>
      <c r="E1096" s="24"/>
      <c r="F1096" s="22"/>
      <c r="G1096" s="24">
        <v>1</v>
      </c>
      <c r="H1096" s="25" t="s">
        <v>551</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4102</v>
      </c>
      <c r="D1097" s="22" t="s">
        <v>2359</v>
      </c>
      <c r="E1097" s="24"/>
      <c r="F1097" s="22"/>
      <c r="G1097" s="24">
        <v>1</v>
      </c>
      <c r="H1097" s="25" t="s">
        <v>551</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4103</v>
      </c>
      <c r="D1098" s="22" t="s">
        <v>4104</v>
      </c>
      <c r="E1098" s="24"/>
      <c r="F1098" s="22"/>
      <c r="G1098" s="24">
        <v>1</v>
      </c>
      <c r="H1098" s="25" t="s">
        <v>2353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4105</v>
      </c>
      <c r="D1099" s="22" t="s">
        <v>4106</v>
      </c>
      <c r="E1099" s="24"/>
      <c r="F1099" s="22"/>
      <c r="G1099" s="24">
        <v>1</v>
      </c>
      <c r="H1099" s="25" t="s">
        <v>2353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4107</v>
      </c>
      <c r="D1100" s="22" t="s">
        <v>4108</v>
      </c>
      <c r="E1100" s="24"/>
      <c r="F1100" s="22"/>
      <c r="G1100" s="24">
        <v>1</v>
      </c>
      <c r="H1100" s="25" t="s">
        <v>2353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4109</v>
      </c>
      <c r="D1101" s="22" t="s">
        <v>4110</v>
      </c>
      <c r="E1101" s="24"/>
      <c r="F1101" s="22"/>
      <c r="G1101" s="24">
        <v>1</v>
      </c>
      <c r="H1101" s="25" t="s">
        <v>2353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4111</v>
      </c>
      <c r="D1102" s="22" t="s">
        <v>4112</v>
      </c>
      <c r="E1102" s="24"/>
      <c r="F1102" s="22"/>
      <c r="G1102" s="24">
        <v>1</v>
      </c>
      <c r="H1102" s="25" t="s">
        <v>2353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4113</v>
      </c>
      <c r="D1103" s="22" t="s">
        <v>4114</v>
      </c>
      <c r="E1103" s="24"/>
      <c r="F1103" s="22"/>
      <c r="G1103" s="24">
        <v>1</v>
      </c>
      <c r="H1103" s="25" t="s">
        <v>2353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4115</v>
      </c>
      <c r="D1104" s="23" t="s">
        <v>2394</v>
      </c>
      <c r="E1104" s="24"/>
      <c r="F1104" s="23"/>
      <c r="G1104" s="24">
        <v>1</v>
      </c>
      <c r="H1104" s="25" t="s">
        <v>626</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4116</v>
      </c>
      <c r="D1105" s="23" t="s">
        <v>2362</v>
      </c>
      <c r="E1105" s="24"/>
      <c r="F1105" s="23"/>
      <c r="G1105" s="24">
        <v>1</v>
      </c>
      <c r="H1105" s="25" t="s">
        <v>551</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4117</v>
      </c>
      <c r="D1106" s="23" t="s">
        <v>3835</v>
      </c>
      <c r="E1106" s="24"/>
      <c r="F1106" s="23"/>
      <c r="G1106" s="24">
        <v>1</v>
      </c>
      <c r="H1106" s="25" t="s">
        <v>551</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4118</v>
      </c>
      <c r="D1107" s="23" t="s">
        <v>2506</v>
      </c>
      <c r="E1107" s="24"/>
      <c r="F1107" s="23"/>
      <c r="G1107" s="24">
        <v>1</v>
      </c>
      <c r="H1107" s="25" t="s">
        <v>551</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4119</v>
      </c>
      <c r="D1108" s="23" t="s">
        <v>3835</v>
      </c>
      <c r="E1108" s="24"/>
      <c r="F1108" s="23"/>
      <c r="G1108" s="24">
        <v>1</v>
      </c>
      <c r="H1108" s="25" t="s">
        <v>551</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4120</v>
      </c>
      <c r="D1109" s="23" t="s">
        <v>2677</v>
      </c>
      <c r="E1109" s="24" t="s">
        <v>2474</v>
      </c>
      <c r="F1109" s="23"/>
      <c r="G1109" s="24">
        <v>1</v>
      </c>
      <c r="H1109" s="25" t="s">
        <v>551</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4121</v>
      </c>
      <c r="D1110" s="23" t="s">
        <v>2374</v>
      </c>
      <c r="E1110" s="24"/>
      <c r="F1110" s="23"/>
      <c r="G1110" s="24">
        <v>1</v>
      </c>
      <c r="H1110" s="25" t="s">
        <v>551</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4122</v>
      </c>
      <c r="D1111" s="23" t="s">
        <v>2648</v>
      </c>
      <c r="E1111" s="24"/>
      <c r="F1111" s="23"/>
      <c r="G1111" s="24">
        <v>1</v>
      </c>
      <c r="H1111" s="25" t="s">
        <v>551</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4123</v>
      </c>
      <c r="D1112" s="23" t="s">
        <v>2648</v>
      </c>
      <c r="E1112" s="24"/>
      <c r="F1112" s="22"/>
      <c r="G1112" s="24">
        <v>1</v>
      </c>
      <c r="H1112" s="25" t="s">
        <v>551</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4124</v>
      </c>
      <c r="D1113" s="23" t="s">
        <v>4125</v>
      </c>
      <c r="E1113" s="24"/>
      <c r="F1113" s="23"/>
      <c r="G1113" s="24">
        <v>1</v>
      </c>
      <c r="H1113" s="25" t="s">
        <v>551</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4126</v>
      </c>
      <c r="D1114" s="23" t="s">
        <v>2506</v>
      </c>
      <c r="E1114" s="24"/>
      <c r="F1114" s="23"/>
      <c r="G1114" s="24">
        <v>1</v>
      </c>
      <c r="H1114" s="25" t="s">
        <v>551</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4127</v>
      </c>
      <c r="D1115" s="23" t="s">
        <v>4128</v>
      </c>
      <c r="E1115" s="24"/>
      <c r="F1115" s="23"/>
      <c r="G1115" s="24">
        <v>1</v>
      </c>
      <c r="H1115" s="25" t="s">
        <v>551</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4129</v>
      </c>
      <c r="D1116" s="23" t="s">
        <v>2416</v>
      </c>
      <c r="E1116" s="24"/>
      <c r="F1116" s="22"/>
      <c r="G1116" s="24">
        <v>1</v>
      </c>
      <c r="H1116" s="25" t="s">
        <v>551</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4130</v>
      </c>
      <c r="D1117" s="23" t="s">
        <v>2362</v>
      </c>
      <c r="E1117" s="24"/>
      <c r="F1117" s="22"/>
      <c r="G1117" s="24">
        <v>1</v>
      </c>
      <c r="H1117" s="25" t="s">
        <v>551</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4131</v>
      </c>
      <c r="D1118" s="23" t="s">
        <v>2399</v>
      </c>
      <c r="E1118" s="24"/>
      <c r="F1118" s="22"/>
      <c r="G1118" s="24">
        <v>1</v>
      </c>
      <c r="H1118" s="25" t="s">
        <v>551</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4132</v>
      </c>
      <c r="D1119" s="23" t="s">
        <v>4133</v>
      </c>
      <c r="E1119" s="24"/>
      <c r="F1119" s="22"/>
      <c r="G1119" s="24">
        <v>1</v>
      </c>
      <c r="H1119" s="25" t="s">
        <v>551</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4134</v>
      </c>
      <c r="D1120" s="23" t="s">
        <v>2596</v>
      </c>
      <c r="E1120" s="24"/>
      <c r="F1120" s="22"/>
      <c r="G1120" s="24">
        <v>1</v>
      </c>
      <c r="H1120" s="25" t="s">
        <v>551</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4135</v>
      </c>
      <c r="D1121" s="23" t="s">
        <v>2570</v>
      </c>
      <c r="E1121" s="24"/>
      <c r="F1121" s="22"/>
      <c r="G1121" s="24">
        <v>1</v>
      </c>
      <c r="H1121" s="25" t="s">
        <v>551</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4136</v>
      </c>
      <c r="D1122" s="23" t="s">
        <v>4137</v>
      </c>
      <c r="E1122" s="24"/>
      <c r="F1122" s="22"/>
      <c r="G1122" s="24">
        <v>1</v>
      </c>
      <c r="H1122" s="25" t="s">
        <v>551</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4138</v>
      </c>
      <c r="D1123" s="23" t="s">
        <v>4139</v>
      </c>
      <c r="E1123" s="24"/>
      <c r="F1123" s="22"/>
      <c r="G1123" s="24">
        <v>1</v>
      </c>
      <c r="H1123" s="25" t="s">
        <v>551</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4140</v>
      </c>
      <c r="D1124" s="23" t="s">
        <v>2394</v>
      </c>
      <c r="E1124" s="24"/>
      <c r="F1124" s="22"/>
      <c r="G1124" s="24">
        <v>1</v>
      </c>
      <c r="H1124" s="25" t="s">
        <v>626</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4141</v>
      </c>
      <c r="D1125" s="23" t="s">
        <v>4024</v>
      </c>
      <c r="E1125" s="24"/>
      <c r="F1125" s="22"/>
      <c r="G1125" s="24">
        <v>1</v>
      </c>
      <c r="H1125" s="25" t="s">
        <v>626</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4142</v>
      </c>
      <c r="D1126" s="23" t="s">
        <v>4137</v>
      </c>
      <c r="E1126" s="24"/>
      <c r="F1126" s="22"/>
      <c r="G1126" s="24">
        <v>1</v>
      </c>
      <c r="H1126" s="25" t="s">
        <v>551</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4143</v>
      </c>
      <c r="D1127" s="23" t="s">
        <v>2461</v>
      </c>
      <c r="E1127" s="24"/>
      <c r="F1127" s="22"/>
      <c r="G1127" s="24">
        <v>2</v>
      </c>
      <c r="H1127" s="25" t="s">
        <v>551</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4144</v>
      </c>
      <c r="D1128" s="23" t="s">
        <v>4145</v>
      </c>
      <c r="E1128" s="24"/>
      <c r="F1128" s="22"/>
      <c r="G1128" s="24">
        <v>1</v>
      </c>
      <c r="H1128" s="25" t="s">
        <v>551</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4146</v>
      </c>
      <c r="D1129" s="23" t="s">
        <v>2416</v>
      </c>
      <c r="E1129" s="24"/>
      <c r="F1129" s="22"/>
      <c r="G1129" s="24">
        <v>1</v>
      </c>
      <c r="H1129" s="25" t="s">
        <v>551</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4147</v>
      </c>
      <c r="D1130" s="22" t="s">
        <v>2777</v>
      </c>
      <c r="E1130" s="24" t="s">
        <v>4028</v>
      </c>
      <c r="F1130" s="22"/>
      <c r="G1130" s="24">
        <v>1</v>
      </c>
      <c r="H1130" s="25" t="s">
        <v>551</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4148</v>
      </c>
      <c r="D1131" s="23" t="s">
        <v>2715</v>
      </c>
      <c r="E1131" s="24"/>
      <c r="F1131" s="22"/>
      <c r="G1131" s="24">
        <v>1</v>
      </c>
      <c r="H1131" s="25" t="s">
        <v>551</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4149</v>
      </c>
      <c r="D1132" s="23" t="s">
        <v>4150</v>
      </c>
      <c r="E1132" s="24"/>
      <c r="F1132" s="22"/>
      <c r="G1132" s="24">
        <v>1</v>
      </c>
      <c r="H1132" s="25" t="s">
        <v>2486</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4151</v>
      </c>
      <c r="D1133" s="23" t="s">
        <v>2416</v>
      </c>
      <c r="E1133" s="24"/>
      <c r="F1133" s="22"/>
      <c r="G1133" s="24">
        <v>1</v>
      </c>
      <c r="H1133" s="25" t="s">
        <v>551</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4152</v>
      </c>
      <c r="D1134" s="23" t="s">
        <v>4153</v>
      </c>
      <c r="E1134" s="24"/>
      <c r="F1134" s="22"/>
      <c r="G1134" s="24">
        <v>1</v>
      </c>
      <c r="H1134" s="25" t="s">
        <v>551</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4154</v>
      </c>
      <c r="D1135" s="23" t="s">
        <v>4155</v>
      </c>
      <c r="E1135" s="24"/>
      <c r="F1135" s="22"/>
      <c r="G1135" s="24">
        <v>1</v>
      </c>
      <c r="H1135" s="25" t="s">
        <v>551</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4156</v>
      </c>
      <c r="D1136" s="23" t="s">
        <v>4155</v>
      </c>
      <c r="E1136" s="24"/>
      <c r="F1136" s="22"/>
      <c r="G1136" s="24">
        <v>2</v>
      </c>
      <c r="H1136" s="25" t="s">
        <v>551</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4157</v>
      </c>
      <c r="D1137" s="22" t="s">
        <v>4155</v>
      </c>
      <c r="E1137" s="24"/>
      <c r="F1137" s="22"/>
      <c r="G1137" s="24">
        <v>1</v>
      </c>
      <c r="H1137" s="25" t="s">
        <v>551</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4158</v>
      </c>
      <c r="D1138" s="23" t="s">
        <v>4159</v>
      </c>
      <c r="E1138" s="24"/>
      <c r="F1138" s="23" t="s">
        <v>3243</v>
      </c>
      <c r="G1138" s="24">
        <v>1</v>
      </c>
      <c r="H1138" s="25" t="s">
        <v>551</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4160</v>
      </c>
      <c r="D1139" s="23" t="s">
        <v>4161</v>
      </c>
      <c r="E1139" s="24"/>
      <c r="F1139" s="22" t="s">
        <v>3248</v>
      </c>
      <c r="G1139" s="24">
        <v>2</v>
      </c>
      <c r="H1139" s="25" t="s">
        <v>551</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4162</v>
      </c>
      <c r="D1140" s="22" t="s">
        <v>2698</v>
      </c>
      <c r="E1140" s="24"/>
      <c r="F1140" s="22" t="s">
        <v>4163</v>
      </c>
      <c r="G1140" s="24">
        <v>1</v>
      </c>
      <c r="H1140" s="25" t="s">
        <v>551</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4164</v>
      </c>
      <c r="D1141" s="22" t="s">
        <v>3527</v>
      </c>
      <c r="E1141" s="24"/>
      <c r="F1141" s="22" t="s">
        <v>2459</v>
      </c>
      <c r="G1141" s="24">
        <v>2</v>
      </c>
      <c r="H1141" s="25" t="s">
        <v>551</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4165</v>
      </c>
      <c r="D1142" s="22" t="s">
        <v>3527</v>
      </c>
      <c r="E1142" s="24"/>
      <c r="F1142" s="22" t="s">
        <v>2459</v>
      </c>
      <c r="G1142" s="24">
        <v>6</v>
      </c>
      <c r="H1142" s="25" t="s">
        <v>551</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4166</v>
      </c>
      <c r="D1143" s="23" t="s">
        <v>4167</v>
      </c>
      <c r="E1143" s="24"/>
      <c r="F1143" s="22"/>
      <c r="G1143" s="24">
        <v>1</v>
      </c>
      <c r="H1143" s="25" t="s">
        <v>551</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4168</v>
      </c>
      <c r="D1144" s="22" t="s">
        <v>2566</v>
      </c>
      <c r="E1144" s="22"/>
      <c r="F1144" s="22"/>
      <c r="G1144" s="24">
        <v>1</v>
      </c>
      <c r="H1144" s="25" t="s">
        <v>551</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4169</v>
      </c>
      <c r="D1145" s="22" t="s">
        <v>2596</v>
      </c>
      <c r="E1145" s="22"/>
      <c r="F1145" s="22"/>
      <c r="G1145" s="24">
        <v>2</v>
      </c>
      <c r="H1145" s="25" t="s">
        <v>551</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4170</v>
      </c>
      <c r="D1146" s="22" t="s">
        <v>2713</v>
      </c>
      <c r="E1146" s="22"/>
      <c r="F1146" s="22"/>
      <c r="G1146" s="24">
        <v>1</v>
      </c>
      <c r="H1146" s="25" t="s">
        <v>551</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4171</v>
      </c>
      <c r="D1147" s="22" t="s">
        <v>2402</v>
      </c>
      <c r="E1147" s="22"/>
      <c r="F1147" s="22"/>
      <c r="G1147" s="24">
        <v>1</v>
      </c>
      <c r="H1147" s="25" t="s">
        <v>551</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4172</v>
      </c>
      <c r="D1148" s="22" t="s">
        <v>4173</v>
      </c>
      <c r="E1148" s="22"/>
      <c r="F1148" s="22"/>
      <c r="G1148" s="24">
        <v>1</v>
      </c>
      <c r="H1148" s="25" t="s">
        <v>551</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4174</v>
      </c>
      <c r="D1149" s="22" t="s">
        <v>4175</v>
      </c>
      <c r="E1149" s="22"/>
      <c r="F1149" s="22"/>
      <c r="G1149" s="24">
        <v>1</v>
      </c>
      <c r="H1149" s="25" t="s">
        <v>551</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4176</v>
      </c>
      <c r="D1150" s="22" t="s">
        <v>4177</v>
      </c>
      <c r="E1150" s="22"/>
      <c r="F1150" s="22"/>
      <c r="G1150" s="24">
        <v>1</v>
      </c>
      <c r="H1150" s="25" t="s">
        <v>551</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4178</v>
      </c>
      <c r="D1151" s="22" t="s">
        <v>4179</v>
      </c>
      <c r="E1151" s="22"/>
      <c r="F1151" s="22"/>
      <c r="G1151" s="24">
        <v>1</v>
      </c>
      <c r="H1151" s="25" t="s">
        <v>551</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4180</v>
      </c>
      <c r="D1152" s="22" t="s">
        <v>4181</v>
      </c>
      <c r="E1152" s="22"/>
      <c r="F1152" s="22"/>
      <c r="G1152" s="24">
        <v>1</v>
      </c>
      <c r="H1152" s="25" t="s">
        <v>551</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4182</v>
      </c>
      <c r="D1153" s="22" t="s">
        <v>2713</v>
      </c>
      <c r="E1153" s="22"/>
      <c r="F1153" s="22"/>
      <c r="G1153" s="24">
        <v>1</v>
      </c>
      <c r="H1153" s="25" t="s">
        <v>551</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4183</v>
      </c>
      <c r="D1154" s="22" t="s">
        <v>4184</v>
      </c>
      <c r="E1154" s="22"/>
      <c r="F1154" s="22"/>
      <c r="G1154" s="24">
        <v>1</v>
      </c>
      <c r="H1154" s="25" t="s">
        <v>551</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4185</v>
      </c>
      <c r="D1155" s="22" t="s">
        <v>1983</v>
      </c>
      <c r="E1155" s="22"/>
      <c r="F1155" s="22"/>
      <c r="G1155" s="24">
        <v>1</v>
      </c>
      <c r="H1155" s="25" t="s">
        <v>626</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4186</v>
      </c>
      <c r="D1156" s="22" t="s">
        <v>4187</v>
      </c>
      <c r="E1156" s="22"/>
      <c r="F1156" s="22"/>
      <c r="G1156" s="24">
        <v>1</v>
      </c>
      <c r="H1156" s="25" t="s">
        <v>551</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4188</v>
      </c>
      <c r="D1157" s="22" t="s">
        <v>4189</v>
      </c>
      <c r="E1157" s="22"/>
      <c r="F1157" s="22"/>
      <c r="G1157" s="24">
        <v>1</v>
      </c>
      <c r="H1157" s="25" t="s">
        <v>551</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4190</v>
      </c>
      <c r="D1158" s="22" t="s">
        <v>4191</v>
      </c>
      <c r="E1158" s="22"/>
      <c r="F1158" s="22"/>
      <c r="G1158" s="24">
        <v>1</v>
      </c>
      <c r="H1158" s="25" t="s">
        <v>551</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4192</v>
      </c>
      <c r="D1159" s="22" t="s">
        <v>2566</v>
      </c>
      <c r="E1159" s="22" t="s">
        <v>2567</v>
      </c>
      <c r="F1159" s="22" t="s">
        <v>2568</v>
      </c>
      <c r="G1159" s="24">
        <v>1</v>
      </c>
      <c r="H1159" s="25" t="s">
        <v>551</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4193</v>
      </c>
      <c r="D1160" s="22" t="s">
        <v>2713</v>
      </c>
      <c r="E1160" s="22"/>
      <c r="F1160" s="22"/>
      <c r="G1160" s="24">
        <v>1</v>
      </c>
      <c r="H1160" s="25" t="s">
        <v>551</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4194</v>
      </c>
      <c r="D1161" s="22" t="s">
        <v>4195</v>
      </c>
      <c r="E1161" s="22"/>
      <c r="F1161" s="22"/>
      <c r="G1161" s="24">
        <v>1</v>
      </c>
      <c r="H1161" s="25" t="s">
        <v>2498</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4196</v>
      </c>
      <c r="D1162" s="22" t="s">
        <v>2517</v>
      </c>
      <c r="E1162" s="22"/>
      <c r="F1162" s="22"/>
      <c r="G1162" s="24">
        <v>1</v>
      </c>
      <c r="H1162" s="25" t="s">
        <v>2498</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4197</v>
      </c>
      <c r="D1163" s="22" t="s">
        <v>3302</v>
      </c>
      <c r="E1163" s="22"/>
      <c r="F1163" s="22"/>
      <c r="G1163" s="24">
        <v>1</v>
      </c>
      <c r="H1163" s="25" t="s">
        <v>2498</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4198</v>
      </c>
      <c r="D1164" s="22" t="s">
        <v>2517</v>
      </c>
      <c r="E1164" s="22"/>
      <c r="F1164" s="22"/>
      <c r="G1164" s="24">
        <v>1</v>
      </c>
      <c r="H1164" s="25" t="s">
        <v>2498</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4199</v>
      </c>
      <c r="D1165" s="23" t="s">
        <v>4200</v>
      </c>
      <c r="E1165" s="22"/>
      <c r="F1165" s="22"/>
      <c r="G1165" s="24">
        <v>1</v>
      </c>
      <c r="H1165" s="25" t="s">
        <v>626</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4201</v>
      </c>
      <c r="D1166" s="22" t="s">
        <v>2362</v>
      </c>
      <c r="E1166" s="22"/>
      <c r="F1166" s="22"/>
      <c r="G1166" s="24">
        <v>1</v>
      </c>
      <c r="H1166" s="25" t="s">
        <v>551</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4202</v>
      </c>
      <c r="D1167" s="22" t="s">
        <v>2939</v>
      </c>
      <c r="E1167" s="24"/>
      <c r="F1167" s="23"/>
      <c r="G1167" s="24">
        <v>1</v>
      </c>
      <c r="H1167" s="25" t="s">
        <v>2353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4203</v>
      </c>
      <c r="D1168" s="22" t="s">
        <v>2666</v>
      </c>
      <c r="E1168" s="24"/>
      <c r="F1168" s="22"/>
      <c r="G1168" s="24">
        <v>1</v>
      </c>
      <c r="H1168" s="25" t="s">
        <v>626</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4204</v>
      </c>
      <c r="D1169" s="22" t="s">
        <v>4205</v>
      </c>
      <c r="E1169" s="24"/>
      <c r="F1169" s="22"/>
      <c r="G1169" s="24">
        <v>1</v>
      </c>
      <c r="H1169" s="25" t="s">
        <v>2353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4206</v>
      </c>
      <c r="D1170" s="22" t="s">
        <v>2527</v>
      </c>
      <c r="E1170" s="24"/>
      <c r="F1170" s="22"/>
      <c r="G1170" s="24">
        <v>148</v>
      </c>
      <c r="H1170" s="25" t="s">
        <v>626</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4207</v>
      </c>
      <c r="D1171" s="22" t="s">
        <v>3542</v>
      </c>
      <c r="E1171" s="24"/>
      <c r="F1171" s="22"/>
      <c r="G1171" s="24">
        <v>1</v>
      </c>
      <c r="H1171" s="25" t="s">
        <v>2353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4208</v>
      </c>
      <c r="D1172" s="22" t="s">
        <v>4209</v>
      </c>
      <c r="E1172" s="24"/>
      <c r="F1172" s="22"/>
      <c r="G1172" s="24">
        <v>1</v>
      </c>
      <c r="H1172" s="25" t="s">
        <v>626</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4210</v>
      </c>
      <c r="D1173" s="22" t="s">
        <v>1983</v>
      </c>
      <c r="E1173" s="24"/>
      <c r="F1173" s="22"/>
      <c r="G1173" s="24">
        <v>1</v>
      </c>
      <c r="H1173" s="25" t="s">
        <v>626</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4211</v>
      </c>
      <c r="D1174" s="22" t="s">
        <v>2939</v>
      </c>
      <c r="E1174" s="24"/>
      <c r="F1174" s="22"/>
      <c r="G1174" s="24">
        <v>500</v>
      </c>
      <c r="H1174" s="25" t="s">
        <v>2981</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4212</v>
      </c>
      <c r="D1175" s="22" t="s">
        <v>2426</v>
      </c>
      <c r="E1175" s="24"/>
      <c r="F1175" s="22"/>
      <c r="G1175" s="24">
        <v>2</v>
      </c>
      <c r="H1175" s="25" t="s">
        <v>551</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4213</v>
      </c>
      <c r="D1176" s="22" t="s">
        <v>4214</v>
      </c>
      <c r="E1176" s="24" t="s">
        <v>2429</v>
      </c>
      <c r="F1176" s="22"/>
      <c r="G1176" s="24">
        <v>1</v>
      </c>
      <c r="H1176" s="25" t="s">
        <v>551</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4215</v>
      </c>
      <c r="D1177" s="22" t="s">
        <v>4216</v>
      </c>
      <c r="E1177" s="24"/>
      <c r="F1177" s="22"/>
      <c r="G1177" s="24">
        <v>1</v>
      </c>
      <c r="H1177" s="25" t="s">
        <v>626</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4217</v>
      </c>
      <c r="D1178" s="22" t="s">
        <v>4218</v>
      </c>
      <c r="E1178" s="24"/>
      <c r="F1178" s="22"/>
      <c r="G1178" s="24">
        <v>1</v>
      </c>
      <c r="H1178" s="25" t="s">
        <v>551</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4219</v>
      </c>
      <c r="D1179" s="22" t="s">
        <v>1392</v>
      </c>
      <c r="E1179" s="24"/>
      <c r="F1179" s="22"/>
      <c r="G1179" s="24">
        <v>1</v>
      </c>
      <c r="H1179" s="25" t="s">
        <v>551</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4220</v>
      </c>
      <c r="D1180" s="22" t="s">
        <v>3842</v>
      </c>
      <c r="E1180" s="24"/>
      <c r="F1180" s="22"/>
      <c r="G1180" s="24">
        <v>2</v>
      </c>
      <c r="H1180" s="25" t="s">
        <v>551</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4221</v>
      </c>
      <c r="D1181" s="22" t="s">
        <v>4222</v>
      </c>
      <c r="E1181" s="24"/>
      <c r="F1181" s="22"/>
      <c r="G1181" s="24">
        <v>200</v>
      </c>
      <c r="H1181" s="25" t="s">
        <v>626</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4223</v>
      </c>
      <c r="D1182" s="22" t="s">
        <v>2362</v>
      </c>
      <c r="E1182" s="24"/>
      <c r="F1182" s="22"/>
      <c r="G1182" s="24">
        <v>2</v>
      </c>
      <c r="H1182" s="25" t="s">
        <v>551</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4224</v>
      </c>
      <c r="D1183" s="22" t="s">
        <v>2461</v>
      </c>
      <c r="E1183" s="24"/>
      <c r="F1183" s="22"/>
      <c r="G1183" s="24">
        <v>2</v>
      </c>
      <c r="H1183" s="25" t="s">
        <v>551</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4225</v>
      </c>
      <c r="D1184" s="22" t="s">
        <v>2469</v>
      </c>
      <c r="E1184" s="24" t="s">
        <v>4226</v>
      </c>
      <c r="F1184" s="22"/>
      <c r="G1184" s="24">
        <v>9</v>
      </c>
      <c r="H1184" s="25" t="s">
        <v>551</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4227</v>
      </c>
      <c r="D1185" s="22" t="s">
        <v>4228</v>
      </c>
      <c r="E1185" s="24"/>
      <c r="F1185" s="22"/>
      <c r="G1185" s="24">
        <v>4</v>
      </c>
      <c r="H1185" s="25" t="s">
        <v>2767</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2207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80" t="s">
        <v>4229</v>
      </c>
      <c r="C1187" s="22" t="s">
        <v>4230</v>
      </c>
      <c r="D1187" s="22" t="s">
        <v>2859</v>
      </c>
      <c r="E1187" s="24"/>
      <c r="F1187" s="22"/>
      <c r="G1187" s="24">
        <v>1</v>
      </c>
      <c r="H1187" s="25" t="s">
        <v>626</v>
      </c>
      <c r="I1187" s="26">
        <v>42522</v>
      </c>
      <c r="J1187" s="26">
        <v>42522</v>
      </c>
      <c r="K1187" s="27">
        <v>27005</v>
      </c>
      <c r="L1187" s="28">
        <v>24118.97</v>
      </c>
      <c r="M1187" s="28">
        <v>25110</v>
      </c>
      <c r="N1187" s="29">
        <v>0.8</v>
      </c>
      <c r="O1187" s="28">
        <v>20090</v>
      </c>
      <c r="P1187" s="34"/>
      <c r="Q1187" s="31" t="s">
        <v>4231</v>
      </c>
    </row>
    <row r="1188" ht="15.75" customHeight="1" spans="1:17">
      <c r="A1188" s="18">
        <v>1181</v>
      </c>
      <c r="B1188" s="32"/>
      <c r="C1188" s="22" t="s">
        <v>4232</v>
      </c>
      <c r="D1188" s="22" t="s">
        <v>2371</v>
      </c>
      <c r="E1188" s="24"/>
      <c r="F1188" s="22"/>
      <c r="G1188" s="24">
        <v>1</v>
      </c>
      <c r="H1188" s="25" t="s">
        <v>551</v>
      </c>
      <c r="I1188" s="26">
        <v>40179</v>
      </c>
      <c r="J1188" s="26">
        <v>40179</v>
      </c>
      <c r="K1188" s="27">
        <v>30500</v>
      </c>
      <c r="L1188" s="28">
        <v>5388.16</v>
      </c>
      <c r="M1188" s="28">
        <v>25930</v>
      </c>
      <c r="N1188" s="29">
        <v>0.15</v>
      </c>
      <c r="O1188" s="28">
        <v>3890</v>
      </c>
      <c r="P1188" s="34"/>
      <c r="Q1188" s="31" t="s">
        <v>4231</v>
      </c>
    </row>
    <row r="1189" ht="15.75" customHeight="1" spans="1:17">
      <c r="A1189" s="18">
        <v>1182</v>
      </c>
      <c r="B1189" s="32"/>
      <c r="C1189" s="22" t="s">
        <v>4233</v>
      </c>
      <c r="D1189" s="22" t="s">
        <v>3674</v>
      </c>
      <c r="E1189" s="24"/>
      <c r="F1189" s="22"/>
      <c r="G1189" s="24">
        <v>1</v>
      </c>
      <c r="H1189" s="25" t="s">
        <v>551</v>
      </c>
      <c r="I1189" s="26">
        <v>40210</v>
      </c>
      <c r="J1189" s="26">
        <v>40210</v>
      </c>
      <c r="K1189" s="35">
        <v>5600</v>
      </c>
      <c r="L1189" s="28">
        <v>1034.01</v>
      </c>
      <c r="M1189" s="28">
        <v>4760</v>
      </c>
      <c r="N1189" s="29">
        <v>0.15</v>
      </c>
      <c r="O1189" s="28">
        <v>710</v>
      </c>
      <c r="P1189" s="34"/>
      <c r="Q1189" s="31" t="s">
        <v>4231</v>
      </c>
    </row>
    <row r="1190" ht="15.75" customHeight="1" spans="1:17">
      <c r="A1190" s="18">
        <v>1183</v>
      </c>
      <c r="B1190" s="32"/>
      <c r="C1190" s="22" t="s">
        <v>4234</v>
      </c>
      <c r="D1190" s="22" t="s">
        <v>2362</v>
      </c>
      <c r="E1190" s="24"/>
      <c r="F1190" s="22"/>
      <c r="G1190" s="24">
        <v>1</v>
      </c>
      <c r="H1190" s="25" t="s">
        <v>551</v>
      </c>
      <c r="I1190" s="26">
        <v>40210</v>
      </c>
      <c r="J1190" s="26">
        <v>40210</v>
      </c>
      <c r="K1190" s="27">
        <v>15290</v>
      </c>
      <c r="L1190" s="28">
        <v>2821.85</v>
      </c>
      <c r="M1190" s="28">
        <v>13000</v>
      </c>
      <c r="N1190" s="29">
        <v>0.15</v>
      </c>
      <c r="O1190" s="28">
        <v>1950</v>
      </c>
      <c r="P1190" s="34"/>
      <c r="Q1190" s="31" t="s">
        <v>4231</v>
      </c>
    </row>
    <row r="1191" ht="15.75" customHeight="1" spans="1:17">
      <c r="A1191" s="18">
        <v>1184</v>
      </c>
      <c r="B1191" s="32"/>
      <c r="C1191" s="22" t="s">
        <v>4235</v>
      </c>
      <c r="D1191" s="22" t="s">
        <v>2359</v>
      </c>
      <c r="E1191" s="24"/>
      <c r="F1191" s="22"/>
      <c r="G1191" s="24">
        <v>1</v>
      </c>
      <c r="H1191" s="25" t="s">
        <v>551</v>
      </c>
      <c r="I1191" s="26">
        <v>40299</v>
      </c>
      <c r="J1191" s="26">
        <v>40299</v>
      </c>
      <c r="K1191" s="27">
        <v>115000</v>
      </c>
      <c r="L1191" s="28">
        <v>23958</v>
      </c>
      <c r="M1191" s="28">
        <v>101200</v>
      </c>
      <c r="N1191" s="29">
        <v>0.44</v>
      </c>
      <c r="O1191" s="28">
        <v>44530</v>
      </c>
      <c r="P1191" s="34"/>
      <c r="Q1191" s="31" t="s">
        <v>4231</v>
      </c>
    </row>
    <row r="1192" ht="15.75" customHeight="1" spans="1:17">
      <c r="A1192" s="18">
        <v>1185</v>
      </c>
      <c r="B1192" s="32"/>
      <c r="C1192" s="22" t="s">
        <v>4236</v>
      </c>
      <c r="D1192" s="22" t="s">
        <v>2639</v>
      </c>
      <c r="E1192" s="24"/>
      <c r="F1192" s="22"/>
      <c r="G1192" s="24">
        <v>1</v>
      </c>
      <c r="H1192" s="25" t="s">
        <v>551</v>
      </c>
      <c r="I1192" s="26">
        <v>40330</v>
      </c>
      <c r="J1192" s="26">
        <v>40330</v>
      </c>
      <c r="K1192" s="27">
        <v>3200</v>
      </c>
      <c r="L1192" s="28">
        <v>692.33</v>
      </c>
      <c r="M1192" s="28">
        <v>2720</v>
      </c>
      <c r="N1192" s="29">
        <v>0.27</v>
      </c>
      <c r="O1192" s="28">
        <v>730</v>
      </c>
      <c r="P1192" s="34"/>
      <c r="Q1192" s="31" t="s">
        <v>4231</v>
      </c>
    </row>
    <row r="1193" ht="15.75" customHeight="1" spans="1:17">
      <c r="A1193" s="18">
        <v>1186</v>
      </c>
      <c r="B1193" s="32"/>
      <c r="C1193" s="22" t="s">
        <v>4237</v>
      </c>
      <c r="D1193" s="22" t="s">
        <v>2362</v>
      </c>
      <c r="E1193" s="24"/>
      <c r="F1193" s="22"/>
      <c r="G1193" s="24">
        <v>1</v>
      </c>
      <c r="H1193" s="25" t="s">
        <v>551</v>
      </c>
      <c r="I1193" s="26">
        <v>40817</v>
      </c>
      <c r="J1193" s="26">
        <v>40817</v>
      </c>
      <c r="K1193" s="27">
        <v>2800</v>
      </c>
      <c r="L1193" s="28">
        <v>959.89</v>
      </c>
      <c r="M1193" s="28">
        <v>2410</v>
      </c>
      <c r="N1193" s="29">
        <v>0.25</v>
      </c>
      <c r="O1193" s="28">
        <v>600</v>
      </c>
      <c r="P1193" s="34"/>
      <c r="Q1193" s="31" t="s">
        <v>4231</v>
      </c>
    </row>
    <row r="1194" ht="15.75" customHeight="1" spans="1:17">
      <c r="A1194" s="18">
        <v>1187</v>
      </c>
      <c r="B1194" s="32"/>
      <c r="C1194" s="22" t="s">
        <v>4238</v>
      </c>
      <c r="D1194" s="22" t="s">
        <v>2362</v>
      </c>
      <c r="E1194" s="24"/>
      <c r="F1194" s="22"/>
      <c r="G1194" s="24">
        <v>1</v>
      </c>
      <c r="H1194" s="25" t="s">
        <v>551</v>
      </c>
      <c r="I1194" s="26">
        <v>40878</v>
      </c>
      <c r="J1194" s="26">
        <v>40878</v>
      </c>
      <c r="K1194" s="27">
        <v>3000</v>
      </c>
      <c r="L1194" s="28">
        <v>1076.25</v>
      </c>
      <c r="M1194" s="28">
        <v>2580</v>
      </c>
      <c r="N1194" s="29">
        <v>0.27</v>
      </c>
      <c r="O1194" s="28">
        <v>700</v>
      </c>
      <c r="P1194" s="34"/>
      <c r="Q1194" s="31" t="s">
        <v>4231</v>
      </c>
    </row>
    <row r="1195" ht="15.75" customHeight="1" spans="1:17">
      <c r="A1195" s="18">
        <v>1188</v>
      </c>
      <c r="B1195" s="32"/>
      <c r="C1195" s="22" t="s">
        <v>4239</v>
      </c>
      <c r="D1195" s="22" t="s">
        <v>2362</v>
      </c>
      <c r="E1195" s="24"/>
      <c r="F1195" s="22"/>
      <c r="G1195" s="24">
        <v>1</v>
      </c>
      <c r="H1195" s="25" t="s">
        <v>551</v>
      </c>
      <c r="I1195" s="26">
        <v>40940</v>
      </c>
      <c r="J1195" s="26">
        <v>40940</v>
      </c>
      <c r="K1195" s="27">
        <v>3200</v>
      </c>
      <c r="L1195" s="28">
        <v>1198.93</v>
      </c>
      <c r="M1195" s="28">
        <v>2820</v>
      </c>
      <c r="N1195" s="29">
        <v>0.28</v>
      </c>
      <c r="O1195" s="28">
        <v>790</v>
      </c>
      <c r="P1195" s="34"/>
      <c r="Q1195" s="31" t="s">
        <v>4231</v>
      </c>
    </row>
    <row r="1196" ht="15.75" customHeight="1" spans="1:17">
      <c r="A1196" s="18">
        <v>1189</v>
      </c>
      <c r="B1196" s="32"/>
      <c r="C1196" s="22" t="s">
        <v>4240</v>
      </c>
      <c r="D1196" s="22" t="s">
        <v>2362</v>
      </c>
      <c r="E1196" s="24"/>
      <c r="F1196" s="22"/>
      <c r="G1196" s="24">
        <v>1</v>
      </c>
      <c r="H1196" s="25" t="s">
        <v>551</v>
      </c>
      <c r="I1196" s="26">
        <v>41061</v>
      </c>
      <c r="J1196" s="26">
        <v>41061</v>
      </c>
      <c r="K1196" s="27">
        <v>3600</v>
      </c>
      <c r="L1196" s="28">
        <v>1462.5</v>
      </c>
      <c r="M1196" s="28">
        <v>3170</v>
      </c>
      <c r="N1196" s="29">
        <v>0.32</v>
      </c>
      <c r="O1196" s="28">
        <v>1010</v>
      </c>
      <c r="P1196" s="34"/>
      <c r="Q1196" s="31" t="s">
        <v>4231</v>
      </c>
    </row>
    <row r="1197" ht="15.75" customHeight="1" spans="1:17">
      <c r="A1197" s="18">
        <v>1190</v>
      </c>
      <c r="B1197" s="32"/>
      <c r="C1197" s="22" t="s">
        <v>4241</v>
      </c>
      <c r="D1197" s="22" t="s">
        <v>4153</v>
      </c>
      <c r="E1197" s="24"/>
      <c r="F1197" s="22"/>
      <c r="G1197" s="24">
        <v>1</v>
      </c>
      <c r="H1197" s="25" t="s">
        <v>551</v>
      </c>
      <c r="I1197" s="26">
        <v>41061</v>
      </c>
      <c r="J1197" s="26">
        <v>41061</v>
      </c>
      <c r="K1197" s="27">
        <v>7300</v>
      </c>
      <c r="L1197" s="28">
        <v>2965.75</v>
      </c>
      <c r="M1197" s="28">
        <v>5840</v>
      </c>
      <c r="N1197" s="29">
        <v>0.32</v>
      </c>
      <c r="O1197" s="28">
        <v>1870</v>
      </c>
      <c r="P1197" s="34"/>
      <c r="Q1197" s="31" t="s">
        <v>4231</v>
      </c>
    </row>
    <row r="1198" ht="15.75" customHeight="1" spans="1:17">
      <c r="A1198" s="18">
        <v>1191</v>
      </c>
      <c r="B1198" s="32"/>
      <c r="C1198" s="22" t="s">
        <v>4242</v>
      </c>
      <c r="D1198" s="22" t="s">
        <v>2359</v>
      </c>
      <c r="E1198" s="24" t="s">
        <v>4243</v>
      </c>
      <c r="F1198" s="22"/>
      <c r="G1198" s="24">
        <v>1</v>
      </c>
      <c r="H1198" s="25" t="s">
        <v>551</v>
      </c>
      <c r="I1198" s="26">
        <v>42552</v>
      </c>
      <c r="J1198" s="26">
        <v>42552</v>
      </c>
      <c r="K1198" s="36">
        <v>268000</v>
      </c>
      <c r="L1198" s="28">
        <v>212836.58</v>
      </c>
      <c r="M1198" s="28">
        <v>258900</v>
      </c>
      <c r="N1198" s="29">
        <v>0.83</v>
      </c>
      <c r="O1198" s="28">
        <v>214890</v>
      </c>
      <c r="P1198" s="34"/>
      <c r="Q1198" s="31" t="s">
        <v>4231</v>
      </c>
    </row>
    <row r="1199" ht="15.75" customHeight="1" spans="1:17">
      <c r="A1199" s="18">
        <v>1192</v>
      </c>
      <c r="B1199" s="32"/>
      <c r="C1199" s="22" t="s">
        <v>4244</v>
      </c>
      <c r="D1199" s="22" t="s">
        <v>3042</v>
      </c>
      <c r="E1199" s="24"/>
      <c r="F1199" s="22"/>
      <c r="G1199" s="24">
        <v>1</v>
      </c>
      <c r="H1199" s="25" t="s">
        <v>551</v>
      </c>
      <c r="I1199" s="26">
        <v>42699</v>
      </c>
      <c r="J1199" s="26">
        <v>42699</v>
      </c>
      <c r="K1199" s="36">
        <v>20000</v>
      </c>
      <c r="L1199" s="28">
        <v>16516.74</v>
      </c>
      <c r="M1199" s="28">
        <v>19000</v>
      </c>
      <c r="N1199" s="29">
        <v>0.77</v>
      </c>
      <c r="O1199" s="28">
        <v>14630</v>
      </c>
      <c r="P1199" s="34"/>
      <c r="Q1199" s="31" t="s">
        <v>4231</v>
      </c>
    </row>
    <row r="1200" ht="15.75" customHeight="1" spans="1:17">
      <c r="A1200" s="18">
        <v>1193</v>
      </c>
      <c r="B1200" s="32"/>
      <c r="C1200" s="22" t="s">
        <v>4245</v>
      </c>
      <c r="D1200" s="22" t="s">
        <v>2469</v>
      </c>
      <c r="E1200" s="24"/>
      <c r="F1200" s="22"/>
      <c r="G1200" s="24">
        <v>2</v>
      </c>
      <c r="H1200" s="25" t="s">
        <v>551</v>
      </c>
      <c r="I1200" s="26">
        <v>43159</v>
      </c>
      <c r="J1200" s="26">
        <v>43159</v>
      </c>
      <c r="K1200" s="36">
        <v>14400</v>
      </c>
      <c r="L1200" s="28">
        <v>13602</v>
      </c>
      <c r="M1200" s="28">
        <v>14400</v>
      </c>
      <c r="N1200" s="29">
        <v>0.92</v>
      </c>
      <c r="O1200" s="28">
        <v>13250</v>
      </c>
      <c r="P1200" s="34"/>
      <c r="Q1200" s="31" t="s">
        <v>4231</v>
      </c>
    </row>
    <row r="1201" ht="15.75" customHeight="1" spans="1:17">
      <c r="A1201" s="18">
        <v>1194</v>
      </c>
      <c r="B1201" s="32"/>
      <c r="C1201" s="22" t="s">
        <v>4246</v>
      </c>
      <c r="D1201" s="22" t="s">
        <v>2424</v>
      </c>
      <c r="E1201" s="24"/>
      <c r="F1201" s="22"/>
      <c r="G1201" s="24">
        <v>1</v>
      </c>
      <c r="H1201" s="25" t="s">
        <v>551</v>
      </c>
      <c r="I1201" s="26">
        <v>43187</v>
      </c>
      <c r="J1201" s="26">
        <v>43187</v>
      </c>
      <c r="K1201" s="36">
        <v>9800</v>
      </c>
      <c r="L1201" s="28">
        <v>4446.92</v>
      </c>
      <c r="M1201" s="28">
        <v>9800</v>
      </c>
      <c r="N1201" s="29">
        <v>0.88</v>
      </c>
      <c r="O1201" s="28">
        <v>8620</v>
      </c>
      <c r="P1201" s="34"/>
      <c r="Q1201" s="31" t="s">
        <v>4231</v>
      </c>
    </row>
    <row r="1202" ht="15.75" customHeight="1" spans="1:17">
      <c r="A1202" s="18">
        <v>1195</v>
      </c>
      <c r="B1202" s="32"/>
      <c r="C1202" s="22" t="s">
        <v>4247</v>
      </c>
      <c r="D1202" s="22" t="s">
        <v>2416</v>
      </c>
      <c r="E1202" s="24"/>
      <c r="F1202" s="22"/>
      <c r="G1202" s="24">
        <v>1</v>
      </c>
      <c r="H1202" s="25" t="s">
        <v>551</v>
      </c>
      <c r="I1202" s="26">
        <v>43187</v>
      </c>
      <c r="J1202" s="26">
        <v>43187</v>
      </c>
      <c r="K1202" s="43">
        <v>1300</v>
      </c>
      <c r="L1202" s="28">
        <v>65</v>
      </c>
      <c r="M1202" s="28">
        <v>1300</v>
      </c>
      <c r="N1202" s="29">
        <v>0.88</v>
      </c>
      <c r="O1202" s="28">
        <v>1140</v>
      </c>
      <c r="P1202" s="34"/>
      <c r="Q1202" s="31" t="s">
        <v>4231</v>
      </c>
    </row>
    <row r="1203" ht="15.75" customHeight="1" spans="1:17">
      <c r="A1203" s="18">
        <v>1196</v>
      </c>
      <c r="B1203" s="32"/>
      <c r="C1203" s="22" t="s">
        <v>4248</v>
      </c>
      <c r="D1203" s="22" t="s">
        <v>2410</v>
      </c>
      <c r="E1203" s="24"/>
      <c r="F1203" s="22"/>
      <c r="G1203" s="24">
        <v>1</v>
      </c>
      <c r="H1203" s="25" t="s">
        <v>551</v>
      </c>
      <c r="I1203" s="26">
        <v>43187</v>
      </c>
      <c r="J1203" s="26">
        <v>43187</v>
      </c>
      <c r="K1203" s="27">
        <v>1195</v>
      </c>
      <c r="L1203" s="28">
        <v>59.75</v>
      </c>
      <c r="M1203" s="28">
        <v>1200</v>
      </c>
      <c r="N1203" s="29">
        <v>0.88</v>
      </c>
      <c r="O1203" s="28">
        <v>1060</v>
      </c>
      <c r="P1203" s="34"/>
      <c r="Q1203" s="31" t="s">
        <v>4231</v>
      </c>
    </row>
    <row r="1204" ht="15.75" customHeight="1" spans="1:17">
      <c r="A1204" s="18">
        <v>1197</v>
      </c>
      <c r="B1204" s="32"/>
      <c r="C1204" s="22" t="s">
        <v>4249</v>
      </c>
      <c r="D1204" s="22" t="s">
        <v>2410</v>
      </c>
      <c r="E1204" s="24"/>
      <c r="F1204" s="22"/>
      <c r="G1204" s="24">
        <v>1</v>
      </c>
      <c r="H1204" s="25" t="s">
        <v>551</v>
      </c>
      <c r="I1204" s="26">
        <v>43187</v>
      </c>
      <c r="J1204" s="26">
        <v>43187</v>
      </c>
      <c r="K1204" s="27">
        <v>2200</v>
      </c>
      <c r="L1204" s="28">
        <v>911.23</v>
      </c>
      <c r="M1204" s="28">
        <v>2200</v>
      </c>
      <c r="N1204" s="29">
        <v>0.88</v>
      </c>
      <c r="O1204" s="28">
        <v>1940</v>
      </c>
      <c r="P1204" s="34"/>
      <c r="Q1204" s="31" t="s">
        <v>4231</v>
      </c>
    </row>
    <row r="1205" ht="15.75" customHeight="1" spans="1:17">
      <c r="A1205" s="18">
        <v>1198</v>
      </c>
      <c r="B1205" s="32"/>
      <c r="C1205" s="22" t="s">
        <v>4250</v>
      </c>
      <c r="D1205" s="22" t="s">
        <v>2416</v>
      </c>
      <c r="E1205" s="24"/>
      <c r="F1205" s="22"/>
      <c r="G1205" s="24">
        <v>3</v>
      </c>
      <c r="H1205" s="25" t="s">
        <v>551</v>
      </c>
      <c r="I1205" s="26">
        <v>43219</v>
      </c>
      <c r="J1205" s="26">
        <v>43219</v>
      </c>
      <c r="K1205" s="27">
        <v>2325</v>
      </c>
      <c r="L1205" s="28">
        <v>1791.23</v>
      </c>
      <c r="M1205" s="28">
        <v>2330</v>
      </c>
      <c r="N1205" s="29">
        <v>0.89</v>
      </c>
      <c r="O1205" s="28">
        <v>2070</v>
      </c>
      <c r="P1205" s="34"/>
      <c r="Q1205" s="31" t="s">
        <v>4231</v>
      </c>
    </row>
    <row r="1206" ht="15.75" customHeight="1" spans="1:17">
      <c r="A1206" s="18">
        <v>1199</v>
      </c>
      <c r="B1206" s="32"/>
      <c r="C1206" s="22" t="s">
        <v>4251</v>
      </c>
      <c r="D1206" s="22" t="s">
        <v>2911</v>
      </c>
      <c r="E1206" s="24"/>
      <c r="F1206" s="22"/>
      <c r="G1206" s="24">
        <v>1</v>
      </c>
      <c r="H1206" s="25" t="s">
        <v>551</v>
      </c>
      <c r="I1206" s="26">
        <v>43219</v>
      </c>
      <c r="J1206" s="26">
        <v>43219</v>
      </c>
      <c r="K1206" s="27">
        <v>1680</v>
      </c>
      <c r="L1206" s="28">
        <v>84</v>
      </c>
      <c r="M1206" s="28">
        <v>1680</v>
      </c>
      <c r="N1206" s="29">
        <v>0.85</v>
      </c>
      <c r="O1206" s="28">
        <v>1430</v>
      </c>
      <c r="P1206" s="34"/>
      <c r="Q1206" s="31" t="s">
        <v>4231</v>
      </c>
    </row>
    <row r="1207" ht="15.75" customHeight="1" spans="1:17">
      <c r="A1207" s="18">
        <v>1200</v>
      </c>
      <c r="B1207" s="32"/>
      <c r="C1207" s="22" t="s">
        <v>4252</v>
      </c>
      <c r="D1207" s="22" t="s">
        <v>2355</v>
      </c>
      <c r="E1207" s="24" t="s">
        <v>4253</v>
      </c>
      <c r="F1207" s="22"/>
      <c r="G1207" s="24">
        <v>1</v>
      </c>
      <c r="H1207" s="25" t="s">
        <v>551</v>
      </c>
      <c r="I1207" s="26">
        <v>40848</v>
      </c>
      <c r="J1207" s="26">
        <v>40848</v>
      </c>
      <c r="K1207" s="27">
        <v>58915.8</v>
      </c>
      <c r="L1207" s="43">
        <v>20669.36</v>
      </c>
      <c r="M1207" s="28">
        <v>54200</v>
      </c>
      <c r="N1207" s="29">
        <v>0.54</v>
      </c>
      <c r="O1207" s="28">
        <v>29270</v>
      </c>
      <c r="P1207" s="34"/>
      <c r="Q1207" s="31" t="s">
        <v>4231</v>
      </c>
    </row>
    <row r="1208" ht="15.75" customHeight="1" spans="1:17">
      <c r="A1208" s="18">
        <v>1201</v>
      </c>
      <c r="B1208" s="32"/>
      <c r="C1208" s="22" t="s">
        <v>4254</v>
      </c>
      <c r="D1208" s="22" t="s">
        <v>3121</v>
      </c>
      <c r="E1208" s="24" t="s">
        <v>4255</v>
      </c>
      <c r="F1208" s="22"/>
      <c r="G1208" s="24">
        <v>1</v>
      </c>
      <c r="H1208" s="25" t="s">
        <v>551</v>
      </c>
      <c r="I1208" s="26">
        <v>42814</v>
      </c>
      <c r="J1208" s="26">
        <v>42814</v>
      </c>
      <c r="K1208" s="27">
        <v>98000</v>
      </c>
      <c r="L1208" s="43">
        <v>84035.06</v>
      </c>
      <c r="M1208" s="28">
        <v>94080</v>
      </c>
      <c r="N1208" s="29">
        <v>0.88</v>
      </c>
      <c r="O1208" s="28">
        <v>82790</v>
      </c>
      <c r="P1208" s="34"/>
      <c r="Q1208" s="31" t="s">
        <v>4231</v>
      </c>
    </row>
    <row r="1209" ht="15.75" customHeight="1" spans="1:17">
      <c r="A1209" s="18">
        <v>1202</v>
      </c>
      <c r="B1209" s="32"/>
      <c r="C1209" s="22" t="s">
        <v>4256</v>
      </c>
      <c r="D1209" s="22" t="s">
        <v>4257</v>
      </c>
      <c r="E1209" s="24" t="s">
        <v>3557</v>
      </c>
      <c r="F1209" s="22"/>
      <c r="G1209" s="24">
        <v>1</v>
      </c>
      <c r="H1209" s="25" t="s">
        <v>551</v>
      </c>
      <c r="I1209" s="26">
        <v>43343</v>
      </c>
      <c r="J1209" s="26">
        <v>43343</v>
      </c>
      <c r="K1209" s="27">
        <v>1550</v>
      </c>
      <c r="L1209" s="43">
        <v>1378.22</v>
      </c>
      <c r="M1209" s="28">
        <v>1550</v>
      </c>
      <c r="N1209" s="29">
        <v>0.94</v>
      </c>
      <c r="O1209" s="28">
        <v>1460</v>
      </c>
      <c r="P1209" s="34"/>
      <c r="Q1209" s="31" t="s">
        <v>4231</v>
      </c>
    </row>
    <row r="1210" ht="15.75" customHeight="1" spans="1:17">
      <c r="A1210" s="18">
        <v>1203</v>
      </c>
      <c r="B1210" s="32"/>
      <c r="C1210" s="22" t="s">
        <v>4258</v>
      </c>
      <c r="D1210" s="22" t="s">
        <v>3218</v>
      </c>
      <c r="E1210" s="24"/>
      <c r="F1210" s="22"/>
      <c r="G1210" s="24">
        <v>1</v>
      </c>
      <c r="H1210" s="25" t="s">
        <v>551</v>
      </c>
      <c r="I1210" s="26">
        <v>42814</v>
      </c>
      <c r="J1210" s="26">
        <v>42814</v>
      </c>
      <c r="K1210" s="27">
        <v>124425</v>
      </c>
      <c r="L1210" s="43">
        <v>106694.46</v>
      </c>
      <c r="M1210" s="28">
        <v>118200</v>
      </c>
      <c r="N1210" s="29">
        <v>0.8</v>
      </c>
      <c r="O1210" s="28">
        <v>94560</v>
      </c>
      <c r="P1210" s="34"/>
      <c r="Q1210" s="31" t="s">
        <v>4231</v>
      </c>
    </row>
    <row r="1211" ht="15.75" customHeight="1" spans="1:17">
      <c r="A1211" s="18">
        <v>1204</v>
      </c>
      <c r="B1211" s="32"/>
      <c r="C1211" s="22" t="s">
        <v>4259</v>
      </c>
      <c r="D1211" s="23" t="s">
        <v>2440</v>
      </c>
      <c r="E1211" s="24"/>
      <c r="F1211" s="23" t="s">
        <v>4260</v>
      </c>
      <c r="G1211" s="24">
        <v>1</v>
      </c>
      <c r="H1211" s="25" t="s">
        <v>551</v>
      </c>
      <c r="I1211" s="26">
        <v>40269</v>
      </c>
      <c r="J1211" s="26">
        <v>40269</v>
      </c>
      <c r="K1211" s="27">
        <v>3800</v>
      </c>
      <c r="L1211" s="28">
        <v>190</v>
      </c>
      <c r="M1211" s="28">
        <v>3720</v>
      </c>
      <c r="N1211" s="29">
        <v>0.25</v>
      </c>
      <c r="O1211" s="28">
        <v>930</v>
      </c>
      <c r="P1211" s="30"/>
      <c r="Q1211" s="31" t="s">
        <v>4231</v>
      </c>
    </row>
    <row r="1212" ht="15.75" customHeight="1" spans="1:17">
      <c r="A1212" s="18">
        <v>1205</v>
      </c>
      <c r="B1212" s="32"/>
      <c r="C1212" s="22" t="s">
        <v>4261</v>
      </c>
      <c r="D1212" s="23" t="s">
        <v>4262</v>
      </c>
      <c r="E121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Height="1" spans="1:17">
      <c r="A1213" s="18">
        <v>1206</v>
      </c>
      <c r="B1213" s="32"/>
      <c r="C1213" s="22" t="s">
        <v>4263</v>
      </c>
      <c r="D1213" s="23" t="s">
        <v>2566</v>
      </c>
      <c r="E1213" s="24"/>
      <c r="F1213" s="23" t="s">
        <v>4264</v>
      </c>
      <c r="G1213" s="24">
        <v>1</v>
      </c>
      <c r="H1213" s="25" t="s">
        <v>551</v>
      </c>
      <c r="I1213" s="26">
        <v>40269</v>
      </c>
      <c r="J1213" s="26">
        <v>40269</v>
      </c>
      <c r="K1213" s="27">
        <v>1900</v>
      </c>
      <c r="L1213" s="28">
        <v>95</v>
      </c>
      <c r="M1213" s="28">
        <v>1860</v>
      </c>
      <c r="N1213" s="29">
        <v>0.25</v>
      </c>
      <c r="O1213" s="28">
        <v>470</v>
      </c>
      <c r="P1213" s="30"/>
      <c r="Q1213" s="31" t="s">
        <v>4231</v>
      </c>
    </row>
    <row r="1214" ht="15.75" customHeight="1" spans="1:17">
      <c r="A1214" s="18">
        <v>1207</v>
      </c>
      <c r="B1214" s="32"/>
      <c r="C1214" s="22" t="s">
        <v>4265</v>
      </c>
      <c r="D1214" s="23" t="s">
        <v>4266</v>
      </c>
      <c r="E1214" s="24"/>
      <c r="F1214" s="23"/>
      <c r="G1214" s="24">
        <v>1</v>
      </c>
      <c r="H1214" s="25" t="s">
        <v>551</v>
      </c>
      <c r="I1214" s="26">
        <v>39142</v>
      </c>
      <c r="J1214" s="26">
        <v>39142</v>
      </c>
      <c r="K1214" s="27">
        <v>7660</v>
      </c>
      <c r="L1214" s="28">
        <v>383</v>
      </c>
      <c r="M1214" s="28">
        <v>5970</v>
      </c>
      <c r="N1214" s="29">
        <v>0.24</v>
      </c>
      <c r="O1214" s="28">
        <v>1430</v>
      </c>
      <c r="P1214" s="30"/>
      <c r="Q1214" s="31" t="s">
        <v>4231</v>
      </c>
    </row>
    <row r="1215" ht="15.75" customHeight="1" spans="1:17">
      <c r="A1215" s="18">
        <v>1208</v>
      </c>
      <c r="B1215" s="32"/>
      <c r="C1215" s="22" t="s">
        <v>4267</v>
      </c>
      <c r="D1215" s="23" t="s">
        <v>4268</v>
      </c>
      <c r="E1215" s="24"/>
      <c r="F1215" s="23"/>
      <c r="G1215" s="24">
        <v>1</v>
      </c>
      <c r="H1215" s="25" t="s">
        <v>551</v>
      </c>
      <c r="I1215" s="26">
        <v>40391</v>
      </c>
      <c r="J1215" s="26">
        <v>40391</v>
      </c>
      <c r="K1215" s="27">
        <v>2250</v>
      </c>
      <c r="L1215" s="28">
        <v>112.5</v>
      </c>
      <c r="M1215" s="28">
        <v>1760</v>
      </c>
      <c r="N1215" s="29">
        <v>0.15</v>
      </c>
      <c r="O1215" s="28">
        <v>260</v>
      </c>
      <c r="P1215" s="30"/>
      <c r="Q1215" s="31" t="s">
        <v>4231</v>
      </c>
    </row>
    <row r="1216" ht="15.75" customHeight="1" spans="1:17">
      <c r="A1216" s="18">
        <v>1209</v>
      </c>
      <c r="B1216" s="32"/>
      <c r="C1216" s="22" t="s">
        <v>4269</v>
      </c>
      <c r="D1216" s="23" t="s">
        <v>3297</v>
      </c>
      <c r="E1216" s="24"/>
      <c r="F1216" s="23"/>
      <c r="G1216" s="24">
        <v>1</v>
      </c>
      <c r="H1216" s="25" t="s">
        <v>551</v>
      </c>
      <c r="I1216" s="26">
        <v>40695</v>
      </c>
      <c r="J1216" s="26">
        <v>40695</v>
      </c>
      <c r="K1216" s="27">
        <v>1175</v>
      </c>
      <c r="L1216" s="28">
        <v>58.75</v>
      </c>
      <c r="M1216" s="28">
        <v>1080</v>
      </c>
      <c r="N1216" s="29">
        <v>0.51</v>
      </c>
      <c r="O1216" s="28">
        <v>550</v>
      </c>
      <c r="P1216" s="30"/>
      <c r="Q1216" s="31" t="s">
        <v>4231</v>
      </c>
    </row>
    <row r="1217" ht="15.75" customHeight="1" spans="1:18">
      <c r="A1217" s="18">
        <v>1210</v>
      </c>
      <c r="B1217" s="32"/>
      <c r="C1217" s="22" t="s">
        <v>4270</v>
      </c>
      <c r="D1217" s="23" t="s">
        <v>2997</v>
      </c>
      <c r="E1217" s="24"/>
      <c r="F1217" s="23"/>
      <c r="G1217" s="24">
        <v>1</v>
      </c>
      <c r="H1217" s="25" t="s">
        <v>551</v>
      </c>
      <c r="I1217" s="26">
        <v>41122</v>
      </c>
      <c r="J1217" s="26">
        <v>41122</v>
      </c>
      <c r="K1217" s="27">
        <v>13000</v>
      </c>
      <c r="L1217" s="28">
        <v>650</v>
      </c>
      <c r="M1217" s="28">
        <v>12740</v>
      </c>
      <c r="N1217" s="29">
        <v>0.44</v>
      </c>
      <c r="O1217" s="28">
        <v>5610</v>
      </c>
      <c r="P1217" s="30"/>
      <c r="Q1217" s="31" t="s">
        <v>4231</v>
      </c>
    </row>
    <row r="1218" ht="15.75" customHeight="1" spans="1:18">
      <c r="A1218" s="18">
        <v>1211</v>
      </c>
      <c r="B1218" s="32"/>
      <c r="C1218" s="22" t="s">
        <v>4271</v>
      </c>
      <c r="D1218" s="23" t="s">
        <v>4272</v>
      </c>
      <c r="E1218" s="24"/>
      <c r="F1218" s="23"/>
      <c r="G1218" s="24">
        <v>1</v>
      </c>
      <c r="H1218" s="25" t="s">
        <v>551</v>
      </c>
      <c r="I1218" s="26">
        <v>42005</v>
      </c>
      <c r="J1218" s="26">
        <v>42005</v>
      </c>
      <c r="K1218" s="27">
        <v>1800</v>
      </c>
      <c r="L1218" s="28">
        <v>546</v>
      </c>
      <c r="M1218" s="28">
        <v>1710</v>
      </c>
      <c r="N1218" s="29">
        <v>0.65</v>
      </c>
      <c r="O1218" s="28">
        <v>1110</v>
      </c>
      <c r="P1218" s="30"/>
      <c r="Q1218" s="31" t="s">
        <v>4231</v>
      </c>
    </row>
    <row r="1219" ht="15.75" customHeight="1" spans="1:18">
      <c r="A1219" s="18">
        <v>1212</v>
      </c>
      <c r="B1219" s="32"/>
      <c r="C1219" s="22" t="s">
        <v>4273</v>
      </c>
      <c r="D1219" s="23" t="s">
        <v>3280</v>
      </c>
      <c r="E1219" s="24"/>
      <c r="F1219" s="23"/>
      <c r="G1219" s="24">
        <v>1</v>
      </c>
      <c r="H1219" s="25" t="s">
        <v>551</v>
      </c>
      <c r="I1219" s="26">
        <v>42036</v>
      </c>
      <c r="J1219" s="26">
        <v>42036</v>
      </c>
      <c r="K1219" s="27">
        <v>1800</v>
      </c>
      <c r="L1219" s="28">
        <v>574.5</v>
      </c>
      <c r="M1219" s="28">
        <v>1710</v>
      </c>
      <c r="N1219" s="29">
        <v>0.65</v>
      </c>
      <c r="O1219" s="28">
        <v>1110</v>
      </c>
      <c r="P1219" s="30"/>
      <c r="Q1219" s="31" t="s">
        <v>4231</v>
      </c>
    </row>
    <row r="1220" ht="15.75" customHeight="1" spans="1:18">
      <c r="A1220" s="18">
        <v>1213</v>
      </c>
      <c r="B1220" s="32"/>
      <c r="C1220" s="22" t="s">
        <v>4274</v>
      </c>
      <c r="D1220" s="23" t="s">
        <v>4275</v>
      </c>
      <c r="E1220" s="24"/>
      <c r="F1220" s="23"/>
      <c r="G1220" s="24">
        <v>2</v>
      </c>
      <c r="H1220" s="25" t="s">
        <v>551</v>
      </c>
      <c r="I1220" s="26">
        <v>42156</v>
      </c>
      <c r="J1220" s="26">
        <v>42156</v>
      </c>
      <c r="K1220" s="27">
        <v>5000</v>
      </c>
      <c r="L1220" s="28">
        <v>1912.37</v>
      </c>
      <c r="M1220" s="28">
        <v>4250</v>
      </c>
      <c r="N1220" s="29">
        <v>0.53</v>
      </c>
      <c r="O1220" s="28">
        <v>2250</v>
      </c>
      <c r="P1220" s="30"/>
      <c r="Q1220" s="31" t="s">
        <v>4231</v>
      </c>
    </row>
    <row r="1221" ht="15.75" customHeight="1" spans="1:18">
      <c r="A1221" s="18">
        <v>1214</v>
      </c>
      <c r="B1221" s="32"/>
      <c r="C1221" s="22" t="s">
        <v>4276</v>
      </c>
      <c r="D1221" s="23" t="s">
        <v>2440</v>
      </c>
      <c r="E1221" s="24"/>
      <c r="F1221" s="23"/>
      <c r="G1221" s="24">
        <v>1</v>
      </c>
      <c r="H1221" s="25" t="s">
        <v>551</v>
      </c>
      <c r="I1221" s="26">
        <v>42309</v>
      </c>
      <c r="J1221" s="26">
        <v>42309</v>
      </c>
      <c r="K1221" s="27">
        <v>5000</v>
      </c>
      <c r="L1221" s="28">
        <v>2308.22</v>
      </c>
      <c r="M1221" s="28">
        <v>4750</v>
      </c>
      <c r="N1221" s="29">
        <v>0.72</v>
      </c>
      <c r="O1221" s="28">
        <v>3420</v>
      </c>
      <c r="P1221" s="30"/>
      <c r="Q1221" s="31" t="s">
        <v>4231</v>
      </c>
    </row>
    <row r="1222" ht="15.75" customHeight="1" spans="1:18">
      <c r="A1222" s="18">
        <v>1215</v>
      </c>
      <c r="B1222" s="32"/>
      <c r="C1222" s="22" t="s">
        <v>4277</v>
      </c>
      <c r="D1222" s="23" t="s">
        <v>1983</v>
      </c>
      <c r="E1222" s="24" t="s">
        <v>4278</v>
      </c>
      <c r="F1222" s="23"/>
      <c r="G1222" s="24">
        <v>1</v>
      </c>
      <c r="H1222" s="25" t="s">
        <v>551</v>
      </c>
      <c r="I1222" s="26">
        <v>42491</v>
      </c>
      <c r="J1222" s="26">
        <v>42491</v>
      </c>
      <c r="K1222" s="27">
        <v>9500</v>
      </c>
      <c r="L1222" s="28">
        <v>5288.24</v>
      </c>
      <c r="M1222" s="28">
        <v>8550</v>
      </c>
      <c r="N1222" s="29">
        <v>0.64</v>
      </c>
      <c r="O1222" s="28">
        <v>5470</v>
      </c>
      <c r="P1222" s="30"/>
      <c r="Q1222" s="31" t="s">
        <v>4231</v>
      </c>
    </row>
    <row r="1223" ht="15.75" customHeight="1" spans="1:18">
      <c r="A1223" s="18">
        <v>1216</v>
      </c>
      <c r="B1223" s="32"/>
      <c r="C1223" s="22" t="s">
        <v>4279</v>
      </c>
      <c r="D1223" s="23" t="s">
        <v>4280</v>
      </c>
      <c r="E1223" s="24"/>
      <c r="F1223" s="23"/>
      <c r="G1223" s="24">
        <v>1</v>
      </c>
      <c r="H1223" s="25" t="s">
        <v>551</v>
      </c>
      <c r="I1223" s="26">
        <v>42491</v>
      </c>
      <c r="J1223" s="26">
        <v>42491</v>
      </c>
      <c r="K1223" s="27">
        <v>4000</v>
      </c>
      <c r="L1223" s="28">
        <v>2226.76</v>
      </c>
      <c r="M1223" s="28">
        <v>3880</v>
      </c>
      <c r="N1223" s="29">
        <v>0.76</v>
      </c>
      <c r="O1223" s="28">
        <v>2950</v>
      </c>
      <c r="P1223" s="30"/>
      <c r="Q1223" s="31" t="s">
        <v>4231</v>
      </c>
    </row>
    <row r="1224" ht="15.75" customHeight="1" spans="1:18">
      <c r="A1224" s="18">
        <v>1217</v>
      </c>
      <c r="B1224" s="32"/>
      <c r="C1224" s="22" t="s">
        <v>4281</v>
      </c>
      <c r="D1224" s="23" t="s">
        <v>4282</v>
      </c>
      <c r="E1224" s="24"/>
      <c r="F1224" s="23"/>
      <c r="G1224" s="24">
        <v>1</v>
      </c>
      <c r="H1224" s="25" t="s">
        <v>626</v>
      </c>
      <c r="I1224" s="26">
        <v>42186</v>
      </c>
      <c r="J1224" s="26">
        <v>42186</v>
      </c>
      <c r="K1224" s="27">
        <v>1800</v>
      </c>
      <c r="L1224" s="28">
        <v>717</v>
      </c>
      <c r="M1224" s="28">
        <v>1480</v>
      </c>
      <c r="N1224" s="29">
        <v>0.62</v>
      </c>
      <c r="O1224" s="28">
        <v>920</v>
      </c>
      <c r="P1224" s="30"/>
      <c r="Q1224" s="31" t="s">
        <v>4231</v>
      </c>
    </row>
    <row r="1225" ht="15.75" customHeight="1" spans="1:18">
      <c r="A1225" s="18">
        <v>1218</v>
      </c>
      <c r="B1225" s="32"/>
      <c r="C1225" s="22" t="s">
        <v>4283</v>
      </c>
      <c r="D1225" s="23" t="s">
        <v>4284</v>
      </c>
      <c r="E1225" s="24"/>
      <c r="F1225" s="23"/>
      <c r="G1225" s="24">
        <v>1</v>
      </c>
      <c r="H1225" s="25" t="s">
        <v>551</v>
      </c>
      <c r="I1225" s="26">
        <v>42522</v>
      </c>
      <c r="J1225" s="26">
        <v>42522</v>
      </c>
      <c r="K1225" s="27">
        <v>1300</v>
      </c>
      <c r="L1225" s="28">
        <v>744.34</v>
      </c>
      <c r="M1225" s="28">
        <v>1260</v>
      </c>
      <c r="N1225" s="29">
        <v>0.77</v>
      </c>
      <c r="O1225" s="28">
        <v>970</v>
      </c>
      <c r="P1225" s="30"/>
      <c r="Q1225" s="31" t="s">
        <v>4231</v>
      </c>
    </row>
    <row r="1226" ht="15.75" customHeight="1" spans="1:18">
      <c r="A1226" s="18">
        <v>1219</v>
      </c>
      <c r="B1226" s="32"/>
      <c r="C1226" s="22" t="s">
        <v>4285</v>
      </c>
      <c r="D1226" s="23" t="s">
        <v>2419</v>
      </c>
      <c r="E1226" s="24"/>
      <c r="F1226" s="23"/>
      <c r="G1226" s="24">
        <v>3</v>
      </c>
      <c r="H1226" s="25" t="s">
        <v>551</v>
      </c>
      <c r="I1226" s="26">
        <v>42522</v>
      </c>
      <c r="J1226" s="26">
        <v>42522</v>
      </c>
      <c r="K1226" s="27">
        <v>3735</v>
      </c>
      <c r="L1226" s="28">
        <v>2138.22</v>
      </c>
      <c r="M1226" s="28">
        <v>3400</v>
      </c>
      <c r="N1226" s="29">
        <v>0.77</v>
      </c>
      <c r="O1226" s="28">
        <v>2620</v>
      </c>
      <c r="P1226" s="30"/>
      <c r="Q1226" s="31" t="s">
        <v>4231</v>
      </c>
    </row>
    <row r="1227" ht="15.75" customHeight="1" spans="1:18">
      <c r="A1227" s="18">
        <v>1220</v>
      </c>
      <c r="B1227" s="32"/>
      <c r="C1227" s="22" t="s">
        <v>4286</v>
      </c>
      <c r="D1227" s="23" t="s">
        <v>2416</v>
      </c>
      <c r="E1227" s="24"/>
      <c r="F1227" s="22"/>
      <c r="G1227" s="24">
        <v>2</v>
      </c>
      <c r="H1227" s="25" t="s">
        <v>551</v>
      </c>
      <c r="I1227" s="26">
        <v>42552</v>
      </c>
      <c r="J1227" s="26">
        <v>42552</v>
      </c>
      <c r="K1227" s="27">
        <v>3400</v>
      </c>
      <c r="L1227" s="28">
        <v>2000.42</v>
      </c>
      <c r="M1227" s="28">
        <v>3060</v>
      </c>
      <c r="N1227" s="29">
        <v>0.66</v>
      </c>
      <c r="O1227" s="28">
        <v>2020</v>
      </c>
      <c r="P1227" s="34"/>
      <c r="Q1227" s="31" t="s">
        <v>4231</v>
      </c>
    </row>
    <row r="1228" ht="15.75" customHeight="1" spans="1:18">
      <c r="A1228" s="18">
        <v>1221</v>
      </c>
      <c r="B1228" s="32"/>
      <c r="C1228" s="22" t="s">
        <v>4287</v>
      </c>
      <c r="D1228" s="23" t="s">
        <v>2399</v>
      </c>
      <c r="E1228" s="24"/>
      <c r="F1228" s="22"/>
      <c r="G1228" s="24">
        <v>1</v>
      </c>
      <c r="H1228" s="25" t="s">
        <v>551</v>
      </c>
      <c r="I1228" s="26">
        <v>42583</v>
      </c>
      <c r="J1228" s="26">
        <v>42583</v>
      </c>
      <c r="K1228" s="27">
        <v>18800</v>
      </c>
      <c r="L1228" s="28">
        <v>11358.25</v>
      </c>
      <c r="M1228" s="28">
        <v>18240</v>
      </c>
      <c r="N1228" s="29">
        <v>0.78</v>
      </c>
      <c r="O1228" s="28">
        <v>14230</v>
      </c>
      <c r="P1228" s="34"/>
      <c r="Q1228" s="31" t="s">
        <v>4231</v>
      </c>
      <c r="R1228" s="37"/>
    </row>
    <row r="1229" ht="15.75" customHeight="1" spans="1:18">
      <c r="A1229" s="18">
        <v>1222</v>
      </c>
      <c r="B1229" s="32"/>
      <c r="C1229" s="22" t="s">
        <v>4288</v>
      </c>
      <c r="D1229" s="23" t="s">
        <v>2396</v>
      </c>
      <c r="E1229" s="24" t="s">
        <v>4289</v>
      </c>
      <c r="F1229" s="22"/>
      <c r="G1229" s="24">
        <v>1</v>
      </c>
      <c r="H1229" s="25" t="s">
        <v>551</v>
      </c>
      <c r="I1229" s="26">
        <v>42614</v>
      </c>
      <c r="J1229" s="26">
        <v>42614</v>
      </c>
      <c r="K1229" s="27">
        <v>1500</v>
      </c>
      <c r="L1229" s="28">
        <v>930</v>
      </c>
      <c r="M1229" s="28">
        <v>1350</v>
      </c>
      <c r="N1229" s="29">
        <v>0.68</v>
      </c>
      <c r="O1229" s="28">
        <v>920</v>
      </c>
      <c r="P1229" s="34"/>
      <c r="Q1229" s="31" t="s">
        <v>4231</v>
      </c>
    </row>
    <row r="1230" ht="15.75" customHeight="1" spans="1:18">
      <c r="A1230" s="18">
        <v>1223</v>
      </c>
      <c r="B1230" s="32"/>
      <c r="C1230" s="22" t="s">
        <v>4290</v>
      </c>
      <c r="D1230" s="23" t="s">
        <v>2421</v>
      </c>
      <c r="E1230" s="24"/>
      <c r="F1230" s="22"/>
      <c r="G1230" s="24">
        <v>1</v>
      </c>
      <c r="H1230" s="25" t="s">
        <v>551</v>
      </c>
      <c r="I1230" s="26">
        <v>42614</v>
      </c>
      <c r="J1230" s="26">
        <v>42614</v>
      </c>
      <c r="K1230" s="27">
        <v>34800</v>
      </c>
      <c r="L1230" s="28">
        <v>21576</v>
      </c>
      <c r="M1230" s="28">
        <v>31320</v>
      </c>
      <c r="N1230" s="29">
        <v>0.68</v>
      </c>
      <c r="O1230" s="28">
        <v>21300</v>
      </c>
      <c r="P1230" s="34"/>
      <c r="Q1230" s="31" t="s">
        <v>4231</v>
      </c>
    </row>
    <row r="1231" ht="15.75" customHeight="1" spans="1:18">
      <c r="A1231" s="18">
        <v>1224</v>
      </c>
      <c r="B1231" s="32"/>
      <c r="C1231" s="22" t="s">
        <v>4291</v>
      </c>
      <c r="D1231" s="23" t="s">
        <v>4292</v>
      </c>
      <c r="E1231" s="24"/>
      <c r="F1231" s="22"/>
      <c r="G1231" s="24">
        <v>3</v>
      </c>
      <c r="H1231" s="25" t="s">
        <v>551</v>
      </c>
      <c r="I1231" s="26">
        <v>43003</v>
      </c>
      <c r="J1231" s="26">
        <v>43003</v>
      </c>
      <c r="K1231" s="27">
        <v>5970</v>
      </c>
      <c r="L1231" s="28">
        <v>4835.64</v>
      </c>
      <c r="M1231" s="28">
        <v>5670</v>
      </c>
      <c r="N1231" s="29">
        <v>0.81</v>
      </c>
      <c r="O1231" s="28">
        <v>4590</v>
      </c>
      <c r="P1231" s="34"/>
      <c r="Q1231" s="31" t="s">
        <v>4231</v>
      </c>
    </row>
    <row r="1232" ht="15.75" customHeight="1" spans="1:18">
      <c r="A1232" s="18">
        <v>1225</v>
      </c>
      <c r="B1232" s="32"/>
      <c r="C1232" s="22" t="s">
        <v>4293</v>
      </c>
      <c r="D1232" s="23" t="s">
        <v>4294</v>
      </c>
      <c r="E1232" s="24"/>
      <c r="F1232" s="22"/>
      <c r="G1232" s="24">
        <v>1</v>
      </c>
      <c r="H1232" s="25" t="s">
        <v>551</v>
      </c>
      <c r="I1232" s="26">
        <v>43028</v>
      </c>
      <c r="J1232" s="26">
        <v>43028</v>
      </c>
      <c r="K1232" s="27">
        <v>5000</v>
      </c>
      <c r="L1232" s="28">
        <v>4129.13</v>
      </c>
      <c r="M1232" s="28">
        <v>4850</v>
      </c>
      <c r="N1232" s="29">
        <v>0.88</v>
      </c>
      <c r="O1232" s="28">
        <v>4270</v>
      </c>
      <c r="P1232" s="34"/>
      <c r="Q1232" s="31" t="s">
        <v>4231</v>
      </c>
    </row>
    <row r="1233" ht="15.75" customHeight="1" spans="1:17">
      <c r="A1233" s="18">
        <v>1226</v>
      </c>
      <c r="B1233" s="32"/>
      <c r="C1233" s="22" t="s">
        <v>4295</v>
      </c>
      <c r="D1233" s="23" t="s">
        <v>2639</v>
      </c>
      <c r="E1233" s="24"/>
      <c r="F1233" s="22"/>
      <c r="G1233" s="24">
        <v>1</v>
      </c>
      <c r="H1233" s="25" t="s">
        <v>551</v>
      </c>
      <c r="I1233" s="26">
        <v>43187</v>
      </c>
      <c r="J1233" s="26">
        <v>43187</v>
      </c>
      <c r="K1233" s="27">
        <v>3100</v>
      </c>
      <c r="L1233" s="28">
        <v>155</v>
      </c>
      <c r="M1233" s="28">
        <v>3100</v>
      </c>
      <c r="N1233" s="29">
        <v>0.92</v>
      </c>
      <c r="O1233" s="28">
        <v>2850</v>
      </c>
      <c r="P1233" s="34"/>
      <c r="Q1233" s="31" t="s">
        <v>4231</v>
      </c>
    </row>
    <row r="1234" ht="15.75" customHeight="1" spans="1:17">
      <c r="A1234" s="18">
        <v>1227</v>
      </c>
      <c r="B1234" s="32"/>
      <c r="C1234" s="22" t="s">
        <v>4296</v>
      </c>
      <c r="D1234" s="23" t="s">
        <v>3288</v>
      </c>
      <c r="E1234" s="24"/>
      <c r="F1234" s="22"/>
      <c r="G1234" s="24">
        <v>1</v>
      </c>
      <c r="H1234" s="25" t="s">
        <v>551</v>
      </c>
      <c r="I1234" s="26">
        <v>43187</v>
      </c>
      <c r="J1234" s="26">
        <v>43187</v>
      </c>
      <c r="K1234" s="27">
        <v>4500</v>
      </c>
      <c r="L1234" s="28">
        <v>1222.5</v>
      </c>
      <c r="M1234" s="28">
        <v>4500</v>
      </c>
      <c r="N1234" s="29">
        <v>0.92</v>
      </c>
      <c r="O1234" s="28">
        <v>4140</v>
      </c>
      <c r="P1234" s="34"/>
      <c r="Q1234" s="31" t="s">
        <v>4231</v>
      </c>
    </row>
    <row r="1235" ht="15.75" customHeight="1" spans="1:17">
      <c r="A1235" s="18">
        <v>1228</v>
      </c>
      <c r="B1235" s="32"/>
      <c r="C1235" s="22" t="s">
        <v>4297</v>
      </c>
      <c r="D1235" s="23" t="s">
        <v>2924</v>
      </c>
      <c r="E1235" s="24"/>
      <c r="F1235" s="22"/>
      <c r="G1235" s="24">
        <v>1</v>
      </c>
      <c r="H1235" s="25" t="s">
        <v>551</v>
      </c>
      <c r="I1235" s="26">
        <v>43187</v>
      </c>
      <c r="J1235" s="26">
        <v>43187</v>
      </c>
      <c r="K1235" s="27">
        <v>13000</v>
      </c>
      <c r="L1235" s="28">
        <v>3531.76</v>
      </c>
      <c r="M1235" s="28">
        <v>13000</v>
      </c>
      <c r="N1235" s="29">
        <v>0.92</v>
      </c>
      <c r="O1235" s="28">
        <v>11960</v>
      </c>
      <c r="P1235" s="34"/>
      <c r="Q1235" s="31" t="s">
        <v>4231</v>
      </c>
    </row>
    <row r="1236" ht="15.75" customHeight="1" spans="1:17">
      <c r="A1236" s="18">
        <v>1229</v>
      </c>
      <c r="B1236" s="32"/>
      <c r="C1236" s="22" t="s">
        <v>4298</v>
      </c>
      <c r="D1236" s="23" t="s">
        <v>2566</v>
      </c>
      <c r="E1236" s="24"/>
      <c r="F1236" s="22"/>
      <c r="G1236" s="24">
        <v>1</v>
      </c>
      <c r="H1236" s="25" t="s">
        <v>551</v>
      </c>
      <c r="I1236" s="26">
        <v>43187</v>
      </c>
      <c r="J1236" s="26">
        <v>43187</v>
      </c>
      <c r="K1236" s="27">
        <v>2000</v>
      </c>
      <c r="L1236" s="28">
        <v>1271.59</v>
      </c>
      <c r="M1236" s="28">
        <v>2000</v>
      </c>
      <c r="N1236" s="29">
        <v>0.92</v>
      </c>
      <c r="O1236" s="28">
        <v>1840</v>
      </c>
      <c r="P1236" s="34"/>
      <c r="Q1236" s="31" t="s">
        <v>4231</v>
      </c>
    </row>
    <row r="1237" ht="15.75" customHeight="1" spans="1:17">
      <c r="A1237" s="18">
        <v>1230</v>
      </c>
      <c r="B1237" s="32"/>
      <c r="C1237" s="22" t="s">
        <v>4299</v>
      </c>
      <c r="D1237" s="23" t="s">
        <v>4300</v>
      </c>
      <c r="E1237" s="24"/>
      <c r="F1237" s="22"/>
      <c r="G1237" s="24">
        <v>1</v>
      </c>
      <c r="H1237" s="25" t="s">
        <v>551</v>
      </c>
      <c r="I1237" s="26">
        <v>43198</v>
      </c>
      <c r="J1237" s="26">
        <v>43198</v>
      </c>
      <c r="K1237" s="27">
        <v>1485</v>
      </c>
      <c r="L1237" s="28">
        <v>1367.45</v>
      </c>
      <c r="M1237" s="28">
        <v>1490</v>
      </c>
      <c r="N1237" s="29">
        <v>0.9</v>
      </c>
      <c r="O1237" s="28">
        <v>1340</v>
      </c>
      <c r="P1237" s="34"/>
      <c r="Q1237" s="31" t="s">
        <v>4231</v>
      </c>
    </row>
    <row r="1238" ht="15.75" customHeight="1" spans="1:17">
      <c r="A1238" s="18">
        <v>1231</v>
      </c>
      <c r="B1238" s="32"/>
      <c r="C1238" s="22" t="s">
        <v>4301</v>
      </c>
      <c r="D1238" s="23" t="s">
        <v>4302</v>
      </c>
      <c r="E1238" s="24"/>
      <c r="F1238" s="22" t="s">
        <v>3243</v>
      </c>
      <c r="G1238" s="24">
        <v>6</v>
      </c>
      <c r="H1238" s="25" t="s">
        <v>551</v>
      </c>
      <c r="I1238" s="26">
        <v>43299</v>
      </c>
      <c r="J1238" s="26">
        <v>43299</v>
      </c>
      <c r="K1238" s="27">
        <v>3360</v>
      </c>
      <c r="L1238" s="28">
        <v>3253.6</v>
      </c>
      <c r="M1238" s="28">
        <v>3360</v>
      </c>
      <c r="N1238" s="29">
        <v>0.93</v>
      </c>
      <c r="O1238" s="28">
        <v>3120</v>
      </c>
      <c r="P1238" s="34"/>
      <c r="Q1238" s="31" t="s">
        <v>4231</v>
      </c>
    </row>
    <row r="1239" ht="15.75" customHeight="1" spans="1:17">
      <c r="A1239" s="18">
        <v>1232</v>
      </c>
      <c r="B1239" s="32"/>
      <c r="C1239" s="22" t="s">
        <v>4303</v>
      </c>
      <c r="D1239" s="23" t="s">
        <v>3527</v>
      </c>
      <c r="E1239" s="24"/>
      <c r="F1239" s="22" t="s">
        <v>2459</v>
      </c>
      <c r="G1239" s="24">
        <v>2</v>
      </c>
      <c r="H1239" s="25" t="s">
        <v>551</v>
      </c>
      <c r="I1239" s="26">
        <v>43307</v>
      </c>
      <c r="J1239" s="26">
        <v>43307</v>
      </c>
      <c r="K1239" s="27">
        <v>3100</v>
      </c>
      <c r="L1239" s="28">
        <v>2707.36</v>
      </c>
      <c r="M1239" s="28">
        <v>3100</v>
      </c>
      <c r="N1239" s="29">
        <v>0.91</v>
      </c>
      <c r="O1239" s="28">
        <v>2820</v>
      </c>
      <c r="P1239" s="34"/>
      <c r="Q1239" s="31" t="s">
        <v>4231</v>
      </c>
    </row>
    <row r="1240" ht="15.75" customHeight="1" spans="1:17">
      <c r="A1240" s="18">
        <v>1233</v>
      </c>
      <c r="B1240" s="32"/>
      <c r="C1240" s="22" t="s">
        <v>4304</v>
      </c>
      <c r="D1240" s="23" t="s">
        <v>2723</v>
      </c>
      <c r="E1240" s="24"/>
      <c r="F1240" s="22"/>
      <c r="G1240" s="24">
        <v>1</v>
      </c>
      <c r="H1240" s="25" t="s">
        <v>551</v>
      </c>
      <c r="I1240" s="26">
        <v>43312</v>
      </c>
      <c r="J1240" s="26">
        <v>43312</v>
      </c>
      <c r="K1240" s="27">
        <v>11760</v>
      </c>
      <c r="L1240" s="28">
        <v>11387.6</v>
      </c>
      <c r="M1240" s="28">
        <v>11760</v>
      </c>
      <c r="N1240" s="29">
        <v>0.94</v>
      </c>
      <c r="O1240" s="28">
        <v>11050</v>
      </c>
      <c r="P1240" s="34"/>
      <c r="Q1240" s="31" t="s">
        <v>4231</v>
      </c>
    </row>
    <row r="1241" ht="15.75" customHeight="1" spans="1:17">
      <c r="A1241" s="18">
        <v>1234</v>
      </c>
      <c r="B1241" s="32"/>
      <c r="C1241" s="22" t="s">
        <v>4305</v>
      </c>
      <c r="D1241" s="22" t="s">
        <v>4306</v>
      </c>
      <c r="E1241" s="24"/>
      <c r="F1241" s="22"/>
      <c r="G1241" s="24">
        <v>1</v>
      </c>
      <c r="H1241" s="25" t="s">
        <v>551</v>
      </c>
      <c r="I1241" s="26">
        <v>43350</v>
      </c>
      <c r="J1241" s="26">
        <v>43350</v>
      </c>
      <c r="K1241" s="27">
        <v>4600</v>
      </c>
      <c r="L1241" s="28">
        <v>4600</v>
      </c>
      <c r="M1241" s="28">
        <v>4600</v>
      </c>
      <c r="N1241" s="29">
        <v>0.94</v>
      </c>
      <c r="O1241" s="28">
        <v>4320</v>
      </c>
      <c r="P1241" s="34"/>
      <c r="Q1241" s="31" t="s">
        <v>4231</v>
      </c>
    </row>
    <row r="1242" ht="15.75" customHeight="1" spans="1:17">
      <c r="A1242" s="18">
        <v>1235</v>
      </c>
      <c r="B1242" s="32"/>
      <c r="C1242" s="22" t="s">
        <v>4307</v>
      </c>
      <c r="D1242" s="23" t="s">
        <v>2596</v>
      </c>
      <c r="E1242" s="24"/>
      <c r="F1242" s="22"/>
      <c r="G1242" s="24">
        <v>2</v>
      </c>
      <c r="H1242" s="25" t="s">
        <v>551</v>
      </c>
      <c r="I1242" s="26">
        <v>43341</v>
      </c>
      <c r="J1242" s="26">
        <v>43341</v>
      </c>
      <c r="K1242" s="27">
        <v>5006</v>
      </c>
      <c r="L1242" s="28">
        <v>4926.74</v>
      </c>
      <c r="M1242" s="28">
        <v>5010</v>
      </c>
      <c r="N1242" s="29">
        <v>0.95</v>
      </c>
      <c r="O1242" s="28">
        <v>4760</v>
      </c>
      <c r="P1242" s="34"/>
      <c r="Q1242" s="31" t="s">
        <v>4231</v>
      </c>
    </row>
    <row r="1243" ht="15.75" customHeight="1" spans="1:17">
      <c r="A1243" s="18">
        <v>1236</v>
      </c>
      <c r="B1243" s="32"/>
      <c r="C1243" s="22" t="s">
        <v>4308</v>
      </c>
      <c r="D1243" s="23" t="s">
        <v>2506</v>
      </c>
      <c r="E1243" s="24"/>
      <c r="F1243" s="22"/>
      <c r="G1243" s="24">
        <v>1</v>
      </c>
      <c r="H1243" s="25" t="s">
        <v>551</v>
      </c>
      <c r="I1243" s="26">
        <v>43343</v>
      </c>
      <c r="J1243" s="26">
        <v>43343</v>
      </c>
      <c r="K1243" s="35">
        <v>1600</v>
      </c>
      <c r="L1243" s="28">
        <v>1194.72</v>
      </c>
      <c r="M1243" s="28">
        <v>1600</v>
      </c>
      <c r="N1243" s="29">
        <v>0.94</v>
      </c>
      <c r="O1243" s="28">
        <v>1500</v>
      </c>
      <c r="P1243" s="34"/>
      <c r="Q1243" s="31" t="s">
        <v>4231</v>
      </c>
    </row>
    <row r="1244" ht="15.75" customHeight="1" spans="1:17">
      <c r="A1244" s="18">
        <v>1237</v>
      </c>
      <c r="B1244" s="32"/>
      <c r="C1244" s="22" t="s">
        <v>4309</v>
      </c>
      <c r="D1244" s="23" t="s">
        <v>3614</v>
      </c>
      <c r="E1244" s="24" t="s">
        <v>4310</v>
      </c>
      <c r="F1244" s="23"/>
      <c r="G1244" s="24">
        <v>1</v>
      </c>
      <c r="H1244" s="25" t="s">
        <v>551</v>
      </c>
      <c r="I1244" s="26">
        <v>43343</v>
      </c>
      <c r="J1244" s="26">
        <v>43343</v>
      </c>
      <c r="K1244" s="27">
        <v>1100</v>
      </c>
      <c r="L1244" s="28">
        <v>873.54</v>
      </c>
      <c r="M1244" s="28">
        <v>1100</v>
      </c>
      <c r="N1244" s="29">
        <v>0.94</v>
      </c>
      <c r="O1244" s="28">
        <v>1030</v>
      </c>
      <c r="P1244" s="34"/>
      <c r="Q1244" s="31" t="s">
        <v>4231</v>
      </c>
    </row>
    <row r="1245" ht="15.75" customHeight="1" spans="1:17">
      <c r="A1245" s="18">
        <v>1238</v>
      </c>
      <c r="B1245" s="32"/>
      <c r="C1245" s="22" t="s">
        <v>4311</v>
      </c>
      <c r="D1245" s="23" t="s">
        <v>2399</v>
      </c>
      <c r="E1245" s="24"/>
      <c r="F1245" s="22"/>
      <c r="G1245" s="24">
        <v>1</v>
      </c>
      <c r="H1245" s="25" t="s">
        <v>551</v>
      </c>
      <c r="I1245" s="26">
        <v>43187</v>
      </c>
      <c r="J1245" s="26">
        <v>43187</v>
      </c>
      <c r="K1245" s="27">
        <v>18800</v>
      </c>
      <c r="L1245" s="28">
        <v>11953.59</v>
      </c>
      <c r="M1245" s="28">
        <v>18800</v>
      </c>
      <c r="N1245" s="29">
        <v>0.92</v>
      </c>
      <c r="O1245" s="28">
        <v>17300</v>
      </c>
      <c r="P1245" s="34"/>
      <c r="Q1245" s="31" t="s">
        <v>4231</v>
      </c>
    </row>
    <row r="1246" ht="15.75" customHeight="1" spans="1:17">
      <c r="A1246" s="18">
        <v>1239</v>
      </c>
      <c r="B1246" s="32"/>
      <c r="C1246" s="22" t="s">
        <v>4312</v>
      </c>
      <c r="D1246" s="23" t="s">
        <v>4313</v>
      </c>
      <c r="E1246" s="24"/>
      <c r="F1246" s="22" t="s">
        <v>4314</v>
      </c>
      <c r="G1246" s="24">
        <v>1</v>
      </c>
      <c r="H1246" s="25" t="s">
        <v>2498</v>
      </c>
      <c r="I1246" s="26">
        <v>41974</v>
      </c>
      <c r="J1246" s="26">
        <v>41974</v>
      </c>
      <c r="K1246" s="27">
        <v>24800</v>
      </c>
      <c r="L1246" s="28">
        <v>7129.85</v>
      </c>
      <c r="M1246" s="28">
        <v>21820</v>
      </c>
      <c r="N1246" s="29">
        <v>0.28</v>
      </c>
      <c r="O1246" s="28">
        <v>6110</v>
      </c>
      <c r="P1246" s="34"/>
      <c r="Q1246" s="31" t="s">
        <v>4231</v>
      </c>
    </row>
    <row r="1247" ht="15.75" customHeight="1" spans="1:17">
      <c r="A1247" s="18">
        <v>1240</v>
      </c>
      <c r="B1247" s="32"/>
      <c r="C1247" s="22" t="s">
        <v>4315</v>
      </c>
      <c r="D1247" s="23" t="s">
        <v>3124</v>
      </c>
      <c r="E1247" s="24"/>
      <c r="F1247" s="22"/>
      <c r="G1247" s="24">
        <v>1</v>
      </c>
      <c r="H1247" s="25" t="s">
        <v>2498</v>
      </c>
      <c r="I1247" s="26">
        <v>42064</v>
      </c>
      <c r="J1247" s="26">
        <v>42064</v>
      </c>
      <c r="K1247" s="36">
        <v>5600</v>
      </c>
      <c r="L1247" s="28">
        <v>1875.86</v>
      </c>
      <c r="M1247" s="28">
        <v>5040</v>
      </c>
      <c r="N1247" s="29">
        <v>0.32</v>
      </c>
      <c r="O1247" s="28">
        <v>1610</v>
      </c>
      <c r="P1247" s="34"/>
      <c r="Q1247" s="31" t="s">
        <v>4231</v>
      </c>
    </row>
    <row r="1248" ht="15.75" customHeight="1" spans="1:17">
      <c r="A1248" s="18">
        <v>1241</v>
      </c>
      <c r="B1248" s="32"/>
      <c r="C1248" s="22" t="s">
        <v>4316</v>
      </c>
      <c r="D1248" s="22" t="s">
        <v>4317</v>
      </c>
      <c r="E1248" s="24"/>
      <c r="F1248" s="22"/>
      <c r="G1248" s="24">
        <v>1</v>
      </c>
      <c r="H1248" s="25" t="s">
        <v>2498</v>
      </c>
      <c r="I1248" s="26">
        <v>42875</v>
      </c>
      <c r="J1248" s="26">
        <v>42875</v>
      </c>
      <c r="K1248" s="36">
        <v>46000</v>
      </c>
      <c r="L1248" s="28">
        <v>34346.72</v>
      </c>
      <c r="M1248" s="28">
        <v>43700</v>
      </c>
      <c r="N1248" s="29">
        <v>0.68</v>
      </c>
      <c r="O1248" s="28">
        <v>29720</v>
      </c>
      <c r="P1248" s="34"/>
      <c r="Q1248" s="31" t="s">
        <v>4231</v>
      </c>
    </row>
    <row r="1249" ht="15.75" customHeight="1" spans="1:17">
      <c r="A1249" s="18">
        <v>1242</v>
      </c>
      <c r="B1249" s="32"/>
      <c r="C1249" s="22" t="s">
        <v>4318</v>
      </c>
      <c r="D1249" s="23" t="s">
        <v>4319</v>
      </c>
      <c r="E1249" s="24"/>
      <c r="F1249" s="22"/>
      <c r="G1249" s="24">
        <v>1</v>
      </c>
      <c r="H1249" s="25" t="s">
        <v>2498</v>
      </c>
      <c r="I1249" s="26">
        <v>43059</v>
      </c>
      <c r="J1249" s="26">
        <v>43059</v>
      </c>
      <c r="K1249" s="36">
        <v>35000</v>
      </c>
      <c r="L1249" s="28">
        <v>29458.3</v>
      </c>
      <c r="M1249" s="28">
        <v>33250</v>
      </c>
      <c r="N1249" s="29">
        <v>0.77</v>
      </c>
      <c r="O1249" s="28">
        <v>25600</v>
      </c>
      <c r="P1249" s="34"/>
      <c r="Q1249" s="31" t="s">
        <v>4231</v>
      </c>
    </row>
    <row r="1250" ht="15.75" customHeight="1" spans="1:17">
      <c r="A1250" s="18">
        <v>1243</v>
      </c>
      <c r="B1250" s="32"/>
      <c r="C1250" s="22" t="s">
        <v>4320</v>
      </c>
      <c r="D1250" s="23" t="s">
        <v>3302</v>
      </c>
      <c r="E1250" s="24"/>
      <c r="F1250" s="22"/>
      <c r="G1250" s="24">
        <v>1</v>
      </c>
      <c r="H1250" s="25" t="s">
        <v>2498</v>
      </c>
      <c r="I1250" s="26">
        <v>43219</v>
      </c>
      <c r="J1250" s="26">
        <v>43219</v>
      </c>
      <c r="K1250" s="36">
        <v>2500</v>
      </c>
      <c r="L1250" s="28">
        <v>1114.65</v>
      </c>
      <c r="M1250" s="28">
        <v>2500</v>
      </c>
      <c r="N1250" s="29">
        <v>0.85</v>
      </c>
      <c r="O1250" s="28">
        <v>2130</v>
      </c>
      <c r="P1250" s="34"/>
      <c r="Q1250" s="31" t="s">
        <v>4231</v>
      </c>
    </row>
    <row r="1251" ht="15.75" customHeight="1" spans="1:17">
      <c r="A1251" s="18">
        <v>1244</v>
      </c>
      <c r="B1251" s="32"/>
      <c r="C1251" s="22" t="s">
        <v>4321</v>
      </c>
      <c r="D1251" s="22" t="s">
        <v>2517</v>
      </c>
      <c r="E1251" s="24"/>
      <c r="F1251" s="22"/>
      <c r="G1251" s="24">
        <v>1</v>
      </c>
      <c r="H1251" s="25" t="s">
        <v>2498</v>
      </c>
      <c r="I1251" s="26">
        <v>43333</v>
      </c>
      <c r="J1251" s="26">
        <v>43333</v>
      </c>
      <c r="K1251" s="36">
        <v>8500</v>
      </c>
      <c r="L1251" s="28">
        <v>8365.42</v>
      </c>
      <c r="M1251" s="28">
        <v>8500</v>
      </c>
      <c r="N1251" s="29">
        <v>0.9</v>
      </c>
      <c r="O1251" s="28">
        <v>7650</v>
      </c>
      <c r="P1251" s="34"/>
      <c r="Q1251" s="31" t="s">
        <v>4231</v>
      </c>
    </row>
    <row r="1252" ht="15.75" customHeight="1" spans="1:17">
      <c r="A1252" s="18">
        <v>1245</v>
      </c>
      <c r="B1252" s="32"/>
      <c r="C1252" s="22" t="s">
        <v>4322</v>
      </c>
      <c r="D1252" s="22" t="s">
        <v>3985</v>
      </c>
      <c r="E1252" s="24" t="s">
        <v>3262</v>
      </c>
      <c r="F1252" s="22"/>
      <c r="G1252" s="24">
        <v>1</v>
      </c>
      <c r="H1252" s="25" t="s">
        <v>2498</v>
      </c>
      <c r="I1252" s="26">
        <v>42639</v>
      </c>
      <c r="J1252" s="26">
        <v>42639</v>
      </c>
      <c r="K1252" s="27">
        <v>84000</v>
      </c>
      <c r="L1252" s="28">
        <v>52080</v>
      </c>
      <c r="M1252" s="28">
        <v>84000</v>
      </c>
      <c r="N1252" s="29">
        <v>0.79</v>
      </c>
      <c r="O1252" s="28">
        <v>66360</v>
      </c>
      <c r="P1252" s="34"/>
      <c r="Q1252" s="31" t="s">
        <v>4231</v>
      </c>
    </row>
    <row r="1253" ht="15.75" customHeight="1" spans="1:17">
      <c r="A1253" s="18">
        <v>1246</v>
      </c>
      <c r="B1253" s="32"/>
      <c r="C1253" s="22" t="s">
        <v>4323</v>
      </c>
      <c r="D1253" s="22" t="s">
        <v>2749</v>
      </c>
      <c r="E1253" s="24"/>
      <c r="F1253" s="22"/>
      <c r="G1253" s="24">
        <v>1</v>
      </c>
      <c r="H1253" s="25" t="s">
        <v>626</v>
      </c>
      <c r="I1253" s="26">
        <v>41974</v>
      </c>
      <c r="J1253" s="26">
        <v>41974</v>
      </c>
      <c r="K1253" s="27">
        <v>84000</v>
      </c>
      <c r="L1253" s="28">
        <v>24150</v>
      </c>
      <c r="M1253" s="28">
        <v>73920</v>
      </c>
      <c r="N1253" s="29">
        <v>0.57</v>
      </c>
      <c r="O1253" s="28">
        <v>42130</v>
      </c>
      <c r="P1253" s="34"/>
      <c r="Q1253" s="31" t="s">
        <v>4231</v>
      </c>
    </row>
    <row r="1254" ht="15.75" customHeight="1" spans="1:17">
      <c r="A1254" s="18">
        <v>1247</v>
      </c>
      <c r="B1254" s="32"/>
      <c r="C1254" s="22" t="s">
        <v>4324</v>
      </c>
      <c r="D1254" s="23" t="s">
        <v>2527</v>
      </c>
      <c r="E1254" s="24"/>
      <c r="F1254" s="22"/>
      <c r="G1254" s="24">
        <v>216</v>
      </c>
      <c r="H1254" s="25" t="s">
        <v>626</v>
      </c>
      <c r="I1254" s="26">
        <v>42370</v>
      </c>
      <c r="J1254" s="26">
        <v>42370</v>
      </c>
      <c r="K1254" s="27">
        <v>151200</v>
      </c>
      <c r="L1254" s="28">
        <v>74592</v>
      </c>
      <c r="M1254" s="28">
        <v>143640</v>
      </c>
      <c r="N1254" s="29">
        <v>0.68</v>
      </c>
      <c r="O1254" s="28">
        <v>97680</v>
      </c>
      <c r="P1254" s="34"/>
      <c r="Q1254" s="31" t="s">
        <v>4231</v>
      </c>
    </row>
    <row r="1255" ht="15.75" customHeight="1" spans="1:17">
      <c r="A1255" s="18">
        <v>1248</v>
      </c>
      <c r="B1255" s="32"/>
      <c r="C1255" s="22" t="s">
        <v>4325</v>
      </c>
      <c r="D1255" s="22" t="s">
        <v>2489</v>
      </c>
      <c r="E1255" s="22"/>
      <c r="F1255" s="22"/>
      <c r="G1255" s="24">
        <v>1</v>
      </c>
      <c r="H1255" s="25" t="s">
        <v>2353</v>
      </c>
      <c r="I1255" s="26">
        <v>42461</v>
      </c>
      <c r="J1255" s="26">
        <v>42461</v>
      </c>
      <c r="K1255" s="27">
        <v>5760</v>
      </c>
      <c r="L1255" s="28">
        <v>3115.2</v>
      </c>
      <c r="M1255" s="28">
        <v>5470</v>
      </c>
      <c r="N1255" s="29">
        <v>0.7</v>
      </c>
      <c r="O1255" s="28">
        <v>3830</v>
      </c>
      <c r="P1255" s="34"/>
      <c r="Q1255" s="31" t="s">
        <v>4231</v>
      </c>
    </row>
    <row r="1256" ht="15.75" customHeight="1" spans="1:17">
      <c r="A1256" s="18">
        <v>1249</v>
      </c>
      <c r="B1256" s="32"/>
      <c r="C1256" s="22" t="s">
        <v>4326</v>
      </c>
      <c r="D1256" s="22" t="s">
        <v>2939</v>
      </c>
      <c r="E1256" s="24"/>
      <c r="F1256" s="22"/>
      <c r="G1256" s="24">
        <v>1</v>
      </c>
      <c r="H1256" s="25" t="s">
        <v>2353</v>
      </c>
      <c r="I1256" s="26">
        <v>42491</v>
      </c>
      <c r="J1256" s="26">
        <v>42491</v>
      </c>
      <c r="K1256" s="27">
        <v>40590</v>
      </c>
      <c r="L1256" s="28">
        <v>22594.96</v>
      </c>
      <c r="M1256" s="28">
        <v>38560</v>
      </c>
      <c r="N1256" s="29">
        <v>0.79</v>
      </c>
      <c r="O1256" s="28">
        <v>30460</v>
      </c>
      <c r="P1256" s="34"/>
      <c r="Q1256" s="31" t="s">
        <v>4231</v>
      </c>
    </row>
    <row r="1257" ht="15.75" customHeight="1" spans="1:17">
      <c r="A1257" s="18">
        <v>1250</v>
      </c>
      <c r="B1257" s="32"/>
      <c r="C1257" s="22" t="s">
        <v>4327</v>
      </c>
      <c r="D1257" s="22" t="s">
        <v>3822</v>
      </c>
      <c r="E1257" s="22"/>
      <c r="F1257" s="22"/>
      <c r="G1257" s="24">
        <v>1</v>
      </c>
      <c r="H1257" s="25" t="s">
        <v>2767</v>
      </c>
      <c r="I1257" s="26">
        <v>42552</v>
      </c>
      <c r="J1257" s="26">
        <v>42552</v>
      </c>
      <c r="K1257" s="27">
        <v>23896</v>
      </c>
      <c r="L1257" s="28">
        <v>14058.9</v>
      </c>
      <c r="M1257" s="28">
        <v>21510</v>
      </c>
      <c r="N1257" s="29">
        <v>0.83</v>
      </c>
      <c r="O1257" s="28">
        <v>17850</v>
      </c>
      <c r="P1257" s="34"/>
      <c r="Q1257" s="31" t="s">
        <v>4231</v>
      </c>
    </row>
    <row r="1258" ht="15.75" customHeight="1" spans="1:17">
      <c r="A1258" s="18">
        <v>1251</v>
      </c>
      <c r="B1258" s="32"/>
      <c r="C1258" s="22" t="s">
        <v>4328</v>
      </c>
      <c r="D1258" s="22" t="s">
        <v>4329</v>
      </c>
      <c r="E1258" s="22"/>
      <c r="F1258" s="22"/>
      <c r="G1258" s="24">
        <v>1</v>
      </c>
      <c r="H1258" s="25" t="s">
        <v>2486</v>
      </c>
      <c r="I1258" s="26">
        <v>42644</v>
      </c>
      <c r="J1258" s="26">
        <v>42644</v>
      </c>
      <c r="K1258" s="27">
        <v>48248</v>
      </c>
      <c r="L1258" s="28">
        <v>30677.61</v>
      </c>
      <c r="M1258" s="28">
        <v>43420</v>
      </c>
      <c r="N1258" s="29">
        <v>0.82</v>
      </c>
      <c r="O1258" s="28">
        <v>35600</v>
      </c>
      <c r="P1258" s="34"/>
      <c r="Q1258" s="31" t="s">
        <v>4231</v>
      </c>
    </row>
    <row r="1259" ht="15.75" customHeight="1" spans="1:17">
      <c r="A1259" s="18">
        <v>1252</v>
      </c>
      <c r="B1259" s="32"/>
      <c r="C1259" s="22" t="s">
        <v>4330</v>
      </c>
      <c r="D1259" s="22" t="s">
        <v>2603</v>
      </c>
      <c r="E1259" s="22"/>
      <c r="F1259" s="22"/>
      <c r="G1259" s="24">
        <v>1</v>
      </c>
      <c r="H1259" s="25" t="s">
        <v>2353</v>
      </c>
      <c r="I1259" s="26">
        <v>42644</v>
      </c>
      <c r="J1259" s="26">
        <v>42644</v>
      </c>
      <c r="K1259" s="27">
        <v>51998.4</v>
      </c>
      <c r="L1259" s="28">
        <v>33062.27</v>
      </c>
      <c r="M1259" s="28">
        <v>49400</v>
      </c>
      <c r="N1259" s="29">
        <v>0.82</v>
      </c>
      <c r="O1259" s="28">
        <v>40510</v>
      </c>
      <c r="P1259" s="34"/>
      <c r="Q1259" s="31" t="s">
        <v>4231</v>
      </c>
    </row>
    <row r="1260" ht="15.75" customHeight="1" spans="1:17">
      <c r="A1260" s="18">
        <v>1253</v>
      </c>
      <c r="B1260" s="32"/>
      <c r="C1260" s="22" t="s">
        <v>4331</v>
      </c>
      <c r="D1260" s="22" t="s">
        <v>4332</v>
      </c>
      <c r="E1260" s="22"/>
      <c r="F1260" s="22"/>
      <c r="G1260" s="24">
        <v>1</v>
      </c>
      <c r="H1260" s="25" t="s">
        <v>2353</v>
      </c>
      <c r="I1260" s="26">
        <v>42644</v>
      </c>
      <c r="J1260" s="26">
        <v>42644</v>
      </c>
      <c r="K1260" s="27">
        <v>225150.31</v>
      </c>
      <c r="L1260" s="28">
        <v>143158.07</v>
      </c>
      <c r="M1260" s="28">
        <v>204890</v>
      </c>
      <c r="N1260" s="29">
        <v>0.79</v>
      </c>
      <c r="O1260" s="28">
        <v>161860</v>
      </c>
      <c r="P1260" s="34"/>
      <c r="Q1260" s="31" t="s">
        <v>4231</v>
      </c>
    </row>
    <row r="1261" ht="15.75" customHeight="1" spans="1:17">
      <c r="A1261" s="18">
        <v>1254</v>
      </c>
      <c r="B1261" s="32"/>
      <c r="C1261" s="22" t="s">
        <v>4333</v>
      </c>
      <c r="D1261" s="22" t="s">
        <v>2747</v>
      </c>
      <c r="E1261" s="22"/>
      <c r="F1261" s="22"/>
      <c r="G1261" s="24">
        <v>1</v>
      </c>
      <c r="H1261" s="25" t="s">
        <v>551</v>
      </c>
      <c r="I1261" s="26">
        <v>42705</v>
      </c>
      <c r="J1261" s="26">
        <v>42705</v>
      </c>
      <c r="K1261" s="27">
        <v>46980</v>
      </c>
      <c r="L1261" s="28">
        <v>31359.15</v>
      </c>
      <c r="M1261" s="28">
        <v>43220</v>
      </c>
      <c r="N1261" s="29">
        <v>0.77</v>
      </c>
      <c r="O1261" s="28">
        <v>33280</v>
      </c>
      <c r="P1261" s="34"/>
      <c r="Q1261" s="31" t="s">
        <v>4231</v>
      </c>
    </row>
    <row r="1262" ht="15.75" customHeight="1" spans="1:17">
      <c r="A1262" s="18">
        <v>1255</v>
      </c>
      <c r="B1262" s="32"/>
      <c r="C1262" s="22" t="s">
        <v>4334</v>
      </c>
      <c r="D1262" s="22" t="s">
        <v>4214</v>
      </c>
      <c r="E1262" s="22" t="s">
        <v>2429</v>
      </c>
      <c r="F1262" s="22"/>
      <c r="G1262" s="24">
        <v>1</v>
      </c>
      <c r="H1262" s="25" t="s">
        <v>551</v>
      </c>
      <c r="I1262" s="26">
        <v>42850</v>
      </c>
      <c r="J1262" s="26">
        <v>42850</v>
      </c>
      <c r="K1262" s="27">
        <v>2800</v>
      </c>
      <c r="L1262" s="28">
        <v>2046.39</v>
      </c>
      <c r="M1262" s="28">
        <v>2800</v>
      </c>
      <c r="N1262" s="29">
        <v>0.84</v>
      </c>
      <c r="O1262" s="28">
        <v>2350</v>
      </c>
      <c r="P1262" s="34"/>
      <c r="Q1262" s="31" t="s">
        <v>4231</v>
      </c>
    </row>
    <row r="1263" ht="15.75" customHeight="1" spans="1:17">
      <c r="A1263" s="18">
        <v>1256</v>
      </c>
      <c r="B1263" s="32"/>
      <c r="C1263" s="22" t="s">
        <v>4335</v>
      </c>
      <c r="D1263" s="22" t="s">
        <v>2410</v>
      </c>
      <c r="E1263" s="22"/>
      <c r="F1263" s="22"/>
      <c r="G1263" s="24">
        <v>1</v>
      </c>
      <c r="H1263" s="25" t="s">
        <v>551</v>
      </c>
      <c r="I1263" s="26">
        <v>42865</v>
      </c>
      <c r="J1263" s="26">
        <v>42865</v>
      </c>
      <c r="K1263" s="27">
        <v>2600</v>
      </c>
      <c r="L1263" s="28">
        <v>1941.28</v>
      </c>
      <c r="M1263" s="28">
        <v>2470</v>
      </c>
      <c r="N1263" s="29">
        <v>0.76</v>
      </c>
      <c r="O1263" s="28">
        <v>1880</v>
      </c>
      <c r="P1263" s="34"/>
      <c r="Q1263" s="31" t="s">
        <v>4231</v>
      </c>
    </row>
    <row r="1264" ht="15.75" customHeight="1" spans="1:17">
      <c r="A1264" s="18">
        <v>1257</v>
      </c>
      <c r="B1264" s="32"/>
      <c r="C1264" s="22" t="s">
        <v>4336</v>
      </c>
      <c r="D1264" s="22" t="s">
        <v>2421</v>
      </c>
      <c r="E1264" s="22"/>
      <c r="F1264" s="22"/>
      <c r="G1264" s="24">
        <v>1</v>
      </c>
      <c r="H1264" s="25" t="s">
        <v>551</v>
      </c>
      <c r="I1264" s="26">
        <v>42865</v>
      </c>
      <c r="J1264" s="26">
        <v>42865</v>
      </c>
      <c r="K1264" s="36">
        <v>4700</v>
      </c>
      <c r="L1264" s="28">
        <v>3509.28</v>
      </c>
      <c r="M1264" s="28">
        <v>4470</v>
      </c>
      <c r="N1264" s="29">
        <v>0.76</v>
      </c>
      <c r="O1264" s="28">
        <v>3400</v>
      </c>
      <c r="P1264" s="34"/>
      <c r="Q1264" s="31" t="s">
        <v>4231</v>
      </c>
    </row>
    <row r="1265" ht="15.75" customHeight="1" spans="1:17">
      <c r="A1265" s="18">
        <v>1258</v>
      </c>
      <c r="B1265" s="32"/>
      <c r="C1265" s="22" t="s">
        <v>4337</v>
      </c>
      <c r="D1265" s="22" t="s">
        <v>3231</v>
      </c>
      <c r="E1265" s="22" t="s">
        <v>2502</v>
      </c>
      <c r="F1265" s="22"/>
      <c r="G1265" s="24">
        <v>1</v>
      </c>
      <c r="H1265" s="25" t="s">
        <v>551</v>
      </c>
      <c r="I1265" s="26">
        <v>42865</v>
      </c>
      <c r="J1265" s="26">
        <v>42865</v>
      </c>
      <c r="K1265" s="36">
        <v>4500</v>
      </c>
      <c r="L1265" s="28">
        <v>3360</v>
      </c>
      <c r="M1265" s="28">
        <v>4280</v>
      </c>
      <c r="N1265" s="29">
        <v>0.81</v>
      </c>
      <c r="O1265" s="28">
        <v>3470</v>
      </c>
      <c r="P1265" s="34"/>
      <c r="Q1265" s="31" t="s">
        <v>4231</v>
      </c>
    </row>
    <row r="1266" ht="15.75" customHeight="1" spans="1:17">
      <c r="A1266" s="18">
        <v>1259</v>
      </c>
      <c r="B1266" s="32"/>
      <c r="C1266" s="22" t="s">
        <v>4338</v>
      </c>
      <c r="D1266" s="22" t="s">
        <v>2419</v>
      </c>
      <c r="E1266" s="22"/>
      <c r="F1266" s="22"/>
      <c r="G1266" s="24">
        <v>1</v>
      </c>
      <c r="H1266" s="25" t="s">
        <v>551</v>
      </c>
      <c r="I1266" s="26">
        <v>42888</v>
      </c>
      <c r="J1266" s="26">
        <v>42888</v>
      </c>
      <c r="K1266" s="36">
        <v>2160</v>
      </c>
      <c r="L1266" s="28">
        <v>1647</v>
      </c>
      <c r="M1266" s="28">
        <v>2050</v>
      </c>
      <c r="N1266" s="29">
        <v>0.85</v>
      </c>
      <c r="O1266" s="28">
        <v>1740</v>
      </c>
      <c r="P1266" s="34"/>
      <c r="Q1266" s="31" t="s">
        <v>4231</v>
      </c>
    </row>
    <row r="1267" ht="15.75" customHeight="1" spans="1:17">
      <c r="A1267" s="18">
        <v>1260</v>
      </c>
      <c r="B1267" s="32"/>
      <c r="C1267" s="22" t="s">
        <v>4339</v>
      </c>
      <c r="D1267" s="22" t="s">
        <v>4216</v>
      </c>
      <c r="E1267" s="22"/>
      <c r="F1267" s="22"/>
      <c r="G1267" s="24">
        <v>1</v>
      </c>
      <c r="H1267" s="25" t="s">
        <v>626</v>
      </c>
      <c r="I1267" s="26">
        <v>43059</v>
      </c>
      <c r="J1267" s="26">
        <v>43059</v>
      </c>
      <c r="K1267" s="36">
        <v>37781</v>
      </c>
      <c r="L1267" s="28">
        <v>31799</v>
      </c>
      <c r="M1267" s="28">
        <v>35890</v>
      </c>
      <c r="N1267" s="29">
        <v>0.91</v>
      </c>
      <c r="O1267" s="28">
        <v>32660</v>
      </c>
      <c r="P1267" s="34"/>
      <c r="Q1267" s="31" t="s">
        <v>4231</v>
      </c>
    </row>
    <row r="1268" ht="15.75" customHeight="1" spans="1:17">
      <c r="A1268" s="18">
        <v>1261</v>
      </c>
      <c r="B1268" s="32"/>
      <c r="C1268" s="22" t="s">
        <v>4340</v>
      </c>
      <c r="D1268" s="22" t="s">
        <v>3842</v>
      </c>
      <c r="E1268" s="22"/>
      <c r="F1268" s="22"/>
      <c r="G1268" s="24">
        <v>1</v>
      </c>
      <c r="H1268" s="25" t="s">
        <v>551</v>
      </c>
      <c r="I1268" s="26">
        <v>43089</v>
      </c>
      <c r="J1268" s="26">
        <v>43089</v>
      </c>
      <c r="K1268" s="36">
        <v>9200</v>
      </c>
      <c r="L1268" s="28">
        <v>7888.97</v>
      </c>
      <c r="M1268" s="28">
        <v>8740</v>
      </c>
      <c r="N1268" s="29">
        <v>0.89</v>
      </c>
      <c r="O1268" s="28">
        <v>7780</v>
      </c>
      <c r="P1268" s="34"/>
      <c r="Q1268" s="31" t="s">
        <v>4231</v>
      </c>
    </row>
    <row r="1269" ht="15.75" customHeight="1" spans="1:17">
      <c r="A1269" s="18">
        <v>1262</v>
      </c>
      <c r="B1269" s="32"/>
      <c r="C1269" s="22" t="s">
        <v>4341</v>
      </c>
      <c r="D1269" s="22" t="s">
        <v>4222</v>
      </c>
      <c r="E1269" s="22"/>
      <c r="F1269" s="22"/>
      <c r="G1269" s="24">
        <v>200</v>
      </c>
      <c r="H1269" s="25" t="s">
        <v>626</v>
      </c>
      <c r="I1269" s="26">
        <v>43089</v>
      </c>
      <c r="J1269" s="26">
        <v>43089</v>
      </c>
      <c r="K1269" s="27">
        <v>7399.93</v>
      </c>
      <c r="L1269" s="28">
        <v>6345.4</v>
      </c>
      <c r="M1269" s="28">
        <v>7200</v>
      </c>
      <c r="N1269" s="29">
        <v>0.87</v>
      </c>
      <c r="O1269" s="28">
        <v>6260</v>
      </c>
      <c r="P1269" s="34"/>
      <c r="Q1269" s="31" t="s">
        <v>4231</v>
      </c>
    </row>
    <row r="1270" ht="15.75" customHeight="1" spans="1:17">
      <c r="A1270" s="18">
        <v>1263</v>
      </c>
      <c r="B1270" s="32"/>
      <c r="C1270" s="22" t="s">
        <v>4342</v>
      </c>
      <c r="D1270" s="22" t="s">
        <v>2442</v>
      </c>
      <c r="E1270" s="22"/>
      <c r="F1270" s="22"/>
      <c r="G1270" s="24">
        <v>1</v>
      </c>
      <c r="H1270" s="25" t="s">
        <v>551</v>
      </c>
      <c r="I1270" s="26">
        <v>43089</v>
      </c>
      <c r="J1270" s="26">
        <v>43089</v>
      </c>
      <c r="K1270" s="27">
        <v>12300</v>
      </c>
      <c r="L1270" s="28">
        <v>10547.25</v>
      </c>
      <c r="M1270" s="28">
        <v>11930</v>
      </c>
      <c r="N1270" s="29">
        <v>0.89</v>
      </c>
      <c r="O1270" s="28">
        <v>10620</v>
      </c>
      <c r="P1270" s="34"/>
      <c r="Q1270" s="31" t="s">
        <v>4231</v>
      </c>
    </row>
    <row r="1271" ht="15.75" customHeight="1" spans="1:17">
      <c r="A1271" s="18">
        <v>1264</v>
      </c>
      <c r="B1271" s="32"/>
      <c r="C1271" s="22" t="s">
        <v>4343</v>
      </c>
      <c r="D1271" s="22" t="s">
        <v>3932</v>
      </c>
      <c r="E1271" s="22"/>
      <c r="F1271" s="22"/>
      <c r="G1271" s="24">
        <v>1</v>
      </c>
      <c r="H1271" s="25" t="s">
        <v>551</v>
      </c>
      <c r="I1271" s="26">
        <v>43089</v>
      </c>
      <c r="J1271" s="26">
        <v>43089</v>
      </c>
      <c r="K1271" s="27">
        <v>5000</v>
      </c>
      <c r="L1271" s="28">
        <v>4287.47</v>
      </c>
      <c r="M1271" s="28">
        <v>4850</v>
      </c>
      <c r="N1271" s="29">
        <v>0.89</v>
      </c>
      <c r="O1271" s="28">
        <v>4320</v>
      </c>
      <c r="P1271" s="34"/>
      <c r="Q1271" s="31" t="s">
        <v>4231</v>
      </c>
    </row>
    <row r="1272" ht="15.75" customHeight="1" spans="1:17">
      <c r="A1272" s="18">
        <v>1265</v>
      </c>
      <c r="B1272" s="32"/>
      <c r="C1272" s="22" t="s">
        <v>4344</v>
      </c>
      <c r="D1272" s="22" t="s">
        <v>2469</v>
      </c>
      <c r="E1272" s="22" t="s">
        <v>4226</v>
      </c>
      <c r="F1272" s="23"/>
      <c r="G1272" s="24">
        <v>10</v>
      </c>
      <c r="H1272" s="25" t="s">
        <v>551</v>
      </c>
      <c r="I1272" s="26">
        <v>43214</v>
      </c>
      <c r="J1272" s="26">
        <v>43214</v>
      </c>
      <c r="K1272" s="27">
        <v>92000</v>
      </c>
      <c r="L1272" s="28">
        <v>84716.65</v>
      </c>
      <c r="M1272" s="28">
        <v>92000</v>
      </c>
      <c r="N1272" s="29">
        <v>0.94</v>
      </c>
      <c r="O1272" s="28">
        <v>86480</v>
      </c>
      <c r="P1272" s="34"/>
      <c r="Q1272" s="31" t="s">
        <v>4231</v>
      </c>
    </row>
    <row r="1273" ht="15.75" customHeight="1" spans="1:17">
      <c r="A1273" s="18">
        <v>1266</v>
      </c>
      <c r="B1273" s="32"/>
      <c r="C1273" s="22" t="s">
        <v>4345</v>
      </c>
      <c r="D1273" s="22" t="s">
        <v>4346</v>
      </c>
      <c r="E1273" s="22" t="s">
        <v>4347</v>
      </c>
      <c r="F1273" s="23"/>
      <c r="G1273" s="24">
        <v>1</v>
      </c>
      <c r="H1273" s="25" t="s">
        <v>551</v>
      </c>
      <c r="I1273" s="26">
        <v>43299</v>
      </c>
      <c r="J1273" s="26">
        <v>43299</v>
      </c>
      <c r="K1273" s="27">
        <v>9300</v>
      </c>
      <c r="L1273" s="28">
        <v>9005.5</v>
      </c>
      <c r="M1273" s="28">
        <v>9300</v>
      </c>
      <c r="N1273" s="29">
        <v>0.95</v>
      </c>
      <c r="O1273" s="28">
        <v>8840</v>
      </c>
      <c r="P1273" s="34"/>
      <c r="Q1273" s="31" t="s">
        <v>4231</v>
      </c>
    </row>
    <row r="1274" ht="15.75" customHeight="1" spans="1:17">
      <c r="A1274" s="18">
        <v>1267</v>
      </c>
      <c r="B1274" s="38"/>
      <c r="C1274" s="22" t="s">
        <v>4348</v>
      </c>
      <c r="D1274" s="22" t="s">
        <v>4349</v>
      </c>
      <c r="E1274" s="22"/>
      <c r="F1274" s="23"/>
      <c r="G1274" s="24">
        <v>1</v>
      </c>
      <c r="H1274" s="25" t="s">
        <v>2353</v>
      </c>
      <c r="I1274" s="26">
        <v>42675</v>
      </c>
      <c r="J1274" s="26">
        <v>42675</v>
      </c>
      <c r="K1274" s="27">
        <v>31009</v>
      </c>
      <c r="L1274" s="28">
        <v>20207.44</v>
      </c>
      <c r="M1274" s="28">
        <v>29460</v>
      </c>
      <c r="N1274" s="29">
        <v>0.76</v>
      </c>
      <c r="O1274" s="28">
        <v>22390</v>
      </c>
      <c r="P1274" s="34"/>
      <c r="Q1274" s="31" t="s">
        <v>4231</v>
      </c>
    </row>
    <row r="1275" ht="15.75" customHeight="1" spans="1:17">
      <c r="A1275" s="18">
        <v>1268</v>
      </c>
      <c r="B1275" s="18"/>
      <c r="C1275" s="22"/>
      <c r="D1275" s="48" t="s">
        <v>4350</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4351</v>
      </c>
      <c r="D1276" s="54" t="s">
        <v>2639</v>
      </c>
      <c r="E1276" s="22"/>
      <c r="F1276" s="22"/>
      <c r="G1276" s="24">
        <v>1</v>
      </c>
      <c r="H1276" s="25" t="s">
        <v>551</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4352</v>
      </c>
      <c r="D1277" s="54" t="s">
        <v>4353</v>
      </c>
      <c r="E1277" s="22"/>
      <c r="F1277" s="22"/>
      <c r="G1277" s="24">
        <v>1</v>
      </c>
      <c r="H1277" s="25" t="s">
        <v>551</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4354</v>
      </c>
      <c r="D1278" s="54" t="s">
        <v>2648</v>
      </c>
      <c r="E1278" s="22"/>
      <c r="F1278" s="22"/>
      <c r="G1278" s="24">
        <v>1</v>
      </c>
      <c r="H1278" s="25" t="s">
        <v>551</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4355</v>
      </c>
      <c r="D1279" s="54" t="s">
        <v>2394</v>
      </c>
      <c r="E1279" s="22"/>
      <c r="F1279" s="22"/>
      <c r="G1279" s="24">
        <v>1</v>
      </c>
      <c r="H1279" s="25" t="s">
        <v>626</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4356</v>
      </c>
      <c r="D1280" s="54" t="s">
        <v>4357</v>
      </c>
      <c r="E1280" s="22"/>
      <c r="F1280" s="22"/>
      <c r="G1280" s="24">
        <v>1</v>
      </c>
      <c r="H1280" s="25" t="s">
        <v>626</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4358</v>
      </c>
      <c r="D1281" s="54" t="s">
        <v>3677</v>
      </c>
      <c r="E1281" s="22"/>
      <c r="F1281" s="22"/>
      <c r="G1281" s="24">
        <v>1</v>
      </c>
      <c r="H1281" s="25" t="s">
        <v>626</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4359</v>
      </c>
      <c r="D1282" s="54" t="s">
        <v>2648</v>
      </c>
      <c r="E1282" s="22"/>
      <c r="F1282" s="22"/>
      <c r="G1282" s="24">
        <v>1</v>
      </c>
      <c r="H1282" s="25" t="s">
        <v>551</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4360</v>
      </c>
      <c r="D1283" s="54" t="s">
        <v>4361</v>
      </c>
      <c r="E1283" s="22"/>
      <c r="F1283" s="22"/>
      <c r="G1283" s="24">
        <v>1</v>
      </c>
      <c r="H1283" s="25" t="s">
        <v>551</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4362</v>
      </c>
      <c r="D1284" s="54" t="s">
        <v>4363</v>
      </c>
      <c r="E1284" s="22"/>
      <c r="F1284" s="22"/>
      <c r="G1284" s="24">
        <v>1</v>
      </c>
      <c r="H1284" s="25" t="s">
        <v>551</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4364</v>
      </c>
      <c r="D1285" s="54" t="s">
        <v>4365</v>
      </c>
      <c r="E1285" s="22"/>
      <c r="F1285" s="22"/>
      <c r="G1285" s="24">
        <v>1</v>
      </c>
      <c r="H1285" s="25" t="s">
        <v>551</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4366</v>
      </c>
      <c r="D1286" s="54" t="s">
        <v>2863</v>
      </c>
      <c r="E1286" s="22"/>
      <c r="F1286" s="22"/>
      <c r="G1286" s="24">
        <v>1</v>
      </c>
      <c r="H1286" s="25" t="s">
        <v>551</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4367</v>
      </c>
      <c r="D1287" s="54" t="s">
        <v>4368</v>
      </c>
      <c r="E1287" s="22"/>
      <c r="F1287" s="22"/>
      <c r="G1287" s="24">
        <v>1</v>
      </c>
      <c r="H1287" s="25" t="s">
        <v>551</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4369</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0"/>
  <sheetViews>
    <sheetView workbookViewId="0">
      <selection activeCell="I7" sqref="I7"/>
    </sheetView>
  </sheetViews>
  <sheetFormatPr defaultColWidth="9" defaultRowHeight="15.75" customHeight="1"/>
  <cols>
    <col min="1" max="1" width="5.9" style="81" customWidth="1"/>
    <col min="2" max="2" width="15.1" style="81" customWidth="1"/>
    <col min="3" max="3" width="11.1" style="81" customWidth="1"/>
    <col min="4" max="4" width="7.2" style="81" customWidth="1"/>
    <col min="5" max="5" width="7.9" style="81" customWidth="1"/>
    <col min="6" max="6" width="8.1" style="81" customWidth="1"/>
    <col min="7" max="7" width="12.6" style="81" customWidth="1"/>
    <col min="8" max="8" width="14.7" style="81" customWidth="1"/>
    <col min="9" max="9" width="13.1" style="81" customWidth="1"/>
    <col min="10" max="10" width="10.4" style="81" customWidth="1"/>
    <col min="11" max="11" width="8.5" style="81" customWidth="1"/>
    <col min="12" max="16384" width="9" style="81"/>
  </cols>
  <sheetData>
    <row r="1" s="73" customFormat="1" ht="30" customHeight="1" spans="1:12">
      <c r="A1" s="189" t="s">
        <v>219</v>
      </c>
      <c r="B1" s="189"/>
      <c r="C1" s="189"/>
      <c r="D1" s="189"/>
      <c r="E1" s="189"/>
      <c r="F1" s="189"/>
      <c r="G1" s="189"/>
      <c r="H1" s="189"/>
      <c r="I1" s="189"/>
      <c r="J1" s="189"/>
      <c r="K1" s="189"/>
      <c r="L1" s="189"/>
    </row>
    <row r="2" ht="14.1" customHeight="1" spans="1:12">
      <c r="A2" s="190" t="str">
        <f>参数填写!A3</f>
        <v>评估基准日：2022年7月31日</v>
      </c>
      <c r="B2" s="92"/>
      <c r="C2" s="92"/>
      <c r="D2" s="92"/>
      <c r="E2" s="92"/>
      <c r="F2" s="92"/>
      <c r="G2" s="92"/>
      <c r="H2" s="92"/>
      <c r="I2" s="92"/>
      <c r="J2" s="92"/>
      <c r="K2" s="92"/>
      <c r="L2" s="92"/>
    </row>
    <row r="3" ht="14.1" customHeight="1" spans="1:12">
      <c r="A3" s="100"/>
      <c r="B3" s="100"/>
      <c r="C3" s="100"/>
      <c r="D3" s="100"/>
      <c r="E3" s="100"/>
      <c r="F3" s="100"/>
      <c r="G3" s="100"/>
      <c r="H3" s="96"/>
      <c r="I3" s="96"/>
      <c r="J3" s="96"/>
      <c r="K3" s="191" t="s">
        <v>220</v>
      </c>
      <c r="L3" s="191"/>
    </row>
    <row r="4" ht="14.1" customHeight="1" spans="1:12">
      <c r="A4" s="100"/>
      <c r="B4" s="100"/>
      <c r="C4" s="100"/>
      <c r="D4" s="100"/>
      <c r="E4" s="100"/>
      <c r="F4" s="100"/>
      <c r="G4" s="100"/>
      <c r="H4" s="96"/>
      <c r="I4" s="96"/>
      <c r="J4" s="96"/>
      <c r="K4" s="191"/>
      <c r="L4" s="191"/>
    </row>
    <row r="5" customHeight="1" spans="1:12">
      <c r="A5" s="256" t="str">
        <f>参数填写!A4</f>
        <v>被评估单位：杭氧集团股份有限公司</v>
      </c>
      <c r="K5" s="193" t="s">
        <v>3</v>
      </c>
      <c r="L5" s="193"/>
    </row>
    <row r="6" s="74" customFormat="1" ht="30.75" customHeight="1" spans="1:12">
      <c r="A6" s="133" t="s">
        <v>5</v>
      </c>
      <c r="B6" s="133" t="s">
        <v>221</v>
      </c>
      <c r="C6" s="133" t="s">
        <v>222</v>
      </c>
      <c r="D6" s="133" t="s">
        <v>223</v>
      </c>
      <c r="E6" s="133" t="s">
        <v>224</v>
      </c>
      <c r="F6" s="133" t="s">
        <v>225</v>
      </c>
      <c r="G6" s="133" t="s">
        <v>94</v>
      </c>
      <c r="H6" s="257" t="s">
        <v>226</v>
      </c>
      <c r="I6" s="133" t="s">
        <v>95</v>
      </c>
      <c r="J6" s="133" t="s">
        <v>96</v>
      </c>
      <c r="K6" s="133" t="s">
        <v>97</v>
      </c>
      <c r="L6" s="133" t="s">
        <v>8</v>
      </c>
    </row>
    <row r="7" customHeight="1" spans="1:12">
      <c r="A7" s="110">
        <v>1</v>
      </c>
      <c r="B7" s="213"/>
      <c r="C7" s="110"/>
      <c r="D7" s="214"/>
      <c r="E7" s="237"/>
      <c r="F7" s="110"/>
      <c r="G7" s="216"/>
      <c r="H7" s="216"/>
      <c r="I7" s="216"/>
      <c r="J7" s="216">
        <f>I7-G7</f>
        <v>0</v>
      </c>
      <c r="K7" s="202">
        <f>IF(G7=0,0,J7/G7)</f>
        <v>0</v>
      </c>
      <c r="L7" s="217"/>
    </row>
    <row r="8" customHeight="1" spans="1:12">
      <c r="A8" s="110">
        <v>2</v>
      </c>
      <c r="B8" s="213"/>
      <c r="C8" s="110"/>
      <c r="D8" s="214"/>
      <c r="E8" s="237"/>
      <c r="F8" s="110"/>
      <c r="G8" s="216"/>
      <c r="H8" s="216"/>
      <c r="I8" s="216"/>
      <c r="J8" s="216"/>
      <c r="K8" s="216" t="s">
        <v>185</v>
      </c>
      <c r="L8" s="217"/>
    </row>
    <row r="9" customHeight="1" spans="1:12">
      <c r="A9" s="110">
        <v>3</v>
      </c>
      <c r="B9" s="213"/>
      <c r="C9" s="110"/>
      <c r="D9" s="214"/>
      <c r="E9" s="237"/>
      <c r="F9" s="110"/>
      <c r="G9" s="216"/>
      <c r="H9" s="216"/>
      <c r="I9" s="216"/>
      <c r="J9" s="216"/>
      <c r="K9" s="216" t="s">
        <v>185</v>
      </c>
      <c r="L9" s="217"/>
    </row>
    <row r="10" customHeight="1" spans="1:12">
      <c r="A10" s="110">
        <v>4</v>
      </c>
      <c r="B10" s="213"/>
      <c r="C10" s="110"/>
      <c r="D10" s="214"/>
      <c r="E10" s="237"/>
      <c r="F10" s="110"/>
      <c r="G10" s="216"/>
      <c r="H10" s="216"/>
      <c r="I10" s="216"/>
      <c r="J10" s="216"/>
      <c r="K10" s="216" t="s">
        <v>185</v>
      </c>
      <c r="L10" s="217"/>
    </row>
    <row r="11" customHeight="1" spans="1:12">
      <c r="A11" s="110">
        <v>5</v>
      </c>
      <c r="B11" s="213"/>
      <c r="C11" s="110"/>
      <c r="D11" s="214"/>
      <c r="E11" s="237"/>
      <c r="F11" s="110"/>
      <c r="G11" s="216"/>
      <c r="H11" s="216"/>
      <c r="I11" s="216"/>
      <c r="J11" s="216"/>
      <c r="K11" s="216" t="s">
        <v>185</v>
      </c>
      <c r="L11" s="217"/>
    </row>
    <row r="12" customHeight="1" spans="1:12">
      <c r="A12" s="110">
        <v>6</v>
      </c>
      <c r="B12" s="213"/>
      <c r="C12" s="110"/>
      <c r="D12" s="214"/>
      <c r="E12" s="237"/>
      <c r="F12" s="110"/>
      <c r="G12" s="216"/>
      <c r="H12" s="216"/>
      <c r="I12" s="216"/>
      <c r="J12" s="216"/>
      <c r="K12" s="216" t="s">
        <v>185</v>
      </c>
      <c r="L12" s="217"/>
    </row>
    <row r="13" customHeight="1" spans="1:12">
      <c r="A13" s="110">
        <v>7</v>
      </c>
      <c r="B13" s="213"/>
      <c r="C13" s="110"/>
      <c r="D13" s="214"/>
      <c r="E13" s="237"/>
      <c r="F13" s="110"/>
      <c r="G13" s="216"/>
      <c r="H13" s="216"/>
      <c r="I13" s="216"/>
      <c r="J13" s="216"/>
      <c r="K13" s="216" t="s">
        <v>185</v>
      </c>
      <c r="L13" s="217"/>
    </row>
    <row r="14" customHeight="1" spans="1:12">
      <c r="A14" s="110">
        <v>8</v>
      </c>
      <c r="B14" s="213"/>
      <c r="C14" s="110"/>
      <c r="D14" s="214"/>
      <c r="E14" s="237"/>
      <c r="F14" s="110"/>
      <c r="G14" s="216"/>
      <c r="H14" s="216"/>
      <c r="I14" s="216"/>
      <c r="J14" s="216"/>
      <c r="K14" s="216" t="s">
        <v>185</v>
      </c>
      <c r="L14" s="217"/>
    </row>
    <row r="15" customHeight="1" spans="1:12">
      <c r="A15" s="110">
        <v>9</v>
      </c>
      <c r="B15" s="213"/>
      <c r="C15" s="110"/>
      <c r="D15" s="214"/>
      <c r="E15" s="237"/>
      <c r="F15" s="110"/>
      <c r="G15" s="216"/>
      <c r="H15" s="216"/>
      <c r="I15" s="216"/>
      <c r="J15" s="216"/>
      <c r="K15" s="216" t="s">
        <v>185</v>
      </c>
      <c r="L15" s="217"/>
    </row>
    <row r="16" customHeight="1" spans="1:12">
      <c r="A16" s="110">
        <v>10</v>
      </c>
      <c r="B16" s="213"/>
      <c r="C16" s="110"/>
      <c r="D16" s="214"/>
      <c r="E16" s="237"/>
      <c r="F16" s="110"/>
      <c r="G16" s="216"/>
      <c r="H16" s="216"/>
      <c r="I16" s="216"/>
      <c r="J16" s="216"/>
      <c r="K16" s="216" t="s">
        <v>185</v>
      </c>
      <c r="L16" s="217"/>
    </row>
    <row r="17" customHeight="1" spans="1:12">
      <c r="A17" s="110">
        <v>11</v>
      </c>
      <c r="B17" s="213"/>
      <c r="C17" s="110"/>
      <c r="D17" s="214"/>
      <c r="E17" s="237"/>
      <c r="F17" s="110"/>
      <c r="G17" s="216"/>
      <c r="H17" s="216"/>
      <c r="I17" s="216"/>
      <c r="J17" s="216"/>
      <c r="K17" s="216" t="s">
        <v>185</v>
      </c>
      <c r="L17" s="217"/>
    </row>
    <row r="18" customHeight="1" spans="1:12">
      <c r="A18" s="110">
        <v>12</v>
      </c>
      <c r="B18" s="213"/>
      <c r="C18" s="110"/>
      <c r="D18" s="214"/>
      <c r="E18" s="237"/>
      <c r="F18" s="110"/>
      <c r="G18" s="216"/>
      <c r="H18" s="216"/>
      <c r="I18" s="216"/>
      <c r="J18" s="216"/>
      <c r="K18" s="216" t="s">
        <v>185</v>
      </c>
      <c r="L18" s="217"/>
    </row>
    <row r="19" customHeight="1" spans="1:12">
      <c r="A19" s="110">
        <v>13</v>
      </c>
      <c r="B19" s="213"/>
      <c r="C19" s="110"/>
      <c r="D19" s="214"/>
      <c r="E19" s="237"/>
      <c r="F19" s="110"/>
      <c r="G19" s="216"/>
      <c r="H19" s="216"/>
      <c r="I19" s="216"/>
      <c r="J19" s="216"/>
      <c r="K19" s="216" t="s">
        <v>185</v>
      </c>
      <c r="L19" s="217"/>
    </row>
    <row r="20" customHeight="1" spans="1:12">
      <c r="A20" s="110">
        <v>14</v>
      </c>
      <c r="B20" s="213"/>
      <c r="C20" s="110"/>
      <c r="D20" s="214"/>
      <c r="E20" s="237"/>
      <c r="F20" s="110"/>
      <c r="G20" s="216"/>
      <c r="H20" s="216"/>
      <c r="I20" s="216"/>
      <c r="J20" s="216"/>
      <c r="K20" s="216" t="s">
        <v>185</v>
      </c>
      <c r="L20" s="217"/>
    </row>
    <row r="21" customHeight="1" spans="1:12">
      <c r="A21" s="110">
        <v>15</v>
      </c>
      <c r="B21" s="213"/>
      <c r="C21" s="110"/>
      <c r="D21" s="214"/>
      <c r="E21" s="237"/>
      <c r="F21" s="110"/>
      <c r="G21" s="216"/>
      <c r="H21" s="216"/>
      <c r="I21" s="216"/>
      <c r="J21" s="216"/>
      <c r="K21" s="216" t="s">
        <v>185</v>
      </c>
      <c r="L21" s="217"/>
    </row>
    <row r="22" customHeight="1" spans="1:12">
      <c r="A22" s="110">
        <v>16</v>
      </c>
      <c r="B22" s="213"/>
      <c r="C22" s="110"/>
      <c r="D22" s="214"/>
      <c r="E22" s="237"/>
      <c r="F22" s="110"/>
      <c r="G22" s="216"/>
      <c r="H22" s="216"/>
      <c r="I22" s="216"/>
      <c r="J22" s="216"/>
      <c r="K22" s="216" t="s">
        <v>185</v>
      </c>
      <c r="L22" s="217"/>
    </row>
    <row r="23" customHeight="1" spans="1:12">
      <c r="A23" s="110">
        <v>17</v>
      </c>
      <c r="B23" s="213"/>
      <c r="C23" s="110"/>
      <c r="D23" s="214"/>
      <c r="E23" s="237"/>
      <c r="F23" s="110"/>
      <c r="G23" s="216"/>
      <c r="H23" s="216"/>
      <c r="I23" s="216"/>
      <c r="J23" s="216"/>
      <c r="K23" s="216" t="s">
        <v>185</v>
      </c>
      <c r="L23" s="217"/>
    </row>
    <row r="24" customHeight="1" spans="1:12">
      <c r="A24" s="110">
        <v>18</v>
      </c>
      <c r="B24" s="213"/>
      <c r="C24" s="110"/>
      <c r="D24" s="214"/>
      <c r="E24" s="237"/>
      <c r="F24" s="110"/>
      <c r="G24" s="216"/>
      <c r="H24" s="216"/>
      <c r="I24" s="216"/>
      <c r="J24" s="216"/>
      <c r="K24" s="216" t="s">
        <v>185</v>
      </c>
      <c r="L24" s="217"/>
    </row>
    <row r="25" customHeight="1" spans="1:12">
      <c r="A25" s="110">
        <v>19</v>
      </c>
      <c r="B25" s="213"/>
      <c r="C25" s="110"/>
      <c r="D25" s="214"/>
      <c r="E25" s="237"/>
      <c r="F25" s="110"/>
      <c r="G25" s="216"/>
      <c r="H25" s="216"/>
      <c r="I25" s="216"/>
      <c r="J25" s="216"/>
      <c r="K25" s="216" t="s">
        <v>185</v>
      </c>
      <c r="L25" s="217"/>
    </row>
    <row r="26" customHeight="1" spans="1:12">
      <c r="A26" s="110">
        <v>20</v>
      </c>
      <c r="B26" s="213"/>
      <c r="C26" s="110"/>
      <c r="D26" s="214"/>
      <c r="E26" s="237"/>
      <c r="F26" s="110"/>
      <c r="G26" s="216"/>
      <c r="H26" s="216"/>
      <c r="I26" s="216"/>
      <c r="J26" s="216"/>
      <c r="K26" s="216" t="s">
        <v>185</v>
      </c>
      <c r="L26" s="217"/>
    </row>
    <row r="27" customHeight="1" spans="1:12">
      <c r="A27" s="110"/>
      <c r="B27" s="213"/>
      <c r="C27" s="110"/>
      <c r="D27" s="214"/>
      <c r="E27" s="237"/>
      <c r="F27" s="110"/>
      <c r="G27" s="216"/>
      <c r="H27" s="216"/>
      <c r="I27" s="216"/>
      <c r="J27" s="216"/>
      <c r="K27" s="216"/>
      <c r="L27" s="217"/>
    </row>
    <row r="28" customHeight="1" spans="1:12">
      <c r="A28" s="218" t="s">
        <v>195</v>
      </c>
      <c r="B28" s="196"/>
      <c r="C28" s="217"/>
      <c r="D28" s="214"/>
      <c r="E28" s="217"/>
      <c r="F28" s="217"/>
      <c r="G28" s="216">
        <f>SUM(G7:G27)</f>
        <v>0</v>
      </c>
      <c r="H28" s="216"/>
      <c r="I28" s="216">
        <f>SUM(I7:I27)</f>
        <v>0</v>
      </c>
      <c r="J28" s="216">
        <f>I28-G28</f>
        <v>0</v>
      </c>
      <c r="K28" s="202">
        <f>IF(G28=0,0,J28/G28)</f>
        <v>0</v>
      </c>
      <c r="L28" s="217"/>
    </row>
    <row r="29" customHeight="1" spans="1:12">
      <c r="A29" s="219" t="str">
        <f>参数填写!A5</f>
        <v>被评估单位填表人：蒋申璐</v>
      </c>
      <c r="B29" s="219"/>
      <c r="C29" s="219"/>
      <c r="D29" s="219"/>
      <c r="H29" s="208" t="s">
        <v>186</v>
      </c>
      <c r="I29" s="208"/>
      <c r="J29" s="208"/>
      <c r="K29" s="208"/>
      <c r="L29" s="208"/>
    </row>
    <row r="30" customHeight="1" spans="1:12">
      <c r="A30" s="223" t="str">
        <f>参数填写!A6</f>
        <v>填表日期：2022年8月</v>
      </c>
      <c r="B30" s="224"/>
      <c r="C30" s="224"/>
      <c r="D30" s="224"/>
    </row>
  </sheetData>
  <mergeCells count="3">
    <mergeCell ref="K3:L3"/>
    <mergeCell ref="K5:L5"/>
    <mergeCell ref="A28:B28"/>
  </mergeCells>
  <printOptions horizontalCentered="1"/>
  <pageMargins left="0.35" right="0.47" top="0.69" bottom="0.7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0"/>
  <sheetViews>
    <sheetView workbookViewId="0">
      <selection activeCell="I7" sqref="I7"/>
    </sheetView>
  </sheetViews>
  <sheetFormatPr defaultColWidth="9" defaultRowHeight="15.75" customHeight="1"/>
  <cols>
    <col min="1" max="1" width="5.5" style="81" customWidth="1"/>
    <col min="2" max="2" width="18.1" style="81" customWidth="1"/>
    <col min="3" max="3" width="11.5" style="81" customWidth="1"/>
    <col min="4" max="4" width="10.4" style="81" customWidth="1"/>
    <col min="5" max="5" width="11.4" style="81" customWidth="1"/>
    <col min="6" max="6" width="9" style="81"/>
    <col min="7" max="7" width="7.4" style="81" customWidth="1"/>
    <col min="8" max="8" width="13" style="81" customWidth="1"/>
    <col min="9" max="9" width="10.9" style="81" customWidth="1"/>
    <col min="10" max="10" width="7.9" style="81" customWidth="1"/>
    <col min="11" max="11" width="10.5" style="81" customWidth="1"/>
    <col min="12" max="12" width="7.7" style="81" customWidth="1"/>
    <col min="13" max="16384" width="9" style="81"/>
  </cols>
  <sheetData>
    <row r="1" s="73" customFormat="1" ht="30" customHeight="1" spans="1:12">
      <c r="A1" s="189" t="s">
        <v>227</v>
      </c>
      <c r="B1" s="86"/>
      <c r="C1" s="86"/>
      <c r="D1" s="86"/>
      <c r="E1" s="86"/>
      <c r="F1" s="86"/>
      <c r="G1" s="86"/>
      <c r="H1" s="86"/>
      <c r="I1" s="86"/>
      <c r="J1" s="86"/>
      <c r="K1" s="86"/>
    </row>
    <row r="2" ht="14.1" customHeight="1" spans="1:12">
      <c r="A2" s="190" t="str">
        <f>参数填写!A3</f>
        <v>评估基准日：2022年7月31日</v>
      </c>
      <c r="B2" s="92"/>
      <c r="C2" s="92"/>
      <c r="D2" s="92"/>
      <c r="E2" s="92"/>
      <c r="F2" s="92"/>
      <c r="G2" s="92"/>
      <c r="H2" s="92"/>
      <c r="I2" s="93"/>
      <c r="J2" s="93"/>
      <c r="K2" s="93"/>
    </row>
    <row r="3" ht="14.1" customHeight="1" spans="1:12">
      <c r="A3" s="100"/>
      <c r="B3" s="100"/>
      <c r="C3" s="100"/>
      <c r="D3" s="100"/>
      <c r="E3" s="100"/>
      <c r="F3" s="100"/>
      <c r="G3" s="100"/>
      <c r="H3" s="100"/>
      <c r="I3" s="96"/>
      <c r="J3" s="96"/>
      <c r="K3" s="191" t="s">
        <v>228</v>
      </c>
      <c r="L3" s="191"/>
    </row>
    <row r="4" ht="14.1" customHeight="1" spans="1:12">
      <c r="A4" s="100"/>
      <c r="B4" s="100"/>
      <c r="C4" s="100"/>
      <c r="D4" s="100"/>
      <c r="E4" s="100"/>
      <c r="F4" s="100"/>
      <c r="G4" s="100"/>
      <c r="H4" s="100"/>
      <c r="I4" s="96"/>
      <c r="J4" s="96"/>
      <c r="K4" s="191"/>
      <c r="L4" s="191"/>
    </row>
    <row r="5" customHeight="1" spans="1:12">
      <c r="A5" s="256" t="str">
        <f>参数填写!A4</f>
        <v>被评估单位：杭氧集团股份有限公司</v>
      </c>
      <c r="K5" s="193" t="s">
        <v>3</v>
      </c>
      <c r="L5" s="193"/>
    </row>
    <row r="6" s="74" customFormat="1" ht="27" customHeight="1" spans="1:12">
      <c r="A6" s="133" t="s">
        <v>5</v>
      </c>
      <c r="B6" s="133" t="s">
        <v>221</v>
      </c>
      <c r="C6" s="133" t="s">
        <v>229</v>
      </c>
      <c r="D6" s="133" t="s">
        <v>230</v>
      </c>
      <c r="E6" s="133" t="s">
        <v>223</v>
      </c>
      <c r="F6" s="133" t="s">
        <v>231</v>
      </c>
      <c r="G6" s="133" t="s">
        <v>232</v>
      </c>
      <c r="H6" s="133" t="s">
        <v>94</v>
      </c>
      <c r="I6" s="133" t="s">
        <v>95</v>
      </c>
      <c r="J6" s="133" t="s">
        <v>96</v>
      </c>
      <c r="K6" s="133" t="s">
        <v>97</v>
      </c>
      <c r="L6" s="133" t="s">
        <v>8</v>
      </c>
    </row>
    <row r="7" customHeight="1" spans="1:12">
      <c r="A7" s="110">
        <v>1</v>
      </c>
      <c r="B7" s="213"/>
      <c r="C7" s="110"/>
      <c r="D7" s="214"/>
      <c r="E7" s="214"/>
      <c r="F7" s="110"/>
      <c r="G7" s="110"/>
      <c r="H7" s="216"/>
      <c r="I7" s="216"/>
      <c r="J7" s="216">
        <f>I7-H7</f>
        <v>0</v>
      </c>
      <c r="K7" s="202">
        <f>IF(H7=0,0,J7/H7)</f>
        <v>0</v>
      </c>
      <c r="L7" s="217"/>
    </row>
    <row r="8" customHeight="1" spans="1:12">
      <c r="A8" s="110">
        <v>2</v>
      </c>
      <c r="B8" s="213"/>
      <c r="C8" s="110"/>
      <c r="D8" s="214"/>
      <c r="E8" s="214"/>
      <c r="F8" s="110"/>
      <c r="G8" s="110"/>
      <c r="H8" s="216"/>
      <c r="I8" s="216"/>
      <c r="J8" s="216"/>
      <c r="K8" s="216" t="s">
        <v>185</v>
      </c>
      <c r="L8" s="217"/>
    </row>
    <row r="9" customHeight="1" spans="1:12">
      <c r="A9" s="110">
        <v>3</v>
      </c>
      <c r="B9" s="213"/>
      <c r="C9" s="110"/>
      <c r="D9" s="214"/>
      <c r="E9" s="214"/>
      <c r="F9" s="110"/>
      <c r="G9" s="110"/>
      <c r="H9" s="216"/>
      <c r="I9" s="216"/>
      <c r="J9" s="216"/>
      <c r="K9" s="216" t="s">
        <v>185</v>
      </c>
      <c r="L9" s="217"/>
    </row>
    <row r="10" customHeight="1" spans="1:12">
      <c r="A10" s="110">
        <v>4</v>
      </c>
      <c r="B10" s="213"/>
      <c r="C10" s="110"/>
      <c r="D10" s="214"/>
      <c r="E10" s="214"/>
      <c r="F10" s="110"/>
      <c r="G10" s="110"/>
      <c r="H10" s="216"/>
      <c r="I10" s="216"/>
      <c r="J10" s="216"/>
      <c r="K10" s="216" t="s">
        <v>185</v>
      </c>
      <c r="L10" s="217"/>
    </row>
    <row r="11" customHeight="1" spans="1:12">
      <c r="A11" s="110">
        <v>5</v>
      </c>
      <c r="B11" s="213"/>
      <c r="C11" s="110"/>
      <c r="D11" s="214"/>
      <c r="E11" s="214"/>
      <c r="F11" s="110"/>
      <c r="G11" s="110"/>
      <c r="H11" s="216"/>
      <c r="I11" s="216"/>
      <c r="J11" s="216"/>
      <c r="K11" s="216" t="s">
        <v>185</v>
      </c>
      <c r="L11" s="217"/>
    </row>
    <row r="12" customHeight="1" spans="1:12">
      <c r="A12" s="110">
        <v>6</v>
      </c>
      <c r="B12" s="213"/>
      <c r="C12" s="110"/>
      <c r="D12" s="214"/>
      <c r="E12" s="214"/>
      <c r="F12" s="110"/>
      <c r="G12" s="110"/>
      <c r="H12" s="216"/>
      <c r="I12" s="216"/>
      <c r="J12" s="216"/>
      <c r="K12" s="216" t="s">
        <v>185</v>
      </c>
      <c r="L12" s="217"/>
    </row>
    <row r="13" customHeight="1" spans="1:12">
      <c r="A13" s="110">
        <v>7</v>
      </c>
      <c r="B13" s="213"/>
      <c r="C13" s="110"/>
      <c r="D13" s="214"/>
      <c r="E13" s="214"/>
      <c r="F13" s="110"/>
      <c r="G13" s="110"/>
      <c r="H13" s="216"/>
      <c r="I13" s="216"/>
      <c r="J13" s="216"/>
      <c r="K13" s="216" t="s">
        <v>185</v>
      </c>
      <c r="L13" s="217"/>
    </row>
    <row r="14" customHeight="1" spans="1:12">
      <c r="A14" s="110">
        <v>8</v>
      </c>
      <c r="B14" s="213"/>
      <c r="C14" s="110"/>
      <c r="D14" s="214"/>
      <c r="E14" s="214"/>
      <c r="F14" s="110"/>
      <c r="G14" s="110"/>
      <c r="H14" s="216"/>
      <c r="I14" s="216"/>
      <c r="J14" s="216"/>
      <c r="K14" s="216" t="s">
        <v>185</v>
      </c>
      <c r="L14" s="217"/>
    </row>
    <row r="15" customHeight="1" spans="1:12">
      <c r="A15" s="110">
        <v>9</v>
      </c>
      <c r="B15" s="213"/>
      <c r="C15" s="110"/>
      <c r="D15" s="214"/>
      <c r="E15" s="214"/>
      <c r="F15" s="110"/>
      <c r="G15" s="110"/>
      <c r="H15" s="216"/>
      <c r="I15" s="216"/>
      <c r="J15" s="216"/>
      <c r="K15" s="216" t="s">
        <v>185</v>
      </c>
      <c r="L15" s="217"/>
    </row>
    <row r="16" customHeight="1" spans="1:12">
      <c r="A16" s="110">
        <v>10</v>
      </c>
      <c r="B16" s="213"/>
      <c r="C16" s="110"/>
      <c r="D16" s="214"/>
      <c r="E16" s="214"/>
      <c r="F16" s="110"/>
      <c r="G16" s="110"/>
      <c r="H16" s="216"/>
      <c r="I16" s="216"/>
      <c r="J16" s="216"/>
      <c r="K16" s="216" t="s">
        <v>185</v>
      </c>
      <c r="L16" s="217"/>
    </row>
    <row r="17" customHeight="1" spans="1:12">
      <c r="A17" s="110">
        <v>11</v>
      </c>
      <c r="B17" s="213"/>
      <c r="C17" s="110"/>
      <c r="D17" s="214"/>
      <c r="E17" s="214"/>
      <c r="F17" s="110"/>
      <c r="G17" s="110"/>
      <c r="H17" s="216"/>
      <c r="I17" s="216"/>
      <c r="J17" s="216"/>
      <c r="K17" s="216" t="s">
        <v>185</v>
      </c>
      <c r="L17" s="217"/>
    </row>
    <row r="18" customHeight="1" spans="1:12">
      <c r="A18" s="110">
        <v>12</v>
      </c>
      <c r="B18" s="213"/>
      <c r="C18" s="110"/>
      <c r="D18" s="214"/>
      <c r="E18" s="214"/>
      <c r="F18" s="110"/>
      <c r="G18" s="110"/>
      <c r="H18" s="216"/>
      <c r="I18" s="216"/>
      <c r="J18" s="216"/>
      <c r="K18" s="216" t="s">
        <v>185</v>
      </c>
      <c r="L18" s="217"/>
    </row>
    <row r="19" customHeight="1" spans="1:12">
      <c r="A19" s="110">
        <v>13</v>
      </c>
      <c r="B19" s="213"/>
      <c r="C19" s="110"/>
      <c r="D19" s="214"/>
      <c r="E19" s="214"/>
      <c r="F19" s="110"/>
      <c r="G19" s="110"/>
      <c r="H19" s="216"/>
      <c r="I19" s="216"/>
      <c r="J19" s="216"/>
      <c r="K19" s="216" t="s">
        <v>185</v>
      </c>
      <c r="L19" s="217"/>
    </row>
    <row r="20" customHeight="1" spans="1:12">
      <c r="A20" s="110">
        <v>14</v>
      </c>
      <c r="B20" s="213"/>
      <c r="C20" s="110"/>
      <c r="D20" s="214"/>
      <c r="E20" s="214"/>
      <c r="F20" s="110"/>
      <c r="G20" s="110"/>
      <c r="H20" s="216"/>
      <c r="I20" s="216"/>
      <c r="J20" s="216"/>
      <c r="K20" s="216" t="s">
        <v>185</v>
      </c>
      <c r="L20" s="217"/>
    </row>
    <row r="21" customHeight="1" spans="1:12">
      <c r="A21" s="110">
        <v>15</v>
      </c>
      <c r="B21" s="213"/>
      <c r="C21" s="110"/>
      <c r="D21" s="214"/>
      <c r="E21" s="214"/>
      <c r="F21" s="110"/>
      <c r="G21" s="110"/>
      <c r="H21" s="216"/>
      <c r="I21" s="216"/>
      <c r="J21" s="216"/>
      <c r="K21" s="216" t="s">
        <v>185</v>
      </c>
      <c r="L21" s="217"/>
    </row>
    <row r="22" customHeight="1" spans="1:12">
      <c r="A22" s="110">
        <v>16</v>
      </c>
      <c r="B22" s="213"/>
      <c r="C22" s="110"/>
      <c r="D22" s="214"/>
      <c r="E22" s="214"/>
      <c r="F22" s="110"/>
      <c r="G22" s="110"/>
      <c r="H22" s="216"/>
      <c r="I22" s="216"/>
      <c r="J22" s="216"/>
      <c r="K22" s="216" t="s">
        <v>185</v>
      </c>
      <c r="L22" s="217"/>
    </row>
    <row r="23" customHeight="1" spans="1:12">
      <c r="A23" s="110">
        <v>17</v>
      </c>
      <c r="B23" s="213"/>
      <c r="C23" s="110"/>
      <c r="D23" s="214"/>
      <c r="E23" s="214"/>
      <c r="F23" s="110"/>
      <c r="G23" s="110"/>
      <c r="H23" s="216"/>
      <c r="I23" s="216"/>
      <c r="J23" s="216"/>
      <c r="K23" s="216" t="s">
        <v>185</v>
      </c>
      <c r="L23" s="217"/>
    </row>
    <row r="24" customHeight="1" spans="1:12">
      <c r="A24" s="110">
        <v>18</v>
      </c>
      <c r="B24" s="213"/>
      <c r="C24" s="110"/>
      <c r="D24" s="214"/>
      <c r="E24" s="214"/>
      <c r="F24" s="110"/>
      <c r="G24" s="110"/>
      <c r="H24" s="216"/>
      <c r="I24" s="216"/>
      <c r="J24" s="216"/>
      <c r="K24" s="216" t="s">
        <v>185</v>
      </c>
      <c r="L24" s="217"/>
    </row>
    <row r="25" customHeight="1" spans="1:12">
      <c r="A25" s="110">
        <v>19</v>
      </c>
      <c r="B25" s="213"/>
      <c r="C25" s="110"/>
      <c r="D25" s="214"/>
      <c r="E25" s="214"/>
      <c r="F25" s="110"/>
      <c r="G25" s="110"/>
      <c r="H25" s="216"/>
      <c r="I25" s="216"/>
      <c r="J25" s="216"/>
      <c r="K25" s="216" t="s">
        <v>185</v>
      </c>
      <c r="L25" s="217"/>
    </row>
    <row r="26" customHeight="1" spans="1:12">
      <c r="A26" s="110">
        <v>20</v>
      </c>
      <c r="B26" s="213"/>
      <c r="C26" s="110"/>
      <c r="D26" s="214"/>
      <c r="E26" s="214"/>
      <c r="F26" s="110"/>
      <c r="G26" s="110"/>
      <c r="H26" s="216"/>
      <c r="I26" s="216"/>
      <c r="J26" s="216"/>
      <c r="K26" s="216" t="s">
        <v>185</v>
      </c>
      <c r="L26" s="217"/>
    </row>
    <row r="27" customHeight="1" spans="1:12">
      <c r="A27" s="110">
        <v>21</v>
      </c>
      <c r="B27" s="213"/>
      <c r="C27" s="110"/>
      <c r="D27" s="214"/>
      <c r="E27" s="214"/>
      <c r="F27" s="110"/>
      <c r="G27" s="110"/>
      <c r="H27" s="216"/>
      <c r="I27" s="216"/>
      <c r="J27" s="216"/>
      <c r="K27" s="216"/>
      <c r="L27" s="217"/>
    </row>
    <row r="28" customHeight="1" spans="1:12">
      <c r="A28" s="218" t="s">
        <v>195</v>
      </c>
      <c r="B28" s="196"/>
      <c r="C28" s="217"/>
      <c r="D28" s="214"/>
      <c r="E28" s="214"/>
      <c r="F28" s="217"/>
      <c r="G28" s="217"/>
      <c r="H28" s="216">
        <f>SUM(H7:H27)</f>
        <v>0</v>
      </c>
      <c r="I28" s="216">
        <f>SUM(I7:I27)</f>
        <v>0</v>
      </c>
      <c r="J28" s="216">
        <f>I28-H28</f>
        <v>0</v>
      </c>
      <c r="K28" s="202" t="e">
        <f>J28/H28</f>
        <v>#DIV/0!</v>
      </c>
      <c r="L28" s="217"/>
    </row>
    <row r="29" customHeight="1" spans="1:12">
      <c r="A29" s="270" t="str">
        <f>参数填写!A5</f>
        <v>被评估单位填表人：蒋申璐</v>
      </c>
      <c r="B29" s="270"/>
      <c r="C29" s="270"/>
      <c r="D29" s="270"/>
      <c r="H29" s="208" t="s">
        <v>186</v>
      </c>
      <c r="I29" s="222"/>
      <c r="J29" s="222"/>
      <c r="K29" s="222"/>
      <c r="L29" s="222"/>
    </row>
    <row r="30" customHeight="1" spans="1:12">
      <c r="A30" s="223" t="str">
        <f>参数填写!A6</f>
        <v>填表日期：2022年8月</v>
      </c>
      <c r="B30" s="224"/>
      <c r="C30" s="224"/>
      <c r="D30" s="224"/>
    </row>
  </sheetData>
  <mergeCells count="4">
    <mergeCell ref="K3:L3"/>
    <mergeCell ref="K5:L5"/>
    <mergeCell ref="A28:B28"/>
    <mergeCell ref="A29:D29"/>
  </mergeCells>
  <printOptions horizontalCentered="1"/>
  <pageMargins left="0.56" right="0.63" top="0.7" bottom="0.65"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
  <sheetViews>
    <sheetView workbookViewId="0">
      <selection activeCell="I14" sqref="I14"/>
    </sheetView>
  </sheetViews>
  <sheetFormatPr defaultColWidth="9" defaultRowHeight="15.75" customHeight="1"/>
  <cols>
    <col min="1" max="1" width="4.4" style="81" customWidth="1"/>
    <col min="2" max="2" width="16.6" style="81" customWidth="1"/>
    <col min="3" max="3" width="10.9" style="81" customWidth="1"/>
    <col min="4" max="4" width="9.2" style="81" customWidth="1"/>
    <col min="5" max="5" width="9.5" style="81" customWidth="1"/>
    <col min="6" max="6" width="11.2" style="81" customWidth="1"/>
    <col min="7" max="7" width="11.7" style="81" customWidth="1"/>
    <col min="8" max="8" width="12.9" style="81" customWidth="1"/>
    <col min="9" max="9" width="12.1" style="81" customWidth="1"/>
    <col min="10" max="10" width="8.7" style="81" customWidth="1"/>
    <col min="11" max="11" width="8.1" style="81" customWidth="1"/>
    <col min="12" max="16384" width="9" style="81"/>
  </cols>
  <sheetData>
    <row r="1" s="73" customFormat="1" ht="30" customHeight="1" spans="1:12">
      <c r="A1" s="189" t="s">
        <v>233</v>
      </c>
      <c r="B1" s="189"/>
      <c r="C1" s="189"/>
      <c r="D1" s="189"/>
      <c r="E1" s="189"/>
      <c r="F1" s="189"/>
      <c r="G1" s="189"/>
      <c r="H1" s="189"/>
      <c r="I1" s="189"/>
      <c r="J1" s="189"/>
      <c r="K1" s="189"/>
      <c r="L1" s="189"/>
    </row>
    <row r="2" ht="14.1" customHeight="1" spans="1:12">
      <c r="A2" s="190" t="str">
        <f>参数填写!A3</f>
        <v>评估基准日：2022年7月31日</v>
      </c>
      <c r="B2" s="92"/>
      <c r="C2" s="92"/>
      <c r="D2" s="92"/>
      <c r="E2" s="92"/>
      <c r="F2" s="92"/>
      <c r="G2" s="92"/>
      <c r="H2" s="92"/>
      <c r="I2" s="92"/>
      <c r="J2" s="92"/>
      <c r="K2" s="92"/>
      <c r="L2" s="92"/>
    </row>
    <row r="3" ht="14.1" customHeight="1" spans="1:12">
      <c r="A3" s="100"/>
      <c r="B3" s="100"/>
      <c r="C3" s="100"/>
      <c r="D3" s="100"/>
      <c r="E3" s="100"/>
      <c r="F3" s="100"/>
      <c r="G3" s="100"/>
      <c r="H3" s="96"/>
      <c r="I3" s="96"/>
      <c r="J3" s="96"/>
      <c r="K3" s="191" t="s">
        <v>234</v>
      </c>
      <c r="L3" s="191"/>
    </row>
    <row r="4" ht="14.1" customHeight="1" spans="1:12">
      <c r="A4" s="100"/>
      <c r="B4" s="100"/>
      <c r="C4" s="100"/>
      <c r="D4" s="100"/>
      <c r="E4" s="100"/>
      <c r="F4" s="100"/>
      <c r="G4" s="100"/>
      <c r="H4" s="96"/>
      <c r="I4" s="96"/>
      <c r="J4" s="96"/>
      <c r="K4" s="191"/>
      <c r="L4" s="191"/>
    </row>
    <row r="5" customHeight="1" spans="1:12">
      <c r="A5" s="256" t="str">
        <f>参数填写!A4</f>
        <v>被评估单位：杭氧集团股份有限公司</v>
      </c>
      <c r="K5" s="193" t="s">
        <v>3</v>
      </c>
      <c r="L5" s="193"/>
    </row>
    <row r="6" s="74" customFormat="1" ht="22.5" customHeight="1" spans="1:12">
      <c r="A6" s="257" t="s">
        <v>5</v>
      </c>
      <c r="B6" s="257" t="s">
        <v>235</v>
      </c>
      <c r="C6" s="257" t="s">
        <v>236</v>
      </c>
      <c r="D6" s="257" t="s">
        <v>237</v>
      </c>
      <c r="E6" s="257" t="s">
        <v>223</v>
      </c>
      <c r="F6" s="257" t="s">
        <v>232</v>
      </c>
      <c r="G6" s="257" t="s">
        <v>94</v>
      </c>
      <c r="H6" s="257" t="s">
        <v>238</v>
      </c>
      <c r="I6" s="257" t="s">
        <v>95</v>
      </c>
      <c r="J6" s="257" t="s">
        <v>96</v>
      </c>
      <c r="K6" s="257" t="s">
        <v>97</v>
      </c>
      <c r="L6" s="257" t="s">
        <v>8</v>
      </c>
    </row>
    <row r="7" customHeight="1" spans="1:12">
      <c r="A7" s="110"/>
      <c r="B7" s="213"/>
      <c r="C7" s="110"/>
      <c r="D7" s="214"/>
      <c r="E7" s="214"/>
      <c r="F7" s="110"/>
      <c r="G7" s="216"/>
      <c r="H7" s="216"/>
      <c r="I7" s="216"/>
      <c r="J7" s="216">
        <f>I7-G7</f>
        <v>0</v>
      </c>
      <c r="K7" s="202">
        <f>IF(G7=0,0,J7/G7)</f>
        <v>0</v>
      </c>
      <c r="L7" s="217"/>
    </row>
    <row r="8" customHeight="1" spans="1:12">
      <c r="A8" s="110"/>
      <c r="B8" s="213"/>
      <c r="C8" s="110"/>
      <c r="D8" s="214"/>
      <c r="E8" s="237"/>
      <c r="F8" s="110"/>
      <c r="G8" s="216"/>
      <c r="H8" s="216"/>
      <c r="I8" s="216"/>
      <c r="J8" s="216"/>
      <c r="K8" s="216" t="s">
        <v>185</v>
      </c>
      <c r="L8" s="217"/>
    </row>
    <row r="9" customHeight="1" spans="1:12">
      <c r="A9" s="110"/>
      <c r="B9" s="213"/>
      <c r="C9" s="110"/>
      <c r="D9" s="214"/>
      <c r="E9" s="237"/>
      <c r="F9" s="110"/>
      <c r="G9" s="216"/>
      <c r="H9" s="216"/>
      <c r="I9" s="216"/>
      <c r="J9" s="216"/>
      <c r="K9" s="216" t="s">
        <v>185</v>
      </c>
      <c r="L9" s="217"/>
    </row>
    <row r="10" customHeight="1" spans="1:12">
      <c r="A10" s="110"/>
      <c r="B10" s="213"/>
      <c r="C10" s="110"/>
      <c r="D10" s="214"/>
      <c r="E10" s="237"/>
      <c r="F10" s="110"/>
      <c r="G10" s="216"/>
      <c r="H10" s="216"/>
      <c r="I10" s="216"/>
      <c r="J10" s="216"/>
      <c r="K10" s="216" t="s">
        <v>185</v>
      </c>
      <c r="L10" s="217"/>
    </row>
    <row r="11" customHeight="1" spans="1:12">
      <c r="A11" s="110"/>
      <c r="B11" s="213"/>
      <c r="C11" s="110"/>
      <c r="D11" s="214"/>
      <c r="E11" s="237"/>
      <c r="F11" s="110"/>
      <c r="G11" s="216"/>
      <c r="H11" s="216"/>
      <c r="I11" s="216"/>
      <c r="J11" s="216"/>
      <c r="K11" s="216" t="s">
        <v>185</v>
      </c>
      <c r="L11" s="217"/>
    </row>
    <row r="12" customHeight="1" spans="1:12">
      <c r="A12" s="110"/>
      <c r="B12" s="213"/>
      <c r="C12" s="110"/>
      <c r="D12" s="214"/>
      <c r="E12" s="237"/>
      <c r="F12" s="110"/>
      <c r="G12" s="216"/>
      <c r="H12" s="216"/>
      <c r="I12" s="216"/>
      <c r="J12" s="216"/>
      <c r="K12" s="216" t="s">
        <v>185</v>
      </c>
      <c r="L12" s="217"/>
    </row>
    <row r="13" customHeight="1" spans="1:12">
      <c r="A13" s="110"/>
      <c r="B13" s="213"/>
      <c r="C13" s="110"/>
      <c r="D13" s="214"/>
      <c r="E13" s="237"/>
      <c r="F13" s="110"/>
      <c r="G13" s="216"/>
      <c r="H13" s="216"/>
      <c r="I13" s="216"/>
      <c r="J13" s="216"/>
      <c r="K13" s="216" t="s">
        <v>185</v>
      </c>
      <c r="L13" s="217"/>
    </row>
    <row r="14" customHeight="1" spans="1:12">
      <c r="A14" s="110"/>
      <c r="B14" s="213"/>
      <c r="C14" s="110"/>
      <c r="D14" s="214"/>
      <c r="E14" s="237"/>
      <c r="F14" s="110"/>
      <c r="G14" s="216"/>
      <c r="H14" s="216"/>
      <c r="I14" s="216"/>
      <c r="J14" s="216"/>
      <c r="K14" s="216" t="s">
        <v>185</v>
      </c>
      <c r="L14" s="217"/>
    </row>
    <row r="15" customHeight="1" spans="1:12">
      <c r="A15" s="110"/>
      <c r="B15" s="213"/>
      <c r="C15" s="110"/>
      <c r="D15" s="214"/>
      <c r="E15" s="237"/>
      <c r="F15" s="110"/>
      <c r="G15" s="216"/>
      <c r="H15" s="216"/>
      <c r="I15" s="216"/>
      <c r="J15" s="216"/>
      <c r="K15" s="216" t="s">
        <v>185</v>
      </c>
      <c r="L15" s="217"/>
    </row>
    <row r="16" customHeight="1" spans="1:12">
      <c r="A16" s="110"/>
      <c r="B16" s="213"/>
      <c r="C16" s="110"/>
      <c r="D16" s="214"/>
      <c r="E16" s="237"/>
      <c r="F16" s="110"/>
      <c r="G16" s="216"/>
      <c r="H16" s="216"/>
      <c r="I16" s="216"/>
      <c r="J16" s="216"/>
      <c r="K16" s="216" t="s">
        <v>185</v>
      </c>
      <c r="L16" s="217"/>
    </row>
    <row r="17" customHeight="1" spans="1:12">
      <c r="A17" s="110"/>
      <c r="B17" s="213"/>
      <c r="C17" s="110"/>
      <c r="D17" s="214"/>
      <c r="E17" s="237"/>
      <c r="F17" s="110"/>
      <c r="G17" s="216"/>
      <c r="H17" s="216"/>
      <c r="I17" s="216"/>
      <c r="J17" s="216"/>
      <c r="K17" s="216" t="s">
        <v>185</v>
      </c>
      <c r="L17" s="217"/>
    </row>
    <row r="18" customHeight="1" spans="1:12">
      <c r="A18" s="110"/>
      <c r="B18" s="213"/>
      <c r="C18" s="110"/>
      <c r="D18" s="214"/>
      <c r="E18" s="237"/>
      <c r="F18" s="110"/>
      <c r="G18" s="216"/>
      <c r="H18" s="216"/>
      <c r="I18" s="216"/>
      <c r="J18" s="216"/>
      <c r="K18" s="216" t="s">
        <v>185</v>
      </c>
      <c r="L18" s="217"/>
    </row>
    <row r="19" customHeight="1" spans="1:12">
      <c r="A19" s="110"/>
      <c r="B19" s="213"/>
      <c r="C19" s="110"/>
      <c r="D19" s="214"/>
      <c r="E19" s="237"/>
      <c r="F19" s="110"/>
      <c r="G19" s="216"/>
      <c r="H19" s="216"/>
      <c r="I19" s="216"/>
      <c r="J19" s="216"/>
      <c r="K19" s="216" t="s">
        <v>185</v>
      </c>
      <c r="L19" s="217"/>
    </row>
    <row r="20" customHeight="1" spans="1:12">
      <c r="A20" s="110"/>
      <c r="B20" s="213"/>
      <c r="C20" s="110"/>
      <c r="D20" s="214"/>
      <c r="E20" s="237"/>
      <c r="F20" s="110"/>
      <c r="G20" s="216"/>
      <c r="H20" s="216"/>
      <c r="I20" s="216"/>
      <c r="J20" s="216"/>
      <c r="K20" s="216" t="s">
        <v>185</v>
      </c>
      <c r="L20" s="217"/>
    </row>
    <row r="21" customHeight="1" spans="1:12">
      <c r="A21" s="110"/>
      <c r="B21" s="213"/>
      <c r="C21" s="110"/>
      <c r="D21" s="214"/>
      <c r="E21" s="237"/>
      <c r="F21" s="110"/>
      <c r="G21" s="216"/>
      <c r="H21" s="216"/>
      <c r="I21" s="216"/>
      <c r="J21" s="216"/>
      <c r="K21" s="216" t="s">
        <v>185</v>
      </c>
      <c r="L21" s="217"/>
    </row>
    <row r="22" customHeight="1" spans="1:12">
      <c r="A22" s="110"/>
      <c r="B22" s="213"/>
      <c r="C22" s="110"/>
      <c r="D22" s="214"/>
      <c r="E22" s="237"/>
      <c r="F22" s="110"/>
      <c r="G22" s="216"/>
      <c r="H22" s="216"/>
      <c r="I22" s="216"/>
      <c r="J22" s="216"/>
      <c r="K22" s="216" t="s">
        <v>185</v>
      </c>
      <c r="L22" s="217"/>
    </row>
    <row r="23" customHeight="1" spans="1:12">
      <c r="A23" s="110"/>
      <c r="B23" s="213"/>
      <c r="C23" s="110"/>
      <c r="D23" s="214"/>
      <c r="E23" s="237"/>
      <c r="F23" s="110"/>
      <c r="G23" s="216"/>
      <c r="H23" s="216"/>
      <c r="I23" s="216"/>
      <c r="J23" s="216"/>
      <c r="K23" s="216" t="s">
        <v>185</v>
      </c>
      <c r="L23" s="217"/>
    </row>
    <row r="24" customHeight="1" spans="1:12">
      <c r="A24" s="110"/>
      <c r="B24" s="213"/>
      <c r="C24" s="110"/>
      <c r="D24" s="214"/>
      <c r="E24" s="237"/>
      <c r="F24" s="110"/>
      <c r="G24" s="216"/>
      <c r="H24" s="216"/>
      <c r="I24" s="216"/>
      <c r="J24" s="216"/>
      <c r="K24" s="216" t="s">
        <v>185</v>
      </c>
      <c r="L24" s="217"/>
    </row>
    <row r="25" customHeight="1" spans="1:12">
      <c r="A25" s="110"/>
      <c r="B25" s="213"/>
      <c r="C25" s="110"/>
      <c r="D25" s="214"/>
      <c r="E25" s="237"/>
      <c r="F25" s="110"/>
      <c r="G25" s="216"/>
      <c r="H25" s="216"/>
      <c r="I25" s="216"/>
      <c r="J25" s="216"/>
      <c r="K25" s="216" t="s">
        <v>185</v>
      </c>
      <c r="L25" s="217"/>
    </row>
    <row r="26" customHeight="1" spans="1:12">
      <c r="A26" s="110"/>
      <c r="B26" s="213"/>
      <c r="C26" s="110"/>
      <c r="D26" s="214"/>
      <c r="E26" s="237"/>
      <c r="F26" s="110"/>
      <c r="G26" s="216"/>
      <c r="H26" s="216"/>
      <c r="I26" s="216"/>
      <c r="J26" s="216"/>
      <c r="K26" s="216" t="s">
        <v>185</v>
      </c>
      <c r="L26" s="217"/>
    </row>
    <row r="27" customHeight="1" spans="1:12">
      <c r="A27" s="110"/>
      <c r="B27" s="213"/>
      <c r="C27" s="110"/>
      <c r="D27" s="214"/>
      <c r="E27" s="237"/>
      <c r="F27" s="110"/>
      <c r="G27" s="216"/>
      <c r="H27" s="216"/>
      <c r="I27" s="216"/>
      <c r="J27" s="216"/>
      <c r="K27" s="216"/>
      <c r="L27" s="217"/>
    </row>
    <row r="28" customHeight="1" spans="1:12">
      <c r="A28" s="218" t="s">
        <v>195</v>
      </c>
      <c r="B28" s="196"/>
      <c r="C28" s="217"/>
      <c r="D28" s="214"/>
      <c r="E28" s="217"/>
      <c r="F28" s="217"/>
      <c r="G28" s="216">
        <f>SUM(G7:G27)</f>
        <v>0</v>
      </c>
      <c r="H28" s="216"/>
      <c r="I28" s="216">
        <f>SUM(I7:I27)</f>
        <v>0</v>
      </c>
      <c r="J28" s="216">
        <f>I28-G28</f>
        <v>0</v>
      </c>
      <c r="K28" s="202">
        <f>IF(G28=0,0,J28/G28)</f>
        <v>0</v>
      </c>
      <c r="L28" s="217"/>
    </row>
    <row r="29" customHeight="1" spans="1:12">
      <c r="A29" s="270" t="str">
        <f>参数填写!A5</f>
        <v>被评估单位填表人：蒋申璐</v>
      </c>
      <c r="B29" s="270"/>
      <c r="C29" s="270"/>
      <c r="D29" s="270"/>
      <c r="H29" s="208" t="s">
        <v>186</v>
      </c>
      <c r="I29" s="208"/>
      <c r="J29" s="208"/>
      <c r="K29" s="208"/>
      <c r="L29" s="208"/>
    </row>
    <row r="30" customHeight="1" spans="1:12">
      <c r="A30" s="223" t="str">
        <f>参数填写!A6</f>
        <v>填表日期：2022年8月</v>
      </c>
      <c r="B30" s="224"/>
      <c r="C30" s="224"/>
      <c r="D30" s="224"/>
    </row>
  </sheetData>
  <mergeCells count="4">
    <mergeCell ref="K3:L3"/>
    <mergeCell ref="K5:L5"/>
    <mergeCell ref="A28:B28"/>
    <mergeCell ref="A29:D29"/>
  </mergeCells>
  <printOptions horizontalCentered="1"/>
  <pageMargins left="0.53" right="0.42" top="0.76" bottom="0.64" header="1.1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topLeftCell="A16" workbookViewId="0">
      <selection activeCell="F28" sqref="F28"/>
    </sheetView>
  </sheetViews>
  <sheetFormatPr defaultColWidth="9" defaultRowHeight="15.75" customHeight="1"/>
  <cols>
    <col min="1" max="1" width="5.2" style="81" customWidth="1"/>
    <col min="2" max="2" width="22.4" style="81" customWidth="1"/>
    <col min="3" max="3" width="11.6" style="81" customWidth="1"/>
    <col min="4" max="4" width="12.2" style="81" customWidth="1"/>
    <col min="5" max="5" width="9" style="81"/>
    <col min="6" max="6" width="13.1" style="341" customWidth="1"/>
    <col min="7" max="7" width="14.6" style="341" customWidth="1"/>
    <col min="8" max="8" width="11.4" style="341" customWidth="1"/>
    <col min="9" max="9" width="11.7" style="341" customWidth="1"/>
    <col min="10" max="10" width="14.6" style="81" customWidth="1"/>
    <col min="11" max="16384" width="9" style="81"/>
  </cols>
  <sheetData>
    <row r="1" s="73" customFormat="1" ht="30" customHeight="1" spans="1:10">
      <c r="A1" s="189" t="s">
        <v>239</v>
      </c>
      <c r="B1" s="86"/>
      <c r="C1" s="86"/>
      <c r="D1" s="86"/>
      <c r="E1" s="86"/>
      <c r="F1" s="86"/>
      <c r="G1" s="86"/>
      <c r="H1" s="86"/>
      <c r="I1" s="86"/>
      <c r="J1" s="86"/>
    </row>
    <row r="2" ht="14.1" customHeight="1" spans="1:10">
      <c r="A2" s="190" t="str">
        <f>参数填写!A3</f>
        <v>评估基准日：2022年7月31日</v>
      </c>
      <c r="B2" s="92"/>
      <c r="C2" s="92"/>
      <c r="D2" s="92"/>
      <c r="E2" s="92"/>
      <c r="F2" s="92"/>
      <c r="G2" s="93"/>
      <c r="H2" s="93"/>
      <c r="I2" s="93"/>
      <c r="J2" s="93"/>
    </row>
    <row r="3" ht="14.1" customHeight="1" spans="1:10">
      <c r="A3" s="100"/>
      <c r="B3" s="100"/>
      <c r="C3" s="100"/>
      <c r="D3" s="100"/>
      <c r="E3" s="100"/>
      <c r="F3" s="100"/>
      <c r="G3" s="96"/>
      <c r="H3" s="96"/>
      <c r="I3" s="96"/>
      <c r="J3" s="191" t="s">
        <v>240</v>
      </c>
    </row>
    <row r="4" ht="14.1" customHeight="1" spans="1:10">
      <c r="A4" s="100"/>
      <c r="B4" s="100"/>
      <c r="C4" s="100"/>
      <c r="D4" s="100"/>
      <c r="E4" s="100"/>
      <c r="F4" s="100"/>
      <c r="G4" s="96"/>
      <c r="H4" s="96"/>
      <c r="I4" s="96"/>
      <c r="J4" s="191"/>
    </row>
    <row r="5" customHeight="1" spans="1:10">
      <c r="A5" s="256" t="str">
        <f>参数填写!A4</f>
        <v>被评估单位：杭氧集团股份有限公司</v>
      </c>
      <c r="J5" s="211" t="s">
        <v>3</v>
      </c>
    </row>
    <row r="6" s="74" customFormat="1" customHeight="1" spans="1:10">
      <c r="A6" s="133" t="s">
        <v>5</v>
      </c>
      <c r="B6" s="133" t="s">
        <v>241</v>
      </c>
      <c r="C6" s="133" t="s">
        <v>242</v>
      </c>
      <c r="D6" s="133" t="s">
        <v>243</v>
      </c>
      <c r="E6" s="133" t="s">
        <v>244</v>
      </c>
      <c r="F6" s="133" t="s">
        <v>94</v>
      </c>
      <c r="G6" s="459" t="s">
        <v>95</v>
      </c>
      <c r="H6" s="459" t="s">
        <v>96</v>
      </c>
      <c r="I6" s="459" t="s">
        <v>97</v>
      </c>
      <c r="J6" s="133" t="s">
        <v>8</v>
      </c>
    </row>
    <row r="7" customHeight="1" spans="1:10">
      <c r="A7" s="110"/>
      <c r="B7" s="213"/>
      <c r="C7" s="214"/>
      <c r="D7" s="214"/>
      <c r="E7" s="217"/>
      <c r="F7" s="216"/>
      <c r="G7" s="216"/>
      <c r="H7" s="216">
        <f>G7-F7</f>
        <v>0</v>
      </c>
      <c r="I7" s="202">
        <f>IF(F7=0,0,H7/F7)</f>
        <v>0</v>
      </c>
      <c r="J7" s="217"/>
    </row>
    <row r="8" customHeight="1" spans="1:10">
      <c r="A8" s="110"/>
      <c r="B8" s="213"/>
      <c r="C8" s="214"/>
      <c r="D8" s="214"/>
      <c r="E8" s="217"/>
      <c r="F8" s="216"/>
      <c r="G8" s="216"/>
      <c r="H8" s="216"/>
      <c r="I8" s="216" t="s">
        <v>185</v>
      </c>
      <c r="J8" s="217"/>
    </row>
    <row r="9" customHeight="1" spans="1:10">
      <c r="A9" s="110"/>
      <c r="B9" s="213"/>
      <c r="C9" s="214"/>
      <c r="D9" s="214"/>
      <c r="E9" s="217"/>
      <c r="F9" s="216"/>
      <c r="G9" s="216"/>
      <c r="H9" s="216"/>
      <c r="I9" s="216" t="s">
        <v>185</v>
      </c>
      <c r="J9" s="217"/>
    </row>
    <row r="10" customHeight="1" spans="1:10">
      <c r="A10" s="110"/>
      <c r="B10" s="213"/>
      <c r="C10" s="214"/>
      <c r="D10" s="214"/>
      <c r="E10" s="217"/>
      <c r="F10" s="216"/>
      <c r="G10" s="216"/>
      <c r="H10" s="216"/>
      <c r="I10" s="216" t="s">
        <v>185</v>
      </c>
      <c r="J10" s="217"/>
    </row>
    <row r="11" customHeight="1" spans="1:10">
      <c r="A11" s="110"/>
      <c r="B11" s="213"/>
      <c r="C11" s="214"/>
      <c r="D11" s="214"/>
      <c r="E11" s="217"/>
      <c r="F11" s="216"/>
      <c r="G11" s="216"/>
      <c r="H11" s="216"/>
      <c r="I11" s="216" t="s">
        <v>185</v>
      </c>
      <c r="J11" s="217"/>
    </row>
    <row r="12" customHeight="1" spans="1:10">
      <c r="A12" s="110"/>
      <c r="B12" s="213"/>
      <c r="C12" s="214"/>
      <c r="D12" s="214"/>
      <c r="E12" s="217"/>
      <c r="F12" s="216"/>
      <c r="G12" s="216"/>
      <c r="H12" s="216"/>
      <c r="I12" s="216" t="s">
        <v>185</v>
      </c>
      <c r="J12" s="217"/>
    </row>
    <row r="13" customHeight="1" spans="1:10">
      <c r="A13" s="110"/>
      <c r="B13" s="213"/>
      <c r="C13" s="214"/>
      <c r="D13" s="214"/>
      <c r="E13" s="217"/>
      <c r="F13" s="216"/>
      <c r="G13" s="216"/>
      <c r="H13" s="216"/>
      <c r="I13" s="216" t="s">
        <v>185</v>
      </c>
      <c r="J13" s="217"/>
    </row>
    <row r="14" customHeight="1" spans="1:10">
      <c r="A14" s="110"/>
      <c r="B14" s="213"/>
      <c r="C14" s="214"/>
      <c r="D14" s="214"/>
      <c r="E14" s="217"/>
      <c r="F14" s="216"/>
      <c r="G14" s="216"/>
      <c r="H14" s="216"/>
      <c r="I14" s="216" t="s">
        <v>185</v>
      </c>
      <c r="J14" s="217"/>
    </row>
    <row r="15" customHeight="1" spans="1:10">
      <c r="A15" s="110"/>
      <c r="B15" s="213"/>
      <c r="C15" s="214"/>
      <c r="D15" s="214"/>
      <c r="E15" s="217"/>
      <c r="F15" s="216"/>
      <c r="G15" s="216"/>
      <c r="H15" s="216"/>
      <c r="I15" s="216" t="s">
        <v>185</v>
      </c>
      <c r="J15" s="217"/>
    </row>
    <row r="16" customHeight="1" spans="1:10">
      <c r="A16" s="110"/>
      <c r="B16" s="213"/>
      <c r="C16" s="214"/>
      <c r="D16" s="214"/>
      <c r="E16" s="217"/>
      <c r="F16" s="216"/>
      <c r="G16" s="216"/>
      <c r="H16" s="216"/>
      <c r="I16" s="216" t="s">
        <v>185</v>
      </c>
      <c r="J16" s="217"/>
    </row>
    <row r="17" customHeight="1" spans="1:10">
      <c r="A17" s="110"/>
      <c r="B17" s="213"/>
      <c r="C17" s="214"/>
      <c r="D17" s="214"/>
      <c r="E17" s="217"/>
      <c r="F17" s="216"/>
      <c r="G17" s="216"/>
      <c r="H17" s="216"/>
      <c r="I17" s="216" t="s">
        <v>185</v>
      </c>
      <c r="J17" s="217"/>
    </row>
    <row r="18" customHeight="1" spans="1:10">
      <c r="A18" s="110"/>
      <c r="B18" s="213"/>
      <c r="C18" s="214"/>
      <c r="D18" s="214"/>
      <c r="E18" s="217"/>
      <c r="F18" s="216"/>
      <c r="G18" s="216"/>
      <c r="H18" s="216"/>
      <c r="I18" s="216" t="s">
        <v>185</v>
      </c>
      <c r="J18" s="217"/>
    </row>
    <row r="19" customHeight="1" spans="1:10">
      <c r="A19" s="110"/>
      <c r="B19" s="213"/>
      <c r="C19" s="214"/>
      <c r="D19" s="214"/>
      <c r="E19" s="217"/>
      <c r="F19" s="216"/>
      <c r="G19" s="216"/>
      <c r="H19" s="216"/>
      <c r="I19" s="216" t="s">
        <v>185</v>
      </c>
      <c r="J19" s="217"/>
    </row>
    <row r="20" customHeight="1" spans="1:10">
      <c r="A20" s="110"/>
      <c r="B20" s="213"/>
      <c r="C20" s="214"/>
      <c r="D20" s="214"/>
      <c r="E20" s="217"/>
      <c r="F20" s="216"/>
      <c r="G20" s="216"/>
      <c r="H20" s="216"/>
      <c r="I20" s="216" t="s">
        <v>185</v>
      </c>
      <c r="J20" s="217"/>
    </row>
    <row r="21" customHeight="1" spans="1:10">
      <c r="A21" s="110"/>
      <c r="B21" s="213"/>
      <c r="C21" s="214"/>
      <c r="D21" s="214"/>
      <c r="E21" s="217"/>
      <c r="F21" s="216"/>
      <c r="G21" s="216"/>
      <c r="H21" s="216"/>
      <c r="I21" s="216" t="s">
        <v>185</v>
      </c>
      <c r="J21" s="217"/>
    </row>
    <row r="22" customHeight="1" spans="1:10">
      <c r="A22" s="110"/>
      <c r="B22" s="213"/>
      <c r="C22" s="214"/>
      <c r="D22" s="214"/>
      <c r="E22" s="217"/>
      <c r="F22" s="216"/>
      <c r="G22" s="216"/>
      <c r="H22" s="216"/>
      <c r="I22" s="216" t="s">
        <v>185</v>
      </c>
      <c r="J22" s="217"/>
    </row>
    <row r="23" customHeight="1" spans="1:10">
      <c r="A23" s="110"/>
      <c r="B23" s="213"/>
      <c r="C23" s="214"/>
      <c r="D23" s="214"/>
      <c r="E23" s="217"/>
      <c r="F23" s="216"/>
      <c r="G23" s="216"/>
      <c r="H23" s="216"/>
      <c r="I23" s="216" t="s">
        <v>185</v>
      </c>
      <c r="J23" s="217"/>
    </row>
    <row r="24" customHeight="1" spans="1:10">
      <c r="A24" s="110"/>
      <c r="B24" s="213"/>
      <c r="C24" s="214"/>
      <c r="D24" s="214"/>
      <c r="E24" s="217"/>
      <c r="F24" s="216"/>
      <c r="G24" s="216"/>
      <c r="H24" s="216"/>
      <c r="I24" s="216" t="s">
        <v>185</v>
      </c>
      <c r="J24" s="217"/>
    </row>
    <row r="25" customHeight="1" spans="1:10">
      <c r="A25" s="110"/>
      <c r="B25" s="213"/>
      <c r="C25" s="214"/>
      <c r="D25" s="214"/>
      <c r="E25" s="217"/>
      <c r="F25" s="216"/>
      <c r="G25" s="216"/>
      <c r="H25" s="216"/>
      <c r="I25" s="216" t="s">
        <v>185</v>
      </c>
      <c r="J25" s="217"/>
    </row>
    <row r="26" customHeight="1" spans="1:10">
      <c r="A26" s="110"/>
      <c r="B26" s="213"/>
      <c r="C26" s="214"/>
      <c r="D26" s="214"/>
      <c r="E26" s="217"/>
      <c r="F26" s="216"/>
      <c r="G26" s="216"/>
      <c r="H26" s="216"/>
      <c r="I26" s="216" t="s">
        <v>185</v>
      </c>
      <c r="J26" s="217"/>
    </row>
    <row r="27" customHeight="1" spans="1:10">
      <c r="A27" s="218" t="s">
        <v>245</v>
      </c>
      <c r="B27" s="196"/>
      <c r="C27" s="110"/>
      <c r="D27" s="214"/>
      <c r="E27" s="110"/>
      <c r="F27" s="34">
        <f>SUM(F7:F26)</f>
        <v>0</v>
      </c>
      <c r="G27" s="34">
        <f>SUM(G7:G26)</f>
        <v>0</v>
      </c>
      <c r="H27" s="216">
        <f>G27-F27</f>
        <v>0</v>
      </c>
      <c r="I27" s="202">
        <f>IF(F27=0,0,H27/F27)</f>
        <v>0</v>
      </c>
      <c r="J27" s="217"/>
    </row>
    <row r="28" customHeight="1" spans="1:10">
      <c r="A28" s="218" t="s">
        <v>246</v>
      </c>
      <c r="B28" s="196"/>
      <c r="C28" s="110"/>
      <c r="D28" s="214"/>
      <c r="E28" s="110"/>
      <c r="F28" s="34"/>
      <c r="G28" s="216"/>
      <c r="H28" s="216">
        <f>G28-F28</f>
        <v>0</v>
      </c>
      <c r="I28" s="202">
        <f>IF(F28=0,0,H28/F28)</f>
        <v>0</v>
      </c>
      <c r="J28" s="217"/>
    </row>
    <row r="29" customHeight="1" spans="1:10">
      <c r="A29" s="218" t="s">
        <v>195</v>
      </c>
      <c r="B29" s="196"/>
      <c r="C29" s="217"/>
      <c r="D29" s="217"/>
      <c r="E29" s="217"/>
      <c r="F29" s="216">
        <f>F27-F28</f>
        <v>0</v>
      </c>
      <c r="G29" s="216">
        <f>G27-G28</f>
        <v>0</v>
      </c>
      <c r="H29" s="216">
        <f>G29-F29</f>
        <v>0</v>
      </c>
      <c r="I29" s="202">
        <f>IF(F29=0,0,H29/F29)</f>
        <v>0</v>
      </c>
      <c r="J29" s="217"/>
    </row>
    <row r="30" customHeight="1" spans="1:10">
      <c r="A30" s="482" t="str">
        <f>参数填写!A5</f>
        <v>被评估单位填表人：蒋申璐</v>
      </c>
      <c r="B30" s="482"/>
      <c r="C30" s="482"/>
      <c r="D30" s="482"/>
      <c r="G30" s="208" t="s">
        <v>186</v>
      </c>
      <c r="H30" s="208"/>
      <c r="I30" s="208"/>
      <c r="J30" s="208"/>
    </row>
    <row r="31" customHeight="1" spans="1:10">
      <c r="A31" s="223" t="str">
        <f>参数填写!A6</f>
        <v>填表日期：2022年8月</v>
      </c>
      <c r="B31" s="224"/>
      <c r="C31" s="224"/>
      <c r="D31" s="224"/>
    </row>
  </sheetData>
  <mergeCells count="4">
    <mergeCell ref="A27:B27"/>
    <mergeCell ref="A28:B28"/>
    <mergeCell ref="A29:B29"/>
    <mergeCell ref="A30:D30"/>
  </mergeCells>
  <printOptions horizontalCentered="1"/>
  <pageMargins left="0.68" right="0.45" top="0.72"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topLeftCell="A16" workbookViewId="0">
      <selection activeCell="F26" sqref="F26"/>
    </sheetView>
  </sheetViews>
  <sheetFormatPr defaultColWidth="9" defaultRowHeight="15.75" customHeight="1"/>
  <cols>
    <col min="1" max="1" width="5.2" style="81" customWidth="1"/>
    <col min="2" max="2" width="26.5" style="81" customWidth="1"/>
    <col min="3" max="3" width="10.4" style="81" customWidth="1"/>
    <col min="4" max="4" width="10.2" style="81" customWidth="1"/>
    <col min="5" max="5" width="8.6" style="81" customWidth="1"/>
    <col min="6" max="6" width="14.4" style="3" customWidth="1"/>
    <col min="7" max="7" width="12.9" style="81" customWidth="1"/>
    <col min="8" max="8" width="10.9" style="81" customWidth="1"/>
    <col min="9" max="9" width="9.1" style="81" customWidth="1"/>
    <col min="10" max="10" width="12" style="81" customWidth="1"/>
    <col min="11" max="16384" width="9" style="81"/>
  </cols>
  <sheetData>
    <row r="1" s="73" customFormat="1" ht="30" customHeight="1" spans="1:10">
      <c r="A1" s="189" t="s">
        <v>247</v>
      </c>
      <c r="B1" s="86"/>
      <c r="C1" s="86"/>
      <c r="D1" s="86"/>
      <c r="E1" s="86"/>
      <c r="F1" s="86"/>
      <c r="G1" s="86"/>
      <c r="H1" s="86"/>
      <c r="I1" s="86"/>
      <c r="J1" s="86"/>
    </row>
    <row r="2" ht="14.1" customHeight="1" spans="1:10">
      <c r="A2" s="190" t="str">
        <f>参数填写!A3</f>
        <v>评估基准日：2022年7月31日</v>
      </c>
      <c r="B2" s="92"/>
      <c r="C2" s="92"/>
      <c r="D2" s="92"/>
      <c r="E2" s="92"/>
      <c r="F2" s="93"/>
      <c r="G2" s="93"/>
      <c r="H2" s="93"/>
      <c r="I2" s="93"/>
      <c r="J2" s="93"/>
    </row>
    <row r="3" ht="14.1" customHeight="1" spans="1:10">
      <c r="A3" s="100"/>
      <c r="B3" s="100"/>
      <c r="C3" s="100"/>
      <c r="D3" s="100"/>
      <c r="E3" s="100"/>
      <c r="F3" s="96"/>
      <c r="G3" s="96"/>
      <c r="H3" s="96"/>
      <c r="I3" s="96"/>
      <c r="J3" s="191" t="s">
        <v>248</v>
      </c>
    </row>
    <row r="4" ht="14.1" customHeight="1" spans="1:10">
      <c r="A4" s="100"/>
      <c r="B4" s="100"/>
      <c r="C4" s="100"/>
      <c r="D4" s="100"/>
      <c r="E4" s="100"/>
      <c r="F4" s="96"/>
      <c r="G4" s="96"/>
      <c r="H4" s="96"/>
      <c r="I4" s="96"/>
      <c r="J4" s="191"/>
    </row>
    <row r="5" customHeight="1" spans="1:10">
      <c r="A5" s="256" t="str">
        <f>参数填写!A4</f>
        <v>被评估单位：杭氧集团股份有限公司</v>
      </c>
      <c r="F5" s="455"/>
      <c r="J5" s="211" t="s">
        <v>3</v>
      </c>
    </row>
    <row r="6" s="74" customFormat="1" ht="36.75" customHeight="1" spans="1:10">
      <c r="A6" s="257" t="s">
        <v>5</v>
      </c>
      <c r="B6" s="257" t="s">
        <v>249</v>
      </c>
      <c r="C6" s="257" t="s">
        <v>250</v>
      </c>
      <c r="D6" s="257" t="s">
        <v>251</v>
      </c>
      <c r="E6" s="257" t="s">
        <v>252</v>
      </c>
      <c r="F6" s="212" t="s">
        <v>94</v>
      </c>
      <c r="G6" s="257" t="s">
        <v>95</v>
      </c>
      <c r="H6" s="257" t="s">
        <v>96</v>
      </c>
      <c r="I6" s="257" t="s">
        <v>97</v>
      </c>
      <c r="J6" s="257" t="s">
        <v>8</v>
      </c>
    </row>
    <row r="7" customHeight="1" spans="1:10">
      <c r="A7" s="110"/>
      <c r="B7" s="213"/>
      <c r="C7" s="110"/>
      <c r="D7" s="214"/>
      <c r="E7" s="110"/>
      <c r="F7" s="161"/>
      <c r="G7" s="137"/>
      <c r="H7" s="137">
        <f>G7-F7</f>
        <v>0</v>
      </c>
      <c r="I7" s="202">
        <f t="shared" ref="I7:I27" si="0">IF(F7=0,0,H7/F7)</f>
        <v>0</v>
      </c>
      <c r="J7" s="217"/>
    </row>
    <row r="8" customHeight="1" spans="1:10">
      <c r="A8" s="110"/>
      <c r="B8" s="213"/>
      <c r="C8" s="110"/>
      <c r="D8" s="214"/>
      <c r="E8" s="110"/>
      <c r="F8" s="161"/>
      <c r="G8" s="137"/>
      <c r="H8" s="137">
        <f t="shared" ref="H8:H27" si="1">G8-F8</f>
        <v>0</v>
      </c>
      <c r="I8" s="202">
        <f t="shared" si="0"/>
        <v>0</v>
      </c>
      <c r="J8" s="217"/>
    </row>
    <row r="9" customHeight="1" spans="1:10">
      <c r="A9" s="110"/>
      <c r="B9" s="213"/>
      <c r="C9" s="110"/>
      <c r="D9" s="214"/>
      <c r="E9" s="110"/>
      <c r="F9" s="161"/>
      <c r="G9" s="137"/>
      <c r="H9" s="137">
        <f t="shared" si="1"/>
        <v>0</v>
      </c>
      <c r="I9" s="202">
        <f t="shared" si="0"/>
        <v>0</v>
      </c>
      <c r="J9" s="217"/>
    </row>
    <row r="10" customHeight="1" spans="1:10">
      <c r="A10" s="110"/>
      <c r="B10" s="213"/>
      <c r="C10" s="110"/>
      <c r="D10" s="214"/>
      <c r="E10" s="110"/>
      <c r="F10" s="161"/>
      <c r="G10" s="137"/>
      <c r="H10" s="137">
        <f t="shared" si="1"/>
        <v>0</v>
      </c>
      <c r="I10" s="202">
        <f t="shared" si="0"/>
        <v>0</v>
      </c>
      <c r="J10" s="217"/>
    </row>
    <row r="11" customHeight="1" spans="1:10">
      <c r="A11" s="110"/>
      <c r="B11" s="213"/>
      <c r="C11" s="110"/>
      <c r="D11" s="214"/>
      <c r="E11" s="110"/>
      <c r="F11" s="161"/>
      <c r="G11" s="137"/>
      <c r="H11" s="137">
        <f t="shared" si="1"/>
        <v>0</v>
      </c>
      <c r="I11" s="202">
        <f t="shared" si="0"/>
        <v>0</v>
      </c>
      <c r="J11" s="217"/>
    </row>
    <row r="12" customHeight="1" spans="1:10">
      <c r="A12" s="110"/>
      <c r="B12" s="213"/>
      <c r="C12" s="110"/>
      <c r="D12" s="214"/>
      <c r="E12" s="110"/>
      <c r="F12" s="161"/>
      <c r="G12" s="137"/>
      <c r="H12" s="137">
        <f t="shared" si="1"/>
        <v>0</v>
      </c>
      <c r="I12" s="202">
        <f t="shared" si="0"/>
        <v>0</v>
      </c>
      <c r="J12" s="217"/>
    </row>
    <row r="13" customHeight="1" spans="1:10">
      <c r="A13" s="110"/>
      <c r="B13" s="213"/>
      <c r="C13" s="110"/>
      <c r="D13" s="214"/>
      <c r="E13" s="110"/>
      <c r="F13" s="161"/>
      <c r="G13" s="137"/>
      <c r="H13" s="137">
        <f t="shared" si="1"/>
        <v>0</v>
      </c>
      <c r="I13" s="202">
        <f t="shared" si="0"/>
        <v>0</v>
      </c>
      <c r="J13" s="217"/>
    </row>
    <row r="14" customHeight="1" spans="1:10">
      <c r="A14" s="110"/>
      <c r="B14" s="213"/>
      <c r="C14" s="110"/>
      <c r="D14" s="214"/>
      <c r="E14" s="110"/>
      <c r="F14" s="161"/>
      <c r="G14" s="137"/>
      <c r="H14" s="137">
        <f t="shared" si="1"/>
        <v>0</v>
      </c>
      <c r="I14" s="202">
        <f t="shared" si="0"/>
        <v>0</v>
      </c>
      <c r="J14" s="217"/>
    </row>
    <row r="15" customHeight="1" spans="1:10">
      <c r="A15" s="110"/>
      <c r="B15" s="213"/>
      <c r="C15" s="110"/>
      <c r="D15" s="214"/>
      <c r="E15" s="110"/>
      <c r="F15" s="161"/>
      <c r="G15" s="137"/>
      <c r="H15" s="137">
        <f t="shared" si="1"/>
        <v>0</v>
      </c>
      <c r="I15" s="202">
        <f t="shared" si="0"/>
        <v>0</v>
      </c>
      <c r="J15" s="217"/>
    </row>
    <row r="16" customHeight="1" spans="1:10">
      <c r="A16" s="110"/>
      <c r="B16" s="213"/>
      <c r="C16" s="110"/>
      <c r="D16" s="214"/>
      <c r="E16" s="110"/>
      <c r="F16" s="161"/>
      <c r="G16" s="137"/>
      <c r="H16" s="137">
        <f t="shared" si="1"/>
        <v>0</v>
      </c>
      <c r="I16" s="202">
        <f t="shared" si="0"/>
        <v>0</v>
      </c>
      <c r="J16" s="217"/>
    </row>
    <row r="17" customHeight="1" spans="1:10">
      <c r="A17" s="110"/>
      <c r="B17" s="213"/>
      <c r="C17" s="110"/>
      <c r="D17" s="214"/>
      <c r="E17" s="110"/>
      <c r="F17" s="161"/>
      <c r="G17" s="137"/>
      <c r="H17" s="137">
        <f t="shared" si="1"/>
        <v>0</v>
      </c>
      <c r="I17" s="202">
        <f t="shared" si="0"/>
        <v>0</v>
      </c>
      <c r="J17" s="217"/>
    </row>
    <row r="18" customHeight="1" spans="1:10">
      <c r="A18" s="110"/>
      <c r="B18" s="213"/>
      <c r="C18" s="110"/>
      <c r="D18" s="214"/>
      <c r="E18" s="110"/>
      <c r="F18" s="161"/>
      <c r="G18" s="137"/>
      <c r="H18" s="137">
        <f t="shared" si="1"/>
        <v>0</v>
      </c>
      <c r="I18" s="202">
        <f t="shared" si="0"/>
        <v>0</v>
      </c>
      <c r="J18" s="217"/>
    </row>
    <row r="19" customHeight="1" spans="1:10">
      <c r="A19" s="110"/>
      <c r="B19" s="213"/>
      <c r="C19" s="110"/>
      <c r="D19" s="214"/>
      <c r="E19" s="110"/>
      <c r="F19" s="161"/>
      <c r="G19" s="137"/>
      <c r="H19" s="137">
        <f t="shared" si="1"/>
        <v>0</v>
      </c>
      <c r="I19" s="202">
        <f t="shared" si="0"/>
        <v>0</v>
      </c>
      <c r="J19" s="217"/>
    </row>
    <row r="20" customHeight="1" spans="1:10">
      <c r="A20" s="110"/>
      <c r="B20" s="213"/>
      <c r="C20" s="110"/>
      <c r="D20" s="214"/>
      <c r="E20" s="110"/>
      <c r="F20" s="161"/>
      <c r="G20" s="137"/>
      <c r="H20" s="137">
        <f t="shared" si="1"/>
        <v>0</v>
      </c>
      <c r="I20" s="202">
        <f t="shared" si="0"/>
        <v>0</v>
      </c>
      <c r="J20" s="217"/>
    </row>
    <row r="21" customHeight="1" spans="1:10">
      <c r="A21" s="110"/>
      <c r="B21" s="213"/>
      <c r="C21" s="110"/>
      <c r="D21" s="214"/>
      <c r="E21" s="110"/>
      <c r="F21" s="161"/>
      <c r="G21" s="137"/>
      <c r="H21" s="137">
        <f t="shared" si="1"/>
        <v>0</v>
      </c>
      <c r="I21" s="202">
        <f t="shared" si="0"/>
        <v>0</v>
      </c>
      <c r="J21" s="217"/>
    </row>
    <row r="22" customHeight="1" spans="1:10">
      <c r="A22" s="110"/>
      <c r="B22" s="213"/>
      <c r="C22" s="110"/>
      <c r="D22" s="214"/>
      <c r="E22" s="110"/>
      <c r="F22" s="161"/>
      <c r="G22" s="137"/>
      <c r="H22" s="137">
        <f t="shared" si="1"/>
        <v>0</v>
      </c>
      <c r="I22" s="202">
        <f t="shared" si="0"/>
        <v>0</v>
      </c>
      <c r="J22" s="217"/>
    </row>
    <row r="23" customHeight="1" spans="1:10">
      <c r="A23" s="110"/>
      <c r="B23" s="213"/>
      <c r="C23" s="110"/>
      <c r="D23" s="214"/>
      <c r="E23" s="110"/>
      <c r="F23" s="161"/>
      <c r="G23" s="137"/>
      <c r="H23" s="137">
        <f t="shared" si="1"/>
        <v>0</v>
      </c>
      <c r="I23" s="202">
        <f t="shared" si="0"/>
        <v>0</v>
      </c>
      <c r="J23" s="217"/>
    </row>
    <row r="24" customHeight="1" spans="1:10">
      <c r="A24" s="110"/>
      <c r="B24" s="213"/>
      <c r="C24" s="110"/>
      <c r="D24" s="214"/>
      <c r="E24" s="110"/>
      <c r="F24" s="161"/>
      <c r="G24" s="137"/>
      <c r="H24" s="137">
        <f t="shared" si="1"/>
        <v>0</v>
      </c>
      <c r="I24" s="202">
        <f t="shared" si="0"/>
        <v>0</v>
      </c>
      <c r="J24" s="217"/>
    </row>
    <row r="25" customHeight="1" spans="1:10">
      <c r="A25" s="218" t="s">
        <v>245</v>
      </c>
      <c r="B25" s="196"/>
      <c r="C25" s="110"/>
      <c r="D25" s="214"/>
      <c r="E25" s="110"/>
      <c r="F25" s="161">
        <f>SUM(F7:F24)</f>
        <v>0</v>
      </c>
      <c r="G25" s="161">
        <f>SUM(G7:G24)</f>
        <v>0</v>
      </c>
      <c r="H25" s="137">
        <f t="shared" si="1"/>
        <v>0</v>
      </c>
      <c r="I25" s="202">
        <f t="shared" si="0"/>
        <v>0</v>
      </c>
      <c r="J25" s="217"/>
    </row>
    <row r="26" customHeight="1" spans="1:10">
      <c r="A26" s="218" t="s">
        <v>253</v>
      </c>
      <c r="B26" s="196"/>
      <c r="C26" s="110"/>
      <c r="D26" s="214"/>
      <c r="E26" s="110"/>
      <c r="F26" s="161"/>
      <c r="G26" s="137"/>
      <c r="H26" s="137">
        <f t="shared" si="1"/>
        <v>0</v>
      </c>
      <c r="I26" s="202">
        <f t="shared" si="0"/>
        <v>0</v>
      </c>
      <c r="J26" s="217"/>
    </row>
    <row r="27" customHeight="1" spans="1:10">
      <c r="A27" s="218" t="s">
        <v>195</v>
      </c>
      <c r="B27" s="196"/>
      <c r="C27" s="217"/>
      <c r="D27" s="214"/>
      <c r="E27" s="217"/>
      <c r="F27" s="137">
        <f>F25-F26</f>
        <v>0</v>
      </c>
      <c r="G27" s="137">
        <f>G25-G26</f>
        <v>0</v>
      </c>
      <c r="H27" s="137">
        <f t="shared" si="1"/>
        <v>0</v>
      </c>
      <c r="I27" s="202">
        <f t="shared" si="0"/>
        <v>0</v>
      </c>
      <c r="J27" s="217"/>
    </row>
    <row r="28" customHeight="1" spans="1:10">
      <c r="A28" s="208" t="str">
        <f>参数填写!A5</f>
        <v>被评估单位填表人：蒋申璐</v>
      </c>
      <c r="B28" s="208"/>
      <c r="C28" s="208"/>
      <c r="D28" s="208"/>
      <c r="F28" s="249" t="s">
        <v>254</v>
      </c>
      <c r="G28" s="208"/>
      <c r="H28" s="208"/>
      <c r="I28" s="208"/>
      <c r="J28" s="208"/>
    </row>
    <row r="29" customHeight="1" spans="1:10">
      <c r="A29" s="471" t="str">
        <f>参数填写!A6</f>
        <v>填表日期：2022年8月</v>
      </c>
    </row>
  </sheetData>
  <mergeCells count="3">
    <mergeCell ref="A25:B25"/>
    <mergeCell ref="A26:B26"/>
    <mergeCell ref="A27:B27"/>
  </mergeCells>
  <printOptions horizontalCentered="1"/>
  <pageMargins left="0.63" right="0.49" top="0.76" bottom="0.866141732283464" header="1.13"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topLeftCell="A4" workbookViewId="0">
      <selection activeCell="F28" sqref="F28"/>
    </sheetView>
  </sheetViews>
  <sheetFormatPr defaultColWidth="9" defaultRowHeight="15.75" customHeight="1"/>
  <cols>
    <col min="1" max="1" width="6.4" style="81" customWidth="1"/>
    <col min="2" max="2" width="24.4" style="81" customWidth="1"/>
    <col min="3" max="3" width="14.1" style="81" customWidth="1"/>
    <col min="4" max="4" width="7.5" style="81" customWidth="1"/>
    <col min="5" max="5" width="9.1" style="81" customWidth="1"/>
    <col min="6" max="6" width="13.1" style="81" customWidth="1"/>
    <col min="7" max="7" width="14.2" style="81" customWidth="1"/>
    <col min="8" max="8" width="10.7" style="81" customWidth="1"/>
    <col min="9" max="9" width="10.9" style="81" customWidth="1"/>
    <col min="10" max="10" width="10.1" style="81" customWidth="1"/>
    <col min="11" max="16384" width="9" style="81"/>
  </cols>
  <sheetData>
    <row r="1" s="73" customFormat="1" ht="30" customHeight="1" spans="1:10">
      <c r="A1" s="189" t="s">
        <v>255</v>
      </c>
      <c r="B1" s="86"/>
      <c r="C1" s="86"/>
      <c r="D1" s="86"/>
      <c r="E1" s="86"/>
      <c r="F1" s="86"/>
      <c r="G1" s="86"/>
      <c r="H1" s="86"/>
      <c r="I1" s="86"/>
      <c r="J1" s="86"/>
    </row>
    <row r="2" ht="14.1" customHeight="1" spans="1:10">
      <c r="A2" s="190" t="str">
        <f>参数填写!A3</f>
        <v>评估基准日：2022年7月31日</v>
      </c>
      <c r="B2" s="92"/>
      <c r="C2" s="92"/>
      <c r="D2" s="92"/>
      <c r="E2" s="92"/>
      <c r="F2" s="92"/>
      <c r="G2" s="93"/>
      <c r="H2" s="93"/>
      <c r="I2" s="93"/>
      <c r="J2" s="93"/>
    </row>
    <row r="3" ht="14.1" customHeight="1" spans="1:10">
      <c r="A3" s="100"/>
      <c r="B3" s="100"/>
      <c r="C3" s="100"/>
      <c r="D3" s="100"/>
      <c r="E3" s="100"/>
      <c r="F3" s="100"/>
      <c r="G3" s="96"/>
      <c r="H3" s="96"/>
      <c r="I3" s="96"/>
      <c r="J3" s="191" t="s">
        <v>256</v>
      </c>
    </row>
    <row r="4" ht="14.1" customHeight="1" spans="1:10">
      <c r="A4" s="100"/>
      <c r="B4" s="100"/>
      <c r="C4" s="100"/>
      <c r="D4" s="100"/>
      <c r="E4" s="100"/>
      <c r="F4" s="100"/>
      <c r="G4" s="96"/>
      <c r="H4" s="96"/>
      <c r="I4" s="96"/>
      <c r="J4" s="191"/>
    </row>
    <row r="5" customHeight="1" spans="1:10">
      <c r="A5" s="256" t="str">
        <f>参数填写!A4</f>
        <v>被评估单位：杭氧集团股份有限公司</v>
      </c>
      <c r="J5" s="211" t="s">
        <v>3</v>
      </c>
    </row>
    <row r="6" s="74" customFormat="1" ht="24.75" customHeight="1" spans="1:10">
      <c r="A6" s="133" t="s">
        <v>5</v>
      </c>
      <c r="B6" s="133" t="s">
        <v>257</v>
      </c>
      <c r="C6" s="133" t="s">
        <v>250</v>
      </c>
      <c r="D6" s="133" t="s">
        <v>251</v>
      </c>
      <c r="E6" s="133" t="s">
        <v>252</v>
      </c>
      <c r="F6" s="133" t="s">
        <v>94</v>
      </c>
      <c r="G6" s="133" t="s">
        <v>95</v>
      </c>
      <c r="H6" s="133" t="s">
        <v>96</v>
      </c>
      <c r="I6" s="133" t="s">
        <v>97</v>
      </c>
      <c r="J6" s="133" t="s">
        <v>8</v>
      </c>
    </row>
    <row r="7" customHeight="1" spans="1:10">
      <c r="A7" s="110">
        <v>1</v>
      </c>
      <c r="B7" s="213"/>
      <c r="C7" s="110"/>
      <c r="D7" s="214"/>
      <c r="E7" s="110"/>
      <c r="F7" s="216"/>
      <c r="G7" s="216"/>
      <c r="H7" s="216">
        <f>G7-F7</f>
        <v>0</v>
      </c>
      <c r="I7" s="202">
        <f>IF(F7=0,0,H7/F7)</f>
        <v>0</v>
      </c>
      <c r="J7" s="217"/>
    </row>
    <row r="8" customHeight="1" spans="1:10">
      <c r="A8" s="110">
        <v>2</v>
      </c>
      <c r="B8" s="213"/>
      <c r="C8" s="110"/>
      <c r="D8" s="214"/>
      <c r="E8" s="217"/>
      <c r="F8" s="216"/>
      <c r="G8" s="216"/>
      <c r="H8" s="216">
        <f t="shared" ref="H8:H29" si="0">G8-F8</f>
        <v>0</v>
      </c>
      <c r="I8" s="202">
        <f t="shared" ref="I8:I29" si="1">IF(F8=0,0,H8/F8)</f>
        <v>0</v>
      </c>
      <c r="J8" s="217"/>
    </row>
    <row r="9" customHeight="1" spans="1:10">
      <c r="A9" s="110">
        <v>3</v>
      </c>
      <c r="B9" s="213"/>
      <c r="C9" s="110"/>
      <c r="D9" s="214"/>
      <c r="E9" s="217"/>
      <c r="F9" s="216"/>
      <c r="G9" s="216"/>
      <c r="H9" s="216">
        <f t="shared" si="0"/>
        <v>0</v>
      </c>
      <c r="I9" s="202">
        <f t="shared" si="1"/>
        <v>0</v>
      </c>
      <c r="J9" s="217"/>
    </row>
    <row r="10" customHeight="1" spans="1:10">
      <c r="A10" s="110">
        <v>4</v>
      </c>
      <c r="B10" s="213"/>
      <c r="C10" s="110"/>
      <c r="D10" s="214"/>
      <c r="E10" s="217"/>
      <c r="F10" s="216"/>
      <c r="G10" s="216"/>
      <c r="H10" s="216">
        <f t="shared" si="0"/>
        <v>0</v>
      </c>
      <c r="I10" s="202">
        <f t="shared" si="1"/>
        <v>0</v>
      </c>
      <c r="J10" s="217"/>
    </row>
    <row r="11" customHeight="1" spans="1:10">
      <c r="A11" s="110">
        <v>5</v>
      </c>
      <c r="B11" s="213"/>
      <c r="C11" s="110"/>
      <c r="D11" s="214"/>
      <c r="E11" s="217"/>
      <c r="F11" s="216"/>
      <c r="G11" s="216"/>
      <c r="H11" s="216">
        <f t="shared" si="0"/>
        <v>0</v>
      </c>
      <c r="I11" s="202">
        <f t="shared" si="1"/>
        <v>0</v>
      </c>
      <c r="J11" s="217"/>
    </row>
    <row r="12" customHeight="1" spans="1:10">
      <c r="A12" s="110">
        <v>6</v>
      </c>
      <c r="B12" s="213"/>
      <c r="C12" s="110"/>
      <c r="D12" s="214"/>
      <c r="E12" s="217"/>
      <c r="F12" s="216"/>
      <c r="G12" s="216"/>
      <c r="H12" s="216">
        <f t="shared" si="0"/>
        <v>0</v>
      </c>
      <c r="I12" s="202">
        <f t="shared" si="1"/>
        <v>0</v>
      </c>
      <c r="J12" s="217"/>
    </row>
    <row r="13" customHeight="1" spans="1:10">
      <c r="A13" s="110">
        <v>7</v>
      </c>
      <c r="B13" s="213"/>
      <c r="C13" s="110"/>
      <c r="D13" s="214"/>
      <c r="E13" s="217"/>
      <c r="F13" s="216"/>
      <c r="G13" s="216"/>
      <c r="H13" s="216">
        <f t="shared" si="0"/>
        <v>0</v>
      </c>
      <c r="I13" s="202">
        <f t="shared" si="1"/>
        <v>0</v>
      </c>
      <c r="J13" s="217"/>
    </row>
    <row r="14" customHeight="1" spans="1:10">
      <c r="A14" s="110">
        <v>8</v>
      </c>
      <c r="B14" s="213"/>
      <c r="C14" s="110"/>
      <c r="D14" s="214"/>
      <c r="E14" s="217"/>
      <c r="F14" s="216"/>
      <c r="G14" s="216"/>
      <c r="H14" s="216">
        <f t="shared" si="0"/>
        <v>0</v>
      </c>
      <c r="I14" s="202">
        <f t="shared" si="1"/>
        <v>0</v>
      </c>
      <c r="J14" s="217"/>
    </row>
    <row r="15" customHeight="1" spans="1:10">
      <c r="A15" s="110">
        <v>9</v>
      </c>
      <c r="B15" s="213"/>
      <c r="C15" s="110"/>
      <c r="D15" s="214"/>
      <c r="E15" s="217"/>
      <c r="F15" s="216"/>
      <c r="G15" s="216"/>
      <c r="H15" s="216">
        <f t="shared" si="0"/>
        <v>0</v>
      </c>
      <c r="I15" s="202">
        <f t="shared" si="1"/>
        <v>0</v>
      </c>
      <c r="J15" s="217"/>
    </row>
    <row r="16" customHeight="1" spans="1:10">
      <c r="A16" s="110">
        <v>10</v>
      </c>
      <c r="B16" s="213"/>
      <c r="C16" s="110"/>
      <c r="D16" s="214"/>
      <c r="E16" s="217"/>
      <c r="F16" s="216"/>
      <c r="G16" s="216"/>
      <c r="H16" s="216">
        <f t="shared" si="0"/>
        <v>0</v>
      </c>
      <c r="I16" s="202">
        <f t="shared" si="1"/>
        <v>0</v>
      </c>
      <c r="J16" s="217"/>
    </row>
    <row r="17" customHeight="1" spans="1:10">
      <c r="A17" s="110">
        <v>11</v>
      </c>
      <c r="B17" s="213"/>
      <c r="C17" s="110"/>
      <c r="D17" s="214"/>
      <c r="E17" s="217"/>
      <c r="F17" s="216"/>
      <c r="G17" s="216"/>
      <c r="H17" s="216">
        <f t="shared" si="0"/>
        <v>0</v>
      </c>
      <c r="I17" s="202">
        <f t="shared" si="1"/>
        <v>0</v>
      </c>
      <c r="J17" s="217"/>
    </row>
    <row r="18" customHeight="1" spans="1:10">
      <c r="A18" s="110">
        <v>12</v>
      </c>
      <c r="B18" s="213"/>
      <c r="C18" s="110"/>
      <c r="D18" s="214"/>
      <c r="E18" s="217"/>
      <c r="F18" s="216"/>
      <c r="G18" s="216"/>
      <c r="H18" s="216">
        <f t="shared" si="0"/>
        <v>0</v>
      </c>
      <c r="I18" s="202">
        <f t="shared" si="1"/>
        <v>0</v>
      </c>
      <c r="J18" s="217"/>
    </row>
    <row r="19" customHeight="1" spans="1:10">
      <c r="A19" s="110">
        <v>13</v>
      </c>
      <c r="B19" s="213"/>
      <c r="C19" s="110"/>
      <c r="D19" s="214"/>
      <c r="E19" s="217"/>
      <c r="F19" s="216"/>
      <c r="G19" s="216"/>
      <c r="H19" s="216">
        <f t="shared" si="0"/>
        <v>0</v>
      </c>
      <c r="I19" s="202">
        <f t="shared" si="1"/>
        <v>0</v>
      </c>
      <c r="J19" s="217"/>
    </row>
    <row r="20" customHeight="1" spans="1:10">
      <c r="A20" s="110">
        <v>14</v>
      </c>
      <c r="B20" s="213"/>
      <c r="C20" s="110"/>
      <c r="D20" s="214"/>
      <c r="E20" s="217"/>
      <c r="F20" s="216"/>
      <c r="G20" s="216"/>
      <c r="H20" s="216">
        <f t="shared" si="0"/>
        <v>0</v>
      </c>
      <c r="I20" s="202">
        <f t="shared" si="1"/>
        <v>0</v>
      </c>
      <c r="J20" s="217"/>
    </row>
    <row r="21" customHeight="1" spans="1:10">
      <c r="A21" s="110">
        <v>15</v>
      </c>
      <c r="B21" s="213"/>
      <c r="C21" s="110"/>
      <c r="D21" s="214"/>
      <c r="E21" s="217"/>
      <c r="F21" s="216"/>
      <c r="G21" s="216"/>
      <c r="H21" s="216">
        <f t="shared" si="0"/>
        <v>0</v>
      </c>
      <c r="I21" s="202">
        <f t="shared" si="1"/>
        <v>0</v>
      </c>
      <c r="J21" s="217"/>
    </row>
    <row r="22" customHeight="1" spans="1:10">
      <c r="A22" s="110">
        <v>16</v>
      </c>
      <c r="B22" s="213"/>
      <c r="C22" s="110"/>
      <c r="D22" s="214"/>
      <c r="E22" s="217"/>
      <c r="F22" s="216"/>
      <c r="G22" s="216"/>
      <c r="H22" s="216">
        <f t="shared" si="0"/>
        <v>0</v>
      </c>
      <c r="I22" s="202">
        <f t="shared" si="1"/>
        <v>0</v>
      </c>
      <c r="J22" s="217"/>
    </row>
    <row r="23" customHeight="1" spans="1:10">
      <c r="A23" s="110">
        <v>17</v>
      </c>
      <c r="B23" s="213"/>
      <c r="C23" s="110"/>
      <c r="D23" s="214"/>
      <c r="E23" s="217"/>
      <c r="F23" s="216"/>
      <c r="G23" s="216"/>
      <c r="H23" s="216">
        <f t="shared" si="0"/>
        <v>0</v>
      </c>
      <c r="I23" s="202">
        <f t="shared" si="1"/>
        <v>0</v>
      </c>
      <c r="J23" s="217"/>
    </row>
    <row r="24" customHeight="1" spans="1:10">
      <c r="A24" s="110">
        <v>18</v>
      </c>
      <c r="B24" s="213"/>
      <c r="C24" s="110"/>
      <c r="D24" s="214"/>
      <c r="E24" s="217"/>
      <c r="F24" s="216"/>
      <c r="G24" s="216"/>
      <c r="H24" s="216">
        <f t="shared" si="0"/>
        <v>0</v>
      </c>
      <c r="I24" s="202">
        <f t="shared" si="1"/>
        <v>0</v>
      </c>
      <c r="J24" s="217"/>
    </row>
    <row r="25" customHeight="1" spans="1:10">
      <c r="A25" s="110">
        <v>19</v>
      </c>
      <c r="B25" s="213"/>
      <c r="C25" s="110"/>
      <c r="D25" s="214"/>
      <c r="E25" s="217"/>
      <c r="F25" s="216"/>
      <c r="G25" s="216"/>
      <c r="H25" s="216">
        <f t="shared" si="0"/>
        <v>0</v>
      </c>
      <c r="I25" s="202">
        <f t="shared" si="1"/>
        <v>0</v>
      </c>
      <c r="J25" s="217"/>
    </row>
    <row r="26" customHeight="1" spans="1:10">
      <c r="A26" s="110">
        <v>20</v>
      </c>
      <c r="B26" s="213"/>
      <c r="C26" s="110"/>
      <c r="D26" s="214"/>
      <c r="E26" s="217"/>
      <c r="F26" s="216"/>
      <c r="G26" s="216"/>
      <c r="H26" s="216">
        <f t="shared" si="0"/>
        <v>0</v>
      </c>
      <c r="I26" s="202">
        <f t="shared" si="1"/>
        <v>0</v>
      </c>
      <c r="J26" s="217"/>
    </row>
    <row r="27" customHeight="1" spans="1:10">
      <c r="A27" s="218" t="s">
        <v>245</v>
      </c>
      <c r="B27" s="196"/>
      <c r="C27" s="110"/>
      <c r="D27" s="214"/>
      <c r="E27" s="110"/>
      <c r="F27" s="34">
        <f>SUM(F7:F26)</f>
        <v>0</v>
      </c>
      <c r="G27" s="34">
        <f>SUM(G7:G26)</f>
        <v>0</v>
      </c>
      <c r="H27" s="216">
        <f t="shared" si="0"/>
        <v>0</v>
      </c>
      <c r="I27" s="202">
        <f t="shared" si="1"/>
        <v>0</v>
      </c>
      <c r="J27" s="217"/>
    </row>
    <row r="28" customHeight="1" spans="1:10">
      <c r="A28" s="218" t="s">
        <v>258</v>
      </c>
      <c r="B28" s="196"/>
      <c r="C28" s="110"/>
      <c r="D28" s="214"/>
      <c r="E28" s="110"/>
      <c r="F28" s="34"/>
      <c r="G28" s="216"/>
      <c r="H28" s="216">
        <f t="shared" si="0"/>
        <v>0</v>
      </c>
      <c r="I28" s="202">
        <f t="shared" si="1"/>
        <v>0</v>
      </c>
      <c r="J28" s="217"/>
    </row>
    <row r="29" customHeight="1" spans="1:10">
      <c r="A29" s="133" t="s">
        <v>195</v>
      </c>
      <c r="B29" s="110"/>
      <c r="C29" s="217"/>
      <c r="D29" s="217"/>
      <c r="E29" s="217"/>
      <c r="F29" s="216">
        <f>F27-F28</f>
        <v>0</v>
      </c>
      <c r="G29" s="216">
        <f>G27-G28</f>
        <v>0</v>
      </c>
      <c r="H29" s="216">
        <f t="shared" si="0"/>
        <v>0</v>
      </c>
      <c r="I29" s="202">
        <f t="shared" si="1"/>
        <v>0</v>
      </c>
      <c r="J29" s="217"/>
    </row>
    <row r="30" customHeight="1" spans="1:10">
      <c r="A30" s="208" t="str">
        <f>参数填写!A5</f>
        <v>被评估单位填表人：蒋申璐</v>
      </c>
      <c r="B30" s="208"/>
      <c r="C30" s="208"/>
      <c r="D30" s="208"/>
      <c r="E30" s="235"/>
      <c r="F30" s="235"/>
      <c r="G30" s="208" t="s">
        <v>186</v>
      </c>
      <c r="H30" s="208"/>
      <c r="I30" s="208"/>
      <c r="J30" s="208"/>
    </row>
    <row r="31" customHeight="1" spans="1:10">
      <c r="A31" s="471" t="str">
        <f>参数填写!A6</f>
        <v>填表日期：2022年8月</v>
      </c>
      <c r="B31" s="235"/>
      <c r="C31" s="235"/>
      <c r="D31" s="235"/>
      <c r="E31" s="235"/>
      <c r="F31" s="235"/>
      <c r="G31" s="235"/>
      <c r="H31" s="235"/>
      <c r="I31" s="235"/>
      <c r="J31" s="235"/>
    </row>
  </sheetData>
  <mergeCells count="3">
    <mergeCell ref="A27:B27"/>
    <mergeCell ref="A28:B28"/>
    <mergeCell ref="A29:B29"/>
  </mergeCells>
  <printOptions horizontalCentered="1"/>
  <pageMargins left="0.63" right="0.51" top="0.75" bottom="0.66" header="1.1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workbookViewId="0">
      <selection activeCell="H7" sqref="H7"/>
    </sheetView>
  </sheetViews>
  <sheetFormatPr defaultColWidth="9" defaultRowHeight="15.75" customHeight="1"/>
  <cols>
    <col min="1" max="1" width="5" style="81" customWidth="1"/>
    <col min="2" max="2" width="23.2" style="81" customWidth="1"/>
    <col min="3" max="3" width="9" style="81"/>
    <col min="4" max="4" width="13.2" style="81" customWidth="1"/>
    <col min="5" max="5" width="12.9" style="81" customWidth="1"/>
    <col min="6" max="6" width="9.6" style="81" customWidth="1"/>
    <col min="7" max="8" width="12.6" style="81" customWidth="1"/>
    <col min="9" max="9" width="10" style="81" customWidth="1"/>
    <col min="10" max="10" width="10.4" style="81" customWidth="1"/>
    <col min="11" max="16384" width="9" style="81"/>
  </cols>
  <sheetData>
    <row r="1" s="73" customFormat="1" ht="30" customHeight="1" spans="1:11">
      <c r="A1" s="189" t="s">
        <v>259</v>
      </c>
      <c r="B1" s="86"/>
      <c r="C1" s="86"/>
      <c r="D1" s="86"/>
      <c r="E1" s="86"/>
      <c r="F1" s="86"/>
      <c r="G1" s="86"/>
      <c r="H1" s="86"/>
      <c r="I1" s="86"/>
      <c r="J1" s="86"/>
      <c r="K1" s="86"/>
    </row>
    <row r="2" ht="14.1" customHeight="1" spans="1:11">
      <c r="A2" s="190" t="str">
        <f>参数填写!A3</f>
        <v>评估基准日：2022年7月31日</v>
      </c>
      <c r="B2" s="92"/>
      <c r="C2" s="92"/>
      <c r="D2" s="92"/>
      <c r="E2" s="92"/>
      <c r="F2" s="92"/>
      <c r="G2" s="92"/>
      <c r="H2" s="93"/>
      <c r="I2" s="93"/>
      <c r="J2" s="93"/>
      <c r="K2" s="93"/>
    </row>
    <row r="3" ht="14.1" customHeight="1" spans="1:11">
      <c r="A3" s="100"/>
      <c r="B3" s="100"/>
      <c r="C3" s="100"/>
      <c r="D3" s="100"/>
      <c r="E3" s="100"/>
      <c r="F3" s="100"/>
      <c r="G3" s="100"/>
      <c r="H3" s="96"/>
      <c r="I3" s="96"/>
      <c r="J3" s="96"/>
      <c r="K3" s="191" t="s">
        <v>260</v>
      </c>
    </row>
    <row r="4" ht="14.1" customHeight="1" spans="1:11">
      <c r="A4" s="100"/>
      <c r="B4" s="100"/>
      <c r="C4" s="100"/>
      <c r="D4" s="100"/>
      <c r="E4" s="100"/>
      <c r="F4" s="100"/>
      <c r="G4" s="100"/>
      <c r="H4" s="96"/>
      <c r="I4" s="96"/>
      <c r="J4" s="96"/>
      <c r="K4" s="191"/>
    </row>
    <row r="5" customHeight="1" spans="1:11">
      <c r="A5" s="256" t="str">
        <f>参数填写!A4</f>
        <v>被评估单位：杭氧集团股份有限公司</v>
      </c>
      <c r="K5" s="211" t="s">
        <v>3</v>
      </c>
    </row>
    <row r="6" s="74" customFormat="1" customHeight="1" spans="1:11">
      <c r="A6" s="133" t="s">
        <v>5</v>
      </c>
      <c r="B6" s="133" t="s">
        <v>249</v>
      </c>
      <c r="C6" s="133" t="s">
        <v>251</v>
      </c>
      <c r="D6" s="133" t="s">
        <v>261</v>
      </c>
      <c r="E6" s="133" t="s">
        <v>262</v>
      </c>
      <c r="F6" s="133" t="s">
        <v>263</v>
      </c>
      <c r="G6" s="133" t="s">
        <v>94</v>
      </c>
      <c r="H6" s="133" t="s">
        <v>95</v>
      </c>
      <c r="I6" s="133" t="s">
        <v>96</v>
      </c>
      <c r="J6" s="133" t="s">
        <v>97</v>
      </c>
      <c r="K6" s="133" t="s">
        <v>8</v>
      </c>
    </row>
    <row r="7" customHeight="1" spans="1:11">
      <c r="A7" s="110"/>
      <c r="B7" s="213"/>
      <c r="C7" s="214"/>
      <c r="D7" s="216"/>
      <c r="E7" s="110"/>
      <c r="F7" s="110"/>
      <c r="G7" s="216"/>
      <c r="H7" s="216"/>
      <c r="I7" s="216">
        <f>H7-G7</f>
        <v>0</v>
      </c>
      <c r="J7" s="202">
        <f>IF(G7=0,0,I7/G7)</f>
        <v>0</v>
      </c>
      <c r="K7" s="217"/>
    </row>
    <row r="8" customHeight="1" spans="1:11">
      <c r="A8" s="110"/>
      <c r="B8" s="213"/>
      <c r="C8" s="214"/>
      <c r="D8" s="216"/>
      <c r="E8" s="110"/>
      <c r="F8" s="110"/>
      <c r="G8" s="216"/>
      <c r="H8" s="216"/>
      <c r="I8" s="216"/>
      <c r="J8" s="216" t="s">
        <v>185</v>
      </c>
      <c r="K8" s="217"/>
    </row>
    <row r="9" customHeight="1" spans="1:11">
      <c r="A9" s="110"/>
      <c r="B9" s="213"/>
      <c r="C9" s="214"/>
      <c r="D9" s="216"/>
      <c r="E9" s="110"/>
      <c r="F9" s="110"/>
      <c r="G9" s="216"/>
      <c r="H9" s="216"/>
      <c r="I9" s="216"/>
      <c r="J9" s="216" t="s">
        <v>185</v>
      </c>
      <c r="K9" s="217"/>
    </row>
    <row r="10" customHeight="1" spans="1:11">
      <c r="A10" s="110"/>
      <c r="B10" s="213"/>
      <c r="C10" s="214"/>
      <c r="D10" s="216"/>
      <c r="E10" s="110"/>
      <c r="F10" s="110"/>
      <c r="G10" s="216"/>
      <c r="H10" s="216"/>
      <c r="I10" s="216"/>
      <c r="J10" s="216" t="s">
        <v>185</v>
      </c>
      <c r="K10" s="217"/>
    </row>
    <row r="11" customHeight="1" spans="1:11">
      <c r="A11" s="110"/>
      <c r="B11" s="213"/>
      <c r="C11" s="214"/>
      <c r="D11" s="216"/>
      <c r="E11" s="110"/>
      <c r="F11" s="110"/>
      <c r="G11" s="216"/>
      <c r="H11" s="216"/>
      <c r="I11" s="216"/>
      <c r="J11" s="216" t="s">
        <v>185</v>
      </c>
      <c r="K11" s="217"/>
    </row>
    <row r="12" customHeight="1" spans="1:11">
      <c r="A12" s="110"/>
      <c r="B12" s="213"/>
      <c r="C12" s="214"/>
      <c r="D12" s="216"/>
      <c r="E12" s="110"/>
      <c r="F12" s="110"/>
      <c r="G12" s="216"/>
      <c r="H12" s="216"/>
      <c r="I12" s="216"/>
      <c r="J12" s="216" t="s">
        <v>185</v>
      </c>
      <c r="K12" s="217"/>
    </row>
    <row r="13" customHeight="1" spans="1:11">
      <c r="A13" s="110"/>
      <c r="B13" s="213"/>
      <c r="C13" s="214"/>
      <c r="D13" s="216"/>
      <c r="E13" s="110"/>
      <c r="F13" s="110"/>
      <c r="G13" s="216"/>
      <c r="H13" s="216"/>
      <c r="I13" s="216"/>
      <c r="J13" s="216" t="s">
        <v>185</v>
      </c>
      <c r="K13" s="217"/>
    </row>
    <row r="14" customHeight="1" spans="1:11">
      <c r="A14" s="110"/>
      <c r="B14" s="213"/>
      <c r="C14" s="214"/>
      <c r="D14" s="216"/>
      <c r="E14" s="110"/>
      <c r="F14" s="110"/>
      <c r="G14" s="216"/>
      <c r="H14" s="216"/>
      <c r="I14" s="216"/>
      <c r="J14" s="216" t="s">
        <v>185</v>
      </c>
      <c r="K14" s="217"/>
    </row>
    <row r="15" customHeight="1" spans="1:11">
      <c r="A15" s="110"/>
      <c r="B15" s="213"/>
      <c r="C15" s="214"/>
      <c r="D15" s="216"/>
      <c r="E15" s="110"/>
      <c r="F15" s="110"/>
      <c r="G15" s="216"/>
      <c r="H15" s="216"/>
      <c r="I15" s="216"/>
      <c r="J15" s="216" t="s">
        <v>185</v>
      </c>
      <c r="K15" s="217"/>
    </row>
    <row r="16" customHeight="1" spans="1:11">
      <c r="A16" s="110"/>
      <c r="B16" s="213"/>
      <c r="C16" s="214"/>
      <c r="D16" s="216"/>
      <c r="E16" s="110"/>
      <c r="F16" s="110"/>
      <c r="G16" s="216"/>
      <c r="H16" s="216"/>
      <c r="I16" s="216"/>
      <c r="J16" s="216" t="s">
        <v>185</v>
      </c>
      <c r="K16" s="217"/>
    </row>
    <row r="17" customHeight="1" spans="1:11">
      <c r="A17" s="110"/>
      <c r="B17" s="213"/>
      <c r="C17" s="214"/>
      <c r="D17" s="216"/>
      <c r="E17" s="110"/>
      <c r="F17" s="110"/>
      <c r="G17" s="216"/>
      <c r="H17" s="216"/>
      <c r="I17" s="216"/>
      <c r="J17" s="216" t="s">
        <v>185</v>
      </c>
      <c r="K17" s="217"/>
    </row>
    <row r="18" customHeight="1" spans="1:11">
      <c r="A18" s="110"/>
      <c r="B18" s="213"/>
      <c r="C18" s="214"/>
      <c r="D18" s="216"/>
      <c r="E18" s="110"/>
      <c r="F18" s="110"/>
      <c r="G18" s="216"/>
      <c r="H18" s="216"/>
      <c r="I18" s="216"/>
      <c r="J18" s="216" t="s">
        <v>185</v>
      </c>
      <c r="K18" s="217"/>
    </row>
    <row r="19" customHeight="1" spans="1:11">
      <c r="A19" s="110"/>
      <c r="B19" s="213"/>
      <c r="C19" s="214"/>
      <c r="D19" s="216"/>
      <c r="E19" s="110"/>
      <c r="F19" s="110"/>
      <c r="G19" s="216"/>
      <c r="H19" s="216"/>
      <c r="I19" s="216"/>
      <c r="J19" s="216" t="s">
        <v>185</v>
      </c>
      <c r="K19" s="217"/>
    </row>
    <row r="20" customHeight="1" spans="1:11">
      <c r="A20" s="110"/>
      <c r="B20" s="213"/>
      <c r="C20" s="214"/>
      <c r="D20" s="216"/>
      <c r="E20" s="110"/>
      <c r="F20" s="110"/>
      <c r="G20" s="216"/>
      <c r="H20" s="216"/>
      <c r="I20" s="216"/>
      <c r="J20" s="216" t="s">
        <v>185</v>
      </c>
      <c r="K20" s="217"/>
    </row>
    <row r="21" customHeight="1" spans="1:11">
      <c r="A21" s="110"/>
      <c r="B21" s="213"/>
      <c r="C21" s="214"/>
      <c r="D21" s="216"/>
      <c r="E21" s="110"/>
      <c r="F21" s="110"/>
      <c r="G21" s="216"/>
      <c r="H21" s="216"/>
      <c r="I21" s="216"/>
      <c r="J21" s="216" t="s">
        <v>185</v>
      </c>
      <c r="K21" s="217"/>
    </row>
    <row r="22" customHeight="1" spans="1:11">
      <c r="A22" s="110"/>
      <c r="B22" s="213"/>
      <c r="C22" s="214"/>
      <c r="D22" s="216"/>
      <c r="E22" s="110"/>
      <c r="F22" s="110"/>
      <c r="G22" s="216"/>
      <c r="H22" s="216"/>
      <c r="I22" s="216"/>
      <c r="J22" s="216" t="s">
        <v>185</v>
      </c>
      <c r="K22" s="217"/>
    </row>
    <row r="23" customHeight="1" spans="1:11">
      <c r="A23" s="110"/>
      <c r="B23" s="213"/>
      <c r="C23" s="214"/>
      <c r="D23" s="216"/>
      <c r="E23" s="110"/>
      <c r="F23" s="110"/>
      <c r="G23" s="216"/>
      <c r="H23" s="216"/>
      <c r="I23" s="216"/>
      <c r="J23" s="216" t="s">
        <v>185</v>
      </c>
      <c r="K23" s="217"/>
    </row>
    <row r="24" customHeight="1" spans="1:11">
      <c r="A24" s="110"/>
      <c r="B24" s="213"/>
      <c r="C24" s="214"/>
      <c r="D24" s="216"/>
      <c r="E24" s="110"/>
      <c r="F24" s="110"/>
      <c r="G24" s="216"/>
      <c r="H24" s="216"/>
      <c r="I24" s="216"/>
      <c r="J24" s="216" t="s">
        <v>185</v>
      </c>
      <c r="K24" s="217"/>
    </row>
    <row r="25" customHeight="1" spans="1:11">
      <c r="A25" s="110"/>
      <c r="B25" s="213"/>
      <c r="C25" s="214"/>
      <c r="D25" s="216"/>
      <c r="E25" s="110"/>
      <c r="F25" s="110"/>
      <c r="G25" s="216"/>
      <c r="H25" s="216"/>
      <c r="I25" s="216"/>
      <c r="J25" s="216" t="s">
        <v>185</v>
      </c>
      <c r="K25" s="217"/>
    </row>
    <row r="26" customHeight="1" spans="1:11">
      <c r="A26" s="110"/>
      <c r="B26" s="213"/>
      <c r="C26" s="214"/>
      <c r="D26" s="216"/>
      <c r="E26" s="110"/>
      <c r="F26" s="110"/>
      <c r="G26" s="216"/>
      <c r="H26" s="216"/>
      <c r="I26" s="216"/>
      <c r="J26" s="216" t="s">
        <v>185</v>
      </c>
      <c r="K26" s="217"/>
    </row>
    <row r="27" customHeight="1" spans="1:11">
      <c r="A27" s="110"/>
      <c r="B27" s="213"/>
      <c r="C27" s="214"/>
      <c r="D27" s="216"/>
      <c r="E27" s="110"/>
      <c r="F27" s="110"/>
      <c r="G27" s="216"/>
      <c r="H27" s="216"/>
      <c r="I27" s="216"/>
      <c r="J27" s="216"/>
      <c r="K27" s="217"/>
    </row>
    <row r="28" customHeight="1" spans="1:11">
      <c r="A28" s="218" t="s">
        <v>195</v>
      </c>
      <c r="B28" s="196"/>
      <c r="C28" s="217"/>
      <c r="D28" s="216"/>
      <c r="E28" s="217"/>
      <c r="F28" s="217"/>
      <c r="G28" s="216">
        <f>SUM(G7:G27)</f>
        <v>0</v>
      </c>
      <c r="H28" s="216">
        <f>SUM(H7:H27)</f>
        <v>0</v>
      </c>
      <c r="I28" s="216">
        <f>H28-G28</f>
        <v>0</v>
      </c>
      <c r="J28" s="202">
        <f>IF(G28=0,0,I28/G28)</f>
        <v>0</v>
      </c>
      <c r="K28" s="217"/>
    </row>
    <row r="29" customHeight="1" spans="1:11">
      <c r="A29" s="219" t="str">
        <f>参数填写!A5</f>
        <v>被评估单位填表人：蒋申璐</v>
      </c>
      <c r="B29" s="219"/>
      <c r="C29" s="219"/>
      <c r="D29" s="219"/>
      <c r="G29" s="208" t="s">
        <v>186</v>
      </c>
      <c r="H29" s="208"/>
      <c r="I29" s="208"/>
      <c r="J29" s="208"/>
      <c r="K29" s="208"/>
    </row>
    <row r="30" customHeight="1" spans="1:11">
      <c r="A30" s="223" t="str">
        <f>参数填写!A6</f>
        <v>填表日期：2022年8月</v>
      </c>
    </row>
  </sheetData>
  <mergeCells count="1">
    <mergeCell ref="A28:B28"/>
  </mergeCells>
  <printOptions horizontalCentered="1"/>
  <pageMargins left="0.62" right="0.3" top="0.73" bottom="0.866141732283464" header="1.12"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
  <sheetViews>
    <sheetView workbookViewId="0">
      <selection activeCell="F7" sqref="F7"/>
    </sheetView>
  </sheetViews>
  <sheetFormatPr defaultColWidth="9" defaultRowHeight="15.75" customHeight="1"/>
  <cols>
    <col min="1" max="1" width="5.5" style="81" customWidth="1"/>
    <col min="2" max="2" width="22.4" style="81" customWidth="1"/>
    <col min="3" max="3" width="10.4" style="81" customWidth="1"/>
    <col min="4" max="4" width="20.6" style="81" customWidth="1"/>
    <col min="5" max="5" width="15.5" style="81" customWidth="1"/>
    <col min="6" max="6" width="15.6" style="81" customWidth="1"/>
    <col min="7" max="7" width="12.1" style="81" customWidth="1"/>
    <col min="8" max="8" width="11.2" style="81" customWidth="1"/>
    <col min="9" max="9" width="14.2" style="81" customWidth="1"/>
    <col min="10" max="16384" width="9" style="81"/>
  </cols>
  <sheetData>
    <row r="1" s="73" customFormat="1" ht="30" customHeight="1" spans="1:9">
      <c r="A1" s="189" t="s">
        <v>264</v>
      </c>
      <c r="B1" s="86"/>
      <c r="C1" s="86"/>
      <c r="D1" s="86"/>
      <c r="E1" s="86"/>
      <c r="F1" s="86"/>
      <c r="G1" s="86"/>
      <c r="H1" s="86"/>
      <c r="I1" s="86"/>
    </row>
    <row r="2" ht="14.1" customHeight="1" spans="1:9">
      <c r="A2" s="190" t="str">
        <f>参数填写!A3</f>
        <v>评估基准日：2022年7月31日</v>
      </c>
      <c r="B2" s="92"/>
      <c r="C2" s="92"/>
      <c r="D2" s="92"/>
      <c r="E2" s="92"/>
      <c r="F2" s="92"/>
      <c r="G2" s="92"/>
      <c r="H2" s="93"/>
      <c r="I2" s="93"/>
    </row>
    <row r="3" ht="14.1" customHeight="1" spans="1:9">
      <c r="A3" s="100"/>
      <c r="B3" s="100"/>
      <c r="C3" s="100"/>
      <c r="D3" s="100"/>
      <c r="E3" s="100"/>
      <c r="F3" s="100"/>
      <c r="G3" s="100"/>
      <c r="H3" s="96"/>
      <c r="I3" s="96" t="s">
        <v>265</v>
      </c>
    </row>
    <row r="4" ht="14.1" customHeight="1" spans="1:9">
      <c r="A4" s="100"/>
      <c r="B4" s="100"/>
      <c r="C4" s="100"/>
      <c r="D4" s="100"/>
      <c r="E4" s="100"/>
      <c r="F4" s="100"/>
      <c r="G4" s="100"/>
      <c r="H4" s="96"/>
      <c r="I4" s="96"/>
    </row>
    <row r="5" customHeight="1" spans="1:9">
      <c r="A5" s="256" t="str">
        <f>参数填写!A4</f>
        <v>被评估单位：杭氧集团股份有限公司</v>
      </c>
      <c r="I5" s="211" t="s">
        <v>3</v>
      </c>
    </row>
    <row r="6" s="74" customFormat="1" ht="26.25" customHeight="1" spans="1:9">
      <c r="A6" s="133" t="s">
        <v>5</v>
      </c>
      <c r="B6" s="133" t="s">
        <v>241</v>
      </c>
      <c r="C6" s="133" t="s">
        <v>251</v>
      </c>
      <c r="D6" s="133" t="s">
        <v>266</v>
      </c>
      <c r="E6" s="133" t="s">
        <v>94</v>
      </c>
      <c r="F6" s="133" t="s">
        <v>95</v>
      </c>
      <c r="G6" s="133" t="s">
        <v>96</v>
      </c>
      <c r="H6" s="133" t="s">
        <v>97</v>
      </c>
      <c r="I6" s="133" t="s">
        <v>8</v>
      </c>
    </row>
    <row r="7" customHeight="1" spans="1:9">
      <c r="A7" s="110"/>
      <c r="B7" s="213"/>
      <c r="C7" s="214"/>
      <c r="D7" s="217"/>
      <c r="E7" s="216"/>
      <c r="F7" s="216"/>
      <c r="G7" s="216">
        <f>F7-E7</f>
        <v>0</v>
      </c>
      <c r="H7" s="202">
        <f>IF(E7=0,0,G7/E7)</f>
        <v>0</v>
      </c>
      <c r="I7" s="217"/>
    </row>
    <row r="8" customHeight="1" spans="1:9">
      <c r="A8" s="110"/>
      <c r="B8" s="213"/>
      <c r="C8" s="214"/>
      <c r="D8" s="217"/>
      <c r="E8" s="216"/>
      <c r="F8" s="216"/>
      <c r="G8" s="216"/>
      <c r="H8" s="216" t="s">
        <v>185</v>
      </c>
      <c r="I8" s="217"/>
    </row>
    <row r="9" customHeight="1" spans="1:9">
      <c r="A9" s="110"/>
      <c r="B9" s="213"/>
      <c r="C9" s="214"/>
      <c r="D9" s="217"/>
      <c r="E9" s="216"/>
      <c r="F9" s="216"/>
      <c r="G9" s="216"/>
      <c r="H9" s="216" t="s">
        <v>185</v>
      </c>
      <c r="I9" s="217"/>
    </row>
    <row r="10" customHeight="1" spans="1:9">
      <c r="A10" s="110"/>
      <c r="B10" s="213"/>
      <c r="C10" s="214"/>
      <c r="D10" s="217"/>
      <c r="E10" s="216"/>
      <c r="F10" s="216"/>
      <c r="G10" s="216"/>
      <c r="H10" s="216" t="s">
        <v>185</v>
      </c>
      <c r="I10" s="217"/>
    </row>
    <row r="11" customHeight="1" spans="1:9">
      <c r="A11" s="110"/>
      <c r="B11" s="213"/>
      <c r="C11" s="214"/>
      <c r="D11" s="217"/>
      <c r="E11" s="216"/>
      <c r="F11" s="216"/>
      <c r="G11" s="216"/>
      <c r="H11" s="216" t="s">
        <v>185</v>
      </c>
      <c r="I11" s="217"/>
    </row>
    <row r="12" customHeight="1" spans="1:9">
      <c r="A12" s="110"/>
      <c r="B12" s="213"/>
      <c r="C12" s="214"/>
      <c r="D12" s="217"/>
      <c r="E12" s="216"/>
      <c r="F12" s="216"/>
      <c r="G12" s="216"/>
      <c r="H12" s="216" t="s">
        <v>185</v>
      </c>
      <c r="I12" s="217"/>
    </row>
    <row r="13" customHeight="1" spans="1:9">
      <c r="A13" s="110"/>
      <c r="B13" s="213"/>
      <c r="C13" s="214"/>
      <c r="D13" s="217"/>
      <c r="E13" s="216"/>
      <c r="F13" s="216"/>
      <c r="G13" s="216"/>
      <c r="H13" s="216" t="s">
        <v>185</v>
      </c>
      <c r="I13" s="217"/>
    </row>
    <row r="14" customHeight="1" spans="1:9">
      <c r="A14" s="110"/>
      <c r="B14" s="213"/>
      <c r="C14" s="214"/>
      <c r="D14" s="217"/>
      <c r="E14" s="216"/>
      <c r="F14" s="216"/>
      <c r="G14" s="216"/>
      <c r="H14" s="216" t="s">
        <v>185</v>
      </c>
      <c r="I14" s="217"/>
    </row>
    <row r="15" customHeight="1" spans="1:9">
      <c r="A15" s="110"/>
      <c r="B15" s="213"/>
      <c r="C15" s="214"/>
      <c r="D15" s="217"/>
      <c r="E15" s="216"/>
      <c r="F15" s="216"/>
      <c r="G15" s="216"/>
      <c r="H15" s="216" t="s">
        <v>185</v>
      </c>
      <c r="I15" s="217"/>
    </row>
    <row r="16" customHeight="1" spans="1:9">
      <c r="A16" s="110"/>
      <c r="B16" s="213"/>
      <c r="C16" s="214"/>
      <c r="D16" s="217"/>
      <c r="E16" s="216"/>
      <c r="F16" s="216"/>
      <c r="G16" s="216"/>
      <c r="H16" s="216" t="s">
        <v>185</v>
      </c>
      <c r="I16" s="217"/>
    </row>
    <row r="17" customHeight="1" spans="1:9">
      <c r="A17" s="110"/>
      <c r="B17" s="213"/>
      <c r="C17" s="214"/>
      <c r="D17" s="217"/>
      <c r="E17" s="216"/>
      <c r="F17" s="216"/>
      <c r="G17" s="216"/>
      <c r="H17" s="216" t="s">
        <v>185</v>
      </c>
      <c r="I17" s="217"/>
    </row>
    <row r="18" customHeight="1" spans="1:9">
      <c r="A18" s="110"/>
      <c r="B18" s="213"/>
      <c r="C18" s="214"/>
      <c r="D18" s="217"/>
      <c r="E18" s="216"/>
      <c r="F18" s="216"/>
      <c r="G18" s="216"/>
      <c r="H18" s="216" t="s">
        <v>185</v>
      </c>
      <c r="I18" s="217"/>
    </row>
    <row r="19" customHeight="1" spans="1:9">
      <c r="A19" s="110"/>
      <c r="B19" s="213"/>
      <c r="C19" s="214"/>
      <c r="D19" s="217"/>
      <c r="E19" s="216"/>
      <c r="F19" s="216"/>
      <c r="G19" s="216"/>
      <c r="H19" s="216"/>
      <c r="I19" s="217"/>
    </row>
    <row r="20" customHeight="1" spans="1:9">
      <c r="A20" s="110"/>
      <c r="B20" s="213"/>
      <c r="C20" s="214"/>
      <c r="D20" s="217"/>
      <c r="E20" s="216"/>
      <c r="F20" s="216"/>
      <c r="G20" s="216"/>
      <c r="H20" s="216" t="s">
        <v>185</v>
      </c>
      <c r="I20" s="217"/>
    </row>
    <row r="21" customHeight="1" spans="1:9">
      <c r="A21" s="110"/>
      <c r="B21" s="213"/>
      <c r="C21" s="214"/>
      <c r="D21" s="217"/>
      <c r="E21" s="216"/>
      <c r="F21" s="216"/>
      <c r="G21" s="216"/>
      <c r="H21" s="216" t="s">
        <v>185</v>
      </c>
      <c r="I21" s="217"/>
    </row>
    <row r="22" customHeight="1" spans="1:9">
      <c r="A22" s="110"/>
      <c r="B22" s="213"/>
      <c r="C22" s="214"/>
      <c r="D22" s="217"/>
      <c r="E22" s="216"/>
      <c r="F22" s="216"/>
      <c r="G22" s="216"/>
      <c r="H22" s="216" t="s">
        <v>185</v>
      </c>
      <c r="I22" s="217"/>
    </row>
    <row r="23" customHeight="1" spans="1:9">
      <c r="A23" s="110"/>
      <c r="B23" s="213"/>
      <c r="C23" s="214"/>
      <c r="D23" s="217"/>
      <c r="E23" s="216"/>
      <c r="F23" s="216"/>
      <c r="G23" s="216"/>
      <c r="H23" s="216" t="s">
        <v>185</v>
      </c>
      <c r="I23" s="217"/>
    </row>
    <row r="24" customHeight="1" spans="1:9">
      <c r="A24" s="110"/>
      <c r="B24" s="213"/>
      <c r="C24" s="214"/>
      <c r="D24" s="217"/>
      <c r="E24" s="216"/>
      <c r="F24" s="216"/>
      <c r="G24" s="216"/>
      <c r="H24" s="216" t="s">
        <v>185</v>
      </c>
      <c r="I24" s="217"/>
    </row>
    <row r="25" customHeight="1" spans="1:9">
      <c r="A25" s="110"/>
      <c r="B25" s="213"/>
      <c r="C25" s="214"/>
      <c r="D25" s="217"/>
      <c r="E25" s="216"/>
      <c r="F25" s="216"/>
      <c r="G25" s="216"/>
      <c r="H25" s="216" t="s">
        <v>185</v>
      </c>
      <c r="I25" s="217"/>
    </row>
    <row r="26" customHeight="1" spans="1:9">
      <c r="A26" s="110"/>
      <c r="B26" s="213"/>
      <c r="C26" s="214"/>
      <c r="D26" s="217"/>
      <c r="E26" s="216"/>
      <c r="F26" s="216"/>
      <c r="G26" s="216"/>
      <c r="H26" s="216" t="s">
        <v>185</v>
      </c>
      <c r="I26" s="217"/>
    </row>
    <row r="27" customHeight="1" spans="1:9">
      <c r="A27" s="110"/>
      <c r="B27" s="213"/>
      <c r="C27" s="214"/>
      <c r="D27" s="217"/>
      <c r="E27" s="216"/>
      <c r="F27" s="216"/>
      <c r="G27" s="216"/>
      <c r="H27" s="216" t="s">
        <v>185</v>
      </c>
      <c r="I27" s="217"/>
    </row>
    <row r="28" customHeight="1" spans="1:9">
      <c r="A28" s="110"/>
      <c r="B28" s="213"/>
      <c r="C28" s="214"/>
      <c r="D28" s="217"/>
      <c r="E28" s="216"/>
      <c r="F28" s="216"/>
      <c r="G28" s="216"/>
      <c r="H28" s="216"/>
      <c r="I28" s="217"/>
    </row>
    <row r="29" customHeight="1" spans="1:9">
      <c r="A29" s="218" t="s">
        <v>195</v>
      </c>
      <c r="B29" s="196"/>
      <c r="C29" s="214"/>
      <c r="D29" s="217"/>
      <c r="E29" s="216">
        <f>SUM(E7:E28)</f>
        <v>0</v>
      </c>
      <c r="F29" s="216">
        <f>SUM(F7:F28)</f>
        <v>0</v>
      </c>
      <c r="G29" s="216">
        <f>F29-E29</f>
        <v>0</v>
      </c>
      <c r="H29" s="202">
        <f>IF(E29=0,0,G29/E29)</f>
        <v>0</v>
      </c>
      <c r="I29" s="217"/>
    </row>
    <row r="30" customHeight="1" spans="1:9">
      <c r="A30" s="270" t="str">
        <f>参数填写!A5</f>
        <v>被评估单位填表人：蒋申璐</v>
      </c>
      <c r="B30" s="270"/>
      <c r="C30" s="270"/>
      <c r="D30" s="270"/>
      <c r="F30" s="208" t="s">
        <v>186</v>
      </c>
      <c r="G30" s="208"/>
      <c r="H30" s="208"/>
      <c r="I30" s="208"/>
    </row>
    <row r="31" customHeight="1" spans="1:9">
      <c r="A31" s="223" t="str">
        <f>参数填写!A6</f>
        <v>填表日期：2022年8月</v>
      </c>
      <c r="B31" s="224"/>
      <c r="C31" s="224"/>
      <c r="D31" s="224"/>
    </row>
  </sheetData>
  <mergeCells count="2">
    <mergeCell ref="A29:B29"/>
    <mergeCell ref="A30:D30"/>
  </mergeCells>
  <printOptions horizontalCentered="1"/>
  <pageMargins left="0.56" right="0.39" top="0.72" bottom="0.65"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workbookViewId="0">
      <selection activeCell="F26" sqref="F26"/>
    </sheetView>
  </sheetViews>
  <sheetFormatPr defaultColWidth="9" defaultRowHeight="15.75" customHeight="1"/>
  <cols>
    <col min="1" max="1" width="5.2" style="81" customWidth="1"/>
    <col min="2" max="2" width="25.4" style="81" customWidth="1"/>
    <col min="3" max="3" width="10.4" style="81" customWidth="1"/>
    <col min="4" max="4" width="7.9" style="81" customWidth="1"/>
    <col min="5" max="5" width="7.7" style="81" customWidth="1"/>
    <col min="6" max="6" width="14.4" style="3" customWidth="1"/>
    <col min="7" max="7" width="14.4" style="81" customWidth="1"/>
    <col min="8" max="8" width="11.4" style="81" customWidth="1"/>
    <col min="9" max="9" width="10.4" style="81" customWidth="1"/>
    <col min="10" max="10" width="12.4" style="81" customWidth="1"/>
    <col min="11" max="16384" width="9" style="81"/>
  </cols>
  <sheetData>
    <row r="1" s="73" customFormat="1" ht="30" customHeight="1" spans="1:10">
      <c r="A1" s="189" t="s">
        <v>267</v>
      </c>
      <c r="B1" s="86"/>
      <c r="C1" s="86"/>
      <c r="D1" s="86"/>
      <c r="E1" s="86"/>
      <c r="F1" s="86"/>
      <c r="G1" s="86"/>
      <c r="H1" s="86"/>
      <c r="I1" s="86"/>
      <c r="J1" s="86"/>
    </row>
    <row r="2" ht="14.1" customHeight="1" spans="1:10">
      <c r="A2" s="190" t="str">
        <f>参数填写!A3</f>
        <v>评估基准日：2022年7月31日</v>
      </c>
      <c r="B2" s="92"/>
      <c r="C2" s="92"/>
      <c r="D2" s="92"/>
      <c r="E2" s="92"/>
      <c r="F2" s="93"/>
      <c r="G2" s="93"/>
      <c r="H2" s="93"/>
      <c r="I2" s="93"/>
      <c r="J2" s="93"/>
    </row>
    <row r="3" ht="14.1" customHeight="1" spans="1:10">
      <c r="A3" s="100"/>
      <c r="B3" s="100"/>
      <c r="C3" s="100"/>
      <c r="D3" s="100"/>
      <c r="E3" s="100"/>
      <c r="F3" s="96"/>
      <c r="G3" s="96"/>
      <c r="H3" s="96"/>
      <c r="I3" s="96"/>
      <c r="J3" s="191" t="s">
        <v>268</v>
      </c>
    </row>
    <row r="4" ht="14.1" customHeight="1" spans="1:10">
      <c r="A4" s="100"/>
      <c r="B4" s="100"/>
      <c r="C4" s="100"/>
      <c r="D4" s="100"/>
      <c r="E4" s="100"/>
      <c r="F4" s="96"/>
      <c r="G4" s="96"/>
      <c r="H4" s="96"/>
      <c r="I4" s="96"/>
      <c r="J4" s="191"/>
    </row>
    <row r="5" customHeight="1" spans="1:10">
      <c r="A5" s="256" t="str">
        <f>参数填写!A4</f>
        <v>被评估单位：杭氧集团股份有限公司</v>
      </c>
      <c r="F5" s="455"/>
      <c r="J5" s="211" t="s">
        <v>3</v>
      </c>
    </row>
    <row r="6" s="74" customFormat="1" ht="36.75" customHeight="1" spans="1:10">
      <c r="A6" s="133" t="s">
        <v>5</v>
      </c>
      <c r="B6" s="133" t="s">
        <v>269</v>
      </c>
      <c r="C6" s="133" t="s">
        <v>250</v>
      </c>
      <c r="D6" s="133" t="s">
        <v>251</v>
      </c>
      <c r="E6" s="133" t="s">
        <v>252</v>
      </c>
      <c r="F6" s="196" t="s">
        <v>94</v>
      </c>
      <c r="G6" s="133" t="s">
        <v>95</v>
      </c>
      <c r="H6" s="133" t="s">
        <v>96</v>
      </c>
      <c r="I6" s="133" t="s">
        <v>97</v>
      </c>
      <c r="J6" s="133" t="s">
        <v>8</v>
      </c>
    </row>
    <row r="7" customHeight="1" spans="1:10">
      <c r="A7" s="110">
        <v>1</v>
      </c>
      <c r="B7" s="213"/>
      <c r="C7" s="110"/>
      <c r="D7" s="214"/>
      <c r="E7" s="110"/>
      <c r="F7" s="161"/>
      <c r="G7" s="137"/>
      <c r="H7" s="137">
        <f>G7-F7</f>
        <v>0</v>
      </c>
      <c r="I7" s="202">
        <f>IF(F7=0,0,H7/F7)</f>
        <v>0</v>
      </c>
      <c r="J7" s="217"/>
    </row>
    <row r="8" customHeight="1" spans="1:10">
      <c r="A8" s="110">
        <v>2</v>
      </c>
      <c r="B8" s="213"/>
      <c r="C8" s="110"/>
      <c r="D8" s="214"/>
      <c r="E8" s="110"/>
      <c r="F8" s="161"/>
      <c r="G8" s="137"/>
      <c r="H8" s="137"/>
      <c r="I8" s="216"/>
      <c r="J8" s="217"/>
    </row>
    <row r="9" customHeight="1" spans="1:10">
      <c r="A9" s="110">
        <v>3</v>
      </c>
      <c r="B9" s="213"/>
      <c r="C9" s="110"/>
      <c r="D9" s="214"/>
      <c r="E9" s="110"/>
      <c r="F9" s="161"/>
      <c r="G9" s="137"/>
      <c r="H9" s="137"/>
      <c r="I9" s="216"/>
      <c r="J9" s="217"/>
    </row>
    <row r="10" customHeight="1" spans="1:10">
      <c r="A10" s="110">
        <v>4</v>
      </c>
      <c r="B10" s="213"/>
      <c r="C10" s="110"/>
      <c r="D10" s="214"/>
      <c r="E10" s="110"/>
      <c r="F10" s="161"/>
      <c r="G10" s="137"/>
      <c r="H10" s="137"/>
      <c r="I10" s="216"/>
      <c r="J10" s="217"/>
    </row>
    <row r="11" customHeight="1" spans="1:10">
      <c r="A11" s="110">
        <v>5</v>
      </c>
      <c r="B11" s="213"/>
      <c r="C11" s="110"/>
      <c r="D11" s="214"/>
      <c r="E11" s="110"/>
      <c r="F11" s="161"/>
      <c r="G11" s="137"/>
      <c r="H11" s="137"/>
      <c r="I11" s="216"/>
      <c r="J11" s="217"/>
    </row>
    <row r="12" customHeight="1" spans="1:10">
      <c r="A12" s="110">
        <v>6</v>
      </c>
      <c r="B12" s="213"/>
      <c r="C12" s="110"/>
      <c r="D12" s="214"/>
      <c r="E12" s="110"/>
      <c r="F12" s="161"/>
      <c r="G12" s="137"/>
      <c r="H12" s="137"/>
      <c r="I12" s="216"/>
      <c r="J12" s="217"/>
    </row>
    <row r="13" customHeight="1" spans="1:10">
      <c r="A13" s="110">
        <v>7</v>
      </c>
      <c r="B13" s="213"/>
      <c r="C13" s="110"/>
      <c r="D13" s="214"/>
      <c r="E13" s="110"/>
      <c r="F13" s="161"/>
      <c r="G13" s="137"/>
      <c r="H13" s="137"/>
      <c r="I13" s="216"/>
      <c r="J13" s="217"/>
    </row>
    <row r="14" customHeight="1" spans="1:10">
      <c r="A14" s="110">
        <v>8</v>
      </c>
      <c r="B14" s="213"/>
      <c r="C14" s="110"/>
      <c r="D14" s="214"/>
      <c r="E14" s="110"/>
      <c r="F14" s="161"/>
      <c r="G14" s="137"/>
      <c r="H14" s="137"/>
      <c r="I14" s="216"/>
      <c r="J14" s="217"/>
    </row>
    <row r="15" customHeight="1" spans="1:10">
      <c r="A15" s="110">
        <v>9</v>
      </c>
      <c r="B15" s="213"/>
      <c r="C15" s="110"/>
      <c r="D15" s="214"/>
      <c r="E15" s="110"/>
      <c r="F15" s="161"/>
      <c r="G15" s="137"/>
      <c r="H15" s="137"/>
      <c r="I15" s="216"/>
      <c r="J15" s="217"/>
    </row>
    <row r="16" customHeight="1" spans="1:10">
      <c r="A16" s="110">
        <v>10</v>
      </c>
      <c r="B16" s="213"/>
      <c r="C16" s="110"/>
      <c r="D16" s="214"/>
      <c r="E16" s="110"/>
      <c r="F16" s="161"/>
      <c r="G16" s="137"/>
      <c r="H16" s="137"/>
      <c r="I16" s="216"/>
      <c r="J16" s="217"/>
    </row>
    <row r="17" customHeight="1" spans="1:10">
      <c r="A17" s="110">
        <v>11</v>
      </c>
      <c r="B17" s="213"/>
      <c r="C17" s="110"/>
      <c r="D17" s="214"/>
      <c r="E17" s="110"/>
      <c r="F17" s="161"/>
      <c r="G17" s="137"/>
      <c r="H17" s="137"/>
      <c r="I17" s="216"/>
      <c r="J17" s="217"/>
    </row>
    <row r="18" customHeight="1" spans="1:10">
      <c r="A18" s="110">
        <v>12</v>
      </c>
      <c r="B18" s="213"/>
      <c r="C18" s="110"/>
      <c r="D18" s="214"/>
      <c r="E18" s="110"/>
      <c r="F18" s="161"/>
      <c r="G18" s="137"/>
      <c r="H18" s="137"/>
      <c r="I18" s="216"/>
      <c r="J18" s="217"/>
    </row>
    <row r="19" customHeight="1" spans="1:10">
      <c r="A19" s="110">
        <v>13</v>
      </c>
      <c r="B19" s="213"/>
      <c r="C19" s="110"/>
      <c r="D19" s="214"/>
      <c r="E19" s="110"/>
      <c r="F19" s="161"/>
      <c r="G19" s="137"/>
      <c r="H19" s="137"/>
      <c r="I19" s="216"/>
      <c r="J19" s="217"/>
    </row>
    <row r="20" customHeight="1" spans="1:10">
      <c r="A20" s="110">
        <v>14</v>
      </c>
      <c r="B20" s="213"/>
      <c r="C20" s="110"/>
      <c r="D20" s="214"/>
      <c r="E20" s="110"/>
      <c r="F20" s="161"/>
      <c r="G20" s="137"/>
      <c r="H20" s="137"/>
      <c r="I20" s="216"/>
      <c r="J20" s="217"/>
    </row>
    <row r="21" customHeight="1" spans="1:10">
      <c r="A21" s="110">
        <v>15</v>
      </c>
      <c r="B21" s="213"/>
      <c r="C21" s="110"/>
      <c r="D21" s="214"/>
      <c r="E21" s="110"/>
      <c r="F21" s="161"/>
      <c r="G21" s="137"/>
      <c r="H21" s="137"/>
      <c r="I21" s="216"/>
      <c r="J21" s="217"/>
    </row>
    <row r="22" customHeight="1" spans="1:10">
      <c r="A22" s="110">
        <v>16</v>
      </c>
      <c r="B22" s="213"/>
      <c r="C22" s="110"/>
      <c r="D22" s="214"/>
      <c r="E22" s="110"/>
      <c r="F22" s="161"/>
      <c r="G22" s="137"/>
      <c r="H22" s="137"/>
      <c r="I22" s="216"/>
      <c r="J22" s="217"/>
    </row>
    <row r="23" customHeight="1" spans="1:10">
      <c r="A23" s="110">
        <v>17</v>
      </c>
      <c r="B23" s="213"/>
      <c r="C23" s="110"/>
      <c r="D23" s="214"/>
      <c r="E23" s="110"/>
      <c r="F23" s="161"/>
      <c r="G23" s="137"/>
      <c r="H23" s="137"/>
      <c r="I23" s="216"/>
      <c r="J23" s="217"/>
    </row>
    <row r="24" customHeight="1" spans="1:10">
      <c r="A24" s="110">
        <v>18</v>
      </c>
      <c r="B24" s="213"/>
      <c r="C24" s="110"/>
      <c r="D24" s="214"/>
      <c r="E24" s="110"/>
      <c r="F24" s="161"/>
      <c r="G24" s="137"/>
      <c r="H24" s="137"/>
      <c r="I24" s="216"/>
      <c r="J24" s="217"/>
    </row>
    <row r="25" customHeight="1" spans="1:10">
      <c r="A25" s="218" t="s">
        <v>245</v>
      </c>
      <c r="B25" s="196"/>
      <c r="C25" s="110"/>
      <c r="D25" s="214"/>
      <c r="E25" s="110"/>
      <c r="F25" s="161">
        <f>SUM(F7:F24)</f>
        <v>0</v>
      </c>
      <c r="G25" s="161">
        <f>SUM(G7:G24)</f>
        <v>0</v>
      </c>
      <c r="H25" s="137">
        <f>G25-F25</f>
        <v>0</v>
      </c>
      <c r="I25" s="202">
        <f>IF(F25=0,0,H25/F25)</f>
        <v>0</v>
      </c>
      <c r="J25" s="217"/>
    </row>
    <row r="26" customHeight="1" spans="1:10">
      <c r="A26" s="218" t="s">
        <v>270</v>
      </c>
      <c r="B26" s="196"/>
      <c r="C26" s="110"/>
      <c r="D26" s="214"/>
      <c r="E26" s="110"/>
      <c r="F26" s="161"/>
      <c r="G26" s="137"/>
      <c r="H26" s="137">
        <f>G26-F26</f>
        <v>0</v>
      </c>
      <c r="I26" s="202">
        <f>IF(F26=0,0,H26/F26)</f>
        <v>0</v>
      </c>
      <c r="J26" s="217"/>
    </row>
    <row r="27" customHeight="1" spans="1:10">
      <c r="A27" s="218" t="s">
        <v>195</v>
      </c>
      <c r="B27" s="196"/>
      <c r="C27" s="217"/>
      <c r="D27" s="214"/>
      <c r="E27" s="217"/>
      <c r="F27" s="137">
        <f>F25-F26</f>
        <v>0</v>
      </c>
      <c r="G27" s="137">
        <f>G25-G26</f>
        <v>0</v>
      </c>
      <c r="H27" s="137">
        <f>G27-F27</f>
        <v>0</v>
      </c>
      <c r="I27" s="202">
        <f>IF(F27=0,0,H27/F27)</f>
        <v>0</v>
      </c>
      <c r="J27" s="217"/>
    </row>
    <row r="28" customHeight="1" spans="1:10">
      <c r="A28" s="224" t="str">
        <f>参数填写!A5</f>
        <v>被评估单位填表人：蒋申璐</v>
      </c>
      <c r="B28" s="224"/>
      <c r="C28" s="224"/>
      <c r="D28" s="224"/>
      <c r="G28" s="208" t="s">
        <v>186</v>
      </c>
      <c r="H28" s="208"/>
      <c r="I28" s="208"/>
      <c r="J28" s="208"/>
    </row>
    <row r="29" customHeight="1" spans="1:10">
      <c r="A29" s="480" t="str">
        <f>参数填写!A6</f>
        <v>填表日期：2022年8月</v>
      </c>
      <c r="B29" s="480"/>
      <c r="C29" s="480"/>
      <c r="D29" s="480"/>
    </row>
    <row r="30" customHeight="1" spans="1:10">
      <c r="B30" s="481"/>
      <c r="C30" s="337"/>
    </row>
    <row r="31" customHeight="1" spans="1:10">
      <c r="B31" s="211"/>
    </row>
  </sheetData>
  <mergeCells count="4">
    <mergeCell ref="A25:B25"/>
    <mergeCell ref="A26:B26"/>
    <mergeCell ref="A27:B27"/>
    <mergeCell ref="A29:D29"/>
  </mergeCells>
  <printOptions horizontalCentered="1"/>
  <pageMargins left="0.67" right="0.57" top="0.73" bottom="0.76"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A7"/>
  <sheetViews>
    <sheetView workbookViewId="0">
      <selection activeCell="D10" sqref="D10:D11"/>
    </sheetView>
  </sheetViews>
  <sheetFormatPr defaultColWidth="9" defaultRowHeight="15.75" outlineLevelRow="6"/>
  <sheetData>
    <row r="3" spans="1:1">
      <c r="A3" s="531" t="s">
        <v>86</v>
      </c>
    </row>
    <row r="4" spans="1:1">
      <c r="A4" s="192" t="s">
        <v>87</v>
      </c>
    </row>
    <row r="5" spans="1:1">
      <c r="A5" s="192" t="s">
        <v>88</v>
      </c>
    </row>
    <row r="6" spans="1:1">
      <c r="A6" s="531" t="s">
        <v>89</v>
      </c>
    </row>
    <row r="7" spans="1:1">
      <c r="A7" s="532"/>
    </row>
  </sheetData>
  <pageMargins left="0.75" right="0.75" top="1" bottom="1" header="0.5" footer="0.5"/>
  <pageSetup paperSize="9" orientation="portrait"/>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8"/>
  <sheetViews>
    <sheetView workbookViewId="0">
      <selection activeCell="C26" sqref="C26"/>
    </sheetView>
  </sheetViews>
  <sheetFormatPr defaultColWidth="9" defaultRowHeight="15.75" customHeight="1" outlineLevelCol="5"/>
  <cols>
    <col min="1" max="1" width="6.9" style="81" customWidth="1"/>
    <col min="2" max="2" width="29.1" style="81" customWidth="1"/>
    <col min="3" max="3" width="22.7" style="81" customWidth="1"/>
    <col min="4" max="4" width="23.6" style="81" customWidth="1"/>
    <col min="5" max="5" width="19.1" style="81" customWidth="1"/>
    <col min="6" max="6" width="12.6" style="81" customWidth="1"/>
    <col min="7" max="16384" width="9" style="81"/>
  </cols>
  <sheetData>
    <row r="1" s="73" customFormat="1" ht="30" customHeight="1" spans="1:6">
      <c r="A1" s="189" t="s">
        <v>271</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272</v>
      </c>
    </row>
    <row r="4" ht="14.1" customHeight="1" spans="1:6">
      <c r="A4" s="100"/>
      <c r="B4" s="100"/>
      <c r="C4" s="100"/>
      <c r="D4" s="100"/>
      <c r="E4" s="100"/>
      <c r="F4" s="103"/>
    </row>
    <row r="5" customHeight="1" spans="1:6">
      <c r="A5" s="231" t="str">
        <f>参数填写!A4</f>
        <v>被评估单位：杭氧集团股份有限公司</v>
      </c>
      <c r="B5" s="231"/>
      <c r="F5" s="244" t="s">
        <v>3</v>
      </c>
    </row>
    <row r="6" s="243" customFormat="1" customHeight="1" spans="1:6">
      <c r="A6" s="106" t="s">
        <v>171</v>
      </c>
      <c r="B6" s="106" t="s">
        <v>130</v>
      </c>
      <c r="C6" s="106" t="s">
        <v>94</v>
      </c>
      <c r="D6" s="106" t="s">
        <v>95</v>
      </c>
      <c r="E6" s="262" t="s">
        <v>96</v>
      </c>
      <c r="F6" s="106" t="s">
        <v>273</v>
      </c>
    </row>
    <row r="7" customHeight="1" spans="1:6">
      <c r="A7" s="106" t="s">
        <v>274</v>
      </c>
      <c r="B7" s="474" t="s">
        <v>275</v>
      </c>
      <c r="C7" s="475">
        <f>SUMIF('3-9-1材料采购（在途物资）'!$A$7:$A$5170,"合计",'3-9-1材料采购（在途物资）'!G$7:G$5170)</f>
        <v>0</v>
      </c>
      <c r="D7" s="475">
        <f>SUMIF('3-9-1材料采购（在途物资）'!$A$7:$A$5170,"合计",'3-9-1材料采购（在途物资）'!J$7:J$5170)</f>
        <v>0</v>
      </c>
      <c r="E7" s="137">
        <f>D7-C7</f>
        <v>0</v>
      </c>
      <c r="F7" s="202">
        <f>IF(C7=0,0,E7/C7)</f>
        <v>0</v>
      </c>
    </row>
    <row r="8" customHeight="1" spans="1:6">
      <c r="A8" s="106" t="s">
        <v>276</v>
      </c>
      <c r="B8" s="476" t="s">
        <v>277</v>
      </c>
      <c r="C8" s="475">
        <f>SUMIF('3-9-2原材料'!$A$7:$A$5170,"合计",'3-9-2原材料'!H$7:H$5170)</f>
        <v>0</v>
      </c>
      <c r="D8" s="475">
        <f>SUMIF('3-9-2原材料'!$A$7:$A$5170,"合计",'3-9-2原材料'!K$7:K$5170)</f>
        <v>0</v>
      </c>
      <c r="E8" s="137">
        <f t="shared" ref="E8:E14" si="0">D8-C8</f>
        <v>0</v>
      </c>
      <c r="F8" s="202">
        <f t="shared" ref="F8:F14" si="1">IF(C8=0,0,E8/C8)</f>
        <v>0</v>
      </c>
    </row>
    <row r="9" customHeight="1" spans="1:6">
      <c r="A9" s="106" t="s">
        <v>278</v>
      </c>
      <c r="B9" s="476" t="s">
        <v>279</v>
      </c>
      <c r="C9" s="475">
        <f>SUMIF('3-9-3在库周转材料'!$A$7:$A$5170,"合计",'3-9-3在库周转材料'!H$7:H$5170)</f>
        <v>0</v>
      </c>
      <c r="D9" s="475">
        <f>SUMIF('3-9-3在库周转材料'!$A$7:$A$5170,"合计",'3-9-3在库周转材料'!K$7:K$5170)</f>
        <v>0</v>
      </c>
      <c r="E9" s="137">
        <f t="shared" si="0"/>
        <v>0</v>
      </c>
      <c r="F9" s="202">
        <f t="shared" si="1"/>
        <v>0</v>
      </c>
    </row>
    <row r="10" customHeight="1" spans="1:6">
      <c r="A10" s="106" t="s">
        <v>280</v>
      </c>
      <c r="B10" s="476" t="s">
        <v>281</v>
      </c>
      <c r="C10" s="475">
        <f>SUMIF('3-9-4委托加工物资'!$A$7:$A$5170,"合计",'3-9-4委托加工物资'!H$7:H$5170)</f>
        <v>0</v>
      </c>
      <c r="D10" s="475">
        <f>SUMIF('3-9-4委托加工物资'!$A$7:$A$5170,"合计",'3-9-4委托加工物资'!K$7:K$5170)</f>
        <v>0</v>
      </c>
      <c r="E10" s="137">
        <f t="shared" si="0"/>
        <v>0</v>
      </c>
      <c r="F10" s="202">
        <f t="shared" si="1"/>
        <v>0</v>
      </c>
    </row>
    <row r="11" customHeight="1" spans="1:6">
      <c r="A11" s="106" t="s">
        <v>282</v>
      </c>
      <c r="B11" s="476" t="s">
        <v>283</v>
      </c>
      <c r="C11" s="475">
        <f>SUMIF('3-9-5产成品（库存商品）'!$A$7:$A$5163,"合计",'3-9-5产成品（库存商品）'!H$7:H$5163)</f>
        <v>0</v>
      </c>
      <c r="D11" s="475">
        <f>SUMIF('3-9-5产成品（库存商品）'!$A$7:$A$5163,"合计",'3-9-5产成品（库存商品）'!M$7:M$5163)</f>
        <v>0</v>
      </c>
      <c r="E11" s="137">
        <f t="shared" si="0"/>
        <v>0</v>
      </c>
      <c r="F11" s="202">
        <f t="shared" si="1"/>
        <v>0</v>
      </c>
    </row>
    <row r="12" customHeight="1" spans="1:6">
      <c r="A12" s="106" t="s">
        <v>284</v>
      </c>
      <c r="B12" s="476" t="s">
        <v>285</v>
      </c>
      <c r="C12" s="475">
        <f>SUMIF('3-9-6在产品（自制半成品）'!$A$7:$A$5170,"合计",'3-9-6在产品（自制半成品）'!G$7:G$5170)</f>
        <v>0</v>
      </c>
      <c r="D12" s="475">
        <f>SUMIF('3-9-6在产品（自制半成品）'!$A$7:$A$5170,"合计",'3-9-6在产品（自制半成品）'!J$7:J$5170)</f>
        <v>0</v>
      </c>
      <c r="E12" s="137">
        <f t="shared" si="0"/>
        <v>0</v>
      </c>
      <c r="F12" s="202">
        <f t="shared" si="1"/>
        <v>0</v>
      </c>
    </row>
    <row r="13" customHeight="1" spans="1:6">
      <c r="A13" s="106" t="s">
        <v>286</v>
      </c>
      <c r="B13" s="476" t="s">
        <v>287</v>
      </c>
      <c r="C13" s="475">
        <f>SUMIF('3-9-7发出商品'!$A$7:$A$5170,"合计",'3-9-7发出商品'!G$7:G$5170)</f>
        <v>0</v>
      </c>
      <c r="D13" s="475">
        <f>SUMIF('3-9-7发出商品'!$A$7:$A$5170,"合计",'3-9-7发出商品'!J$7:J$5170)</f>
        <v>0</v>
      </c>
      <c r="E13" s="137">
        <f t="shared" si="0"/>
        <v>0</v>
      </c>
      <c r="F13" s="202">
        <f t="shared" si="1"/>
        <v>0</v>
      </c>
    </row>
    <row r="14" customHeight="1" spans="1:6">
      <c r="A14" s="106" t="s">
        <v>288</v>
      </c>
      <c r="B14" s="476" t="s">
        <v>289</v>
      </c>
      <c r="C14" s="475">
        <f>SUMIF('3-9-8在用周转材料'!$A$7:$A$5170,"合计",'3-9-8在用周转材料'!G$7:G$5170)</f>
        <v>0</v>
      </c>
      <c r="D14" s="475">
        <f>SUMIF('3-9-8在用周转材料'!$A$7:$A$5170,"合计",'3-9-8在用周转材料'!K$7:K$5170)</f>
        <v>0</v>
      </c>
      <c r="E14" s="137">
        <f t="shared" si="0"/>
        <v>0</v>
      </c>
      <c r="F14" s="202">
        <f t="shared" si="1"/>
        <v>0</v>
      </c>
    </row>
    <row r="15" s="3" customFormat="1" customHeight="1" spans="1:6">
      <c r="A15" s="416"/>
      <c r="B15" s="477"/>
      <c r="C15" s="478"/>
      <c r="D15" s="34"/>
      <c r="E15" s="34"/>
      <c r="F15" s="479"/>
    </row>
    <row r="16" customHeight="1" spans="1:6">
      <c r="A16" s="106"/>
      <c r="B16" s="252"/>
      <c r="C16" s="215"/>
      <c r="D16" s="216"/>
      <c r="E16" s="216"/>
      <c r="F16" s="253"/>
    </row>
    <row r="17" customHeight="1" spans="1:6">
      <c r="A17" s="106"/>
      <c r="B17" s="252"/>
      <c r="C17" s="215"/>
      <c r="D17" s="216"/>
      <c r="E17" s="216"/>
      <c r="F17" s="253"/>
    </row>
    <row r="18" customHeight="1" spans="1:6">
      <c r="A18" s="110"/>
      <c r="B18" s="252"/>
      <c r="C18" s="215"/>
      <c r="D18" s="216"/>
      <c r="E18" s="216"/>
      <c r="F18" s="253"/>
    </row>
    <row r="19" customHeight="1" spans="1:6">
      <c r="A19" s="110"/>
      <c r="B19" s="252"/>
      <c r="C19" s="215"/>
      <c r="D19" s="216"/>
      <c r="E19" s="216"/>
      <c r="F19" s="253"/>
    </row>
    <row r="20" customHeight="1" spans="1:6">
      <c r="A20" s="110"/>
      <c r="B20" s="252"/>
      <c r="C20" s="215"/>
      <c r="D20" s="216"/>
      <c r="E20" s="216"/>
      <c r="F20" s="253"/>
    </row>
    <row r="21" customHeight="1" spans="1:6">
      <c r="A21" s="110"/>
      <c r="B21" s="252"/>
      <c r="C21" s="215"/>
      <c r="D21" s="216"/>
      <c r="E21" s="216"/>
      <c r="F21" s="253"/>
    </row>
    <row r="22" customHeight="1" spans="1:6">
      <c r="A22" s="110"/>
      <c r="B22" s="252"/>
      <c r="C22" s="215"/>
      <c r="D22" s="216"/>
      <c r="E22" s="216"/>
      <c r="F22" s="253"/>
    </row>
    <row r="23" customHeight="1" spans="1:6">
      <c r="A23" s="110"/>
      <c r="B23" s="252"/>
      <c r="C23" s="215"/>
      <c r="D23" s="216"/>
      <c r="E23" s="216"/>
      <c r="F23" s="253"/>
    </row>
    <row r="24" customHeight="1" spans="1:6">
      <c r="A24" s="218" t="s">
        <v>218</v>
      </c>
      <c r="B24" s="196"/>
      <c r="C24" s="137">
        <f>SUM(C7:C23)</f>
        <v>0</v>
      </c>
      <c r="D24" s="137">
        <f>SUM(D7:D23)</f>
        <v>0</v>
      </c>
      <c r="E24" s="137">
        <f>D24-C24</f>
        <v>0</v>
      </c>
      <c r="F24" s="202">
        <f>IF(C24=0,0,E24/C24)</f>
        <v>0</v>
      </c>
    </row>
    <row r="25" customHeight="1" spans="1:6">
      <c r="A25" s="218" t="s">
        <v>290</v>
      </c>
      <c r="B25" s="196"/>
      <c r="C25" s="137"/>
      <c r="D25" s="137"/>
      <c r="E25" s="137">
        <f>D25-C25</f>
        <v>0</v>
      </c>
      <c r="F25" s="202">
        <f>IF(C25=0,0,E25/C25)</f>
        <v>0</v>
      </c>
    </row>
    <row r="26" customHeight="1" spans="1:6">
      <c r="A26" s="218" t="s">
        <v>218</v>
      </c>
      <c r="B26" s="196"/>
      <c r="C26" s="137">
        <f>C24-C25</f>
        <v>0</v>
      </c>
      <c r="D26" s="137">
        <f>D24-D25</f>
        <v>0</v>
      </c>
      <c r="E26" s="137">
        <f>D26-C26</f>
        <v>0</v>
      </c>
      <c r="F26" s="202">
        <f>IF(C26=0,0,E26/C26)</f>
        <v>0</v>
      </c>
    </row>
    <row r="27" customHeight="1" spans="1:6">
      <c r="A27" s="79"/>
      <c r="D27" s="208" t="s">
        <v>186</v>
      </c>
      <c r="E27" s="208"/>
      <c r="F27" s="208"/>
    </row>
    <row r="28" customHeight="1" spans="1:6">
      <c r="A28" s="79"/>
    </row>
  </sheetData>
  <mergeCells count="3">
    <mergeCell ref="A24:B24"/>
    <mergeCell ref="A25:B25"/>
    <mergeCell ref="A26:B26"/>
  </mergeCells>
  <printOptions horizontalCentered="1"/>
  <pageMargins left="0.9" right="0.48" top="0.76"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
  <sheetViews>
    <sheetView topLeftCell="A4" workbookViewId="0">
      <selection activeCell="J8" sqref="J8"/>
    </sheetView>
  </sheetViews>
  <sheetFormatPr defaultColWidth="9" defaultRowHeight="15.75" customHeight="1"/>
  <cols>
    <col min="1" max="1" width="5.5" style="81" customWidth="1"/>
    <col min="2" max="3" width="14.6" style="81" customWidth="1"/>
    <col min="4" max="4" width="5.4" style="81" customWidth="1"/>
    <col min="5" max="5" width="8.6" style="81" customWidth="1"/>
    <col min="6" max="6" width="7.6" style="81" customWidth="1"/>
    <col min="7" max="7" width="13.1" style="81" customWidth="1"/>
    <col min="8" max="9" width="10.6" style="81" customWidth="1"/>
    <col min="10" max="10" width="12.6" style="81" customWidth="1"/>
    <col min="11" max="11" width="9.6" style="81" customWidth="1"/>
    <col min="12" max="12" width="7" style="81" customWidth="1"/>
    <col min="13" max="13" width="9.4" style="81" customWidth="1"/>
    <col min="14" max="16384" width="9" style="81"/>
  </cols>
  <sheetData>
    <row r="1" s="73" customFormat="1" ht="30" customHeight="1" spans="1:13">
      <c r="A1" s="189" t="s">
        <v>291</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96"/>
      <c r="M3" s="191" t="s">
        <v>292</v>
      </c>
    </row>
    <row r="4" ht="14.1" customHeight="1" spans="1:13">
      <c r="A4" s="100"/>
      <c r="B4" s="100"/>
      <c r="C4" s="100"/>
      <c r="D4" s="100"/>
      <c r="E4" s="100"/>
      <c r="F4" s="100"/>
      <c r="G4" s="100"/>
      <c r="H4" s="96"/>
      <c r="I4" s="96"/>
      <c r="J4" s="96"/>
      <c r="K4" s="96"/>
      <c r="L4" s="96"/>
      <c r="M4" s="191"/>
    </row>
    <row r="5" customHeight="1" spans="1:13">
      <c r="A5" s="256" t="str">
        <f>参数填写!A4</f>
        <v>被评估单位：杭氧集团股份有限公司</v>
      </c>
      <c r="M5" s="211" t="s">
        <v>3</v>
      </c>
    </row>
    <row r="6" s="74" customFormat="1" customHeight="1" spans="1:13">
      <c r="A6" s="133" t="s">
        <v>5</v>
      </c>
      <c r="B6" s="133" t="s">
        <v>293</v>
      </c>
      <c r="C6" s="133" t="s">
        <v>294</v>
      </c>
      <c r="D6" s="266" t="s">
        <v>295</v>
      </c>
      <c r="E6" s="133" t="s">
        <v>94</v>
      </c>
      <c r="F6" s="133"/>
      <c r="G6" s="133"/>
      <c r="H6" s="133" t="s">
        <v>95</v>
      </c>
      <c r="I6" s="133"/>
      <c r="J6" s="110"/>
      <c r="K6" s="274" t="s">
        <v>96</v>
      </c>
      <c r="L6" s="133" t="s">
        <v>296</v>
      </c>
      <c r="M6" s="133" t="s">
        <v>8</v>
      </c>
    </row>
    <row r="7" s="74" customFormat="1" customHeight="1" spans="1:13">
      <c r="A7" s="110"/>
      <c r="B7" s="110"/>
      <c r="C7" s="110"/>
      <c r="D7" s="444"/>
      <c r="E7" s="133" t="s">
        <v>297</v>
      </c>
      <c r="F7" s="133" t="s">
        <v>298</v>
      </c>
      <c r="G7" s="133" t="s">
        <v>299</v>
      </c>
      <c r="H7" s="133" t="s">
        <v>300</v>
      </c>
      <c r="I7" s="133" t="s">
        <v>301</v>
      </c>
      <c r="J7" s="133" t="s">
        <v>299</v>
      </c>
      <c r="K7" s="276"/>
      <c r="L7" s="110"/>
      <c r="M7" s="110"/>
    </row>
    <row r="8" customHeight="1" spans="1:13">
      <c r="A8" s="106" t="s">
        <v>302</v>
      </c>
      <c r="B8" s="197"/>
      <c r="C8" s="464"/>
      <c r="D8" s="462"/>
      <c r="E8" s="473"/>
      <c r="F8" s="216"/>
      <c r="G8" s="473"/>
      <c r="H8" s="216"/>
      <c r="I8" s="216"/>
      <c r="J8" s="216"/>
      <c r="K8" s="216">
        <f>J8-G8</f>
        <v>0</v>
      </c>
      <c r="L8" s="202">
        <f>IF(G8=0,0,K8/G8)</f>
        <v>0</v>
      </c>
      <c r="M8" s="217"/>
    </row>
    <row r="9" customHeight="1" spans="1:13">
      <c r="A9" s="106" t="s">
        <v>303</v>
      </c>
      <c r="B9" s="197"/>
      <c r="C9" s="464"/>
      <c r="D9" s="462"/>
      <c r="E9" s="473"/>
      <c r="F9" s="216"/>
      <c r="G9" s="473"/>
      <c r="H9" s="216"/>
      <c r="I9" s="216"/>
      <c r="J9" s="216"/>
      <c r="K9" s="216"/>
      <c r="L9" s="216" t="s">
        <v>185</v>
      </c>
      <c r="M9" s="217"/>
    </row>
    <row r="10" customHeight="1" spans="1:13">
      <c r="A10" s="106" t="s">
        <v>304</v>
      </c>
      <c r="B10" s="197"/>
      <c r="C10" s="464"/>
      <c r="D10" s="462"/>
      <c r="E10" s="473"/>
      <c r="F10" s="216"/>
      <c r="G10" s="473"/>
      <c r="H10" s="216"/>
      <c r="I10" s="216"/>
      <c r="J10" s="216"/>
      <c r="K10" s="216"/>
      <c r="L10" s="216" t="s">
        <v>185</v>
      </c>
      <c r="M10" s="217"/>
    </row>
    <row r="11" customHeight="1" spans="1:13">
      <c r="A11" s="106" t="s">
        <v>305</v>
      </c>
      <c r="B11" s="197"/>
      <c r="C11" s="464"/>
      <c r="D11" s="462"/>
      <c r="E11" s="473"/>
      <c r="F11" s="216"/>
      <c r="G11" s="473"/>
      <c r="H11" s="216"/>
      <c r="I11" s="216"/>
      <c r="J11" s="216"/>
      <c r="K11" s="216"/>
      <c r="L11" s="216" t="s">
        <v>185</v>
      </c>
      <c r="M11" s="217"/>
    </row>
    <row r="12" customHeight="1" spans="1:13">
      <c r="A12" s="106" t="s">
        <v>306</v>
      </c>
      <c r="B12" s="197"/>
      <c r="C12" s="464"/>
      <c r="D12" s="462"/>
      <c r="E12" s="473"/>
      <c r="F12" s="216"/>
      <c r="G12" s="473"/>
      <c r="H12" s="216"/>
      <c r="I12" s="216"/>
      <c r="J12" s="216"/>
      <c r="K12" s="216"/>
      <c r="L12" s="216" t="s">
        <v>185</v>
      </c>
      <c r="M12" s="217"/>
    </row>
    <row r="13" customHeight="1" spans="1:13">
      <c r="A13" s="106" t="s">
        <v>307</v>
      </c>
      <c r="B13" s="197"/>
      <c r="C13" s="464"/>
      <c r="D13" s="462"/>
      <c r="E13" s="473"/>
      <c r="F13" s="216"/>
      <c r="G13" s="473"/>
      <c r="H13" s="216"/>
      <c r="I13" s="216"/>
      <c r="J13" s="216"/>
      <c r="K13" s="216"/>
      <c r="L13" s="216" t="s">
        <v>185</v>
      </c>
      <c r="M13" s="217"/>
    </row>
    <row r="14" customHeight="1" spans="1:13">
      <c r="A14" s="106" t="s">
        <v>308</v>
      </c>
      <c r="B14" s="197"/>
      <c r="C14" s="464"/>
      <c r="D14" s="462"/>
      <c r="E14" s="473"/>
      <c r="F14" s="216"/>
      <c r="G14" s="473"/>
      <c r="H14" s="216"/>
      <c r="I14" s="216"/>
      <c r="J14" s="216"/>
      <c r="K14" s="216"/>
      <c r="L14" s="216" t="s">
        <v>185</v>
      </c>
      <c r="M14" s="217"/>
    </row>
    <row r="15" customHeight="1" spans="1:13">
      <c r="A15" s="106" t="s">
        <v>309</v>
      </c>
      <c r="B15" s="197"/>
      <c r="C15" s="464"/>
      <c r="D15" s="462"/>
      <c r="E15" s="473"/>
      <c r="F15" s="216"/>
      <c r="G15" s="473"/>
      <c r="H15" s="216"/>
      <c r="I15" s="216"/>
      <c r="J15" s="216"/>
      <c r="K15" s="216"/>
      <c r="L15" s="216" t="s">
        <v>185</v>
      </c>
      <c r="M15" s="217"/>
    </row>
    <row r="16" customHeight="1" spans="1:13">
      <c r="A16" s="106" t="s">
        <v>310</v>
      </c>
      <c r="B16" s="197"/>
      <c r="C16" s="464"/>
      <c r="D16" s="462"/>
      <c r="E16" s="473"/>
      <c r="F16" s="216"/>
      <c r="G16" s="473"/>
      <c r="H16" s="216"/>
      <c r="I16" s="216"/>
      <c r="J16" s="216"/>
      <c r="K16" s="216"/>
      <c r="L16" s="216" t="s">
        <v>185</v>
      </c>
      <c r="M16" s="217"/>
    </row>
    <row r="17" customHeight="1" spans="1:13">
      <c r="A17" s="106" t="s">
        <v>311</v>
      </c>
      <c r="B17" s="197"/>
      <c r="C17" s="464"/>
      <c r="D17" s="462"/>
      <c r="E17" s="473"/>
      <c r="F17" s="216"/>
      <c r="G17" s="473"/>
      <c r="H17" s="216"/>
      <c r="I17" s="216"/>
      <c r="J17" s="216"/>
      <c r="K17" s="216"/>
      <c r="L17" s="216" t="s">
        <v>185</v>
      </c>
      <c r="M17" s="217"/>
    </row>
    <row r="18" customHeight="1" spans="1:13">
      <c r="A18" s="106" t="s">
        <v>312</v>
      </c>
      <c r="B18" s="197"/>
      <c r="C18" s="464"/>
      <c r="D18" s="462"/>
      <c r="E18" s="473"/>
      <c r="F18" s="216"/>
      <c r="G18" s="473"/>
      <c r="H18" s="216"/>
      <c r="I18" s="216"/>
      <c r="J18" s="216"/>
      <c r="K18" s="216"/>
      <c r="L18" s="216" t="s">
        <v>185</v>
      </c>
      <c r="M18" s="217"/>
    </row>
    <row r="19" customHeight="1" spans="1:13">
      <c r="A19" s="106" t="s">
        <v>313</v>
      </c>
      <c r="B19" s="197"/>
      <c r="C19" s="464"/>
      <c r="D19" s="462"/>
      <c r="E19" s="473"/>
      <c r="F19" s="216"/>
      <c r="G19" s="473"/>
      <c r="H19" s="216"/>
      <c r="I19" s="216"/>
      <c r="J19" s="216"/>
      <c r="K19" s="216"/>
      <c r="L19" s="216" t="s">
        <v>185</v>
      </c>
      <c r="M19" s="217"/>
    </row>
    <row r="20" customHeight="1" spans="1:13">
      <c r="A20" s="106" t="s">
        <v>314</v>
      </c>
      <c r="B20" s="197"/>
      <c r="C20" s="464"/>
      <c r="D20" s="462"/>
      <c r="E20" s="473"/>
      <c r="F20" s="216"/>
      <c r="G20" s="473"/>
      <c r="H20" s="216"/>
      <c r="I20" s="216"/>
      <c r="J20" s="216"/>
      <c r="K20" s="216"/>
      <c r="L20" s="216" t="s">
        <v>185</v>
      </c>
      <c r="M20" s="217"/>
    </row>
    <row r="21" customHeight="1" spans="1:13">
      <c r="A21" s="106" t="s">
        <v>315</v>
      </c>
      <c r="B21" s="197"/>
      <c r="C21" s="464"/>
      <c r="D21" s="462"/>
      <c r="E21" s="473"/>
      <c r="F21" s="216"/>
      <c r="G21" s="473"/>
      <c r="H21" s="216"/>
      <c r="I21" s="216"/>
      <c r="J21" s="216"/>
      <c r="K21" s="216"/>
      <c r="L21" s="216" t="s">
        <v>185</v>
      </c>
      <c r="M21" s="217"/>
    </row>
    <row r="22" customHeight="1" spans="1:13">
      <c r="A22" s="106" t="s">
        <v>316</v>
      </c>
      <c r="B22" s="197"/>
      <c r="C22" s="464"/>
      <c r="D22" s="462"/>
      <c r="E22" s="473"/>
      <c r="F22" s="216"/>
      <c r="G22" s="473"/>
      <c r="H22" s="216"/>
      <c r="I22" s="216"/>
      <c r="J22" s="216"/>
      <c r="K22" s="216"/>
      <c r="L22" s="216" t="s">
        <v>185</v>
      </c>
      <c r="M22" s="217"/>
    </row>
    <row r="23" customHeight="1" spans="1:13">
      <c r="A23" s="106" t="s">
        <v>317</v>
      </c>
      <c r="B23" s="197"/>
      <c r="C23" s="464"/>
      <c r="D23" s="462"/>
      <c r="E23" s="473"/>
      <c r="F23" s="216"/>
      <c r="G23" s="473"/>
      <c r="H23" s="216"/>
      <c r="I23" s="216"/>
      <c r="J23" s="216"/>
      <c r="K23" s="216"/>
      <c r="L23" s="216" t="s">
        <v>185</v>
      </c>
      <c r="M23" s="217"/>
    </row>
    <row r="24" customHeight="1" spans="1:13">
      <c r="A24" s="106" t="s">
        <v>318</v>
      </c>
      <c r="B24" s="197"/>
      <c r="C24" s="464"/>
      <c r="D24" s="462"/>
      <c r="E24" s="473"/>
      <c r="F24" s="216"/>
      <c r="G24" s="473"/>
      <c r="H24" s="216"/>
      <c r="I24" s="216"/>
      <c r="J24" s="216"/>
      <c r="K24" s="216"/>
      <c r="L24" s="216" t="s">
        <v>185</v>
      </c>
      <c r="M24" s="217"/>
    </row>
    <row r="25" customHeight="1" spans="1:13">
      <c r="A25" s="106" t="s">
        <v>319</v>
      </c>
      <c r="B25" s="197"/>
      <c r="C25" s="464"/>
      <c r="D25" s="462"/>
      <c r="E25" s="473"/>
      <c r="F25" s="216"/>
      <c r="G25" s="473"/>
      <c r="H25" s="216"/>
      <c r="I25" s="216"/>
      <c r="J25" s="216"/>
      <c r="K25" s="216"/>
      <c r="L25" s="216" t="s">
        <v>185</v>
      </c>
      <c r="M25" s="217"/>
    </row>
    <row r="26" customHeight="1" spans="1:13">
      <c r="A26" s="106" t="s">
        <v>320</v>
      </c>
      <c r="B26" s="197"/>
      <c r="C26" s="464"/>
      <c r="D26" s="462"/>
      <c r="E26" s="473"/>
      <c r="F26" s="216"/>
      <c r="G26" s="473"/>
      <c r="H26" s="216"/>
      <c r="I26" s="216"/>
      <c r="J26" s="216"/>
      <c r="K26" s="216"/>
      <c r="L26" s="216" t="s">
        <v>185</v>
      </c>
      <c r="M26" s="217"/>
    </row>
    <row r="27" customHeight="1" spans="1:13">
      <c r="A27" s="217"/>
      <c r="B27" s="217"/>
      <c r="C27" s="217"/>
      <c r="D27" s="217"/>
      <c r="E27" s="473"/>
      <c r="F27" s="216"/>
      <c r="G27" s="473"/>
      <c r="H27" s="216"/>
      <c r="I27" s="216"/>
      <c r="J27" s="216"/>
      <c r="K27" s="216"/>
      <c r="L27" s="217"/>
      <c r="M27" s="217"/>
    </row>
    <row r="28" customHeight="1" spans="1:13">
      <c r="A28" s="218" t="s">
        <v>195</v>
      </c>
      <c r="B28" s="196"/>
      <c r="C28" s="196"/>
      <c r="D28" s="217"/>
      <c r="E28" s="242"/>
      <c r="F28" s="216"/>
      <c r="G28" s="216">
        <f>SUM(G8:G27)</f>
        <v>0</v>
      </c>
      <c r="H28" s="216"/>
      <c r="I28" s="216"/>
      <c r="J28" s="216">
        <f>SUM(J8:J27)</f>
        <v>0</v>
      </c>
      <c r="K28" s="216">
        <f>J28-G28</f>
        <v>0</v>
      </c>
      <c r="L28" s="202">
        <f>IF(G28=0,0,K28/G28)</f>
        <v>0</v>
      </c>
      <c r="M28" s="217"/>
    </row>
    <row r="29" customHeight="1" spans="1:13">
      <c r="A29" s="219" t="str">
        <f>参数填写!A5</f>
        <v>被评估单位填表人：蒋申璐</v>
      </c>
      <c r="B29" s="219"/>
      <c r="C29" s="219"/>
      <c r="D29" s="219"/>
      <c r="E29" s="219"/>
      <c r="F29" s="256"/>
      <c r="I29" s="208" t="s">
        <v>186</v>
      </c>
      <c r="J29" s="222"/>
      <c r="K29" s="222"/>
      <c r="L29" s="222"/>
      <c r="M29" s="222"/>
    </row>
    <row r="30" customHeight="1" spans="1:13">
      <c r="A30" s="223" t="str">
        <f>参数填写!A6</f>
        <v>填表日期：2022年8月</v>
      </c>
      <c r="B30" s="224"/>
      <c r="C30" s="224"/>
      <c r="D30" s="224"/>
      <c r="E30" s="224"/>
    </row>
  </sheetData>
  <mergeCells count="10">
    <mergeCell ref="E6:G6"/>
    <mergeCell ref="H6:J6"/>
    <mergeCell ref="A28:B28"/>
    <mergeCell ref="A6:A7"/>
    <mergeCell ref="B6:B7"/>
    <mergeCell ref="C6:C7"/>
    <mergeCell ref="D6:D7"/>
    <mergeCell ref="K6:K7"/>
    <mergeCell ref="L6:L7"/>
    <mergeCell ref="M6:M7"/>
  </mergeCells>
  <printOptions horizontalCentered="1"/>
  <pageMargins left="0.33" right="0.3" top="0.71" bottom="0.5" header="1.06299212598425" footer="0.39"/>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
  <sheetViews>
    <sheetView workbookViewId="0">
      <selection activeCell="K8" sqref="K8"/>
    </sheetView>
  </sheetViews>
  <sheetFormatPr defaultColWidth="9" defaultRowHeight="15.75" customHeight="1"/>
  <cols>
    <col min="1" max="1" width="4.7" style="74" customWidth="1"/>
    <col min="2" max="2" width="12.4" style="81" customWidth="1"/>
    <col min="3" max="3" width="13.5" style="81" customWidth="1"/>
    <col min="4" max="4" width="4.5" style="81" customWidth="1"/>
    <col min="5" max="5" width="5.2" style="81" customWidth="1"/>
    <col min="6" max="6" width="9" style="3"/>
    <col min="7" max="7" width="8.4" style="3" customWidth="1"/>
    <col min="8" max="8" width="13.1" style="3" customWidth="1"/>
    <col min="9" max="10" width="9.6" style="81" customWidth="1"/>
    <col min="11" max="11" width="11.5" style="81" customWidth="1"/>
    <col min="12" max="12" width="8.2" style="81" customWidth="1"/>
    <col min="13" max="13" width="7.7" style="81" customWidth="1"/>
    <col min="14" max="14" width="11.6" style="81" customWidth="1"/>
    <col min="15" max="16384" width="9" style="81"/>
  </cols>
  <sheetData>
    <row r="1" s="73" customFormat="1" ht="30" customHeight="1" spans="1:14">
      <c r="A1" s="189" t="s">
        <v>321</v>
      </c>
      <c r="B1" s="189"/>
      <c r="C1" s="189"/>
      <c r="D1" s="189"/>
      <c r="E1" s="189"/>
      <c r="F1" s="189"/>
      <c r="G1" s="189"/>
      <c r="H1" s="189"/>
      <c r="I1" s="189"/>
      <c r="J1" s="189"/>
      <c r="K1" s="189"/>
      <c r="L1" s="189"/>
      <c r="M1" s="189"/>
      <c r="N1" s="189"/>
    </row>
    <row r="2" ht="14.1" customHeight="1" spans="1:14">
      <c r="A2" s="190" t="str">
        <f>参数填写!A3</f>
        <v>评估基准日：2022年7月31日</v>
      </c>
      <c r="B2" s="92"/>
      <c r="C2" s="92"/>
      <c r="D2" s="92"/>
      <c r="E2" s="92"/>
      <c r="F2" s="92"/>
      <c r="G2" s="92"/>
      <c r="H2" s="92"/>
      <c r="I2" s="92"/>
      <c r="J2" s="92"/>
      <c r="K2" s="92"/>
      <c r="L2" s="92"/>
      <c r="M2" s="92"/>
      <c r="N2" s="92"/>
    </row>
    <row r="3" ht="14.1" customHeight="1" spans="1:14">
      <c r="A3" s="100"/>
      <c r="B3" s="100"/>
      <c r="C3" s="100"/>
      <c r="D3" s="100"/>
      <c r="E3" s="100"/>
      <c r="F3" s="100"/>
      <c r="G3" s="100"/>
      <c r="H3" s="100"/>
      <c r="I3" s="100"/>
      <c r="J3" s="100"/>
      <c r="K3" s="100"/>
      <c r="L3" s="100"/>
      <c r="M3" s="100"/>
      <c r="N3" s="103" t="s">
        <v>322</v>
      </c>
    </row>
    <row r="4" ht="14.1" customHeight="1" spans="1:14">
      <c r="A4" s="100"/>
      <c r="B4" s="100"/>
      <c r="C4" s="100"/>
      <c r="D4" s="100"/>
      <c r="E4" s="100"/>
      <c r="F4" s="100"/>
      <c r="G4" s="100"/>
      <c r="H4" s="100"/>
      <c r="I4" s="100"/>
      <c r="J4" s="100"/>
      <c r="K4" s="100"/>
      <c r="L4" s="100"/>
      <c r="M4" s="100"/>
      <c r="N4" s="103"/>
    </row>
    <row r="5" customHeight="1" spans="1:14">
      <c r="A5" s="256" t="str">
        <f>参数填写!A4</f>
        <v>被评估单位：杭氧集团股份有限公司</v>
      </c>
      <c r="N5" s="211" t="s">
        <v>3</v>
      </c>
    </row>
    <row r="6" s="74" customFormat="1" customHeight="1" spans="1:14">
      <c r="A6" s="133" t="s">
        <v>5</v>
      </c>
      <c r="B6" s="133" t="s">
        <v>293</v>
      </c>
      <c r="C6" s="133" t="s">
        <v>294</v>
      </c>
      <c r="D6" s="266" t="s">
        <v>295</v>
      </c>
      <c r="E6" s="266" t="s">
        <v>323</v>
      </c>
      <c r="F6" s="133" t="s">
        <v>94</v>
      </c>
      <c r="G6" s="133"/>
      <c r="H6" s="133"/>
      <c r="I6" s="133" t="s">
        <v>95</v>
      </c>
      <c r="J6" s="133"/>
      <c r="K6" s="110"/>
      <c r="L6" s="274" t="s">
        <v>96</v>
      </c>
      <c r="M6" s="133" t="s">
        <v>296</v>
      </c>
      <c r="N6" s="133" t="s">
        <v>8</v>
      </c>
    </row>
    <row r="7" s="74" customFormat="1" customHeight="1" spans="1:14">
      <c r="A7" s="110"/>
      <c r="B7" s="110"/>
      <c r="C7" s="110"/>
      <c r="D7" s="444"/>
      <c r="E7" s="267"/>
      <c r="F7" s="133" t="s">
        <v>297</v>
      </c>
      <c r="G7" s="133" t="s">
        <v>298</v>
      </c>
      <c r="H7" s="133" t="s">
        <v>299</v>
      </c>
      <c r="I7" s="133" t="s">
        <v>300</v>
      </c>
      <c r="J7" s="133" t="s">
        <v>301</v>
      </c>
      <c r="K7" s="133" t="s">
        <v>299</v>
      </c>
      <c r="L7" s="276"/>
      <c r="M7" s="110"/>
      <c r="N7" s="110"/>
    </row>
    <row r="8" s="98" customFormat="1" customHeight="1" spans="1:14">
      <c r="A8" s="106" t="s">
        <v>302</v>
      </c>
      <c r="B8" s="197"/>
      <c r="C8" s="464"/>
      <c r="D8" s="462"/>
      <c r="E8" s="462"/>
      <c r="F8" s="463"/>
      <c r="G8" s="137"/>
      <c r="H8" s="463"/>
      <c r="I8" s="137"/>
      <c r="J8" s="137"/>
      <c r="K8" s="137"/>
      <c r="L8" s="137">
        <f>K8-H8</f>
        <v>0</v>
      </c>
      <c r="M8" s="202">
        <f>IF(H8=0,0,L8/H8)</f>
        <v>0</v>
      </c>
      <c r="N8" s="217"/>
    </row>
    <row r="9" customHeight="1" spans="1:14">
      <c r="A9" s="110">
        <v>2</v>
      </c>
      <c r="B9" s="250"/>
      <c r="C9" s="250"/>
      <c r="D9" s="217"/>
      <c r="E9" s="217"/>
      <c r="F9" s="463"/>
      <c r="G9" s="137"/>
      <c r="H9" s="463"/>
      <c r="I9" s="137"/>
      <c r="J9" s="137"/>
      <c r="K9" s="137"/>
      <c r="L9" s="137"/>
      <c r="M9" s="216" t="s">
        <v>185</v>
      </c>
      <c r="N9" s="217"/>
    </row>
    <row r="10" customHeight="1" spans="1:14">
      <c r="A10" s="110">
        <v>3</v>
      </c>
      <c r="B10" s="213"/>
      <c r="C10" s="213"/>
      <c r="D10" s="217"/>
      <c r="E10" s="217"/>
      <c r="F10" s="463"/>
      <c r="G10" s="137"/>
      <c r="H10" s="463"/>
      <c r="I10" s="137"/>
      <c r="J10" s="137"/>
      <c r="K10" s="137"/>
      <c r="L10" s="137"/>
      <c r="M10" s="216" t="s">
        <v>185</v>
      </c>
      <c r="N10" s="217"/>
    </row>
    <row r="11" customHeight="1" spans="1:14">
      <c r="A11" s="110">
        <v>4</v>
      </c>
      <c r="B11" s="213"/>
      <c r="C11" s="213"/>
      <c r="D11" s="217"/>
      <c r="E11" s="217"/>
      <c r="F11" s="463"/>
      <c r="G11" s="137"/>
      <c r="H11" s="463"/>
      <c r="I11" s="137"/>
      <c r="J11" s="137"/>
      <c r="K11" s="137"/>
      <c r="L11" s="137"/>
      <c r="M11" s="216"/>
      <c r="N11" s="217"/>
    </row>
    <row r="12" customHeight="1" spans="1:14">
      <c r="A12" s="110">
        <v>5</v>
      </c>
      <c r="B12" s="213"/>
      <c r="C12" s="213"/>
      <c r="D12" s="217"/>
      <c r="E12" s="217"/>
      <c r="F12" s="463"/>
      <c r="G12" s="137"/>
      <c r="H12" s="463"/>
      <c r="I12" s="137"/>
      <c r="J12" s="137"/>
      <c r="K12" s="137"/>
      <c r="L12" s="137"/>
      <c r="M12" s="216"/>
      <c r="N12" s="217"/>
    </row>
    <row r="13" customHeight="1" spans="1:14">
      <c r="A13" s="110">
        <v>6</v>
      </c>
      <c r="B13" s="213"/>
      <c r="C13" s="213"/>
      <c r="D13" s="217"/>
      <c r="E13" s="217"/>
      <c r="F13" s="463"/>
      <c r="G13" s="137"/>
      <c r="H13" s="463"/>
      <c r="I13" s="137"/>
      <c r="J13" s="137"/>
      <c r="K13" s="137"/>
      <c r="L13" s="137"/>
      <c r="M13" s="216"/>
      <c r="N13" s="217"/>
    </row>
    <row r="14" customHeight="1" spans="1:14">
      <c r="A14" s="110">
        <v>7</v>
      </c>
      <c r="B14" s="213"/>
      <c r="C14" s="213"/>
      <c r="D14" s="217"/>
      <c r="E14" s="217"/>
      <c r="F14" s="463"/>
      <c r="G14" s="137"/>
      <c r="H14" s="463"/>
      <c r="I14" s="137"/>
      <c r="J14" s="137"/>
      <c r="K14" s="137"/>
      <c r="L14" s="137"/>
      <c r="M14" s="216"/>
      <c r="N14" s="217"/>
    </row>
    <row r="15" customHeight="1" spans="1:14">
      <c r="A15" s="110">
        <v>8</v>
      </c>
      <c r="B15" s="213"/>
      <c r="C15" s="213"/>
      <c r="D15" s="217"/>
      <c r="E15" s="217"/>
      <c r="F15" s="463"/>
      <c r="G15" s="137"/>
      <c r="H15" s="463"/>
      <c r="I15" s="137"/>
      <c r="J15" s="137"/>
      <c r="K15" s="137"/>
      <c r="L15" s="137"/>
      <c r="M15" s="216"/>
      <c r="N15" s="217"/>
    </row>
    <row r="16" customHeight="1" spans="1:14">
      <c r="A16" s="110">
        <v>9</v>
      </c>
      <c r="B16" s="213"/>
      <c r="C16" s="213"/>
      <c r="D16" s="217"/>
      <c r="E16" s="217"/>
      <c r="F16" s="463"/>
      <c r="G16" s="137"/>
      <c r="H16" s="463"/>
      <c r="I16" s="137"/>
      <c r="J16" s="137"/>
      <c r="K16" s="137"/>
      <c r="L16" s="137"/>
      <c r="M16" s="216"/>
      <c r="N16" s="217"/>
    </row>
    <row r="17" customHeight="1" spans="1:14">
      <c r="A17" s="110">
        <v>10</v>
      </c>
      <c r="B17" s="213"/>
      <c r="C17" s="213"/>
      <c r="D17" s="217"/>
      <c r="E17" s="217"/>
      <c r="F17" s="463"/>
      <c r="G17" s="137"/>
      <c r="H17" s="463"/>
      <c r="I17" s="137"/>
      <c r="J17" s="137"/>
      <c r="K17" s="137"/>
      <c r="L17" s="137"/>
      <c r="M17" s="216" t="s">
        <v>185</v>
      </c>
      <c r="N17" s="217"/>
    </row>
    <row r="18" customHeight="1" spans="1:14">
      <c r="A18" s="110">
        <v>11</v>
      </c>
      <c r="B18" s="213"/>
      <c r="C18" s="213"/>
      <c r="D18" s="217"/>
      <c r="E18" s="217"/>
      <c r="F18" s="463"/>
      <c r="G18" s="137"/>
      <c r="H18" s="463"/>
      <c r="I18" s="137"/>
      <c r="J18" s="137"/>
      <c r="K18" s="137"/>
      <c r="L18" s="137"/>
      <c r="M18" s="216" t="s">
        <v>185</v>
      </c>
      <c r="N18" s="217"/>
    </row>
    <row r="19" customHeight="1" spans="1:14">
      <c r="A19" s="110">
        <v>12</v>
      </c>
      <c r="B19" s="213"/>
      <c r="C19" s="213"/>
      <c r="D19" s="217"/>
      <c r="E19" s="217"/>
      <c r="F19" s="463"/>
      <c r="G19" s="137"/>
      <c r="H19" s="463"/>
      <c r="I19" s="137"/>
      <c r="J19" s="137"/>
      <c r="K19" s="137"/>
      <c r="L19" s="137"/>
      <c r="M19" s="216" t="s">
        <v>185</v>
      </c>
      <c r="N19" s="217"/>
    </row>
    <row r="20" customHeight="1" spans="1:14">
      <c r="A20" s="110">
        <v>13</v>
      </c>
      <c r="B20" s="213"/>
      <c r="C20" s="213"/>
      <c r="D20" s="217"/>
      <c r="E20" s="217"/>
      <c r="F20" s="463"/>
      <c r="G20" s="137"/>
      <c r="H20" s="463"/>
      <c r="I20" s="137"/>
      <c r="J20" s="137"/>
      <c r="K20" s="137"/>
      <c r="L20" s="137"/>
      <c r="M20" s="216" t="s">
        <v>185</v>
      </c>
      <c r="N20" s="217"/>
    </row>
    <row r="21" customHeight="1" spans="1:14">
      <c r="A21" s="110">
        <v>14</v>
      </c>
      <c r="B21" s="250"/>
      <c r="C21" s="250"/>
      <c r="D21" s="217"/>
      <c r="E21" s="217"/>
      <c r="F21" s="463"/>
      <c r="G21" s="137"/>
      <c r="H21" s="463"/>
      <c r="I21" s="137"/>
      <c r="J21" s="137"/>
      <c r="K21" s="137"/>
      <c r="L21" s="137"/>
      <c r="M21" s="216" t="s">
        <v>185</v>
      </c>
      <c r="N21" s="217"/>
    </row>
    <row r="22" customHeight="1" spans="1:14">
      <c r="A22" s="110">
        <v>15</v>
      </c>
      <c r="B22" s="213"/>
      <c r="C22" s="213"/>
      <c r="D22" s="217"/>
      <c r="E22" s="217"/>
      <c r="F22" s="463"/>
      <c r="G22" s="137"/>
      <c r="H22" s="463"/>
      <c r="I22" s="137"/>
      <c r="J22" s="137"/>
      <c r="K22" s="137"/>
      <c r="L22" s="137"/>
      <c r="M22" s="216" t="s">
        <v>185</v>
      </c>
      <c r="N22" s="217"/>
    </row>
    <row r="23" customHeight="1" spans="1:14">
      <c r="A23" s="110">
        <v>16</v>
      </c>
      <c r="B23" s="213"/>
      <c r="C23" s="213"/>
      <c r="D23" s="217"/>
      <c r="E23" s="217"/>
      <c r="F23" s="463"/>
      <c r="G23" s="137"/>
      <c r="H23" s="463"/>
      <c r="I23" s="137"/>
      <c r="J23" s="137"/>
      <c r="K23" s="137"/>
      <c r="L23" s="137"/>
      <c r="M23" s="216" t="s">
        <v>185</v>
      </c>
      <c r="N23" s="217"/>
    </row>
    <row r="24" customHeight="1" spans="1:14">
      <c r="A24" s="110">
        <v>17</v>
      </c>
      <c r="B24" s="213"/>
      <c r="C24" s="213"/>
      <c r="D24" s="217"/>
      <c r="E24" s="217"/>
      <c r="F24" s="463"/>
      <c r="G24" s="137"/>
      <c r="H24" s="463"/>
      <c r="I24" s="137"/>
      <c r="J24" s="137"/>
      <c r="K24" s="137"/>
      <c r="L24" s="137"/>
      <c r="M24" s="216" t="s">
        <v>185</v>
      </c>
      <c r="N24" s="217"/>
    </row>
    <row r="25" customHeight="1" spans="1:14">
      <c r="A25" s="110">
        <v>18</v>
      </c>
      <c r="B25" s="213"/>
      <c r="C25" s="213"/>
      <c r="D25" s="217"/>
      <c r="E25" s="217"/>
      <c r="F25" s="463"/>
      <c r="G25" s="137"/>
      <c r="H25" s="463"/>
      <c r="I25" s="137"/>
      <c r="J25" s="137"/>
      <c r="K25" s="137"/>
      <c r="L25" s="137"/>
      <c r="M25" s="216" t="s">
        <v>185</v>
      </c>
      <c r="N25" s="217"/>
    </row>
    <row r="26" customHeight="1" spans="1:14">
      <c r="A26" s="110">
        <v>19</v>
      </c>
      <c r="B26" s="250"/>
      <c r="C26" s="250"/>
      <c r="D26" s="217"/>
      <c r="E26" s="217"/>
      <c r="F26" s="463"/>
      <c r="G26" s="137"/>
      <c r="H26" s="463"/>
      <c r="I26" s="137"/>
      <c r="J26" s="137"/>
      <c r="K26" s="137"/>
      <c r="L26" s="137"/>
      <c r="M26" s="216" t="s">
        <v>185</v>
      </c>
      <c r="N26" s="217"/>
    </row>
    <row r="27" customHeight="1" spans="1:14">
      <c r="A27" s="110">
        <v>20</v>
      </c>
      <c r="B27" s="250"/>
      <c r="C27" s="250"/>
      <c r="D27" s="217"/>
      <c r="E27" s="217"/>
      <c r="F27" s="463"/>
      <c r="G27" s="137"/>
      <c r="H27" s="463"/>
      <c r="I27" s="137"/>
      <c r="J27" s="137"/>
      <c r="K27" s="137"/>
      <c r="L27" s="137"/>
      <c r="M27" s="216" t="s">
        <v>185</v>
      </c>
      <c r="N27" s="217"/>
    </row>
    <row r="28" customHeight="1" spans="1:14">
      <c r="A28" s="110">
        <v>21</v>
      </c>
      <c r="B28" s="213"/>
      <c r="C28" s="213"/>
      <c r="D28" s="217"/>
      <c r="E28" s="217"/>
      <c r="F28" s="463"/>
      <c r="G28" s="137"/>
      <c r="H28" s="463"/>
      <c r="I28" s="137"/>
      <c r="J28" s="137"/>
      <c r="K28" s="137"/>
      <c r="L28" s="137"/>
      <c r="M28" s="216" t="s">
        <v>185</v>
      </c>
      <c r="N28" s="217"/>
    </row>
    <row r="29" customHeight="1" spans="1:14">
      <c r="A29" s="218" t="s">
        <v>195</v>
      </c>
      <c r="B29" s="195"/>
      <c r="C29" s="195"/>
      <c r="D29" s="217"/>
      <c r="E29" s="217"/>
      <c r="F29" s="463"/>
      <c r="G29" s="137"/>
      <c r="H29" s="463">
        <f>SUM(H8:H28)</f>
        <v>0</v>
      </c>
      <c r="I29" s="137"/>
      <c r="J29" s="137"/>
      <c r="K29" s="463">
        <f>SUM(K8:K28)</f>
        <v>0</v>
      </c>
      <c r="L29" s="137">
        <f>K29-H29</f>
        <v>0</v>
      </c>
      <c r="M29" s="202">
        <f>IF(H29=0,0,L29/H29)</f>
        <v>0</v>
      </c>
      <c r="N29" s="217"/>
    </row>
    <row r="30" customHeight="1" spans="1:14">
      <c r="A30" s="208" t="str">
        <f>参数填写!A5</f>
        <v>被评估单位填表人：蒋申璐</v>
      </c>
      <c r="B30" s="208"/>
      <c r="C30" s="208"/>
      <c r="D30" s="208"/>
      <c r="E30" s="208"/>
      <c r="F30" s="208"/>
      <c r="G30" s="256"/>
      <c r="H30" s="256"/>
      <c r="J30" s="208" t="s">
        <v>186</v>
      </c>
      <c r="K30" s="208"/>
      <c r="L30" s="208"/>
      <c r="M30" s="208"/>
      <c r="N30" s="208"/>
    </row>
    <row r="31" customHeight="1" spans="1:14">
      <c r="A31" s="337" t="str">
        <f>参数填写!A6</f>
        <v>填表日期：2022年8月</v>
      </c>
    </row>
  </sheetData>
  <mergeCells count="11">
    <mergeCell ref="F6:H6"/>
    <mergeCell ref="I6:K6"/>
    <mergeCell ref="A29:B29"/>
    <mergeCell ref="A6:A7"/>
    <mergeCell ref="B6:B7"/>
    <mergeCell ref="C6:C7"/>
    <mergeCell ref="D6:D7"/>
    <mergeCell ref="E6:E7"/>
    <mergeCell ref="L6:L7"/>
    <mergeCell ref="M6:M7"/>
    <mergeCell ref="N6:N7"/>
  </mergeCells>
  <printOptions horizontalCentered="1"/>
  <pageMargins left="0.45" right="0.39" top="0.78" bottom="0.6" header="1.1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1"/>
  <sheetViews>
    <sheetView workbookViewId="0">
      <selection activeCell="K8" sqref="K8"/>
    </sheetView>
  </sheetViews>
  <sheetFormatPr defaultColWidth="9" defaultRowHeight="15.75" customHeight="1"/>
  <cols>
    <col min="1" max="1" width="4.9" style="81" customWidth="1"/>
    <col min="2" max="2" width="13.1" style="81" customWidth="1"/>
    <col min="3" max="3" width="10.5" style="81" customWidth="1"/>
    <col min="4" max="4" width="4.7" style="81" customWidth="1"/>
    <col min="5" max="5" width="8" style="81" customWidth="1"/>
    <col min="6" max="6" width="10" style="81" customWidth="1"/>
    <col min="7" max="7" width="8.6" style="3" customWidth="1"/>
    <col min="8" max="8" width="11.4" style="81" customWidth="1"/>
    <col min="9" max="9" width="9.7" style="81" customWidth="1"/>
    <col min="10" max="10" width="7.4" style="81" customWidth="1"/>
    <col min="11" max="11" width="12.7" style="81" customWidth="1"/>
    <col min="12" max="12" width="8" style="81" customWidth="1"/>
    <col min="13" max="13" width="7.7" style="81" customWidth="1"/>
    <col min="14" max="14" width="11.9" style="81" customWidth="1"/>
    <col min="15" max="16384" width="9" style="81"/>
  </cols>
  <sheetData>
    <row r="1" s="73" customFormat="1" ht="30" customHeight="1" spans="1:14">
      <c r="A1" s="189" t="s">
        <v>324</v>
      </c>
      <c r="B1" s="86"/>
      <c r="C1" s="86"/>
      <c r="D1" s="86"/>
      <c r="E1" s="86"/>
      <c r="F1" s="86"/>
      <c r="G1" s="86"/>
      <c r="H1" s="86"/>
      <c r="I1" s="86"/>
      <c r="J1" s="86"/>
      <c r="K1" s="86"/>
      <c r="L1" s="86"/>
      <c r="M1" s="86"/>
      <c r="N1" s="86"/>
    </row>
    <row r="2" ht="14.1" customHeight="1" spans="1:14">
      <c r="A2" s="190" t="str">
        <f>参数填写!A3</f>
        <v>评估基准日：2022年7月31日</v>
      </c>
      <c r="B2" s="92"/>
      <c r="C2" s="92"/>
      <c r="D2" s="92"/>
      <c r="E2" s="92"/>
      <c r="F2" s="92"/>
      <c r="G2" s="93"/>
      <c r="H2" s="93"/>
      <c r="I2" s="93"/>
      <c r="J2" s="93"/>
      <c r="K2" s="93"/>
      <c r="L2" s="93"/>
      <c r="M2" s="93"/>
      <c r="N2" s="93"/>
    </row>
    <row r="3" ht="14.1" customHeight="1" spans="1:14">
      <c r="A3" s="100"/>
      <c r="B3" s="100"/>
      <c r="C3" s="100"/>
      <c r="D3" s="100"/>
      <c r="E3" s="100"/>
      <c r="F3" s="100"/>
      <c r="G3" s="96"/>
      <c r="H3" s="96"/>
      <c r="I3" s="96"/>
      <c r="J3" s="96"/>
      <c r="K3" s="96"/>
      <c r="L3" s="96"/>
      <c r="M3" s="96"/>
      <c r="N3" s="191" t="s">
        <v>325</v>
      </c>
    </row>
    <row r="4" ht="14.1" customHeight="1" spans="1:14">
      <c r="A4" s="100"/>
      <c r="B4" s="100"/>
      <c r="C4" s="100"/>
      <c r="D4" s="100"/>
      <c r="E4" s="100"/>
      <c r="F4" s="100"/>
      <c r="G4" s="96"/>
      <c r="H4" s="96"/>
      <c r="I4" s="96"/>
      <c r="J4" s="96"/>
      <c r="K4" s="96"/>
      <c r="L4" s="96"/>
      <c r="M4" s="96"/>
      <c r="N4" s="191"/>
    </row>
    <row r="5" customHeight="1" spans="1:14">
      <c r="A5" s="256" t="str">
        <f>参数填写!A4</f>
        <v>被评估单位：杭氧集团股份有限公司</v>
      </c>
      <c r="N5" s="211" t="s">
        <v>3</v>
      </c>
    </row>
    <row r="6" s="74" customFormat="1" customHeight="1" spans="1:14">
      <c r="A6" s="133" t="s">
        <v>5</v>
      </c>
      <c r="B6" s="133" t="s">
        <v>293</v>
      </c>
      <c r="C6" s="133" t="s">
        <v>294</v>
      </c>
      <c r="D6" s="266" t="s">
        <v>295</v>
      </c>
      <c r="E6" s="266" t="s">
        <v>323</v>
      </c>
      <c r="F6" s="133" t="s">
        <v>94</v>
      </c>
      <c r="G6" s="133"/>
      <c r="H6" s="133"/>
      <c r="I6" s="133" t="s">
        <v>95</v>
      </c>
      <c r="J6" s="133"/>
      <c r="K6" s="110"/>
      <c r="L6" s="274" t="s">
        <v>96</v>
      </c>
      <c r="M6" s="133" t="s">
        <v>296</v>
      </c>
      <c r="N6" s="133" t="s">
        <v>8</v>
      </c>
    </row>
    <row r="7" s="74" customFormat="1" customHeight="1" spans="1:14">
      <c r="A7" s="110"/>
      <c r="B7" s="110"/>
      <c r="C7" s="110"/>
      <c r="D7" s="444"/>
      <c r="E7" s="267"/>
      <c r="F7" s="133" t="s">
        <v>297</v>
      </c>
      <c r="G7" s="133" t="s">
        <v>298</v>
      </c>
      <c r="H7" s="133" t="s">
        <v>299</v>
      </c>
      <c r="I7" s="133" t="s">
        <v>300</v>
      </c>
      <c r="J7" s="133" t="s">
        <v>301</v>
      </c>
      <c r="K7" s="133" t="s">
        <v>299</v>
      </c>
      <c r="L7" s="276"/>
      <c r="M7" s="110"/>
      <c r="N7" s="110"/>
    </row>
    <row r="8" s="98" customFormat="1" customHeight="1" spans="1:14">
      <c r="A8" s="106"/>
      <c r="B8" s="197"/>
      <c r="C8" s="464"/>
      <c r="D8" s="462"/>
      <c r="E8" s="462"/>
      <c r="F8" s="463"/>
      <c r="G8" s="137"/>
      <c r="H8" s="463"/>
      <c r="I8" s="137"/>
      <c r="J8" s="137"/>
      <c r="K8" s="137"/>
      <c r="L8" s="137">
        <f>K8-H8</f>
        <v>0</v>
      </c>
      <c r="M8" s="202">
        <f>IF(H8=0,0,L8/H8)</f>
        <v>0</v>
      </c>
      <c r="N8" s="217"/>
    </row>
    <row r="9" customHeight="1" spans="1:14">
      <c r="A9" s="110"/>
      <c r="B9" s="250"/>
      <c r="C9" s="250"/>
      <c r="D9" s="217"/>
      <c r="E9" s="217"/>
      <c r="F9" s="463"/>
      <c r="G9" s="137"/>
      <c r="H9" s="463"/>
      <c r="I9" s="137"/>
      <c r="J9" s="137"/>
      <c r="K9" s="137"/>
      <c r="L9" s="137"/>
      <c r="M9" s="216" t="s">
        <v>185</v>
      </c>
      <c r="N9" s="217"/>
    </row>
    <row r="10" customHeight="1" spans="1:14">
      <c r="A10" s="110"/>
      <c r="B10" s="213"/>
      <c r="C10" s="213"/>
      <c r="D10" s="217"/>
      <c r="E10" s="217"/>
      <c r="F10" s="463"/>
      <c r="G10" s="137"/>
      <c r="H10" s="463"/>
      <c r="I10" s="137"/>
      <c r="J10" s="137"/>
      <c r="K10" s="137"/>
      <c r="L10" s="137"/>
      <c r="M10" s="216" t="s">
        <v>185</v>
      </c>
      <c r="N10" s="217"/>
    </row>
    <row r="11" customHeight="1" spans="1:14">
      <c r="A11" s="110"/>
      <c r="B11" s="213"/>
      <c r="C11" s="213"/>
      <c r="D11" s="217"/>
      <c r="E11" s="217"/>
      <c r="F11" s="463"/>
      <c r="G11" s="137"/>
      <c r="H11" s="463"/>
      <c r="I11" s="137"/>
      <c r="J11" s="137"/>
      <c r="K11" s="137"/>
      <c r="L11" s="137"/>
      <c r="M11" s="216" t="s">
        <v>185</v>
      </c>
      <c r="N11" s="217"/>
    </row>
    <row r="12" customHeight="1" spans="1:14">
      <c r="A12" s="110"/>
      <c r="B12" s="213"/>
      <c r="C12" s="213"/>
      <c r="D12" s="217"/>
      <c r="E12" s="217"/>
      <c r="F12" s="463"/>
      <c r="G12" s="137"/>
      <c r="H12" s="463"/>
      <c r="I12" s="137"/>
      <c r="J12" s="137"/>
      <c r="K12" s="137"/>
      <c r="L12" s="137"/>
      <c r="M12" s="216" t="s">
        <v>185</v>
      </c>
      <c r="N12" s="217"/>
    </row>
    <row r="13" customHeight="1" spans="1:14">
      <c r="A13" s="110"/>
      <c r="B13" s="213"/>
      <c r="C13" s="213"/>
      <c r="D13" s="217"/>
      <c r="E13" s="217"/>
      <c r="F13" s="463"/>
      <c r="G13" s="137"/>
      <c r="H13" s="463"/>
      <c r="I13" s="137"/>
      <c r="J13" s="137"/>
      <c r="K13" s="137"/>
      <c r="L13" s="137"/>
      <c r="M13" s="216" t="s">
        <v>185</v>
      </c>
      <c r="N13" s="217"/>
    </row>
    <row r="14" customHeight="1" spans="1:14">
      <c r="A14" s="110"/>
      <c r="B14" s="213"/>
      <c r="C14" s="213"/>
      <c r="D14" s="217"/>
      <c r="E14" s="217"/>
      <c r="F14" s="463"/>
      <c r="G14" s="137"/>
      <c r="H14" s="463"/>
      <c r="I14" s="137"/>
      <c r="J14" s="137"/>
      <c r="K14" s="137"/>
      <c r="L14" s="137"/>
      <c r="M14" s="216"/>
      <c r="N14" s="217"/>
    </row>
    <row r="15" customHeight="1" spans="1:14">
      <c r="A15" s="110"/>
      <c r="B15" s="213"/>
      <c r="C15" s="213"/>
      <c r="D15" s="217"/>
      <c r="E15" s="217"/>
      <c r="F15" s="463"/>
      <c r="G15" s="137"/>
      <c r="H15" s="463"/>
      <c r="I15" s="137"/>
      <c r="J15" s="137"/>
      <c r="K15" s="137"/>
      <c r="L15" s="137"/>
      <c r="M15" s="216"/>
      <c r="N15" s="217"/>
    </row>
    <row r="16" customHeight="1" spans="1:14">
      <c r="A16" s="110"/>
      <c r="B16" s="213"/>
      <c r="C16" s="213"/>
      <c r="D16" s="217"/>
      <c r="E16" s="217"/>
      <c r="F16" s="463"/>
      <c r="G16" s="137"/>
      <c r="H16" s="463"/>
      <c r="I16" s="137"/>
      <c r="J16" s="137"/>
      <c r="K16" s="137"/>
      <c r="L16" s="137"/>
      <c r="M16" s="216"/>
      <c r="N16" s="217"/>
    </row>
    <row r="17" customHeight="1" spans="1:14">
      <c r="A17" s="110"/>
      <c r="B17" s="213"/>
      <c r="C17" s="213"/>
      <c r="D17" s="217"/>
      <c r="E17" s="217"/>
      <c r="F17" s="463"/>
      <c r="G17" s="137"/>
      <c r="H17" s="463"/>
      <c r="I17" s="137"/>
      <c r="J17" s="137"/>
      <c r="K17" s="137"/>
      <c r="L17" s="137"/>
      <c r="M17" s="216"/>
      <c r="N17" s="217"/>
    </row>
    <row r="18" customHeight="1" spans="1:14">
      <c r="A18" s="110"/>
      <c r="B18" s="213"/>
      <c r="C18" s="213"/>
      <c r="D18" s="217"/>
      <c r="E18" s="217"/>
      <c r="F18" s="463"/>
      <c r="G18" s="137"/>
      <c r="H18" s="463"/>
      <c r="I18" s="137"/>
      <c r="J18" s="137"/>
      <c r="K18" s="137"/>
      <c r="L18" s="137"/>
      <c r="M18" s="216" t="s">
        <v>185</v>
      </c>
      <c r="N18" s="217"/>
    </row>
    <row r="19" customHeight="1" spans="1:14">
      <c r="A19" s="110"/>
      <c r="B19" s="250"/>
      <c r="C19" s="250"/>
      <c r="D19" s="217"/>
      <c r="E19" s="217"/>
      <c r="F19" s="463"/>
      <c r="G19" s="137"/>
      <c r="H19" s="463"/>
      <c r="I19" s="137"/>
      <c r="J19" s="137"/>
      <c r="K19" s="137"/>
      <c r="L19" s="137"/>
      <c r="M19" s="216" t="s">
        <v>185</v>
      </c>
      <c r="N19" s="217"/>
    </row>
    <row r="20" customHeight="1" spans="1:14">
      <c r="A20" s="110"/>
      <c r="B20" s="250"/>
      <c r="C20" s="250"/>
      <c r="D20" s="217"/>
      <c r="E20" s="217"/>
      <c r="F20" s="463"/>
      <c r="G20" s="137"/>
      <c r="H20" s="463"/>
      <c r="I20" s="137"/>
      <c r="J20" s="137"/>
      <c r="K20" s="137"/>
      <c r="L20" s="137"/>
      <c r="M20" s="216" t="s">
        <v>185</v>
      </c>
      <c r="N20" s="217"/>
    </row>
    <row r="21" customHeight="1" spans="1:14">
      <c r="A21" s="110"/>
      <c r="B21" s="213"/>
      <c r="C21" s="213"/>
      <c r="D21" s="217"/>
      <c r="E21" s="217"/>
      <c r="F21" s="463"/>
      <c r="G21" s="137"/>
      <c r="H21" s="463"/>
      <c r="I21" s="137"/>
      <c r="J21" s="137"/>
      <c r="K21" s="137"/>
      <c r="L21" s="137"/>
      <c r="M21" s="216" t="s">
        <v>185</v>
      </c>
      <c r="N21" s="217"/>
    </row>
    <row r="22" customHeight="1" spans="1:14">
      <c r="A22" s="110"/>
      <c r="B22" s="213"/>
      <c r="C22" s="213"/>
      <c r="D22" s="217"/>
      <c r="E22" s="217"/>
      <c r="F22" s="463"/>
      <c r="G22" s="137"/>
      <c r="H22" s="463"/>
      <c r="I22" s="137"/>
      <c r="J22" s="137"/>
      <c r="K22" s="137"/>
      <c r="L22" s="137"/>
      <c r="M22" s="216" t="s">
        <v>185</v>
      </c>
      <c r="N22" s="217"/>
    </row>
    <row r="23" customHeight="1" spans="1:14">
      <c r="A23" s="110"/>
      <c r="B23" s="213"/>
      <c r="C23" s="213"/>
      <c r="D23" s="217"/>
      <c r="E23" s="217"/>
      <c r="F23" s="463"/>
      <c r="G23" s="137"/>
      <c r="H23" s="463"/>
      <c r="I23" s="137"/>
      <c r="J23" s="137"/>
      <c r="K23" s="137"/>
      <c r="L23" s="137"/>
      <c r="M23" s="216"/>
      <c r="N23" s="217"/>
    </row>
    <row r="24" customHeight="1" spans="1:14">
      <c r="A24" s="110"/>
      <c r="B24" s="213"/>
      <c r="C24" s="213"/>
      <c r="D24" s="217"/>
      <c r="E24" s="217"/>
      <c r="F24" s="463"/>
      <c r="G24" s="137"/>
      <c r="H24" s="463"/>
      <c r="I24" s="137"/>
      <c r="J24" s="137"/>
      <c r="K24" s="137"/>
      <c r="L24" s="137"/>
      <c r="M24" s="216" t="s">
        <v>185</v>
      </c>
      <c r="N24" s="217"/>
    </row>
    <row r="25" customHeight="1" spans="1:14">
      <c r="A25" s="110"/>
      <c r="B25" s="213"/>
      <c r="C25" s="213"/>
      <c r="D25" s="217"/>
      <c r="E25" s="217"/>
      <c r="F25" s="463"/>
      <c r="G25" s="137"/>
      <c r="H25" s="463"/>
      <c r="I25" s="137"/>
      <c r="J25" s="137"/>
      <c r="K25" s="137"/>
      <c r="L25" s="137"/>
      <c r="M25" s="216" t="s">
        <v>185</v>
      </c>
      <c r="N25" s="217"/>
    </row>
    <row r="26" customHeight="1" spans="1:14">
      <c r="A26" s="110"/>
      <c r="B26" s="250"/>
      <c r="C26" s="250"/>
      <c r="D26" s="217"/>
      <c r="E26" s="217"/>
      <c r="F26" s="463"/>
      <c r="G26" s="137"/>
      <c r="H26" s="463"/>
      <c r="I26" s="137"/>
      <c r="J26" s="137"/>
      <c r="K26" s="137"/>
      <c r="L26" s="137"/>
      <c r="M26" s="216" t="s">
        <v>185</v>
      </c>
      <c r="N26" s="217"/>
    </row>
    <row r="27" customHeight="1" spans="1:14">
      <c r="A27" s="110"/>
      <c r="B27" s="250"/>
      <c r="C27" s="250"/>
      <c r="D27" s="217"/>
      <c r="E27" s="217"/>
      <c r="F27" s="463"/>
      <c r="G27" s="137"/>
      <c r="H27" s="463"/>
      <c r="I27" s="137"/>
      <c r="J27" s="137"/>
      <c r="K27" s="137"/>
      <c r="L27" s="137"/>
      <c r="M27" s="216" t="s">
        <v>185</v>
      </c>
      <c r="N27" s="217"/>
    </row>
    <row r="28" customHeight="1" spans="1:14">
      <c r="A28" s="110"/>
      <c r="B28" s="213"/>
      <c r="C28" s="213"/>
      <c r="D28" s="217"/>
      <c r="E28" s="217"/>
      <c r="F28" s="463"/>
      <c r="G28" s="137"/>
      <c r="H28" s="463"/>
      <c r="I28" s="137"/>
      <c r="J28" s="137"/>
      <c r="K28" s="137"/>
      <c r="L28" s="137"/>
      <c r="M28" s="216" t="s">
        <v>185</v>
      </c>
      <c r="N28" s="217"/>
    </row>
    <row r="29" customHeight="1" spans="1:14">
      <c r="A29" s="218" t="s">
        <v>195</v>
      </c>
      <c r="B29" s="195"/>
      <c r="C29" s="195"/>
      <c r="D29" s="217"/>
      <c r="E29" s="217"/>
      <c r="F29" s="463"/>
      <c r="G29" s="137"/>
      <c r="H29" s="463">
        <f>SUM(H8:H28)</f>
        <v>0</v>
      </c>
      <c r="I29" s="137"/>
      <c r="J29" s="137"/>
      <c r="K29" s="463">
        <f>SUM(K8:K28)</f>
        <v>0</v>
      </c>
      <c r="L29" s="137">
        <f>K29-H29</f>
        <v>0</v>
      </c>
      <c r="M29" s="202">
        <f>IF(H29=0,0,L29/H29)</f>
        <v>0</v>
      </c>
      <c r="N29" s="217"/>
    </row>
    <row r="30" customHeight="1" spans="1:14">
      <c r="A30" s="208" t="str">
        <f>参数填写!A5</f>
        <v>被评估单位填表人：蒋申璐</v>
      </c>
      <c r="B30" s="208"/>
      <c r="C30" s="208"/>
      <c r="D30" s="208"/>
      <c r="E30" s="208"/>
      <c r="F30" s="3"/>
      <c r="G30" s="256"/>
      <c r="H30" s="256"/>
      <c r="J30" s="208" t="s">
        <v>186</v>
      </c>
      <c r="K30" s="208"/>
      <c r="L30" s="208"/>
      <c r="M30" s="208"/>
      <c r="N30" s="208"/>
    </row>
    <row r="31" customHeight="1" spans="1:14">
      <c r="A31" s="337" t="str">
        <f>参数填写!A6</f>
        <v>填表日期：2022年8月</v>
      </c>
      <c r="F31" s="3"/>
      <c r="H31" s="3"/>
    </row>
  </sheetData>
  <mergeCells count="11">
    <mergeCell ref="F6:H6"/>
    <mergeCell ref="I6:K6"/>
    <mergeCell ref="A29:B29"/>
    <mergeCell ref="A6:A7"/>
    <mergeCell ref="B6:B7"/>
    <mergeCell ref="C6:C7"/>
    <mergeCell ref="D6:D7"/>
    <mergeCell ref="E6:E7"/>
    <mergeCell ref="L6:L7"/>
    <mergeCell ref="M6:M7"/>
    <mergeCell ref="N6:N7"/>
  </mergeCells>
  <printOptions horizontalCentered="1"/>
  <pageMargins left="0.41" right="0.3" top="0.87" bottom="0.44" header="1.24" footer="0.3"/>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1"/>
  <sheetViews>
    <sheetView workbookViewId="0">
      <selection activeCell="K8" sqref="K8"/>
    </sheetView>
  </sheetViews>
  <sheetFormatPr defaultColWidth="9" defaultRowHeight="15.75" customHeight="1"/>
  <cols>
    <col min="1" max="1" width="5.7" style="81" customWidth="1"/>
    <col min="2" max="2" width="13.6" style="81" customWidth="1"/>
    <col min="3" max="3" width="11.5" style="81" customWidth="1"/>
    <col min="4" max="4" width="12" style="81" customWidth="1"/>
    <col min="5" max="5" width="5.1" style="81" customWidth="1"/>
    <col min="6" max="6" width="7.6" style="341" customWidth="1"/>
    <col min="7" max="7" width="6.9" style="341" customWidth="1"/>
    <col min="8" max="8" width="11.1" style="341" customWidth="1"/>
    <col min="9" max="9" width="7.9" style="81" customWidth="1"/>
    <col min="10" max="10" width="8.5" style="341" customWidth="1"/>
    <col min="11" max="11" width="12.2" style="341" customWidth="1"/>
    <col min="12" max="12" width="10" style="341" customWidth="1"/>
    <col min="13" max="13" width="7" style="341" customWidth="1"/>
    <col min="14" max="14" width="8.1" style="81" customWidth="1"/>
    <col min="15" max="16384" width="9" style="81"/>
  </cols>
  <sheetData>
    <row r="1" s="73" customFormat="1" ht="30" customHeight="1" spans="1:14">
      <c r="A1" s="189" t="s">
        <v>326</v>
      </c>
      <c r="B1" s="240"/>
      <c r="C1" s="240"/>
      <c r="D1" s="240"/>
      <c r="E1" s="240"/>
      <c r="F1" s="240"/>
      <c r="G1" s="240"/>
      <c r="H1" s="240"/>
      <c r="I1" s="240"/>
      <c r="J1" s="240"/>
      <c r="K1" s="240"/>
      <c r="L1" s="240"/>
      <c r="M1" s="240"/>
      <c r="N1" s="240"/>
    </row>
    <row r="2" ht="14.1" customHeight="1" spans="1:14">
      <c r="A2" s="190" t="str">
        <f>参数填写!A3</f>
        <v>评估基准日：2022年7月31日</v>
      </c>
      <c r="B2" s="92"/>
      <c r="C2" s="92"/>
      <c r="D2" s="92"/>
      <c r="E2" s="92"/>
      <c r="F2" s="92"/>
      <c r="G2" s="92"/>
      <c r="H2" s="93"/>
      <c r="I2" s="93"/>
      <c r="J2" s="93"/>
      <c r="K2" s="93"/>
      <c r="L2" s="93"/>
      <c r="M2" s="93"/>
      <c r="N2" s="93"/>
    </row>
    <row r="3" ht="14.1" customHeight="1" spans="1:14">
      <c r="A3" s="100"/>
      <c r="B3" s="100"/>
      <c r="C3" s="100"/>
      <c r="D3" s="100"/>
      <c r="E3" s="100"/>
      <c r="F3" s="100"/>
      <c r="G3" s="100"/>
      <c r="H3" s="96"/>
      <c r="I3" s="96"/>
      <c r="J3" s="96"/>
      <c r="K3" s="96"/>
      <c r="L3" s="96"/>
      <c r="M3" s="191" t="s">
        <v>327</v>
      </c>
      <c r="N3" s="191"/>
    </row>
    <row r="4" ht="14.1" customHeight="1" spans="1:14">
      <c r="A4" s="100"/>
      <c r="B4" s="100"/>
      <c r="C4" s="100"/>
      <c r="D4" s="100"/>
      <c r="E4" s="100"/>
      <c r="F4" s="100"/>
      <c r="G4" s="100"/>
      <c r="H4" s="96"/>
      <c r="I4" s="96"/>
      <c r="J4" s="96"/>
      <c r="K4" s="96"/>
      <c r="L4" s="96"/>
      <c r="M4" s="191"/>
      <c r="N4" s="191"/>
    </row>
    <row r="5" customHeight="1" spans="1:14">
      <c r="A5" s="256" t="str">
        <f>参数填写!A4</f>
        <v>被评估单位：杭氧集团股份有限公司</v>
      </c>
      <c r="N5" s="211" t="s">
        <v>3</v>
      </c>
    </row>
    <row r="6" s="74" customFormat="1" customHeight="1" spans="1:14">
      <c r="A6" s="133" t="s">
        <v>5</v>
      </c>
      <c r="B6" s="133" t="s">
        <v>293</v>
      </c>
      <c r="C6" s="133" t="s">
        <v>294</v>
      </c>
      <c r="D6" s="133" t="s">
        <v>328</v>
      </c>
      <c r="E6" s="257" t="s">
        <v>295</v>
      </c>
      <c r="F6" s="133" t="s">
        <v>94</v>
      </c>
      <c r="G6" s="133"/>
      <c r="H6" s="133"/>
      <c r="I6" s="459" t="s">
        <v>95</v>
      </c>
      <c r="J6" s="459"/>
      <c r="K6" s="459"/>
      <c r="L6" s="460" t="s">
        <v>96</v>
      </c>
      <c r="M6" s="459" t="s">
        <v>296</v>
      </c>
      <c r="N6" s="133" t="s">
        <v>8</v>
      </c>
    </row>
    <row r="7" s="74" customFormat="1" customHeight="1" spans="1:14">
      <c r="A7" s="110"/>
      <c r="B7" s="110"/>
      <c r="C7" s="110"/>
      <c r="D7" s="110"/>
      <c r="E7" s="111"/>
      <c r="F7" s="133" t="s">
        <v>297</v>
      </c>
      <c r="G7" s="133" t="s">
        <v>298</v>
      </c>
      <c r="H7" s="133" t="s">
        <v>299</v>
      </c>
      <c r="I7" s="216" t="s">
        <v>300</v>
      </c>
      <c r="J7" s="459" t="s">
        <v>301</v>
      </c>
      <c r="K7" s="459" t="s">
        <v>299</v>
      </c>
      <c r="L7" s="472"/>
      <c r="M7" s="134"/>
      <c r="N7" s="110"/>
    </row>
    <row r="8" customHeight="1" spans="1:14">
      <c r="A8" s="106"/>
      <c r="B8" s="197"/>
      <c r="C8" s="197"/>
      <c r="D8" s="110"/>
      <c r="E8" s="462"/>
      <c r="F8" s="463"/>
      <c r="G8" s="137"/>
      <c r="H8" s="463"/>
      <c r="I8" s="137"/>
      <c r="J8" s="137"/>
      <c r="K8" s="137"/>
      <c r="L8" s="137">
        <f>K8-H8</f>
        <v>0</v>
      </c>
      <c r="M8" s="202">
        <f>IF(H8=0,0,L8/H8)</f>
        <v>0</v>
      </c>
      <c r="N8" s="217"/>
    </row>
    <row r="9" customHeight="1" spans="1:14">
      <c r="A9" s="110"/>
      <c r="B9" s="250"/>
      <c r="C9" s="250"/>
      <c r="D9" s="110"/>
      <c r="E9" s="217"/>
      <c r="F9" s="463"/>
      <c r="G9" s="137"/>
      <c r="H9" s="463"/>
      <c r="I9" s="463"/>
      <c r="J9" s="137"/>
      <c r="K9" s="137"/>
      <c r="L9" s="137"/>
      <c r="M9" s="216" t="s">
        <v>185</v>
      </c>
      <c r="N9" s="217"/>
    </row>
    <row r="10" customHeight="1" spans="1:14">
      <c r="A10" s="110"/>
      <c r="B10" s="213"/>
      <c r="C10" s="213"/>
      <c r="D10" s="110"/>
      <c r="E10" s="217"/>
      <c r="F10" s="463"/>
      <c r="G10" s="137"/>
      <c r="H10" s="463"/>
      <c r="I10" s="463"/>
      <c r="J10" s="137"/>
      <c r="K10" s="137"/>
      <c r="L10" s="137"/>
      <c r="M10" s="216" t="s">
        <v>185</v>
      </c>
      <c r="N10" s="217"/>
    </row>
    <row r="11" customHeight="1" spans="1:14">
      <c r="A11" s="110"/>
      <c r="B11" s="213"/>
      <c r="C11" s="213"/>
      <c r="D11" s="110"/>
      <c r="E11" s="217"/>
      <c r="F11" s="463"/>
      <c r="G11" s="137"/>
      <c r="H11" s="463"/>
      <c r="I11" s="463"/>
      <c r="J11" s="137"/>
      <c r="K11" s="137"/>
      <c r="L11" s="137"/>
      <c r="M11" s="216" t="s">
        <v>185</v>
      </c>
      <c r="N11" s="217"/>
    </row>
    <row r="12" customHeight="1" spans="1:14">
      <c r="A12" s="110"/>
      <c r="B12" s="213"/>
      <c r="C12" s="213"/>
      <c r="D12" s="110"/>
      <c r="E12" s="217"/>
      <c r="F12" s="463"/>
      <c r="G12" s="137"/>
      <c r="H12" s="463"/>
      <c r="I12" s="463"/>
      <c r="J12" s="137"/>
      <c r="K12" s="137"/>
      <c r="L12" s="137"/>
      <c r="M12" s="216" t="s">
        <v>185</v>
      </c>
      <c r="N12" s="217"/>
    </row>
    <row r="13" customHeight="1" spans="1:14">
      <c r="A13" s="110"/>
      <c r="B13" s="213"/>
      <c r="C13" s="213"/>
      <c r="D13" s="110"/>
      <c r="E13" s="217"/>
      <c r="F13" s="463"/>
      <c r="G13" s="137"/>
      <c r="H13" s="463"/>
      <c r="I13" s="463"/>
      <c r="J13" s="137"/>
      <c r="K13" s="137"/>
      <c r="L13" s="137"/>
      <c r="M13" s="216" t="s">
        <v>185</v>
      </c>
      <c r="N13" s="217"/>
    </row>
    <row r="14" customHeight="1" spans="1:14">
      <c r="A14" s="110"/>
      <c r="B14" s="213"/>
      <c r="C14" s="213"/>
      <c r="D14" s="110"/>
      <c r="E14" s="217"/>
      <c r="F14" s="463"/>
      <c r="G14" s="137"/>
      <c r="H14" s="463"/>
      <c r="I14" s="463"/>
      <c r="J14" s="137"/>
      <c r="K14" s="137"/>
      <c r="L14" s="137"/>
      <c r="M14" s="216" t="s">
        <v>185</v>
      </c>
      <c r="N14" s="217"/>
    </row>
    <row r="15" customHeight="1" spans="1:14">
      <c r="A15" s="110"/>
      <c r="B15" s="250"/>
      <c r="C15" s="250"/>
      <c r="D15" s="110"/>
      <c r="E15" s="217"/>
      <c r="F15" s="463"/>
      <c r="G15" s="137"/>
      <c r="H15" s="463"/>
      <c r="I15" s="463"/>
      <c r="J15" s="137"/>
      <c r="K15" s="137"/>
      <c r="L15" s="137"/>
      <c r="M15" s="216" t="s">
        <v>185</v>
      </c>
      <c r="N15" s="217"/>
    </row>
    <row r="16" customHeight="1" spans="1:14">
      <c r="A16" s="110"/>
      <c r="B16" s="250"/>
      <c r="C16" s="250"/>
      <c r="D16" s="110"/>
      <c r="E16" s="217"/>
      <c r="F16" s="463"/>
      <c r="G16" s="137"/>
      <c r="H16" s="463"/>
      <c r="I16" s="463"/>
      <c r="J16" s="137"/>
      <c r="K16" s="137"/>
      <c r="L16" s="137"/>
      <c r="M16" s="216" t="s">
        <v>185</v>
      </c>
      <c r="N16" s="217"/>
    </row>
    <row r="17" customHeight="1" spans="1:14">
      <c r="A17" s="110"/>
      <c r="B17" s="213"/>
      <c r="C17" s="213"/>
      <c r="D17" s="110"/>
      <c r="E17" s="217"/>
      <c r="F17" s="463"/>
      <c r="G17" s="137"/>
      <c r="H17" s="463"/>
      <c r="I17" s="463"/>
      <c r="J17" s="137"/>
      <c r="K17" s="137"/>
      <c r="L17" s="137"/>
      <c r="M17" s="216" t="s">
        <v>185</v>
      </c>
      <c r="N17" s="217"/>
    </row>
    <row r="18" customHeight="1" spans="1:14">
      <c r="A18" s="110"/>
      <c r="B18" s="213"/>
      <c r="C18" s="213"/>
      <c r="D18" s="110"/>
      <c r="E18" s="217"/>
      <c r="F18" s="463"/>
      <c r="G18" s="137"/>
      <c r="H18" s="463"/>
      <c r="I18" s="463"/>
      <c r="J18" s="137"/>
      <c r="K18" s="137"/>
      <c r="L18" s="137"/>
      <c r="M18" s="216" t="s">
        <v>185</v>
      </c>
      <c r="N18" s="217"/>
    </row>
    <row r="19" customHeight="1" spans="1:14">
      <c r="A19" s="110"/>
      <c r="B19" s="213"/>
      <c r="C19" s="213"/>
      <c r="D19" s="110"/>
      <c r="E19" s="217"/>
      <c r="F19" s="463"/>
      <c r="G19" s="137"/>
      <c r="H19" s="463"/>
      <c r="I19" s="463"/>
      <c r="J19" s="137"/>
      <c r="K19" s="137"/>
      <c r="L19" s="137"/>
      <c r="M19" s="216" t="s">
        <v>185</v>
      </c>
      <c r="N19" s="217"/>
    </row>
    <row r="20" customHeight="1" spans="1:14">
      <c r="A20" s="110"/>
      <c r="B20" s="213"/>
      <c r="C20" s="213"/>
      <c r="D20" s="110"/>
      <c r="E20" s="217"/>
      <c r="F20" s="463"/>
      <c r="G20" s="137"/>
      <c r="H20" s="463"/>
      <c r="I20" s="463"/>
      <c r="J20" s="137"/>
      <c r="K20" s="137"/>
      <c r="L20" s="137"/>
      <c r="M20" s="216" t="s">
        <v>185</v>
      </c>
      <c r="N20" s="217"/>
    </row>
    <row r="21" customHeight="1" spans="1:14">
      <c r="A21" s="110"/>
      <c r="B21" s="213"/>
      <c r="C21" s="213"/>
      <c r="D21" s="110"/>
      <c r="E21" s="217"/>
      <c r="F21" s="463"/>
      <c r="G21" s="137"/>
      <c r="H21" s="463"/>
      <c r="I21" s="463"/>
      <c r="J21" s="137"/>
      <c r="K21" s="137"/>
      <c r="L21" s="137"/>
      <c r="M21" s="216" t="s">
        <v>185</v>
      </c>
      <c r="N21" s="217"/>
    </row>
    <row r="22" customHeight="1" spans="1:14">
      <c r="A22" s="110"/>
      <c r="B22" s="213"/>
      <c r="C22" s="213"/>
      <c r="D22" s="110"/>
      <c r="E22" s="217"/>
      <c r="F22" s="463"/>
      <c r="G22" s="137"/>
      <c r="H22" s="463"/>
      <c r="I22" s="463"/>
      <c r="J22" s="137"/>
      <c r="K22" s="137"/>
      <c r="L22" s="137"/>
      <c r="M22" s="216" t="s">
        <v>185</v>
      </c>
      <c r="N22" s="217"/>
    </row>
    <row r="23" customHeight="1" spans="1:14">
      <c r="A23" s="110"/>
      <c r="B23" s="250"/>
      <c r="C23" s="250"/>
      <c r="D23" s="110"/>
      <c r="E23" s="217"/>
      <c r="F23" s="463"/>
      <c r="G23" s="137"/>
      <c r="H23" s="463"/>
      <c r="I23" s="463"/>
      <c r="J23" s="137"/>
      <c r="K23" s="137"/>
      <c r="L23" s="137"/>
      <c r="M23" s="216" t="s">
        <v>185</v>
      </c>
      <c r="N23" s="217"/>
    </row>
    <row r="24" customHeight="1" spans="1:14">
      <c r="A24" s="110"/>
      <c r="B24" s="250"/>
      <c r="C24" s="250"/>
      <c r="D24" s="110"/>
      <c r="E24" s="217"/>
      <c r="F24" s="463"/>
      <c r="G24" s="137"/>
      <c r="H24" s="463"/>
      <c r="I24" s="463"/>
      <c r="J24" s="137"/>
      <c r="K24" s="137"/>
      <c r="L24" s="137"/>
      <c r="M24" s="216" t="s">
        <v>185</v>
      </c>
      <c r="N24" s="217"/>
    </row>
    <row r="25" customHeight="1" spans="1:14">
      <c r="A25" s="110"/>
      <c r="B25" s="250"/>
      <c r="C25" s="250"/>
      <c r="D25" s="110"/>
      <c r="E25" s="217"/>
      <c r="F25" s="463"/>
      <c r="G25" s="137"/>
      <c r="H25" s="463"/>
      <c r="I25" s="463"/>
      <c r="J25" s="137"/>
      <c r="K25" s="137"/>
      <c r="L25" s="137"/>
      <c r="M25" s="216"/>
      <c r="N25" s="217"/>
    </row>
    <row r="26" customHeight="1" spans="1:14">
      <c r="A26" s="110"/>
      <c r="B26" s="213"/>
      <c r="C26" s="213"/>
      <c r="D26" s="110"/>
      <c r="E26" s="217"/>
      <c r="F26" s="463"/>
      <c r="G26" s="137"/>
      <c r="H26" s="463"/>
      <c r="I26" s="463"/>
      <c r="J26" s="137"/>
      <c r="K26" s="137"/>
      <c r="L26" s="137"/>
      <c r="M26" s="216" t="s">
        <v>185</v>
      </c>
      <c r="N26" s="217"/>
    </row>
    <row r="27" customHeight="1" spans="1:14">
      <c r="A27" s="110"/>
      <c r="B27" s="213"/>
      <c r="C27" s="213"/>
      <c r="D27" s="110"/>
      <c r="E27" s="217"/>
      <c r="F27" s="463"/>
      <c r="G27" s="137"/>
      <c r="H27" s="463"/>
      <c r="I27" s="463"/>
      <c r="J27" s="137"/>
      <c r="K27" s="137"/>
      <c r="L27" s="137"/>
      <c r="M27" s="216" t="s">
        <v>185</v>
      </c>
      <c r="N27" s="217"/>
    </row>
    <row r="28" customHeight="1" spans="1:14">
      <c r="A28" s="110"/>
      <c r="B28" s="213"/>
      <c r="C28" s="213"/>
      <c r="D28" s="110"/>
      <c r="E28" s="217"/>
      <c r="F28" s="463"/>
      <c r="G28" s="137"/>
      <c r="H28" s="463"/>
      <c r="I28" s="463"/>
      <c r="J28" s="137"/>
      <c r="K28" s="137"/>
      <c r="L28" s="137"/>
      <c r="M28" s="216"/>
      <c r="N28" s="217"/>
    </row>
    <row r="29" customHeight="1" spans="1:14">
      <c r="A29" s="218" t="s">
        <v>195</v>
      </c>
      <c r="B29" s="196"/>
      <c r="C29" s="196"/>
      <c r="D29" s="110"/>
      <c r="E29" s="217"/>
      <c r="F29" s="137"/>
      <c r="G29" s="137"/>
      <c r="H29" s="137">
        <f>SUM(H8:H28)</f>
        <v>0</v>
      </c>
      <c r="I29" s="137"/>
      <c r="J29" s="137"/>
      <c r="K29" s="137">
        <f>SUM(K8:K28)</f>
        <v>0</v>
      </c>
      <c r="L29" s="137">
        <f>K29-H29</f>
        <v>0</v>
      </c>
      <c r="M29" s="202">
        <f>IF(H29=0,0,L29/H29)</f>
        <v>0</v>
      </c>
      <c r="N29" s="217"/>
    </row>
    <row r="30" customHeight="1" spans="1:14">
      <c r="A30" s="219" t="str">
        <f>参数填写!A5</f>
        <v>被评估单位填表人：蒋申璐</v>
      </c>
      <c r="B30" s="247"/>
      <c r="C30" s="247"/>
      <c r="D30" s="247"/>
      <c r="E30" s="247"/>
      <c r="I30" s="208" t="s">
        <v>186</v>
      </c>
      <c r="J30" s="208"/>
      <c r="K30" s="208"/>
      <c r="L30" s="208"/>
      <c r="M30" s="208"/>
      <c r="N30" s="208"/>
    </row>
    <row r="31" customHeight="1" spans="1:14">
      <c r="A31" s="223" t="str">
        <f>参数填写!A6</f>
        <v>填表日期：2022年8月</v>
      </c>
    </row>
  </sheetData>
  <mergeCells count="12">
    <mergeCell ref="M3:N3"/>
    <mergeCell ref="F6:H6"/>
    <mergeCell ref="I6:K6"/>
    <mergeCell ref="A29:B29"/>
    <mergeCell ref="A6:A7"/>
    <mergeCell ref="B6:B7"/>
    <mergeCell ref="C6:C7"/>
    <mergeCell ref="D6:D7"/>
    <mergeCell ref="E6:E7"/>
    <mergeCell ref="L6:L7"/>
    <mergeCell ref="M6:M7"/>
    <mergeCell ref="N6:N7"/>
  </mergeCells>
  <printOptions horizontalCentered="1"/>
  <pageMargins left="0.28" right="0.22" top="0.72" bottom="0.6"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2"/>
  <sheetViews>
    <sheetView topLeftCell="A4" workbookViewId="0">
      <selection activeCell="M8" sqref="M8"/>
    </sheetView>
  </sheetViews>
  <sheetFormatPr defaultColWidth="9" defaultRowHeight="15.75" customHeight="1"/>
  <cols>
    <col min="1" max="1" width="4.5" style="81" customWidth="1"/>
    <col min="2" max="2" width="11" style="81" customWidth="1"/>
    <col min="3" max="3" width="8" style="81" customWidth="1"/>
    <col min="4" max="4" width="4" style="81" customWidth="1"/>
    <col min="5" max="5" width="8.4" style="81" customWidth="1"/>
    <col min="6" max="6" width="7.6" style="81" customWidth="1"/>
    <col min="7" max="7" width="9.5" style="81" customWidth="1"/>
    <col min="8" max="8" width="8.2" style="3" customWidth="1"/>
    <col min="9" max="9" width="7.9" style="81" customWidth="1"/>
    <col min="10" max="10" width="7.7" style="81" customWidth="1"/>
    <col min="11" max="11" width="8.6" style="81" customWidth="1"/>
    <col min="12" max="12" width="6.7" style="81" customWidth="1"/>
    <col min="13" max="13" width="7.4" style="81" customWidth="1"/>
    <col min="14" max="14" width="6.5" style="81" customWidth="1"/>
    <col min="15" max="15" width="7.2" style="81" customWidth="1"/>
    <col min="16" max="16" width="6.6" style="81" customWidth="1"/>
    <col min="17" max="16384" width="9" style="81"/>
  </cols>
  <sheetData>
    <row r="1" s="73" customFormat="1" ht="30" customHeight="1" spans="1:16">
      <c r="A1" s="189" t="s">
        <v>329</v>
      </c>
      <c r="B1" s="86"/>
      <c r="C1" s="86"/>
      <c r="D1" s="86"/>
      <c r="E1" s="86"/>
      <c r="F1" s="86"/>
      <c r="G1" s="86"/>
      <c r="H1" s="86"/>
      <c r="I1" s="86"/>
      <c r="J1" s="86"/>
      <c r="K1" s="86"/>
      <c r="L1" s="86"/>
      <c r="M1" s="86"/>
      <c r="N1" s="86"/>
      <c r="O1" s="86"/>
      <c r="P1" s="86"/>
    </row>
    <row r="2" ht="14.1" customHeight="1" spans="1:16">
      <c r="A2" s="190" t="str">
        <f>参数填写!A3</f>
        <v>评估基准日：2022年7月31日</v>
      </c>
      <c r="B2" s="92"/>
      <c r="C2" s="92"/>
      <c r="D2" s="92"/>
      <c r="E2" s="92"/>
      <c r="F2" s="92"/>
      <c r="G2" s="92"/>
      <c r="H2" s="93"/>
      <c r="I2" s="93"/>
      <c r="J2" s="93"/>
      <c r="K2" s="93"/>
      <c r="L2" s="93"/>
      <c r="M2" s="93"/>
      <c r="N2" s="93"/>
      <c r="O2" s="93"/>
      <c r="P2" s="93"/>
    </row>
    <row r="3" ht="14.1" customHeight="1" spans="1:16">
      <c r="A3" s="100"/>
      <c r="B3" s="100"/>
      <c r="C3" s="100"/>
      <c r="D3" s="100"/>
      <c r="E3" s="100"/>
      <c r="F3" s="100"/>
      <c r="G3" s="100"/>
      <c r="H3" s="96"/>
      <c r="I3" s="96"/>
      <c r="J3" s="96"/>
      <c r="K3" s="96"/>
      <c r="L3" s="96"/>
      <c r="M3" s="96"/>
      <c r="N3" s="96"/>
      <c r="O3" s="96"/>
      <c r="P3" s="191" t="s">
        <v>330</v>
      </c>
    </row>
    <row r="4" ht="14.1" customHeight="1" spans="1:16">
      <c r="A4" s="100"/>
      <c r="B4" s="100"/>
      <c r="C4" s="100"/>
      <c r="D4" s="100"/>
      <c r="E4" s="100"/>
      <c r="F4" s="100"/>
      <c r="G4" s="100"/>
      <c r="H4" s="96"/>
      <c r="I4" s="96"/>
      <c r="J4" s="96"/>
      <c r="K4" s="96"/>
      <c r="L4" s="96"/>
      <c r="M4" s="96"/>
      <c r="N4" s="96"/>
      <c r="O4" s="96"/>
      <c r="P4" s="191"/>
    </row>
    <row r="5" customHeight="1" spans="1:16">
      <c r="A5" s="256" t="str">
        <f>参数填写!A4</f>
        <v>被评估单位：杭氧集团股份有限公司</v>
      </c>
      <c r="P5" s="211" t="s">
        <v>3</v>
      </c>
    </row>
    <row r="6" s="74" customFormat="1" customHeight="1" spans="1:16">
      <c r="A6" s="133" t="s">
        <v>5</v>
      </c>
      <c r="B6" s="133" t="s">
        <v>331</v>
      </c>
      <c r="C6" s="274" t="s">
        <v>294</v>
      </c>
      <c r="D6" s="266" t="s">
        <v>295</v>
      </c>
      <c r="E6" s="133" t="s">
        <v>94</v>
      </c>
      <c r="F6" s="133"/>
      <c r="G6" s="133"/>
      <c r="H6" s="133"/>
      <c r="I6" s="133" t="s">
        <v>95</v>
      </c>
      <c r="J6" s="133"/>
      <c r="K6" s="133"/>
      <c r="L6" s="133"/>
      <c r="M6" s="133"/>
      <c r="N6" s="274" t="s">
        <v>96</v>
      </c>
      <c r="O6" s="133" t="s">
        <v>296</v>
      </c>
      <c r="P6" s="133" t="s">
        <v>8</v>
      </c>
    </row>
    <row r="7" s="74" customFormat="1" customHeight="1" spans="1:16">
      <c r="A7" s="110"/>
      <c r="B7" s="110"/>
      <c r="C7" s="275"/>
      <c r="D7" s="444"/>
      <c r="E7" s="133" t="s">
        <v>297</v>
      </c>
      <c r="F7" s="133" t="s">
        <v>332</v>
      </c>
      <c r="G7" s="133" t="s">
        <v>333</v>
      </c>
      <c r="H7" s="133" t="s">
        <v>299</v>
      </c>
      <c r="I7" s="467" t="s">
        <v>300</v>
      </c>
      <c r="J7" s="133" t="s">
        <v>332</v>
      </c>
      <c r="K7" s="133" t="s">
        <v>333</v>
      </c>
      <c r="L7" s="133" t="s">
        <v>334</v>
      </c>
      <c r="M7" s="133" t="s">
        <v>299</v>
      </c>
      <c r="N7" s="275"/>
      <c r="O7" s="110"/>
      <c r="P7" s="110"/>
    </row>
    <row r="8" s="98" customFormat="1" customHeight="1" spans="1:16">
      <c r="A8" s="106" t="s">
        <v>302</v>
      </c>
      <c r="B8" s="197"/>
      <c r="C8" s="464"/>
      <c r="D8" s="462"/>
      <c r="E8" s="466"/>
      <c r="F8" s="466"/>
      <c r="G8" s="468"/>
      <c r="H8" s="466"/>
      <c r="I8" s="466"/>
      <c r="J8" s="466"/>
      <c r="K8" s="465"/>
      <c r="L8" s="465"/>
      <c r="M8" s="465"/>
      <c r="N8" s="465">
        <f>M8-H8</f>
        <v>0</v>
      </c>
      <c r="O8" s="202">
        <f>IF(H8=0,0,N8/H8)</f>
        <v>0</v>
      </c>
      <c r="P8" s="217"/>
    </row>
    <row r="9" customHeight="1" spans="1:16">
      <c r="A9" s="106" t="s">
        <v>303</v>
      </c>
      <c r="B9" s="250"/>
      <c r="C9" s="250"/>
      <c r="D9" s="217"/>
      <c r="E9" s="466"/>
      <c r="F9" s="466"/>
      <c r="G9" s="468"/>
      <c r="H9" s="466"/>
      <c r="I9" s="466"/>
      <c r="J9" s="466"/>
      <c r="K9" s="465"/>
      <c r="L9" s="465"/>
      <c r="M9" s="465"/>
      <c r="N9" s="465"/>
      <c r="O9" s="216" t="s">
        <v>185</v>
      </c>
      <c r="P9" s="217"/>
    </row>
    <row r="10" customHeight="1" spans="1:16">
      <c r="A10" s="106" t="s">
        <v>304</v>
      </c>
      <c r="B10" s="213"/>
      <c r="C10" s="213"/>
      <c r="D10" s="217"/>
      <c r="E10" s="466"/>
      <c r="F10" s="466"/>
      <c r="G10" s="468"/>
      <c r="H10" s="466"/>
      <c r="I10" s="466"/>
      <c r="J10" s="466"/>
      <c r="K10" s="465"/>
      <c r="L10" s="465"/>
      <c r="M10" s="465"/>
      <c r="N10" s="465"/>
      <c r="O10" s="216" t="s">
        <v>185</v>
      </c>
      <c r="P10" s="217"/>
    </row>
    <row r="11" customHeight="1" spans="1:16">
      <c r="A11" s="106" t="s">
        <v>305</v>
      </c>
      <c r="B11" s="213"/>
      <c r="C11" s="213"/>
      <c r="D11" s="217"/>
      <c r="E11" s="466"/>
      <c r="F11" s="466"/>
      <c r="G11" s="468"/>
      <c r="H11" s="466"/>
      <c r="I11" s="466"/>
      <c r="J11" s="466"/>
      <c r="K11" s="465"/>
      <c r="L11" s="465"/>
      <c r="M11" s="465"/>
      <c r="N11" s="465"/>
      <c r="O11" s="216"/>
      <c r="P11" s="217"/>
    </row>
    <row r="12" customHeight="1" spans="1:16">
      <c r="A12" s="106" t="s">
        <v>306</v>
      </c>
      <c r="B12" s="213"/>
      <c r="C12" s="213"/>
      <c r="D12" s="217"/>
      <c r="E12" s="466"/>
      <c r="F12" s="466"/>
      <c r="G12" s="468"/>
      <c r="H12" s="466"/>
      <c r="I12" s="466"/>
      <c r="J12" s="466"/>
      <c r="K12" s="465"/>
      <c r="L12" s="465"/>
      <c r="M12" s="465"/>
      <c r="N12" s="465"/>
      <c r="O12" s="216"/>
      <c r="P12" s="217"/>
    </row>
    <row r="13" customHeight="1" spans="1:16">
      <c r="A13" s="106" t="s">
        <v>307</v>
      </c>
      <c r="B13" s="213"/>
      <c r="C13" s="213"/>
      <c r="D13" s="217"/>
      <c r="E13" s="466"/>
      <c r="F13" s="466"/>
      <c r="G13" s="468"/>
      <c r="H13" s="466"/>
      <c r="I13" s="466"/>
      <c r="J13" s="466"/>
      <c r="K13" s="465"/>
      <c r="L13" s="465"/>
      <c r="M13" s="465"/>
      <c r="N13" s="465"/>
      <c r="O13" s="216"/>
      <c r="P13" s="217"/>
    </row>
    <row r="14" customHeight="1" spans="1:16">
      <c r="A14" s="106" t="s">
        <v>308</v>
      </c>
      <c r="B14" s="213"/>
      <c r="C14" s="213"/>
      <c r="D14" s="217"/>
      <c r="E14" s="466"/>
      <c r="F14" s="466"/>
      <c r="G14" s="468"/>
      <c r="H14" s="466"/>
      <c r="I14" s="466"/>
      <c r="J14" s="466"/>
      <c r="K14" s="465"/>
      <c r="L14" s="465"/>
      <c r="M14" s="465"/>
      <c r="N14" s="465"/>
      <c r="O14" s="216"/>
      <c r="P14" s="217"/>
    </row>
    <row r="15" customHeight="1" spans="1:16">
      <c r="A15" s="106" t="s">
        <v>309</v>
      </c>
      <c r="B15" s="213"/>
      <c r="C15" s="213"/>
      <c r="D15" s="217"/>
      <c r="E15" s="466"/>
      <c r="F15" s="466"/>
      <c r="G15" s="468"/>
      <c r="H15" s="466"/>
      <c r="I15" s="466"/>
      <c r="J15" s="466"/>
      <c r="K15" s="465"/>
      <c r="L15" s="465"/>
      <c r="M15" s="465"/>
      <c r="N15" s="465"/>
      <c r="O15" s="216"/>
      <c r="P15" s="217"/>
    </row>
    <row r="16" customHeight="1" spans="1:16">
      <c r="A16" s="106" t="s">
        <v>310</v>
      </c>
      <c r="B16" s="213"/>
      <c r="C16" s="213"/>
      <c r="D16" s="217"/>
      <c r="E16" s="466"/>
      <c r="F16" s="466"/>
      <c r="G16" s="468"/>
      <c r="H16" s="466"/>
      <c r="I16" s="466"/>
      <c r="J16" s="466"/>
      <c r="K16" s="465"/>
      <c r="L16" s="465"/>
      <c r="M16" s="465"/>
      <c r="N16" s="465"/>
      <c r="O16" s="216" t="s">
        <v>185</v>
      </c>
      <c r="P16" s="217"/>
    </row>
    <row r="17" customHeight="1" spans="1:16">
      <c r="A17" s="106" t="s">
        <v>311</v>
      </c>
      <c r="B17" s="213"/>
      <c r="C17" s="213"/>
      <c r="D17" s="217"/>
      <c r="E17" s="466"/>
      <c r="F17" s="466"/>
      <c r="G17" s="468"/>
      <c r="H17" s="466"/>
      <c r="I17" s="466"/>
      <c r="J17" s="466"/>
      <c r="K17" s="465"/>
      <c r="L17" s="465"/>
      <c r="M17" s="465"/>
      <c r="N17" s="465"/>
      <c r="O17" s="216" t="s">
        <v>185</v>
      </c>
      <c r="P17" s="217"/>
    </row>
    <row r="18" customHeight="1" spans="1:16">
      <c r="A18" s="106" t="s">
        <v>312</v>
      </c>
      <c r="B18" s="213"/>
      <c r="C18" s="213"/>
      <c r="D18" s="217"/>
      <c r="E18" s="466"/>
      <c r="F18" s="466"/>
      <c r="G18" s="468"/>
      <c r="H18" s="466"/>
      <c r="I18" s="466"/>
      <c r="J18" s="466"/>
      <c r="K18" s="465"/>
      <c r="L18" s="465"/>
      <c r="M18" s="465"/>
      <c r="N18" s="465"/>
      <c r="O18" s="216" t="s">
        <v>185</v>
      </c>
      <c r="P18" s="217"/>
    </row>
    <row r="19" customHeight="1" spans="1:16">
      <c r="A19" s="106" t="s">
        <v>313</v>
      </c>
      <c r="B19" s="213"/>
      <c r="C19" s="213"/>
      <c r="D19" s="217"/>
      <c r="E19" s="466"/>
      <c r="F19" s="466"/>
      <c r="G19" s="468"/>
      <c r="H19" s="466"/>
      <c r="I19" s="466"/>
      <c r="J19" s="466"/>
      <c r="K19" s="465"/>
      <c r="L19" s="465"/>
      <c r="M19" s="465"/>
      <c r="N19" s="465"/>
      <c r="O19" s="216" t="s">
        <v>185</v>
      </c>
      <c r="P19" s="217"/>
    </row>
    <row r="20" customHeight="1" spans="1:16">
      <c r="A20" s="106" t="s">
        <v>314</v>
      </c>
      <c r="B20" s="250"/>
      <c r="C20" s="250"/>
      <c r="D20" s="217"/>
      <c r="E20" s="466"/>
      <c r="F20" s="466"/>
      <c r="G20" s="468"/>
      <c r="H20" s="466"/>
      <c r="I20" s="466"/>
      <c r="J20" s="466"/>
      <c r="K20" s="465"/>
      <c r="L20" s="465"/>
      <c r="M20" s="465"/>
      <c r="N20" s="465"/>
      <c r="O20" s="216" t="s">
        <v>185</v>
      </c>
      <c r="P20" s="217"/>
    </row>
    <row r="21" customHeight="1" spans="1:16">
      <c r="A21" s="106" t="s">
        <v>315</v>
      </c>
      <c r="B21" s="213"/>
      <c r="C21" s="213"/>
      <c r="D21" s="217"/>
      <c r="E21" s="466"/>
      <c r="F21" s="466"/>
      <c r="G21" s="468"/>
      <c r="H21" s="466"/>
      <c r="I21" s="466"/>
      <c r="J21" s="466"/>
      <c r="K21" s="465"/>
      <c r="L21" s="465"/>
      <c r="M21" s="465"/>
      <c r="N21" s="465"/>
      <c r="O21" s="216" t="s">
        <v>185</v>
      </c>
      <c r="P21" s="217"/>
    </row>
    <row r="22" customHeight="1" spans="1:16">
      <c r="A22" s="106" t="s">
        <v>316</v>
      </c>
      <c r="B22" s="213"/>
      <c r="C22" s="213"/>
      <c r="D22" s="217"/>
      <c r="E22" s="466"/>
      <c r="F22" s="466"/>
      <c r="G22" s="468"/>
      <c r="H22" s="466"/>
      <c r="I22" s="466"/>
      <c r="J22" s="466"/>
      <c r="K22" s="465"/>
      <c r="L22" s="465"/>
      <c r="M22" s="465"/>
      <c r="N22" s="465"/>
      <c r="O22" s="216"/>
      <c r="P22" s="217"/>
    </row>
    <row r="23" customHeight="1" spans="1:16">
      <c r="A23" s="106" t="s">
        <v>317</v>
      </c>
      <c r="B23" s="213"/>
      <c r="C23" s="213"/>
      <c r="D23" s="217"/>
      <c r="E23" s="466"/>
      <c r="F23" s="466"/>
      <c r="G23" s="468"/>
      <c r="H23" s="466"/>
      <c r="I23" s="466"/>
      <c r="J23" s="466"/>
      <c r="K23" s="465"/>
      <c r="L23" s="465"/>
      <c r="M23" s="465"/>
      <c r="N23" s="465"/>
      <c r="O23" s="216"/>
      <c r="P23" s="217"/>
    </row>
    <row r="24" customHeight="1" spans="1:16">
      <c r="A24" s="106" t="s">
        <v>318</v>
      </c>
      <c r="B24" s="213"/>
      <c r="C24" s="213"/>
      <c r="D24" s="217"/>
      <c r="E24" s="466"/>
      <c r="F24" s="466"/>
      <c r="G24" s="468"/>
      <c r="H24" s="466"/>
      <c r="I24" s="466"/>
      <c r="J24" s="466"/>
      <c r="K24" s="465"/>
      <c r="L24" s="465"/>
      <c r="M24" s="465"/>
      <c r="N24" s="465"/>
      <c r="O24" s="216" t="s">
        <v>185</v>
      </c>
      <c r="P24" s="217"/>
    </row>
    <row r="25" customHeight="1" spans="1:16">
      <c r="A25" s="106" t="s">
        <v>319</v>
      </c>
      <c r="B25" s="250"/>
      <c r="C25" s="250"/>
      <c r="D25" s="217"/>
      <c r="E25" s="466"/>
      <c r="F25" s="466"/>
      <c r="G25" s="468"/>
      <c r="H25" s="466"/>
      <c r="I25" s="466"/>
      <c r="J25" s="466"/>
      <c r="K25" s="465"/>
      <c r="L25" s="465"/>
      <c r="M25" s="465"/>
      <c r="N25" s="465"/>
      <c r="O25" s="216" t="s">
        <v>185</v>
      </c>
      <c r="P25" s="217"/>
    </row>
    <row r="26" customHeight="1" spans="1:16">
      <c r="A26" s="106" t="s">
        <v>320</v>
      </c>
      <c r="B26" s="250"/>
      <c r="C26" s="250"/>
      <c r="D26" s="217"/>
      <c r="E26" s="466"/>
      <c r="F26" s="466"/>
      <c r="G26" s="468"/>
      <c r="H26" s="466"/>
      <c r="I26" s="466"/>
      <c r="J26" s="466"/>
      <c r="K26" s="465"/>
      <c r="L26" s="465"/>
      <c r="M26" s="465"/>
      <c r="N26" s="465"/>
      <c r="O26" s="216" t="s">
        <v>185</v>
      </c>
      <c r="P26" s="217"/>
    </row>
    <row r="27" customHeight="1" spans="1:16">
      <c r="A27" s="106" t="s">
        <v>335</v>
      </c>
      <c r="B27" s="213"/>
      <c r="C27" s="213"/>
      <c r="D27" s="217"/>
      <c r="E27" s="466"/>
      <c r="F27" s="466"/>
      <c r="G27" s="468"/>
      <c r="H27" s="466"/>
      <c r="I27" s="466"/>
      <c r="J27" s="466"/>
      <c r="K27" s="465"/>
      <c r="L27" s="465"/>
      <c r="M27" s="465"/>
      <c r="N27" s="465"/>
      <c r="O27" s="216" t="s">
        <v>185</v>
      </c>
      <c r="P27" s="217"/>
    </row>
    <row r="28" customHeight="1" spans="1:16">
      <c r="A28" s="106" t="s">
        <v>336</v>
      </c>
      <c r="B28" s="213"/>
      <c r="C28" s="213"/>
      <c r="D28" s="217"/>
      <c r="E28" s="466"/>
      <c r="F28" s="466"/>
      <c r="G28" s="468"/>
      <c r="H28" s="466"/>
      <c r="I28" s="466"/>
      <c r="J28" s="466"/>
      <c r="K28" s="465"/>
      <c r="L28" s="465"/>
      <c r="M28" s="465"/>
      <c r="N28" s="465"/>
      <c r="O28" s="216" t="s">
        <v>185</v>
      </c>
      <c r="P28" s="217"/>
    </row>
    <row r="29" customHeight="1" spans="1:16">
      <c r="A29" s="106" t="s">
        <v>337</v>
      </c>
      <c r="B29" s="217"/>
      <c r="C29" s="217"/>
      <c r="D29" s="217"/>
      <c r="E29" s="466"/>
      <c r="F29" s="466"/>
      <c r="G29" s="466"/>
      <c r="H29" s="466"/>
      <c r="I29" s="466"/>
      <c r="J29" s="466"/>
      <c r="K29" s="465"/>
      <c r="L29" s="465"/>
      <c r="M29" s="465"/>
      <c r="N29" s="465"/>
      <c r="O29" s="216"/>
      <c r="P29" s="217"/>
    </row>
    <row r="30" customHeight="1" spans="1:16">
      <c r="A30" s="133" t="s">
        <v>195</v>
      </c>
      <c r="B30" s="133"/>
      <c r="C30" s="133"/>
      <c r="D30" s="217"/>
      <c r="E30" s="465"/>
      <c r="F30" s="465"/>
      <c r="G30" s="465"/>
      <c r="H30" s="465">
        <f>SUM(H8:H29)</f>
        <v>0</v>
      </c>
      <c r="I30" s="465"/>
      <c r="J30" s="465"/>
      <c r="K30" s="465"/>
      <c r="L30" s="465"/>
      <c r="M30" s="465">
        <f>SUM(M8:M29)</f>
        <v>0</v>
      </c>
      <c r="N30" s="465">
        <f>M30-H30</f>
        <v>0</v>
      </c>
      <c r="O30" s="202">
        <f>IF(H30=0,0,N30/H30)</f>
        <v>0</v>
      </c>
      <c r="P30" s="217"/>
    </row>
    <row r="31" s="235" customFormat="1" customHeight="1" spans="1:16">
      <c r="A31" s="208" t="str">
        <f>参数填写!A5</f>
        <v>被评估单位填表人：蒋申璐</v>
      </c>
      <c r="B31" s="208"/>
      <c r="C31" s="208"/>
      <c r="D31" s="208"/>
      <c r="E31" s="208"/>
      <c r="F31" s="469"/>
      <c r="H31" s="470"/>
      <c r="J31" s="208" t="s">
        <v>186</v>
      </c>
      <c r="K31" s="208"/>
      <c r="L31" s="208"/>
      <c r="M31" s="208"/>
      <c r="N31" s="208"/>
      <c r="O31" s="208"/>
      <c r="P31" s="208"/>
    </row>
    <row r="32" s="235" customFormat="1" customHeight="1" spans="1:16">
      <c r="A32" s="471" t="str">
        <f>参数填写!A6</f>
        <v>填表日期：2022年8月</v>
      </c>
      <c r="E32" s="469"/>
      <c r="F32" s="469"/>
      <c r="G32" s="469"/>
      <c r="H32" s="469"/>
    </row>
  </sheetData>
  <mergeCells count="10">
    <mergeCell ref="E6:H6"/>
    <mergeCell ref="I6:M6"/>
    <mergeCell ref="A30:B30"/>
    <mergeCell ref="A6:A7"/>
    <mergeCell ref="B6:B7"/>
    <mergeCell ref="C6:C7"/>
    <mergeCell ref="D6:D7"/>
    <mergeCell ref="N6:N7"/>
    <mergeCell ref="O6:O7"/>
    <mergeCell ref="P6:P7"/>
  </mergeCells>
  <printOptions horizontalCentered="1"/>
  <pageMargins left="0.54" right="0.46" top="0.76" bottom="0.55" header="1.13" footer="0.33"/>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
  <sheetViews>
    <sheetView workbookViewId="0">
      <selection activeCell="J8" sqref="J8"/>
    </sheetView>
  </sheetViews>
  <sheetFormatPr defaultColWidth="9" defaultRowHeight="15.75" customHeight="1"/>
  <cols>
    <col min="1" max="1" width="5.7" style="81" customWidth="1"/>
    <col min="2" max="2" width="10.9" style="81" customWidth="1"/>
    <col min="3" max="3" width="16.2" style="81" customWidth="1"/>
    <col min="4" max="4" width="4.4" style="81" customWidth="1"/>
    <col min="5" max="5" width="12.1" style="81" customWidth="1" outlineLevel="1"/>
    <col min="6" max="6" width="7.5" style="341" customWidth="1"/>
    <col min="7" max="7" width="13.4" style="341" customWidth="1"/>
    <col min="8" max="9" width="8.6" style="341" customWidth="1"/>
    <col min="10" max="10" width="13.7" style="341" customWidth="1"/>
    <col min="11" max="11" width="9.1" style="341" customWidth="1"/>
    <col min="12" max="12" width="8.7" style="341" customWidth="1"/>
    <col min="13" max="13" width="9.5" style="81" customWidth="1"/>
    <col min="14" max="16384" width="9" style="81"/>
  </cols>
  <sheetData>
    <row r="1" s="73" customFormat="1" ht="30" customHeight="1" spans="1:13">
      <c r="A1" s="189" t="s">
        <v>338</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96"/>
      <c r="M3" s="191" t="s">
        <v>339</v>
      </c>
    </row>
    <row r="4" ht="14.1" customHeight="1" spans="1:13">
      <c r="A4" s="100"/>
      <c r="B4" s="100"/>
      <c r="C4" s="100"/>
      <c r="D4" s="100"/>
      <c r="E4" s="100"/>
      <c r="F4" s="100"/>
      <c r="G4" s="100"/>
      <c r="H4" s="96"/>
      <c r="I4" s="96"/>
      <c r="J4" s="96"/>
      <c r="K4" s="96"/>
      <c r="L4" s="96"/>
      <c r="M4" s="191"/>
    </row>
    <row r="5" customHeight="1" spans="1:13">
      <c r="A5" s="256" t="str">
        <f>参数填写!A4</f>
        <v>被评估单位：杭氧集团股份有限公司</v>
      </c>
      <c r="M5" s="211" t="s">
        <v>3</v>
      </c>
    </row>
    <row r="6" s="74" customFormat="1" customHeight="1" spans="1:13">
      <c r="A6" s="133" t="s">
        <v>5</v>
      </c>
      <c r="B6" s="133" t="s">
        <v>293</v>
      </c>
      <c r="C6" s="133" t="s">
        <v>294</v>
      </c>
      <c r="D6" s="266" t="s">
        <v>295</v>
      </c>
      <c r="E6" s="218" t="s">
        <v>94</v>
      </c>
      <c r="F6" s="194"/>
      <c r="G6" s="196"/>
      <c r="H6" s="133" t="s">
        <v>95</v>
      </c>
      <c r="I6" s="133"/>
      <c r="J6" s="110"/>
      <c r="K6" s="274" t="s">
        <v>96</v>
      </c>
      <c r="L6" s="133" t="s">
        <v>296</v>
      </c>
      <c r="M6" s="133" t="s">
        <v>8</v>
      </c>
    </row>
    <row r="7" s="74" customFormat="1" customHeight="1" spans="1:13">
      <c r="A7" s="110"/>
      <c r="B7" s="110"/>
      <c r="C7" s="110"/>
      <c r="D7" s="444"/>
      <c r="E7" s="133" t="s">
        <v>297</v>
      </c>
      <c r="F7" s="133" t="s">
        <v>298</v>
      </c>
      <c r="G7" s="133" t="s">
        <v>299</v>
      </c>
      <c r="H7" s="133" t="s">
        <v>300</v>
      </c>
      <c r="I7" s="133" t="s">
        <v>301</v>
      </c>
      <c r="J7" s="133" t="s">
        <v>299</v>
      </c>
      <c r="K7" s="276"/>
      <c r="L7" s="110"/>
      <c r="M7" s="110"/>
    </row>
    <row r="8" s="98" customFormat="1" customHeight="1" spans="1:13">
      <c r="A8" s="106"/>
      <c r="B8" s="197"/>
      <c r="C8" s="464"/>
      <c r="D8" s="462"/>
      <c r="E8" s="465"/>
      <c r="F8" s="466" t="s">
        <v>185</v>
      </c>
      <c r="G8" s="466"/>
      <c r="H8" s="465"/>
      <c r="I8" s="465"/>
      <c r="J8" s="465"/>
      <c r="K8" s="465">
        <f>J8-G8</f>
        <v>0</v>
      </c>
      <c r="L8" s="202">
        <f>IF(G8=0,0,K8/G8)</f>
        <v>0</v>
      </c>
      <c r="M8" s="217"/>
    </row>
    <row r="9" customHeight="1" spans="1:13">
      <c r="A9" s="110"/>
      <c r="B9" s="250"/>
      <c r="C9" s="250"/>
      <c r="D9" s="217"/>
      <c r="E9" s="465"/>
      <c r="F9" s="466" t="s">
        <v>185</v>
      </c>
      <c r="G9" s="466"/>
      <c r="H9" s="466"/>
      <c r="I9" s="466"/>
      <c r="J9" s="466"/>
      <c r="K9" s="466"/>
      <c r="L9" s="216" t="s">
        <v>185</v>
      </c>
      <c r="M9" s="217"/>
    </row>
    <row r="10" customHeight="1" spans="1:13">
      <c r="A10" s="110"/>
      <c r="B10" s="213"/>
      <c r="C10" s="213"/>
      <c r="D10" s="217"/>
      <c r="E10" s="465"/>
      <c r="F10" s="466" t="s">
        <v>185</v>
      </c>
      <c r="G10" s="466"/>
      <c r="H10" s="466"/>
      <c r="I10" s="466"/>
      <c r="J10" s="466"/>
      <c r="K10" s="466"/>
      <c r="L10" s="216" t="s">
        <v>185</v>
      </c>
      <c r="M10" s="217"/>
    </row>
    <row r="11" customHeight="1" spans="1:13">
      <c r="A11" s="110"/>
      <c r="B11" s="213"/>
      <c r="C11" s="213"/>
      <c r="D11" s="217"/>
      <c r="E11" s="465"/>
      <c r="F11" s="466" t="s">
        <v>185</v>
      </c>
      <c r="G11" s="466"/>
      <c r="H11" s="466"/>
      <c r="I11" s="466"/>
      <c r="J11" s="466"/>
      <c r="K11" s="466"/>
      <c r="L11" s="216" t="s">
        <v>185</v>
      </c>
      <c r="M11" s="217"/>
    </row>
    <row r="12" customHeight="1" spans="1:13">
      <c r="A12" s="110"/>
      <c r="B12" s="213"/>
      <c r="C12" s="213"/>
      <c r="D12" s="217"/>
      <c r="E12" s="465"/>
      <c r="F12" s="466" t="s">
        <v>185</v>
      </c>
      <c r="G12" s="466"/>
      <c r="H12" s="466"/>
      <c r="I12" s="466"/>
      <c r="J12" s="466"/>
      <c r="K12" s="466"/>
      <c r="L12" s="216" t="s">
        <v>185</v>
      </c>
      <c r="M12" s="217"/>
    </row>
    <row r="13" customHeight="1" spans="1:13">
      <c r="A13" s="110"/>
      <c r="B13" s="213"/>
      <c r="C13" s="213"/>
      <c r="D13" s="217"/>
      <c r="E13" s="465"/>
      <c r="F13" s="466" t="s">
        <v>185</v>
      </c>
      <c r="G13" s="466"/>
      <c r="H13" s="466"/>
      <c r="I13" s="466"/>
      <c r="J13" s="466"/>
      <c r="K13" s="466"/>
      <c r="L13" s="216" t="s">
        <v>185</v>
      </c>
      <c r="M13" s="217"/>
    </row>
    <row r="14" customHeight="1" spans="1:13">
      <c r="A14" s="110"/>
      <c r="B14" s="213"/>
      <c r="C14" s="213"/>
      <c r="D14" s="217"/>
      <c r="E14" s="465"/>
      <c r="F14" s="466" t="s">
        <v>185</v>
      </c>
      <c r="G14" s="466"/>
      <c r="H14" s="466"/>
      <c r="I14" s="466"/>
      <c r="J14" s="466"/>
      <c r="K14" s="466"/>
      <c r="L14" s="216" t="s">
        <v>185</v>
      </c>
      <c r="M14" s="217"/>
    </row>
    <row r="15" customHeight="1" spans="1:13">
      <c r="A15" s="110"/>
      <c r="B15" s="250"/>
      <c r="C15" s="250"/>
      <c r="D15" s="217"/>
      <c r="E15" s="465"/>
      <c r="F15" s="466" t="s">
        <v>185</v>
      </c>
      <c r="G15" s="466"/>
      <c r="H15" s="466"/>
      <c r="I15" s="466"/>
      <c r="J15" s="466"/>
      <c r="K15" s="466"/>
      <c r="L15" s="216" t="s">
        <v>185</v>
      </c>
      <c r="M15" s="217"/>
    </row>
    <row r="16" customHeight="1" spans="1:13">
      <c r="A16" s="110"/>
      <c r="B16" s="250"/>
      <c r="C16" s="250"/>
      <c r="D16" s="217"/>
      <c r="E16" s="465"/>
      <c r="F16" s="466" t="s">
        <v>185</v>
      </c>
      <c r="G16" s="466"/>
      <c r="H16" s="466"/>
      <c r="I16" s="466"/>
      <c r="J16" s="466"/>
      <c r="K16" s="466"/>
      <c r="L16" s="216" t="s">
        <v>185</v>
      </c>
      <c r="M16" s="217"/>
    </row>
    <row r="17" customHeight="1" spans="1:13">
      <c r="A17" s="110"/>
      <c r="B17" s="213"/>
      <c r="C17" s="213"/>
      <c r="D17" s="217"/>
      <c r="E17" s="465"/>
      <c r="F17" s="466" t="s">
        <v>185</v>
      </c>
      <c r="G17" s="466"/>
      <c r="H17" s="466"/>
      <c r="I17" s="466"/>
      <c r="J17" s="466"/>
      <c r="K17" s="466"/>
      <c r="L17" s="216" t="s">
        <v>185</v>
      </c>
      <c r="M17" s="217"/>
    </row>
    <row r="18" customHeight="1" spans="1:13">
      <c r="A18" s="110"/>
      <c r="B18" s="213"/>
      <c r="C18" s="213"/>
      <c r="D18" s="217"/>
      <c r="E18" s="465"/>
      <c r="F18" s="466" t="s">
        <v>185</v>
      </c>
      <c r="G18" s="466"/>
      <c r="H18" s="466"/>
      <c r="I18" s="466"/>
      <c r="J18" s="466"/>
      <c r="K18" s="466"/>
      <c r="L18" s="216" t="s">
        <v>185</v>
      </c>
      <c r="M18" s="217"/>
    </row>
    <row r="19" customHeight="1" spans="1:13">
      <c r="A19" s="110"/>
      <c r="B19" s="213"/>
      <c r="C19" s="213"/>
      <c r="D19" s="217"/>
      <c r="E19" s="465"/>
      <c r="F19" s="466" t="s">
        <v>185</v>
      </c>
      <c r="G19" s="466"/>
      <c r="H19" s="466"/>
      <c r="I19" s="466"/>
      <c r="J19" s="466"/>
      <c r="K19" s="466"/>
      <c r="L19" s="216" t="s">
        <v>185</v>
      </c>
      <c r="M19" s="217"/>
    </row>
    <row r="20" customHeight="1" spans="1:13">
      <c r="A20" s="110"/>
      <c r="B20" s="213"/>
      <c r="C20" s="213"/>
      <c r="D20" s="217"/>
      <c r="E20" s="465"/>
      <c r="F20" s="466" t="s">
        <v>185</v>
      </c>
      <c r="G20" s="466"/>
      <c r="H20" s="466"/>
      <c r="I20" s="466"/>
      <c r="J20" s="466"/>
      <c r="K20" s="466"/>
      <c r="L20" s="216" t="s">
        <v>185</v>
      </c>
      <c r="M20" s="217"/>
    </row>
    <row r="21" customHeight="1" spans="1:13">
      <c r="A21" s="110"/>
      <c r="B21" s="213"/>
      <c r="C21" s="213"/>
      <c r="D21" s="217"/>
      <c r="E21" s="465"/>
      <c r="F21" s="466" t="s">
        <v>185</v>
      </c>
      <c r="G21" s="466"/>
      <c r="H21" s="466"/>
      <c r="I21" s="466"/>
      <c r="J21" s="466"/>
      <c r="K21" s="466"/>
      <c r="L21" s="216" t="s">
        <v>185</v>
      </c>
      <c r="M21" s="217"/>
    </row>
    <row r="22" customHeight="1" spans="1:13">
      <c r="A22" s="110"/>
      <c r="B22" s="213"/>
      <c r="C22" s="213"/>
      <c r="D22" s="217"/>
      <c r="E22" s="465"/>
      <c r="F22" s="466" t="s">
        <v>185</v>
      </c>
      <c r="G22" s="466"/>
      <c r="H22" s="466"/>
      <c r="I22" s="466"/>
      <c r="J22" s="466"/>
      <c r="K22" s="466"/>
      <c r="L22" s="216" t="s">
        <v>185</v>
      </c>
      <c r="M22" s="217"/>
    </row>
    <row r="23" customHeight="1" spans="1:13">
      <c r="A23" s="110"/>
      <c r="B23" s="250"/>
      <c r="C23" s="250"/>
      <c r="D23" s="217"/>
      <c r="E23" s="465"/>
      <c r="F23" s="466" t="s">
        <v>185</v>
      </c>
      <c r="G23" s="466"/>
      <c r="H23" s="466"/>
      <c r="I23" s="466"/>
      <c r="J23" s="466"/>
      <c r="K23" s="466"/>
      <c r="L23" s="216" t="s">
        <v>185</v>
      </c>
      <c r="M23" s="217"/>
    </row>
    <row r="24" customHeight="1" spans="1:13">
      <c r="A24" s="110"/>
      <c r="B24" s="250"/>
      <c r="C24" s="250"/>
      <c r="D24" s="217"/>
      <c r="E24" s="465"/>
      <c r="F24" s="466"/>
      <c r="G24" s="466"/>
      <c r="H24" s="466"/>
      <c r="I24" s="466"/>
      <c r="J24" s="466"/>
      <c r="K24" s="466"/>
      <c r="L24" s="216"/>
      <c r="M24" s="217"/>
    </row>
    <row r="25" customHeight="1" spans="1:13">
      <c r="A25" s="110"/>
      <c r="B25" s="250"/>
      <c r="C25" s="250"/>
      <c r="D25" s="217"/>
      <c r="E25" s="465"/>
      <c r="F25" s="466" t="s">
        <v>185</v>
      </c>
      <c r="G25" s="466"/>
      <c r="H25" s="466"/>
      <c r="I25" s="466"/>
      <c r="J25" s="466"/>
      <c r="K25" s="466"/>
      <c r="L25" s="216" t="s">
        <v>185</v>
      </c>
      <c r="M25" s="217"/>
    </row>
    <row r="26" customHeight="1" spans="1:13">
      <c r="A26" s="110"/>
      <c r="B26" s="213"/>
      <c r="C26" s="213"/>
      <c r="D26" s="217"/>
      <c r="E26" s="465"/>
      <c r="F26" s="466" t="s">
        <v>185</v>
      </c>
      <c r="G26" s="466"/>
      <c r="H26" s="466"/>
      <c r="I26" s="466"/>
      <c r="J26" s="466"/>
      <c r="K26" s="466"/>
      <c r="L26" s="216" t="s">
        <v>185</v>
      </c>
      <c r="M26" s="217"/>
    </row>
    <row r="27" customHeight="1" spans="1:13">
      <c r="A27" s="110"/>
      <c r="B27" s="213"/>
      <c r="C27" s="213"/>
      <c r="D27" s="217"/>
      <c r="E27" s="465"/>
      <c r="F27" s="466" t="s">
        <v>185</v>
      </c>
      <c r="G27" s="466"/>
      <c r="H27" s="466"/>
      <c r="I27" s="466"/>
      <c r="J27" s="466"/>
      <c r="K27" s="466"/>
      <c r="L27" s="216" t="s">
        <v>185</v>
      </c>
      <c r="M27" s="217"/>
    </row>
    <row r="28" customHeight="1" spans="1:13">
      <c r="A28" s="110"/>
      <c r="B28" s="213"/>
      <c r="C28" s="213"/>
      <c r="D28" s="217"/>
      <c r="E28" s="465"/>
      <c r="F28" s="466"/>
      <c r="G28" s="466"/>
      <c r="H28" s="466"/>
      <c r="I28" s="466"/>
      <c r="J28" s="466"/>
      <c r="K28" s="466"/>
      <c r="L28" s="216"/>
      <c r="M28" s="217"/>
    </row>
    <row r="29" customHeight="1" spans="1:13">
      <c r="A29" s="218" t="s">
        <v>195</v>
      </c>
      <c r="B29" s="196"/>
      <c r="C29" s="196"/>
      <c r="D29" s="217"/>
      <c r="E29" s="465"/>
      <c r="F29" s="465"/>
      <c r="G29" s="465">
        <f>SUM(G8:G28)</f>
        <v>0</v>
      </c>
      <c r="H29" s="465"/>
      <c r="I29" s="465"/>
      <c r="J29" s="465">
        <f>SUM(J8:J28)</f>
        <v>0</v>
      </c>
      <c r="K29" s="465">
        <f>J29-G29</f>
        <v>0</v>
      </c>
      <c r="L29" s="202">
        <f>IF(G29=0,0,K29/G29)</f>
        <v>0</v>
      </c>
      <c r="M29" s="217"/>
    </row>
    <row r="30" customHeight="1" spans="1:13">
      <c r="A30" s="219" t="str">
        <f>参数填写!A5</f>
        <v>被评估单位填表人：蒋申璐</v>
      </c>
      <c r="B30" s="247"/>
      <c r="C30" s="247"/>
      <c r="D30" s="247"/>
      <c r="E30" s="247"/>
      <c r="F30" s="256"/>
      <c r="G30" s="256"/>
      <c r="H30" s="81"/>
      <c r="I30" s="208" t="s">
        <v>186</v>
      </c>
      <c r="J30" s="222"/>
      <c r="K30" s="222"/>
      <c r="L30" s="222"/>
      <c r="M30" s="222"/>
    </row>
    <row r="31" customHeight="1" spans="1:13">
      <c r="A31" s="223" t="str">
        <f>参数填写!A6</f>
        <v>填表日期：2022年8月</v>
      </c>
      <c r="F31" s="3"/>
      <c r="G31" s="3"/>
      <c r="H31" s="81"/>
      <c r="I31" s="81"/>
      <c r="J31" s="81"/>
      <c r="K31" s="81"/>
      <c r="L31" s="81"/>
    </row>
  </sheetData>
  <mergeCells count="10">
    <mergeCell ref="E6:G6"/>
    <mergeCell ref="H6:J6"/>
    <mergeCell ref="A29:B29"/>
    <mergeCell ref="A6:A7"/>
    <mergeCell ref="B6:B7"/>
    <mergeCell ref="C6:C7"/>
    <mergeCell ref="D6:D7"/>
    <mergeCell ref="K6:K7"/>
    <mergeCell ref="L6:L7"/>
    <mergeCell ref="M6:M7"/>
  </mergeCells>
  <printOptions horizontalCentered="1"/>
  <pageMargins left="0.53" right="0.2" top="0.78" bottom="0.66" header="1.1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J8" sqref="J8"/>
    </sheetView>
  </sheetViews>
  <sheetFormatPr defaultColWidth="9" defaultRowHeight="15.75" customHeight="1"/>
  <cols>
    <col min="1" max="1" width="4.7" style="81" customWidth="1"/>
    <col min="2" max="2" width="13.6" style="81" customWidth="1"/>
    <col min="3" max="3" width="17.7" style="81" customWidth="1"/>
    <col min="4" max="4" width="5.1" style="81" customWidth="1"/>
    <col min="5" max="5" width="10.2" style="341" customWidth="1"/>
    <col min="6" max="6" width="6.9" style="341" customWidth="1"/>
    <col min="7" max="7" width="13.1" style="341" customWidth="1"/>
    <col min="8" max="9" width="8.5" style="341" customWidth="1"/>
    <col min="10" max="10" width="12.2" style="341" customWidth="1"/>
    <col min="11" max="11" width="8.4" style="341" customWidth="1"/>
    <col min="12" max="12" width="7.7" style="341" customWidth="1"/>
    <col min="13" max="13" width="8.1" style="81" customWidth="1"/>
    <col min="14" max="16384" width="9" style="81"/>
  </cols>
  <sheetData>
    <row r="1" s="73" customFormat="1" ht="30" customHeight="1" spans="1:13">
      <c r="A1" s="189" t="s">
        <v>340</v>
      </c>
      <c r="B1" s="240"/>
      <c r="C1" s="240"/>
      <c r="D1" s="240"/>
      <c r="E1" s="240"/>
      <c r="F1" s="240"/>
      <c r="G1" s="240"/>
      <c r="H1" s="240"/>
      <c r="I1" s="240"/>
      <c r="J1" s="240"/>
      <c r="K1" s="240"/>
      <c r="L1" s="240"/>
      <c r="M1" s="240"/>
    </row>
    <row r="2" ht="14.1" customHeight="1" spans="1:13">
      <c r="A2" s="190" t="str">
        <f>参数填写!A3</f>
        <v>评估基准日：2022年7月31日</v>
      </c>
      <c r="B2" s="92"/>
      <c r="C2" s="92"/>
      <c r="D2" s="92"/>
      <c r="E2" s="92"/>
      <c r="F2" s="92"/>
      <c r="G2" s="93"/>
      <c r="H2" s="93"/>
      <c r="I2" s="93"/>
      <c r="J2" s="93"/>
      <c r="K2" s="93"/>
      <c r="L2" s="93"/>
      <c r="M2" s="93"/>
    </row>
    <row r="3" ht="14.1" customHeight="1" spans="1:13">
      <c r="A3" s="100"/>
      <c r="B3" s="100"/>
      <c r="C3" s="100"/>
      <c r="D3" s="100"/>
      <c r="E3" s="100"/>
      <c r="F3" s="100"/>
      <c r="G3" s="96"/>
      <c r="H3" s="96"/>
      <c r="I3" s="96"/>
      <c r="J3" s="96"/>
      <c r="K3" s="96"/>
      <c r="L3" s="191" t="s">
        <v>341</v>
      </c>
      <c r="M3" s="191"/>
    </row>
    <row r="4" ht="14.1" customHeight="1" spans="1:13">
      <c r="A4" s="100"/>
      <c r="B4" s="100"/>
      <c r="C4" s="100"/>
      <c r="D4" s="100"/>
      <c r="E4" s="100"/>
      <c r="F4" s="100"/>
      <c r="G4" s="96"/>
      <c r="H4" s="96"/>
      <c r="I4" s="96"/>
      <c r="J4" s="96"/>
      <c r="K4" s="96"/>
      <c r="L4" s="191"/>
      <c r="M4" s="191"/>
    </row>
    <row r="5" customHeight="1" spans="1:13">
      <c r="A5" s="256" t="str">
        <f>参数填写!A4</f>
        <v>被评估单位：杭氧集团股份有限公司</v>
      </c>
      <c r="M5" s="211" t="s">
        <v>3</v>
      </c>
    </row>
    <row r="6" s="74" customFormat="1" customHeight="1" spans="1:13">
      <c r="A6" s="133" t="s">
        <v>5</v>
      </c>
      <c r="B6" s="133" t="s">
        <v>342</v>
      </c>
      <c r="C6" s="133" t="s">
        <v>343</v>
      </c>
      <c r="D6" s="266" t="s">
        <v>295</v>
      </c>
      <c r="E6" s="133" t="s">
        <v>94</v>
      </c>
      <c r="F6" s="133"/>
      <c r="G6" s="133"/>
      <c r="H6" s="459" t="s">
        <v>95</v>
      </c>
      <c r="I6" s="459"/>
      <c r="J6" s="134"/>
      <c r="K6" s="460" t="s">
        <v>96</v>
      </c>
      <c r="L6" s="459" t="s">
        <v>97</v>
      </c>
      <c r="M6" s="133" t="s">
        <v>8</v>
      </c>
    </row>
    <row r="7" s="74" customFormat="1" customHeight="1" spans="1:13">
      <c r="A7" s="110"/>
      <c r="B7" s="110"/>
      <c r="C7" s="110"/>
      <c r="D7" s="444"/>
      <c r="E7" s="133" t="s">
        <v>297</v>
      </c>
      <c r="F7" s="133" t="s">
        <v>298</v>
      </c>
      <c r="G7" s="133" t="s">
        <v>299</v>
      </c>
      <c r="H7" s="459" t="s">
        <v>300</v>
      </c>
      <c r="I7" s="459" t="s">
        <v>301</v>
      </c>
      <c r="J7" s="459" t="s">
        <v>299</v>
      </c>
      <c r="K7" s="461"/>
      <c r="L7" s="134"/>
      <c r="M7" s="110"/>
    </row>
    <row r="8" customHeight="1" spans="1:13">
      <c r="A8" s="106"/>
      <c r="B8" s="197"/>
      <c r="C8" s="110"/>
      <c r="D8" s="462"/>
      <c r="E8" s="463"/>
      <c r="F8" s="463"/>
      <c r="G8" s="463"/>
      <c r="I8" s="137"/>
      <c r="J8" s="137"/>
      <c r="K8" s="137">
        <f>J8-G8</f>
        <v>0</v>
      </c>
      <c r="L8" s="202">
        <f>IF(G8=0,0,K8/G8)</f>
        <v>0</v>
      </c>
      <c r="M8" s="217"/>
    </row>
    <row r="9" customHeight="1" spans="1:13">
      <c r="A9" s="110"/>
      <c r="B9" s="250"/>
      <c r="C9" s="110"/>
      <c r="D9" s="217"/>
      <c r="E9" s="463"/>
      <c r="F9" s="463"/>
      <c r="G9" s="463"/>
      <c r="H9" s="137"/>
      <c r="I9" s="137"/>
      <c r="J9" s="137"/>
      <c r="K9" s="137"/>
      <c r="L9" s="216" t="s">
        <v>185</v>
      </c>
      <c r="M9" s="217"/>
    </row>
    <row r="10" customHeight="1" spans="1:13">
      <c r="A10" s="110"/>
      <c r="B10" s="213"/>
      <c r="C10" s="110"/>
      <c r="D10" s="217"/>
      <c r="E10" s="463"/>
      <c r="F10" s="463"/>
      <c r="G10" s="463"/>
      <c r="H10" s="137"/>
      <c r="I10" s="137"/>
      <c r="J10" s="137"/>
      <c r="K10" s="137"/>
      <c r="L10" s="216" t="s">
        <v>185</v>
      </c>
      <c r="M10" s="217"/>
    </row>
    <row r="11" customHeight="1" spans="1:13">
      <c r="A11" s="110"/>
      <c r="B11" s="213"/>
      <c r="C11" s="110"/>
      <c r="D11" s="217"/>
      <c r="E11" s="463"/>
      <c r="F11" s="463"/>
      <c r="G11" s="463"/>
      <c r="H11" s="137"/>
      <c r="I11" s="137"/>
      <c r="J11" s="137"/>
      <c r="K11" s="137"/>
      <c r="L11" s="216" t="s">
        <v>185</v>
      </c>
      <c r="M11" s="217"/>
    </row>
    <row r="12" customHeight="1" spans="1:13">
      <c r="A12" s="110"/>
      <c r="B12" s="213"/>
      <c r="C12" s="110"/>
      <c r="D12" s="217"/>
      <c r="E12" s="463"/>
      <c r="F12" s="463"/>
      <c r="G12" s="463"/>
      <c r="H12" s="137"/>
      <c r="I12" s="137"/>
      <c r="J12" s="137"/>
      <c r="K12" s="137"/>
      <c r="L12" s="216" t="s">
        <v>185</v>
      </c>
      <c r="M12" s="217"/>
    </row>
    <row r="13" customHeight="1" spans="1:13">
      <c r="A13" s="110"/>
      <c r="B13" s="213"/>
      <c r="C13" s="110"/>
      <c r="D13" s="217"/>
      <c r="E13" s="463"/>
      <c r="F13" s="463"/>
      <c r="G13" s="463"/>
      <c r="H13" s="137"/>
      <c r="I13" s="137"/>
      <c r="J13" s="137"/>
      <c r="K13" s="137"/>
      <c r="L13" s="216" t="s">
        <v>185</v>
      </c>
      <c r="M13" s="217"/>
    </row>
    <row r="14" customHeight="1" spans="1:13">
      <c r="A14" s="110"/>
      <c r="B14" s="213"/>
      <c r="C14" s="110"/>
      <c r="D14" s="217"/>
      <c r="E14" s="463"/>
      <c r="F14" s="463"/>
      <c r="G14" s="463"/>
      <c r="H14" s="137"/>
      <c r="I14" s="137"/>
      <c r="J14" s="137"/>
      <c r="K14" s="137"/>
      <c r="L14" s="216" t="s">
        <v>185</v>
      </c>
      <c r="M14" s="217"/>
    </row>
    <row r="15" customHeight="1" spans="1:13">
      <c r="A15" s="110"/>
      <c r="B15" s="250"/>
      <c r="C15" s="110"/>
      <c r="D15" s="217"/>
      <c r="E15" s="463"/>
      <c r="F15" s="463"/>
      <c r="G15" s="463"/>
      <c r="H15" s="137"/>
      <c r="I15" s="137"/>
      <c r="J15" s="137"/>
      <c r="K15" s="137"/>
      <c r="L15" s="216" t="s">
        <v>185</v>
      </c>
      <c r="M15" s="217"/>
    </row>
    <row r="16" customHeight="1" spans="1:13">
      <c r="A16" s="110"/>
      <c r="B16" s="250"/>
      <c r="C16" s="110"/>
      <c r="D16" s="217"/>
      <c r="E16" s="463"/>
      <c r="F16" s="463"/>
      <c r="G16" s="463"/>
      <c r="H16" s="137"/>
      <c r="I16" s="137"/>
      <c r="J16" s="137"/>
      <c r="K16" s="137"/>
      <c r="L16" s="216" t="s">
        <v>185</v>
      </c>
      <c r="M16" s="217"/>
    </row>
    <row r="17" customHeight="1" spans="1:13">
      <c r="A17" s="110"/>
      <c r="B17" s="213"/>
      <c r="C17" s="110"/>
      <c r="D17" s="217"/>
      <c r="E17" s="463"/>
      <c r="F17" s="463"/>
      <c r="G17" s="463"/>
      <c r="H17" s="137"/>
      <c r="I17" s="137"/>
      <c r="J17" s="137"/>
      <c r="K17" s="137"/>
      <c r="L17" s="216" t="s">
        <v>185</v>
      </c>
      <c r="M17" s="217"/>
    </row>
    <row r="18" customHeight="1" spans="1:13">
      <c r="A18" s="110"/>
      <c r="B18" s="213"/>
      <c r="C18" s="110"/>
      <c r="D18" s="217"/>
      <c r="E18" s="463"/>
      <c r="F18" s="463"/>
      <c r="G18" s="463"/>
      <c r="H18" s="137"/>
      <c r="I18" s="137"/>
      <c r="J18" s="137"/>
      <c r="K18" s="137"/>
      <c r="L18" s="216" t="s">
        <v>185</v>
      </c>
      <c r="M18" s="217"/>
    </row>
    <row r="19" customHeight="1" spans="1:13">
      <c r="A19" s="110"/>
      <c r="B19" s="213"/>
      <c r="C19" s="110"/>
      <c r="D19" s="217"/>
      <c r="E19" s="463"/>
      <c r="F19" s="463"/>
      <c r="G19" s="463"/>
      <c r="H19" s="137"/>
      <c r="I19" s="137"/>
      <c r="J19" s="137"/>
      <c r="K19" s="137"/>
      <c r="L19" s="216" t="s">
        <v>185</v>
      </c>
      <c r="M19" s="217"/>
    </row>
    <row r="20" customHeight="1" spans="1:13">
      <c r="A20" s="110"/>
      <c r="B20" s="213"/>
      <c r="C20" s="110"/>
      <c r="D20" s="217"/>
      <c r="E20" s="463"/>
      <c r="F20" s="463"/>
      <c r="G20" s="463"/>
      <c r="H20" s="137"/>
      <c r="I20" s="137"/>
      <c r="J20" s="137"/>
      <c r="K20" s="137"/>
      <c r="L20" s="216"/>
      <c r="M20" s="217"/>
    </row>
    <row r="21" customHeight="1" spans="1:13">
      <c r="A21" s="110"/>
      <c r="B21" s="213"/>
      <c r="C21" s="110"/>
      <c r="D21" s="217"/>
      <c r="E21" s="463"/>
      <c r="F21" s="463"/>
      <c r="G21" s="463"/>
      <c r="H21" s="137"/>
      <c r="I21" s="137"/>
      <c r="J21" s="137"/>
      <c r="K21" s="137"/>
      <c r="L21" s="216" t="s">
        <v>185</v>
      </c>
      <c r="M21" s="217"/>
    </row>
    <row r="22" customHeight="1" spans="1:13">
      <c r="A22" s="110"/>
      <c r="B22" s="213"/>
      <c r="C22" s="110"/>
      <c r="D22" s="217"/>
      <c r="E22" s="463"/>
      <c r="F22" s="463"/>
      <c r="G22" s="463"/>
      <c r="H22" s="137"/>
      <c r="I22" s="137"/>
      <c r="J22" s="137"/>
      <c r="K22" s="137"/>
      <c r="L22" s="216" t="s">
        <v>185</v>
      </c>
      <c r="M22" s="217"/>
    </row>
    <row r="23" customHeight="1" spans="1:13">
      <c r="A23" s="110"/>
      <c r="B23" s="213"/>
      <c r="C23" s="110"/>
      <c r="D23" s="217"/>
      <c r="E23" s="463"/>
      <c r="F23" s="463"/>
      <c r="G23" s="463"/>
      <c r="H23" s="137"/>
      <c r="I23" s="137"/>
      <c r="J23" s="137"/>
      <c r="K23" s="137"/>
      <c r="L23" s="216" t="s">
        <v>185</v>
      </c>
      <c r="M23" s="217"/>
    </row>
    <row r="24" customHeight="1" spans="1:13">
      <c r="A24" s="110"/>
      <c r="B24" s="250"/>
      <c r="C24" s="110"/>
      <c r="D24" s="217"/>
      <c r="E24" s="463"/>
      <c r="F24" s="463"/>
      <c r="G24" s="463"/>
      <c r="H24" s="137"/>
      <c r="I24" s="137"/>
      <c r="J24" s="137"/>
      <c r="K24" s="137"/>
      <c r="L24" s="216" t="s">
        <v>185</v>
      </c>
      <c r="M24" s="217"/>
    </row>
    <row r="25" customHeight="1" spans="1:13">
      <c r="A25" s="110"/>
      <c r="B25" s="250"/>
      <c r="C25" s="110"/>
      <c r="D25" s="217"/>
      <c r="E25" s="463"/>
      <c r="F25" s="463"/>
      <c r="G25" s="463"/>
      <c r="H25" s="137"/>
      <c r="I25" s="137"/>
      <c r="J25" s="137"/>
      <c r="K25" s="137"/>
      <c r="L25" s="216" t="s">
        <v>185</v>
      </c>
      <c r="M25" s="217"/>
    </row>
    <row r="26" customHeight="1" spans="1:13">
      <c r="A26" s="110"/>
      <c r="B26" s="213"/>
      <c r="C26" s="110"/>
      <c r="D26" s="217"/>
      <c r="E26" s="463"/>
      <c r="F26" s="463"/>
      <c r="G26" s="463"/>
      <c r="H26" s="137"/>
      <c r="I26" s="137"/>
      <c r="J26" s="137"/>
      <c r="K26" s="137"/>
      <c r="L26" s="216" t="s">
        <v>185</v>
      </c>
      <c r="M26" s="217"/>
    </row>
    <row r="27" customHeight="1" spans="1:13">
      <c r="A27" s="110"/>
      <c r="B27" s="213"/>
      <c r="C27" s="110"/>
      <c r="D27" s="217"/>
      <c r="E27" s="463"/>
      <c r="F27" s="463"/>
      <c r="G27" s="463"/>
      <c r="H27" s="137"/>
      <c r="I27" s="137"/>
      <c r="J27" s="137"/>
      <c r="K27" s="137"/>
      <c r="L27" s="216" t="s">
        <v>185</v>
      </c>
      <c r="M27" s="217"/>
    </row>
    <row r="28" customHeight="1" spans="1:13">
      <c r="A28" s="110"/>
      <c r="B28" s="213"/>
      <c r="C28" s="110"/>
      <c r="D28" s="217"/>
      <c r="E28" s="463"/>
      <c r="F28" s="463"/>
      <c r="G28" s="463"/>
      <c r="H28" s="137"/>
      <c r="I28" s="137"/>
      <c r="J28" s="137"/>
      <c r="K28" s="137"/>
      <c r="L28" s="216"/>
      <c r="M28" s="217"/>
    </row>
    <row r="29" customHeight="1" spans="1:13">
      <c r="A29" s="218" t="s">
        <v>195</v>
      </c>
      <c r="B29" s="196"/>
      <c r="C29" s="110"/>
      <c r="D29" s="217"/>
      <c r="E29" s="137"/>
      <c r="F29" s="137"/>
      <c r="G29" s="137">
        <f>SUM(G8:G28)</f>
        <v>0</v>
      </c>
      <c r="H29" s="137"/>
      <c r="I29" s="137"/>
      <c r="J29" s="137">
        <f>SUM(J8:J28)</f>
        <v>0</v>
      </c>
      <c r="K29" s="137">
        <f>J29-G29</f>
        <v>0</v>
      </c>
      <c r="L29" s="202">
        <f>IF(G29=0,0,K29/G29)</f>
        <v>0</v>
      </c>
      <c r="M29" s="217"/>
    </row>
    <row r="30" customHeight="1" spans="1:13">
      <c r="A30" s="219" t="str">
        <f>参数填写!A5</f>
        <v>被评估单位填表人：蒋申璐</v>
      </c>
      <c r="B30" s="219"/>
      <c r="C30" s="219"/>
      <c r="D30" s="219"/>
      <c r="H30" s="208" t="s">
        <v>186</v>
      </c>
      <c r="I30" s="222"/>
      <c r="J30" s="222"/>
      <c r="K30" s="222"/>
      <c r="L30" s="222"/>
      <c r="M30" s="222"/>
    </row>
    <row r="31" customHeight="1" spans="1:13">
      <c r="A31" s="223" t="str">
        <f>参数填写!A6</f>
        <v>填表日期：2022年8月</v>
      </c>
      <c r="B31" s="224"/>
      <c r="C31" s="224"/>
      <c r="D31" s="224"/>
    </row>
  </sheetData>
  <mergeCells count="11">
    <mergeCell ref="L3:M3"/>
    <mergeCell ref="E6:G6"/>
    <mergeCell ref="H6:J6"/>
    <mergeCell ref="A29:B29"/>
    <mergeCell ref="A6:A7"/>
    <mergeCell ref="B6:B7"/>
    <mergeCell ref="C6:C7"/>
    <mergeCell ref="D6:D7"/>
    <mergeCell ref="K6:K7"/>
    <mergeCell ref="L6:L7"/>
    <mergeCell ref="M6:M7"/>
  </mergeCells>
  <printOptions horizontalCentered="1"/>
  <pageMargins left="0.5" right="0.34" top="0.73" bottom="0.66"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1"/>
  <sheetViews>
    <sheetView workbookViewId="0">
      <selection activeCell="K8" sqref="K8"/>
    </sheetView>
  </sheetViews>
  <sheetFormatPr defaultColWidth="9" defaultRowHeight="15.75" customHeight="1"/>
  <cols>
    <col min="1" max="1" width="4.6" style="81" customWidth="1"/>
    <col min="2" max="2" width="11.9" style="81" customWidth="1"/>
    <col min="3" max="3" width="14.5" style="81" customWidth="1"/>
    <col min="4" max="4" width="8" style="3" customWidth="1"/>
    <col min="5" max="5" width="6.5" style="3" customWidth="1"/>
    <col min="6" max="6" width="10.6" style="81" customWidth="1"/>
    <col min="7" max="7" width="11.2" style="81" customWidth="1"/>
    <col min="8" max="8" width="8.7" style="81" customWidth="1"/>
    <col min="9" max="9" width="8.5" style="81" customWidth="1"/>
    <col min="10" max="10" width="7.4" style="81" customWidth="1"/>
    <col min="11" max="11" width="10.4" style="81" customWidth="1"/>
    <col min="12" max="12" width="8" style="81" customWidth="1"/>
    <col min="13" max="13" width="7" style="81" customWidth="1"/>
    <col min="14" max="14" width="9.9" style="81" customWidth="1"/>
    <col min="15" max="16384" width="9" style="81"/>
  </cols>
  <sheetData>
    <row r="1" s="73" customFormat="1" ht="30" customHeight="1" spans="1:14">
      <c r="A1" s="189" t="s">
        <v>344</v>
      </c>
      <c r="B1" s="240"/>
      <c r="C1" s="240"/>
      <c r="D1" s="240"/>
      <c r="E1" s="240"/>
      <c r="F1" s="240"/>
      <c r="G1" s="240"/>
      <c r="H1" s="240"/>
      <c r="I1" s="240"/>
      <c r="J1" s="240"/>
      <c r="K1" s="240"/>
      <c r="L1" s="240"/>
      <c r="M1" s="240"/>
      <c r="N1" s="240"/>
    </row>
    <row r="2" ht="14.1" customHeight="1" spans="1:14">
      <c r="A2" s="190" t="str">
        <f>参数填写!A3</f>
        <v>评估基准日：2022年7月31日</v>
      </c>
      <c r="B2" s="92"/>
      <c r="C2" s="92"/>
      <c r="D2" s="92"/>
      <c r="E2" s="92"/>
      <c r="F2" s="92"/>
      <c r="G2" s="92"/>
      <c r="H2" s="93"/>
      <c r="I2" s="93"/>
      <c r="J2" s="93"/>
      <c r="K2" s="93"/>
      <c r="L2" s="93"/>
      <c r="M2" s="93"/>
      <c r="N2" s="93"/>
    </row>
    <row r="3" ht="14.1" customHeight="1" spans="1:14">
      <c r="A3" s="100"/>
      <c r="B3" s="100"/>
      <c r="C3" s="100"/>
      <c r="D3" s="100"/>
      <c r="E3" s="100"/>
      <c r="F3" s="100"/>
      <c r="G3" s="100"/>
      <c r="H3" s="96"/>
      <c r="I3" s="96"/>
      <c r="J3" s="96"/>
      <c r="K3" s="96"/>
      <c r="L3" s="96"/>
      <c r="M3" s="96"/>
      <c r="N3" s="191" t="s">
        <v>345</v>
      </c>
    </row>
    <row r="4" ht="14.1" customHeight="1" spans="1:14">
      <c r="A4" s="100"/>
      <c r="B4" s="100"/>
      <c r="C4" s="100"/>
      <c r="D4" s="100"/>
      <c r="E4" s="100"/>
      <c r="F4" s="100"/>
      <c r="G4" s="100"/>
      <c r="H4" s="96"/>
      <c r="I4" s="96"/>
      <c r="J4" s="96"/>
      <c r="K4" s="96"/>
      <c r="L4" s="96"/>
      <c r="M4" s="96"/>
      <c r="N4" s="191"/>
    </row>
    <row r="5" customHeight="1" spans="1:14">
      <c r="A5" s="256" t="str">
        <f>参数填写!A4</f>
        <v>被评估单位：杭氧集团股份有限公司</v>
      </c>
      <c r="N5" s="211" t="s">
        <v>3</v>
      </c>
    </row>
    <row r="6" s="74" customFormat="1" customHeight="1" spans="1:14">
      <c r="A6" s="133" t="s">
        <v>5</v>
      </c>
      <c r="B6" s="133" t="s">
        <v>293</v>
      </c>
      <c r="C6" s="133" t="s">
        <v>294</v>
      </c>
      <c r="D6" s="15" t="s">
        <v>346</v>
      </c>
      <c r="E6" s="155" t="s">
        <v>347</v>
      </c>
      <c r="F6" s="133" t="s">
        <v>348</v>
      </c>
      <c r="G6" s="133"/>
      <c r="H6" s="133" t="s">
        <v>300</v>
      </c>
      <c r="I6" s="133" t="s">
        <v>95</v>
      </c>
      <c r="J6" s="110"/>
      <c r="K6" s="110"/>
      <c r="L6" s="274" t="s">
        <v>96</v>
      </c>
      <c r="M6" s="133" t="s">
        <v>97</v>
      </c>
      <c r="N6" s="133" t="s">
        <v>8</v>
      </c>
    </row>
    <row r="7" s="74" customFormat="1" customHeight="1" spans="1:14">
      <c r="A7" s="110"/>
      <c r="B7" s="110"/>
      <c r="C7" s="110"/>
      <c r="D7" s="19"/>
      <c r="E7" s="285"/>
      <c r="F7" s="133" t="s">
        <v>297</v>
      </c>
      <c r="G7" s="133" t="s">
        <v>299</v>
      </c>
      <c r="H7" s="110"/>
      <c r="I7" s="133" t="s">
        <v>349</v>
      </c>
      <c r="J7" s="133" t="s">
        <v>350</v>
      </c>
      <c r="K7" s="133" t="s">
        <v>299</v>
      </c>
      <c r="L7" s="276"/>
      <c r="M7" s="110"/>
      <c r="N7" s="110"/>
    </row>
    <row r="8" customHeight="1" spans="1:14">
      <c r="A8" s="110">
        <v>1</v>
      </c>
      <c r="B8" s="213"/>
      <c r="C8" s="213"/>
      <c r="D8" s="56"/>
      <c r="E8" s="161"/>
      <c r="F8" s="137"/>
      <c r="G8" s="137"/>
      <c r="H8" s="137"/>
      <c r="I8" s="451"/>
      <c r="J8" s="268"/>
      <c r="K8" s="451">
        <f>I8*J8</f>
        <v>0</v>
      </c>
      <c r="L8" s="137">
        <f>K8-G8</f>
        <v>0</v>
      </c>
      <c r="M8" s="202">
        <f>IF(G8=0,0,L8/G8)</f>
        <v>0</v>
      </c>
      <c r="N8" s="217"/>
    </row>
    <row r="9" customHeight="1" spans="1:14">
      <c r="A9" s="110">
        <v>2</v>
      </c>
      <c r="B9" s="213"/>
      <c r="C9" s="213"/>
      <c r="D9" s="56"/>
      <c r="E9" s="161"/>
      <c r="F9" s="137"/>
      <c r="G9" s="137"/>
      <c r="H9" s="137"/>
      <c r="I9" s="451"/>
      <c r="J9" s="268"/>
      <c r="K9" s="451"/>
      <c r="L9" s="137"/>
      <c r="M9" s="216" t="s">
        <v>185</v>
      </c>
      <c r="N9" s="217"/>
    </row>
    <row r="10" customHeight="1" spans="1:14">
      <c r="A10" s="110">
        <v>3</v>
      </c>
      <c r="B10" s="213"/>
      <c r="C10" s="213"/>
      <c r="D10" s="56"/>
      <c r="E10" s="161"/>
      <c r="F10" s="137"/>
      <c r="G10" s="137"/>
      <c r="H10" s="137"/>
      <c r="I10" s="451"/>
      <c r="J10" s="268"/>
      <c r="K10" s="451"/>
      <c r="L10" s="137"/>
      <c r="M10" s="216" t="s">
        <v>185</v>
      </c>
      <c r="N10" s="217"/>
    </row>
    <row r="11" customHeight="1" spans="1:14">
      <c r="A11" s="110">
        <v>4</v>
      </c>
      <c r="B11" s="213"/>
      <c r="C11" s="213"/>
      <c r="D11" s="56"/>
      <c r="E11" s="161"/>
      <c r="F11" s="137"/>
      <c r="G11" s="137"/>
      <c r="H11" s="137"/>
      <c r="I11" s="451"/>
      <c r="J11" s="268"/>
      <c r="K11" s="451"/>
      <c r="L11" s="137"/>
      <c r="M11" s="216" t="s">
        <v>185</v>
      </c>
      <c r="N11" s="217"/>
    </row>
    <row r="12" customHeight="1" spans="1:14">
      <c r="A12" s="110">
        <v>5</v>
      </c>
      <c r="B12" s="213"/>
      <c r="C12" s="213"/>
      <c r="D12" s="56"/>
      <c r="E12" s="161"/>
      <c r="F12" s="137"/>
      <c r="G12" s="137"/>
      <c r="H12" s="137"/>
      <c r="I12" s="451"/>
      <c r="J12" s="268"/>
      <c r="K12" s="451"/>
      <c r="L12" s="137"/>
      <c r="M12" s="216" t="s">
        <v>185</v>
      </c>
      <c r="N12" s="217"/>
    </row>
    <row r="13" customHeight="1" spans="1:14">
      <c r="A13" s="110">
        <v>6</v>
      </c>
      <c r="B13" s="213"/>
      <c r="C13" s="213"/>
      <c r="D13" s="56"/>
      <c r="E13" s="161"/>
      <c r="F13" s="137"/>
      <c r="G13" s="137"/>
      <c r="H13" s="137"/>
      <c r="I13" s="451"/>
      <c r="J13" s="268"/>
      <c r="K13" s="451"/>
      <c r="L13" s="137"/>
      <c r="M13" s="216" t="s">
        <v>185</v>
      </c>
      <c r="N13" s="217"/>
    </row>
    <row r="14" customHeight="1" spans="1:14">
      <c r="A14" s="110">
        <v>7</v>
      </c>
      <c r="B14" s="213"/>
      <c r="C14" s="213"/>
      <c r="D14" s="56"/>
      <c r="E14" s="161"/>
      <c r="F14" s="137"/>
      <c r="G14" s="137"/>
      <c r="H14" s="137"/>
      <c r="I14" s="451"/>
      <c r="J14" s="268"/>
      <c r="K14" s="451"/>
      <c r="L14" s="137"/>
      <c r="M14" s="216" t="s">
        <v>185</v>
      </c>
      <c r="N14" s="217"/>
    </row>
    <row r="15" customHeight="1" spans="1:14">
      <c r="A15" s="110">
        <v>8</v>
      </c>
      <c r="B15" s="213"/>
      <c r="C15" s="213"/>
      <c r="D15" s="56"/>
      <c r="E15" s="161"/>
      <c r="F15" s="137"/>
      <c r="G15" s="137"/>
      <c r="H15" s="137"/>
      <c r="I15" s="451"/>
      <c r="J15" s="268"/>
      <c r="K15" s="451"/>
      <c r="L15" s="137"/>
      <c r="M15" s="216" t="s">
        <v>185</v>
      </c>
      <c r="N15" s="217"/>
    </row>
    <row r="16" customHeight="1" spans="1:14">
      <c r="A16" s="110">
        <v>9</v>
      </c>
      <c r="B16" s="213"/>
      <c r="C16" s="213"/>
      <c r="D16" s="56"/>
      <c r="E16" s="161"/>
      <c r="F16" s="137"/>
      <c r="G16" s="137"/>
      <c r="H16" s="137"/>
      <c r="I16" s="451"/>
      <c r="J16" s="268"/>
      <c r="K16" s="451"/>
      <c r="L16" s="137"/>
      <c r="M16" s="216" t="s">
        <v>185</v>
      </c>
      <c r="N16" s="217"/>
    </row>
    <row r="17" customHeight="1" spans="1:14">
      <c r="A17" s="110">
        <v>10</v>
      </c>
      <c r="B17" s="213"/>
      <c r="C17" s="213"/>
      <c r="D17" s="56"/>
      <c r="E17" s="161"/>
      <c r="F17" s="137"/>
      <c r="G17" s="137"/>
      <c r="H17" s="137"/>
      <c r="I17" s="451"/>
      <c r="J17" s="268"/>
      <c r="K17" s="451"/>
      <c r="L17" s="137"/>
      <c r="M17" s="216" t="s">
        <v>185</v>
      </c>
      <c r="N17" s="217"/>
    </row>
    <row r="18" customHeight="1" spans="1:14">
      <c r="A18" s="110">
        <v>11</v>
      </c>
      <c r="B18" s="213"/>
      <c r="C18" s="213"/>
      <c r="D18" s="56"/>
      <c r="E18" s="161"/>
      <c r="F18" s="137"/>
      <c r="G18" s="137"/>
      <c r="H18" s="137"/>
      <c r="I18" s="451"/>
      <c r="J18" s="268"/>
      <c r="K18" s="451"/>
      <c r="L18" s="137"/>
      <c r="M18" s="216" t="s">
        <v>185</v>
      </c>
      <c r="N18" s="217"/>
    </row>
    <row r="19" customHeight="1" spans="1:14">
      <c r="A19" s="110">
        <v>12</v>
      </c>
      <c r="B19" s="213"/>
      <c r="C19" s="213"/>
      <c r="D19" s="56"/>
      <c r="E19" s="161"/>
      <c r="F19" s="137"/>
      <c r="G19" s="137"/>
      <c r="H19" s="137"/>
      <c r="I19" s="451"/>
      <c r="J19" s="268"/>
      <c r="K19" s="451"/>
      <c r="L19" s="137"/>
      <c r="M19" s="216" t="s">
        <v>185</v>
      </c>
      <c r="N19" s="217"/>
    </row>
    <row r="20" customHeight="1" spans="1:14">
      <c r="A20" s="110">
        <v>13</v>
      </c>
      <c r="B20" s="213"/>
      <c r="C20" s="213"/>
      <c r="D20" s="56"/>
      <c r="E20" s="161"/>
      <c r="F20" s="137"/>
      <c r="G20" s="137"/>
      <c r="H20" s="137"/>
      <c r="I20" s="451"/>
      <c r="J20" s="268"/>
      <c r="K20" s="451"/>
      <c r="L20" s="137"/>
      <c r="M20" s="216" t="s">
        <v>185</v>
      </c>
      <c r="N20" s="217"/>
    </row>
    <row r="21" customHeight="1" spans="1:14">
      <c r="A21" s="110">
        <v>14</v>
      </c>
      <c r="B21" s="213"/>
      <c r="C21" s="213"/>
      <c r="D21" s="56"/>
      <c r="E21" s="161"/>
      <c r="F21" s="137"/>
      <c r="G21" s="137"/>
      <c r="H21" s="137"/>
      <c r="I21" s="451"/>
      <c r="J21" s="268"/>
      <c r="K21" s="451"/>
      <c r="L21" s="137"/>
      <c r="M21" s="216" t="s">
        <v>185</v>
      </c>
      <c r="N21" s="217"/>
    </row>
    <row r="22" customHeight="1" spans="1:14">
      <c r="A22" s="110">
        <v>15</v>
      </c>
      <c r="B22" s="213"/>
      <c r="C22" s="213"/>
      <c r="D22" s="56"/>
      <c r="E22" s="161"/>
      <c r="F22" s="137"/>
      <c r="G22" s="137"/>
      <c r="H22" s="137"/>
      <c r="I22" s="451"/>
      <c r="J22" s="268"/>
      <c r="K22" s="451"/>
      <c r="L22" s="137"/>
      <c r="M22" s="216" t="s">
        <v>185</v>
      </c>
      <c r="N22" s="217"/>
    </row>
    <row r="23" customHeight="1" spans="1:14">
      <c r="A23" s="110">
        <v>16</v>
      </c>
      <c r="B23" s="213"/>
      <c r="C23" s="213"/>
      <c r="D23" s="56"/>
      <c r="E23" s="161"/>
      <c r="F23" s="137"/>
      <c r="G23" s="137"/>
      <c r="H23" s="137"/>
      <c r="I23" s="451"/>
      <c r="J23" s="268"/>
      <c r="K23" s="451"/>
      <c r="L23" s="137"/>
      <c r="M23" s="216" t="s">
        <v>185</v>
      </c>
      <c r="N23" s="217"/>
    </row>
    <row r="24" customHeight="1" spans="1:14">
      <c r="A24" s="110">
        <v>17</v>
      </c>
      <c r="B24" s="213"/>
      <c r="C24" s="213"/>
      <c r="D24" s="56"/>
      <c r="E24" s="161"/>
      <c r="F24" s="137"/>
      <c r="G24" s="137"/>
      <c r="H24" s="137"/>
      <c r="I24" s="451"/>
      <c r="J24" s="268"/>
      <c r="K24" s="451"/>
      <c r="L24" s="137"/>
      <c r="M24" s="216"/>
      <c r="N24" s="217"/>
    </row>
    <row r="25" customHeight="1" spans="1:14">
      <c r="A25" s="110">
        <v>18</v>
      </c>
      <c r="B25" s="213"/>
      <c r="C25" s="213"/>
      <c r="D25" s="56"/>
      <c r="E25" s="161"/>
      <c r="F25" s="137"/>
      <c r="G25" s="137"/>
      <c r="H25" s="137"/>
      <c r="I25" s="451"/>
      <c r="J25" s="268"/>
      <c r="K25" s="451"/>
      <c r="L25" s="137"/>
      <c r="M25" s="216" t="s">
        <v>185</v>
      </c>
      <c r="N25" s="217"/>
    </row>
    <row r="26" customHeight="1" spans="1:14">
      <c r="A26" s="110">
        <v>19</v>
      </c>
      <c r="B26" s="213"/>
      <c r="C26" s="213"/>
      <c r="D26" s="56"/>
      <c r="E26" s="161"/>
      <c r="F26" s="137"/>
      <c r="G26" s="137"/>
      <c r="H26" s="137"/>
      <c r="I26" s="451"/>
      <c r="J26" s="268"/>
      <c r="K26" s="451"/>
      <c r="L26" s="137"/>
      <c r="M26" s="216" t="s">
        <v>185</v>
      </c>
      <c r="N26" s="217"/>
    </row>
    <row r="27" customHeight="1" spans="1:14">
      <c r="A27" s="110">
        <v>20</v>
      </c>
      <c r="B27" s="213"/>
      <c r="C27" s="213"/>
      <c r="D27" s="56"/>
      <c r="E27" s="161"/>
      <c r="F27" s="137"/>
      <c r="G27" s="137"/>
      <c r="H27" s="137"/>
      <c r="I27" s="451"/>
      <c r="J27" s="268"/>
      <c r="K27" s="451"/>
      <c r="L27" s="137"/>
      <c r="M27" s="216" t="s">
        <v>185</v>
      </c>
      <c r="N27" s="217"/>
    </row>
    <row r="28" customHeight="1" spans="1:14">
      <c r="A28" s="110">
        <v>21</v>
      </c>
      <c r="B28" s="213"/>
      <c r="C28" s="213"/>
      <c r="D28" s="56"/>
      <c r="E28" s="161"/>
      <c r="F28" s="137"/>
      <c r="G28" s="137"/>
      <c r="H28" s="137"/>
      <c r="I28" s="451"/>
      <c r="J28" s="268"/>
      <c r="K28" s="451"/>
      <c r="L28" s="137"/>
      <c r="M28" s="216"/>
      <c r="N28" s="217"/>
    </row>
    <row r="29" customHeight="1" spans="1:14">
      <c r="A29" s="218" t="s">
        <v>195</v>
      </c>
      <c r="B29" s="196"/>
      <c r="C29" s="196"/>
      <c r="D29" s="20"/>
      <c r="E29" s="137">
        <f>SUM(E8:E28)</f>
        <v>0</v>
      </c>
      <c r="F29" s="137">
        <f>SUM(F8:F28)</f>
        <v>0</v>
      </c>
      <c r="G29" s="137">
        <f>SUM(G8:G28)</f>
        <v>0</v>
      </c>
      <c r="H29" s="137">
        <f>SUM(H8:H28)</f>
        <v>0</v>
      </c>
      <c r="I29" s="451">
        <f>SUM(I8:I28)</f>
        <v>0</v>
      </c>
      <c r="J29" s="451"/>
      <c r="K29" s="451">
        <f>SUM(K8:K28)</f>
        <v>0</v>
      </c>
      <c r="L29" s="137">
        <f>K29-G29</f>
        <v>0</v>
      </c>
      <c r="M29" s="202">
        <f>IF(G29=0,0,L29/G29)</f>
        <v>0</v>
      </c>
      <c r="N29" s="217"/>
    </row>
    <row r="30" customHeight="1" spans="1:14">
      <c r="A30" s="219" t="str">
        <f>参数填写!A5</f>
        <v>被评估单位填表人：蒋申璐</v>
      </c>
      <c r="B30" s="219"/>
      <c r="C30" s="219"/>
      <c r="D30" s="219"/>
      <c r="E30" s="219"/>
      <c r="F30" s="256"/>
      <c r="I30" s="208" t="s">
        <v>186</v>
      </c>
      <c r="J30" s="208"/>
      <c r="K30" s="208"/>
      <c r="L30" s="208"/>
      <c r="M30" s="208"/>
      <c r="N30" s="208"/>
    </row>
    <row r="31" customHeight="1" spans="1:14">
      <c r="A31" s="223" t="str">
        <f>参数填写!A6</f>
        <v>填表日期：2022年8月</v>
      </c>
      <c r="B31" s="224"/>
      <c r="C31" s="224"/>
      <c r="D31" s="458"/>
      <c r="E31" s="458"/>
    </row>
  </sheetData>
  <mergeCells count="12">
    <mergeCell ref="F6:G6"/>
    <mergeCell ref="I6:K6"/>
    <mergeCell ref="A29:B29"/>
    <mergeCell ref="A6:A7"/>
    <mergeCell ref="B6:B7"/>
    <mergeCell ref="C6:C7"/>
    <mergeCell ref="D6:D7"/>
    <mergeCell ref="E6:E7"/>
    <mergeCell ref="H6:H7"/>
    <mergeCell ref="L6:L7"/>
    <mergeCell ref="M6:M7"/>
    <mergeCell ref="N6:N7"/>
  </mergeCells>
  <printOptions horizontalCentered="1"/>
  <pageMargins left="0.39" right="0.47" top="0.72" bottom="0.69"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F7" sqref="F7"/>
    </sheetView>
  </sheetViews>
  <sheetFormatPr defaultColWidth="9" defaultRowHeight="15.75" customHeight="1"/>
  <cols>
    <col min="1" max="1" width="5.7" style="81" customWidth="1"/>
    <col min="2" max="2" width="19.4" style="81" customWidth="1"/>
    <col min="3" max="3" width="11.9" style="81" customWidth="1"/>
    <col min="4" max="4" width="13.7" style="81" customWidth="1"/>
    <col min="5" max="6" width="13.1" style="81" customWidth="1"/>
    <col min="7" max="7" width="11.9" style="81" customWidth="1"/>
    <col min="8" max="8" width="12.2" style="81" customWidth="1"/>
    <col min="9" max="9" width="15.9" style="81" customWidth="1"/>
    <col min="10" max="16384" width="9" style="81"/>
  </cols>
  <sheetData>
    <row r="1" s="73" customFormat="1" ht="30" customHeight="1" spans="1:9">
      <c r="A1" s="225" t="s">
        <v>351</v>
      </c>
      <c r="B1" s="361"/>
      <c r="C1" s="361"/>
      <c r="D1" s="361"/>
      <c r="E1" s="361"/>
      <c r="F1" s="361"/>
      <c r="G1" s="361"/>
      <c r="H1" s="361"/>
      <c r="I1" s="361"/>
    </row>
    <row r="2" ht="14.1" customHeight="1" spans="1:9">
      <c r="A2" s="227" t="str">
        <f>参数填写!A3</f>
        <v>评估基准日：2022年7月31日</v>
      </c>
      <c r="B2" s="93"/>
      <c r="C2" s="93"/>
      <c r="D2" s="93"/>
      <c r="E2" s="93"/>
      <c r="F2" s="93"/>
      <c r="G2" s="93"/>
      <c r="H2" s="93"/>
      <c r="I2" s="93"/>
    </row>
    <row r="3" ht="14.1" customHeight="1" spans="1:9">
      <c r="A3" s="100"/>
      <c r="B3" s="100"/>
      <c r="C3" s="100"/>
      <c r="D3" s="100"/>
      <c r="E3" s="100"/>
      <c r="F3" s="96"/>
      <c r="G3" s="96"/>
      <c r="H3" s="96"/>
      <c r="I3" s="191" t="s">
        <v>352</v>
      </c>
    </row>
    <row r="4" ht="14.1" customHeight="1" spans="1:9">
      <c r="A4" s="100"/>
      <c r="B4" s="100"/>
      <c r="C4" s="100"/>
      <c r="D4" s="100"/>
      <c r="E4" s="100"/>
      <c r="F4" s="96"/>
      <c r="G4" s="96"/>
      <c r="H4" s="96"/>
      <c r="I4" s="191"/>
    </row>
    <row r="5" customHeight="1" spans="1:9">
      <c r="A5" s="256" t="str">
        <f>参数填写!A4</f>
        <v>被评估单位：杭氧集团股份有限公司</v>
      </c>
      <c r="I5" s="211" t="s">
        <v>3</v>
      </c>
    </row>
    <row r="6" s="74" customFormat="1" customHeight="1" spans="1:9">
      <c r="A6" s="133" t="s">
        <v>5</v>
      </c>
      <c r="B6" s="133" t="s">
        <v>353</v>
      </c>
      <c r="C6" s="133" t="s">
        <v>251</v>
      </c>
      <c r="D6" s="133" t="s">
        <v>354</v>
      </c>
      <c r="E6" s="257" t="s">
        <v>94</v>
      </c>
      <c r="F6" s="133" t="s">
        <v>95</v>
      </c>
      <c r="G6" s="133" t="s">
        <v>96</v>
      </c>
      <c r="H6" s="133" t="s">
        <v>296</v>
      </c>
      <c r="I6" s="133" t="s">
        <v>8</v>
      </c>
    </row>
    <row r="7" customHeight="1" spans="1:9">
      <c r="A7" s="110">
        <v>1</v>
      </c>
      <c r="B7" s="213"/>
      <c r="C7" s="110"/>
      <c r="D7" s="110"/>
      <c r="E7" s="216"/>
      <c r="F7" s="216"/>
      <c r="G7" s="216">
        <f>F7-E7</f>
        <v>0</v>
      </c>
      <c r="H7" s="202">
        <f>IF(E7=0,0,G7/E7)</f>
        <v>0</v>
      </c>
      <c r="I7" s="217"/>
    </row>
    <row r="8" customHeight="1" spans="1:9">
      <c r="A8" s="110">
        <v>2</v>
      </c>
      <c r="B8" s="213"/>
      <c r="C8" s="214"/>
      <c r="D8" s="214"/>
      <c r="E8" s="216"/>
      <c r="F8" s="216"/>
      <c r="G8" s="216"/>
      <c r="H8" s="216" t="s">
        <v>185</v>
      </c>
      <c r="I8" s="217"/>
    </row>
    <row r="9" customHeight="1" spans="1:9">
      <c r="A9" s="110">
        <v>3</v>
      </c>
      <c r="B9" s="213"/>
      <c r="C9" s="214"/>
      <c r="D9" s="214"/>
      <c r="E9" s="216"/>
      <c r="F9" s="216"/>
      <c r="G9" s="216"/>
      <c r="H9" s="216" t="s">
        <v>185</v>
      </c>
      <c r="I9" s="217"/>
    </row>
    <row r="10" customHeight="1" spans="1:9">
      <c r="A10" s="110">
        <v>4</v>
      </c>
      <c r="B10" s="213"/>
      <c r="C10" s="214"/>
      <c r="D10" s="214"/>
      <c r="E10" s="216"/>
      <c r="F10" s="216"/>
      <c r="G10" s="216"/>
      <c r="H10" s="216" t="s">
        <v>185</v>
      </c>
      <c r="I10" s="217"/>
    </row>
    <row r="11" customHeight="1" spans="1:9">
      <c r="A11" s="110">
        <v>5</v>
      </c>
      <c r="B11" s="213"/>
      <c r="C11" s="214"/>
      <c r="D11" s="214"/>
      <c r="E11" s="216"/>
      <c r="F11" s="216"/>
      <c r="G11" s="216"/>
      <c r="H11" s="216" t="s">
        <v>185</v>
      </c>
      <c r="I11" s="217"/>
    </row>
    <row r="12" customHeight="1" spans="1:9">
      <c r="A12" s="110">
        <v>6</v>
      </c>
      <c r="B12" s="213"/>
      <c r="C12" s="214"/>
      <c r="D12" s="214"/>
      <c r="E12" s="216"/>
      <c r="F12" s="216"/>
      <c r="G12" s="216"/>
      <c r="H12" s="216" t="s">
        <v>185</v>
      </c>
      <c r="I12" s="217"/>
    </row>
    <row r="13" customHeight="1" spans="1:9">
      <c r="A13" s="110">
        <v>7</v>
      </c>
      <c r="B13" s="213"/>
      <c r="C13" s="214"/>
      <c r="D13" s="214"/>
      <c r="E13" s="216"/>
      <c r="F13" s="216"/>
      <c r="G13" s="216"/>
      <c r="H13" s="216" t="s">
        <v>185</v>
      </c>
      <c r="I13" s="217"/>
    </row>
    <row r="14" customHeight="1" spans="1:9">
      <c r="A14" s="110">
        <v>8</v>
      </c>
      <c r="B14" s="213"/>
      <c r="C14" s="214"/>
      <c r="D14" s="214"/>
      <c r="E14" s="216"/>
      <c r="F14" s="216"/>
      <c r="G14" s="216"/>
      <c r="H14" s="216" t="s">
        <v>185</v>
      </c>
      <c r="I14" s="217"/>
    </row>
    <row r="15" customHeight="1" spans="1:9">
      <c r="A15" s="110">
        <v>9</v>
      </c>
      <c r="B15" s="213"/>
      <c r="C15" s="214"/>
      <c r="D15" s="214"/>
      <c r="E15" s="216"/>
      <c r="F15" s="216"/>
      <c r="G15" s="216"/>
      <c r="H15" s="216" t="s">
        <v>185</v>
      </c>
      <c r="I15" s="217"/>
    </row>
    <row r="16" customHeight="1" spans="1:9">
      <c r="A16" s="110">
        <v>10</v>
      </c>
      <c r="B16" s="213"/>
      <c r="C16" s="214"/>
      <c r="D16" s="214"/>
      <c r="E16" s="216"/>
      <c r="F16" s="216"/>
      <c r="G16" s="216"/>
      <c r="H16" s="216" t="s">
        <v>185</v>
      </c>
      <c r="I16" s="217"/>
    </row>
    <row r="17" customHeight="1" spans="1:9">
      <c r="A17" s="110">
        <v>11</v>
      </c>
      <c r="B17" s="213"/>
      <c r="C17" s="214"/>
      <c r="D17" s="214"/>
      <c r="E17" s="216"/>
      <c r="F17" s="216"/>
      <c r="G17" s="216"/>
      <c r="H17" s="216" t="s">
        <v>185</v>
      </c>
      <c r="I17" s="217"/>
    </row>
    <row r="18" customHeight="1" spans="1:9">
      <c r="A18" s="110">
        <v>12</v>
      </c>
      <c r="B18" s="213"/>
      <c r="C18" s="214"/>
      <c r="D18" s="214"/>
      <c r="E18" s="216"/>
      <c r="F18" s="216"/>
      <c r="G18" s="216"/>
      <c r="H18" s="216" t="s">
        <v>185</v>
      </c>
      <c r="I18" s="217"/>
    </row>
    <row r="19" customHeight="1" spans="1:9">
      <c r="A19" s="110">
        <v>13</v>
      </c>
      <c r="B19" s="213"/>
      <c r="C19" s="214"/>
      <c r="D19" s="214"/>
      <c r="E19" s="216"/>
      <c r="F19" s="216"/>
      <c r="G19" s="216"/>
      <c r="H19" s="216" t="s">
        <v>185</v>
      </c>
      <c r="I19" s="217"/>
    </row>
    <row r="20" customHeight="1" spans="1:9">
      <c r="A20" s="110">
        <v>14</v>
      </c>
      <c r="B20" s="213"/>
      <c r="C20" s="214"/>
      <c r="D20" s="214"/>
      <c r="E20" s="216"/>
      <c r="F20" s="216"/>
      <c r="G20" s="216"/>
      <c r="H20" s="216" t="s">
        <v>185</v>
      </c>
      <c r="I20" s="217"/>
    </row>
    <row r="21" customHeight="1" spans="1:9">
      <c r="A21" s="110">
        <v>15</v>
      </c>
      <c r="B21" s="213"/>
      <c r="C21" s="214"/>
      <c r="D21" s="214"/>
      <c r="E21" s="216"/>
      <c r="F21" s="216"/>
      <c r="G21" s="216"/>
      <c r="H21" s="216" t="s">
        <v>185</v>
      </c>
      <c r="I21" s="217"/>
    </row>
    <row r="22" customHeight="1" spans="1:9">
      <c r="A22" s="110">
        <v>16</v>
      </c>
      <c r="B22" s="213"/>
      <c r="C22" s="214"/>
      <c r="D22" s="214"/>
      <c r="E22" s="216"/>
      <c r="F22" s="216"/>
      <c r="G22" s="216"/>
      <c r="H22" s="216"/>
      <c r="I22" s="217"/>
    </row>
    <row r="23" customHeight="1" spans="1:9">
      <c r="A23" s="110">
        <v>17</v>
      </c>
      <c r="B23" s="213"/>
      <c r="C23" s="214"/>
      <c r="D23" s="214"/>
      <c r="E23" s="216"/>
      <c r="F23" s="216"/>
      <c r="G23" s="216"/>
      <c r="H23" s="216" t="s">
        <v>185</v>
      </c>
      <c r="I23" s="217"/>
    </row>
    <row r="24" customHeight="1" spans="1:9">
      <c r="A24" s="110">
        <v>18</v>
      </c>
      <c r="B24" s="213"/>
      <c r="C24" s="214"/>
      <c r="D24" s="214"/>
      <c r="E24" s="216"/>
      <c r="F24" s="216"/>
      <c r="G24" s="216"/>
      <c r="H24" s="216" t="s">
        <v>185</v>
      </c>
      <c r="I24" s="217"/>
    </row>
    <row r="25" customHeight="1" spans="1:9">
      <c r="A25" s="110">
        <v>19</v>
      </c>
      <c r="B25" s="213"/>
      <c r="C25" s="214"/>
      <c r="D25" s="214"/>
      <c r="E25" s="216"/>
      <c r="F25" s="216"/>
      <c r="G25" s="216"/>
      <c r="H25" s="216" t="s">
        <v>185</v>
      </c>
      <c r="I25" s="217"/>
    </row>
    <row r="26" customHeight="1" spans="1:9">
      <c r="A26" s="110">
        <v>20</v>
      </c>
      <c r="B26" s="213"/>
      <c r="C26" s="214"/>
      <c r="D26" s="214"/>
      <c r="E26" s="216"/>
      <c r="F26" s="216"/>
      <c r="G26" s="216"/>
      <c r="H26" s="216" t="s">
        <v>185</v>
      </c>
      <c r="I26" s="217"/>
    </row>
    <row r="27" customHeight="1" spans="1:9">
      <c r="A27" s="110">
        <v>21</v>
      </c>
      <c r="B27" s="213"/>
      <c r="C27" s="214"/>
      <c r="D27" s="214"/>
      <c r="E27" s="216"/>
      <c r="F27" s="216"/>
      <c r="G27" s="216"/>
      <c r="H27" s="216" t="s">
        <v>185</v>
      </c>
      <c r="I27" s="217"/>
    </row>
    <row r="28" customHeight="1" spans="1:9">
      <c r="A28" s="110">
        <v>22</v>
      </c>
      <c r="B28" s="213"/>
      <c r="C28" s="214"/>
      <c r="D28" s="214"/>
      <c r="E28" s="216"/>
      <c r="F28" s="216"/>
      <c r="G28" s="216"/>
      <c r="H28" s="216"/>
      <c r="I28" s="217"/>
    </row>
    <row r="29" customHeight="1" spans="1:9">
      <c r="A29" s="218" t="s">
        <v>195</v>
      </c>
      <c r="B29" s="196"/>
      <c r="C29" s="214"/>
      <c r="D29" s="214"/>
      <c r="E29" s="216">
        <f>SUM(E7:E28)</f>
        <v>0</v>
      </c>
      <c r="F29" s="216">
        <f>SUM(F7:F28)</f>
        <v>0</v>
      </c>
      <c r="G29" s="216">
        <f>F29-E29</f>
        <v>0</v>
      </c>
      <c r="H29" s="202">
        <f>IF(E29=0,0,G29/E29)</f>
        <v>0</v>
      </c>
      <c r="I29" s="217"/>
    </row>
    <row r="30" customHeight="1" spans="1:9">
      <c r="A30" s="219" t="str">
        <f>参数填写!A5</f>
        <v>被评估单位填表人：蒋申璐</v>
      </c>
      <c r="B30" s="219"/>
      <c r="C30" s="219"/>
      <c r="D30" s="219"/>
      <c r="F30" s="208" t="s">
        <v>186</v>
      </c>
      <c r="G30" s="208"/>
      <c r="H30" s="208"/>
      <c r="I30" s="208"/>
    </row>
    <row r="31" customHeight="1" spans="1:9">
      <c r="A31" s="223" t="str">
        <f>参数填写!A6</f>
        <v>填表日期：2022年8月</v>
      </c>
      <c r="B31" s="224"/>
      <c r="C31" s="224"/>
      <c r="D31" s="224"/>
    </row>
  </sheetData>
  <mergeCells count="1">
    <mergeCell ref="A29:B29"/>
  </mergeCells>
  <printOptions horizontalCentered="1"/>
  <pageMargins left="1" right="0.63" top="0.79" bottom="0.56" header="1.19"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3"/>
  <sheetViews>
    <sheetView workbookViewId="0">
      <selection activeCell="D33" sqref="D33"/>
    </sheetView>
  </sheetViews>
  <sheetFormatPr defaultColWidth="9" defaultRowHeight="15.75" customHeight="1" outlineLevelCol="5"/>
  <cols>
    <col min="1" max="1" width="5.4" style="81" customWidth="1"/>
    <col min="2" max="2" width="30.5" style="81" customWidth="1"/>
    <col min="3" max="3" width="22.4" style="81" customWidth="1"/>
    <col min="4" max="4" width="21.7" style="81" customWidth="1"/>
    <col min="5" max="5" width="19.1" style="81" customWidth="1"/>
    <col min="6" max="6" width="18.1" style="81" customWidth="1"/>
    <col min="7" max="16384" width="9" style="81"/>
  </cols>
  <sheetData>
    <row r="1" ht="25.5" customHeight="1" spans="1:6">
      <c r="A1" s="524" t="s">
        <v>90</v>
      </c>
      <c r="B1" s="524"/>
      <c r="C1" s="525"/>
      <c r="D1" s="525"/>
      <c r="E1" s="525"/>
      <c r="F1" s="525"/>
    </row>
    <row r="2" s="518" customFormat="1" customHeight="1" spans="1:6">
      <c r="A2" s="92" t="str">
        <f>参数填写!A3</f>
        <v>评估基准日：2022年7月31日</v>
      </c>
      <c r="B2" s="92"/>
      <c r="C2" s="92"/>
      <c r="D2" s="92"/>
      <c r="E2" s="92"/>
      <c r="F2" s="92"/>
    </row>
    <row r="3" s="518" customFormat="1" ht="14.25" customHeight="1" spans="1:6">
      <c r="A3" s="100"/>
      <c r="B3" s="100"/>
      <c r="C3" s="100"/>
      <c r="D3" s="100"/>
      <c r="E3" s="100"/>
      <c r="F3" s="103" t="s">
        <v>91</v>
      </c>
    </row>
    <row r="4" s="518" customFormat="1" ht="14.25" customHeight="1" spans="1:6">
      <c r="A4" s="100"/>
      <c r="B4" s="100"/>
      <c r="C4" s="100"/>
      <c r="D4" s="100"/>
      <c r="E4" s="100"/>
      <c r="F4" s="103"/>
    </row>
    <row r="5" s="518" customFormat="1" ht="14.25" customHeight="1" spans="1:6">
      <c r="A5" s="192" t="str">
        <f>参数填写!A4</f>
        <v>被评估单位：杭氧集团股份有限公司</v>
      </c>
      <c r="B5" s="192"/>
      <c r="C5" s="81"/>
      <c r="D5" s="81"/>
      <c r="E5" s="81"/>
      <c r="F5" s="211" t="s">
        <v>92</v>
      </c>
    </row>
    <row r="6" s="519" customFormat="1" ht="14.25" customHeight="1" spans="1:6">
      <c r="A6" s="509" t="s">
        <v>93</v>
      </c>
      <c r="B6" s="509"/>
      <c r="C6" s="133" t="s">
        <v>94</v>
      </c>
      <c r="D6" s="133" t="s">
        <v>95</v>
      </c>
      <c r="E6" s="133" t="s">
        <v>96</v>
      </c>
      <c r="F6" s="133" t="s">
        <v>97</v>
      </c>
    </row>
    <row r="7" s="519" customFormat="1" ht="15" customHeight="1" spans="1:6">
      <c r="A7" s="507"/>
      <c r="B7" s="507"/>
      <c r="C7" s="110" t="s">
        <v>98</v>
      </c>
      <c r="D7" s="110" t="s">
        <v>99</v>
      </c>
      <c r="E7" s="110" t="s">
        <v>100</v>
      </c>
      <c r="F7" s="110" t="s">
        <v>101</v>
      </c>
    </row>
    <row r="8" s="518" customFormat="1" customHeight="1" spans="1:6">
      <c r="A8" s="507">
        <v>1</v>
      </c>
      <c r="B8" s="498" t="s">
        <v>102</v>
      </c>
      <c r="C8" s="216">
        <f>'2-分类汇总'!C7/10000</f>
        <v>0</v>
      </c>
      <c r="D8" s="216">
        <f>'2-分类汇总'!D7/10000</f>
        <v>0</v>
      </c>
      <c r="E8" s="216">
        <f>D8-C8</f>
        <v>0</v>
      </c>
      <c r="F8" s="202">
        <f>IF(C8=0,0,E8/C8)</f>
        <v>0</v>
      </c>
    </row>
    <row r="9" s="518" customFormat="1" ht="14.25" customHeight="1" spans="1:6">
      <c r="A9" s="507">
        <v>2</v>
      </c>
      <c r="B9" s="526" t="s">
        <v>103</v>
      </c>
      <c r="C9" s="216" t="e">
        <f>'2-分类汇总'!C19/10000</f>
        <v>#REF!</v>
      </c>
      <c r="D9" s="216" t="e">
        <f>'2-分类汇总'!D19/10000</f>
        <v>#REF!</v>
      </c>
      <c r="E9" s="216" t="e">
        <f>D9-C9</f>
        <v>#REF!</v>
      </c>
      <c r="F9" s="202" t="e">
        <f>IF(C9=0,0,E9/C9)</f>
        <v>#REF!</v>
      </c>
    </row>
    <row r="10" s="520" customFormat="1" ht="15" customHeight="1" spans="1:6">
      <c r="A10" s="507">
        <v>3</v>
      </c>
      <c r="B10" s="527" t="s">
        <v>104</v>
      </c>
      <c r="C10" s="216">
        <f>'2-分类汇总'!C20/10000</f>
        <v>0</v>
      </c>
      <c r="D10" s="216">
        <f>'2-分类汇总'!D20/10000</f>
        <v>0</v>
      </c>
      <c r="E10" s="216">
        <f t="shared" ref="E10:E27" si="0">D10-C10</f>
        <v>0</v>
      </c>
      <c r="F10" s="202">
        <f t="shared" ref="F10:F27" si="1">IF(C10=0,0,E10/C10)</f>
        <v>0</v>
      </c>
    </row>
    <row r="11" s="520" customFormat="1" ht="15" customHeight="1" spans="1:6">
      <c r="A11" s="507">
        <v>4</v>
      </c>
      <c r="B11" s="528" t="s">
        <v>105</v>
      </c>
      <c r="C11" s="216">
        <f>'2-分类汇总'!C21/10000</f>
        <v>0</v>
      </c>
      <c r="D11" s="216">
        <f>'2-分类汇总'!D21/10000</f>
        <v>0</v>
      </c>
      <c r="E11" s="216">
        <f t="shared" si="0"/>
        <v>0</v>
      </c>
      <c r="F11" s="202">
        <f t="shared" si="1"/>
        <v>0</v>
      </c>
    </row>
    <row r="12" s="520" customFormat="1" ht="14.25" customHeight="1" spans="1:6">
      <c r="A12" s="507">
        <v>5</v>
      </c>
      <c r="B12" s="528" t="s">
        <v>106</v>
      </c>
      <c r="C12" s="216">
        <f>'2-分类汇总'!C22/10000</f>
        <v>0</v>
      </c>
      <c r="D12" s="216">
        <f>'2-分类汇总'!D22/10000</f>
        <v>0</v>
      </c>
      <c r="E12" s="216">
        <f t="shared" si="0"/>
        <v>0</v>
      </c>
      <c r="F12" s="202">
        <f t="shared" si="1"/>
        <v>0</v>
      </c>
    </row>
    <row r="13" s="520" customFormat="1" ht="15" customHeight="1" spans="1:6">
      <c r="A13" s="507">
        <v>6</v>
      </c>
      <c r="B13" s="528" t="s">
        <v>107</v>
      </c>
      <c r="C13" s="216">
        <f>'2-分类汇总'!C23/10000</f>
        <v>0</v>
      </c>
      <c r="D13" s="216">
        <f>'2-分类汇总'!D23/10000</f>
        <v>0</v>
      </c>
      <c r="E13" s="216">
        <f t="shared" si="0"/>
        <v>0</v>
      </c>
      <c r="F13" s="202">
        <f t="shared" si="1"/>
        <v>0</v>
      </c>
    </row>
    <row r="14" s="520" customFormat="1" customHeight="1" spans="1:6">
      <c r="A14" s="507">
        <v>7</v>
      </c>
      <c r="B14" s="528" t="s">
        <v>108</v>
      </c>
      <c r="C14" s="216">
        <f>'2-分类汇总'!C24/10000</f>
        <v>0</v>
      </c>
      <c r="D14" s="216">
        <f>'2-分类汇总'!D24/10000</f>
        <v>0</v>
      </c>
      <c r="E14" s="216">
        <f t="shared" si="0"/>
        <v>0</v>
      </c>
      <c r="F14" s="202">
        <f t="shared" si="1"/>
        <v>0</v>
      </c>
    </row>
    <row r="15" s="520" customFormat="1" customHeight="1" spans="1:6">
      <c r="A15" s="507">
        <v>8</v>
      </c>
      <c r="B15" s="528" t="s">
        <v>109</v>
      </c>
      <c r="C15" s="216" t="e">
        <f>'2-分类汇总'!C25/10000</f>
        <v>#REF!</v>
      </c>
      <c r="D15" s="216" t="e">
        <f>'2-分类汇总'!D25/10000</f>
        <v>#REF!</v>
      </c>
      <c r="E15" s="216" t="e">
        <f t="shared" si="0"/>
        <v>#REF!</v>
      </c>
      <c r="F15" s="202" t="e">
        <f t="shared" si="1"/>
        <v>#REF!</v>
      </c>
    </row>
    <row r="16" s="520" customFormat="1" customHeight="1" spans="1:6">
      <c r="A16" s="507">
        <v>9</v>
      </c>
      <c r="B16" s="528" t="s">
        <v>110</v>
      </c>
      <c r="C16" s="216">
        <f>'2-分类汇总'!C26/10000</f>
        <v>0</v>
      </c>
      <c r="D16" s="216">
        <f>'2-分类汇总'!D26/10000</f>
        <v>0</v>
      </c>
      <c r="E16" s="216">
        <f t="shared" si="0"/>
        <v>0</v>
      </c>
      <c r="F16" s="202">
        <f t="shared" si="1"/>
        <v>0</v>
      </c>
    </row>
    <row r="17" s="520" customFormat="1" ht="15" customHeight="1" spans="1:6">
      <c r="A17" s="507">
        <v>10</v>
      </c>
      <c r="B17" s="528" t="s">
        <v>111</v>
      </c>
      <c r="C17" s="216">
        <f>'2-分类汇总'!C27/10000</f>
        <v>0</v>
      </c>
      <c r="D17" s="216">
        <f>'2-分类汇总'!D27/10000</f>
        <v>0</v>
      </c>
      <c r="E17" s="216">
        <f t="shared" si="0"/>
        <v>0</v>
      </c>
      <c r="F17" s="202">
        <f t="shared" si="1"/>
        <v>0</v>
      </c>
    </row>
    <row r="18" s="520" customFormat="1" ht="15" customHeight="1" spans="1:6">
      <c r="A18" s="507">
        <v>11</v>
      </c>
      <c r="B18" s="528" t="s">
        <v>112</v>
      </c>
      <c r="C18" s="216">
        <f>'2-分类汇总'!C28/10000</f>
        <v>0</v>
      </c>
      <c r="D18" s="216">
        <f>'2-分类汇总'!D28/10000</f>
        <v>0</v>
      </c>
      <c r="E18" s="216">
        <f t="shared" si="0"/>
        <v>0</v>
      </c>
      <c r="F18" s="202">
        <f t="shared" si="1"/>
        <v>0</v>
      </c>
    </row>
    <row r="19" s="520" customFormat="1" customHeight="1" spans="1:6">
      <c r="A19" s="507">
        <v>12</v>
      </c>
      <c r="B19" s="528" t="s">
        <v>113</v>
      </c>
      <c r="C19" s="216">
        <f>'2-分类汇总'!C29/10000</f>
        <v>0</v>
      </c>
      <c r="D19" s="216">
        <f>'2-分类汇总'!D29/10000</f>
        <v>0</v>
      </c>
      <c r="E19" s="216">
        <f t="shared" si="0"/>
        <v>0</v>
      </c>
      <c r="F19" s="202">
        <f t="shared" si="1"/>
        <v>0</v>
      </c>
    </row>
    <row r="20" s="520" customFormat="1" ht="15" customHeight="1" spans="1:6">
      <c r="A20" s="507">
        <v>13</v>
      </c>
      <c r="B20" s="528" t="s">
        <v>114</v>
      </c>
      <c r="C20" s="216">
        <f>'2-分类汇总'!C30/10000</f>
        <v>0</v>
      </c>
      <c r="D20" s="216">
        <f>'2-分类汇总'!D30/10000</f>
        <v>0</v>
      </c>
      <c r="E20" s="216">
        <f t="shared" si="0"/>
        <v>0</v>
      </c>
      <c r="F20" s="202">
        <f t="shared" si="1"/>
        <v>0</v>
      </c>
    </row>
    <row r="21" s="521" customFormat="1" ht="15" customHeight="1" spans="1:6">
      <c r="A21" s="507">
        <v>14</v>
      </c>
      <c r="B21" s="528" t="s">
        <v>115</v>
      </c>
      <c r="C21" s="216">
        <f>'2-分类汇总'!C31/10000</f>
        <v>0</v>
      </c>
      <c r="D21" s="216">
        <f>'2-分类汇总'!D31/10000</f>
        <v>0</v>
      </c>
      <c r="E21" s="216">
        <f t="shared" si="0"/>
        <v>0</v>
      </c>
      <c r="F21" s="202">
        <f t="shared" si="1"/>
        <v>0</v>
      </c>
    </row>
    <row r="22" s="521" customFormat="1" customHeight="1" spans="1:6">
      <c r="A22" s="507">
        <v>15</v>
      </c>
      <c r="B22" s="528" t="s">
        <v>116</v>
      </c>
      <c r="C22" s="216">
        <f>'2-分类汇总'!C32/10000</f>
        <v>0</v>
      </c>
      <c r="D22" s="216">
        <f>'2-分类汇总'!D32/10000</f>
        <v>0</v>
      </c>
      <c r="E22" s="216">
        <f t="shared" si="0"/>
        <v>0</v>
      </c>
      <c r="F22" s="202">
        <f t="shared" si="1"/>
        <v>0</v>
      </c>
    </row>
    <row r="23" s="521" customFormat="1" customHeight="1" spans="1:6">
      <c r="A23" s="507">
        <v>16</v>
      </c>
      <c r="B23" s="528" t="s">
        <v>117</v>
      </c>
      <c r="C23" s="216">
        <f>'2-分类汇总'!C33/10000</f>
        <v>0</v>
      </c>
      <c r="D23" s="216">
        <f>'2-分类汇总'!D33/10000</f>
        <v>0</v>
      </c>
      <c r="E23" s="216">
        <f t="shared" si="0"/>
        <v>0</v>
      </c>
      <c r="F23" s="202">
        <f t="shared" si="1"/>
        <v>0</v>
      </c>
    </row>
    <row r="24" s="521" customFormat="1" customHeight="1" spans="1:6">
      <c r="A24" s="507">
        <v>17</v>
      </c>
      <c r="B24" s="528" t="s">
        <v>118</v>
      </c>
      <c r="C24" s="216">
        <f>'2-分类汇总'!C34/10000</f>
        <v>0</v>
      </c>
      <c r="D24" s="216">
        <f>'2-分类汇总'!D34/10000</f>
        <v>0</v>
      </c>
      <c r="E24" s="216">
        <f t="shared" si="0"/>
        <v>0</v>
      </c>
      <c r="F24" s="202">
        <f t="shared" si="1"/>
        <v>0</v>
      </c>
    </row>
    <row r="25" s="521" customFormat="1" customHeight="1" spans="1:6">
      <c r="A25" s="507">
        <v>18</v>
      </c>
      <c r="B25" s="528" t="s">
        <v>119</v>
      </c>
      <c r="C25" s="216">
        <f>'2-分类汇总'!C35/10000</f>
        <v>0</v>
      </c>
      <c r="D25" s="216">
        <f>'2-分类汇总'!D35/10000</f>
        <v>0</v>
      </c>
      <c r="E25" s="216">
        <f t="shared" si="0"/>
        <v>0</v>
      </c>
      <c r="F25" s="202">
        <f t="shared" si="1"/>
        <v>0</v>
      </c>
    </row>
    <row r="26" s="521" customFormat="1" customHeight="1" spans="1:6">
      <c r="A26" s="507">
        <v>19</v>
      </c>
      <c r="B26" s="528" t="s">
        <v>120</v>
      </c>
      <c r="C26" s="216">
        <f>'2-分类汇总'!C36/10000</f>
        <v>0</v>
      </c>
      <c r="D26" s="216">
        <f>'2-分类汇总'!D36/10000</f>
        <v>0</v>
      </c>
      <c r="E26" s="216">
        <f t="shared" si="0"/>
        <v>0</v>
      </c>
      <c r="F26" s="202">
        <f t="shared" si="1"/>
        <v>0</v>
      </c>
    </row>
    <row r="27" s="522" customFormat="1" customHeight="1" spans="1:6">
      <c r="A27" s="507">
        <v>20</v>
      </c>
      <c r="B27" s="529" t="s">
        <v>121</v>
      </c>
      <c r="C27" s="216" t="e">
        <f>'2-分类汇总'!C37/10000</f>
        <v>#REF!</v>
      </c>
      <c r="D27" s="216" t="e">
        <f>'2-分类汇总'!D37/10000</f>
        <v>#REF!</v>
      </c>
      <c r="E27" s="216" t="e">
        <f t="shared" si="0"/>
        <v>#REF!</v>
      </c>
      <c r="F27" s="202" t="e">
        <f t="shared" si="1"/>
        <v>#REF!</v>
      </c>
    </row>
    <row r="28" s="522" customFormat="1" customHeight="1" spans="1:6">
      <c r="A28" s="507">
        <v>21</v>
      </c>
      <c r="B28" s="499" t="s">
        <v>122</v>
      </c>
      <c r="C28" s="216"/>
      <c r="D28" s="216"/>
      <c r="E28" s="216"/>
      <c r="F28" s="216"/>
    </row>
    <row r="29" s="522" customFormat="1" customHeight="1" spans="1:6">
      <c r="A29" s="507">
        <v>22</v>
      </c>
      <c r="B29" s="499" t="s">
        <v>123</v>
      </c>
      <c r="C29" s="216"/>
      <c r="D29" s="216"/>
      <c r="E29" s="216"/>
      <c r="F29" s="216"/>
    </row>
    <row r="30" s="522" customFormat="1" customHeight="1" spans="1:6">
      <c r="A30" s="507">
        <v>23</v>
      </c>
      <c r="B30" s="529" t="s">
        <v>124</v>
      </c>
      <c r="C30" s="216"/>
      <c r="D30" s="216"/>
      <c r="E30" s="216"/>
      <c r="F30" s="216"/>
    </row>
    <row r="31" s="522" customFormat="1" customHeight="1" spans="1:6">
      <c r="A31" s="507">
        <v>24</v>
      </c>
      <c r="B31" s="529" t="s">
        <v>125</v>
      </c>
      <c r="C31" s="216"/>
      <c r="D31" s="216"/>
      <c r="E31" s="216"/>
      <c r="F31" s="216"/>
    </row>
    <row r="32" s="518" customFormat="1" ht="18" customHeight="1" spans="1:6">
      <c r="A32" s="208" t="s">
        <v>126</v>
      </c>
      <c r="B32" s="208"/>
      <c r="C32" s="81"/>
      <c r="D32" s="337" t="s">
        <v>127</v>
      </c>
      <c r="E32" s="208"/>
      <c r="F32" s="208"/>
    </row>
    <row r="33" s="523" customFormat="1" ht="12.75" customHeight="1" spans="4:6">
      <c r="D33" s="530"/>
      <c r="E33" s="530"/>
      <c r="F33" s="530"/>
    </row>
  </sheetData>
  <sheetProtection formatColumns="0"/>
  <mergeCells count="1">
    <mergeCell ref="A6:B7"/>
  </mergeCells>
  <printOptions horizontalCentered="1"/>
  <pageMargins left="1" right="0.6" top="0.866141732283464" bottom="0.52" header="1.25" footer="0.15748031496063"/>
  <pageSetup paperSize="9" fitToHeight="0" orientation="landscape"/>
  <headerFooter scaleWithDoc="0">
    <oddHeader>&amp;R&amp;"宋体,常规"&amp;10
共&amp;"Times New Roman,常规"&amp;N&amp;"宋体,常规"页，第&amp;"Times New Roman,常规"&amp;P&amp;"宋体,常规"页</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workbookViewId="0">
      <selection activeCell="G7" sqref="G7"/>
    </sheetView>
  </sheetViews>
  <sheetFormatPr defaultColWidth="9" defaultRowHeight="15.75" customHeight="1"/>
  <cols>
    <col min="1" max="1" width="5.5" style="81" customWidth="1"/>
    <col min="2" max="2" width="18.2" style="81" customWidth="1"/>
    <col min="3" max="3" width="8.2" style="81" customWidth="1"/>
    <col min="4" max="4" width="12.6" style="81" customWidth="1"/>
    <col min="5" max="5" width="11.4" style="81" customWidth="1"/>
    <col min="6" max="7" width="12.9" style="81" customWidth="1"/>
    <col min="8" max="8" width="8.9" style="81" customWidth="1"/>
    <col min="9" max="9" width="9.7" style="81" customWidth="1"/>
    <col min="10" max="10" width="13.2" style="81" customWidth="1"/>
    <col min="11" max="16384" width="9" style="81"/>
  </cols>
  <sheetData>
    <row r="1" s="73" customFormat="1" ht="30" customHeight="1" spans="1:10">
      <c r="A1" s="189" t="s">
        <v>355</v>
      </c>
      <c r="B1" s="86"/>
      <c r="C1" s="86"/>
      <c r="D1" s="86"/>
      <c r="E1" s="86"/>
      <c r="F1" s="86"/>
      <c r="G1" s="86"/>
      <c r="H1" s="86"/>
      <c r="I1" s="86"/>
      <c r="J1" s="86"/>
    </row>
    <row r="2" ht="14.1" customHeight="1" spans="1:10">
      <c r="A2" s="190" t="str">
        <f>参数填写!A3</f>
        <v>评估基准日：2022年7月31日</v>
      </c>
      <c r="B2" s="92"/>
      <c r="C2" s="92"/>
      <c r="D2" s="92"/>
      <c r="E2" s="92"/>
      <c r="F2" s="92"/>
      <c r="G2" s="92"/>
      <c r="H2" s="92"/>
      <c r="I2" s="92"/>
      <c r="J2" s="92"/>
    </row>
    <row r="3" ht="14.1" customHeight="1" spans="1:10">
      <c r="A3" s="100"/>
      <c r="B3" s="100"/>
      <c r="C3" s="100"/>
      <c r="D3" s="100"/>
      <c r="E3" s="100"/>
      <c r="F3" s="100"/>
      <c r="G3" s="100"/>
      <c r="H3" s="100"/>
      <c r="I3" s="100"/>
      <c r="J3" s="103" t="s">
        <v>356</v>
      </c>
    </row>
    <row r="4" ht="14.1" customHeight="1" spans="1:10">
      <c r="A4" s="100"/>
      <c r="B4" s="100"/>
      <c r="C4" s="100"/>
      <c r="D4" s="100"/>
      <c r="E4" s="100"/>
      <c r="F4" s="100"/>
      <c r="G4" s="100"/>
      <c r="H4" s="100"/>
      <c r="I4" s="100"/>
      <c r="J4" s="103"/>
    </row>
    <row r="5" customHeight="1" spans="1:10">
      <c r="A5" s="256" t="str">
        <f>参数填写!A4</f>
        <v>被评估单位：杭氧集团股份有限公司</v>
      </c>
      <c r="J5" s="211" t="s">
        <v>3</v>
      </c>
    </row>
    <row r="6" s="74" customFormat="1" customHeight="1" spans="1:10">
      <c r="A6" s="133" t="s">
        <v>5</v>
      </c>
      <c r="B6" s="133" t="s">
        <v>353</v>
      </c>
      <c r="C6" s="133" t="s">
        <v>251</v>
      </c>
      <c r="D6" s="133" t="s">
        <v>354</v>
      </c>
      <c r="E6" s="133" t="s">
        <v>232</v>
      </c>
      <c r="F6" s="257" t="s">
        <v>94</v>
      </c>
      <c r="G6" s="133" t="s">
        <v>95</v>
      </c>
      <c r="H6" s="133" t="s">
        <v>96</v>
      </c>
      <c r="I6" s="133" t="s">
        <v>296</v>
      </c>
      <c r="J6" s="133" t="s">
        <v>8</v>
      </c>
    </row>
    <row r="7" customHeight="1" spans="1:10">
      <c r="A7" s="110"/>
      <c r="B7" s="213"/>
      <c r="C7" s="213"/>
      <c r="D7" s="213"/>
      <c r="E7" s="213"/>
      <c r="F7" s="216"/>
      <c r="G7" s="216"/>
      <c r="H7" s="216">
        <f>G7-F7</f>
        <v>0</v>
      </c>
      <c r="I7" s="202">
        <f>IF(F7=0,0,H7/F7)</f>
        <v>0</v>
      </c>
      <c r="J7" s="217"/>
    </row>
    <row r="8" customHeight="1" spans="1:10">
      <c r="A8" s="110"/>
      <c r="B8" s="213"/>
      <c r="C8" s="133"/>
      <c r="D8" s="133"/>
      <c r="E8" s="133"/>
      <c r="F8" s="216"/>
      <c r="G8" s="216"/>
      <c r="H8" s="216"/>
      <c r="I8" s="216" t="s">
        <v>185</v>
      </c>
      <c r="J8" s="217"/>
    </row>
    <row r="9" customHeight="1" spans="1:10">
      <c r="A9" s="110"/>
      <c r="B9" s="213"/>
      <c r="C9" s="213"/>
      <c r="D9" s="213"/>
      <c r="E9" s="213"/>
      <c r="F9" s="216"/>
      <c r="G9" s="216"/>
      <c r="H9" s="216"/>
      <c r="I9" s="216" t="s">
        <v>185</v>
      </c>
      <c r="J9" s="217"/>
    </row>
    <row r="10" customHeight="1" spans="1:10">
      <c r="A10" s="110"/>
      <c r="B10" s="213"/>
      <c r="C10" s="213"/>
      <c r="D10" s="213"/>
      <c r="E10" s="213"/>
      <c r="F10" s="216"/>
      <c r="G10" s="216"/>
      <c r="H10" s="216"/>
      <c r="I10" s="216" t="s">
        <v>185</v>
      </c>
      <c r="J10" s="217"/>
    </row>
    <row r="11" customHeight="1" spans="1:10">
      <c r="A11" s="110"/>
      <c r="B11" s="213"/>
      <c r="C11" s="213"/>
      <c r="D11" s="213"/>
      <c r="E11" s="213"/>
      <c r="F11" s="216"/>
      <c r="G11" s="216"/>
      <c r="H11" s="216"/>
      <c r="I11" s="216" t="s">
        <v>185</v>
      </c>
      <c r="J11" s="217"/>
    </row>
    <row r="12" customHeight="1" spans="1:10">
      <c r="A12" s="110"/>
      <c r="B12" s="213"/>
      <c r="C12" s="213"/>
      <c r="D12" s="213"/>
      <c r="E12" s="213"/>
      <c r="F12" s="216"/>
      <c r="G12" s="216"/>
      <c r="H12" s="216"/>
      <c r="I12" s="216" t="s">
        <v>185</v>
      </c>
      <c r="J12" s="217"/>
    </row>
    <row r="13" customHeight="1" spans="1:10">
      <c r="A13" s="110"/>
      <c r="B13" s="213"/>
      <c r="C13" s="213"/>
      <c r="D13" s="213"/>
      <c r="E13" s="213"/>
      <c r="F13" s="216"/>
      <c r="G13" s="216"/>
      <c r="H13" s="216"/>
      <c r="I13" s="216" t="s">
        <v>185</v>
      </c>
      <c r="J13" s="217"/>
    </row>
    <row r="14" customHeight="1" spans="1:10">
      <c r="A14" s="110"/>
      <c r="B14" s="213"/>
      <c r="C14" s="213"/>
      <c r="D14" s="213"/>
      <c r="E14" s="213"/>
      <c r="F14" s="216"/>
      <c r="G14" s="216"/>
      <c r="H14" s="216"/>
      <c r="I14" s="216" t="s">
        <v>185</v>
      </c>
      <c r="J14" s="217"/>
    </row>
    <row r="15" customHeight="1" spans="1:10">
      <c r="A15" s="110"/>
      <c r="B15" s="213"/>
      <c r="C15" s="213"/>
      <c r="D15" s="213"/>
      <c r="E15" s="213"/>
      <c r="F15" s="216"/>
      <c r="G15" s="216"/>
      <c r="H15" s="216"/>
      <c r="I15" s="216" t="s">
        <v>185</v>
      </c>
      <c r="J15" s="217"/>
    </row>
    <row r="16" customHeight="1" spans="1:10">
      <c r="A16" s="110"/>
      <c r="B16" s="213"/>
      <c r="C16" s="213"/>
      <c r="D16" s="213"/>
      <c r="E16" s="213"/>
      <c r="F16" s="216"/>
      <c r="G16" s="216"/>
      <c r="H16" s="216"/>
      <c r="I16" s="216" t="s">
        <v>185</v>
      </c>
      <c r="J16" s="217"/>
    </row>
    <row r="17" customHeight="1" spans="1:10">
      <c r="A17" s="110"/>
      <c r="B17" s="213"/>
      <c r="C17" s="213"/>
      <c r="D17" s="213"/>
      <c r="E17" s="213"/>
      <c r="F17" s="216"/>
      <c r="G17" s="216"/>
      <c r="H17" s="216"/>
      <c r="I17" s="216" t="s">
        <v>185</v>
      </c>
      <c r="J17" s="217"/>
    </row>
    <row r="18" customHeight="1" spans="1:10">
      <c r="A18" s="110"/>
      <c r="B18" s="213"/>
      <c r="C18" s="213"/>
      <c r="D18" s="213"/>
      <c r="E18" s="213"/>
      <c r="F18" s="216"/>
      <c r="G18" s="216"/>
      <c r="H18" s="216"/>
      <c r="I18" s="216"/>
      <c r="J18" s="217"/>
    </row>
    <row r="19" customHeight="1" spans="1:10">
      <c r="A19" s="110"/>
      <c r="B19" s="213"/>
      <c r="C19" s="213"/>
      <c r="D19" s="213"/>
      <c r="E19" s="213"/>
      <c r="F19" s="216"/>
      <c r="G19" s="216"/>
      <c r="H19" s="216"/>
      <c r="I19" s="216" t="s">
        <v>185</v>
      </c>
      <c r="J19" s="217"/>
    </row>
    <row r="20" customHeight="1" spans="1:10">
      <c r="A20" s="110"/>
      <c r="B20" s="213"/>
      <c r="C20" s="213"/>
      <c r="D20" s="213"/>
      <c r="E20" s="213"/>
      <c r="F20" s="216"/>
      <c r="G20" s="216"/>
      <c r="H20" s="216"/>
      <c r="I20" s="216" t="s">
        <v>185</v>
      </c>
      <c r="J20" s="217"/>
    </row>
    <row r="21" customHeight="1" spans="1:10">
      <c r="A21" s="110"/>
      <c r="B21" s="213"/>
      <c r="C21" s="213"/>
      <c r="D21" s="213"/>
      <c r="E21" s="213"/>
      <c r="F21" s="216"/>
      <c r="G21" s="216"/>
      <c r="H21" s="216"/>
      <c r="I21" s="216" t="s">
        <v>185</v>
      </c>
      <c r="J21" s="217"/>
    </row>
    <row r="22" customHeight="1" spans="1:10">
      <c r="A22" s="110"/>
      <c r="B22" s="213"/>
      <c r="C22" s="213"/>
      <c r="D22" s="213"/>
      <c r="E22" s="213"/>
      <c r="F22" s="216"/>
      <c r="G22" s="216"/>
      <c r="H22" s="216"/>
      <c r="I22" s="216" t="s">
        <v>185</v>
      </c>
      <c r="J22" s="217"/>
    </row>
    <row r="23" customHeight="1" spans="1:10">
      <c r="A23" s="110"/>
      <c r="B23" s="213"/>
      <c r="C23" s="213"/>
      <c r="D23" s="213"/>
      <c r="E23" s="213"/>
      <c r="F23" s="216"/>
      <c r="G23" s="216"/>
      <c r="H23" s="216"/>
      <c r="I23" s="216" t="s">
        <v>185</v>
      </c>
      <c r="J23" s="217"/>
    </row>
    <row r="24" customHeight="1" spans="1:10">
      <c r="A24" s="110"/>
      <c r="B24" s="213"/>
      <c r="C24" s="213"/>
      <c r="D24" s="213"/>
      <c r="E24" s="213"/>
      <c r="F24" s="216"/>
      <c r="G24" s="216"/>
      <c r="H24" s="216"/>
      <c r="I24" s="216" t="s">
        <v>185</v>
      </c>
      <c r="J24" s="217"/>
    </row>
    <row r="25" customHeight="1" spans="1:10">
      <c r="A25" s="110"/>
      <c r="B25" s="213"/>
      <c r="C25" s="213"/>
      <c r="D25" s="213"/>
      <c r="E25" s="213"/>
      <c r="F25" s="216"/>
      <c r="G25" s="216"/>
      <c r="H25" s="216"/>
      <c r="I25" s="216" t="s">
        <v>185</v>
      </c>
      <c r="J25" s="217"/>
    </row>
    <row r="26" customHeight="1" spans="1:10">
      <c r="A26" s="110"/>
      <c r="B26" s="213"/>
      <c r="C26" s="213"/>
      <c r="D26" s="213"/>
      <c r="E26" s="213"/>
      <c r="F26" s="216"/>
      <c r="G26" s="216"/>
      <c r="H26" s="216"/>
      <c r="I26" s="216" t="s">
        <v>185</v>
      </c>
      <c r="J26" s="217"/>
    </row>
    <row r="27" customHeight="1" spans="1:10">
      <c r="A27" s="110"/>
      <c r="B27" s="213"/>
      <c r="C27" s="213"/>
      <c r="D27" s="213"/>
      <c r="E27" s="213"/>
      <c r="F27" s="216"/>
      <c r="G27" s="216"/>
      <c r="H27" s="216"/>
      <c r="I27" s="216" t="s">
        <v>185</v>
      </c>
      <c r="J27" s="217"/>
    </row>
    <row r="28" customHeight="1" spans="1:10">
      <c r="A28" s="110"/>
      <c r="B28" s="213"/>
      <c r="C28" s="213"/>
      <c r="D28" s="213"/>
      <c r="E28" s="213"/>
      <c r="F28" s="216"/>
      <c r="G28" s="216"/>
      <c r="H28" s="216"/>
      <c r="I28" s="216"/>
      <c r="J28" s="217"/>
    </row>
    <row r="29" customHeight="1" spans="1:10">
      <c r="A29" s="218" t="s">
        <v>195</v>
      </c>
      <c r="B29" s="196"/>
      <c r="C29" s="133"/>
      <c r="D29" s="133"/>
      <c r="E29" s="133"/>
      <c r="F29" s="216">
        <f>SUM(F7:F28)</f>
        <v>0</v>
      </c>
      <c r="G29" s="216">
        <f>SUM(G7:G28)</f>
        <v>0</v>
      </c>
      <c r="H29" s="216">
        <f>G29-F29</f>
        <v>0</v>
      </c>
      <c r="I29" s="202">
        <f>IF(F29=0,0,H29/F29)</f>
        <v>0</v>
      </c>
      <c r="J29" s="217"/>
    </row>
    <row r="30" customHeight="1" spans="1:10">
      <c r="A30" s="219" t="str">
        <f>参数填写!A5</f>
        <v>被评估单位填表人：蒋申璐</v>
      </c>
      <c r="B30" s="219"/>
      <c r="C30" s="219"/>
      <c r="D30" s="219"/>
      <c r="F30" s="208" t="s">
        <v>186</v>
      </c>
      <c r="G30" s="208"/>
      <c r="H30" s="208"/>
      <c r="I30" s="208"/>
      <c r="J30" s="208"/>
    </row>
    <row r="31" customHeight="1" spans="1:10">
      <c r="A31" s="223" t="str">
        <f>参数填写!A6</f>
        <v>填表日期：2022年8月</v>
      </c>
      <c r="B31" s="224"/>
      <c r="C31" s="224"/>
      <c r="D31" s="224"/>
    </row>
  </sheetData>
  <mergeCells count="1">
    <mergeCell ref="A29:B29"/>
  </mergeCells>
  <printOptions horizontalCentered="1"/>
  <pageMargins left="1" right="1" top="0.87"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2"/>
  <sheetViews>
    <sheetView workbookViewId="0">
      <selection activeCell="C30" sqref="C30"/>
    </sheetView>
  </sheetViews>
  <sheetFormatPr defaultColWidth="9" defaultRowHeight="15.75" customHeight="1" outlineLevelCol="5"/>
  <cols>
    <col min="1" max="1" width="5.4" style="81" customWidth="1"/>
    <col min="2" max="2" width="28" style="81" customWidth="1"/>
    <col min="3" max="3" width="22.1" style="81" customWidth="1"/>
    <col min="4" max="4" width="25.4" style="81" customWidth="1"/>
    <col min="5" max="5" width="20.1" style="81" customWidth="1"/>
    <col min="6" max="6" width="14.5" style="81" customWidth="1"/>
    <col min="7" max="16384" width="9" style="81"/>
  </cols>
  <sheetData>
    <row r="1" s="73" customFormat="1" ht="30" customHeight="1" spans="1:6">
      <c r="A1" s="189" t="s">
        <v>357</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358</v>
      </c>
    </row>
    <row r="4" ht="14.1" customHeight="1" spans="1:6">
      <c r="A4" s="100"/>
      <c r="B4" s="100"/>
      <c r="C4" s="100"/>
      <c r="D4" s="100"/>
      <c r="E4" s="100"/>
      <c r="F4" s="103"/>
    </row>
    <row r="5" customHeight="1" spans="1:6">
      <c r="A5" s="256" t="str">
        <f>参数填写!A4</f>
        <v>被评估单位：杭氧集团股份有限公司</v>
      </c>
      <c r="F5" s="244" t="s">
        <v>3</v>
      </c>
    </row>
    <row r="6" s="243" customFormat="1" customHeight="1" spans="1:6">
      <c r="A6" s="106" t="s">
        <v>171</v>
      </c>
      <c r="B6" s="106" t="s">
        <v>130</v>
      </c>
      <c r="C6" s="106" t="s">
        <v>94</v>
      </c>
      <c r="D6" s="106" t="s">
        <v>95</v>
      </c>
      <c r="E6" s="262" t="s">
        <v>96</v>
      </c>
      <c r="F6" s="106" t="s">
        <v>273</v>
      </c>
    </row>
    <row r="7" customHeight="1" spans="1:6">
      <c r="A7" s="106" t="s">
        <v>359</v>
      </c>
      <c r="B7" s="457" t="s">
        <v>144</v>
      </c>
      <c r="C7" s="204">
        <f>'4-1可供出售金融资产汇总'!C26</f>
        <v>0</v>
      </c>
      <c r="D7" s="204">
        <f>'4-1可供出售金融资产汇总'!D26</f>
        <v>0</v>
      </c>
      <c r="E7" s="137">
        <f>D7-C7</f>
        <v>0</v>
      </c>
      <c r="F7" s="202">
        <f>IF(C7=0,0,E7/C7)</f>
        <v>0</v>
      </c>
    </row>
    <row r="8" customHeight="1" spans="1:6">
      <c r="A8" s="106" t="s">
        <v>360</v>
      </c>
      <c r="B8" s="457" t="s">
        <v>105</v>
      </c>
      <c r="C8" s="204">
        <f>SUMIF('4-2持有到期投资'!$A$7:$A$5172,"合计",'4-2持有到期投资'!H$7:H$5172)</f>
        <v>0</v>
      </c>
      <c r="D8" s="204">
        <f>SUMIF('4-2持有到期投资'!$A$7:$A$5172,"合计",'4-2持有到期投资'!I$7:I$5172)</f>
        <v>0</v>
      </c>
      <c r="E8" s="137">
        <f t="shared" ref="E8:E23" si="0">D8-C8</f>
        <v>0</v>
      </c>
      <c r="F8" s="202">
        <f t="shared" ref="F8:F23" si="1">IF(C8=0,0,E8/C8)</f>
        <v>0</v>
      </c>
    </row>
    <row r="9" customHeight="1" spans="1:6">
      <c r="A9" s="106" t="s">
        <v>361</v>
      </c>
      <c r="B9" s="457" t="s">
        <v>106</v>
      </c>
      <c r="C9" s="204">
        <f>SUMIF('4-3长期应收'!$A$7:$A$5172,"合计",'4-3长期应收'!E$7:E$5172)</f>
        <v>0</v>
      </c>
      <c r="D9" s="204">
        <f>SUMIF('4-3长期应收'!$A$7:$A$5172,"合计",'4-3长期应收'!F$7:F$5172)</f>
        <v>0</v>
      </c>
      <c r="E9" s="137">
        <f t="shared" si="0"/>
        <v>0</v>
      </c>
      <c r="F9" s="202">
        <f t="shared" si="1"/>
        <v>0</v>
      </c>
    </row>
    <row r="10" customHeight="1" spans="1:6">
      <c r="A10" s="106" t="s">
        <v>362</v>
      </c>
      <c r="B10" s="457" t="s">
        <v>107</v>
      </c>
      <c r="C10" s="204">
        <f>SUMIF('4-4股权投资'!$A$7:$A$5172,"合计",'4-4股权投资'!G$7:G$5172)</f>
        <v>0</v>
      </c>
      <c r="D10" s="204">
        <f>SUMIF('4-4股权投资'!$A$7:$A$5172,"合计",'4-4股权投资'!H$7:H$5172)</f>
        <v>0</v>
      </c>
      <c r="E10" s="137">
        <f t="shared" si="0"/>
        <v>0</v>
      </c>
      <c r="F10" s="202">
        <f t="shared" si="1"/>
        <v>0</v>
      </c>
    </row>
    <row r="11" customHeight="1" spans="1:6">
      <c r="A11" s="106" t="s">
        <v>363</v>
      </c>
      <c r="B11" s="457" t="s">
        <v>108</v>
      </c>
      <c r="C11" s="215">
        <f>'4-5投资性房地产过渡表'!C26</f>
        <v>0</v>
      </c>
      <c r="D11" s="215">
        <f>'4-5投资性房地产过渡表'!D26</f>
        <v>0</v>
      </c>
      <c r="E11" s="137">
        <f t="shared" si="0"/>
        <v>0</v>
      </c>
      <c r="F11" s="202">
        <f t="shared" si="1"/>
        <v>0</v>
      </c>
    </row>
    <row r="12" customHeight="1" spans="1:6">
      <c r="A12" s="106" t="s">
        <v>364</v>
      </c>
      <c r="B12" s="457" t="s">
        <v>109</v>
      </c>
      <c r="C12" s="137" t="e">
        <f>#REF!</f>
        <v>#REF!</v>
      </c>
      <c r="D12" s="137" t="e">
        <f>#REF!</f>
        <v>#REF!</v>
      </c>
      <c r="E12" s="137" t="e">
        <f t="shared" si="0"/>
        <v>#REF!</v>
      </c>
      <c r="F12" s="202" t="e">
        <f t="shared" si="1"/>
        <v>#REF!</v>
      </c>
    </row>
    <row r="13" customHeight="1" spans="1:6">
      <c r="A13" s="106" t="s">
        <v>365</v>
      </c>
      <c r="B13" s="457" t="s">
        <v>110</v>
      </c>
      <c r="C13" s="137">
        <f>'4-7在建工程汇总'!C26</f>
        <v>0</v>
      </c>
      <c r="D13" s="137">
        <f>'4-7在建工程汇总'!D26</f>
        <v>0</v>
      </c>
      <c r="E13" s="137">
        <f t="shared" si="0"/>
        <v>0</v>
      </c>
      <c r="F13" s="202">
        <f t="shared" si="1"/>
        <v>0</v>
      </c>
    </row>
    <row r="14" customHeight="1" spans="1:6">
      <c r="A14" s="106" t="s">
        <v>366</v>
      </c>
      <c r="B14" s="457" t="s">
        <v>111</v>
      </c>
      <c r="C14" s="204">
        <f>SUMIF('4-8工程物资'!$A$7:$A$5172,"合计",'4-8工程物资'!G$7:G$5172)</f>
        <v>0</v>
      </c>
      <c r="D14" s="204">
        <f>SUMIF('4-8工程物资'!$A$7:$A$5172,"合计",'4-8工程物资'!J$7:J$5172)</f>
        <v>0</v>
      </c>
      <c r="E14" s="137">
        <f t="shared" si="0"/>
        <v>0</v>
      </c>
      <c r="F14" s="202">
        <f t="shared" si="1"/>
        <v>0</v>
      </c>
    </row>
    <row r="15" customHeight="1" spans="1:6">
      <c r="A15" s="106" t="s">
        <v>367</v>
      </c>
      <c r="B15" s="457" t="s">
        <v>112</v>
      </c>
      <c r="C15" s="204">
        <f>SUMIF('4-9固定资产清理'!$A$7:$A$5172,"合计",'4-9固定资产清理'!D$7:D$5172)</f>
        <v>0</v>
      </c>
      <c r="D15" s="204">
        <f>SUMIF('4-9固定资产清理'!$A$7:$A$5172,"合计",'4-9固定资产清理'!E$7:E$5172)</f>
        <v>0</v>
      </c>
      <c r="E15" s="137">
        <f t="shared" si="0"/>
        <v>0</v>
      </c>
      <c r="F15" s="202">
        <f t="shared" si="1"/>
        <v>0</v>
      </c>
    </row>
    <row r="16" customHeight="1" spans="1:6">
      <c r="A16" s="106" t="s">
        <v>368</v>
      </c>
      <c r="B16" s="457" t="s">
        <v>113</v>
      </c>
      <c r="C16" s="204">
        <f>SUMIF('4-10生产性生物资产'!$A$7:$A$5172,"合计",'4-10生产性生物资产'!H$7:H$5172)</f>
        <v>0</v>
      </c>
      <c r="D16" s="204">
        <f>SUMIF('4-10生产性生物资产'!$A$7:$A$5172,"合计",'4-10生产性生物资产'!K$7:K$5172)</f>
        <v>0</v>
      </c>
      <c r="E16" s="137">
        <f t="shared" si="0"/>
        <v>0</v>
      </c>
      <c r="F16" s="202">
        <f t="shared" si="1"/>
        <v>0</v>
      </c>
    </row>
    <row r="17" customHeight="1" spans="1:6">
      <c r="A17" s="106" t="s">
        <v>369</v>
      </c>
      <c r="B17" s="457" t="s">
        <v>114</v>
      </c>
      <c r="C17" s="204">
        <f>SUMIF('4-11油气资产'!$A$7:$A$5172,"合计",'4-11油气资产'!I$7:I$5172)</f>
        <v>0</v>
      </c>
      <c r="D17" s="204">
        <f>SUMIF('4-11油气资产'!$A$7:$A$5172,"合计",'4-11油气资产'!L$7:L$5172)</f>
        <v>0</v>
      </c>
      <c r="E17" s="137">
        <f t="shared" si="0"/>
        <v>0</v>
      </c>
      <c r="F17" s="202">
        <f t="shared" si="1"/>
        <v>0</v>
      </c>
    </row>
    <row r="18" customHeight="1" spans="1:6">
      <c r="A18" s="106" t="s">
        <v>370</v>
      </c>
      <c r="B18" s="457" t="s">
        <v>115</v>
      </c>
      <c r="C18" s="137">
        <f>'4-12无形资产汇总'!C25</f>
        <v>0</v>
      </c>
      <c r="D18" s="137">
        <f>'4-12无形资产汇总'!D25</f>
        <v>0</v>
      </c>
      <c r="E18" s="137">
        <f t="shared" si="0"/>
        <v>0</v>
      </c>
      <c r="F18" s="202">
        <f t="shared" si="1"/>
        <v>0</v>
      </c>
    </row>
    <row r="19" customHeight="1" spans="1:6">
      <c r="A19" s="106" t="s">
        <v>371</v>
      </c>
      <c r="B19" s="457" t="s">
        <v>116</v>
      </c>
      <c r="C19" s="204">
        <f>SUMIF('4-13开发支出'!$A$7:$A$5172,"合计",'4-13开发支出'!D$7:D$5172)</f>
        <v>0</v>
      </c>
      <c r="D19" s="204">
        <f>SUMIF('4-13开发支出'!$A$7:$A$5172,"合计",'4-13开发支出'!E$7:E$5172)</f>
        <v>0</v>
      </c>
      <c r="E19" s="137">
        <f t="shared" si="0"/>
        <v>0</v>
      </c>
      <c r="F19" s="202">
        <f t="shared" si="1"/>
        <v>0</v>
      </c>
    </row>
    <row r="20" customHeight="1" spans="1:6">
      <c r="A20" s="106" t="s">
        <v>372</v>
      </c>
      <c r="B20" s="457" t="s">
        <v>117</v>
      </c>
      <c r="C20" s="204">
        <f>SUMIF('4-14商誉'!$A$7:$A$5172,"合计",'4-14商誉'!D$7:D$5172)</f>
        <v>0</v>
      </c>
      <c r="D20" s="204">
        <f>SUMIF('4-14商誉'!$A$7:$A$5172,"合计",'4-14商誉'!E$7:E$5172)</f>
        <v>0</v>
      </c>
      <c r="E20" s="137">
        <f t="shared" si="0"/>
        <v>0</v>
      </c>
      <c r="F20" s="202">
        <f t="shared" si="1"/>
        <v>0</v>
      </c>
    </row>
    <row r="21" customHeight="1" spans="1:6">
      <c r="A21" s="106" t="s">
        <v>373</v>
      </c>
      <c r="B21" s="457" t="s">
        <v>118</v>
      </c>
      <c r="C21" s="204">
        <f>SUMIF('4-15长期待摊费用'!$A$7:$A$5172,"合计",'4-15长期待摊费用'!F$7:F$5172)</f>
        <v>0</v>
      </c>
      <c r="D21" s="204">
        <f>SUMIF('4-15长期待摊费用'!$A$7:$A$5172,"合计",'4-15长期待摊费用'!H$7:H$5172)</f>
        <v>0</v>
      </c>
      <c r="E21" s="137">
        <f t="shared" si="0"/>
        <v>0</v>
      </c>
      <c r="F21" s="202">
        <f t="shared" si="1"/>
        <v>0</v>
      </c>
    </row>
    <row r="22" customHeight="1" spans="1:6">
      <c r="A22" s="106" t="s">
        <v>374</v>
      </c>
      <c r="B22" s="457" t="s">
        <v>119</v>
      </c>
      <c r="C22" s="204">
        <f>SUMIF('4-16递延所得税资产'!$A$7:$A$5172,"合计",'4-16递延所得税资产'!D$7:D$5172)</f>
        <v>0</v>
      </c>
      <c r="D22" s="204">
        <f>SUMIF('4-16递延所得税资产'!$A$7:$A$5172,"合计",'4-16递延所得税资产'!E$7:E$5172)</f>
        <v>0</v>
      </c>
      <c r="E22" s="137">
        <f t="shared" si="0"/>
        <v>0</v>
      </c>
      <c r="F22" s="202">
        <f t="shared" si="1"/>
        <v>0</v>
      </c>
    </row>
    <row r="23" customHeight="1" spans="1:6">
      <c r="A23" s="106" t="s">
        <v>375</v>
      </c>
      <c r="B23" s="457" t="s">
        <v>120</v>
      </c>
      <c r="C23" s="204">
        <f>SUMIF('4-17其他非流动资产'!$A$7:$A$5172,"合计",'4-17其他非流动资产'!D$7:D$5172)</f>
        <v>0</v>
      </c>
      <c r="D23" s="204">
        <f>SUMIF('4-17其他非流动资产'!$A$7:$A$5172,"合计",'4-17其他非流动资产'!E$7:E$5172)</f>
        <v>0</v>
      </c>
      <c r="E23" s="137">
        <f t="shared" si="0"/>
        <v>0</v>
      </c>
      <c r="F23" s="202">
        <f t="shared" si="1"/>
        <v>0</v>
      </c>
    </row>
    <row r="24" customHeight="1" spans="1:6">
      <c r="A24" s="110"/>
      <c r="B24" s="252"/>
      <c r="C24" s="215"/>
      <c r="D24" s="216"/>
      <c r="E24" s="216"/>
      <c r="F24" s="253"/>
    </row>
    <row r="25" customHeight="1" spans="1:6">
      <c r="A25" s="110"/>
      <c r="B25" s="252"/>
      <c r="C25" s="215"/>
      <c r="D25" s="216"/>
      <c r="E25" s="216"/>
      <c r="F25" s="253"/>
    </row>
    <row r="26" customHeight="1" spans="1:6">
      <c r="A26" s="110"/>
      <c r="B26" s="252"/>
      <c r="C26" s="215"/>
      <c r="D26" s="216"/>
      <c r="E26" s="216"/>
      <c r="F26" s="253"/>
    </row>
    <row r="27" customHeight="1" spans="1:6">
      <c r="A27" s="110"/>
      <c r="B27" s="252"/>
      <c r="C27" s="215"/>
      <c r="D27" s="216"/>
      <c r="E27" s="216"/>
      <c r="F27" s="253"/>
    </row>
    <row r="28" customHeight="1" spans="1:6">
      <c r="A28" s="106"/>
      <c r="B28" s="265"/>
      <c r="C28" s="215"/>
      <c r="D28" s="216"/>
      <c r="E28" s="216"/>
      <c r="F28" s="253"/>
    </row>
    <row r="29" customHeight="1" spans="1:6">
      <c r="A29" s="106"/>
      <c r="B29" s="255"/>
      <c r="C29" s="215"/>
      <c r="D29" s="216"/>
      <c r="E29" s="216"/>
      <c r="F29" s="253"/>
    </row>
    <row r="30" customHeight="1" spans="1:6">
      <c r="A30" s="218" t="s">
        <v>376</v>
      </c>
      <c r="B30" s="195"/>
      <c r="C30" s="215" t="e">
        <f>SUM(C7:C23)</f>
        <v>#REF!</v>
      </c>
      <c r="D30" s="215" t="e">
        <f>SUM(D7:D23)</f>
        <v>#REF!</v>
      </c>
      <c r="E30" s="137" t="e">
        <f>D30-C30</f>
        <v>#REF!</v>
      </c>
      <c r="F30" s="202" t="e">
        <f>IF(C30=0,0,E30/C30)</f>
        <v>#REF!</v>
      </c>
    </row>
    <row r="31" customHeight="1" spans="1:6">
      <c r="A31" s="79"/>
      <c r="D31" s="208" t="s">
        <v>186</v>
      </c>
      <c r="E31" s="208"/>
      <c r="F31" s="208"/>
    </row>
    <row r="32" customHeight="1" spans="1:6">
      <c r="A32" s="79"/>
    </row>
  </sheetData>
  <mergeCells count="1">
    <mergeCell ref="A30:B30"/>
  </mergeCells>
  <printOptions horizontalCentered="1"/>
  <pageMargins left="1" right="0.6" top="0.69" bottom="0.68" header="1.0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9"/>
  <sheetViews>
    <sheetView workbookViewId="0">
      <selection activeCell="D28" sqref="D28"/>
    </sheetView>
  </sheetViews>
  <sheetFormatPr defaultColWidth="9" defaultRowHeight="15.75" customHeight="1" outlineLevelCol="5"/>
  <cols>
    <col min="1" max="1" width="9.2" style="81" customWidth="1"/>
    <col min="2" max="2" width="28" style="81" customWidth="1"/>
    <col min="3" max="3" width="21.9" style="81" customWidth="1"/>
    <col min="4" max="4" width="19.1" style="81" customWidth="1"/>
    <col min="5" max="5" width="20.1" style="81" customWidth="1"/>
    <col min="6" max="6" width="12.6" style="81" customWidth="1"/>
    <col min="7" max="16384" width="9" style="81"/>
  </cols>
  <sheetData>
    <row r="1" s="73" customFormat="1" ht="30" customHeight="1" spans="1:6">
      <c r="A1" s="189" t="s">
        <v>377</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3" t="s">
        <v>378</v>
      </c>
      <c r="F3" s="103"/>
    </row>
    <row r="4" ht="14.1" customHeight="1" spans="1:6">
      <c r="A4" s="100"/>
      <c r="B4" s="100"/>
      <c r="C4" s="100"/>
      <c r="D4" s="100"/>
      <c r="E4" s="103"/>
      <c r="F4" s="103"/>
    </row>
    <row r="5" customHeight="1" spans="1:6">
      <c r="A5" s="256" t="str">
        <f>参数填写!A4</f>
        <v>被评估单位：杭氧集团股份有限公司</v>
      </c>
      <c r="F5" s="244" t="s">
        <v>3</v>
      </c>
    </row>
    <row r="6" s="243" customFormat="1" customHeight="1" spans="1:6">
      <c r="A6" s="106" t="s">
        <v>171</v>
      </c>
      <c r="B6" s="106" t="s">
        <v>130</v>
      </c>
      <c r="C6" s="106" t="s">
        <v>94</v>
      </c>
      <c r="D6" s="106" t="s">
        <v>95</v>
      </c>
      <c r="E6" s="262" t="s">
        <v>96</v>
      </c>
      <c r="F6" s="106" t="s">
        <v>273</v>
      </c>
    </row>
    <row r="7" customHeight="1" spans="1:6">
      <c r="A7" s="106" t="s">
        <v>379</v>
      </c>
      <c r="B7" s="252" t="s">
        <v>380</v>
      </c>
      <c r="C7" s="204">
        <f>SUMIF('4-1-1可出售-股票'!$A$12:$A$5173,"合计",'4-1-1可出售-股票'!H$12:H$5173)</f>
        <v>0</v>
      </c>
      <c r="D7" s="204">
        <f>SUMIF('4-1-1可出售-股票'!$A$12:$A$5173,"合计",'4-1-1可出售-股票'!I$12:I$5173)</f>
        <v>0</v>
      </c>
      <c r="E7" s="137">
        <f>D7-C7</f>
        <v>0</v>
      </c>
      <c r="F7" s="202">
        <f>IF(C7=0,0,E7/C7)</f>
        <v>0</v>
      </c>
    </row>
    <row r="8" customHeight="1" spans="1:6">
      <c r="A8" s="106" t="s">
        <v>381</v>
      </c>
      <c r="B8" s="252" t="s">
        <v>382</v>
      </c>
      <c r="C8" s="204">
        <f>SUMIF('4-1-2可出售-债券'!$A$12:$A$5173,"合计",'4-1-2可出售-债券'!H$12:H$5173)</f>
        <v>0</v>
      </c>
      <c r="D8" s="204">
        <f>SUMIF('4-1-2可出售-债券'!$A$12:$A$5173,"合计",'4-1-2可出售-债券'!I$12:I$5173)</f>
        <v>0</v>
      </c>
      <c r="E8" s="137">
        <f>D8-C8</f>
        <v>0</v>
      </c>
      <c r="F8" s="202">
        <f>IF(C8=0,0,E8/C8)</f>
        <v>0</v>
      </c>
    </row>
    <row r="9" customHeight="1" spans="1:6">
      <c r="A9" s="106" t="s">
        <v>383</v>
      </c>
      <c r="B9" s="252" t="s">
        <v>384</v>
      </c>
      <c r="C9" s="204">
        <f>SUMIF('4-1-3可出售-其他'!$A$12:$A$5173,"合计",'4-1-3可出售-其他'!H$12:H$5173)</f>
        <v>0</v>
      </c>
      <c r="D9" s="204">
        <f>SUMIF('4-1-3可出售-其他'!$A$12:$A$5173,"合计",'4-1-3可出售-其他'!I$12:I$5173)</f>
        <v>0</v>
      </c>
      <c r="E9" s="137">
        <f>D9-C9</f>
        <v>0</v>
      </c>
      <c r="F9" s="202">
        <f>IF(C9=0,0,E9/C9)</f>
        <v>0</v>
      </c>
    </row>
    <row r="10" customHeight="1" spans="1:6">
      <c r="A10" s="110"/>
      <c r="B10" s="252"/>
      <c r="C10" s="199"/>
      <c r="D10" s="137"/>
      <c r="E10" s="137"/>
      <c r="F10" s="453"/>
    </row>
    <row r="11" customHeight="1" spans="1:6">
      <c r="A11" s="110"/>
      <c r="B11" s="252"/>
      <c r="C11" s="199"/>
      <c r="D11" s="137"/>
      <c r="E11" s="137"/>
      <c r="F11" s="453"/>
    </row>
    <row r="12" customHeight="1" spans="1:6">
      <c r="A12" s="110"/>
      <c r="B12" s="252"/>
      <c r="C12" s="199"/>
      <c r="D12" s="137"/>
      <c r="E12" s="137"/>
      <c r="F12" s="453"/>
    </row>
    <row r="13" customHeight="1" spans="1:6">
      <c r="A13" s="110"/>
      <c r="B13" s="252"/>
      <c r="C13" s="199"/>
      <c r="D13" s="137"/>
      <c r="E13" s="137"/>
      <c r="F13" s="453"/>
    </row>
    <row r="14" customHeight="1" spans="1:6">
      <c r="A14" s="110"/>
      <c r="B14" s="252"/>
      <c r="C14" s="199"/>
      <c r="D14" s="137"/>
      <c r="E14" s="137"/>
      <c r="F14" s="453"/>
    </row>
    <row r="15" customHeight="1" spans="1:6">
      <c r="A15" s="110"/>
      <c r="B15" s="252"/>
      <c r="C15" s="199"/>
      <c r="D15" s="137"/>
      <c r="E15" s="137"/>
      <c r="F15" s="453"/>
    </row>
    <row r="16" customHeight="1" spans="1:6">
      <c r="A16" s="110"/>
      <c r="B16" s="252"/>
      <c r="C16" s="199"/>
      <c r="D16" s="137"/>
      <c r="E16" s="137"/>
      <c r="F16" s="453"/>
    </row>
    <row r="17" customHeight="1" spans="1:6">
      <c r="A17" s="110"/>
      <c r="B17" s="252"/>
      <c r="C17" s="199"/>
      <c r="D17" s="137"/>
      <c r="E17" s="137"/>
      <c r="F17" s="453"/>
    </row>
    <row r="18" customHeight="1" spans="1:6">
      <c r="A18" s="110"/>
      <c r="B18" s="252"/>
      <c r="C18" s="215"/>
      <c r="D18" s="216"/>
      <c r="E18" s="216"/>
      <c r="F18" s="253"/>
    </row>
    <row r="19" customHeight="1" spans="1:6">
      <c r="A19" s="110"/>
      <c r="B19" s="252"/>
      <c r="C19" s="215"/>
      <c r="D19" s="216"/>
      <c r="E19" s="216"/>
      <c r="F19" s="253"/>
    </row>
    <row r="20" customHeight="1" spans="1:6">
      <c r="A20" s="110"/>
      <c r="B20" s="252"/>
      <c r="C20" s="215"/>
      <c r="D20" s="216"/>
      <c r="E20" s="216"/>
      <c r="F20" s="253"/>
    </row>
    <row r="21" customHeight="1" spans="1:6">
      <c r="A21" s="110"/>
      <c r="B21" s="252"/>
      <c r="C21" s="215"/>
      <c r="D21" s="216"/>
      <c r="E21" s="216"/>
      <c r="F21" s="253"/>
    </row>
    <row r="22" customHeight="1" spans="1:6">
      <c r="A22" s="110"/>
      <c r="B22" s="252"/>
      <c r="C22" s="215"/>
      <c r="D22" s="216"/>
      <c r="E22" s="216"/>
      <c r="F22" s="253"/>
    </row>
    <row r="23" customHeight="1" spans="1:6">
      <c r="A23" s="110"/>
      <c r="B23" s="252"/>
      <c r="C23" s="215"/>
      <c r="D23" s="216"/>
      <c r="E23" s="216"/>
      <c r="F23" s="253"/>
    </row>
    <row r="24" customHeight="1" spans="1:6">
      <c r="A24" s="110"/>
      <c r="B24" s="252"/>
      <c r="C24" s="215"/>
      <c r="D24" s="216"/>
      <c r="E24" s="216"/>
      <c r="F24" s="253"/>
    </row>
    <row r="25" customHeight="1" spans="1:6">
      <c r="A25" s="110"/>
      <c r="B25" s="252"/>
      <c r="C25" s="215"/>
      <c r="D25" s="216"/>
      <c r="E25" s="216"/>
      <c r="F25" s="253"/>
    </row>
    <row r="26" customHeight="1" spans="1:6">
      <c r="A26" s="262" t="s">
        <v>376</v>
      </c>
      <c r="B26" s="265"/>
      <c r="C26" s="204">
        <f>SUM(C7:C9)</f>
        <v>0</v>
      </c>
      <c r="D26" s="204">
        <f>SUM(D7:D9)</f>
        <v>0</v>
      </c>
      <c r="E26" s="137">
        <f>D26-C26</f>
        <v>0</v>
      </c>
      <c r="F26" s="202">
        <f>IF(C26=0,0,E26/C26)</f>
        <v>0</v>
      </c>
    </row>
    <row r="27" customHeight="1" spans="1:6">
      <c r="A27" s="79"/>
      <c r="D27" s="208" t="s">
        <v>186</v>
      </c>
      <c r="E27" s="208"/>
      <c r="F27" s="208"/>
    </row>
    <row r="28" customHeight="1" spans="1:6">
      <c r="A28" s="79"/>
    </row>
    <row r="29" customHeight="1" spans="1:6">
      <c r="A29" s="454"/>
      <c r="B29" s="454"/>
      <c r="C29" s="454"/>
      <c r="D29" s="454"/>
    </row>
  </sheetData>
  <mergeCells count="3">
    <mergeCell ref="E3:F3"/>
    <mergeCell ref="A26:B26"/>
    <mergeCell ref="A29:D29"/>
  </mergeCells>
  <printOptions horizontalCentered="1"/>
  <pageMargins left="1" right="0.34" top="0.73"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2"/>
  <sheetViews>
    <sheetView workbookViewId="0">
      <selection activeCell="I7" sqref="I7"/>
    </sheetView>
  </sheetViews>
  <sheetFormatPr defaultColWidth="9" defaultRowHeight="15.75" customHeight="1"/>
  <cols>
    <col min="1" max="1" width="4.1" style="81" customWidth="1"/>
    <col min="2" max="2" width="19.6" style="81" customWidth="1"/>
    <col min="3" max="3" width="9" style="81"/>
    <col min="4" max="4" width="10.1" style="81" customWidth="1"/>
    <col min="5" max="5" width="7.7" style="81" customWidth="1"/>
    <col min="6" max="6" width="8.9" style="81" customWidth="1"/>
    <col min="7" max="7" width="8.6" style="81" customWidth="1"/>
    <col min="8" max="8" width="13.2" style="81" customWidth="1"/>
    <col min="9" max="9" width="12.9" style="81" customWidth="1"/>
    <col min="10" max="10" width="10.5" style="81" customWidth="1"/>
    <col min="11" max="16384" width="9" style="81"/>
  </cols>
  <sheetData>
    <row r="1" s="73" customFormat="1" ht="30" customHeight="1" spans="1:12">
      <c r="A1" s="189" t="s">
        <v>385</v>
      </c>
      <c r="B1" s="86"/>
      <c r="C1" s="86"/>
      <c r="D1" s="86"/>
      <c r="E1" s="86"/>
      <c r="F1" s="86"/>
      <c r="G1" s="86"/>
      <c r="H1" s="86"/>
      <c r="I1" s="86"/>
      <c r="J1" s="86"/>
      <c r="K1" s="86"/>
      <c r="L1" s="86"/>
    </row>
    <row r="2" ht="14.1" customHeight="1" spans="1:12">
      <c r="A2" s="190" t="str">
        <f>参数填写!A3</f>
        <v>评估基准日：2022年7月31日</v>
      </c>
      <c r="B2" s="92"/>
      <c r="C2" s="92"/>
      <c r="D2" s="92"/>
      <c r="E2" s="92"/>
      <c r="F2" s="92"/>
      <c r="G2" s="92"/>
      <c r="H2" s="93"/>
      <c r="I2" s="93"/>
      <c r="J2" s="93"/>
      <c r="K2" s="93"/>
      <c r="L2" s="93"/>
    </row>
    <row r="3" ht="14.1" customHeight="1" spans="1:12">
      <c r="A3" s="100"/>
      <c r="B3" s="100"/>
      <c r="C3" s="100"/>
      <c r="D3" s="100"/>
      <c r="E3" s="100"/>
      <c r="F3" s="100"/>
      <c r="G3" s="100"/>
      <c r="H3" s="96"/>
      <c r="I3" s="96"/>
      <c r="J3" s="96"/>
      <c r="K3" s="96"/>
      <c r="L3" s="191" t="s">
        <v>386</v>
      </c>
    </row>
    <row r="4" ht="14.1" customHeight="1" spans="1:12">
      <c r="A4" s="100"/>
      <c r="B4" s="100"/>
      <c r="C4" s="100"/>
      <c r="D4" s="100"/>
      <c r="E4" s="100"/>
      <c r="F4" s="100"/>
      <c r="G4" s="100"/>
      <c r="H4" s="96"/>
      <c r="I4" s="96"/>
      <c r="J4" s="96"/>
      <c r="K4" s="96"/>
      <c r="L4" s="191"/>
    </row>
    <row r="5" customHeight="1" spans="1:12">
      <c r="A5" s="256" t="str">
        <f>参数填写!A4</f>
        <v>被评估单位：杭氧集团股份有限公司</v>
      </c>
      <c r="L5" s="211" t="s">
        <v>3</v>
      </c>
    </row>
    <row r="6" s="74" customFormat="1" ht="27" customHeight="1" spans="1:12">
      <c r="A6" s="133" t="s">
        <v>5</v>
      </c>
      <c r="B6" s="133" t="s">
        <v>221</v>
      </c>
      <c r="C6" s="133" t="s">
        <v>387</v>
      </c>
      <c r="D6" s="133" t="s">
        <v>223</v>
      </c>
      <c r="E6" s="133" t="s">
        <v>224</v>
      </c>
      <c r="F6" s="257" t="s">
        <v>388</v>
      </c>
      <c r="G6" s="133" t="s">
        <v>389</v>
      </c>
      <c r="H6" s="257" t="s">
        <v>94</v>
      </c>
      <c r="I6" s="133" t="s">
        <v>95</v>
      </c>
      <c r="J6" s="133" t="s">
        <v>96</v>
      </c>
      <c r="K6" s="133" t="s">
        <v>296</v>
      </c>
      <c r="L6" s="133" t="s">
        <v>8</v>
      </c>
    </row>
    <row r="7" customHeight="1" spans="1:12">
      <c r="A7" s="110">
        <v>1</v>
      </c>
      <c r="B7" s="213"/>
      <c r="C7" s="110"/>
      <c r="D7" s="214"/>
      <c r="E7" s="134"/>
      <c r="F7" s="134"/>
      <c r="G7" s="137"/>
      <c r="H7" s="137"/>
      <c r="I7" s="137"/>
      <c r="J7" s="137">
        <f>I7-H7</f>
        <v>0</v>
      </c>
      <c r="K7" s="202">
        <f>IF(H7=0,0,J7/H7)</f>
        <v>0</v>
      </c>
      <c r="L7" s="217"/>
    </row>
    <row r="8" customHeight="1" spans="1:12">
      <c r="A8" s="110">
        <v>2</v>
      </c>
      <c r="B8" s="213"/>
      <c r="C8" s="110"/>
      <c r="D8" s="214"/>
      <c r="E8" s="134"/>
      <c r="F8" s="134"/>
      <c r="G8" s="137"/>
      <c r="H8" s="137"/>
      <c r="I8" s="137"/>
      <c r="J8" s="137"/>
      <c r="K8" s="216" t="s">
        <v>185</v>
      </c>
      <c r="L8" s="217"/>
    </row>
    <row r="9" customHeight="1" spans="1:12">
      <c r="A9" s="110">
        <v>3</v>
      </c>
      <c r="B9" s="213"/>
      <c r="C9" s="110"/>
      <c r="D9" s="214"/>
      <c r="E9" s="134"/>
      <c r="F9" s="341"/>
      <c r="G9" s="137"/>
      <c r="H9" s="137"/>
      <c r="I9" s="137"/>
      <c r="J9" s="137"/>
      <c r="K9" s="216" t="s">
        <v>185</v>
      </c>
      <c r="L9" s="217"/>
    </row>
    <row r="10" customHeight="1" spans="1:12">
      <c r="A10" s="110">
        <v>4</v>
      </c>
      <c r="B10" s="213"/>
      <c r="C10" s="110"/>
      <c r="D10" s="214"/>
      <c r="E10" s="134"/>
      <c r="F10" s="134"/>
      <c r="G10" s="137"/>
      <c r="H10" s="137"/>
      <c r="I10" s="137"/>
      <c r="J10" s="137"/>
      <c r="K10" s="216" t="s">
        <v>185</v>
      </c>
      <c r="L10" s="217"/>
    </row>
    <row r="11" customHeight="1" spans="1:12">
      <c r="A11" s="110">
        <v>5</v>
      </c>
      <c r="B11" s="213"/>
      <c r="C11" s="110"/>
      <c r="D11" s="214"/>
      <c r="E11" s="134"/>
      <c r="F11" s="134"/>
      <c r="G11" s="137"/>
      <c r="H11" s="137"/>
      <c r="I11" s="137"/>
      <c r="J11" s="137"/>
      <c r="K11" s="216" t="s">
        <v>185</v>
      </c>
      <c r="L11" s="217"/>
    </row>
    <row r="12" customHeight="1" spans="1:12">
      <c r="A12" s="110">
        <v>6</v>
      </c>
      <c r="B12" s="213"/>
      <c r="C12" s="110"/>
      <c r="D12" s="214"/>
      <c r="E12" s="134"/>
      <c r="F12" s="134"/>
      <c r="G12" s="137"/>
      <c r="H12" s="137"/>
      <c r="I12" s="137"/>
      <c r="J12" s="137"/>
      <c r="K12" s="216" t="s">
        <v>185</v>
      </c>
      <c r="L12" s="217"/>
    </row>
    <row r="13" customHeight="1" spans="1:12">
      <c r="A13" s="110">
        <v>7</v>
      </c>
      <c r="B13" s="213"/>
      <c r="C13" s="110"/>
      <c r="D13" s="214"/>
      <c r="E13" s="134"/>
      <c r="F13" s="134"/>
      <c r="G13" s="137"/>
      <c r="H13" s="137"/>
      <c r="I13" s="137"/>
      <c r="J13" s="137"/>
      <c r="K13" s="216" t="s">
        <v>185</v>
      </c>
      <c r="L13" s="217"/>
    </row>
    <row r="14" customHeight="1" spans="1:12">
      <c r="A14" s="110">
        <v>8</v>
      </c>
      <c r="B14" s="213"/>
      <c r="C14" s="110"/>
      <c r="D14" s="214"/>
      <c r="E14" s="134"/>
      <c r="F14" s="134"/>
      <c r="G14" s="137"/>
      <c r="H14" s="137"/>
      <c r="I14" s="137"/>
      <c r="J14" s="137"/>
      <c r="K14" s="216" t="s">
        <v>185</v>
      </c>
      <c r="L14" s="217"/>
    </row>
    <row r="15" customHeight="1" spans="1:12">
      <c r="A15" s="110">
        <v>9</v>
      </c>
      <c r="B15" s="213"/>
      <c r="C15" s="110"/>
      <c r="D15" s="214"/>
      <c r="E15" s="134"/>
      <c r="F15" s="134"/>
      <c r="G15" s="137"/>
      <c r="H15" s="137"/>
      <c r="I15" s="137"/>
      <c r="J15" s="137"/>
      <c r="K15" s="216" t="s">
        <v>185</v>
      </c>
      <c r="L15" s="217"/>
    </row>
    <row r="16" customHeight="1" spans="1:12">
      <c r="A16" s="110">
        <v>10</v>
      </c>
      <c r="B16" s="213"/>
      <c r="C16" s="110"/>
      <c r="D16" s="214"/>
      <c r="E16" s="134"/>
      <c r="F16" s="134"/>
      <c r="G16" s="137"/>
      <c r="H16" s="137"/>
      <c r="I16" s="137"/>
      <c r="J16" s="137"/>
      <c r="K16" s="216" t="s">
        <v>185</v>
      </c>
      <c r="L16" s="217"/>
    </row>
    <row r="17" customHeight="1" spans="1:12">
      <c r="A17" s="110">
        <v>11</v>
      </c>
      <c r="B17" s="213"/>
      <c r="C17" s="110"/>
      <c r="D17" s="214"/>
      <c r="E17" s="134"/>
      <c r="F17" s="134"/>
      <c r="G17" s="137"/>
      <c r="H17" s="137"/>
      <c r="I17" s="137"/>
      <c r="J17" s="137"/>
      <c r="K17" s="216" t="s">
        <v>185</v>
      </c>
      <c r="L17" s="217"/>
    </row>
    <row r="18" customHeight="1" spans="1:12">
      <c r="A18" s="110">
        <v>12</v>
      </c>
      <c r="B18" s="213"/>
      <c r="C18" s="110"/>
      <c r="D18" s="214"/>
      <c r="E18" s="134"/>
      <c r="F18" s="134"/>
      <c r="G18" s="137"/>
      <c r="H18" s="137"/>
      <c r="I18" s="137"/>
      <c r="J18" s="137"/>
      <c r="K18" s="216" t="s">
        <v>185</v>
      </c>
      <c r="L18" s="217"/>
    </row>
    <row r="19" customHeight="1" spans="1:12">
      <c r="A19" s="110">
        <v>13</v>
      </c>
      <c r="B19" s="213"/>
      <c r="C19" s="110"/>
      <c r="D19" s="214"/>
      <c r="E19" s="134"/>
      <c r="F19" s="134"/>
      <c r="G19" s="137"/>
      <c r="H19" s="137"/>
      <c r="I19" s="137"/>
      <c r="J19" s="137"/>
      <c r="K19" s="216" t="s">
        <v>185</v>
      </c>
      <c r="L19" s="217"/>
    </row>
    <row r="20" customHeight="1" spans="1:12">
      <c r="A20" s="110">
        <v>14</v>
      </c>
      <c r="B20" s="213"/>
      <c r="C20" s="110"/>
      <c r="D20" s="214"/>
      <c r="E20" s="134"/>
      <c r="F20" s="134"/>
      <c r="G20" s="137"/>
      <c r="H20" s="137"/>
      <c r="I20" s="137"/>
      <c r="J20" s="137"/>
      <c r="K20" s="216" t="s">
        <v>185</v>
      </c>
      <c r="L20" s="217"/>
    </row>
    <row r="21" customHeight="1" spans="1:12">
      <c r="A21" s="110">
        <v>15</v>
      </c>
      <c r="B21" s="213"/>
      <c r="C21" s="110"/>
      <c r="D21" s="214"/>
      <c r="E21" s="134"/>
      <c r="F21" s="134"/>
      <c r="G21" s="137"/>
      <c r="H21" s="137"/>
      <c r="I21" s="137"/>
      <c r="J21" s="137"/>
      <c r="K21" s="216" t="s">
        <v>185</v>
      </c>
      <c r="L21" s="217"/>
    </row>
    <row r="22" customHeight="1" spans="1:12">
      <c r="A22" s="110">
        <v>16</v>
      </c>
      <c r="B22" s="213"/>
      <c r="C22" s="110"/>
      <c r="D22" s="214"/>
      <c r="E22" s="134"/>
      <c r="F22" s="134"/>
      <c r="G22" s="137"/>
      <c r="H22" s="137"/>
      <c r="I22" s="137"/>
      <c r="J22" s="137"/>
      <c r="K22" s="216" t="s">
        <v>185</v>
      </c>
      <c r="L22" s="217"/>
    </row>
    <row r="23" customHeight="1" spans="1:12">
      <c r="A23" s="110">
        <v>17</v>
      </c>
      <c r="B23" s="213"/>
      <c r="C23" s="110"/>
      <c r="D23" s="214"/>
      <c r="E23" s="134"/>
      <c r="F23" s="134"/>
      <c r="G23" s="137"/>
      <c r="H23" s="137"/>
      <c r="I23" s="137"/>
      <c r="J23" s="137"/>
      <c r="K23" s="216" t="s">
        <v>185</v>
      </c>
      <c r="L23" s="217"/>
    </row>
    <row r="24" customHeight="1" spans="1:12">
      <c r="A24" s="110">
        <v>18</v>
      </c>
      <c r="B24" s="213"/>
      <c r="C24" s="110"/>
      <c r="D24" s="214"/>
      <c r="E24" s="134"/>
      <c r="F24" s="134"/>
      <c r="G24" s="137"/>
      <c r="H24" s="137"/>
      <c r="I24" s="137"/>
      <c r="J24" s="137"/>
      <c r="K24" s="216" t="s">
        <v>185</v>
      </c>
      <c r="L24" s="217"/>
    </row>
    <row r="25" customHeight="1" spans="1:12">
      <c r="A25" s="110">
        <v>19</v>
      </c>
      <c r="B25" s="213"/>
      <c r="C25" s="110"/>
      <c r="D25" s="214"/>
      <c r="E25" s="134"/>
      <c r="F25" s="134"/>
      <c r="G25" s="137"/>
      <c r="H25" s="137"/>
      <c r="I25" s="137"/>
      <c r="J25" s="137"/>
      <c r="K25" s="216" t="s">
        <v>185</v>
      </c>
      <c r="L25" s="217"/>
    </row>
    <row r="26" customHeight="1" spans="1:12">
      <c r="A26" s="107" t="s">
        <v>245</v>
      </c>
      <c r="B26" s="106"/>
      <c r="C26" s="216"/>
      <c r="D26" s="216"/>
      <c r="E26" s="137"/>
      <c r="F26" s="137" t="s">
        <v>185</v>
      </c>
      <c r="G26" s="258"/>
      <c r="H26" s="258">
        <f>SUM(H7:H25)</f>
        <v>0</v>
      </c>
      <c r="I26" s="258">
        <f>SUM(I7:I25)</f>
        <v>0</v>
      </c>
      <c r="J26" s="137">
        <f>I26-H26</f>
        <v>0</v>
      </c>
      <c r="K26" s="202">
        <f>IF(H26=0,0,J26/H26)</f>
        <v>0</v>
      </c>
      <c r="L26" s="217"/>
    </row>
    <row r="27" customHeight="1" spans="1:12">
      <c r="A27" s="107" t="s">
        <v>390</v>
      </c>
      <c r="B27" s="106"/>
      <c r="C27" s="216"/>
      <c r="D27" s="216"/>
      <c r="E27" s="137"/>
      <c r="F27" s="137" t="s">
        <v>185</v>
      </c>
      <c r="G27" s="258"/>
      <c r="H27" s="258"/>
      <c r="I27" s="258"/>
      <c r="J27" s="137">
        <f>I27-H27</f>
        <v>0</v>
      </c>
      <c r="K27" s="202">
        <f>IF(H27=0,0,J27/H27)</f>
        <v>0</v>
      </c>
      <c r="L27" s="217"/>
    </row>
    <row r="28" customHeight="1" spans="1:12">
      <c r="A28" s="133" t="s">
        <v>195</v>
      </c>
      <c r="B28" s="110"/>
      <c r="C28" s="217"/>
      <c r="D28" s="217"/>
      <c r="E28" s="137"/>
      <c r="F28" s="137" t="s">
        <v>185</v>
      </c>
      <c r="G28" s="258"/>
      <c r="H28" s="258">
        <f>H26-H27</f>
        <v>0</v>
      </c>
      <c r="I28" s="258">
        <f>I26-I27</f>
        <v>0</v>
      </c>
      <c r="J28" s="137">
        <f>I28-H28</f>
        <v>0</v>
      </c>
      <c r="K28" s="202">
        <f>IF(H28=0,0,J28/H28)</f>
        <v>0</v>
      </c>
      <c r="L28" s="217"/>
    </row>
    <row r="29" customHeight="1" spans="1:12">
      <c r="A29" s="219" t="str">
        <f>参数填写!A5</f>
        <v>被评估单位填表人：蒋申璐</v>
      </c>
      <c r="B29" s="219"/>
      <c r="C29" s="219"/>
      <c r="D29" s="219"/>
      <c r="E29" s="235"/>
      <c r="F29" s="235"/>
      <c r="G29" s="208" t="s">
        <v>186</v>
      </c>
      <c r="H29" s="208"/>
      <c r="I29" s="208"/>
      <c r="J29" s="208"/>
      <c r="K29" s="208"/>
      <c r="L29" s="208"/>
    </row>
    <row r="30" customHeight="1" spans="1:12">
      <c r="A30" s="233" t="str">
        <f>参数填写!A6</f>
        <v>填表日期：2022年8月</v>
      </c>
      <c r="B30" s="234"/>
      <c r="C30" s="234"/>
      <c r="D30" s="234"/>
      <c r="E30" s="235"/>
      <c r="F30" s="235"/>
      <c r="G30" s="235"/>
      <c r="H30" s="235"/>
      <c r="I30" s="235"/>
      <c r="J30" s="235"/>
      <c r="K30" s="235"/>
    </row>
    <row r="31" customHeight="1" spans="1:12">
      <c r="A31" s="235"/>
      <c r="B31" s="235"/>
      <c r="C31" s="235"/>
      <c r="D31" s="235"/>
      <c r="E31" s="235"/>
      <c r="F31" s="235"/>
      <c r="G31" s="235"/>
      <c r="H31" s="235"/>
      <c r="I31" s="235"/>
      <c r="J31" s="235"/>
      <c r="K31" s="235"/>
    </row>
    <row r="32" customHeight="1" spans="1:12">
      <c r="A32" s="235"/>
      <c r="B32" s="235"/>
      <c r="C32" s="235"/>
      <c r="D32" s="235"/>
      <c r="E32" s="235"/>
      <c r="F32" s="235"/>
      <c r="G32" s="235"/>
      <c r="H32" s="235"/>
      <c r="I32" s="235"/>
      <c r="J32" s="235"/>
      <c r="K32" s="235"/>
    </row>
  </sheetData>
  <mergeCells count="3">
    <mergeCell ref="A26:B26"/>
    <mergeCell ref="A27:B27"/>
    <mergeCell ref="A28:B28"/>
  </mergeCells>
  <printOptions horizontalCentered="1"/>
  <pageMargins left="0.55" right="0.56" top="0.71" bottom="0.72"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
  <sheetViews>
    <sheetView workbookViewId="0">
      <selection activeCell="I7" sqref="I7"/>
    </sheetView>
  </sheetViews>
  <sheetFormatPr defaultColWidth="9" defaultRowHeight="15.75" customHeight="1"/>
  <cols>
    <col min="1" max="1" width="4.4" style="81" customWidth="1"/>
    <col min="2" max="2" width="17.2" style="81" customWidth="1"/>
    <col min="3" max="3" width="8.2" style="81" customWidth="1"/>
    <col min="4" max="4" width="9.2" style="81" customWidth="1"/>
    <col min="5" max="5" width="9.5" style="81" customWidth="1"/>
    <col min="6" max="6" width="9.4" style="81" customWidth="1"/>
    <col min="7" max="7" width="13.1" style="81" customWidth="1"/>
    <col min="8" max="8" width="11.7" style="81" customWidth="1"/>
    <col min="9" max="9" width="12.1" style="81" customWidth="1"/>
    <col min="10" max="11" width="8.6" style="81" customWidth="1"/>
    <col min="12" max="12" width="9.7" style="81" customWidth="1"/>
    <col min="13" max="16384" width="9" style="81"/>
  </cols>
  <sheetData>
    <row r="1" s="73" customFormat="1" ht="30" customHeight="1" spans="1:13">
      <c r="A1" s="225" t="s">
        <v>391</v>
      </c>
      <c r="B1" s="361"/>
      <c r="C1" s="361"/>
      <c r="D1" s="361"/>
      <c r="E1" s="361"/>
      <c r="F1" s="361"/>
      <c r="G1" s="361"/>
      <c r="H1" s="361"/>
      <c r="I1" s="361"/>
      <c r="J1" s="361"/>
      <c r="K1" s="361"/>
      <c r="L1" s="361"/>
    </row>
    <row r="2" ht="14.1" customHeight="1" spans="1:13">
      <c r="A2" s="227" t="str">
        <f>参数填写!A3</f>
        <v>评估基准日：2022年7月31日</v>
      </c>
      <c r="B2" s="93"/>
      <c r="C2" s="93"/>
      <c r="D2" s="93"/>
      <c r="E2" s="93"/>
      <c r="F2" s="93"/>
      <c r="G2" s="93"/>
      <c r="H2" s="93"/>
      <c r="I2" s="93"/>
      <c r="J2" s="93"/>
      <c r="K2" s="93"/>
      <c r="L2" s="93"/>
      <c r="M2" s="96"/>
    </row>
    <row r="3" ht="14.1" customHeight="1" spans="1:13">
      <c r="A3" s="100"/>
      <c r="B3" s="100"/>
      <c r="C3" s="100"/>
      <c r="D3" s="100"/>
      <c r="E3" s="100"/>
      <c r="F3" s="100"/>
      <c r="G3" s="100"/>
      <c r="H3" s="100"/>
      <c r="I3" s="96"/>
      <c r="J3" s="96"/>
      <c r="K3" s="96"/>
      <c r="L3" s="191" t="s">
        <v>392</v>
      </c>
      <c r="M3" s="96"/>
    </row>
    <row r="4" ht="14.1" customHeight="1" spans="1:13">
      <c r="A4" s="100"/>
      <c r="B4" s="100"/>
      <c r="C4" s="100"/>
      <c r="D4" s="100"/>
      <c r="E4" s="100"/>
      <c r="F4" s="100"/>
      <c r="G4" s="100"/>
      <c r="H4" s="100"/>
      <c r="I4" s="96"/>
      <c r="J4" s="96"/>
      <c r="K4" s="96"/>
      <c r="L4" s="191"/>
      <c r="M4" s="96"/>
    </row>
    <row r="5" customHeight="1" spans="1:13">
      <c r="A5" s="256" t="str">
        <f>参数填写!A4</f>
        <v>被评估单位：杭氧集团股份有限公司</v>
      </c>
      <c r="L5" s="211" t="s">
        <v>3</v>
      </c>
    </row>
    <row r="6" s="74" customFormat="1" customHeight="1" spans="1:13">
      <c r="A6" s="133" t="s">
        <v>5</v>
      </c>
      <c r="B6" s="133" t="s">
        <v>221</v>
      </c>
      <c r="C6" s="133" t="s">
        <v>393</v>
      </c>
      <c r="D6" s="133" t="s">
        <v>230</v>
      </c>
      <c r="E6" s="133" t="s">
        <v>394</v>
      </c>
      <c r="F6" s="133" t="s">
        <v>244</v>
      </c>
      <c r="G6" s="133" t="s">
        <v>395</v>
      </c>
      <c r="H6" s="257" t="s">
        <v>94</v>
      </c>
      <c r="I6" s="133" t="s">
        <v>95</v>
      </c>
      <c r="J6" s="133" t="s">
        <v>96</v>
      </c>
      <c r="K6" s="133" t="s">
        <v>97</v>
      </c>
      <c r="L6" s="133" t="s">
        <v>8</v>
      </c>
    </row>
    <row r="7" customHeight="1" spans="1:13">
      <c r="A7" s="110"/>
      <c r="B7" s="213"/>
      <c r="C7" s="110"/>
      <c r="D7" s="214"/>
      <c r="E7" s="214"/>
      <c r="F7" s="110"/>
      <c r="G7" s="134"/>
      <c r="H7" s="137"/>
      <c r="I7" s="137"/>
      <c r="J7" s="137">
        <f>I7-H7</f>
        <v>0</v>
      </c>
      <c r="K7" s="202">
        <f>IF(H7=0,0,J7/H7)</f>
        <v>0</v>
      </c>
      <c r="L7" s="217"/>
    </row>
    <row r="8" customHeight="1" spans="1:13">
      <c r="A8" s="110"/>
      <c r="B8" s="213"/>
      <c r="C8" s="110"/>
      <c r="D8" s="214"/>
      <c r="E8" s="214"/>
      <c r="F8" s="110"/>
      <c r="G8" s="134"/>
      <c r="H8" s="137"/>
      <c r="I8" s="137"/>
      <c r="J8" s="137"/>
      <c r="K8" s="216" t="s">
        <v>185</v>
      </c>
      <c r="L8" s="217"/>
    </row>
    <row r="9" customHeight="1" spans="1:13">
      <c r="A9" s="110"/>
      <c r="B9" s="213"/>
      <c r="C9" s="110"/>
      <c r="D9" s="214"/>
      <c r="E9" s="214"/>
      <c r="F9" s="110"/>
      <c r="G9" s="134"/>
      <c r="H9" s="137"/>
      <c r="I9" s="137"/>
      <c r="J9" s="137"/>
      <c r="K9" s="216" t="s">
        <v>185</v>
      </c>
      <c r="L9" s="217"/>
    </row>
    <row r="10" customHeight="1" spans="1:13">
      <c r="A10" s="110"/>
      <c r="B10" s="213"/>
      <c r="C10" s="110"/>
      <c r="D10" s="214"/>
      <c r="E10" s="214"/>
      <c r="F10" s="110"/>
      <c r="G10" s="134"/>
      <c r="H10" s="137"/>
      <c r="I10" s="137"/>
      <c r="J10" s="137"/>
      <c r="K10" s="216" t="s">
        <v>185</v>
      </c>
      <c r="L10" s="217"/>
    </row>
    <row r="11" customHeight="1" spans="1:13">
      <c r="A11" s="110"/>
      <c r="B11" s="213"/>
      <c r="C11" s="110"/>
      <c r="D11" s="214"/>
      <c r="E11" s="214"/>
      <c r="F11" s="110"/>
      <c r="G11" s="134"/>
      <c r="H11" s="137"/>
      <c r="I11" s="137"/>
      <c r="J11" s="137"/>
      <c r="K11" s="216" t="s">
        <v>185</v>
      </c>
      <c r="L11" s="217"/>
    </row>
    <row r="12" customHeight="1" spans="1:13">
      <c r="A12" s="110"/>
      <c r="B12" s="213"/>
      <c r="C12" s="110"/>
      <c r="D12" s="214"/>
      <c r="E12" s="214"/>
      <c r="F12" s="110"/>
      <c r="G12" s="134"/>
      <c r="H12" s="137"/>
      <c r="I12" s="137"/>
      <c r="J12" s="137"/>
      <c r="K12" s="216" t="s">
        <v>185</v>
      </c>
      <c r="L12" s="217"/>
    </row>
    <row r="13" customHeight="1" spans="1:13">
      <c r="A13" s="110"/>
      <c r="B13" s="213"/>
      <c r="C13" s="110"/>
      <c r="D13" s="214"/>
      <c r="E13" s="214"/>
      <c r="F13" s="110"/>
      <c r="G13" s="134"/>
      <c r="H13" s="137"/>
      <c r="I13" s="137"/>
      <c r="J13" s="137"/>
      <c r="K13" s="216" t="s">
        <v>185</v>
      </c>
      <c r="L13" s="217"/>
    </row>
    <row r="14" customHeight="1" spans="1:13">
      <c r="A14" s="110"/>
      <c r="B14" s="213"/>
      <c r="C14" s="110"/>
      <c r="D14" s="214"/>
      <c r="E14" s="214"/>
      <c r="F14" s="110"/>
      <c r="G14" s="134"/>
      <c r="H14" s="137"/>
      <c r="I14" s="137"/>
      <c r="J14" s="137"/>
      <c r="K14" s="216" t="s">
        <v>185</v>
      </c>
      <c r="L14" s="217"/>
    </row>
    <row r="15" customHeight="1" spans="1:13">
      <c r="A15" s="110"/>
      <c r="B15" s="213"/>
      <c r="C15" s="110"/>
      <c r="D15" s="214"/>
      <c r="E15" s="214"/>
      <c r="F15" s="110"/>
      <c r="G15" s="134"/>
      <c r="H15" s="137"/>
      <c r="I15" s="137"/>
      <c r="J15" s="137"/>
      <c r="K15" s="216" t="s">
        <v>185</v>
      </c>
      <c r="L15" s="217"/>
    </row>
    <row r="16" customHeight="1" spans="1:13">
      <c r="A16" s="110"/>
      <c r="B16" s="213"/>
      <c r="C16" s="110"/>
      <c r="D16" s="214"/>
      <c r="E16" s="214"/>
      <c r="F16" s="110"/>
      <c r="G16" s="134"/>
      <c r="H16" s="137"/>
      <c r="I16" s="137"/>
      <c r="J16" s="137"/>
      <c r="K16" s="216" t="s">
        <v>185</v>
      </c>
      <c r="L16" s="217"/>
    </row>
    <row r="17" customHeight="1" spans="1:12">
      <c r="A17" s="110"/>
      <c r="B17" s="213"/>
      <c r="C17" s="110"/>
      <c r="D17" s="214"/>
      <c r="E17" s="214"/>
      <c r="F17" s="110"/>
      <c r="G17" s="134"/>
      <c r="H17" s="137"/>
      <c r="I17" s="137"/>
      <c r="J17" s="137"/>
      <c r="K17" s="216" t="s">
        <v>185</v>
      </c>
      <c r="L17" s="217"/>
    </row>
    <row r="18" customHeight="1" spans="1:12">
      <c r="A18" s="110"/>
      <c r="B18" s="213"/>
      <c r="C18" s="110"/>
      <c r="D18" s="214"/>
      <c r="E18" s="214"/>
      <c r="F18" s="110"/>
      <c r="G18" s="134"/>
      <c r="H18" s="137"/>
      <c r="I18" s="137"/>
      <c r="J18" s="137"/>
      <c r="K18" s="216" t="s">
        <v>185</v>
      </c>
      <c r="L18" s="217"/>
    </row>
    <row r="19" customHeight="1" spans="1:12">
      <c r="A19" s="110"/>
      <c r="B19" s="213"/>
      <c r="C19" s="110"/>
      <c r="D19" s="214"/>
      <c r="E19" s="214"/>
      <c r="F19" s="110"/>
      <c r="G19" s="134"/>
      <c r="H19" s="137"/>
      <c r="I19" s="137"/>
      <c r="J19" s="137"/>
      <c r="K19" s="216" t="s">
        <v>185</v>
      </c>
      <c r="L19" s="217"/>
    </row>
    <row r="20" customHeight="1" spans="1:12">
      <c r="A20" s="110"/>
      <c r="B20" s="213"/>
      <c r="C20" s="110"/>
      <c r="D20" s="214"/>
      <c r="E20" s="214"/>
      <c r="F20" s="110"/>
      <c r="G20" s="134"/>
      <c r="H20" s="137"/>
      <c r="I20" s="137"/>
      <c r="J20" s="137"/>
      <c r="K20" s="216" t="s">
        <v>185</v>
      </c>
      <c r="L20" s="217"/>
    </row>
    <row r="21" customHeight="1" spans="1:12">
      <c r="A21" s="110"/>
      <c r="B21" s="213"/>
      <c r="C21" s="110"/>
      <c r="D21" s="214"/>
      <c r="E21" s="214"/>
      <c r="F21" s="110"/>
      <c r="G21" s="134"/>
      <c r="H21" s="137"/>
      <c r="I21" s="137"/>
      <c r="J21" s="137"/>
      <c r="K21" s="216"/>
      <c r="L21" s="217"/>
    </row>
    <row r="22" customHeight="1" spans="1:12">
      <c r="A22" s="110"/>
      <c r="B22" s="213"/>
      <c r="C22" s="110"/>
      <c r="D22" s="214"/>
      <c r="E22" s="214"/>
      <c r="F22" s="110"/>
      <c r="G22" s="134"/>
      <c r="H22" s="137"/>
      <c r="I22" s="137"/>
      <c r="J22" s="137"/>
      <c r="K22" s="216" t="s">
        <v>185</v>
      </c>
      <c r="L22" s="217"/>
    </row>
    <row r="23" customHeight="1" spans="1:12">
      <c r="A23" s="110"/>
      <c r="B23" s="213"/>
      <c r="C23" s="110"/>
      <c r="D23" s="214"/>
      <c r="E23" s="214"/>
      <c r="F23" s="110"/>
      <c r="G23" s="134"/>
      <c r="H23" s="137"/>
      <c r="I23" s="137"/>
      <c r="J23" s="137"/>
      <c r="K23" s="216" t="s">
        <v>185</v>
      </c>
      <c r="L23" s="217"/>
    </row>
    <row r="24" customHeight="1" spans="1:12">
      <c r="A24" s="110"/>
      <c r="B24" s="213"/>
      <c r="C24" s="110"/>
      <c r="D24" s="214"/>
      <c r="E24" s="214"/>
      <c r="F24" s="110"/>
      <c r="G24" s="134"/>
      <c r="H24" s="137"/>
      <c r="I24" s="137"/>
      <c r="J24" s="137"/>
      <c r="K24" s="216" t="s">
        <v>185</v>
      </c>
      <c r="L24" s="217"/>
    </row>
    <row r="25" customHeight="1" spans="1:12">
      <c r="A25" s="110"/>
      <c r="B25" s="213"/>
      <c r="C25" s="110"/>
      <c r="D25" s="214"/>
      <c r="E25" s="214"/>
      <c r="F25" s="110"/>
      <c r="G25" s="134"/>
      <c r="H25" s="137"/>
      <c r="I25" s="137"/>
      <c r="J25" s="137"/>
      <c r="K25" s="216" t="s">
        <v>185</v>
      </c>
      <c r="L25" s="217"/>
    </row>
    <row r="26" customHeight="1" spans="1:12">
      <c r="A26" s="110"/>
      <c r="B26" s="213"/>
      <c r="C26" s="110"/>
      <c r="D26" s="214"/>
      <c r="E26" s="214"/>
      <c r="F26" s="110"/>
      <c r="G26" s="134"/>
      <c r="H26" s="137"/>
      <c r="I26" s="137"/>
      <c r="J26" s="137"/>
      <c r="K26" s="216" t="s">
        <v>185</v>
      </c>
      <c r="L26" s="217"/>
    </row>
    <row r="27" customHeight="1" spans="1:12">
      <c r="A27" s="262" t="s">
        <v>245</v>
      </c>
      <c r="B27" s="255"/>
      <c r="C27" s="215"/>
      <c r="D27" s="216"/>
      <c r="E27" s="216"/>
      <c r="F27" s="253" t="s">
        <v>185</v>
      </c>
      <c r="G27" s="258"/>
      <c r="H27" s="258">
        <f>SUM(H7:H26)</f>
        <v>0</v>
      </c>
      <c r="I27" s="258">
        <f>SUM(I7:I26)</f>
        <v>0</v>
      </c>
      <c r="J27" s="137">
        <f>I27-H27</f>
        <v>0</v>
      </c>
      <c r="K27" s="202">
        <f>IF(H27=0,0,J27/H27)</f>
        <v>0</v>
      </c>
      <c r="L27" s="217"/>
    </row>
    <row r="28" customHeight="1" spans="1:12">
      <c r="A28" s="262" t="s">
        <v>390</v>
      </c>
      <c r="B28" s="255"/>
      <c r="C28" s="215"/>
      <c r="D28" s="216"/>
      <c r="E28" s="216"/>
      <c r="F28" s="253" t="s">
        <v>185</v>
      </c>
      <c r="G28" s="258"/>
      <c r="H28" s="258"/>
      <c r="I28" s="258"/>
      <c r="J28" s="137">
        <f>I28-H28</f>
        <v>0</v>
      </c>
      <c r="K28" s="202">
        <f>IF(H28=0,0,J28/H28)</f>
        <v>0</v>
      </c>
      <c r="L28" s="217"/>
    </row>
    <row r="29" customHeight="1" spans="1:12">
      <c r="A29" s="262" t="s">
        <v>195</v>
      </c>
      <c r="B29" s="255"/>
      <c r="C29" s="215"/>
      <c r="D29" s="216"/>
      <c r="E29" s="216"/>
      <c r="F29" s="253" t="s">
        <v>185</v>
      </c>
      <c r="G29" s="258"/>
      <c r="H29" s="258">
        <f>H27-H28</f>
        <v>0</v>
      </c>
      <c r="I29" s="258">
        <f>I27-I28</f>
        <v>0</v>
      </c>
      <c r="J29" s="137">
        <f>I29-H29</f>
        <v>0</v>
      </c>
      <c r="K29" s="202">
        <f>IF(H29=0,0,J29/H29)</f>
        <v>0</v>
      </c>
      <c r="L29" s="217"/>
    </row>
    <row r="30" customHeight="1" spans="1:12">
      <c r="A30" s="219" t="str">
        <f>参数填写!A5</f>
        <v>被评估单位填表人：蒋申璐</v>
      </c>
      <c r="B30" s="247"/>
      <c r="C30" s="247"/>
      <c r="D30" s="247"/>
      <c r="G30" s="208" t="s">
        <v>186</v>
      </c>
      <c r="H30" s="208"/>
      <c r="I30" s="208"/>
      <c r="J30" s="208"/>
      <c r="K30" s="208"/>
      <c r="L30" s="208"/>
    </row>
    <row r="31" customHeight="1" spans="1:12">
      <c r="A31" s="223" t="str">
        <f>参数填写!A6</f>
        <v>填表日期：2022年8月</v>
      </c>
    </row>
  </sheetData>
  <mergeCells count="3">
    <mergeCell ref="A27:B27"/>
    <mergeCell ref="A28:B28"/>
    <mergeCell ref="A29:B29"/>
  </mergeCells>
  <printOptions horizontalCentered="1"/>
  <pageMargins left="0.56" right="0.47" top="0.77" bottom="0.61" header="1.13"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0"/>
  <sheetViews>
    <sheetView workbookViewId="0">
      <selection activeCell="I7" sqref="I7"/>
    </sheetView>
  </sheetViews>
  <sheetFormatPr defaultColWidth="9" defaultRowHeight="15.75" customHeight="1"/>
  <cols>
    <col min="1" max="1" width="5.6" style="81" customWidth="1"/>
    <col min="2" max="2" width="16.5" style="81" customWidth="1"/>
    <col min="3" max="3" width="12.4" style="81" customWidth="1"/>
    <col min="4" max="4" width="7.9" style="81" customWidth="1"/>
    <col min="5" max="5" width="6.7" style="81" customWidth="1"/>
    <col min="6" max="6" width="6.6" style="81" customWidth="1"/>
    <col min="7" max="7" width="9" style="81"/>
    <col min="8" max="8" width="14.6" style="81" customWidth="1"/>
    <col min="9" max="9" width="16.2" style="81" customWidth="1"/>
    <col min="10" max="10" width="8.7" style="81" customWidth="1"/>
    <col min="11" max="16384" width="9" style="81"/>
  </cols>
  <sheetData>
    <row r="1" s="73" customFormat="1" ht="30" customHeight="1" spans="1:12">
      <c r="A1" s="189" t="s">
        <v>396</v>
      </c>
      <c r="B1" s="86"/>
      <c r="C1" s="86"/>
      <c r="D1" s="86"/>
      <c r="E1" s="86"/>
      <c r="F1" s="86"/>
      <c r="G1" s="86"/>
      <c r="H1" s="86"/>
      <c r="I1" s="86"/>
      <c r="J1" s="86"/>
      <c r="K1" s="86"/>
      <c r="L1" s="86"/>
    </row>
    <row r="2" ht="14.1" customHeight="1" spans="1:12">
      <c r="A2" s="190" t="str">
        <f>参数填写!A3</f>
        <v>评估基准日：2022年7月31日</v>
      </c>
      <c r="B2" s="92"/>
      <c r="C2" s="92"/>
      <c r="D2" s="92"/>
      <c r="E2" s="92"/>
      <c r="F2" s="92"/>
      <c r="G2" s="92"/>
      <c r="H2" s="93"/>
      <c r="I2" s="93"/>
      <c r="J2" s="93"/>
      <c r="K2" s="93"/>
      <c r="L2" s="93"/>
    </row>
    <row r="3" ht="14.1" customHeight="1" spans="1:12">
      <c r="A3" s="100"/>
      <c r="B3" s="100"/>
      <c r="C3" s="100"/>
      <c r="D3" s="100"/>
      <c r="E3" s="100"/>
      <c r="F3" s="100"/>
      <c r="G3" s="100"/>
      <c r="H3" s="96"/>
      <c r="I3" s="96"/>
      <c r="J3" s="96"/>
      <c r="K3" s="96"/>
      <c r="L3" s="191" t="s">
        <v>397</v>
      </c>
    </row>
    <row r="4" ht="14.1" customHeight="1" spans="1:12">
      <c r="A4" s="100"/>
      <c r="B4" s="100"/>
      <c r="C4" s="100"/>
      <c r="D4" s="100"/>
      <c r="E4" s="100"/>
      <c r="F4" s="100"/>
      <c r="G4" s="100"/>
      <c r="H4" s="96"/>
      <c r="I4" s="96"/>
      <c r="J4" s="96"/>
      <c r="K4" s="96"/>
      <c r="L4" s="191"/>
    </row>
    <row r="5" customHeight="1" spans="1:12">
      <c r="A5" s="256" t="str">
        <f>参数填写!A4</f>
        <v>被评估单位：杭氧集团股份有限公司</v>
      </c>
      <c r="L5" s="211" t="s">
        <v>3</v>
      </c>
    </row>
    <row r="6" s="74" customFormat="1" ht="27" customHeight="1" spans="1:12">
      <c r="A6" s="133" t="s">
        <v>5</v>
      </c>
      <c r="B6" s="133" t="s">
        <v>221</v>
      </c>
      <c r="C6" s="133" t="s">
        <v>398</v>
      </c>
      <c r="D6" s="133" t="s">
        <v>223</v>
      </c>
      <c r="E6" s="257" t="s">
        <v>399</v>
      </c>
      <c r="F6" s="257" t="s">
        <v>388</v>
      </c>
      <c r="G6" s="257" t="s">
        <v>232</v>
      </c>
      <c r="H6" s="257" t="s">
        <v>94</v>
      </c>
      <c r="I6" s="133" t="s">
        <v>95</v>
      </c>
      <c r="J6" s="133" t="s">
        <v>96</v>
      </c>
      <c r="K6" s="133" t="s">
        <v>296</v>
      </c>
      <c r="L6" s="133" t="s">
        <v>8</v>
      </c>
    </row>
    <row r="7" customHeight="1" spans="1:12">
      <c r="A7" s="110">
        <v>1</v>
      </c>
      <c r="B7" s="213"/>
      <c r="C7" s="110"/>
      <c r="D7" s="214"/>
      <c r="E7" s="110"/>
      <c r="F7" s="137"/>
      <c r="G7" s="137"/>
      <c r="H7" s="137"/>
      <c r="I7" s="137"/>
      <c r="J7" s="137">
        <f>I7-H7</f>
        <v>0</v>
      </c>
      <c r="K7" s="202">
        <f>IF(H7=0,0,J7/H7)</f>
        <v>0</v>
      </c>
      <c r="L7" s="217"/>
    </row>
    <row r="8" customHeight="1" spans="1:12">
      <c r="A8" s="110">
        <v>2</v>
      </c>
      <c r="B8" s="213"/>
      <c r="C8" s="110"/>
      <c r="D8" s="214"/>
      <c r="E8" s="110"/>
      <c r="F8" s="137"/>
      <c r="G8" s="137"/>
      <c r="H8" s="137"/>
      <c r="I8" s="137"/>
      <c r="J8" s="137"/>
      <c r="K8" s="216" t="s">
        <v>185</v>
      </c>
      <c r="L8" s="217"/>
    </row>
    <row r="9" customHeight="1" spans="1:12">
      <c r="A9" s="110">
        <v>3</v>
      </c>
      <c r="B9" s="213"/>
      <c r="C9" s="110"/>
      <c r="D9" s="214"/>
      <c r="E9" s="110"/>
      <c r="F9" s="137"/>
      <c r="G9" s="137"/>
      <c r="H9" s="137"/>
      <c r="I9" s="137"/>
      <c r="J9" s="137"/>
      <c r="K9" s="216" t="s">
        <v>185</v>
      </c>
      <c r="L9" s="217"/>
    </row>
    <row r="10" customHeight="1" spans="1:12">
      <c r="A10" s="110">
        <v>4</v>
      </c>
      <c r="B10" s="213"/>
      <c r="C10" s="110"/>
      <c r="D10" s="214"/>
      <c r="E10" s="110"/>
      <c r="F10" s="137"/>
      <c r="G10" s="137"/>
      <c r="H10" s="137"/>
      <c r="I10" s="137"/>
      <c r="J10" s="137"/>
      <c r="K10" s="216" t="s">
        <v>185</v>
      </c>
      <c r="L10" s="217"/>
    </row>
    <row r="11" customHeight="1" spans="1:12">
      <c r="A11" s="110">
        <v>5</v>
      </c>
      <c r="B11" s="213"/>
      <c r="C11" s="110"/>
      <c r="D11" s="214"/>
      <c r="E11" s="110"/>
      <c r="F11" s="137"/>
      <c r="G11" s="137"/>
      <c r="H11" s="137"/>
      <c r="I11" s="137"/>
      <c r="J11" s="137"/>
      <c r="K11" s="216" t="s">
        <v>185</v>
      </c>
      <c r="L11" s="217"/>
    </row>
    <row r="12" customHeight="1" spans="1:12">
      <c r="A12" s="110">
        <v>6</v>
      </c>
      <c r="B12" s="213"/>
      <c r="C12" s="110"/>
      <c r="D12" s="214"/>
      <c r="E12" s="110"/>
      <c r="F12" s="137"/>
      <c r="G12" s="137"/>
      <c r="H12" s="137"/>
      <c r="I12" s="137"/>
      <c r="J12" s="137"/>
      <c r="K12" s="216" t="s">
        <v>185</v>
      </c>
      <c r="L12" s="217"/>
    </row>
    <row r="13" customHeight="1" spans="1:12">
      <c r="A13" s="110">
        <v>7</v>
      </c>
      <c r="B13" s="213"/>
      <c r="C13" s="110"/>
      <c r="D13" s="214"/>
      <c r="E13" s="110"/>
      <c r="F13" s="137"/>
      <c r="G13" s="137"/>
      <c r="H13" s="137"/>
      <c r="I13" s="137"/>
      <c r="J13" s="137"/>
      <c r="K13" s="216" t="s">
        <v>185</v>
      </c>
      <c r="L13" s="217"/>
    </row>
    <row r="14" customHeight="1" spans="1:12">
      <c r="A14" s="110">
        <v>8</v>
      </c>
      <c r="B14" s="213"/>
      <c r="C14" s="110"/>
      <c r="D14" s="214"/>
      <c r="E14" s="110"/>
      <c r="F14" s="137"/>
      <c r="G14" s="137"/>
      <c r="H14" s="137"/>
      <c r="I14" s="137"/>
      <c r="J14" s="137"/>
      <c r="K14" s="216" t="s">
        <v>185</v>
      </c>
      <c r="L14" s="217"/>
    </row>
    <row r="15" customHeight="1" spans="1:12">
      <c r="A15" s="110">
        <v>9</v>
      </c>
      <c r="B15" s="213"/>
      <c r="C15" s="110"/>
      <c r="D15" s="214"/>
      <c r="E15" s="110"/>
      <c r="F15" s="137"/>
      <c r="G15" s="137"/>
      <c r="H15" s="137"/>
      <c r="I15" s="137"/>
      <c r="J15" s="137"/>
      <c r="K15" s="216" t="s">
        <v>185</v>
      </c>
      <c r="L15" s="217"/>
    </row>
    <row r="16" customHeight="1" spans="1:12">
      <c r="A16" s="110">
        <v>10</v>
      </c>
      <c r="B16" s="213"/>
      <c r="C16" s="110"/>
      <c r="D16" s="214"/>
      <c r="E16" s="110"/>
      <c r="F16" s="137"/>
      <c r="G16" s="137"/>
      <c r="H16" s="137"/>
      <c r="I16" s="137"/>
      <c r="J16" s="137"/>
      <c r="K16" s="216" t="s">
        <v>185</v>
      </c>
      <c r="L16" s="217"/>
    </row>
    <row r="17" customHeight="1" spans="1:12">
      <c r="A17" s="110">
        <v>11</v>
      </c>
      <c r="B17" s="213"/>
      <c r="C17" s="110"/>
      <c r="D17" s="214"/>
      <c r="E17" s="110"/>
      <c r="F17" s="137"/>
      <c r="G17" s="137"/>
      <c r="H17" s="137"/>
      <c r="I17" s="137"/>
      <c r="J17" s="137"/>
      <c r="K17" s="216" t="s">
        <v>185</v>
      </c>
      <c r="L17" s="217"/>
    </row>
    <row r="18" customHeight="1" spans="1:12">
      <c r="A18" s="110">
        <v>12</v>
      </c>
      <c r="B18" s="213"/>
      <c r="C18" s="110"/>
      <c r="D18" s="214"/>
      <c r="E18" s="110"/>
      <c r="F18" s="137"/>
      <c r="G18" s="137"/>
      <c r="H18" s="137"/>
      <c r="I18" s="137"/>
      <c r="J18" s="137"/>
      <c r="K18" s="216" t="s">
        <v>185</v>
      </c>
      <c r="L18" s="217"/>
    </row>
    <row r="19" customHeight="1" spans="1:12">
      <c r="A19" s="110">
        <v>13</v>
      </c>
      <c r="B19" s="213"/>
      <c r="C19" s="110"/>
      <c r="D19" s="214"/>
      <c r="E19" s="110"/>
      <c r="F19" s="137"/>
      <c r="G19" s="137"/>
      <c r="H19" s="137"/>
      <c r="I19" s="137"/>
      <c r="J19" s="137"/>
      <c r="K19" s="216" t="s">
        <v>185</v>
      </c>
      <c r="L19" s="217"/>
    </row>
    <row r="20" customHeight="1" spans="1:12">
      <c r="A20" s="110">
        <v>14</v>
      </c>
      <c r="B20" s="213"/>
      <c r="C20" s="110"/>
      <c r="D20" s="214"/>
      <c r="E20" s="110"/>
      <c r="F20" s="137"/>
      <c r="G20" s="137"/>
      <c r="H20" s="137"/>
      <c r="I20" s="137"/>
      <c r="J20" s="137"/>
      <c r="K20" s="216" t="s">
        <v>185</v>
      </c>
      <c r="L20" s="217"/>
    </row>
    <row r="21" customHeight="1" spans="1:12">
      <c r="A21" s="110">
        <v>15</v>
      </c>
      <c r="B21" s="213"/>
      <c r="C21" s="110"/>
      <c r="D21" s="214"/>
      <c r="E21" s="110"/>
      <c r="F21" s="137"/>
      <c r="G21" s="137"/>
      <c r="H21" s="137"/>
      <c r="I21" s="137"/>
      <c r="J21" s="137"/>
      <c r="K21" s="216" t="s">
        <v>185</v>
      </c>
      <c r="L21" s="217"/>
    </row>
    <row r="22" customHeight="1" spans="1:12">
      <c r="A22" s="110">
        <v>16</v>
      </c>
      <c r="B22" s="213"/>
      <c r="C22" s="110"/>
      <c r="D22" s="214"/>
      <c r="E22" s="110"/>
      <c r="F22" s="137"/>
      <c r="G22" s="137"/>
      <c r="H22" s="137"/>
      <c r="I22" s="137"/>
      <c r="J22" s="137"/>
      <c r="K22" s="216" t="s">
        <v>185</v>
      </c>
      <c r="L22" s="217"/>
    </row>
    <row r="23" customHeight="1" spans="1:12">
      <c r="A23" s="110">
        <v>17</v>
      </c>
      <c r="B23" s="213"/>
      <c r="C23" s="110"/>
      <c r="D23" s="214"/>
      <c r="E23" s="110"/>
      <c r="F23" s="137"/>
      <c r="G23" s="137"/>
      <c r="H23" s="137"/>
      <c r="I23" s="137"/>
      <c r="J23" s="137"/>
      <c r="K23" s="216" t="s">
        <v>185</v>
      </c>
      <c r="L23" s="217"/>
    </row>
    <row r="24" customHeight="1" spans="1:12">
      <c r="A24" s="110">
        <v>18</v>
      </c>
      <c r="B24" s="213"/>
      <c r="C24" s="110"/>
      <c r="D24" s="214"/>
      <c r="E24" s="110"/>
      <c r="F24" s="137"/>
      <c r="G24" s="137"/>
      <c r="H24" s="137"/>
      <c r="I24" s="137"/>
      <c r="J24" s="137"/>
      <c r="K24" s="216" t="s">
        <v>185</v>
      </c>
      <c r="L24" s="217"/>
    </row>
    <row r="25" customHeight="1" spans="1:12">
      <c r="A25" s="110">
        <v>19</v>
      </c>
      <c r="B25" s="213"/>
      <c r="C25" s="110"/>
      <c r="D25" s="214"/>
      <c r="E25" s="110"/>
      <c r="F25" s="137"/>
      <c r="G25" s="137"/>
      <c r="H25" s="137"/>
      <c r="I25" s="137"/>
      <c r="J25" s="137"/>
      <c r="K25" s="216" t="s">
        <v>185</v>
      </c>
      <c r="L25" s="217"/>
    </row>
    <row r="26" customHeight="1" spans="1:12">
      <c r="A26" s="262" t="s">
        <v>245</v>
      </c>
      <c r="B26" s="255"/>
      <c r="C26" s="215"/>
      <c r="D26" s="216"/>
      <c r="E26" s="216"/>
      <c r="F26" s="453" t="s">
        <v>185</v>
      </c>
      <c r="G26" s="258"/>
      <c r="H26" s="258">
        <f>SUM(H7:H25)</f>
        <v>0</v>
      </c>
      <c r="I26" s="258">
        <f>SUM(I7:I25)</f>
        <v>0</v>
      </c>
      <c r="J26" s="137">
        <f>I26-H26</f>
        <v>0</v>
      </c>
      <c r="K26" s="202">
        <f>IF(H26=0,0,J26/H26)</f>
        <v>0</v>
      </c>
      <c r="L26" s="217"/>
    </row>
    <row r="27" customHeight="1" spans="1:12">
      <c r="A27" s="262" t="s">
        <v>390</v>
      </c>
      <c r="B27" s="255"/>
      <c r="C27" s="215"/>
      <c r="D27" s="216"/>
      <c r="E27" s="216"/>
      <c r="F27" s="453" t="s">
        <v>185</v>
      </c>
      <c r="G27" s="258"/>
      <c r="H27" s="258"/>
      <c r="I27" s="258"/>
      <c r="J27" s="137">
        <f>I27-H27</f>
        <v>0</v>
      </c>
      <c r="K27" s="202">
        <f>IF(H27=0,0,J27/H27)</f>
        <v>0</v>
      </c>
      <c r="L27" s="217"/>
    </row>
    <row r="28" customHeight="1" spans="1:12">
      <c r="A28" s="262" t="s">
        <v>195</v>
      </c>
      <c r="B28" s="255"/>
      <c r="C28" s="215"/>
      <c r="D28" s="216"/>
      <c r="E28" s="216"/>
      <c r="F28" s="453" t="s">
        <v>185</v>
      </c>
      <c r="G28" s="258"/>
      <c r="H28" s="258">
        <f>H26-H27</f>
        <v>0</v>
      </c>
      <c r="I28" s="258">
        <f>I26-I27</f>
        <v>0</v>
      </c>
      <c r="J28" s="137">
        <f>I28-H28</f>
        <v>0</v>
      </c>
      <c r="K28" s="202">
        <f>IF(H28=0,0,J28/H28)</f>
        <v>0</v>
      </c>
      <c r="L28" s="217"/>
    </row>
    <row r="29" customHeight="1" spans="1:12">
      <c r="A29" s="219" t="str">
        <f>参数填写!A5</f>
        <v>被评估单位填表人：蒋申璐</v>
      </c>
      <c r="B29" s="247"/>
      <c r="C29" s="247"/>
      <c r="D29" s="247"/>
      <c r="G29" s="208" t="s">
        <v>186</v>
      </c>
      <c r="H29" s="208"/>
      <c r="I29" s="208"/>
      <c r="J29" s="208"/>
      <c r="K29" s="208"/>
      <c r="L29" s="208"/>
    </row>
    <row r="30" customHeight="1" spans="1:12">
      <c r="A30" s="223" t="str">
        <f>参数填写!A6</f>
        <v>填表日期：2022年8月</v>
      </c>
    </row>
  </sheetData>
  <mergeCells count="3">
    <mergeCell ref="A26:B26"/>
    <mergeCell ref="A27:B27"/>
    <mergeCell ref="A28:B28"/>
  </mergeCells>
  <printOptions horizontalCentered="1"/>
  <pageMargins left="0.58" right="0.42" top="0.87" bottom="0.65" header="1.2"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topLeftCell="A4" workbookViewId="0">
      <selection activeCell="I7" sqref="I7"/>
    </sheetView>
  </sheetViews>
  <sheetFormatPr defaultColWidth="9" defaultRowHeight="15.75" customHeight="1"/>
  <cols>
    <col min="1" max="1" width="4.4" style="81" customWidth="1"/>
    <col min="2" max="2" width="18" style="81" customWidth="1"/>
    <col min="3" max="3" width="8.5" style="81" customWidth="1"/>
    <col min="4" max="4" width="7.9" style="81" customWidth="1"/>
    <col min="5" max="5" width="9" style="81"/>
    <col min="6" max="7" width="9.4" style="81" customWidth="1"/>
    <col min="8" max="9" width="11.4" style="81" customWidth="1"/>
    <col min="10" max="10" width="9.4" style="81" customWidth="1"/>
    <col min="11" max="11" width="8.6" style="81" customWidth="1"/>
    <col min="12" max="12" width="9.1" style="81" customWidth="1"/>
    <col min="13" max="16384" width="9" style="81"/>
  </cols>
  <sheetData>
    <row r="1" s="73" customFormat="1" ht="30" customHeight="1" spans="1:13">
      <c r="A1" s="189" t="s">
        <v>400</v>
      </c>
      <c r="B1" s="86"/>
      <c r="C1" s="86"/>
      <c r="D1" s="86"/>
      <c r="E1" s="86"/>
      <c r="F1" s="86"/>
      <c r="G1" s="86"/>
      <c r="H1" s="86"/>
      <c r="I1" s="86"/>
      <c r="J1" s="86"/>
      <c r="K1" s="86"/>
      <c r="L1" s="86"/>
    </row>
    <row r="2" ht="14.1" customHeight="1" spans="1:13">
      <c r="A2" s="190" t="str">
        <f>参数填写!A3</f>
        <v>评估基准日：2022年7月31日</v>
      </c>
      <c r="B2" s="92"/>
      <c r="C2" s="92"/>
      <c r="D2" s="92"/>
      <c r="E2" s="92"/>
      <c r="F2" s="92"/>
      <c r="G2" s="92"/>
      <c r="H2" s="92"/>
      <c r="I2" s="93"/>
      <c r="J2" s="93"/>
      <c r="K2" s="93"/>
      <c r="L2" s="93"/>
      <c r="M2" s="96"/>
    </row>
    <row r="3" ht="14.1" customHeight="1" spans="1:13">
      <c r="A3" s="100"/>
      <c r="B3" s="100"/>
      <c r="C3" s="100"/>
      <c r="D3" s="100"/>
      <c r="E3" s="100"/>
      <c r="F3" s="100"/>
      <c r="G3" s="100"/>
      <c r="H3" s="100"/>
      <c r="I3" s="96"/>
      <c r="J3" s="96"/>
      <c r="K3" s="191" t="s">
        <v>401</v>
      </c>
      <c r="L3" s="191"/>
      <c r="M3" s="96"/>
    </row>
    <row r="4" ht="14.1" customHeight="1" spans="1:13">
      <c r="A4" s="100"/>
      <c r="B4" s="100"/>
      <c r="C4" s="100"/>
      <c r="D4" s="100"/>
      <c r="E4" s="100"/>
      <c r="F4" s="100"/>
      <c r="G4" s="100"/>
      <c r="H4" s="100"/>
      <c r="I4" s="96"/>
      <c r="J4" s="96"/>
      <c r="K4" s="191"/>
      <c r="L4" s="191"/>
      <c r="M4" s="96"/>
    </row>
    <row r="5" customHeight="1" spans="1:13">
      <c r="A5" s="256" t="str">
        <f>参数填写!A4</f>
        <v>被评估单位：杭氧集团股份有限公司</v>
      </c>
      <c r="J5" s="193" t="s">
        <v>3</v>
      </c>
      <c r="K5" s="193"/>
      <c r="L5" s="193"/>
    </row>
    <row r="6" s="74" customFormat="1" customHeight="1" spans="1:13">
      <c r="A6" s="133" t="s">
        <v>5</v>
      </c>
      <c r="B6" s="133" t="s">
        <v>221</v>
      </c>
      <c r="C6" s="133" t="s">
        <v>402</v>
      </c>
      <c r="D6" s="133" t="s">
        <v>223</v>
      </c>
      <c r="E6" s="133" t="s">
        <v>394</v>
      </c>
      <c r="F6" s="133" t="s">
        <v>231</v>
      </c>
      <c r="G6" s="133" t="s">
        <v>403</v>
      </c>
      <c r="H6" s="257" t="s">
        <v>94</v>
      </c>
      <c r="I6" s="133" t="s">
        <v>95</v>
      </c>
      <c r="J6" s="133" t="s">
        <v>96</v>
      </c>
      <c r="K6" s="133" t="s">
        <v>296</v>
      </c>
      <c r="L6" s="133" t="s">
        <v>8</v>
      </c>
    </row>
    <row r="7" customHeight="1" spans="1:13">
      <c r="A7" s="110">
        <v>1</v>
      </c>
      <c r="B7" s="213"/>
      <c r="C7" s="110"/>
      <c r="D7" s="214"/>
      <c r="E7" s="214"/>
      <c r="F7" s="110"/>
      <c r="G7" s="134"/>
      <c r="H7" s="137"/>
      <c r="I7" s="137"/>
      <c r="J7" s="137">
        <f>I7-H7</f>
        <v>0</v>
      </c>
      <c r="K7" s="202">
        <f>IF(H7=0,0,J7/H7)</f>
        <v>0</v>
      </c>
      <c r="L7" s="217"/>
    </row>
    <row r="8" customHeight="1" spans="1:13">
      <c r="A8" s="110">
        <v>2</v>
      </c>
      <c r="B8" s="213"/>
      <c r="C8" s="110"/>
      <c r="D8" s="214"/>
      <c r="E8" s="214"/>
      <c r="F8" s="110"/>
      <c r="G8" s="134"/>
      <c r="H8" s="137"/>
      <c r="I8" s="137"/>
      <c r="J8" s="137"/>
      <c r="K8" s="216" t="s">
        <v>185</v>
      </c>
      <c r="L8" s="217"/>
    </row>
    <row r="9" customHeight="1" spans="1:13">
      <c r="A9" s="110"/>
      <c r="B9" s="213"/>
      <c r="C9" s="110"/>
      <c r="D9" s="214"/>
      <c r="E9" s="214"/>
      <c r="F9" s="110"/>
      <c r="G9" s="134"/>
      <c r="H9" s="137"/>
      <c r="I9" s="137"/>
      <c r="J9" s="137"/>
      <c r="K9" s="216" t="s">
        <v>185</v>
      </c>
      <c r="L9" s="217"/>
    </row>
    <row r="10" customHeight="1" spans="1:13">
      <c r="A10" s="110"/>
      <c r="B10" s="213"/>
      <c r="C10" s="110"/>
      <c r="D10" s="214"/>
      <c r="E10" s="214"/>
      <c r="F10" s="110"/>
      <c r="G10" s="134"/>
      <c r="H10" s="137"/>
      <c r="I10" s="137"/>
      <c r="J10" s="137"/>
      <c r="K10" s="216" t="s">
        <v>185</v>
      </c>
      <c r="L10" s="217"/>
    </row>
    <row r="11" customHeight="1" spans="1:13">
      <c r="A11" s="110"/>
      <c r="B11" s="213"/>
      <c r="C11" s="110"/>
      <c r="D11" s="214"/>
      <c r="E11" s="214"/>
      <c r="F11" s="110"/>
      <c r="G11" s="134"/>
      <c r="H11" s="137"/>
      <c r="I11" s="137"/>
      <c r="J11" s="137"/>
      <c r="K11" s="216" t="s">
        <v>185</v>
      </c>
      <c r="L11" s="217"/>
    </row>
    <row r="12" customHeight="1" spans="1:13">
      <c r="A12" s="110"/>
      <c r="B12" s="213"/>
      <c r="C12" s="110"/>
      <c r="D12" s="214"/>
      <c r="E12" s="214"/>
      <c r="F12" s="110"/>
      <c r="G12" s="134"/>
      <c r="H12" s="137"/>
      <c r="I12" s="137"/>
      <c r="J12" s="137"/>
      <c r="K12" s="216" t="s">
        <v>185</v>
      </c>
      <c r="L12" s="217"/>
    </row>
    <row r="13" customHeight="1" spans="1:13">
      <c r="A13" s="110"/>
      <c r="B13" s="213"/>
      <c r="C13" s="110"/>
      <c r="D13" s="214"/>
      <c r="E13" s="214"/>
      <c r="F13" s="110"/>
      <c r="G13" s="134"/>
      <c r="H13" s="137"/>
      <c r="I13" s="137"/>
      <c r="J13" s="137"/>
      <c r="K13" s="216" t="s">
        <v>185</v>
      </c>
      <c r="L13" s="217"/>
    </row>
    <row r="14" customHeight="1" spans="1:13">
      <c r="A14" s="110"/>
      <c r="B14" s="213"/>
      <c r="C14" s="110"/>
      <c r="D14" s="214"/>
      <c r="E14" s="214"/>
      <c r="F14" s="110"/>
      <c r="G14" s="134"/>
      <c r="H14" s="137"/>
      <c r="I14" s="137"/>
      <c r="J14" s="137"/>
      <c r="K14" s="216" t="s">
        <v>185</v>
      </c>
      <c r="L14" s="217"/>
    </row>
    <row r="15" customHeight="1" spans="1:13">
      <c r="A15" s="110"/>
      <c r="B15" s="213"/>
      <c r="C15" s="110"/>
      <c r="D15" s="214"/>
      <c r="E15" s="214"/>
      <c r="F15" s="110"/>
      <c r="G15" s="134"/>
      <c r="H15" s="137"/>
      <c r="I15" s="137"/>
      <c r="J15" s="137"/>
      <c r="K15" s="216" t="s">
        <v>185</v>
      </c>
      <c r="L15" s="217"/>
    </row>
    <row r="16" customHeight="1" spans="1:13">
      <c r="A16" s="110"/>
      <c r="B16" s="213"/>
      <c r="C16" s="110"/>
      <c r="D16" s="214"/>
      <c r="E16" s="214"/>
      <c r="F16" s="110"/>
      <c r="G16" s="134"/>
      <c r="H16" s="137"/>
      <c r="I16" s="137"/>
      <c r="J16" s="137"/>
      <c r="K16" s="216" t="s">
        <v>185</v>
      </c>
      <c r="L16" s="217"/>
    </row>
    <row r="17" customHeight="1" spans="1:12">
      <c r="A17" s="110"/>
      <c r="B17" s="213"/>
      <c r="C17" s="110"/>
      <c r="D17" s="214"/>
      <c r="E17" s="214"/>
      <c r="F17" s="110"/>
      <c r="G17" s="134"/>
      <c r="H17" s="137"/>
      <c r="I17" s="137"/>
      <c r="J17" s="137"/>
      <c r="K17" s="216" t="s">
        <v>185</v>
      </c>
      <c r="L17" s="217"/>
    </row>
    <row r="18" customHeight="1" spans="1:12">
      <c r="A18" s="110"/>
      <c r="B18" s="213"/>
      <c r="C18" s="110"/>
      <c r="D18" s="214"/>
      <c r="E18" s="214"/>
      <c r="F18" s="110"/>
      <c r="G18" s="134"/>
      <c r="H18" s="137"/>
      <c r="I18" s="137"/>
      <c r="J18" s="137"/>
      <c r="K18" s="216" t="s">
        <v>185</v>
      </c>
      <c r="L18" s="217"/>
    </row>
    <row r="19" customHeight="1" spans="1:12">
      <c r="A19" s="110"/>
      <c r="B19" s="213"/>
      <c r="C19" s="110"/>
      <c r="D19" s="214"/>
      <c r="E19" s="214"/>
      <c r="F19" s="110"/>
      <c r="G19" s="134"/>
      <c r="H19" s="137"/>
      <c r="I19" s="137"/>
      <c r="J19" s="137"/>
      <c r="K19" s="216" t="s">
        <v>185</v>
      </c>
      <c r="L19" s="217"/>
    </row>
    <row r="20" customHeight="1" spans="1:12">
      <c r="A20" s="110"/>
      <c r="B20" s="213"/>
      <c r="C20" s="110"/>
      <c r="D20" s="214"/>
      <c r="E20" s="214"/>
      <c r="F20" s="110"/>
      <c r="G20" s="134"/>
      <c r="H20" s="137"/>
      <c r="I20" s="137"/>
      <c r="J20" s="137"/>
      <c r="K20" s="216" t="s">
        <v>185</v>
      </c>
      <c r="L20" s="217"/>
    </row>
    <row r="21" customHeight="1" spans="1:12">
      <c r="A21" s="110"/>
      <c r="B21" s="213"/>
      <c r="C21" s="110"/>
      <c r="D21" s="214"/>
      <c r="E21" s="214"/>
      <c r="F21" s="110"/>
      <c r="G21" s="134"/>
      <c r="H21" s="137"/>
      <c r="I21" s="137"/>
      <c r="J21" s="137"/>
      <c r="K21" s="216" t="s">
        <v>185</v>
      </c>
      <c r="L21" s="217"/>
    </row>
    <row r="22" customHeight="1" spans="1:12">
      <c r="A22" s="110"/>
      <c r="B22" s="213"/>
      <c r="C22" s="110"/>
      <c r="D22" s="214"/>
      <c r="E22" s="214"/>
      <c r="F22" s="110"/>
      <c r="G22" s="134"/>
      <c r="H22" s="137"/>
      <c r="I22" s="137"/>
      <c r="J22" s="137"/>
      <c r="K22" s="216" t="s">
        <v>185</v>
      </c>
      <c r="L22" s="217"/>
    </row>
    <row r="23" customHeight="1" spans="1:12">
      <c r="A23" s="110"/>
      <c r="B23" s="213"/>
      <c r="C23" s="110"/>
      <c r="D23" s="214"/>
      <c r="E23" s="214"/>
      <c r="F23" s="110"/>
      <c r="G23" s="134"/>
      <c r="H23" s="137"/>
      <c r="I23" s="137"/>
      <c r="J23" s="137"/>
      <c r="K23" s="216"/>
      <c r="L23" s="217"/>
    </row>
    <row r="24" customHeight="1" spans="1:12">
      <c r="A24" s="110"/>
      <c r="B24" s="213"/>
      <c r="C24" s="110"/>
      <c r="D24" s="214"/>
      <c r="E24" s="214"/>
      <c r="F24" s="110"/>
      <c r="G24" s="134"/>
      <c r="H24" s="137"/>
      <c r="I24" s="137"/>
      <c r="J24" s="137"/>
      <c r="K24" s="216" t="s">
        <v>185</v>
      </c>
      <c r="L24" s="217"/>
    </row>
    <row r="25" customHeight="1" spans="1:12">
      <c r="A25" s="110"/>
      <c r="B25" s="213"/>
      <c r="C25" s="110"/>
      <c r="D25" s="214"/>
      <c r="E25" s="214"/>
      <c r="F25" s="110"/>
      <c r="G25" s="134"/>
      <c r="H25" s="137"/>
      <c r="I25" s="137"/>
      <c r="J25" s="137"/>
      <c r="K25" s="216" t="s">
        <v>185</v>
      </c>
      <c r="L25" s="217"/>
    </row>
    <row r="26" customHeight="1" spans="1:12">
      <c r="A26" s="110"/>
      <c r="B26" s="213"/>
      <c r="C26" s="110"/>
      <c r="D26" s="214"/>
      <c r="E26" s="214"/>
      <c r="F26" s="110"/>
      <c r="G26" s="134"/>
      <c r="H26" s="137"/>
      <c r="I26" s="137"/>
      <c r="J26" s="137"/>
      <c r="K26" s="216" t="s">
        <v>185</v>
      </c>
      <c r="L26" s="217"/>
    </row>
    <row r="27" customHeight="1" spans="1:12">
      <c r="A27" s="218" t="s">
        <v>245</v>
      </c>
      <c r="B27" s="196"/>
      <c r="C27" s="110"/>
      <c r="D27" s="214"/>
      <c r="E27" s="214"/>
      <c r="F27" s="110"/>
      <c r="G27" s="134"/>
      <c r="H27" s="137">
        <f>SUM(H7:H26)</f>
        <v>0</v>
      </c>
      <c r="I27" s="137">
        <f>SUM(I7:I26)</f>
        <v>0</v>
      </c>
      <c r="J27" s="137">
        <f>I27-H27</f>
        <v>0</v>
      </c>
      <c r="K27" s="202">
        <f>IF(H27=0,0,J27/H27)</f>
        <v>0</v>
      </c>
      <c r="L27" s="217"/>
    </row>
    <row r="28" customHeight="1" spans="1:12">
      <c r="A28" s="218" t="s">
        <v>404</v>
      </c>
      <c r="B28" s="195"/>
      <c r="C28" s="110"/>
      <c r="D28" s="214"/>
      <c r="E28" s="214"/>
      <c r="F28" s="110"/>
      <c r="G28" s="134"/>
      <c r="H28" s="137"/>
      <c r="I28" s="137"/>
      <c r="J28" s="137">
        <f>I28-H28</f>
        <v>0</v>
      </c>
      <c r="K28" s="202">
        <f>IF(H28=0,0,J28/H28)</f>
        <v>0</v>
      </c>
      <c r="L28" s="217"/>
    </row>
    <row r="29" customHeight="1" spans="1:12">
      <c r="A29" s="218" t="s">
        <v>195</v>
      </c>
      <c r="B29" s="196"/>
      <c r="C29" s="110"/>
      <c r="D29" s="214"/>
      <c r="E29" s="214"/>
      <c r="F29" s="110"/>
      <c r="G29" s="134"/>
      <c r="H29" s="137">
        <f>H27-H28</f>
        <v>0</v>
      </c>
      <c r="I29" s="137">
        <f>I27-I28</f>
        <v>0</v>
      </c>
      <c r="J29" s="137">
        <f>I29-H29</f>
        <v>0</v>
      </c>
      <c r="K29" s="202">
        <f>IF(H29=0,0,J29/H29)</f>
        <v>0</v>
      </c>
      <c r="L29" s="217"/>
    </row>
    <row r="30" customHeight="1" spans="1:12">
      <c r="A30" s="219" t="str">
        <f>参数填写!A5</f>
        <v>被评估单位填表人：蒋申璐</v>
      </c>
      <c r="B30" s="219"/>
      <c r="C30" s="219"/>
      <c r="D30" s="219"/>
      <c r="G30" s="208" t="s">
        <v>186</v>
      </c>
      <c r="H30" s="208"/>
      <c r="I30" s="208"/>
      <c r="J30" s="208"/>
      <c r="K30" s="208"/>
      <c r="L30" s="208"/>
    </row>
    <row r="31" customHeight="1" spans="1:12">
      <c r="A31" s="223" t="str">
        <f>参数填写!A6</f>
        <v>填表日期：2022年8月</v>
      </c>
      <c r="B31" s="224"/>
      <c r="C31" s="224"/>
      <c r="D31" s="224"/>
    </row>
  </sheetData>
  <mergeCells count="5">
    <mergeCell ref="K3:L3"/>
    <mergeCell ref="J5:L5"/>
    <mergeCell ref="A27:B27"/>
    <mergeCell ref="A28:B28"/>
    <mergeCell ref="A29:B29"/>
  </mergeCells>
  <printOptions horizontalCentered="1"/>
  <pageMargins left="0.71" right="0.47" top="0.87" bottom="0.62" header="1.21"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F7" sqref="F7"/>
    </sheetView>
  </sheetViews>
  <sheetFormatPr defaultColWidth="9" defaultRowHeight="15.75" customHeight="1"/>
  <cols>
    <col min="1" max="1" width="5.2" style="81" customWidth="1"/>
    <col min="2" max="2" width="29.2" style="81" customWidth="1"/>
    <col min="3" max="3" width="17.2" style="81" customWidth="1"/>
    <col min="4" max="4" width="11.2" style="81" customWidth="1"/>
    <col min="5" max="5" width="13" style="3" customWidth="1"/>
    <col min="6" max="6" width="12.9" style="81" customWidth="1"/>
    <col min="7" max="7" width="10.7" style="81" customWidth="1"/>
    <col min="8" max="8" width="9.6" style="81" customWidth="1"/>
    <col min="9" max="9" width="11.6" style="81" customWidth="1"/>
    <col min="10" max="16384" width="9" style="81"/>
  </cols>
  <sheetData>
    <row r="1" s="73" customFormat="1" ht="30" customHeight="1" spans="1:9">
      <c r="A1" s="189" t="s">
        <v>405</v>
      </c>
      <c r="B1" s="86"/>
      <c r="C1" s="86"/>
      <c r="D1" s="86"/>
      <c r="E1" s="86"/>
      <c r="F1" s="86"/>
      <c r="G1" s="86"/>
      <c r="H1" s="86"/>
      <c r="I1" s="86"/>
    </row>
    <row r="2" ht="14.1" customHeight="1" spans="1:9">
      <c r="A2" s="190" t="str">
        <f>参数填写!A3</f>
        <v>评估基准日：2022年7月31日</v>
      </c>
      <c r="B2" s="92"/>
      <c r="C2" s="92"/>
      <c r="D2" s="92"/>
      <c r="E2" s="93"/>
      <c r="F2" s="93"/>
      <c r="G2" s="93"/>
      <c r="H2" s="93"/>
      <c r="I2" s="93"/>
    </row>
    <row r="3" ht="13.5" customHeight="1" spans="1:9">
      <c r="A3" s="100"/>
      <c r="B3" s="100"/>
      <c r="C3" s="100"/>
      <c r="D3" s="100"/>
      <c r="E3" s="96"/>
      <c r="F3" s="96"/>
      <c r="G3" s="96"/>
      <c r="H3" s="191" t="s">
        <v>406</v>
      </c>
      <c r="I3" s="191"/>
    </row>
    <row r="4" ht="13.5" customHeight="1" spans="1:9">
      <c r="A4" s="100"/>
      <c r="B4" s="100"/>
      <c r="C4" s="100"/>
      <c r="D4" s="100"/>
      <c r="E4" s="96"/>
      <c r="F4" s="96"/>
      <c r="G4" s="96"/>
      <c r="H4" s="191"/>
      <c r="I4" s="191"/>
    </row>
    <row r="5" customHeight="1" spans="1:9">
      <c r="A5" s="256" t="str">
        <f>参数填写!A4</f>
        <v>被评估单位：杭氧集团股份有限公司</v>
      </c>
      <c r="E5" s="455"/>
      <c r="H5" s="193" t="s">
        <v>3</v>
      </c>
      <c r="I5" s="193"/>
    </row>
    <row r="6" s="74" customFormat="1" customHeight="1" spans="1:9">
      <c r="A6" s="133" t="s">
        <v>5</v>
      </c>
      <c r="B6" s="133" t="s">
        <v>249</v>
      </c>
      <c r="C6" s="133" t="s">
        <v>250</v>
      </c>
      <c r="D6" s="133" t="s">
        <v>251</v>
      </c>
      <c r="E6" s="133" t="s">
        <v>94</v>
      </c>
      <c r="F6" s="133" t="s">
        <v>95</v>
      </c>
      <c r="G6" s="133" t="s">
        <v>96</v>
      </c>
      <c r="H6" s="133" t="s">
        <v>97</v>
      </c>
      <c r="I6" s="133" t="s">
        <v>8</v>
      </c>
    </row>
    <row r="7" customHeight="1" spans="1:9">
      <c r="A7" s="110">
        <v>1</v>
      </c>
      <c r="B7" s="213"/>
      <c r="C7" s="110"/>
      <c r="D7" s="214"/>
      <c r="E7" s="456"/>
      <c r="F7" s="137"/>
      <c r="G7" s="137">
        <f>F7-E7</f>
        <v>0</v>
      </c>
      <c r="H7" s="202">
        <f>IF(E7=0,0,G7/E7)</f>
        <v>0</v>
      </c>
      <c r="I7" s="217"/>
    </row>
    <row r="8" customHeight="1" spans="1:9">
      <c r="A8" s="110">
        <v>2</v>
      </c>
      <c r="B8" s="213"/>
      <c r="C8" s="110"/>
      <c r="D8" s="214"/>
      <c r="E8" s="456"/>
      <c r="F8" s="137"/>
      <c r="G8" s="137"/>
      <c r="H8" s="216" t="s">
        <v>185</v>
      </c>
      <c r="I8" s="217"/>
    </row>
    <row r="9" customHeight="1" spans="1:9">
      <c r="A9" s="110"/>
      <c r="B9" s="213"/>
      <c r="C9" s="110"/>
      <c r="D9" s="214"/>
      <c r="E9" s="456"/>
      <c r="F9" s="137"/>
      <c r="G9" s="137"/>
      <c r="H9" s="216" t="s">
        <v>185</v>
      </c>
      <c r="I9" s="217"/>
    </row>
    <row r="10" customHeight="1" spans="1:9">
      <c r="A10" s="110"/>
      <c r="B10" s="213"/>
      <c r="C10" s="110"/>
      <c r="D10" s="214"/>
      <c r="E10" s="456"/>
      <c r="F10" s="137"/>
      <c r="G10" s="137"/>
      <c r="H10" s="216" t="s">
        <v>185</v>
      </c>
      <c r="I10" s="217"/>
    </row>
    <row r="11" customHeight="1" spans="1:9">
      <c r="A11" s="110"/>
      <c r="B11" s="213"/>
      <c r="C11" s="110"/>
      <c r="D11" s="214"/>
      <c r="E11" s="456"/>
      <c r="F11" s="137"/>
      <c r="G11" s="137"/>
      <c r="H11" s="216" t="s">
        <v>185</v>
      </c>
      <c r="I11" s="217"/>
    </row>
    <row r="12" customHeight="1" spans="1:9">
      <c r="A12" s="110"/>
      <c r="B12" s="213"/>
      <c r="C12" s="110"/>
      <c r="D12" s="214"/>
      <c r="E12" s="456"/>
      <c r="F12" s="137"/>
      <c r="G12" s="137"/>
      <c r="H12" s="216" t="s">
        <v>185</v>
      </c>
      <c r="I12" s="217"/>
    </row>
    <row r="13" customHeight="1" spans="1:9">
      <c r="A13" s="110"/>
      <c r="B13" s="213"/>
      <c r="C13" s="110"/>
      <c r="D13" s="214"/>
      <c r="E13" s="456"/>
      <c r="F13" s="137"/>
      <c r="G13" s="137"/>
      <c r="H13" s="216"/>
      <c r="I13" s="217"/>
    </row>
    <row r="14" customHeight="1" spans="1:9">
      <c r="A14" s="110"/>
      <c r="B14" s="213"/>
      <c r="C14" s="110"/>
      <c r="D14" s="214"/>
      <c r="E14" s="456"/>
      <c r="F14" s="137"/>
      <c r="G14" s="137"/>
      <c r="H14" s="216"/>
      <c r="I14" s="217"/>
    </row>
    <row r="15" customHeight="1" spans="1:9">
      <c r="A15" s="110"/>
      <c r="B15" s="213"/>
      <c r="C15" s="110"/>
      <c r="D15" s="214"/>
      <c r="E15" s="456"/>
      <c r="F15" s="137"/>
      <c r="G15" s="137"/>
      <c r="H15" s="216"/>
      <c r="I15" s="217"/>
    </row>
    <row r="16" customHeight="1" spans="1:9">
      <c r="A16" s="110"/>
      <c r="B16" s="213"/>
      <c r="C16" s="110"/>
      <c r="D16" s="214"/>
      <c r="E16" s="456"/>
      <c r="F16" s="137"/>
      <c r="G16" s="137"/>
      <c r="H16" s="216"/>
      <c r="I16" s="217"/>
    </row>
    <row r="17" customHeight="1" spans="1:9">
      <c r="A17" s="110"/>
      <c r="B17" s="213"/>
      <c r="C17" s="110"/>
      <c r="D17" s="214"/>
      <c r="E17" s="456"/>
      <c r="F17" s="137"/>
      <c r="G17" s="137"/>
      <c r="H17" s="216"/>
      <c r="I17" s="217"/>
    </row>
    <row r="18" customHeight="1" spans="1:9">
      <c r="A18" s="110"/>
      <c r="B18" s="213"/>
      <c r="C18" s="110"/>
      <c r="D18" s="214"/>
      <c r="E18" s="456"/>
      <c r="F18" s="137"/>
      <c r="G18" s="137"/>
      <c r="H18" s="216"/>
      <c r="I18" s="217"/>
    </row>
    <row r="19" customHeight="1" spans="1:9">
      <c r="A19" s="110"/>
      <c r="B19" s="213"/>
      <c r="C19" s="110"/>
      <c r="D19" s="214"/>
      <c r="E19" s="456"/>
      <c r="F19" s="137"/>
      <c r="G19" s="137"/>
      <c r="H19" s="216" t="s">
        <v>185</v>
      </c>
      <c r="I19" s="217"/>
    </row>
    <row r="20" customHeight="1" spans="1:9">
      <c r="A20" s="110"/>
      <c r="B20" s="213"/>
      <c r="C20" s="110"/>
      <c r="D20" s="214"/>
      <c r="E20" s="456"/>
      <c r="F20" s="137"/>
      <c r="G20" s="137"/>
      <c r="H20" s="216" t="s">
        <v>185</v>
      </c>
      <c r="I20" s="217"/>
    </row>
    <row r="21" customHeight="1" spans="1:9">
      <c r="A21" s="110"/>
      <c r="B21" s="213"/>
      <c r="C21" s="110"/>
      <c r="D21" s="214"/>
      <c r="E21" s="456"/>
      <c r="F21" s="137"/>
      <c r="G21" s="137"/>
      <c r="H21" s="216" t="s">
        <v>185</v>
      </c>
      <c r="I21" s="217"/>
    </row>
    <row r="22" customHeight="1" spans="1:9">
      <c r="A22" s="110"/>
      <c r="B22" s="213"/>
      <c r="C22" s="110"/>
      <c r="D22" s="214"/>
      <c r="E22" s="456"/>
      <c r="F22" s="137"/>
      <c r="G22" s="137"/>
      <c r="H22" s="216" t="s">
        <v>185</v>
      </c>
      <c r="I22" s="217"/>
    </row>
    <row r="23" customHeight="1" spans="1:9">
      <c r="A23" s="110"/>
      <c r="B23" s="213"/>
      <c r="C23" s="110"/>
      <c r="D23" s="214"/>
      <c r="E23" s="456"/>
      <c r="F23" s="137"/>
      <c r="G23" s="137"/>
      <c r="H23" s="216" t="s">
        <v>185</v>
      </c>
      <c r="I23" s="217"/>
    </row>
    <row r="24" customHeight="1" spans="1:9">
      <c r="A24" s="110"/>
      <c r="B24" s="213"/>
      <c r="C24" s="110"/>
      <c r="D24" s="214"/>
      <c r="E24" s="456"/>
      <c r="F24" s="137"/>
      <c r="G24" s="137"/>
      <c r="H24" s="216" t="s">
        <v>185</v>
      </c>
      <c r="I24" s="217"/>
    </row>
    <row r="25" customHeight="1" spans="1:9">
      <c r="A25" s="110"/>
      <c r="B25" s="213"/>
      <c r="C25" s="110"/>
      <c r="D25" s="214"/>
      <c r="E25" s="456"/>
      <c r="F25" s="137"/>
      <c r="G25" s="137"/>
      <c r="H25" s="216" t="s">
        <v>185</v>
      </c>
      <c r="I25" s="217"/>
    </row>
    <row r="26" customHeight="1" spans="1:9">
      <c r="A26" s="110"/>
      <c r="B26" s="213"/>
      <c r="C26" s="110"/>
      <c r="D26" s="214"/>
      <c r="E26" s="456"/>
      <c r="F26" s="137"/>
      <c r="G26" s="137"/>
      <c r="H26" s="216" t="s">
        <v>185</v>
      </c>
      <c r="I26" s="217"/>
    </row>
    <row r="27" customHeight="1" spans="1:9">
      <c r="A27" s="218" t="s">
        <v>245</v>
      </c>
      <c r="B27" s="196"/>
      <c r="C27" s="110"/>
      <c r="D27" s="214"/>
      <c r="E27" s="456">
        <f>SUM(E7:E26)</f>
        <v>0</v>
      </c>
      <c r="F27" s="456">
        <f>SUM(F7:F26)</f>
        <v>0</v>
      </c>
      <c r="G27" s="137">
        <f>F27-E27</f>
        <v>0</v>
      </c>
      <c r="H27" s="202">
        <f>IF(E27=0,0,G27/E27)</f>
        <v>0</v>
      </c>
      <c r="I27" s="217"/>
    </row>
    <row r="28" customHeight="1" spans="1:9">
      <c r="A28" s="218" t="s">
        <v>407</v>
      </c>
      <c r="B28" s="196"/>
      <c r="C28" s="110"/>
      <c r="D28" s="214"/>
      <c r="E28" s="456"/>
      <c r="F28" s="137"/>
      <c r="G28" s="137">
        <f>F28-E28</f>
        <v>0</v>
      </c>
      <c r="H28" s="202">
        <f>IF(E28=0,0,G28/E28)</f>
        <v>0</v>
      </c>
      <c r="I28" s="217"/>
    </row>
    <row r="29" customHeight="1" spans="1:9">
      <c r="A29" s="218" t="s">
        <v>195</v>
      </c>
      <c r="B29" s="196"/>
      <c r="C29" s="217"/>
      <c r="D29" s="214"/>
      <c r="E29" s="199">
        <f>E27-E28</f>
        <v>0</v>
      </c>
      <c r="F29" s="199">
        <f>F27-F28</f>
        <v>0</v>
      </c>
      <c r="G29" s="137">
        <f>F29-E29</f>
        <v>0</v>
      </c>
      <c r="H29" s="202">
        <f>IF(E29=0,0,G29/E29)</f>
        <v>0</v>
      </c>
      <c r="I29" s="217"/>
    </row>
    <row r="30" customHeight="1" spans="1:9">
      <c r="A30" s="219" t="str">
        <f>参数填写!A5</f>
        <v>被评估单位填表人：蒋申璐</v>
      </c>
      <c r="B30" s="219"/>
      <c r="C30" s="219"/>
      <c r="D30" s="219"/>
      <c r="E30" s="208" t="s">
        <v>186</v>
      </c>
      <c r="F30" s="208"/>
      <c r="G30" s="208"/>
      <c r="H30" s="208"/>
      <c r="I30" s="208"/>
    </row>
    <row r="31" customHeight="1" spans="1:9">
      <c r="A31" s="223" t="str">
        <f>参数填写!A6</f>
        <v>填表日期：2022年8月</v>
      </c>
      <c r="B31" s="224"/>
      <c r="C31" s="224"/>
      <c r="D31" s="224"/>
    </row>
  </sheetData>
  <mergeCells count="5">
    <mergeCell ref="H3:I3"/>
    <mergeCell ref="H5:I5"/>
    <mergeCell ref="A27:B27"/>
    <mergeCell ref="A28:B28"/>
    <mergeCell ref="A29:B29"/>
  </mergeCells>
  <printOptions horizontalCentered="1"/>
  <pageMargins left="0.65" right="0.59" top="0.87" bottom="0.65" header="1.19"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topLeftCell="A4" workbookViewId="0">
      <selection activeCell="H7" sqref="H7"/>
    </sheetView>
  </sheetViews>
  <sheetFormatPr defaultColWidth="9" defaultRowHeight="15.75" customHeight="1"/>
  <cols>
    <col min="1" max="1" width="4.7" style="81" customWidth="1"/>
    <col min="2" max="2" width="18.1" style="81" customWidth="1"/>
    <col min="3" max="4" width="10" style="81" customWidth="1"/>
    <col min="5" max="5" width="13.7" style="81" customWidth="1"/>
    <col min="6" max="6" width="10.1" style="81" customWidth="1"/>
    <col min="7" max="7" width="13.1" style="81" customWidth="1"/>
    <col min="8" max="8" width="11.9" style="81" customWidth="1"/>
    <col min="9" max="9" width="9.5" style="81" customWidth="1"/>
    <col min="10" max="10" width="9.4" style="81" customWidth="1"/>
    <col min="11" max="11" width="10.1" style="81" customWidth="1"/>
    <col min="12" max="16384" width="9" style="81"/>
  </cols>
  <sheetData>
    <row r="1" s="73" customFormat="1" ht="30" customHeight="1" spans="1:13">
      <c r="A1" s="189" t="s">
        <v>408</v>
      </c>
      <c r="B1" s="86"/>
      <c r="C1" s="86"/>
      <c r="D1" s="86"/>
      <c r="E1" s="86"/>
      <c r="F1" s="86"/>
      <c r="G1" s="86"/>
      <c r="H1" s="86"/>
      <c r="I1" s="86"/>
      <c r="J1" s="86"/>
      <c r="K1" s="86"/>
    </row>
    <row r="2" ht="14.1" customHeight="1" spans="1:13">
      <c r="A2" s="190" t="str">
        <f>参数填写!A3</f>
        <v>评估基准日：2022年7月31日</v>
      </c>
      <c r="B2" s="92"/>
      <c r="C2" s="92"/>
      <c r="D2" s="92"/>
      <c r="E2" s="92"/>
      <c r="F2" s="92"/>
      <c r="G2" s="92"/>
      <c r="H2" s="93"/>
      <c r="I2" s="93"/>
      <c r="J2" s="93"/>
      <c r="K2" s="93"/>
      <c r="L2" s="96"/>
      <c r="M2" s="96"/>
    </row>
    <row r="3" ht="14.1" customHeight="1" spans="1:13">
      <c r="A3" s="100"/>
      <c r="B3" s="100"/>
      <c r="C3" s="100"/>
      <c r="D3" s="100"/>
      <c r="E3" s="100"/>
      <c r="F3" s="100"/>
      <c r="G3" s="100"/>
      <c r="H3" s="96"/>
      <c r="I3" s="96"/>
      <c r="J3" s="191" t="s">
        <v>409</v>
      </c>
      <c r="K3" s="191"/>
      <c r="L3" s="96"/>
      <c r="M3" s="96"/>
    </row>
    <row r="4" ht="14.1" customHeight="1" spans="1:13">
      <c r="A4" s="100"/>
      <c r="B4" s="100"/>
      <c r="C4" s="100"/>
      <c r="D4" s="100"/>
      <c r="E4" s="100"/>
      <c r="F4" s="100"/>
      <c r="G4" s="100"/>
      <c r="H4" s="96"/>
      <c r="I4" s="96"/>
      <c r="J4" s="191"/>
      <c r="K4" s="191"/>
      <c r="L4" s="96"/>
      <c r="M4" s="96"/>
    </row>
    <row r="5" customHeight="1" spans="1:13">
      <c r="A5" s="256" t="str">
        <f>参数填写!A4</f>
        <v>被评估单位：杭氧集团股份有限公司</v>
      </c>
      <c r="J5" s="193" t="s">
        <v>3</v>
      </c>
      <c r="K5" s="193"/>
    </row>
    <row r="6" s="74" customFormat="1" customHeight="1" spans="1:13">
      <c r="A6" s="133" t="s">
        <v>5</v>
      </c>
      <c r="B6" s="133" t="s">
        <v>221</v>
      </c>
      <c r="C6" s="133" t="s">
        <v>223</v>
      </c>
      <c r="D6" s="133" t="s">
        <v>410</v>
      </c>
      <c r="E6" s="133" t="s">
        <v>411</v>
      </c>
      <c r="F6" s="133" t="s">
        <v>403</v>
      </c>
      <c r="G6" s="257" t="s">
        <v>94</v>
      </c>
      <c r="H6" s="133" t="s">
        <v>95</v>
      </c>
      <c r="I6" s="133" t="s">
        <v>96</v>
      </c>
      <c r="J6" s="133" t="s">
        <v>97</v>
      </c>
      <c r="K6" s="133" t="s">
        <v>8</v>
      </c>
    </row>
    <row r="7" customHeight="1" spans="1:13">
      <c r="A7" s="110"/>
      <c r="B7" s="213"/>
      <c r="C7" s="214"/>
      <c r="D7" s="110"/>
      <c r="E7" s="110"/>
      <c r="F7" s="134"/>
      <c r="G7" s="137"/>
      <c r="H7" s="137"/>
      <c r="I7" s="137">
        <f>H7-G7</f>
        <v>0</v>
      </c>
      <c r="J7" s="202">
        <f>IF(G7=0,0,I7/G7)</f>
        <v>0</v>
      </c>
      <c r="K7" s="217"/>
    </row>
    <row r="8" customHeight="1" spans="1:13">
      <c r="A8" s="110"/>
      <c r="B8" s="213"/>
      <c r="C8" s="214"/>
      <c r="D8" s="110"/>
      <c r="E8" s="110"/>
      <c r="F8" s="134"/>
      <c r="G8" s="137"/>
      <c r="H8" s="137"/>
      <c r="I8" s="137"/>
      <c r="J8" s="216" t="s">
        <v>185</v>
      </c>
      <c r="K8" s="217"/>
    </row>
    <row r="9" customHeight="1" spans="1:13">
      <c r="A9" s="110"/>
      <c r="B9" s="213"/>
      <c r="C9" s="214"/>
      <c r="D9" s="110"/>
      <c r="E9" s="110"/>
      <c r="F9" s="134"/>
      <c r="G9" s="137"/>
      <c r="H9" s="137"/>
      <c r="I9" s="137"/>
      <c r="J9" s="216" t="s">
        <v>185</v>
      </c>
      <c r="K9" s="217"/>
    </row>
    <row r="10" customHeight="1" spans="1:13">
      <c r="A10" s="110"/>
      <c r="B10" s="213"/>
      <c r="C10" s="214"/>
      <c r="D10" s="110"/>
      <c r="E10" s="110"/>
      <c r="F10" s="134"/>
      <c r="G10" s="137"/>
      <c r="H10" s="137"/>
      <c r="I10" s="137"/>
      <c r="J10" s="216" t="s">
        <v>185</v>
      </c>
      <c r="K10" s="217"/>
    </row>
    <row r="11" customHeight="1" spans="1:13">
      <c r="A11" s="110"/>
      <c r="B11" s="213"/>
      <c r="C11" s="214"/>
      <c r="D11" s="110"/>
      <c r="E11" s="110"/>
      <c r="F11" s="134"/>
      <c r="G11" s="137"/>
      <c r="H11" s="137"/>
      <c r="I11" s="137"/>
      <c r="J11" s="216" t="s">
        <v>185</v>
      </c>
      <c r="K11" s="217"/>
    </row>
    <row r="12" customHeight="1" spans="1:13">
      <c r="A12" s="110"/>
      <c r="B12" s="213"/>
      <c r="C12" s="214"/>
      <c r="D12" s="110"/>
      <c r="E12" s="110"/>
      <c r="F12" s="134"/>
      <c r="G12" s="137"/>
      <c r="H12" s="137"/>
      <c r="I12" s="137"/>
      <c r="J12" s="216" t="s">
        <v>185</v>
      </c>
      <c r="K12" s="217"/>
    </row>
    <row r="13" customHeight="1" spans="1:13">
      <c r="A13" s="110"/>
      <c r="B13" s="213"/>
      <c r="C13" s="214"/>
      <c r="D13" s="110"/>
      <c r="E13" s="110"/>
      <c r="F13" s="134"/>
      <c r="G13" s="137"/>
      <c r="H13" s="137"/>
      <c r="I13" s="137"/>
      <c r="J13" s="216" t="s">
        <v>185</v>
      </c>
      <c r="K13" s="217"/>
    </row>
    <row r="14" customHeight="1" spans="1:13">
      <c r="A14" s="110"/>
      <c r="B14" s="213"/>
      <c r="C14" s="214"/>
      <c r="D14" s="110"/>
      <c r="E14" s="110"/>
      <c r="F14" s="134"/>
      <c r="G14" s="137"/>
      <c r="H14" s="137"/>
      <c r="I14" s="137"/>
      <c r="J14" s="216" t="s">
        <v>185</v>
      </c>
      <c r="K14" s="217"/>
    </row>
    <row r="15" customHeight="1" spans="1:13">
      <c r="A15" s="110"/>
      <c r="B15" s="213"/>
      <c r="C15" s="214"/>
      <c r="D15" s="110"/>
      <c r="E15" s="110"/>
      <c r="F15" s="134"/>
      <c r="G15" s="137"/>
      <c r="H15" s="137"/>
      <c r="I15" s="137"/>
      <c r="J15" s="216" t="s">
        <v>185</v>
      </c>
      <c r="K15" s="217"/>
    </row>
    <row r="16" customHeight="1" spans="1:13">
      <c r="A16" s="110"/>
      <c r="B16" s="213"/>
      <c r="C16" s="214"/>
      <c r="D16" s="110"/>
      <c r="E16" s="110"/>
      <c r="F16" s="134"/>
      <c r="G16" s="137"/>
      <c r="H16" s="137"/>
      <c r="I16" s="137"/>
      <c r="J16" s="216" t="s">
        <v>185</v>
      </c>
      <c r="K16" s="217"/>
    </row>
    <row r="17" customHeight="1" spans="1:11">
      <c r="A17" s="110"/>
      <c r="B17" s="213"/>
      <c r="C17" s="214"/>
      <c r="D17" s="110"/>
      <c r="E17" s="110"/>
      <c r="F17" s="134"/>
      <c r="G17" s="137"/>
      <c r="H17" s="137"/>
      <c r="I17" s="137"/>
      <c r="J17" s="216" t="s">
        <v>185</v>
      </c>
      <c r="K17" s="217"/>
    </row>
    <row r="18" customHeight="1" spans="1:11">
      <c r="A18" s="110"/>
      <c r="B18" s="213"/>
      <c r="C18" s="214"/>
      <c r="D18" s="110"/>
      <c r="E18" s="110"/>
      <c r="F18" s="134"/>
      <c r="G18" s="137"/>
      <c r="H18" s="137"/>
      <c r="I18" s="137"/>
      <c r="J18" s="216" t="s">
        <v>185</v>
      </c>
      <c r="K18" s="217"/>
    </row>
    <row r="19" customHeight="1" spans="1:11">
      <c r="A19" s="110"/>
      <c r="B19" s="213"/>
      <c r="C19" s="214"/>
      <c r="D19" s="110"/>
      <c r="E19" s="110"/>
      <c r="F19" s="134"/>
      <c r="G19" s="137"/>
      <c r="H19" s="137"/>
      <c r="I19" s="137"/>
      <c r="J19" s="216" t="s">
        <v>185</v>
      </c>
      <c r="K19" s="217"/>
    </row>
    <row r="20" customHeight="1" spans="1:11">
      <c r="A20" s="110"/>
      <c r="B20" s="213"/>
      <c r="C20" s="214"/>
      <c r="D20" s="110"/>
      <c r="E20" s="110"/>
      <c r="F20" s="134"/>
      <c r="G20" s="137"/>
      <c r="H20" s="137"/>
      <c r="I20" s="137"/>
      <c r="J20" s="216" t="s">
        <v>185</v>
      </c>
      <c r="K20" s="217"/>
    </row>
    <row r="21" customHeight="1" spans="1:11">
      <c r="A21" s="110"/>
      <c r="B21" s="213"/>
      <c r="C21" s="214"/>
      <c r="D21" s="110"/>
      <c r="E21" s="110"/>
      <c r="F21" s="134"/>
      <c r="G21" s="137"/>
      <c r="H21" s="137"/>
      <c r="I21" s="137"/>
      <c r="J21" s="216" t="s">
        <v>185</v>
      </c>
      <c r="K21" s="217"/>
    </row>
    <row r="22" customHeight="1" spans="1:11">
      <c r="A22" s="110"/>
      <c r="B22" s="213"/>
      <c r="C22" s="214"/>
      <c r="D22" s="110"/>
      <c r="E22" s="110"/>
      <c r="F22" s="134"/>
      <c r="G22" s="137"/>
      <c r="H22" s="137"/>
      <c r="I22" s="137"/>
      <c r="J22" s="216" t="s">
        <v>185</v>
      </c>
      <c r="K22" s="217"/>
    </row>
    <row r="23" customHeight="1" spans="1:11">
      <c r="A23" s="110"/>
      <c r="B23" s="213"/>
      <c r="C23" s="214"/>
      <c r="D23" s="110"/>
      <c r="E23" s="110"/>
      <c r="F23" s="134"/>
      <c r="G23" s="137"/>
      <c r="H23" s="137"/>
      <c r="I23" s="137"/>
      <c r="J23" s="216"/>
      <c r="K23" s="217"/>
    </row>
    <row r="24" customHeight="1" spans="1:11">
      <c r="A24" s="110"/>
      <c r="B24" s="213"/>
      <c r="C24" s="214"/>
      <c r="D24" s="110"/>
      <c r="E24" s="110"/>
      <c r="F24" s="134"/>
      <c r="G24" s="137"/>
      <c r="H24" s="137"/>
      <c r="I24" s="137"/>
      <c r="J24" s="216" t="s">
        <v>185</v>
      </c>
      <c r="K24" s="217"/>
    </row>
    <row r="25" customHeight="1" spans="1:11">
      <c r="A25" s="110"/>
      <c r="B25" s="213"/>
      <c r="C25" s="214"/>
      <c r="D25" s="110"/>
      <c r="E25" s="110"/>
      <c r="F25" s="134"/>
      <c r="G25" s="137"/>
      <c r="H25" s="137"/>
      <c r="I25" s="137"/>
      <c r="J25" s="216" t="s">
        <v>185</v>
      </c>
      <c r="K25" s="217"/>
    </row>
    <row r="26" customHeight="1" spans="1:11">
      <c r="A26" s="110"/>
      <c r="B26" s="213"/>
      <c r="C26" s="214"/>
      <c r="D26" s="110"/>
      <c r="E26" s="110"/>
      <c r="F26" s="134"/>
      <c r="G26" s="137"/>
      <c r="H26" s="137"/>
      <c r="I26" s="137"/>
      <c r="J26" s="216" t="s">
        <v>185</v>
      </c>
      <c r="K26" s="217"/>
    </row>
    <row r="27" customHeight="1" spans="1:11">
      <c r="A27" s="218" t="s">
        <v>245</v>
      </c>
      <c r="B27" s="196"/>
      <c r="C27" s="110"/>
      <c r="D27" s="214"/>
      <c r="E27" s="214"/>
      <c r="F27" s="134"/>
      <c r="G27" s="137">
        <f>SUM(G7:G26)</f>
        <v>0</v>
      </c>
      <c r="H27" s="137">
        <f>SUM(H7:H26)</f>
        <v>0</v>
      </c>
      <c r="I27" s="137">
        <f>H27-G27</f>
        <v>0</v>
      </c>
      <c r="J27" s="202">
        <f>IF(G27=0,0,I27/G27)</f>
        <v>0</v>
      </c>
      <c r="K27" s="217"/>
    </row>
    <row r="28" customHeight="1" spans="1:11">
      <c r="A28" s="218" t="s">
        <v>412</v>
      </c>
      <c r="B28" s="195"/>
      <c r="C28" s="110"/>
      <c r="D28" s="214"/>
      <c r="E28" s="214"/>
      <c r="F28" s="134"/>
      <c r="G28" s="137"/>
      <c r="H28" s="137"/>
      <c r="I28" s="137">
        <f>H28-G28</f>
        <v>0</v>
      </c>
      <c r="J28" s="202">
        <f>IF(G28=0,0,I28/G28)</f>
        <v>0</v>
      </c>
      <c r="K28" s="217"/>
    </row>
    <row r="29" customHeight="1" spans="1:11">
      <c r="A29" s="218" t="s">
        <v>195</v>
      </c>
      <c r="B29" s="196"/>
      <c r="C29" s="110"/>
      <c r="D29" s="214"/>
      <c r="E29" s="214"/>
      <c r="F29" s="134"/>
      <c r="G29" s="137">
        <f>G27-G28</f>
        <v>0</v>
      </c>
      <c r="H29" s="137">
        <f>H27-H28</f>
        <v>0</v>
      </c>
      <c r="I29" s="137">
        <f>H29-G29</f>
        <v>0</v>
      </c>
      <c r="J29" s="202">
        <f>IF(G29=0,0,I29/G29)</f>
        <v>0</v>
      </c>
      <c r="K29" s="217"/>
    </row>
    <row r="30" customHeight="1" spans="1:11">
      <c r="A30" s="219" t="str">
        <f>参数填写!A5</f>
        <v>被评估单位填表人：蒋申璐</v>
      </c>
      <c r="B30" s="219"/>
      <c r="C30" s="219"/>
      <c r="D30" s="219"/>
      <c r="G30" s="208" t="s">
        <v>186</v>
      </c>
      <c r="H30" s="208"/>
      <c r="I30" s="208"/>
      <c r="J30" s="208"/>
      <c r="K30" s="208"/>
    </row>
    <row r="31" customHeight="1" spans="1:11">
      <c r="A31" s="223" t="str">
        <f>参数填写!A6</f>
        <v>填表日期：2022年8月</v>
      </c>
      <c r="B31" s="224"/>
      <c r="C31" s="224"/>
      <c r="D31" s="224"/>
    </row>
  </sheetData>
  <mergeCells count="5">
    <mergeCell ref="J3:K3"/>
    <mergeCell ref="J5:K5"/>
    <mergeCell ref="A27:B27"/>
    <mergeCell ref="A28:B28"/>
    <mergeCell ref="A29:B29"/>
  </mergeCells>
  <printOptions horizontalCentered="1"/>
  <pageMargins left="0.57" right="0.64" top="0.87" bottom="0.61" header="1.21"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selection activeCell="F7" sqref="F7"/>
    </sheetView>
  </sheetViews>
  <sheetFormatPr defaultColWidth="9" defaultRowHeight="12.75" outlineLevelCol="5"/>
  <cols>
    <col min="1" max="1" width="6.2" style="81" customWidth="1"/>
    <col min="2" max="2" width="36.2" style="81" customWidth="1"/>
    <col min="3" max="4" width="19.1" style="81" customWidth="1"/>
    <col min="5" max="5" width="20.1" style="81" customWidth="1"/>
    <col min="6" max="6" width="12.6" style="81" customWidth="1"/>
    <col min="7" max="16384" width="9" style="81"/>
  </cols>
  <sheetData>
    <row r="1" s="73" customFormat="1" ht="30" customHeight="1" spans="1:6">
      <c r="A1" s="189" t="s">
        <v>377</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3" t="s">
        <v>378</v>
      </c>
      <c r="F3" s="103"/>
    </row>
    <row r="4" ht="14.1" customHeight="1" spans="1:6">
      <c r="A4" s="100"/>
      <c r="B4" s="100"/>
      <c r="C4" s="100"/>
      <c r="D4" s="100"/>
      <c r="E4" s="103"/>
      <c r="F4" s="103"/>
    </row>
    <row r="5" ht="15.75" customHeight="1" spans="1:6">
      <c r="A5" s="256" t="str">
        <f>参数填写!A4</f>
        <v>被评估单位：杭氧集团股份有限公司</v>
      </c>
      <c r="F5" s="244" t="s">
        <v>3</v>
      </c>
    </row>
    <row r="6" s="243" customFormat="1" ht="15.75" customHeight="1" spans="1:6">
      <c r="A6" s="106" t="s">
        <v>171</v>
      </c>
      <c r="B6" s="106" t="s">
        <v>130</v>
      </c>
      <c r="C6" s="106" t="s">
        <v>94</v>
      </c>
      <c r="D6" s="106" t="s">
        <v>95</v>
      </c>
      <c r="E6" s="262" t="s">
        <v>96</v>
      </c>
      <c r="F6" s="107" t="s">
        <v>97</v>
      </c>
    </row>
    <row r="7" ht="15.75" customHeight="1" spans="1:6">
      <c r="A7" s="106" t="s">
        <v>413</v>
      </c>
      <c r="B7" s="452" t="s">
        <v>414</v>
      </c>
      <c r="C7" s="204">
        <f>SUMIF('4-5-1投资性房地产房屋（成本计量模式）'!$A$12:$A$5175,"合计",'4-5-1投资性房地产房屋（成本计量模式）'!K$12:K$5175)</f>
        <v>0</v>
      </c>
      <c r="D7" s="204">
        <f>SUMIF('4-5-1投资性房地产房屋（成本计量模式）'!$A$12:$A$5175,"合计",'4-5-1投资性房地产房屋（成本计量模式）'!N$12:N$5175)</f>
        <v>0</v>
      </c>
      <c r="E7" s="137">
        <f>D7-C7</f>
        <v>0</v>
      </c>
      <c r="F7" s="202">
        <f>IF(C7=0,0,E7/C7)</f>
        <v>0</v>
      </c>
    </row>
    <row r="8" ht="15.75" customHeight="1" spans="1:6">
      <c r="A8" s="106" t="s">
        <v>415</v>
      </c>
      <c r="B8" s="452" t="s">
        <v>416</v>
      </c>
      <c r="C8" s="204">
        <f>SUMIF('4-5-2投资性房地产房屋（公允价值模式）'!$A$12:$A$5173,"合计",'4-5-2投资性房地产房屋（公允价值模式）'!L$12:L$5173)</f>
        <v>0</v>
      </c>
      <c r="D8" s="204">
        <f>SUMIF('4-5-2投资性房地产房屋（公允价值模式）'!$A$12:$A$5173,"合计",'4-5-2投资性房地产房屋（公允价值模式）'!M$12:M$5173)</f>
        <v>0</v>
      </c>
      <c r="E8" s="137">
        <f>D8-C8</f>
        <v>0</v>
      </c>
      <c r="F8" s="202">
        <f>IF(C8=0,0,E8/C8)</f>
        <v>0</v>
      </c>
    </row>
    <row r="9" ht="15.75" customHeight="1" spans="1:6">
      <c r="A9" s="106" t="s">
        <v>417</v>
      </c>
      <c r="B9" s="452" t="s">
        <v>418</v>
      </c>
      <c r="C9" s="204">
        <f>SUMIF('4-5-3投资性地产土地（成本计量模式）'!$A$12:$A$5173,"合计",'4-5-3投资性地产土地（成本计量模式）'!L$12:L$5173)</f>
        <v>0</v>
      </c>
      <c r="D9" s="204">
        <f>SUMIF('4-5-3投资性地产土地（成本计量模式）'!$A$12:$A$5173,"合计",'4-5-3投资性地产土地（成本计量模式）'!M$12:M$5173)</f>
        <v>0</v>
      </c>
      <c r="E9" s="137">
        <f>D9-C9</f>
        <v>0</v>
      </c>
      <c r="F9" s="202">
        <f>IF(C9=0,0,E9/C9)</f>
        <v>0</v>
      </c>
    </row>
    <row r="10" ht="15.75" customHeight="1" spans="1:6">
      <c r="A10" s="106" t="s">
        <v>419</v>
      </c>
      <c r="B10" s="452" t="s">
        <v>420</v>
      </c>
      <c r="C10" s="204">
        <f>SUMIF('4-5-4投资性地产土地（公允计量模式）'!$A$12:$A$5173,"合计",'4-5-4投资性地产土地（公允计量模式）'!L$12:L$5173)</f>
        <v>0</v>
      </c>
      <c r="D10" s="204">
        <f>SUMIF('4-5-4投资性地产土地（公允计量模式）'!$A$12:$A$5173,"合计",'4-5-4投资性地产土地（公允计量模式）'!M$12:M$5173)</f>
        <v>0</v>
      </c>
      <c r="E10" s="137">
        <f>D10-C10</f>
        <v>0</v>
      </c>
      <c r="F10" s="202">
        <f>IF(C10=0,0,E10/C10)</f>
        <v>0</v>
      </c>
    </row>
    <row r="11" ht="15.75" customHeight="1" spans="1:6">
      <c r="A11" s="110"/>
      <c r="B11" s="252"/>
      <c r="C11" s="199"/>
      <c r="D11" s="137"/>
      <c r="E11" s="137"/>
      <c r="F11" s="453"/>
    </row>
    <row r="12" ht="15.75" customHeight="1" spans="1:6">
      <c r="A12" s="110"/>
      <c r="B12" s="252"/>
      <c r="C12" s="199"/>
      <c r="D12" s="137"/>
      <c r="E12" s="137"/>
      <c r="F12" s="453"/>
    </row>
    <row r="13" ht="15.75" customHeight="1" spans="1:6">
      <c r="A13" s="110"/>
      <c r="B13" s="252"/>
      <c r="C13" s="199"/>
      <c r="D13" s="137"/>
      <c r="E13" s="137"/>
      <c r="F13" s="453"/>
    </row>
    <row r="14" ht="15.75" customHeight="1" spans="1:6">
      <c r="A14" s="110"/>
      <c r="B14" s="252"/>
      <c r="C14" s="199"/>
      <c r="D14" s="137"/>
      <c r="E14" s="137"/>
      <c r="F14" s="453"/>
    </row>
    <row r="15" ht="15.75" customHeight="1" spans="1:6">
      <c r="A15" s="110"/>
      <c r="B15" s="252"/>
      <c r="C15" s="199"/>
      <c r="D15" s="137"/>
      <c r="E15" s="137"/>
      <c r="F15" s="453"/>
    </row>
    <row r="16" ht="15.75" customHeight="1" spans="1:6">
      <c r="A16" s="110"/>
      <c r="B16" s="252"/>
      <c r="C16" s="199"/>
      <c r="D16" s="137"/>
      <c r="E16" s="137"/>
      <c r="F16" s="453"/>
    </row>
    <row r="17" ht="15.75" customHeight="1" spans="1:6">
      <c r="A17" s="110"/>
      <c r="B17" s="252"/>
      <c r="C17" s="199"/>
      <c r="D17" s="137"/>
      <c r="E17" s="137"/>
      <c r="F17" s="453"/>
    </row>
    <row r="18" ht="15.75" customHeight="1" spans="1:6">
      <c r="A18" s="110"/>
      <c r="B18" s="252"/>
      <c r="C18" s="215"/>
      <c r="D18" s="216"/>
      <c r="E18" s="216"/>
      <c r="F18" s="253"/>
    </row>
    <row r="19" ht="15.75" customHeight="1" spans="1:6">
      <c r="A19" s="110"/>
      <c r="B19" s="252"/>
      <c r="C19" s="215"/>
      <c r="D19" s="216"/>
      <c r="E19" s="216"/>
      <c r="F19" s="253"/>
    </row>
    <row r="20" ht="15.75" customHeight="1" spans="1:6">
      <c r="A20" s="110"/>
      <c r="B20" s="252"/>
      <c r="C20" s="215"/>
      <c r="D20" s="216"/>
      <c r="E20" s="216"/>
      <c r="F20" s="253"/>
    </row>
    <row r="21" ht="15.75" customHeight="1" spans="1:6">
      <c r="A21" s="110"/>
      <c r="B21" s="252"/>
      <c r="C21" s="215"/>
      <c r="D21" s="216"/>
      <c r="E21" s="216"/>
      <c r="F21" s="253"/>
    </row>
    <row r="22" ht="15.75" customHeight="1" spans="1:6">
      <c r="A22" s="110"/>
      <c r="B22" s="252"/>
      <c r="C22" s="215"/>
      <c r="D22" s="216"/>
      <c r="E22" s="216"/>
      <c r="F22" s="253"/>
    </row>
    <row r="23" ht="15.75" customHeight="1" spans="1:6">
      <c r="A23" s="110"/>
      <c r="B23" s="252"/>
      <c r="C23" s="215"/>
      <c r="D23" s="216"/>
      <c r="E23" s="216"/>
      <c r="F23" s="253"/>
    </row>
    <row r="24" ht="15.75" customHeight="1" spans="1:6">
      <c r="A24" s="110"/>
      <c r="B24" s="252"/>
      <c r="C24" s="215"/>
      <c r="D24" s="216"/>
      <c r="E24" s="216"/>
      <c r="F24" s="253"/>
    </row>
    <row r="25" ht="15.75" customHeight="1" spans="1:6">
      <c r="A25" s="110"/>
      <c r="B25" s="252"/>
      <c r="C25" s="215"/>
      <c r="D25" s="216"/>
      <c r="E25" s="216"/>
      <c r="F25" s="253"/>
    </row>
    <row r="26" ht="15.75" customHeight="1" spans="1:6">
      <c r="A26" s="262" t="s">
        <v>376</v>
      </c>
      <c r="B26" s="265"/>
      <c r="C26" s="204">
        <f>SUM(C7:C9)</f>
        <v>0</v>
      </c>
      <c r="D26" s="204">
        <f>SUM(D7:D9)</f>
        <v>0</v>
      </c>
      <c r="E26" s="137">
        <f>D26-C26</f>
        <v>0</v>
      </c>
      <c r="F26" s="202">
        <f>IF(C26=0,0,E26/C26)</f>
        <v>0</v>
      </c>
    </row>
    <row r="27" ht="15.75" customHeight="1" spans="1:6">
      <c r="A27" s="79"/>
      <c r="D27" s="208" t="s">
        <v>186</v>
      </c>
      <c r="E27" s="208"/>
      <c r="F27" s="208"/>
    </row>
    <row r="28" ht="15.75" customHeight="1" spans="1:6">
      <c r="A28" s="79"/>
    </row>
    <row r="29" ht="15.75" customHeight="1" spans="1:6">
      <c r="A29" s="454"/>
      <c r="B29" s="454"/>
      <c r="C29" s="454"/>
      <c r="D29" s="454"/>
    </row>
  </sheetData>
  <mergeCells count="3">
    <mergeCell ref="E3:F3"/>
    <mergeCell ref="A26:B26"/>
    <mergeCell ref="A29:D29"/>
  </mergeCells>
  <pageMargins left="0.75" right="0.75" top="1" bottom="1" header="0.5" footer="0.5"/>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61"/>
  <sheetViews>
    <sheetView workbookViewId="0">
      <selection activeCell="A5" sqref="A5"/>
    </sheetView>
  </sheetViews>
  <sheetFormatPr defaultColWidth="9" defaultRowHeight="15.75" customHeight="1" outlineLevelCol="5"/>
  <cols>
    <col min="1" max="1" width="5.1" style="81" customWidth="1"/>
    <col min="2" max="2" width="29.6" style="81" customWidth="1"/>
    <col min="3" max="3" width="20.9" style="81" customWidth="1"/>
    <col min="4" max="4" width="21.4" style="81" customWidth="1"/>
    <col min="5" max="5" width="18.6" style="81" customWidth="1"/>
    <col min="6" max="6" width="16.9" style="3" customWidth="1"/>
    <col min="7" max="16384" width="9" style="81"/>
  </cols>
  <sheetData>
    <row r="1" s="73" customFormat="1" ht="30" customHeight="1" spans="1:6">
      <c r="A1" s="189" t="s">
        <v>128</v>
      </c>
      <c r="B1" s="86"/>
      <c r="C1" s="86"/>
      <c r="D1" s="86"/>
      <c r="E1" s="86"/>
      <c r="F1" s="86"/>
    </row>
    <row r="2" ht="25.5" customHeight="1" spans="1:6">
      <c r="A2" s="190" t="str">
        <f>参数填写!A3</f>
        <v>评估基准日：2022年7月31日</v>
      </c>
      <c r="B2" s="92"/>
      <c r="C2" s="92"/>
      <c r="D2" s="92"/>
      <c r="E2" s="92"/>
      <c r="F2" s="92"/>
    </row>
    <row r="3" ht="12.75" customHeight="1" spans="1:6">
      <c r="A3" s="100"/>
      <c r="B3" s="100"/>
      <c r="C3" s="100"/>
      <c r="D3" s="100"/>
      <c r="E3" s="100"/>
      <c r="F3" s="103" t="s">
        <v>129</v>
      </c>
    </row>
    <row r="4" ht="12.75" customHeight="1" spans="1:6">
      <c r="A4" s="100"/>
      <c r="B4" s="100"/>
      <c r="C4" s="100"/>
      <c r="D4" s="100"/>
      <c r="E4" s="100"/>
      <c r="F4" s="103"/>
    </row>
    <row r="5" ht="12" customHeight="1" spans="1:6">
      <c r="A5" s="256" t="str">
        <f>参数填写!A4</f>
        <v>被评估单位：杭氧集团股份有限公司</v>
      </c>
      <c r="F5" s="481" t="s">
        <v>3</v>
      </c>
    </row>
    <row r="6" s="74" customFormat="1" ht="14.1" customHeight="1" spans="1:6">
      <c r="A6" s="133" t="s">
        <v>5</v>
      </c>
      <c r="B6" s="513" t="s">
        <v>130</v>
      </c>
      <c r="C6" s="196" t="s">
        <v>94</v>
      </c>
      <c r="D6" s="133" t="s">
        <v>95</v>
      </c>
      <c r="E6" s="133" t="s">
        <v>96</v>
      </c>
      <c r="F6" s="14" t="s">
        <v>97</v>
      </c>
    </row>
    <row r="7" s="77" customFormat="1" ht="14.1" customHeight="1" spans="1:6">
      <c r="A7" s="110">
        <v>1</v>
      </c>
      <c r="B7" s="514" t="s">
        <v>131</v>
      </c>
      <c r="C7" s="515">
        <f>SUM(C8:C18)</f>
        <v>0</v>
      </c>
      <c r="D7" s="515">
        <f>SUM(D8:D18)</f>
        <v>0</v>
      </c>
      <c r="E7" s="515">
        <f>D7-C7</f>
        <v>0</v>
      </c>
      <c r="F7" s="516">
        <f>IF(C7=0,0,E7/C7)</f>
        <v>0</v>
      </c>
    </row>
    <row r="8" ht="14.1" customHeight="1" spans="1:6">
      <c r="A8" s="110">
        <v>2</v>
      </c>
      <c r="B8" s="457" t="s">
        <v>132</v>
      </c>
      <c r="C8" s="215">
        <f>'3-流动汇总'!C8</f>
        <v>0</v>
      </c>
      <c r="D8" s="216">
        <f>'3-流动汇总'!D8</f>
        <v>0</v>
      </c>
      <c r="E8" s="216">
        <f>D8-C8</f>
        <v>0</v>
      </c>
      <c r="F8" s="510">
        <f>IF(C8=0,0,E8/C8)</f>
        <v>0</v>
      </c>
    </row>
    <row r="9" ht="14.1" customHeight="1" spans="1:6">
      <c r="A9" s="110">
        <v>3</v>
      </c>
      <c r="B9" s="457" t="s">
        <v>133</v>
      </c>
      <c r="C9" s="215">
        <f>'3-流动汇总'!C9</f>
        <v>0</v>
      </c>
      <c r="D9" s="216">
        <f>'3-流动汇总'!D9</f>
        <v>0</v>
      </c>
      <c r="E9" s="216">
        <f t="shared" ref="E9:E20" si="0">D9-C9</f>
        <v>0</v>
      </c>
      <c r="F9" s="510">
        <f t="shared" ref="F9:F20" si="1">IF(C9=0,0,E9/C9)</f>
        <v>0</v>
      </c>
    </row>
    <row r="10" ht="14.1" customHeight="1" spans="1:6">
      <c r="A10" s="110">
        <v>4</v>
      </c>
      <c r="B10" s="457" t="s">
        <v>134</v>
      </c>
      <c r="C10" s="215">
        <f>'3-流动汇总'!C10</f>
        <v>0</v>
      </c>
      <c r="D10" s="216">
        <f>'3-流动汇总'!D10</f>
        <v>0</v>
      </c>
      <c r="E10" s="216">
        <f t="shared" si="0"/>
        <v>0</v>
      </c>
      <c r="F10" s="510">
        <f t="shared" si="1"/>
        <v>0</v>
      </c>
    </row>
    <row r="11" ht="14.1" customHeight="1" spans="1:6">
      <c r="A11" s="110">
        <v>5</v>
      </c>
      <c r="B11" s="457" t="s">
        <v>135</v>
      </c>
      <c r="C11" s="215">
        <f>'3-流动汇总'!C11</f>
        <v>0</v>
      </c>
      <c r="D11" s="216">
        <f>'3-流动汇总'!D11</f>
        <v>0</v>
      </c>
      <c r="E11" s="216">
        <f t="shared" si="0"/>
        <v>0</v>
      </c>
      <c r="F11" s="510">
        <f t="shared" si="1"/>
        <v>0</v>
      </c>
    </row>
    <row r="12" ht="14.1" customHeight="1" spans="1:6">
      <c r="A12" s="110">
        <v>6</v>
      </c>
      <c r="B12" s="457" t="s">
        <v>136</v>
      </c>
      <c r="C12" s="215">
        <f>'3-流动汇总'!C12</f>
        <v>0</v>
      </c>
      <c r="D12" s="216">
        <f>'3-流动汇总'!D12</f>
        <v>0</v>
      </c>
      <c r="E12" s="216">
        <f t="shared" si="0"/>
        <v>0</v>
      </c>
      <c r="F12" s="510">
        <f t="shared" si="1"/>
        <v>0</v>
      </c>
    </row>
    <row r="13" ht="14.1" customHeight="1" spans="1:6">
      <c r="A13" s="110">
        <v>7</v>
      </c>
      <c r="B13" s="457" t="s">
        <v>137</v>
      </c>
      <c r="C13" s="215">
        <f>'3-流动汇总'!C13</f>
        <v>0</v>
      </c>
      <c r="D13" s="216">
        <f>'3-流动汇总'!D13</f>
        <v>0</v>
      </c>
      <c r="E13" s="216">
        <f t="shared" si="0"/>
        <v>0</v>
      </c>
      <c r="F13" s="510">
        <f t="shared" si="1"/>
        <v>0</v>
      </c>
    </row>
    <row r="14" ht="14.1" customHeight="1" spans="1:6">
      <c r="A14" s="110">
        <v>8</v>
      </c>
      <c r="B14" s="457" t="s">
        <v>138</v>
      </c>
      <c r="C14" s="215">
        <f>'3-流动汇总'!C14</f>
        <v>0</v>
      </c>
      <c r="D14" s="216">
        <f>'3-流动汇总'!D14</f>
        <v>0</v>
      </c>
      <c r="E14" s="216">
        <f t="shared" si="0"/>
        <v>0</v>
      </c>
      <c r="F14" s="510">
        <f t="shared" si="1"/>
        <v>0</v>
      </c>
    </row>
    <row r="15" ht="14.1" customHeight="1" spans="1:6">
      <c r="A15" s="110">
        <v>9</v>
      </c>
      <c r="B15" s="457" t="s">
        <v>139</v>
      </c>
      <c r="C15" s="215">
        <f>'3-流动汇总'!C15</f>
        <v>0</v>
      </c>
      <c r="D15" s="216">
        <f>'3-流动汇总'!D15</f>
        <v>0</v>
      </c>
      <c r="E15" s="216">
        <f t="shared" si="0"/>
        <v>0</v>
      </c>
      <c r="F15" s="510">
        <f t="shared" si="1"/>
        <v>0</v>
      </c>
    </row>
    <row r="16" ht="14.1" customHeight="1" spans="1:6">
      <c r="A16" s="110">
        <v>10</v>
      </c>
      <c r="B16" s="457" t="s">
        <v>140</v>
      </c>
      <c r="C16" s="215">
        <f>'3-流动汇总'!C16</f>
        <v>0</v>
      </c>
      <c r="D16" s="216">
        <f>'3-流动汇总'!D16</f>
        <v>0</v>
      </c>
      <c r="E16" s="216">
        <f t="shared" si="0"/>
        <v>0</v>
      </c>
      <c r="F16" s="510">
        <f t="shared" si="1"/>
        <v>0</v>
      </c>
    </row>
    <row r="17" ht="14.1" customHeight="1" spans="1:6">
      <c r="A17" s="110">
        <v>11</v>
      </c>
      <c r="B17" s="457" t="s">
        <v>141</v>
      </c>
      <c r="C17" s="215">
        <f>'3-流动汇总'!C17</f>
        <v>0</v>
      </c>
      <c r="D17" s="216">
        <f>'3-流动汇总'!D17</f>
        <v>0</v>
      </c>
      <c r="E17" s="216">
        <f t="shared" si="0"/>
        <v>0</v>
      </c>
      <c r="F17" s="510">
        <f t="shared" si="1"/>
        <v>0</v>
      </c>
    </row>
    <row r="18" ht="14.1" customHeight="1" spans="1:6">
      <c r="A18" s="110">
        <v>12</v>
      </c>
      <c r="B18" s="457" t="s">
        <v>142</v>
      </c>
      <c r="C18" s="215">
        <f>'3-流动汇总'!C18</f>
        <v>0</v>
      </c>
      <c r="D18" s="216">
        <f>'3-流动汇总'!D18</f>
        <v>0</v>
      </c>
      <c r="E18" s="216">
        <f t="shared" si="0"/>
        <v>0</v>
      </c>
      <c r="F18" s="510">
        <f t="shared" si="1"/>
        <v>0</v>
      </c>
    </row>
    <row r="19" s="77" customFormat="1" ht="14.1" customHeight="1" spans="1:6">
      <c r="A19" s="110">
        <v>13</v>
      </c>
      <c r="B19" s="514" t="s">
        <v>143</v>
      </c>
      <c r="C19" s="515" t="e">
        <f>SUM(C20:C36)</f>
        <v>#REF!</v>
      </c>
      <c r="D19" s="515" t="e">
        <f>SUM(D20:D36)</f>
        <v>#REF!</v>
      </c>
      <c r="E19" s="515" t="e">
        <f t="shared" si="0"/>
        <v>#REF!</v>
      </c>
      <c r="F19" s="516" t="e">
        <f t="shared" si="1"/>
        <v>#REF!</v>
      </c>
    </row>
    <row r="20" ht="14.1" customHeight="1" spans="1:6">
      <c r="A20" s="110">
        <v>14</v>
      </c>
      <c r="B20" s="457" t="s">
        <v>144</v>
      </c>
      <c r="C20" s="215">
        <f>'4-非流动资产汇总'!C7</f>
        <v>0</v>
      </c>
      <c r="D20" s="215">
        <f>'4-非流动资产汇总'!D7</f>
        <v>0</v>
      </c>
      <c r="E20" s="216">
        <f t="shared" si="0"/>
        <v>0</v>
      </c>
      <c r="F20" s="510">
        <f t="shared" si="1"/>
        <v>0</v>
      </c>
    </row>
    <row r="21" ht="14.1" customHeight="1" spans="1:6">
      <c r="A21" s="110">
        <v>15</v>
      </c>
      <c r="B21" s="457" t="s">
        <v>105</v>
      </c>
      <c r="C21" s="215">
        <f>'4-非流动资产汇总'!C8</f>
        <v>0</v>
      </c>
      <c r="D21" s="215">
        <f>'4-非流动资产汇总'!D8</f>
        <v>0</v>
      </c>
      <c r="E21" s="216">
        <f t="shared" ref="E21:E39" si="2">D21-C21</f>
        <v>0</v>
      </c>
      <c r="F21" s="510">
        <f t="shared" ref="F21:F39" si="3">IF(C21=0,0,E21/C21)</f>
        <v>0</v>
      </c>
    </row>
    <row r="22" ht="14.1" customHeight="1" spans="1:6">
      <c r="A22" s="110">
        <v>16</v>
      </c>
      <c r="B22" s="457" t="s">
        <v>106</v>
      </c>
      <c r="C22" s="215">
        <f>'4-非流动资产汇总'!C9</f>
        <v>0</v>
      </c>
      <c r="D22" s="215">
        <f>'4-非流动资产汇总'!D9</f>
        <v>0</v>
      </c>
      <c r="E22" s="216">
        <f t="shared" si="2"/>
        <v>0</v>
      </c>
      <c r="F22" s="510">
        <f t="shared" si="3"/>
        <v>0</v>
      </c>
    </row>
    <row r="23" ht="14.1" customHeight="1" spans="1:6">
      <c r="A23" s="110">
        <v>17</v>
      </c>
      <c r="B23" s="457" t="s">
        <v>107</v>
      </c>
      <c r="C23" s="215">
        <f>'4-非流动资产汇总'!C10</f>
        <v>0</v>
      </c>
      <c r="D23" s="215">
        <f>'4-非流动资产汇总'!D10</f>
        <v>0</v>
      </c>
      <c r="E23" s="216">
        <f t="shared" si="2"/>
        <v>0</v>
      </c>
      <c r="F23" s="510">
        <f t="shared" si="3"/>
        <v>0</v>
      </c>
    </row>
    <row r="24" ht="14.1" customHeight="1" spans="1:6">
      <c r="A24" s="110">
        <v>18</v>
      </c>
      <c r="B24" s="457" t="s">
        <v>108</v>
      </c>
      <c r="C24" s="215">
        <f>'4-非流动资产汇总'!C11</f>
        <v>0</v>
      </c>
      <c r="D24" s="215">
        <f>'4-非流动资产汇总'!D11</f>
        <v>0</v>
      </c>
      <c r="E24" s="216">
        <f t="shared" si="2"/>
        <v>0</v>
      </c>
      <c r="F24" s="510">
        <f t="shared" si="3"/>
        <v>0</v>
      </c>
    </row>
    <row r="25" ht="14.1" customHeight="1" spans="1:6">
      <c r="A25" s="110">
        <v>19</v>
      </c>
      <c r="B25" s="457" t="s">
        <v>109</v>
      </c>
      <c r="C25" s="215" t="e">
        <f>'4-非流动资产汇总'!C12</f>
        <v>#REF!</v>
      </c>
      <c r="D25" s="215" t="e">
        <f>'4-非流动资产汇总'!D12</f>
        <v>#REF!</v>
      </c>
      <c r="E25" s="216" t="e">
        <f t="shared" si="2"/>
        <v>#REF!</v>
      </c>
      <c r="F25" s="510" t="e">
        <f t="shared" si="3"/>
        <v>#REF!</v>
      </c>
    </row>
    <row r="26" ht="14.1" customHeight="1" spans="1:6">
      <c r="A26" s="110">
        <v>20</v>
      </c>
      <c r="B26" s="457" t="s">
        <v>110</v>
      </c>
      <c r="C26" s="215">
        <f>'4-非流动资产汇总'!C13</f>
        <v>0</v>
      </c>
      <c r="D26" s="215">
        <f>'4-非流动资产汇总'!D13</f>
        <v>0</v>
      </c>
      <c r="E26" s="216">
        <f t="shared" si="2"/>
        <v>0</v>
      </c>
      <c r="F26" s="510">
        <f t="shared" si="3"/>
        <v>0</v>
      </c>
    </row>
    <row r="27" ht="14.1" customHeight="1" spans="1:6">
      <c r="A27" s="110">
        <v>21</v>
      </c>
      <c r="B27" s="457" t="s">
        <v>111</v>
      </c>
      <c r="C27" s="215">
        <f>'4-非流动资产汇总'!C14</f>
        <v>0</v>
      </c>
      <c r="D27" s="215">
        <f>'4-非流动资产汇总'!D14</f>
        <v>0</v>
      </c>
      <c r="E27" s="216">
        <f t="shared" si="2"/>
        <v>0</v>
      </c>
      <c r="F27" s="510">
        <f t="shared" si="3"/>
        <v>0</v>
      </c>
    </row>
    <row r="28" ht="14.1" customHeight="1" spans="1:6">
      <c r="A28" s="110">
        <v>22</v>
      </c>
      <c r="B28" s="457" t="s">
        <v>112</v>
      </c>
      <c r="C28" s="215">
        <f>'4-非流动资产汇总'!C15</f>
        <v>0</v>
      </c>
      <c r="D28" s="215">
        <f>'4-非流动资产汇总'!D15</f>
        <v>0</v>
      </c>
      <c r="E28" s="216">
        <f t="shared" si="2"/>
        <v>0</v>
      </c>
      <c r="F28" s="510">
        <f t="shared" si="3"/>
        <v>0</v>
      </c>
    </row>
    <row r="29" ht="14.1" customHeight="1" spans="1:6">
      <c r="A29" s="110">
        <v>23</v>
      </c>
      <c r="B29" s="457" t="s">
        <v>113</v>
      </c>
      <c r="C29" s="215">
        <f>'4-非流动资产汇总'!C16</f>
        <v>0</v>
      </c>
      <c r="D29" s="215">
        <f>'4-非流动资产汇总'!D16</f>
        <v>0</v>
      </c>
      <c r="E29" s="216">
        <f t="shared" si="2"/>
        <v>0</v>
      </c>
      <c r="F29" s="510">
        <f t="shared" si="3"/>
        <v>0</v>
      </c>
    </row>
    <row r="30" ht="14.1" customHeight="1" spans="1:6">
      <c r="A30" s="110">
        <v>24</v>
      </c>
      <c r="B30" s="457" t="s">
        <v>114</v>
      </c>
      <c r="C30" s="215">
        <f>'4-非流动资产汇总'!C17</f>
        <v>0</v>
      </c>
      <c r="D30" s="215">
        <f>'4-非流动资产汇总'!D17</f>
        <v>0</v>
      </c>
      <c r="E30" s="216">
        <f t="shared" si="2"/>
        <v>0</v>
      </c>
      <c r="F30" s="510">
        <f t="shared" si="3"/>
        <v>0</v>
      </c>
    </row>
    <row r="31" ht="14.1" customHeight="1" spans="1:6">
      <c r="A31" s="110">
        <v>25</v>
      </c>
      <c r="B31" s="457" t="s">
        <v>115</v>
      </c>
      <c r="C31" s="215">
        <f>'4-非流动资产汇总'!C18</f>
        <v>0</v>
      </c>
      <c r="D31" s="215">
        <f>'4-非流动资产汇总'!D18</f>
        <v>0</v>
      </c>
      <c r="E31" s="216">
        <f t="shared" si="2"/>
        <v>0</v>
      </c>
      <c r="F31" s="510">
        <f t="shared" si="3"/>
        <v>0</v>
      </c>
    </row>
    <row r="32" ht="14.1" customHeight="1" spans="1:6">
      <c r="A32" s="110">
        <v>26</v>
      </c>
      <c r="B32" s="457" t="s">
        <v>116</v>
      </c>
      <c r="C32" s="215">
        <f>'4-非流动资产汇总'!C19</f>
        <v>0</v>
      </c>
      <c r="D32" s="215">
        <f>'4-非流动资产汇总'!D19</f>
        <v>0</v>
      </c>
      <c r="E32" s="216">
        <f t="shared" si="2"/>
        <v>0</v>
      </c>
      <c r="F32" s="510">
        <f t="shared" si="3"/>
        <v>0</v>
      </c>
    </row>
    <row r="33" ht="14.1" customHeight="1" spans="1:6">
      <c r="A33" s="110">
        <v>27</v>
      </c>
      <c r="B33" s="457" t="s">
        <v>117</v>
      </c>
      <c r="C33" s="215">
        <f>'4-非流动资产汇总'!C20</f>
        <v>0</v>
      </c>
      <c r="D33" s="215">
        <f>'4-非流动资产汇总'!D20</f>
        <v>0</v>
      </c>
      <c r="E33" s="216">
        <f t="shared" si="2"/>
        <v>0</v>
      </c>
      <c r="F33" s="510">
        <f t="shared" si="3"/>
        <v>0</v>
      </c>
    </row>
    <row r="34" ht="14.1" customHeight="1" spans="1:6">
      <c r="A34" s="110">
        <v>28</v>
      </c>
      <c r="B34" s="457" t="s">
        <v>118</v>
      </c>
      <c r="C34" s="215">
        <f>'4-非流动资产汇总'!C21</f>
        <v>0</v>
      </c>
      <c r="D34" s="215">
        <f>'4-非流动资产汇总'!D21</f>
        <v>0</v>
      </c>
      <c r="E34" s="216">
        <f t="shared" si="2"/>
        <v>0</v>
      </c>
      <c r="F34" s="510">
        <f t="shared" si="3"/>
        <v>0</v>
      </c>
    </row>
    <row r="35" ht="14.1" customHeight="1" spans="1:6">
      <c r="A35" s="110">
        <v>29</v>
      </c>
      <c r="B35" s="457" t="s">
        <v>119</v>
      </c>
      <c r="C35" s="215">
        <f>'4-非流动资产汇总'!C22</f>
        <v>0</v>
      </c>
      <c r="D35" s="215">
        <f>'4-非流动资产汇总'!D22</f>
        <v>0</v>
      </c>
      <c r="E35" s="216">
        <f t="shared" si="2"/>
        <v>0</v>
      </c>
      <c r="F35" s="510">
        <f t="shared" si="3"/>
        <v>0</v>
      </c>
    </row>
    <row r="36" ht="14.1" customHeight="1" spans="1:6">
      <c r="A36" s="110">
        <v>30</v>
      </c>
      <c r="B36" s="457" t="s">
        <v>120</v>
      </c>
      <c r="C36" s="215">
        <f>'4-非流动资产汇总'!C23</f>
        <v>0</v>
      </c>
      <c r="D36" s="215">
        <f>'4-非流动资产汇总'!D23</f>
        <v>0</v>
      </c>
      <c r="E36" s="216">
        <f t="shared" si="2"/>
        <v>0</v>
      </c>
      <c r="F36" s="510">
        <f t="shared" si="3"/>
        <v>0</v>
      </c>
    </row>
    <row r="37" s="77" customFormat="1" ht="14.1" customHeight="1" spans="1:6">
      <c r="A37" s="110">
        <v>31</v>
      </c>
      <c r="B37" s="517" t="s">
        <v>145</v>
      </c>
      <c r="C37" s="515" t="e">
        <f>C7+C19</f>
        <v>#REF!</v>
      </c>
      <c r="D37" s="515" t="e">
        <f>D7+D19</f>
        <v>#REF!</v>
      </c>
      <c r="E37" s="515" t="e">
        <f t="shared" si="2"/>
        <v>#REF!</v>
      </c>
      <c r="F37" s="516" t="e">
        <f t="shared" si="3"/>
        <v>#REF!</v>
      </c>
    </row>
    <row r="38" s="77" customFormat="1" ht="18" customHeight="1" spans="1:6">
      <c r="A38" s="110">
        <v>32</v>
      </c>
      <c r="B38" s="517" t="s">
        <v>146</v>
      </c>
      <c r="C38" s="515">
        <f>SUM(C39:C50)</f>
        <v>0</v>
      </c>
      <c r="D38" s="515">
        <f>SUM(D39:D50)</f>
        <v>0</v>
      </c>
      <c r="E38" s="515">
        <f t="shared" si="2"/>
        <v>0</v>
      </c>
      <c r="F38" s="516">
        <f t="shared" si="3"/>
        <v>0</v>
      </c>
    </row>
    <row r="39" ht="18" customHeight="1" spans="1:6">
      <c r="A39" s="110">
        <v>33</v>
      </c>
      <c r="B39" s="457" t="s">
        <v>147</v>
      </c>
      <c r="C39" s="215">
        <f>'5-流动负债汇总'!C7</f>
        <v>0</v>
      </c>
      <c r="D39" s="215">
        <f>'5-流动负债汇总'!D7</f>
        <v>0</v>
      </c>
      <c r="E39" s="216">
        <f t="shared" si="2"/>
        <v>0</v>
      </c>
      <c r="F39" s="510">
        <f t="shared" si="3"/>
        <v>0</v>
      </c>
    </row>
    <row r="40" ht="18" customHeight="1" spans="1:6">
      <c r="A40" s="110">
        <v>34</v>
      </c>
      <c r="B40" s="457" t="s">
        <v>148</v>
      </c>
      <c r="C40" s="215">
        <f>'5-流动负债汇总'!C8</f>
        <v>0</v>
      </c>
      <c r="D40" s="215">
        <f>'5-流动负债汇总'!D8</f>
        <v>0</v>
      </c>
      <c r="E40" s="216">
        <f t="shared" ref="E40:E52" si="4">D40-C40</f>
        <v>0</v>
      </c>
      <c r="F40" s="510">
        <f t="shared" ref="F40:F52" si="5">IF(C40=0,0,E40/C40)</f>
        <v>0</v>
      </c>
    </row>
    <row r="41" ht="18" customHeight="1" spans="1:6">
      <c r="A41" s="110">
        <v>35</v>
      </c>
      <c r="B41" s="457" t="s">
        <v>149</v>
      </c>
      <c r="C41" s="215">
        <f>'5-流动负债汇总'!C9</f>
        <v>0</v>
      </c>
      <c r="D41" s="215">
        <f>'5-流动负债汇总'!D9</f>
        <v>0</v>
      </c>
      <c r="E41" s="216">
        <f t="shared" si="4"/>
        <v>0</v>
      </c>
      <c r="F41" s="510">
        <f t="shared" si="5"/>
        <v>0</v>
      </c>
    </row>
    <row r="42" ht="18" customHeight="1" spans="1:6">
      <c r="A42" s="110">
        <v>36</v>
      </c>
      <c r="B42" s="457" t="s">
        <v>150</v>
      </c>
      <c r="C42" s="215">
        <f>'5-流动负债汇总'!C10</f>
        <v>0</v>
      </c>
      <c r="D42" s="215">
        <f>'5-流动负债汇总'!D10</f>
        <v>0</v>
      </c>
      <c r="E42" s="216">
        <f t="shared" si="4"/>
        <v>0</v>
      </c>
      <c r="F42" s="510">
        <f t="shared" si="5"/>
        <v>0</v>
      </c>
    </row>
    <row r="43" ht="18" customHeight="1" spans="1:6">
      <c r="A43" s="110">
        <v>37</v>
      </c>
      <c r="B43" s="457" t="s">
        <v>151</v>
      </c>
      <c r="C43" s="215">
        <f>'5-流动负债汇总'!C11</f>
        <v>0</v>
      </c>
      <c r="D43" s="215">
        <f>'5-流动负债汇总'!D11</f>
        <v>0</v>
      </c>
      <c r="E43" s="216">
        <f t="shared" si="4"/>
        <v>0</v>
      </c>
      <c r="F43" s="510">
        <f t="shared" si="5"/>
        <v>0</v>
      </c>
    </row>
    <row r="44" ht="18" customHeight="1" spans="1:6">
      <c r="A44" s="110">
        <v>38</v>
      </c>
      <c r="B44" s="457" t="s">
        <v>152</v>
      </c>
      <c r="C44" s="215">
        <f>'5-流动负债汇总'!C12</f>
        <v>0</v>
      </c>
      <c r="D44" s="215">
        <f>'5-流动负债汇总'!D12</f>
        <v>0</v>
      </c>
      <c r="E44" s="216">
        <f t="shared" si="4"/>
        <v>0</v>
      </c>
      <c r="F44" s="510">
        <f t="shared" si="5"/>
        <v>0</v>
      </c>
    </row>
    <row r="45" ht="18" customHeight="1" spans="1:6">
      <c r="A45" s="110">
        <v>39</v>
      </c>
      <c r="B45" s="457" t="s">
        <v>153</v>
      </c>
      <c r="C45" s="215">
        <f>'5-流动负债汇总'!C13</f>
        <v>0</v>
      </c>
      <c r="D45" s="215">
        <f>'5-流动负债汇总'!D13</f>
        <v>0</v>
      </c>
      <c r="E45" s="216">
        <f t="shared" si="4"/>
        <v>0</v>
      </c>
      <c r="F45" s="510">
        <f t="shared" si="5"/>
        <v>0</v>
      </c>
    </row>
    <row r="46" ht="18" customHeight="1" spans="1:6">
      <c r="A46" s="110">
        <v>40</v>
      </c>
      <c r="B46" s="457" t="s">
        <v>154</v>
      </c>
      <c r="C46" s="215">
        <f>'5-流动负债汇总'!C14</f>
        <v>0</v>
      </c>
      <c r="D46" s="215">
        <f>'5-流动负债汇总'!D14</f>
        <v>0</v>
      </c>
      <c r="E46" s="216">
        <f t="shared" si="4"/>
        <v>0</v>
      </c>
      <c r="F46" s="510">
        <f t="shared" si="5"/>
        <v>0</v>
      </c>
    </row>
    <row r="47" ht="18" customHeight="1" spans="1:6">
      <c r="A47" s="110">
        <v>41</v>
      </c>
      <c r="B47" s="457" t="s">
        <v>155</v>
      </c>
      <c r="C47" s="215">
        <f>'5-流动负债汇总'!C15</f>
        <v>0</v>
      </c>
      <c r="D47" s="215">
        <f>'5-流动负债汇总'!D15</f>
        <v>0</v>
      </c>
      <c r="E47" s="216">
        <f t="shared" si="4"/>
        <v>0</v>
      </c>
      <c r="F47" s="510">
        <f t="shared" si="5"/>
        <v>0</v>
      </c>
    </row>
    <row r="48" ht="18" customHeight="1" spans="1:6">
      <c r="A48" s="110">
        <v>42</v>
      </c>
      <c r="B48" s="457" t="s">
        <v>156</v>
      </c>
      <c r="C48" s="215">
        <f>'5-流动负债汇总'!C16</f>
        <v>0</v>
      </c>
      <c r="D48" s="215">
        <f>'5-流动负债汇总'!D16</f>
        <v>0</v>
      </c>
      <c r="E48" s="216">
        <f t="shared" si="4"/>
        <v>0</v>
      </c>
      <c r="F48" s="510">
        <f t="shared" si="5"/>
        <v>0</v>
      </c>
    </row>
    <row r="49" ht="18" customHeight="1" spans="1:6">
      <c r="A49" s="110">
        <v>43</v>
      </c>
      <c r="B49" s="457" t="s">
        <v>157</v>
      </c>
      <c r="C49" s="215">
        <f>'5-流动负债汇总'!C17</f>
        <v>0</v>
      </c>
      <c r="D49" s="215">
        <f>'5-流动负债汇总'!D17</f>
        <v>0</v>
      </c>
      <c r="E49" s="216">
        <f t="shared" si="4"/>
        <v>0</v>
      </c>
      <c r="F49" s="510">
        <f t="shared" si="5"/>
        <v>0</v>
      </c>
    </row>
    <row r="50" ht="18" customHeight="1" spans="1:6">
      <c r="A50" s="110">
        <v>44</v>
      </c>
      <c r="B50" s="457" t="s">
        <v>158</v>
      </c>
      <c r="C50" s="215">
        <f>'5-流动负债汇总'!C18</f>
        <v>0</v>
      </c>
      <c r="D50" s="215">
        <f>'5-流动负债汇总'!D18</f>
        <v>0</v>
      </c>
      <c r="E50" s="216">
        <f t="shared" si="4"/>
        <v>0</v>
      </c>
      <c r="F50" s="510">
        <f t="shared" si="5"/>
        <v>0</v>
      </c>
    </row>
    <row r="51" s="77" customFormat="1" ht="18" customHeight="1" spans="1:6">
      <c r="A51" s="110">
        <v>45</v>
      </c>
      <c r="B51" s="517" t="s">
        <v>159</v>
      </c>
      <c r="C51" s="515">
        <f>SUM(C52:C58)</f>
        <v>0</v>
      </c>
      <c r="D51" s="515">
        <f>SUM(D52:D58)</f>
        <v>0</v>
      </c>
      <c r="E51" s="515">
        <f t="shared" si="4"/>
        <v>0</v>
      </c>
      <c r="F51" s="516">
        <f t="shared" si="5"/>
        <v>0</v>
      </c>
    </row>
    <row r="52" ht="18" customHeight="1" spans="1:6">
      <c r="A52" s="110">
        <v>46</v>
      </c>
      <c r="B52" s="457" t="s">
        <v>160</v>
      </c>
      <c r="C52" s="215">
        <f>'6-非流动负债汇总 '!C7</f>
        <v>0</v>
      </c>
      <c r="D52" s="215">
        <f>'6-非流动负债汇总 '!D7</f>
        <v>0</v>
      </c>
      <c r="E52" s="216">
        <f t="shared" si="4"/>
        <v>0</v>
      </c>
      <c r="F52" s="510">
        <f t="shared" si="5"/>
        <v>0</v>
      </c>
    </row>
    <row r="53" ht="18" customHeight="1" spans="1:6">
      <c r="A53" s="110">
        <v>47</v>
      </c>
      <c r="B53" s="457" t="s">
        <v>161</v>
      </c>
      <c r="C53" s="215">
        <f>'6-非流动负债汇总 '!C8</f>
        <v>0</v>
      </c>
      <c r="D53" s="215">
        <f>'6-非流动负债汇总 '!D8</f>
        <v>0</v>
      </c>
      <c r="E53" s="216">
        <f t="shared" ref="E53:E60" si="6">D53-C53</f>
        <v>0</v>
      </c>
      <c r="F53" s="510">
        <f t="shared" ref="F53:F60" si="7">IF(C53=0,0,E53/C53)</f>
        <v>0</v>
      </c>
    </row>
    <row r="54" ht="18" customHeight="1" spans="1:6">
      <c r="A54" s="110">
        <v>48</v>
      </c>
      <c r="B54" s="457" t="s">
        <v>162</v>
      </c>
      <c r="C54" s="215">
        <f>'6-非流动负债汇总 '!C9</f>
        <v>0</v>
      </c>
      <c r="D54" s="215">
        <f>'6-非流动负债汇总 '!D9</f>
        <v>0</v>
      </c>
      <c r="E54" s="216">
        <f t="shared" si="6"/>
        <v>0</v>
      </c>
      <c r="F54" s="510">
        <f t="shared" si="7"/>
        <v>0</v>
      </c>
    </row>
    <row r="55" ht="18" customHeight="1" spans="1:6">
      <c r="A55" s="110">
        <v>49</v>
      </c>
      <c r="B55" s="457" t="s">
        <v>163</v>
      </c>
      <c r="C55" s="215">
        <f>'6-非流动负债汇总 '!C10</f>
        <v>0</v>
      </c>
      <c r="D55" s="215">
        <f>'6-非流动负债汇总 '!D10</f>
        <v>0</v>
      </c>
      <c r="E55" s="216">
        <f t="shared" si="6"/>
        <v>0</v>
      </c>
      <c r="F55" s="510">
        <f t="shared" si="7"/>
        <v>0</v>
      </c>
    </row>
    <row r="56" ht="18" customHeight="1" spans="1:6">
      <c r="A56" s="110">
        <v>50</v>
      </c>
      <c r="B56" s="457" t="s">
        <v>164</v>
      </c>
      <c r="C56" s="215">
        <f>'6-非流动负债汇总 '!C11</f>
        <v>0</v>
      </c>
      <c r="D56" s="215">
        <f>'6-非流动负债汇总 '!D11</f>
        <v>0</v>
      </c>
      <c r="E56" s="216">
        <f t="shared" si="6"/>
        <v>0</v>
      </c>
      <c r="F56" s="510">
        <f t="shared" si="7"/>
        <v>0</v>
      </c>
    </row>
    <row r="57" ht="18" customHeight="1" spans="1:6">
      <c r="A57" s="110">
        <v>51</v>
      </c>
      <c r="B57" s="457" t="s">
        <v>165</v>
      </c>
      <c r="C57" s="215">
        <f>'6-非流动负债汇总 '!C12</f>
        <v>0</v>
      </c>
      <c r="D57" s="215">
        <f>'6-非流动负债汇总 '!D12</f>
        <v>0</v>
      </c>
      <c r="E57" s="216">
        <f t="shared" si="6"/>
        <v>0</v>
      </c>
      <c r="F57" s="510">
        <f t="shared" si="7"/>
        <v>0</v>
      </c>
    </row>
    <row r="58" ht="18" customHeight="1" spans="1:6">
      <c r="A58" s="110">
        <v>52</v>
      </c>
      <c r="B58" s="457" t="s">
        <v>166</v>
      </c>
      <c r="C58" s="215">
        <f>'6-非流动负债汇总 '!C13</f>
        <v>0</v>
      </c>
      <c r="D58" s="215">
        <f>'6-非流动负债汇总 '!D13</f>
        <v>0</v>
      </c>
      <c r="E58" s="216">
        <f t="shared" si="6"/>
        <v>0</v>
      </c>
      <c r="F58" s="510">
        <f t="shared" si="7"/>
        <v>0</v>
      </c>
    </row>
    <row r="59" s="77" customFormat="1" ht="18" customHeight="1" spans="1:6">
      <c r="A59" s="110">
        <v>53</v>
      </c>
      <c r="B59" s="517" t="s">
        <v>167</v>
      </c>
      <c r="C59" s="515">
        <f>C38+C51</f>
        <v>0</v>
      </c>
      <c r="D59" s="515">
        <f>D38+D51</f>
        <v>0</v>
      </c>
      <c r="E59" s="515">
        <f t="shared" si="6"/>
        <v>0</v>
      </c>
      <c r="F59" s="516">
        <f t="shared" si="7"/>
        <v>0</v>
      </c>
    </row>
    <row r="60" s="77" customFormat="1" ht="18" customHeight="1" spans="1:6">
      <c r="A60" s="110">
        <v>54</v>
      </c>
      <c r="B60" s="517" t="s">
        <v>168</v>
      </c>
      <c r="C60" s="515" t="e">
        <f>C37-C59</f>
        <v>#REF!</v>
      </c>
      <c r="D60" s="515" t="e">
        <f>D37-D59</f>
        <v>#REF!</v>
      </c>
      <c r="E60" s="515" t="e">
        <f t="shared" si="6"/>
        <v>#REF!</v>
      </c>
      <c r="F60" s="516" t="e">
        <f t="shared" si="7"/>
        <v>#REF!</v>
      </c>
    </row>
    <row r="61" s="512" customFormat="1" ht="18" customHeight="1" spans="1:6">
      <c r="A61" s="512" t="str">
        <f>'1-汇总表'!A32</f>
        <v>评估机构：万邦资产评估有限公司</v>
      </c>
      <c r="B61" s="222"/>
      <c r="D61" s="208" t="str">
        <f>'1-汇总表'!D32</f>
        <v>注册资产评估师：程超   沈晓栋</v>
      </c>
      <c r="E61" s="222"/>
      <c r="F61" s="222"/>
    </row>
  </sheetData>
  <sheetProtection formatColumns="0"/>
  <printOptions horizontalCentered="1"/>
  <pageMargins left="1" right="0.38" top="0.43" bottom="0.6" header="0.94" footer="0.275590551181102"/>
  <pageSetup paperSize="9" fitToHeight="0" orientation="landscape"/>
  <headerFooter scaleWithDoc="0">
    <oddHeader>&amp;R
&amp;"宋体,常规"&amp;10共&amp;"Times New Roman,常规"&amp;N&amp;"宋体,常规"页，第&amp;"Times New Roman,常规"&amp;P&amp;"宋体,常规"页</oddHeader>
  </headerFooter>
  <rowBreaks count="1" manualBreakCount="1">
    <brk id="37" max="16383"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Q31"/>
  <sheetViews>
    <sheetView topLeftCell="A4" workbookViewId="0">
      <selection activeCell="M8" sqref="M8"/>
    </sheetView>
  </sheetViews>
  <sheetFormatPr defaultColWidth="9" defaultRowHeight="15.75" customHeight="1"/>
  <cols>
    <col min="1" max="1" width="5.5" style="81" customWidth="1"/>
    <col min="2" max="2" width="17.9" style="81" customWidth="1"/>
    <col min="3" max="3" width="15.5" style="81" customWidth="1"/>
    <col min="4" max="4" width="2.9" style="81" hidden="1" customWidth="1"/>
    <col min="5" max="5" width="5.4" style="81" customWidth="1"/>
    <col min="6" max="6" width="6.4" style="81" customWidth="1"/>
    <col min="7" max="7" width="4.5" style="81" customWidth="1"/>
    <col min="8" max="8" width="7.7" style="81" customWidth="1"/>
    <col min="9" max="9" width="7.2" style="81" customWidth="1"/>
    <col min="10" max="10" width="8.5" style="81" customWidth="1"/>
    <col min="11" max="11" width="8" style="81" customWidth="1"/>
    <col min="12" max="12" width="6.5" style="81" customWidth="1"/>
    <col min="13" max="13" width="7" style="81" customWidth="1"/>
    <col min="14" max="14" width="7.9" style="81" customWidth="1"/>
    <col min="15" max="15" width="7.7" style="81" customWidth="1"/>
    <col min="16" max="16" width="8.1" style="81" customWidth="1"/>
    <col min="17" max="17" width="6" style="81" customWidth="1"/>
    <col min="18" max="16384" width="9" style="81"/>
  </cols>
  <sheetData>
    <row r="1" s="73" customFormat="1" ht="30" customHeight="1" spans="1:17">
      <c r="A1" s="225" t="s">
        <v>421</v>
      </c>
      <c r="B1" s="225"/>
      <c r="C1" s="225"/>
      <c r="D1" s="225"/>
      <c r="E1" s="225"/>
      <c r="F1" s="225"/>
      <c r="G1" s="225"/>
      <c r="H1" s="225"/>
      <c r="I1" s="225"/>
      <c r="J1" s="225"/>
      <c r="K1" s="225"/>
      <c r="L1" s="225"/>
      <c r="M1" s="225"/>
      <c r="N1" s="225"/>
      <c r="O1" s="225"/>
      <c r="P1" s="225"/>
      <c r="Q1" s="225"/>
    </row>
    <row r="2" ht="14.1" customHeight="1" spans="1:17">
      <c r="A2" s="227" t="str">
        <f>参数填写!A3</f>
        <v>评估基准日：2022年7月31日</v>
      </c>
      <c r="B2" s="93"/>
      <c r="C2" s="93"/>
      <c r="D2" s="93"/>
      <c r="E2" s="93"/>
      <c r="F2" s="93"/>
      <c r="G2" s="93"/>
      <c r="H2" s="93"/>
      <c r="I2" s="93"/>
      <c r="J2" s="93"/>
      <c r="K2" s="93"/>
      <c r="L2" s="93"/>
      <c r="M2" s="93"/>
      <c r="N2" s="93"/>
      <c r="O2" s="93"/>
      <c r="P2" s="93"/>
      <c r="Q2" s="93"/>
    </row>
    <row r="3" ht="14.1" customHeight="1" spans="1:17">
      <c r="G3" s="100"/>
      <c r="H3" s="100"/>
      <c r="I3" s="100"/>
      <c r="J3" s="100"/>
      <c r="K3" s="100"/>
      <c r="L3" s="100"/>
      <c r="M3" s="100"/>
      <c r="N3" s="100"/>
      <c r="O3" s="103" t="s">
        <v>422</v>
      </c>
      <c r="P3" s="103"/>
      <c r="Q3" s="103"/>
    </row>
    <row r="4" ht="14.1" customHeight="1" spans="1:17">
      <c r="G4" s="100"/>
      <c r="H4" s="100"/>
      <c r="I4" s="100"/>
      <c r="J4" s="100"/>
      <c r="K4" s="100"/>
      <c r="L4" s="100"/>
      <c r="M4" s="100"/>
      <c r="N4" s="100"/>
      <c r="O4" s="103"/>
      <c r="P4" s="103"/>
      <c r="Q4" s="103"/>
    </row>
    <row r="5" customHeight="1" spans="1:17">
      <c r="A5" s="231" t="str">
        <f>参数填写!A4</f>
        <v>被评估单位：杭氧集团股份有限公司</v>
      </c>
      <c r="B5" s="231"/>
      <c r="C5" s="231"/>
      <c r="D5" s="231"/>
      <c r="E5" s="231"/>
      <c r="F5" s="231"/>
      <c r="O5" s="193" t="s">
        <v>3</v>
      </c>
      <c r="P5" s="193"/>
      <c r="Q5" s="193"/>
    </row>
    <row r="6" s="74" customFormat="1" customHeight="1" spans="1:17">
      <c r="A6" s="133" t="s">
        <v>5</v>
      </c>
      <c r="B6" s="133" t="s">
        <v>423</v>
      </c>
      <c r="C6" s="266" t="s">
        <v>424</v>
      </c>
      <c r="D6" s="266" t="s">
        <v>425</v>
      </c>
      <c r="E6" s="133" t="s">
        <v>426</v>
      </c>
      <c r="F6" s="257" t="s">
        <v>427</v>
      </c>
      <c r="G6" s="155" t="s">
        <v>295</v>
      </c>
      <c r="H6" s="155" t="s">
        <v>428</v>
      </c>
      <c r="I6" s="257" t="s">
        <v>429</v>
      </c>
      <c r="J6" s="133" t="s">
        <v>94</v>
      </c>
      <c r="K6" s="110"/>
      <c r="L6" s="133" t="s">
        <v>95</v>
      </c>
      <c r="M6" s="110"/>
      <c r="N6" s="110"/>
      <c r="O6" s="257" t="s">
        <v>97</v>
      </c>
      <c r="P6" s="266" t="s">
        <v>430</v>
      </c>
      <c r="Q6" s="257" t="s">
        <v>8</v>
      </c>
    </row>
    <row r="7" s="74" customFormat="1" ht="36.75" customHeight="1" spans="1:17">
      <c r="A7" s="110"/>
      <c r="B7" s="110"/>
      <c r="C7" s="444"/>
      <c r="D7" s="267"/>
      <c r="E7" s="110"/>
      <c r="F7" s="110"/>
      <c r="G7" s="38"/>
      <c r="H7" s="38"/>
      <c r="I7" s="110"/>
      <c r="J7" s="196" t="s">
        <v>431</v>
      </c>
      <c r="K7" s="133" t="s">
        <v>432</v>
      </c>
      <c r="L7" s="133" t="s">
        <v>431</v>
      </c>
      <c r="M7" s="133" t="s">
        <v>350</v>
      </c>
      <c r="N7" s="133" t="s">
        <v>432</v>
      </c>
      <c r="O7" s="110"/>
      <c r="P7" s="444"/>
      <c r="Q7" s="110"/>
    </row>
    <row r="8" customHeight="1" spans="1:17">
      <c r="A8" s="110">
        <v>1</v>
      </c>
      <c r="B8" s="213"/>
      <c r="C8" s="213"/>
      <c r="D8" s="213"/>
      <c r="E8" s="110"/>
      <c r="F8" s="214"/>
      <c r="G8" s="214"/>
      <c r="H8" s="137">
        <v>2</v>
      </c>
      <c r="I8" s="137" t="s">
        <v>185</v>
      </c>
      <c r="J8" s="199"/>
      <c r="K8" s="137"/>
      <c r="L8" s="451"/>
      <c r="M8" s="269"/>
      <c r="N8" s="451">
        <f>ROUND(L8*M8,0)</f>
        <v>0</v>
      </c>
      <c r="O8" s="269">
        <f>IF(K8=0,0,(N8-K8)/K8)</f>
        <v>0</v>
      </c>
      <c r="P8" s="216">
        <f>L8/H8</f>
        <v>0</v>
      </c>
      <c r="Q8" s="213"/>
    </row>
    <row r="9" customHeight="1" spans="1:17">
      <c r="A9" s="110">
        <v>2</v>
      </c>
      <c r="B9" s="213"/>
      <c r="C9" s="213"/>
      <c r="D9" s="213"/>
      <c r="E9" s="110"/>
      <c r="F9" s="214"/>
      <c r="G9" s="214"/>
      <c r="H9" s="137"/>
      <c r="I9" s="137" t="s">
        <v>185</v>
      </c>
      <c r="J9" s="199"/>
      <c r="K9" s="137"/>
      <c r="L9" s="451"/>
      <c r="M9" s="269"/>
      <c r="N9" s="451"/>
      <c r="O9" s="269">
        <f t="shared" ref="O9:O29" si="0">IF(K9=0,0,(N9-K9)/K9)</f>
        <v>0</v>
      </c>
      <c r="P9" s="216"/>
      <c r="Q9" s="213"/>
    </row>
    <row r="10" customHeight="1" spans="1:17">
      <c r="A10" s="110">
        <v>3</v>
      </c>
      <c r="B10" s="213"/>
      <c r="C10" s="213"/>
      <c r="D10" s="213"/>
      <c r="E10" s="110"/>
      <c r="F10" s="214"/>
      <c r="G10" s="214"/>
      <c r="H10" s="137"/>
      <c r="I10" s="137"/>
      <c r="J10" s="199"/>
      <c r="K10" s="137"/>
      <c r="L10" s="451"/>
      <c r="M10" s="269"/>
      <c r="N10" s="451"/>
      <c r="O10" s="269">
        <f t="shared" si="0"/>
        <v>0</v>
      </c>
      <c r="P10" s="216"/>
      <c r="Q10" s="213"/>
    </row>
    <row r="11" customHeight="1" spans="1:17">
      <c r="A11" s="110">
        <v>4</v>
      </c>
      <c r="B11" s="213"/>
      <c r="C11" s="213"/>
      <c r="D11" s="213"/>
      <c r="E11" s="110"/>
      <c r="F11" s="214"/>
      <c r="G11" s="214"/>
      <c r="H11" s="137"/>
      <c r="I11" s="137"/>
      <c r="J11" s="199"/>
      <c r="K11" s="137"/>
      <c r="L11" s="451"/>
      <c r="M11" s="269"/>
      <c r="N11" s="451"/>
      <c r="O11" s="269">
        <f t="shared" si="0"/>
        <v>0</v>
      </c>
      <c r="P11" s="216"/>
      <c r="Q11" s="213"/>
    </row>
    <row r="12" customHeight="1" spans="1:17">
      <c r="A12" s="110">
        <v>5</v>
      </c>
      <c r="B12" s="213"/>
      <c r="C12" s="213"/>
      <c r="D12" s="213"/>
      <c r="E12" s="110"/>
      <c r="F12" s="214"/>
      <c r="G12" s="214"/>
      <c r="H12" s="137"/>
      <c r="I12" s="137"/>
      <c r="J12" s="199"/>
      <c r="K12" s="137"/>
      <c r="L12" s="451"/>
      <c r="M12" s="269"/>
      <c r="N12" s="451"/>
      <c r="O12" s="269">
        <f t="shared" si="0"/>
        <v>0</v>
      </c>
      <c r="P12" s="216"/>
      <c r="Q12" s="213"/>
    </row>
    <row r="13" customHeight="1" spans="1:17">
      <c r="A13" s="110">
        <v>6</v>
      </c>
      <c r="B13" s="213"/>
      <c r="C13" s="213"/>
      <c r="D13" s="213"/>
      <c r="E13" s="110"/>
      <c r="F13" s="214"/>
      <c r="G13" s="214"/>
      <c r="H13" s="137"/>
      <c r="I13" s="137"/>
      <c r="J13" s="199"/>
      <c r="K13" s="137"/>
      <c r="L13" s="451"/>
      <c r="M13" s="269"/>
      <c r="N13" s="451"/>
      <c r="O13" s="269">
        <f t="shared" si="0"/>
        <v>0</v>
      </c>
      <c r="P13" s="216"/>
      <c r="Q13" s="213"/>
    </row>
    <row r="14" customHeight="1" spans="1:17">
      <c r="A14" s="110">
        <v>7</v>
      </c>
      <c r="B14" s="213"/>
      <c r="C14" s="213"/>
      <c r="D14" s="213"/>
      <c r="E14" s="110"/>
      <c r="F14" s="214"/>
      <c r="G14" s="214"/>
      <c r="H14" s="137"/>
      <c r="I14" s="137"/>
      <c r="J14" s="199"/>
      <c r="K14" s="137"/>
      <c r="L14" s="451"/>
      <c r="M14" s="269"/>
      <c r="N14" s="451"/>
      <c r="O14" s="269">
        <f t="shared" si="0"/>
        <v>0</v>
      </c>
      <c r="P14" s="216"/>
      <c r="Q14" s="213"/>
    </row>
    <row r="15" customHeight="1" spans="1:17">
      <c r="A15" s="110">
        <v>8</v>
      </c>
      <c r="B15" s="213"/>
      <c r="C15" s="213"/>
      <c r="D15" s="213"/>
      <c r="E15" s="110"/>
      <c r="F15" s="214"/>
      <c r="G15" s="214"/>
      <c r="H15" s="137"/>
      <c r="I15" s="137" t="s">
        <v>185</v>
      </c>
      <c r="J15" s="199"/>
      <c r="K15" s="137"/>
      <c r="L15" s="451"/>
      <c r="M15" s="269"/>
      <c r="N15" s="451"/>
      <c r="O15" s="269">
        <f t="shared" si="0"/>
        <v>0</v>
      </c>
      <c r="P15" s="216"/>
      <c r="Q15" s="213"/>
    </row>
    <row r="16" customHeight="1" spans="1:17">
      <c r="A16" s="110">
        <v>9</v>
      </c>
      <c r="B16" s="213"/>
      <c r="C16" s="213"/>
      <c r="D16" s="213"/>
      <c r="E16" s="110"/>
      <c r="F16" s="214"/>
      <c r="G16" s="214"/>
      <c r="H16" s="137"/>
      <c r="I16" s="137" t="s">
        <v>185</v>
      </c>
      <c r="J16" s="199"/>
      <c r="K16" s="137"/>
      <c r="L16" s="451"/>
      <c r="M16" s="269"/>
      <c r="N16" s="451"/>
      <c r="O16" s="269">
        <f t="shared" si="0"/>
        <v>0</v>
      </c>
      <c r="P16" s="216"/>
      <c r="Q16" s="213"/>
    </row>
    <row r="17" customHeight="1" spans="1:17">
      <c r="A17" s="110">
        <v>10</v>
      </c>
      <c r="B17" s="213"/>
      <c r="C17" s="213"/>
      <c r="D17" s="213"/>
      <c r="E17" s="110"/>
      <c r="F17" s="214"/>
      <c r="G17" s="214"/>
      <c r="H17" s="137"/>
      <c r="I17" s="137" t="s">
        <v>185</v>
      </c>
      <c r="J17" s="199"/>
      <c r="K17" s="137"/>
      <c r="L17" s="451"/>
      <c r="M17" s="269"/>
      <c r="N17" s="451"/>
      <c r="O17" s="269">
        <f t="shared" si="0"/>
        <v>0</v>
      </c>
      <c r="P17" s="216"/>
      <c r="Q17" s="213"/>
    </row>
    <row r="18" customHeight="1" spans="1:17">
      <c r="A18" s="110">
        <v>11</v>
      </c>
      <c r="B18" s="213"/>
      <c r="C18" s="213"/>
      <c r="D18" s="213"/>
      <c r="E18" s="110"/>
      <c r="F18" s="214"/>
      <c r="G18" s="214"/>
      <c r="H18" s="137"/>
      <c r="I18" s="137" t="s">
        <v>185</v>
      </c>
      <c r="J18" s="199"/>
      <c r="K18" s="137"/>
      <c r="L18" s="451"/>
      <c r="M18" s="269"/>
      <c r="N18" s="451"/>
      <c r="O18" s="269">
        <f t="shared" si="0"/>
        <v>0</v>
      </c>
      <c r="P18" s="216"/>
      <c r="Q18" s="213"/>
    </row>
    <row r="19" customHeight="1" spans="1:17">
      <c r="A19" s="110">
        <v>12</v>
      </c>
      <c r="B19" s="213"/>
      <c r="C19" s="213"/>
      <c r="D19" s="213"/>
      <c r="E19" s="110"/>
      <c r="F19" s="214"/>
      <c r="G19" s="214"/>
      <c r="H19" s="137"/>
      <c r="I19" s="137"/>
      <c r="J19" s="199"/>
      <c r="K19" s="137"/>
      <c r="L19" s="451"/>
      <c r="M19" s="269"/>
      <c r="N19" s="451"/>
      <c r="O19" s="269"/>
      <c r="P19" s="216"/>
      <c r="Q19" s="213"/>
    </row>
    <row r="20" customHeight="1" spans="1:17">
      <c r="A20" s="110">
        <v>13</v>
      </c>
      <c r="B20" s="213"/>
      <c r="C20" s="213"/>
      <c r="D20" s="213"/>
      <c r="E20" s="110"/>
      <c r="F20" s="214"/>
      <c r="G20" s="214"/>
      <c r="H20" s="137"/>
      <c r="I20" s="137"/>
      <c r="J20" s="199"/>
      <c r="K20" s="137"/>
      <c r="L20" s="451"/>
      <c r="M20" s="269"/>
      <c r="N20" s="451"/>
      <c r="O20" s="269"/>
      <c r="P20" s="216"/>
      <c r="Q20" s="213"/>
    </row>
    <row r="21" customHeight="1" spans="1:17">
      <c r="A21" s="110">
        <v>14</v>
      </c>
      <c r="B21" s="213"/>
      <c r="C21" s="213"/>
      <c r="D21" s="213"/>
      <c r="E21" s="110"/>
      <c r="F21" s="214"/>
      <c r="G21" s="214"/>
      <c r="H21" s="137"/>
      <c r="I21" s="137" t="s">
        <v>185</v>
      </c>
      <c r="J21" s="199"/>
      <c r="K21" s="137"/>
      <c r="L21" s="451"/>
      <c r="M21" s="269"/>
      <c r="N21" s="451"/>
      <c r="O21" s="269">
        <f t="shared" si="0"/>
        <v>0</v>
      </c>
      <c r="P21" s="216"/>
      <c r="Q21" s="213"/>
    </row>
    <row r="22" customHeight="1" spans="1:17">
      <c r="A22" s="110">
        <v>15</v>
      </c>
      <c r="B22" s="213"/>
      <c r="C22" s="213"/>
      <c r="D22" s="213"/>
      <c r="E22" s="110"/>
      <c r="F22" s="214"/>
      <c r="G22" s="214"/>
      <c r="H22" s="137"/>
      <c r="I22" s="137" t="s">
        <v>185</v>
      </c>
      <c r="J22" s="199"/>
      <c r="K22" s="137"/>
      <c r="L22" s="451"/>
      <c r="M22" s="269"/>
      <c r="N22" s="451"/>
      <c r="O22" s="269">
        <f t="shared" si="0"/>
        <v>0</v>
      </c>
      <c r="P22" s="216"/>
      <c r="Q22" s="213"/>
    </row>
    <row r="23" customHeight="1" spans="1:17">
      <c r="A23" s="110">
        <v>16</v>
      </c>
      <c r="B23" s="213"/>
      <c r="C23" s="213"/>
      <c r="D23" s="213"/>
      <c r="E23" s="110"/>
      <c r="F23" s="214"/>
      <c r="G23" s="214"/>
      <c r="H23" s="137"/>
      <c r="I23" s="137" t="s">
        <v>185</v>
      </c>
      <c r="J23" s="199"/>
      <c r="K23" s="137"/>
      <c r="L23" s="451"/>
      <c r="M23" s="269"/>
      <c r="N23" s="451"/>
      <c r="O23" s="269">
        <f t="shared" si="0"/>
        <v>0</v>
      </c>
      <c r="P23" s="216"/>
      <c r="Q23" s="213"/>
    </row>
    <row r="24" customHeight="1" spans="1:17">
      <c r="A24" s="110">
        <v>17</v>
      </c>
      <c r="B24" s="213"/>
      <c r="C24" s="213"/>
      <c r="D24" s="213"/>
      <c r="E24" s="110"/>
      <c r="F24" s="214"/>
      <c r="G24" s="214"/>
      <c r="H24" s="137"/>
      <c r="I24" s="137" t="s">
        <v>185</v>
      </c>
      <c r="J24" s="199"/>
      <c r="K24" s="137"/>
      <c r="L24" s="451"/>
      <c r="M24" s="269"/>
      <c r="N24" s="451"/>
      <c r="O24" s="269">
        <f t="shared" si="0"/>
        <v>0</v>
      </c>
      <c r="P24" s="216"/>
      <c r="Q24" s="213"/>
    </row>
    <row r="25" customHeight="1" spans="1:17">
      <c r="A25" s="110">
        <v>18</v>
      </c>
      <c r="B25" s="213"/>
      <c r="C25" s="213"/>
      <c r="D25" s="213"/>
      <c r="E25" s="110"/>
      <c r="F25" s="214"/>
      <c r="G25" s="214"/>
      <c r="H25" s="137"/>
      <c r="I25" s="137" t="s">
        <v>185</v>
      </c>
      <c r="J25" s="199"/>
      <c r="K25" s="137"/>
      <c r="L25" s="451"/>
      <c r="M25" s="269"/>
      <c r="N25" s="451"/>
      <c r="O25" s="269">
        <f t="shared" si="0"/>
        <v>0</v>
      </c>
      <c r="P25" s="216"/>
      <c r="Q25" s="213"/>
    </row>
    <row r="26" customHeight="1" spans="1:17">
      <c r="A26" s="110">
        <v>19</v>
      </c>
      <c r="B26" s="213"/>
      <c r="C26" s="213"/>
      <c r="D26" s="213"/>
      <c r="E26" s="110"/>
      <c r="F26" s="214"/>
      <c r="G26" s="214"/>
      <c r="H26" s="137"/>
      <c r="I26" s="137"/>
      <c r="J26" s="199"/>
      <c r="K26" s="137"/>
      <c r="L26" s="451"/>
      <c r="M26" s="269"/>
      <c r="N26" s="451"/>
      <c r="O26" s="269">
        <f t="shared" si="0"/>
        <v>0</v>
      </c>
      <c r="P26" s="216"/>
      <c r="Q26" s="213"/>
    </row>
    <row r="27" customHeight="1" spans="1:17">
      <c r="A27" s="218" t="s">
        <v>245</v>
      </c>
      <c r="B27" s="438"/>
      <c r="C27" s="439"/>
      <c r="D27" s="439"/>
      <c r="E27" s="110"/>
      <c r="F27" s="214"/>
      <c r="G27" s="214"/>
      <c r="H27" s="137"/>
      <c r="I27" s="137" t="s">
        <v>185</v>
      </c>
      <c r="J27" s="199">
        <f>SUM(J8:J26)</f>
        <v>0</v>
      </c>
      <c r="K27" s="199">
        <f>SUM(K8:K26)</f>
        <v>0</v>
      </c>
      <c r="L27" s="451">
        <f>SUM(L8:L26)</f>
        <v>0</v>
      </c>
      <c r="M27" s="451"/>
      <c r="N27" s="451">
        <f>SUM(N8:N26)</f>
        <v>0</v>
      </c>
      <c r="O27" s="269">
        <f t="shared" si="0"/>
        <v>0</v>
      </c>
      <c r="P27" s="216"/>
      <c r="Q27" s="213"/>
    </row>
    <row r="28" customHeight="1" spans="1:17">
      <c r="A28" s="218" t="s">
        <v>433</v>
      </c>
      <c r="B28" s="194"/>
      <c r="C28" s="196"/>
      <c r="D28" s="196"/>
      <c r="E28" s="110"/>
      <c r="F28" s="214"/>
      <c r="G28" s="214"/>
      <c r="H28" s="137"/>
      <c r="I28" s="137"/>
      <c r="J28" s="199"/>
      <c r="K28" s="137"/>
      <c r="L28" s="451"/>
      <c r="M28" s="269"/>
      <c r="N28" s="451"/>
      <c r="O28" s="269">
        <f t="shared" si="0"/>
        <v>0</v>
      </c>
      <c r="P28" s="216"/>
      <c r="Q28" s="213"/>
    </row>
    <row r="29" customHeight="1" spans="1:17">
      <c r="A29" s="218" t="s">
        <v>195</v>
      </c>
      <c r="B29" s="194"/>
      <c r="C29" s="196"/>
      <c r="D29" s="196"/>
      <c r="E29" s="110"/>
      <c r="F29" s="214"/>
      <c r="G29" s="214"/>
      <c r="H29" s="258"/>
      <c r="I29" s="137"/>
      <c r="J29" s="199">
        <f>J27-J28</f>
        <v>0</v>
      </c>
      <c r="K29" s="199">
        <f>K27-K28</f>
        <v>0</v>
      </c>
      <c r="L29" s="451">
        <f>L27-L28</f>
        <v>0</v>
      </c>
      <c r="M29" s="451"/>
      <c r="N29" s="451">
        <f>N27-N28</f>
        <v>0</v>
      </c>
      <c r="O29" s="269">
        <f t="shared" si="0"/>
        <v>0</v>
      </c>
      <c r="P29" s="216"/>
      <c r="Q29" s="213"/>
    </row>
    <row r="30" customHeight="1" spans="1:17">
      <c r="A30" s="219" t="str">
        <f>参数填写!A5</f>
        <v>被评估单位填表人：蒋申璐</v>
      </c>
      <c r="B30" s="208"/>
      <c r="C30" s="208"/>
      <c r="D30" s="208"/>
      <c r="J30" s="208" t="s">
        <v>186</v>
      </c>
      <c r="K30" s="222"/>
      <c r="L30" s="222"/>
      <c r="M30" s="222"/>
      <c r="N30" s="222"/>
      <c r="O30" s="222"/>
      <c r="P30" s="222"/>
      <c r="Q30" s="222"/>
    </row>
    <row r="31" customHeight="1" spans="1:17">
      <c r="A31" s="223" t="str">
        <f>参数填写!A6</f>
        <v>填表日期：2022年8月</v>
      </c>
    </row>
  </sheetData>
  <mergeCells count="19">
    <mergeCell ref="O3:Q3"/>
    <mergeCell ref="O5:Q5"/>
    <mergeCell ref="J6:K6"/>
    <mergeCell ref="L6:N6"/>
    <mergeCell ref="A27:C27"/>
    <mergeCell ref="A28:C28"/>
    <mergeCell ref="A29:C29"/>
    <mergeCell ref="A6:A7"/>
    <mergeCell ref="B6:B7"/>
    <mergeCell ref="C6:C7"/>
    <mergeCell ref="D6:D7"/>
    <mergeCell ref="E6:E7"/>
    <mergeCell ref="F6:F7"/>
    <mergeCell ref="G6:G7"/>
    <mergeCell ref="H6:H7"/>
    <mergeCell ref="I6:I7"/>
    <mergeCell ref="O6:O7"/>
    <mergeCell ref="P6:P7"/>
    <mergeCell ref="Q6:Q7"/>
  </mergeCells>
  <printOptions horizontalCentered="1"/>
  <pageMargins left="0.25" right="0.21" top="0.87" bottom="0.3" header="1.21" footer="0.1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R30"/>
  <sheetViews>
    <sheetView workbookViewId="0">
      <selection activeCell="M8" sqref="M8"/>
    </sheetView>
  </sheetViews>
  <sheetFormatPr defaultColWidth="9" defaultRowHeight="12.75"/>
  <cols>
    <col min="1" max="1" width="5" style="81" customWidth="1"/>
    <col min="2" max="2" width="15.7" style="81" customWidth="1"/>
    <col min="3" max="3" width="12.4" style="81" customWidth="1"/>
    <col min="4" max="4" width="10.4" style="81" hidden="1" customWidth="1"/>
    <col min="5" max="5" width="5.4" style="81" customWidth="1"/>
    <col min="6" max="6" width="7.5" style="81" customWidth="1"/>
    <col min="7" max="7" width="4.5" style="81" customWidth="1"/>
    <col min="8" max="8" width="8.9" style="81" customWidth="1"/>
    <col min="9" max="9" width="7.1" style="81" customWidth="1"/>
    <col min="10" max="10" width="7.6" style="81" customWidth="1"/>
    <col min="11" max="11" width="7.7" style="81" customWidth="1"/>
    <col min="12" max="14" width="8.5" style="81" customWidth="1"/>
    <col min="15" max="15" width="7.2" style="81" customWidth="1"/>
    <col min="16" max="16" width="7.5" style="81" customWidth="1"/>
    <col min="17" max="17" width="15.2" style="81" hidden="1" customWidth="1" outlineLevel="1"/>
    <col min="18" max="18" width="13.1" style="81" hidden="1" customWidth="1" outlineLevel="1"/>
    <col min="19" max="19" width="9" style="81" collapsed="1"/>
    <col min="20" max="16384" width="9" style="81"/>
  </cols>
  <sheetData>
    <row r="1" s="73" customFormat="1" ht="30" customHeight="1" spans="1:18">
      <c r="A1" s="189" t="s">
        <v>421</v>
      </c>
      <c r="B1" s="189"/>
      <c r="C1" s="189"/>
      <c r="D1" s="189"/>
      <c r="E1" s="189"/>
      <c r="F1" s="189"/>
      <c r="G1" s="189"/>
      <c r="H1" s="189"/>
      <c r="I1" s="189"/>
      <c r="J1" s="189"/>
      <c r="K1" s="189"/>
      <c r="L1" s="189"/>
      <c r="M1" s="189"/>
      <c r="N1" s="189"/>
      <c r="O1" s="189"/>
      <c r="P1" s="189"/>
      <c r="Q1" s="440"/>
    </row>
    <row r="2" ht="14.1" customHeight="1" spans="1:18">
      <c r="A2" s="190" t="str">
        <f>参数填写!A3</f>
        <v>评估基准日：2022年7月31日</v>
      </c>
      <c r="B2" s="92"/>
      <c r="C2" s="92"/>
      <c r="D2" s="92"/>
      <c r="E2" s="92"/>
      <c r="F2" s="92"/>
      <c r="G2" s="92"/>
      <c r="H2" s="92"/>
      <c r="I2" s="92"/>
      <c r="J2" s="92"/>
      <c r="K2" s="92"/>
      <c r="L2" s="92"/>
      <c r="M2" s="92"/>
      <c r="N2" s="92"/>
      <c r="O2" s="92"/>
      <c r="P2" s="92"/>
      <c r="Q2" s="224"/>
    </row>
    <row r="3" ht="14.1" customHeight="1" spans="1:18">
      <c r="B3" s="100"/>
      <c r="C3" s="100"/>
      <c r="D3" s="100"/>
      <c r="E3" s="100"/>
      <c r="F3" s="100"/>
      <c r="G3" s="100"/>
      <c r="H3" s="100"/>
      <c r="I3" s="100"/>
      <c r="J3" s="100"/>
      <c r="K3" s="100"/>
      <c r="L3" s="100"/>
      <c r="M3" s="100"/>
      <c r="N3" s="100"/>
      <c r="O3" s="100"/>
      <c r="P3" s="103" t="s">
        <v>434</v>
      </c>
      <c r="Q3" s="224"/>
    </row>
    <row r="4" ht="14.1" customHeight="1" spans="1:18">
      <c r="B4" s="100"/>
      <c r="C4" s="100"/>
      <c r="D4" s="100"/>
      <c r="E4" s="100"/>
      <c r="F4" s="100"/>
      <c r="G4" s="100"/>
      <c r="H4" s="100"/>
      <c r="I4" s="100"/>
      <c r="J4" s="100"/>
      <c r="K4" s="100"/>
      <c r="L4" s="100"/>
      <c r="M4" s="100"/>
      <c r="N4" s="100"/>
      <c r="O4" s="100"/>
      <c r="P4" s="103"/>
      <c r="Q4" s="224"/>
    </row>
    <row r="5" ht="15.75" customHeight="1" spans="1:18">
      <c r="A5" s="284" t="str">
        <f>参数填写!A4</f>
        <v>被评估单位：杭氧集团股份有限公司</v>
      </c>
      <c r="B5" s="284"/>
      <c r="C5" s="284"/>
      <c r="D5" s="284"/>
      <c r="E5" s="284"/>
      <c r="F5" s="284"/>
      <c r="G5" s="284"/>
      <c r="P5" s="211" t="s">
        <v>3</v>
      </c>
    </row>
    <row r="6" s="74" customFormat="1" ht="15.75" customHeight="1" spans="1:18">
      <c r="A6" s="133" t="s">
        <v>5</v>
      </c>
      <c r="B6" s="133" t="s">
        <v>423</v>
      </c>
      <c r="C6" s="266" t="s">
        <v>424</v>
      </c>
      <c r="D6" s="266" t="s">
        <v>425</v>
      </c>
      <c r="E6" s="133" t="s">
        <v>426</v>
      </c>
      <c r="F6" s="257" t="s">
        <v>427</v>
      </c>
      <c r="G6" s="155" t="s">
        <v>295</v>
      </c>
      <c r="H6" s="155" t="s">
        <v>435</v>
      </c>
      <c r="I6" s="257" t="s">
        <v>429</v>
      </c>
      <c r="J6" s="441" t="s">
        <v>436</v>
      </c>
      <c r="K6" s="442"/>
      <c r="L6" s="266" t="s">
        <v>94</v>
      </c>
      <c r="M6" s="274" t="s">
        <v>95</v>
      </c>
      <c r="N6" s="274" t="s">
        <v>96</v>
      </c>
      <c r="O6" s="257" t="s">
        <v>97</v>
      </c>
      <c r="P6" s="257" t="s">
        <v>8</v>
      </c>
      <c r="Q6" s="443" t="s">
        <v>437</v>
      </c>
      <c r="R6" s="133" t="s">
        <v>438</v>
      </c>
    </row>
    <row r="7" s="74" customFormat="1" ht="39.75" customHeight="1" spans="1:18">
      <c r="A7" s="110"/>
      <c r="B7" s="110"/>
      <c r="C7" s="444"/>
      <c r="D7" s="267"/>
      <c r="E7" s="110"/>
      <c r="F7" s="110"/>
      <c r="G7" s="38"/>
      <c r="H7" s="38"/>
      <c r="I7" s="110"/>
      <c r="J7" s="445"/>
      <c r="K7" s="446"/>
      <c r="L7" s="267"/>
      <c r="M7" s="275"/>
      <c r="N7" s="275"/>
      <c r="O7" s="110"/>
      <c r="P7" s="110"/>
      <c r="Q7" s="447"/>
      <c r="R7" s="110"/>
    </row>
    <row r="8" ht="15.75" customHeight="1" spans="1:18">
      <c r="A8" s="110">
        <v>1</v>
      </c>
      <c r="B8" s="213"/>
      <c r="C8" s="213"/>
      <c r="D8" s="213"/>
      <c r="E8" s="110"/>
      <c r="F8" s="214"/>
      <c r="G8" s="214"/>
      <c r="H8" s="237"/>
      <c r="I8" s="216" t="s">
        <v>185</v>
      </c>
      <c r="J8" s="448"/>
      <c r="K8" s="449"/>
      <c r="L8" s="216"/>
      <c r="M8" s="216"/>
      <c r="N8" s="216">
        <f>M8-L8</f>
        <v>0</v>
      </c>
      <c r="O8" s="202">
        <f>IF(L8=0,0,N8/L8)</f>
        <v>0</v>
      </c>
      <c r="P8" s="213"/>
      <c r="Q8" s="450"/>
      <c r="R8" s="217"/>
    </row>
    <row r="9" ht="15.75" customHeight="1" spans="1:18">
      <c r="A9" s="110">
        <v>2</v>
      </c>
      <c r="B9" s="213"/>
      <c r="C9" s="213"/>
      <c r="D9" s="213"/>
      <c r="E9" s="110"/>
      <c r="F9" s="214"/>
      <c r="G9" s="214"/>
      <c r="H9" s="237"/>
      <c r="I9" s="216" t="s">
        <v>185</v>
      </c>
      <c r="J9" s="448"/>
      <c r="K9" s="449"/>
      <c r="L9" s="216"/>
      <c r="M9" s="216"/>
      <c r="N9" s="216"/>
      <c r="O9" s="216" t="s">
        <v>185</v>
      </c>
      <c r="P9" s="213"/>
      <c r="Q9" s="450"/>
      <c r="R9" s="217"/>
    </row>
    <row r="10" ht="15.75" customHeight="1" spans="1:18">
      <c r="A10" s="110">
        <v>3</v>
      </c>
      <c r="B10" s="213"/>
      <c r="C10" s="213"/>
      <c r="D10" s="213"/>
      <c r="E10" s="110"/>
      <c r="F10" s="214"/>
      <c r="G10" s="214"/>
      <c r="H10" s="237"/>
      <c r="I10" s="216" t="s">
        <v>185</v>
      </c>
      <c r="J10" s="448"/>
      <c r="K10" s="449"/>
      <c r="L10" s="216"/>
      <c r="M10" s="216"/>
      <c r="N10" s="216"/>
      <c r="O10" s="216" t="s">
        <v>185</v>
      </c>
      <c r="P10" s="213"/>
      <c r="Q10" s="450"/>
      <c r="R10" s="217"/>
    </row>
    <row r="11" ht="15.75" customHeight="1" spans="1:18">
      <c r="A11" s="110">
        <v>4</v>
      </c>
      <c r="B11" s="213"/>
      <c r="C11" s="213"/>
      <c r="D11" s="213"/>
      <c r="E11" s="110"/>
      <c r="F11" s="214"/>
      <c r="G11" s="214"/>
      <c r="H11" s="237"/>
      <c r="I11" s="216" t="s">
        <v>185</v>
      </c>
      <c r="J11" s="448"/>
      <c r="K11" s="449"/>
      <c r="L11" s="216"/>
      <c r="M11" s="216"/>
      <c r="N11" s="216"/>
      <c r="O11" s="216" t="s">
        <v>185</v>
      </c>
      <c r="P11" s="213"/>
      <c r="Q11" s="450"/>
      <c r="R11" s="217"/>
    </row>
    <row r="12" ht="15.75" customHeight="1" spans="1:18">
      <c r="A12" s="110">
        <v>5</v>
      </c>
      <c r="B12" s="213"/>
      <c r="C12" s="213"/>
      <c r="D12" s="213"/>
      <c r="E12" s="110"/>
      <c r="F12" s="214"/>
      <c r="G12" s="214"/>
      <c r="H12" s="237"/>
      <c r="I12" s="216" t="s">
        <v>185</v>
      </c>
      <c r="J12" s="448"/>
      <c r="K12" s="449"/>
      <c r="L12" s="216"/>
      <c r="M12" s="216"/>
      <c r="N12" s="216"/>
      <c r="O12" s="216" t="s">
        <v>185</v>
      </c>
      <c r="P12" s="213"/>
      <c r="Q12" s="450"/>
      <c r="R12" s="217"/>
    </row>
    <row r="13" ht="15.75" customHeight="1" spans="1:18">
      <c r="A13" s="110">
        <v>6</v>
      </c>
      <c r="B13" s="213"/>
      <c r="C13" s="213"/>
      <c r="D13" s="213"/>
      <c r="E13" s="110"/>
      <c r="F13" s="214"/>
      <c r="G13" s="214"/>
      <c r="H13" s="237"/>
      <c r="I13" s="216" t="s">
        <v>185</v>
      </c>
      <c r="J13" s="448"/>
      <c r="K13" s="449"/>
      <c r="L13" s="216"/>
      <c r="M13" s="216"/>
      <c r="N13" s="216"/>
      <c r="O13" s="216" t="s">
        <v>185</v>
      </c>
      <c r="P13" s="213"/>
      <c r="Q13" s="450"/>
      <c r="R13" s="217"/>
    </row>
    <row r="14" ht="15.75" customHeight="1" spans="1:18">
      <c r="A14" s="110">
        <v>7</v>
      </c>
      <c r="B14" s="213"/>
      <c r="C14" s="213"/>
      <c r="D14" s="213"/>
      <c r="E14" s="110"/>
      <c r="F14" s="214"/>
      <c r="G14" s="214"/>
      <c r="H14" s="237"/>
      <c r="I14" s="216" t="s">
        <v>185</v>
      </c>
      <c r="J14" s="448"/>
      <c r="K14" s="449"/>
      <c r="L14" s="216"/>
      <c r="M14" s="216"/>
      <c r="N14" s="216"/>
      <c r="O14" s="216" t="s">
        <v>185</v>
      </c>
      <c r="P14" s="213"/>
      <c r="Q14" s="450"/>
      <c r="R14" s="217"/>
    </row>
    <row r="15" ht="15.75" customHeight="1" spans="1:18">
      <c r="A15" s="110">
        <v>8</v>
      </c>
      <c r="B15" s="213"/>
      <c r="C15" s="213"/>
      <c r="D15" s="213"/>
      <c r="E15" s="110"/>
      <c r="F15" s="214"/>
      <c r="G15" s="214"/>
      <c r="H15" s="237"/>
      <c r="I15" s="216"/>
      <c r="J15" s="448"/>
      <c r="K15" s="449"/>
      <c r="L15" s="216"/>
      <c r="M15" s="216"/>
      <c r="N15" s="216"/>
      <c r="O15" s="216"/>
      <c r="P15" s="213"/>
      <c r="Q15" s="450"/>
      <c r="R15" s="217"/>
    </row>
    <row r="16" ht="15.75" customHeight="1" spans="1:18">
      <c r="A16" s="110">
        <v>9</v>
      </c>
      <c r="B16" s="213"/>
      <c r="C16" s="213"/>
      <c r="D16" s="213"/>
      <c r="E16" s="110"/>
      <c r="F16" s="214"/>
      <c r="G16" s="214"/>
      <c r="H16" s="237"/>
      <c r="I16" s="216"/>
      <c r="J16" s="448"/>
      <c r="K16" s="449"/>
      <c r="L16" s="216"/>
      <c r="M16" s="216"/>
      <c r="N16" s="216"/>
      <c r="O16" s="216"/>
      <c r="P16" s="213"/>
      <c r="Q16" s="450"/>
      <c r="R16" s="217"/>
    </row>
    <row r="17" ht="15.75" customHeight="1" spans="1:18">
      <c r="A17" s="110">
        <v>10</v>
      </c>
      <c r="B17" s="213"/>
      <c r="C17" s="213"/>
      <c r="D17" s="213"/>
      <c r="E17" s="110"/>
      <c r="F17" s="214"/>
      <c r="G17" s="214"/>
      <c r="H17" s="237"/>
      <c r="I17" s="216"/>
      <c r="J17" s="448"/>
      <c r="K17" s="449"/>
      <c r="L17" s="216"/>
      <c r="M17" s="216"/>
      <c r="N17" s="216"/>
      <c r="O17" s="216"/>
      <c r="P17" s="213"/>
      <c r="Q17" s="450"/>
      <c r="R17" s="217"/>
    </row>
    <row r="18" ht="15.75" customHeight="1" spans="1:18">
      <c r="A18" s="110">
        <v>11</v>
      </c>
      <c r="B18" s="213"/>
      <c r="C18" s="213"/>
      <c r="D18" s="213"/>
      <c r="E18" s="110"/>
      <c r="F18" s="214"/>
      <c r="G18" s="214"/>
      <c r="H18" s="237"/>
      <c r="I18" s="216" t="s">
        <v>185</v>
      </c>
      <c r="J18" s="448"/>
      <c r="K18" s="449"/>
      <c r="L18" s="216"/>
      <c r="M18" s="216"/>
      <c r="N18" s="216"/>
      <c r="O18" s="216" t="s">
        <v>185</v>
      </c>
      <c r="P18" s="213"/>
      <c r="Q18" s="450"/>
      <c r="R18" s="217"/>
    </row>
    <row r="19" ht="15.75" customHeight="1" spans="1:18">
      <c r="A19" s="110">
        <v>12</v>
      </c>
      <c r="B19" s="213"/>
      <c r="C19" s="213"/>
      <c r="D19" s="213"/>
      <c r="E19" s="110"/>
      <c r="F19" s="214"/>
      <c r="G19" s="214"/>
      <c r="H19" s="237"/>
      <c r="I19" s="216"/>
      <c r="J19" s="448"/>
      <c r="K19" s="449"/>
      <c r="L19" s="216"/>
      <c r="M19" s="216"/>
      <c r="N19" s="216"/>
      <c r="O19" s="216"/>
      <c r="P19" s="213"/>
      <c r="Q19" s="450"/>
      <c r="R19" s="217"/>
    </row>
    <row r="20" ht="15.75" customHeight="1" spans="1:18">
      <c r="A20" s="110">
        <v>13</v>
      </c>
      <c r="B20" s="213"/>
      <c r="C20" s="213"/>
      <c r="D20" s="213"/>
      <c r="E20" s="110"/>
      <c r="F20" s="214"/>
      <c r="G20" s="214"/>
      <c r="H20" s="237"/>
      <c r="I20" s="216"/>
      <c r="J20" s="448"/>
      <c r="K20" s="449"/>
      <c r="L20" s="216"/>
      <c r="M20" s="216"/>
      <c r="N20" s="216"/>
      <c r="O20" s="216"/>
      <c r="P20" s="213"/>
      <c r="Q20" s="450"/>
      <c r="R20" s="217"/>
    </row>
    <row r="21" ht="15.75" customHeight="1" spans="1:18">
      <c r="A21" s="110">
        <v>14</v>
      </c>
      <c r="B21" s="213"/>
      <c r="C21" s="213"/>
      <c r="D21" s="213"/>
      <c r="E21" s="110"/>
      <c r="F21" s="214"/>
      <c r="G21" s="214"/>
      <c r="H21" s="237"/>
      <c r="I21" s="216"/>
      <c r="J21" s="448"/>
      <c r="K21" s="449"/>
      <c r="L21" s="216"/>
      <c r="M21" s="216"/>
      <c r="N21" s="216"/>
      <c r="O21" s="216"/>
      <c r="P21" s="213"/>
      <c r="Q21" s="450"/>
      <c r="R21" s="217"/>
    </row>
    <row r="22" ht="15.75" customHeight="1" spans="1:18">
      <c r="A22" s="110">
        <v>15</v>
      </c>
      <c r="B22" s="213"/>
      <c r="C22" s="213"/>
      <c r="D22" s="213"/>
      <c r="E22" s="110"/>
      <c r="F22" s="214"/>
      <c r="G22" s="214"/>
      <c r="H22" s="237"/>
      <c r="I22" s="216" t="s">
        <v>185</v>
      </c>
      <c r="J22" s="448"/>
      <c r="K22" s="449"/>
      <c r="L22" s="216"/>
      <c r="M22" s="216"/>
      <c r="N22" s="216"/>
      <c r="O22" s="216" t="s">
        <v>185</v>
      </c>
      <c r="P22" s="213"/>
      <c r="Q22" s="450"/>
      <c r="R22" s="217"/>
    </row>
    <row r="23" ht="15.75" customHeight="1" spans="1:18">
      <c r="A23" s="110">
        <v>16</v>
      </c>
      <c r="B23" s="213"/>
      <c r="C23" s="213"/>
      <c r="D23" s="213"/>
      <c r="E23" s="110"/>
      <c r="F23" s="214"/>
      <c r="G23" s="214"/>
      <c r="H23" s="237"/>
      <c r="I23" s="216" t="s">
        <v>185</v>
      </c>
      <c r="J23" s="448"/>
      <c r="K23" s="449"/>
      <c r="L23" s="216"/>
      <c r="M23" s="216"/>
      <c r="N23" s="216"/>
      <c r="O23" s="216" t="s">
        <v>185</v>
      </c>
      <c r="P23" s="213"/>
      <c r="Q23" s="450"/>
      <c r="R23" s="217"/>
    </row>
    <row r="24" ht="15.75" customHeight="1" spans="1:18">
      <c r="A24" s="110">
        <v>17</v>
      </c>
      <c r="B24" s="213"/>
      <c r="C24" s="213"/>
      <c r="D24" s="213"/>
      <c r="E24" s="110"/>
      <c r="F24" s="214"/>
      <c r="G24" s="214"/>
      <c r="H24" s="237"/>
      <c r="I24" s="216" t="s">
        <v>185</v>
      </c>
      <c r="J24" s="448"/>
      <c r="K24" s="449"/>
      <c r="L24" s="216"/>
      <c r="M24" s="216"/>
      <c r="N24" s="216"/>
      <c r="O24" s="216" t="s">
        <v>185</v>
      </c>
      <c r="P24" s="213"/>
      <c r="Q24" s="450"/>
      <c r="R24" s="217"/>
    </row>
    <row r="25" ht="15.75" customHeight="1" spans="1:18">
      <c r="A25" s="110">
        <v>18</v>
      </c>
      <c r="B25" s="213"/>
      <c r="C25" s="213"/>
      <c r="D25" s="213"/>
      <c r="E25" s="110"/>
      <c r="F25" s="214"/>
      <c r="G25" s="214"/>
      <c r="H25" s="237"/>
      <c r="I25" s="216" t="s">
        <v>185</v>
      </c>
      <c r="J25" s="448"/>
      <c r="K25" s="449"/>
      <c r="L25" s="216"/>
      <c r="M25" s="216"/>
      <c r="N25" s="216"/>
      <c r="O25" s="216" t="s">
        <v>185</v>
      </c>
      <c r="P25" s="213"/>
      <c r="Q25" s="450"/>
      <c r="R25" s="217"/>
    </row>
    <row r="26" ht="15.75" customHeight="1" spans="1:18">
      <c r="A26" s="110">
        <v>19</v>
      </c>
      <c r="B26" s="213"/>
      <c r="C26" s="213"/>
      <c r="D26" s="213"/>
      <c r="E26" s="110"/>
      <c r="F26" s="214"/>
      <c r="G26" s="214"/>
      <c r="H26" s="237"/>
      <c r="I26" s="216" t="s">
        <v>185</v>
      </c>
      <c r="J26" s="448"/>
      <c r="K26" s="449"/>
      <c r="L26" s="216"/>
      <c r="M26" s="216"/>
      <c r="N26" s="216"/>
      <c r="O26" s="216" t="s">
        <v>185</v>
      </c>
      <c r="P26" s="213"/>
      <c r="Q26" s="450"/>
      <c r="R26" s="217"/>
    </row>
    <row r="27" ht="15.75" customHeight="1" spans="1:18">
      <c r="A27" s="110">
        <v>19</v>
      </c>
      <c r="B27" s="213"/>
      <c r="C27" s="213"/>
      <c r="D27" s="213"/>
      <c r="E27" s="110"/>
      <c r="F27" s="214"/>
      <c r="G27" s="214"/>
      <c r="H27" s="237"/>
      <c r="I27" s="216"/>
      <c r="J27" s="448"/>
      <c r="K27" s="449"/>
      <c r="L27" s="216"/>
      <c r="M27" s="216"/>
      <c r="N27" s="216"/>
      <c r="O27" s="216" t="s">
        <v>185</v>
      </c>
      <c r="P27" s="213"/>
      <c r="Q27" s="450"/>
      <c r="R27" s="217"/>
    </row>
    <row r="28" ht="15.75" customHeight="1" spans="1:18">
      <c r="A28" s="218" t="s">
        <v>195</v>
      </c>
      <c r="B28" s="438"/>
      <c r="C28" s="439"/>
      <c r="D28" s="439"/>
      <c r="E28" s="110"/>
      <c r="F28" s="214"/>
      <c r="G28" s="214"/>
      <c r="H28" s="237"/>
      <c r="I28" s="216" t="s">
        <v>185</v>
      </c>
      <c r="J28" s="448"/>
      <c r="K28" s="449"/>
      <c r="L28" s="216">
        <f>SUM(L8:L27)</f>
        <v>0</v>
      </c>
      <c r="M28" s="216">
        <f>SUM(M8:M27)</f>
        <v>0</v>
      </c>
      <c r="N28" s="216">
        <f>M28-L28</f>
        <v>0</v>
      </c>
      <c r="O28" s="202">
        <f>IF(L28=0,0,N28/L28)</f>
        <v>0</v>
      </c>
      <c r="P28" s="213"/>
      <c r="Q28" s="450"/>
      <c r="R28" s="217"/>
    </row>
    <row r="29" ht="15.75" customHeight="1" spans="1:18">
      <c r="A29" s="219" t="str">
        <f>参数填写!A5</f>
        <v>被评估单位填表人：蒋申璐</v>
      </c>
      <c r="B29" s="208"/>
      <c r="C29" s="208"/>
      <c r="D29" s="208"/>
      <c r="J29" s="208" t="s">
        <v>186</v>
      </c>
      <c r="K29" s="208"/>
      <c r="L29" s="208"/>
      <c r="M29" s="208"/>
      <c r="N29" s="208"/>
      <c r="O29" s="208"/>
      <c r="P29" s="208"/>
    </row>
    <row r="30" ht="15.75" customHeight="1" spans="1:18">
      <c r="A30" s="223" t="str">
        <f>参数填写!A6</f>
        <v>填表日期：2022年8月</v>
      </c>
    </row>
  </sheetData>
  <mergeCells count="37">
    <mergeCell ref="A5:G5"/>
    <mergeCell ref="J8:K8"/>
    <mergeCell ref="J9:K9"/>
    <mergeCell ref="J10:K10"/>
    <mergeCell ref="J11:K11"/>
    <mergeCell ref="J12:K12"/>
    <mergeCell ref="J13:K13"/>
    <mergeCell ref="J14:K14"/>
    <mergeCell ref="J18:K18"/>
    <mergeCell ref="J19:K19"/>
    <mergeCell ref="J20:K20"/>
    <mergeCell ref="J21:K21"/>
    <mergeCell ref="J22:K22"/>
    <mergeCell ref="J23:K23"/>
    <mergeCell ref="J24:K24"/>
    <mergeCell ref="J25:K25"/>
    <mergeCell ref="J26:K26"/>
    <mergeCell ref="J27:K27"/>
    <mergeCell ref="A28:C28"/>
    <mergeCell ref="J28:K28"/>
    <mergeCell ref="A6:A7"/>
    <mergeCell ref="B6:B7"/>
    <mergeCell ref="C6:C7"/>
    <mergeCell ref="D6:D7"/>
    <mergeCell ref="E6:E7"/>
    <mergeCell ref="F6:F7"/>
    <mergeCell ref="G6:G7"/>
    <mergeCell ref="H6:H7"/>
    <mergeCell ref="I6:I7"/>
    <mergeCell ref="L6:L7"/>
    <mergeCell ref="M6:M7"/>
    <mergeCell ref="N6:N7"/>
    <mergeCell ref="O6:O7"/>
    <mergeCell ref="P6:P7"/>
    <mergeCell ref="Q6:Q7"/>
    <mergeCell ref="R6:R7"/>
    <mergeCell ref="J6:K7"/>
  </mergeCells>
  <printOptions horizontalCentered="1"/>
  <pageMargins left="0.65" right="0.33" top="0.73" bottom="0.61" header="1.06299212598425" footer="0.511811023622047"/>
  <pageSetup paperSize="9" fitToHeight="0" orientation="landscape"/>
  <headerFooter alignWithMargins="0">
    <oddHeader>&amp;R
&amp;"宋体,常规"&amp;10共&amp;"Times New Roman,常规"&amp;N&amp;"宋体,常规"页，第&amp;"Times New Roman,常规"&amp;P&amp;"宋体,常规"页</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P28"/>
  <sheetViews>
    <sheetView workbookViewId="0">
      <selection activeCell="J7" sqref="J7"/>
    </sheetView>
  </sheetViews>
  <sheetFormatPr defaultColWidth="9" defaultRowHeight="12.75"/>
  <cols>
    <col min="1" max="1" width="4.4" style="81" customWidth="1"/>
    <col min="2" max="2" width="17.1" style="81" customWidth="1"/>
    <col min="3" max="3" width="11.2" style="81" customWidth="1"/>
    <col min="4" max="4" width="14.6" style="81" customWidth="1"/>
    <col min="5" max="5" width="8.1" style="81" customWidth="1"/>
    <col min="6" max="7" width="6.2" style="81" customWidth="1"/>
    <col min="8" max="8" width="4.5" style="81" customWidth="1"/>
    <col min="9" max="9" width="8.6" style="81" customWidth="1"/>
    <col min="10" max="10" width="7.5" style="81" customWidth="1"/>
    <col min="11" max="11" width="8.2" style="81" customWidth="1"/>
    <col min="12" max="12" width="7.9" style="81" customWidth="1"/>
    <col min="13" max="13" width="7.4" style="81" customWidth="1"/>
    <col min="14" max="14" width="9" style="81"/>
    <col min="15" max="15" width="7.4" style="81" customWidth="1"/>
    <col min="16" max="16" width="6.1" style="81" customWidth="1"/>
    <col min="17" max="16384" width="9" style="81"/>
  </cols>
  <sheetData>
    <row r="1" s="73" customFormat="1" ht="30" customHeight="1" spans="1:16">
      <c r="A1" s="189" t="s">
        <v>439</v>
      </c>
      <c r="B1" s="189"/>
      <c r="C1" s="189"/>
      <c r="D1" s="189"/>
      <c r="E1" s="189"/>
      <c r="F1" s="189"/>
      <c r="G1" s="189"/>
      <c r="H1" s="189"/>
      <c r="I1" s="189"/>
      <c r="J1" s="189"/>
      <c r="K1" s="189"/>
      <c r="L1" s="189"/>
      <c r="M1" s="189"/>
      <c r="N1" s="189"/>
      <c r="O1" s="189"/>
      <c r="P1" s="189"/>
    </row>
    <row r="2" ht="13.5" customHeight="1" spans="1:16">
      <c r="A2" s="190" t="str">
        <f>参数填写!A3</f>
        <v>评估基准日：2022年7月31日</v>
      </c>
      <c r="B2" s="92"/>
      <c r="C2" s="92"/>
      <c r="D2" s="92"/>
      <c r="E2" s="92"/>
      <c r="F2" s="92"/>
      <c r="G2" s="92"/>
      <c r="H2" s="92"/>
      <c r="I2" s="92"/>
      <c r="J2" s="93"/>
      <c r="K2" s="93"/>
      <c r="L2" s="93"/>
      <c r="M2" s="93"/>
      <c r="N2" s="93"/>
      <c r="O2" s="93"/>
      <c r="P2" s="93"/>
    </row>
    <row r="3" ht="12" customHeight="1" spans="1:16">
      <c r="B3" s="100"/>
      <c r="C3" s="100"/>
      <c r="D3" s="100"/>
      <c r="E3" s="100"/>
      <c r="F3" s="100"/>
      <c r="G3" s="100"/>
      <c r="H3" s="100"/>
      <c r="I3" s="100"/>
      <c r="J3" s="96"/>
      <c r="K3" s="96"/>
      <c r="L3" s="96"/>
      <c r="M3" s="96"/>
      <c r="N3" s="96"/>
      <c r="O3" s="191" t="s">
        <v>434</v>
      </c>
      <c r="P3" s="191"/>
    </row>
    <row r="4" ht="12" customHeight="1" spans="1:16">
      <c r="B4" s="100"/>
      <c r="C4" s="100"/>
      <c r="D4" s="100"/>
      <c r="E4" s="100"/>
      <c r="F4" s="100"/>
      <c r="G4" s="100"/>
      <c r="H4" s="100"/>
      <c r="I4" s="100"/>
      <c r="J4" s="96"/>
      <c r="K4" s="96"/>
      <c r="L4" s="96"/>
      <c r="M4" s="96"/>
      <c r="N4" s="96"/>
      <c r="O4" s="191"/>
      <c r="P4" s="191"/>
    </row>
    <row r="5" customHeight="1" spans="1:16">
      <c r="A5" s="231" t="str">
        <f>参数填写!A4</f>
        <v>被评估单位：杭氧集团股份有限公司</v>
      </c>
      <c r="B5" s="231"/>
      <c r="C5" s="231"/>
      <c r="D5" s="231"/>
      <c r="P5" s="211" t="s">
        <v>3</v>
      </c>
    </row>
    <row r="6" s="97" customFormat="1" ht="52.5" customHeight="1" spans="1:16">
      <c r="A6" s="257" t="s">
        <v>5</v>
      </c>
      <c r="B6" s="257" t="s">
        <v>440</v>
      </c>
      <c r="C6" s="16" t="s">
        <v>441</v>
      </c>
      <c r="D6" s="257" t="s">
        <v>442</v>
      </c>
      <c r="E6" s="257" t="s">
        <v>443</v>
      </c>
      <c r="F6" s="257" t="s">
        <v>444</v>
      </c>
      <c r="G6" s="257" t="s">
        <v>445</v>
      </c>
      <c r="H6" s="257" t="s">
        <v>446</v>
      </c>
      <c r="I6" s="257" t="s">
        <v>447</v>
      </c>
      <c r="J6" s="257" t="s">
        <v>448</v>
      </c>
      <c r="K6" s="257" t="s">
        <v>347</v>
      </c>
      <c r="L6" s="212" t="s">
        <v>94</v>
      </c>
      <c r="M6" s="257" t="s">
        <v>95</v>
      </c>
      <c r="N6" s="257" t="s">
        <v>96</v>
      </c>
      <c r="O6" s="257" t="s">
        <v>97</v>
      </c>
      <c r="P6" s="257" t="s">
        <v>8</v>
      </c>
    </row>
    <row r="7" ht="15.75" customHeight="1" spans="1:16">
      <c r="A7" s="110">
        <v>1</v>
      </c>
      <c r="B7" s="110"/>
      <c r="C7" s="56"/>
      <c r="D7" s="213"/>
      <c r="E7" s="214"/>
      <c r="F7" s="110"/>
      <c r="G7" s="110"/>
      <c r="H7" s="110"/>
      <c r="I7" s="110"/>
      <c r="J7" s="137"/>
      <c r="K7" s="137"/>
      <c r="L7" s="199"/>
      <c r="M7" s="137"/>
      <c r="N7" s="216">
        <f>M7-L7</f>
        <v>0</v>
      </c>
      <c r="O7" s="202">
        <f>IF(L7=0,0,N7/L7)</f>
        <v>0</v>
      </c>
      <c r="P7" s="217"/>
    </row>
    <row r="8" ht="15.75" customHeight="1" spans="1:16">
      <c r="A8" s="110">
        <v>2</v>
      </c>
      <c r="B8" s="110"/>
      <c r="C8" s="56"/>
      <c r="D8" s="213"/>
      <c r="E8" s="214"/>
      <c r="F8" s="110"/>
      <c r="G8" s="110"/>
      <c r="H8" s="110"/>
      <c r="I8" s="110"/>
      <c r="J8" s="137"/>
      <c r="K8" s="137"/>
      <c r="L8" s="137"/>
      <c r="M8" s="137"/>
      <c r="N8" s="137"/>
      <c r="O8" s="216"/>
      <c r="P8" s="217"/>
    </row>
    <row r="9" ht="15.75" customHeight="1" spans="1:16">
      <c r="A9" s="110">
        <v>3</v>
      </c>
      <c r="B9" s="110"/>
      <c r="C9" s="56"/>
      <c r="D9" s="213"/>
      <c r="E9" s="214"/>
      <c r="F9" s="110"/>
      <c r="G9" s="110"/>
      <c r="H9" s="110"/>
      <c r="I9" s="110"/>
      <c r="J9" s="137"/>
      <c r="K9" s="137"/>
      <c r="L9" s="137"/>
      <c r="M9" s="137"/>
      <c r="N9" s="137"/>
      <c r="O9" s="216"/>
      <c r="P9" s="217"/>
    </row>
    <row r="10" ht="15.75" customHeight="1" spans="1:16">
      <c r="A10" s="110">
        <v>4</v>
      </c>
      <c r="B10" s="110"/>
      <c r="C10" s="56"/>
      <c r="D10" s="213"/>
      <c r="E10" s="214"/>
      <c r="F10" s="110"/>
      <c r="G10" s="110"/>
      <c r="H10" s="110"/>
      <c r="I10" s="110"/>
      <c r="J10" s="137"/>
      <c r="K10" s="137"/>
      <c r="L10" s="137"/>
      <c r="M10" s="137"/>
      <c r="N10" s="137"/>
      <c r="O10" s="216"/>
      <c r="P10" s="217"/>
    </row>
    <row r="11" ht="15.75" customHeight="1" spans="1:16">
      <c r="A11" s="110">
        <v>5</v>
      </c>
      <c r="B11" s="110"/>
      <c r="C11" s="56"/>
      <c r="D11" s="213"/>
      <c r="E11" s="214"/>
      <c r="F11" s="110"/>
      <c r="G11" s="110"/>
      <c r="H11" s="110"/>
      <c r="I11" s="110"/>
      <c r="J11" s="137"/>
      <c r="K11" s="137"/>
      <c r="L11" s="137"/>
      <c r="M11" s="137"/>
      <c r="N11" s="137"/>
      <c r="O11" s="216"/>
      <c r="P11" s="217"/>
    </row>
    <row r="12" ht="15.75" customHeight="1" spans="1:16">
      <c r="A12" s="110">
        <v>6</v>
      </c>
      <c r="B12" s="110"/>
      <c r="C12" s="56"/>
      <c r="D12" s="213"/>
      <c r="E12" s="214"/>
      <c r="F12" s="110"/>
      <c r="G12" s="110"/>
      <c r="H12" s="110"/>
      <c r="I12" s="110"/>
      <c r="J12" s="137"/>
      <c r="K12" s="137"/>
      <c r="L12" s="137"/>
      <c r="M12" s="137"/>
      <c r="N12" s="137"/>
      <c r="O12" s="216"/>
      <c r="P12" s="217"/>
    </row>
    <row r="13" ht="15.75" customHeight="1" spans="1:16">
      <c r="A13" s="110">
        <v>7</v>
      </c>
      <c r="B13" s="110"/>
      <c r="C13" s="56"/>
      <c r="D13" s="213"/>
      <c r="E13" s="214"/>
      <c r="F13" s="110"/>
      <c r="G13" s="110"/>
      <c r="H13" s="110"/>
      <c r="I13" s="110"/>
      <c r="J13" s="137"/>
      <c r="K13" s="137"/>
      <c r="L13" s="137"/>
      <c r="M13" s="137"/>
      <c r="N13" s="137"/>
      <c r="O13" s="216"/>
      <c r="P13" s="217"/>
    </row>
    <row r="14" ht="15.75" customHeight="1" spans="1:16">
      <c r="A14" s="110">
        <v>8</v>
      </c>
      <c r="B14" s="110"/>
      <c r="C14" s="56"/>
      <c r="D14" s="213"/>
      <c r="E14" s="214"/>
      <c r="F14" s="110"/>
      <c r="G14" s="110"/>
      <c r="H14" s="110"/>
      <c r="I14" s="110"/>
      <c r="J14" s="137"/>
      <c r="K14" s="137"/>
      <c r="L14" s="137"/>
      <c r="M14" s="137"/>
      <c r="N14" s="137"/>
      <c r="O14" s="216"/>
      <c r="P14" s="217"/>
    </row>
    <row r="15" ht="15.75" customHeight="1" spans="1:16">
      <c r="A15" s="110">
        <v>9</v>
      </c>
      <c r="B15" s="110"/>
      <c r="C15" s="56"/>
      <c r="D15" s="213"/>
      <c r="E15" s="214"/>
      <c r="F15" s="110"/>
      <c r="G15" s="110"/>
      <c r="H15" s="110"/>
      <c r="I15" s="110"/>
      <c r="J15" s="137"/>
      <c r="K15" s="137"/>
      <c r="L15" s="137"/>
      <c r="M15" s="137"/>
      <c r="N15" s="137"/>
      <c r="O15" s="216"/>
      <c r="P15" s="217"/>
    </row>
    <row r="16" ht="15.75" customHeight="1" spans="1:16">
      <c r="A16" s="110">
        <v>10</v>
      </c>
      <c r="B16" s="110"/>
      <c r="C16" s="56"/>
      <c r="D16" s="213"/>
      <c r="E16" s="214"/>
      <c r="F16" s="110"/>
      <c r="G16" s="110"/>
      <c r="H16" s="110"/>
      <c r="I16" s="110"/>
      <c r="J16" s="137"/>
      <c r="K16" s="137"/>
      <c r="L16" s="137"/>
      <c r="M16" s="137"/>
      <c r="N16" s="137"/>
      <c r="O16" s="216"/>
      <c r="P16" s="217"/>
    </row>
    <row r="17" ht="15.75" customHeight="1" spans="1:16">
      <c r="A17" s="110">
        <v>11</v>
      </c>
      <c r="B17" s="110"/>
      <c r="C17" s="56"/>
      <c r="D17" s="213"/>
      <c r="E17" s="214"/>
      <c r="F17" s="110"/>
      <c r="G17" s="110"/>
      <c r="H17" s="110"/>
      <c r="I17" s="110"/>
      <c r="J17" s="137"/>
      <c r="K17" s="137"/>
      <c r="L17" s="137"/>
      <c r="M17" s="137"/>
      <c r="N17" s="137"/>
      <c r="O17" s="216"/>
      <c r="P17" s="217"/>
    </row>
    <row r="18" ht="15.75" customHeight="1" spans="1:16">
      <c r="A18" s="110">
        <v>12</v>
      </c>
      <c r="B18" s="110"/>
      <c r="C18" s="56"/>
      <c r="D18" s="213"/>
      <c r="E18" s="214"/>
      <c r="F18" s="110"/>
      <c r="G18" s="110"/>
      <c r="H18" s="110"/>
      <c r="I18" s="110"/>
      <c r="J18" s="137"/>
      <c r="K18" s="137"/>
      <c r="L18" s="137"/>
      <c r="M18" s="137"/>
      <c r="N18" s="137"/>
      <c r="O18" s="216"/>
      <c r="P18" s="217"/>
    </row>
    <row r="19" ht="15.75" customHeight="1" spans="1:16">
      <c r="A19" s="110">
        <v>13</v>
      </c>
      <c r="B19" s="110"/>
      <c r="C19" s="56"/>
      <c r="D19" s="213"/>
      <c r="E19" s="214"/>
      <c r="F19" s="110"/>
      <c r="G19" s="110"/>
      <c r="H19" s="110"/>
      <c r="I19" s="110"/>
      <c r="J19" s="137"/>
      <c r="K19" s="137"/>
      <c r="L19" s="137"/>
      <c r="M19" s="137"/>
      <c r="N19" s="137"/>
      <c r="O19" s="216"/>
      <c r="P19" s="217"/>
    </row>
    <row r="20" ht="15.75" customHeight="1" spans="1:16">
      <c r="A20" s="110">
        <v>14</v>
      </c>
      <c r="B20" s="110"/>
      <c r="C20" s="56"/>
      <c r="D20" s="213"/>
      <c r="E20" s="214"/>
      <c r="F20" s="110"/>
      <c r="G20" s="110"/>
      <c r="H20" s="110"/>
      <c r="I20" s="110"/>
      <c r="J20" s="137"/>
      <c r="K20" s="137"/>
      <c r="L20" s="137"/>
      <c r="M20" s="137"/>
      <c r="N20" s="137"/>
      <c r="O20" s="216"/>
      <c r="P20" s="217"/>
    </row>
    <row r="21" ht="15.75" customHeight="1" spans="1:16">
      <c r="A21" s="110">
        <v>15</v>
      </c>
      <c r="B21" s="110"/>
      <c r="C21" s="56"/>
      <c r="D21" s="213"/>
      <c r="E21" s="214"/>
      <c r="F21" s="110"/>
      <c r="G21" s="110"/>
      <c r="H21" s="110"/>
      <c r="I21" s="110"/>
      <c r="J21" s="137"/>
      <c r="K21" s="137"/>
      <c r="L21" s="137"/>
      <c r="M21" s="137"/>
      <c r="N21" s="137"/>
      <c r="O21" s="216"/>
      <c r="P21" s="217"/>
    </row>
    <row r="22" ht="15.75" customHeight="1" spans="1:16">
      <c r="A22" s="110">
        <v>16</v>
      </c>
      <c r="B22" s="110"/>
      <c r="C22" s="56"/>
      <c r="D22" s="213"/>
      <c r="E22" s="214"/>
      <c r="F22" s="110"/>
      <c r="G22" s="110"/>
      <c r="H22" s="110"/>
      <c r="I22" s="110"/>
      <c r="J22" s="137"/>
      <c r="K22" s="137"/>
      <c r="L22" s="137"/>
      <c r="M22" s="137"/>
      <c r="N22" s="137"/>
      <c r="O22" s="216"/>
      <c r="P22" s="217"/>
    </row>
    <row r="23" ht="14.25" customHeight="1" spans="1:16">
      <c r="A23" s="110">
        <v>17</v>
      </c>
      <c r="B23" s="110"/>
      <c r="C23" s="56"/>
      <c r="D23" s="213"/>
      <c r="E23" s="214"/>
      <c r="F23" s="110"/>
      <c r="G23" s="110"/>
      <c r="H23" s="110"/>
      <c r="I23" s="110"/>
      <c r="J23" s="137"/>
      <c r="K23" s="137"/>
      <c r="L23" s="137"/>
      <c r="M23" s="137"/>
      <c r="N23" s="137"/>
      <c r="O23" s="216"/>
      <c r="P23" s="217"/>
    </row>
    <row r="24" customHeight="1" spans="1:16">
      <c r="A24" s="218" t="s">
        <v>245</v>
      </c>
      <c r="B24" s="438"/>
      <c r="C24" s="439"/>
      <c r="D24" s="110"/>
      <c r="E24" s="214"/>
      <c r="F24" s="214"/>
      <c r="G24" s="214"/>
      <c r="H24" s="237"/>
      <c r="I24" s="216" t="s">
        <v>185</v>
      </c>
      <c r="J24" s="137">
        <f>SUM(J7:J23)</f>
        <v>0</v>
      </c>
      <c r="K24" s="137"/>
      <c r="L24" s="137">
        <f>SUM(L7:L23)</f>
        <v>0</v>
      </c>
      <c r="M24" s="137">
        <f>SUM(M7:M23)</f>
        <v>0</v>
      </c>
      <c r="N24" s="137">
        <f>M24-L24</f>
        <v>0</v>
      </c>
      <c r="O24" s="202">
        <f>IF(L24=0,0,N24/L24)</f>
        <v>0</v>
      </c>
      <c r="P24" s="216" t="s">
        <v>185</v>
      </c>
    </row>
    <row r="25" ht="14.25" customHeight="1" spans="1:16">
      <c r="A25" s="218" t="s">
        <v>433</v>
      </c>
      <c r="B25" s="194"/>
      <c r="C25" s="196"/>
      <c r="D25" s="110"/>
      <c r="E25" s="214"/>
      <c r="F25" s="214"/>
      <c r="G25" s="214"/>
      <c r="H25" s="237"/>
      <c r="I25" s="216"/>
      <c r="J25" s="137"/>
      <c r="K25" s="137"/>
      <c r="L25" s="137"/>
      <c r="M25" s="134"/>
      <c r="N25" s="137">
        <f>M25-L25</f>
        <v>0</v>
      </c>
      <c r="O25" s="202">
        <f>IF(L25=0,0,N25/L25)</f>
        <v>0</v>
      </c>
      <c r="P25" s="216" t="s">
        <v>185</v>
      </c>
    </row>
    <row r="26" ht="13.5" customHeight="1" spans="1:16">
      <c r="A26" s="218" t="s">
        <v>195</v>
      </c>
      <c r="B26" s="194"/>
      <c r="C26" s="196"/>
      <c r="D26" s="110"/>
      <c r="E26" s="214"/>
      <c r="F26" s="214"/>
      <c r="G26" s="214"/>
      <c r="H26" s="217"/>
      <c r="I26" s="216"/>
      <c r="J26" s="137">
        <f>J24</f>
        <v>0</v>
      </c>
      <c r="K26" s="137"/>
      <c r="L26" s="137">
        <f>L24-L25</f>
        <v>0</v>
      </c>
      <c r="M26" s="137">
        <f>M24-M25</f>
        <v>0</v>
      </c>
      <c r="N26" s="137">
        <f>M26-L26</f>
        <v>0</v>
      </c>
      <c r="O26" s="202">
        <f>IF(L26=0,0,N26/L26)</f>
        <v>0</v>
      </c>
      <c r="P26" s="216" t="s">
        <v>185</v>
      </c>
    </row>
    <row r="27" ht="13.5" customHeight="1" spans="1:16">
      <c r="A27" s="219" t="str">
        <f>参数填写!A5</f>
        <v>被评估单位填表人：蒋申璐</v>
      </c>
      <c r="B27" s="219"/>
      <c r="C27" s="219"/>
      <c r="D27" s="219"/>
      <c r="E27" s="224"/>
      <c r="F27" s="224"/>
      <c r="G27" s="224"/>
      <c r="H27" s="224"/>
      <c r="I27" s="224"/>
      <c r="J27" s="219" t="s">
        <v>186</v>
      </c>
      <c r="K27" s="219"/>
      <c r="L27" s="219"/>
      <c r="M27" s="219"/>
      <c r="N27" s="219"/>
      <c r="O27" s="219"/>
      <c r="P27" s="219"/>
    </row>
    <row r="28" ht="13.5" customHeight="1" spans="1:16">
      <c r="A28" s="223" t="str">
        <f>参数填写!A6</f>
        <v>填表日期：2022年8月</v>
      </c>
      <c r="B28" s="224"/>
      <c r="C28" s="224"/>
      <c r="D28" s="224"/>
      <c r="E28" s="224"/>
      <c r="F28" s="224"/>
      <c r="G28" s="224"/>
      <c r="H28" s="224"/>
      <c r="I28" s="224"/>
      <c r="J28" s="224"/>
      <c r="K28" s="224"/>
      <c r="L28" s="224"/>
      <c r="M28" s="224"/>
      <c r="N28" s="224"/>
      <c r="O28" s="224"/>
      <c r="P28" s="224"/>
    </row>
  </sheetData>
  <mergeCells count="4">
    <mergeCell ref="O3:P3"/>
    <mergeCell ref="A24:C24"/>
    <mergeCell ref="A25:C25"/>
    <mergeCell ref="A26:C26"/>
  </mergeCells>
  <printOptions horizontalCentered="1"/>
  <pageMargins left="0.18" right="0.17" top="0.8" bottom="0.71" header="1.12" footer="0.511811023622047"/>
  <pageSetup paperSize="9" fitToHeight="0" orientation="landscape"/>
  <headerFooter alignWithMargins="0">
    <oddHeader>&amp;R
&amp;"宋体,常规"&amp;10共&amp;"Times New Roman,常规"&amp;N&amp;"宋体,常规"页，第&amp;"Times New Roman,常规"&amp;P&amp;"宋体,常规"页</oddHead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Q29"/>
  <sheetViews>
    <sheetView topLeftCell="A4" workbookViewId="0">
      <selection activeCell="J15" sqref="J15"/>
    </sheetView>
  </sheetViews>
  <sheetFormatPr defaultColWidth="9" defaultRowHeight="12.75"/>
  <cols>
    <col min="1" max="1" width="4.5" style="81" customWidth="1"/>
    <col min="2" max="2" width="17.4" style="81" customWidth="1"/>
    <col min="3" max="3" width="9.2" style="81" customWidth="1"/>
    <col min="4" max="4" width="14.7" style="81" customWidth="1"/>
    <col min="5" max="5" width="7.6" style="81" customWidth="1"/>
    <col min="6" max="6" width="6.1" style="81" customWidth="1"/>
    <col min="7" max="7" width="5.2" style="81" customWidth="1"/>
    <col min="8" max="8" width="4.6" style="81" customWidth="1"/>
    <col min="9" max="9" width="7.9" style="81" customWidth="1"/>
    <col min="10" max="10" width="6.7" style="81" customWidth="1"/>
    <col min="11" max="11" width="10.2" style="81" customWidth="1"/>
    <col min="12" max="12" width="7.1" style="81" customWidth="1"/>
    <col min="13" max="13" width="8.1" style="81" customWidth="1"/>
    <col min="14" max="14" width="7.2" style="81" customWidth="1"/>
    <col min="15" max="15" width="7.5" style="81" customWidth="1"/>
    <col min="16" max="16" width="7.9" style="81" customWidth="1"/>
    <col min="17" max="16384" width="9" style="81"/>
  </cols>
  <sheetData>
    <row r="1" s="73" customFormat="1" ht="25.5" customHeight="1" spans="1:17">
      <c r="A1" s="189" t="s">
        <v>439</v>
      </c>
      <c r="B1" s="189"/>
      <c r="C1" s="189"/>
      <c r="D1" s="189"/>
      <c r="E1" s="189"/>
      <c r="F1" s="189"/>
      <c r="G1" s="189"/>
      <c r="H1" s="189"/>
      <c r="I1" s="189"/>
      <c r="J1" s="189"/>
      <c r="K1" s="189"/>
      <c r="L1" s="189"/>
      <c r="M1" s="189"/>
      <c r="N1" s="189"/>
      <c r="O1" s="189"/>
      <c r="P1" s="189"/>
      <c r="Q1" s="97"/>
    </row>
    <row r="2" ht="14.1" customHeight="1" spans="1:17">
      <c r="A2" s="190" t="str">
        <f>参数填写!A3</f>
        <v>评估基准日：2022年7月31日</v>
      </c>
      <c r="B2" s="92"/>
      <c r="C2" s="92"/>
      <c r="D2" s="92"/>
      <c r="E2" s="92"/>
      <c r="F2" s="92"/>
      <c r="G2" s="92"/>
      <c r="H2" s="92"/>
      <c r="I2" s="92"/>
      <c r="J2" s="93"/>
      <c r="K2" s="93"/>
      <c r="L2" s="93"/>
      <c r="M2" s="93"/>
      <c r="N2" s="93"/>
      <c r="O2" s="93"/>
      <c r="P2" s="93"/>
    </row>
    <row r="3" ht="12" customHeight="1" spans="1:17">
      <c r="B3" s="100"/>
      <c r="C3" s="100"/>
      <c r="D3" s="100"/>
      <c r="E3" s="100"/>
      <c r="F3" s="100"/>
      <c r="G3" s="100"/>
      <c r="H3" s="100"/>
      <c r="I3" s="100"/>
      <c r="J3" s="96"/>
      <c r="K3" s="96"/>
      <c r="L3" s="96"/>
      <c r="M3" s="96"/>
      <c r="N3" s="96"/>
      <c r="O3" s="96"/>
      <c r="P3" s="191" t="s">
        <v>434</v>
      </c>
    </row>
    <row r="4" ht="12" customHeight="1" spans="1:17">
      <c r="B4" s="100"/>
      <c r="C4" s="100"/>
      <c r="D4" s="100"/>
      <c r="E4" s="100"/>
      <c r="F4" s="100"/>
      <c r="G4" s="100"/>
      <c r="H4" s="100"/>
      <c r="I4" s="100"/>
      <c r="J4" s="96"/>
      <c r="K4" s="96"/>
      <c r="L4" s="96"/>
      <c r="M4" s="96"/>
      <c r="N4" s="96"/>
      <c r="O4" s="96"/>
      <c r="P4" s="191"/>
    </row>
    <row r="5" ht="13.5" customHeight="1" spans="1:17">
      <c r="A5" s="284" t="str">
        <f>参数填写!A4</f>
        <v>被评估单位：杭氧集团股份有限公司</v>
      </c>
      <c r="B5" s="284"/>
      <c r="C5" s="284"/>
      <c r="D5" s="284"/>
      <c r="P5" s="211" t="s">
        <v>3</v>
      </c>
    </row>
    <row r="6" s="97" customFormat="1" ht="48.75" customHeight="1" spans="1:17">
      <c r="A6" s="257" t="s">
        <v>5</v>
      </c>
      <c r="B6" s="257" t="s">
        <v>440</v>
      </c>
      <c r="C6" s="16" t="s">
        <v>441</v>
      </c>
      <c r="D6" s="257" t="s">
        <v>442</v>
      </c>
      <c r="E6" s="257" t="s">
        <v>443</v>
      </c>
      <c r="F6" s="257" t="s">
        <v>444</v>
      </c>
      <c r="G6" s="257" t="s">
        <v>445</v>
      </c>
      <c r="H6" s="257" t="s">
        <v>446</v>
      </c>
      <c r="I6" s="257" t="s">
        <v>447</v>
      </c>
      <c r="J6" s="257" t="s">
        <v>448</v>
      </c>
      <c r="K6" s="257" t="s">
        <v>449</v>
      </c>
      <c r="L6" s="212" t="s">
        <v>94</v>
      </c>
      <c r="M6" s="257" t="s">
        <v>95</v>
      </c>
      <c r="N6" s="257" t="s">
        <v>96</v>
      </c>
      <c r="O6" s="257" t="s">
        <v>97</v>
      </c>
      <c r="P6" s="257" t="s">
        <v>8</v>
      </c>
    </row>
    <row r="7" ht="15.75" customHeight="1" spans="1:17">
      <c r="A7" s="110">
        <v>1</v>
      </c>
      <c r="B7" s="110"/>
      <c r="C7" s="56"/>
      <c r="D7" s="213"/>
      <c r="E7" s="214"/>
      <c r="F7" s="110"/>
      <c r="G7" s="110"/>
      <c r="H7" s="110"/>
      <c r="I7" s="110"/>
      <c r="J7" s="137"/>
      <c r="K7" s="137"/>
      <c r="L7" s="199"/>
      <c r="M7" s="137"/>
      <c r="N7" s="137">
        <f>M7-L7</f>
        <v>0</v>
      </c>
      <c r="O7" s="202">
        <f>IF(L7=0,0,N7/L7)</f>
        <v>0</v>
      </c>
      <c r="P7" s="217"/>
    </row>
    <row r="8" ht="15.75" customHeight="1" spans="1:17">
      <c r="A8" s="110">
        <v>2</v>
      </c>
      <c r="B8" s="110"/>
      <c r="C8" s="56"/>
      <c r="D8" s="213"/>
      <c r="E8" s="214"/>
      <c r="F8" s="110"/>
      <c r="G8" s="110"/>
      <c r="H8" s="110"/>
      <c r="I8" s="110"/>
      <c r="J8" s="137"/>
      <c r="K8" s="137"/>
      <c r="L8" s="137"/>
      <c r="M8" s="137"/>
      <c r="N8" s="137"/>
      <c r="O8" s="216" t="s">
        <v>185</v>
      </c>
      <c r="P8" s="217"/>
    </row>
    <row r="9" ht="15.75" customHeight="1" spans="1:17">
      <c r="A9" s="110">
        <v>3</v>
      </c>
      <c r="B9" s="110"/>
      <c r="C9" s="56"/>
      <c r="D9" s="213"/>
      <c r="E9" s="214"/>
      <c r="F9" s="110"/>
      <c r="G9" s="110"/>
      <c r="H9" s="110"/>
      <c r="I9" s="110"/>
      <c r="J9" s="137"/>
      <c r="K9" s="137"/>
      <c r="L9" s="137"/>
      <c r="M9" s="137"/>
      <c r="N9" s="137"/>
      <c r="O9" s="216" t="s">
        <v>185</v>
      </c>
      <c r="P9" s="217"/>
    </row>
    <row r="10" ht="15.75" customHeight="1" spans="1:17">
      <c r="A10" s="110">
        <v>4</v>
      </c>
      <c r="B10" s="110"/>
      <c r="C10" s="56"/>
      <c r="D10" s="213"/>
      <c r="E10" s="214"/>
      <c r="F10" s="110"/>
      <c r="G10" s="110"/>
      <c r="H10" s="110"/>
      <c r="I10" s="110"/>
      <c r="J10" s="137"/>
      <c r="K10" s="137"/>
      <c r="L10" s="137"/>
      <c r="M10" s="137"/>
      <c r="N10" s="137"/>
      <c r="O10" s="216" t="s">
        <v>185</v>
      </c>
      <c r="P10" s="217"/>
    </row>
    <row r="11" ht="15.75" customHeight="1" spans="1:17">
      <c r="A11" s="110">
        <v>5</v>
      </c>
      <c r="B11" s="110"/>
      <c r="C11" s="56"/>
      <c r="D11" s="213"/>
      <c r="E11" s="214"/>
      <c r="F11" s="110"/>
      <c r="G11" s="110"/>
      <c r="H11" s="110"/>
      <c r="I11" s="110"/>
      <c r="J11" s="137"/>
      <c r="K11" s="137"/>
      <c r="L11" s="137"/>
      <c r="M11" s="137"/>
      <c r="N11" s="137"/>
      <c r="O11" s="216" t="s">
        <v>185</v>
      </c>
      <c r="P11" s="217"/>
    </row>
    <row r="12" ht="15.75" customHeight="1" spans="1:17">
      <c r="A12" s="110">
        <v>6</v>
      </c>
      <c r="B12" s="110"/>
      <c r="C12" s="56"/>
      <c r="D12" s="213"/>
      <c r="E12" s="214"/>
      <c r="F12" s="110"/>
      <c r="G12" s="110"/>
      <c r="H12" s="110"/>
      <c r="I12" s="110"/>
      <c r="J12" s="137"/>
      <c r="K12" s="137"/>
      <c r="L12" s="137"/>
      <c r="M12" s="137"/>
      <c r="N12" s="137"/>
      <c r="O12" s="216" t="s">
        <v>185</v>
      </c>
      <c r="P12" s="217"/>
    </row>
    <row r="13" ht="15.75" customHeight="1" spans="1:17">
      <c r="A13" s="110">
        <v>7</v>
      </c>
      <c r="B13" s="110"/>
      <c r="C13" s="56"/>
      <c r="D13" s="213"/>
      <c r="E13" s="214"/>
      <c r="F13" s="110"/>
      <c r="G13" s="110"/>
      <c r="H13" s="110"/>
      <c r="I13" s="110"/>
      <c r="J13" s="137"/>
      <c r="K13" s="137"/>
      <c r="L13" s="137"/>
      <c r="M13" s="137"/>
      <c r="N13" s="137"/>
      <c r="O13" s="216"/>
      <c r="P13" s="217"/>
    </row>
    <row r="14" ht="15.75" customHeight="1" spans="1:17">
      <c r="A14" s="110">
        <v>8</v>
      </c>
      <c r="B14" s="110"/>
      <c r="C14" s="56"/>
      <c r="D14" s="213"/>
      <c r="E14" s="214"/>
      <c r="F14" s="110"/>
      <c r="G14" s="110"/>
      <c r="H14" s="110"/>
      <c r="I14" s="110"/>
      <c r="J14" s="137"/>
      <c r="K14" s="137"/>
      <c r="L14" s="137"/>
      <c r="M14" s="137"/>
      <c r="N14" s="137"/>
      <c r="O14" s="216"/>
      <c r="P14" s="217"/>
    </row>
    <row r="15" ht="15.75" customHeight="1" spans="1:17">
      <c r="A15" s="110">
        <v>9</v>
      </c>
      <c r="B15" s="110"/>
      <c r="C15" s="56"/>
      <c r="D15" s="213"/>
      <c r="E15" s="214"/>
      <c r="F15" s="110"/>
      <c r="G15" s="110"/>
      <c r="H15" s="110"/>
      <c r="I15" s="110"/>
      <c r="J15" s="137"/>
      <c r="K15" s="137"/>
      <c r="L15" s="137"/>
      <c r="M15" s="137"/>
      <c r="N15" s="137"/>
      <c r="O15" s="216"/>
      <c r="P15" s="217"/>
    </row>
    <row r="16" ht="15.75" customHeight="1" spans="1:17">
      <c r="A16" s="110">
        <v>10</v>
      </c>
      <c r="B16" s="110"/>
      <c r="C16" s="56"/>
      <c r="D16" s="213"/>
      <c r="E16" s="214"/>
      <c r="F16" s="110"/>
      <c r="G16" s="110"/>
      <c r="H16" s="110"/>
      <c r="I16" s="110"/>
      <c r="J16" s="137"/>
      <c r="K16" s="137"/>
      <c r="L16" s="137"/>
      <c r="M16" s="137"/>
      <c r="N16" s="137"/>
      <c r="O16" s="216"/>
      <c r="P16" s="217"/>
    </row>
    <row r="17" ht="15.75" customHeight="1" spans="1:16">
      <c r="A17" s="110">
        <v>11</v>
      </c>
      <c r="B17" s="110"/>
      <c r="C17" s="56"/>
      <c r="D17" s="213"/>
      <c r="E17" s="214"/>
      <c r="F17" s="110"/>
      <c r="G17" s="110"/>
      <c r="H17" s="110"/>
      <c r="I17" s="110"/>
      <c r="J17" s="137"/>
      <c r="K17" s="137"/>
      <c r="L17" s="137"/>
      <c r="M17" s="137"/>
      <c r="N17" s="137"/>
      <c r="O17" s="216" t="s">
        <v>185</v>
      </c>
      <c r="P17" s="217"/>
    </row>
    <row r="18" ht="15.75" customHeight="1" spans="1:16">
      <c r="A18" s="110">
        <v>12</v>
      </c>
      <c r="B18" s="110"/>
      <c r="C18" s="56"/>
      <c r="D18" s="213"/>
      <c r="E18" s="214"/>
      <c r="F18" s="110"/>
      <c r="G18" s="110"/>
      <c r="H18" s="110"/>
      <c r="I18" s="110"/>
      <c r="J18" s="137"/>
      <c r="K18" s="137"/>
      <c r="L18" s="137"/>
      <c r="M18" s="137"/>
      <c r="N18" s="137"/>
      <c r="O18" s="216"/>
      <c r="P18" s="217"/>
    </row>
    <row r="19" ht="15.75" customHeight="1" spans="1:16">
      <c r="A19" s="110">
        <v>13</v>
      </c>
      <c r="B19" s="110"/>
      <c r="C19" s="56"/>
      <c r="D19" s="213"/>
      <c r="E19" s="214"/>
      <c r="F19" s="110"/>
      <c r="G19" s="110"/>
      <c r="H19" s="110"/>
      <c r="I19" s="110"/>
      <c r="J19" s="137"/>
      <c r="K19" s="137"/>
      <c r="L19" s="137"/>
      <c r="M19" s="137"/>
      <c r="N19" s="137"/>
      <c r="O19" s="216"/>
      <c r="P19" s="217"/>
    </row>
    <row r="20" ht="15.75" customHeight="1" spans="1:16">
      <c r="A20" s="110">
        <v>14</v>
      </c>
      <c r="B20" s="110"/>
      <c r="C20" s="56"/>
      <c r="D20" s="213"/>
      <c r="E20" s="214"/>
      <c r="F20" s="110"/>
      <c r="G20" s="110"/>
      <c r="H20" s="110"/>
      <c r="I20" s="110"/>
      <c r="J20" s="137"/>
      <c r="K20" s="137"/>
      <c r="L20" s="137"/>
      <c r="M20" s="137"/>
      <c r="N20" s="137"/>
      <c r="O20" s="216" t="s">
        <v>185</v>
      </c>
      <c r="P20" s="217"/>
    </row>
    <row r="21" ht="15.75" customHeight="1" spans="1:16">
      <c r="A21" s="110">
        <v>15</v>
      </c>
      <c r="B21" s="110"/>
      <c r="C21" s="56"/>
      <c r="D21" s="213"/>
      <c r="E21" s="214"/>
      <c r="F21" s="110"/>
      <c r="G21" s="110"/>
      <c r="H21" s="110"/>
      <c r="I21" s="110"/>
      <c r="J21" s="137"/>
      <c r="K21" s="137"/>
      <c r="L21" s="137"/>
      <c r="M21" s="137"/>
      <c r="N21" s="137"/>
      <c r="O21" s="216" t="s">
        <v>185</v>
      </c>
      <c r="P21" s="217"/>
    </row>
    <row r="22" ht="15.75" customHeight="1" spans="1:16">
      <c r="A22" s="110">
        <v>16</v>
      </c>
      <c r="B22" s="110"/>
      <c r="C22" s="56"/>
      <c r="D22" s="213"/>
      <c r="E22" s="214"/>
      <c r="F22" s="110"/>
      <c r="G22" s="110"/>
      <c r="H22" s="110"/>
      <c r="I22" s="110"/>
      <c r="J22" s="137"/>
      <c r="K22" s="137"/>
      <c r="L22" s="137"/>
      <c r="M22" s="137"/>
      <c r="N22" s="137"/>
      <c r="O22" s="216" t="s">
        <v>185</v>
      </c>
      <c r="P22" s="217"/>
    </row>
    <row r="23" ht="15.75" customHeight="1" spans="1:16">
      <c r="A23" s="110">
        <v>17</v>
      </c>
      <c r="B23" s="110"/>
      <c r="C23" s="56"/>
      <c r="D23" s="213"/>
      <c r="E23" s="214"/>
      <c r="F23" s="110"/>
      <c r="G23" s="110"/>
      <c r="H23" s="110"/>
      <c r="I23" s="110"/>
      <c r="J23" s="137"/>
      <c r="K23" s="137"/>
      <c r="L23" s="137"/>
      <c r="M23" s="137"/>
      <c r="N23" s="137"/>
      <c r="O23" s="216" t="s">
        <v>185</v>
      </c>
      <c r="P23" s="217"/>
    </row>
    <row r="24" ht="15.75" customHeight="1" spans="1:16">
      <c r="A24" s="110">
        <v>18</v>
      </c>
      <c r="B24" s="110"/>
      <c r="C24" s="56"/>
      <c r="D24" s="213"/>
      <c r="E24" s="214"/>
      <c r="F24" s="110"/>
      <c r="G24" s="110"/>
      <c r="H24" s="110"/>
      <c r="I24" s="110"/>
      <c r="J24" s="137"/>
      <c r="K24" s="137"/>
      <c r="L24" s="137"/>
      <c r="M24" s="137"/>
      <c r="N24" s="137"/>
      <c r="O24" s="216" t="s">
        <v>185</v>
      </c>
      <c r="P24" s="217"/>
    </row>
    <row r="25" ht="15.75" customHeight="1" spans="1:16">
      <c r="A25" s="110">
        <v>19</v>
      </c>
      <c r="B25" s="110"/>
      <c r="C25" s="56"/>
      <c r="D25" s="213"/>
      <c r="E25" s="214"/>
      <c r="F25" s="110"/>
      <c r="G25" s="110"/>
      <c r="H25" s="110"/>
      <c r="I25" s="110"/>
      <c r="J25" s="137"/>
      <c r="K25" s="137"/>
      <c r="L25" s="137"/>
      <c r="M25" s="137"/>
      <c r="N25" s="137"/>
      <c r="O25" s="216" t="s">
        <v>185</v>
      </c>
      <c r="P25" s="217"/>
    </row>
    <row r="26" ht="15.75" customHeight="1" spans="1:16">
      <c r="A26" s="110">
        <v>20</v>
      </c>
      <c r="B26" s="110"/>
      <c r="C26" s="56"/>
      <c r="D26" s="213"/>
      <c r="E26" s="214"/>
      <c r="F26" s="110"/>
      <c r="G26" s="110"/>
      <c r="H26" s="110"/>
      <c r="I26" s="110"/>
      <c r="J26" s="137"/>
      <c r="K26" s="137"/>
      <c r="L26" s="137"/>
      <c r="M26" s="137"/>
      <c r="N26" s="137"/>
      <c r="O26" s="216"/>
      <c r="P26" s="217"/>
    </row>
    <row r="27" customHeight="1" spans="1:16">
      <c r="A27" s="218" t="s">
        <v>195</v>
      </c>
      <c r="B27" s="194"/>
      <c r="C27" s="194"/>
      <c r="D27" s="196"/>
      <c r="E27" s="214"/>
      <c r="F27" s="110"/>
      <c r="G27" s="110"/>
      <c r="H27" s="110"/>
      <c r="I27" s="110"/>
      <c r="J27" s="137">
        <f>SUM(J7:J26)</f>
        <v>0</v>
      </c>
      <c r="K27" s="137">
        <f>SUM(K7:K26)</f>
        <v>0</v>
      </c>
      <c r="L27" s="137">
        <f>SUM(L7:L26)</f>
        <v>0</v>
      </c>
      <c r="M27" s="137">
        <f>SUM(M7:M26)</f>
        <v>0</v>
      </c>
      <c r="N27" s="137">
        <f>M27-L27</f>
        <v>0</v>
      </c>
      <c r="O27" s="202">
        <f>IF(L27=0,0,N27/L27)</f>
        <v>0</v>
      </c>
      <c r="P27" s="217"/>
    </row>
    <row r="28" customHeight="1" spans="1:16">
      <c r="A28" s="219" t="str">
        <f>参数填写!A5</f>
        <v>被评估单位填表人：蒋申璐</v>
      </c>
      <c r="B28" s="219"/>
      <c r="C28" s="219"/>
      <c r="D28" s="224"/>
      <c r="E28" s="224"/>
      <c r="F28" s="224"/>
      <c r="G28" s="224"/>
      <c r="H28" s="224"/>
      <c r="I28" s="224"/>
      <c r="J28" s="219" t="s">
        <v>186</v>
      </c>
      <c r="K28" s="219"/>
      <c r="L28" s="219"/>
      <c r="M28" s="219"/>
      <c r="N28" s="219"/>
      <c r="O28" s="219"/>
      <c r="P28" s="219"/>
    </row>
    <row r="29" ht="13.5" customHeight="1" spans="1:16">
      <c r="A29" s="223" t="str">
        <f>参数填写!A6</f>
        <v>填表日期：2022年8月</v>
      </c>
      <c r="B29" s="224"/>
      <c r="C29" s="224"/>
      <c r="D29" s="224"/>
      <c r="E29" s="224"/>
      <c r="F29" s="224"/>
      <c r="G29" s="224"/>
      <c r="H29" s="224"/>
      <c r="I29" s="224"/>
      <c r="J29" s="224"/>
      <c r="K29" s="224"/>
      <c r="L29" s="224"/>
      <c r="M29" s="224"/>
      <c r="N29" s="224"/>
      <c r="O29" s="224"/>
      <c r="P29" s="224"/>
    </row>
  </sheetData>
  <mergeCells count="2">
    <mergeCell ref="A5:D5"/>
    <mergeCell ref="A27:D27"/>
  </mergeCells>
  <printOptions horizontalCentered="1"/>
  <pageMargins left="0.27" right="0.22" top="0.82" bottom="0.866141732283464" header="1.06299212598425" footer="0.511811023622047"/>
  <pageSetup paperSize="9" fitToHeight="0" orientation="landscape"/>
  <headerFooter alignWithMargins="0">
    <oddHeader>&amp;R
&amp;"宋体,常规"&amp;10共&amp;"Times New Roman,常规"&amp;N&amp;"宋体,常规"页，第&amp;"Times New Roman,常规"&amp;P&amp;"宋体,常规"页</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0"/>
  <sheetViews>
    <sheetView workbookViewId="0">
      <selection activeCell="C15" sqref="C15"/>
    </sheetView>
  </sheetViews>
  <sheetFormatPr defaultColWidth="9" defaultRowHeight="15.75" customHeight="1"/>
  <cols>
    <col min="1" max="1" width="6.9" style="408" customWidth="1"/>
    <col min="2" max="2" width="18.7" style="408" customWidth="1"/>
    <col min="3" max="3" width="20.1" style="3" customWidth="1"/>
    <col min="4" max="4" width="10.2" style="3" customWidth="1"/>
    <col min="5" max="5" width="10.7" style="3" customWidth="1"/>
    <col min="6" max="6" width="10.9" style="3" customWidth="1"/>
    <col min="7" max="7" width="4.5" style="3" customWidth="1"/>
    <col min="8" max="8" width="13.9" style="3" customWidth="1"/>
    <col min="9" max="9" width="15.5" style="3" customWidth="1"/>
    <col min="10" max="10" width="15.7" style="3" customWidth="1"/>
    <col min="11" max="11" width="15.5" style="3" customWidth="1"/>
    <col min="12" max="12" width="8.6" style="3" customWidth="1"/>
    <col min="13" max="13" width="15.6" style="3" customWidth="1"/>
    <col min="14" max="14" width="12.6" style="3" customWidth="1"/>
    <col min="15" max="15" width="7.7" style="3" customWidth="1"/>
    <col min="16" max="16" width="13" style="3" customWidth="1"/>
    <col min="17" max="18" width="9" style="3"/>
    <col min="19" max="19" width="18" style="3" customWidth="1"/>
    <col min="20" max="16384" width="9" style="3"/>
  </cols>
  <sheetData>
    <row r="1" s="1" customFormat="1" ht="30" customHeight="1" spans="1:16">
      <c r="A1" s="409" t="s">
        <v>450</v>
      </c>
      <c r="B1" s="409"/>
      <c r="C1" s="410"/>
      <c r="D1" s="410"/>
      <c r="E1" s="410"/>
      <c r="F1" s="410"/>
      <c r="G1" s="410"/>
      <c r="H1" s="410"/>
      <c r="I1" s="410"/>
      <c r="J1" s="410"/>
      <c r="K1" s="410"/>
      <c r="L1" s="410"/>
      <c r="M1" s="410"/>
      <c r="N1" s="410"/>
      <c r="O1" s="410"/>
      <c r="P1" s="410"/>
    </row>
    <row r="2" ht="14.1" customHeight="1" spans="1:16">
      <c r="A2" s="411" t="s">
        <v>451</v>
      </c>
      <c r="B2" s="411"/>
      <c r="C2" s="412"/>
      <c r="D2" s="412"/>
      <c r="E2" s="412"/>
      <c r="F2" s="412"/>
      <c r="G2" s="412"/>
      <c r="H2" s="412"/>
      <c r="I2" s="412"/>
      <c r="J2" s="412"/>
      <c r="K2" s="412"/>
      <c r="L2" s="412"/>
      <c r="M2" s="412"/>
      <c r="N2" s="412"/>
      <c r="O2" s="412"/>
      <c r="P2" s="412"/>
    </row>
    <row r="3" ht="14.1" customHeight="1" spans="1:16">
      <c r="A3" s="413"/>
      <c r="B3" s="413"/>
      <c r="C3" s="8"/>
      <c r="D3" s="8"/>
      <c r="E3" s="8"/>
      <c r="F3" s="8"/>
      <c r="G3" s="8"/>
      <c r="H3" s="8"/>
      <c r="I3" s="8"/>
      <c r="J3" s="8"/>
      <c r="K3" s="8"/>
      <c r="L3" s="8"/>
      <c r="M3" s="8"/>
      <c r="N3" s="8"/>
      <c r="O3" s="10" t="s">
        <v>452</v>
      </c>
      <c r="P3" s="10"/>
    </row>
    <row r="4" ht="14.1" customHeight="1" spans="1:16">
      <c r="A4" s="413"/>
      <c r="B4" s="413"/>
      <c r="C4" s="8"/>
      <c r="D4" s="8"/>
      <c r="E4" s="8"/>
      <c r="F4" s="8"/>
      <c r="G4" s="8"/>
      <c r="H4" s="8"/>
      <c r="I4" s="8"/>
      <c r="J4" s="8"/>
      <c r="K4" s="8"/>
      <c r="L4" s="8"/>
      <c r="M4" s="8"/>
      <c r="N4" s="8"/>
      <c r="O4" s="10"/>
      <c r="P4" s="10"/>
    </row>
    <row r="5" customHeight="1" spans="1:16">
      <c r="A5" s="414" t="s">
        <v>453</v>
      </c>
      <c r="B5" s="414"/>
      <c r="P5" s="415" t="s">
        <v>454</v>
      </c>
    </row>
    <row r="6" s="2" customFormat="1" customHeight="1" spans="1:16">
      <c r="A6" s="416" t="s">
        <v>455</v>
      </c>
      <c r="B6" s="63" t="s">
        <v>456</v>
      </c>
      <c r="C6" s="18" t="s">
        <v>457</v>
      </c>
      <c r="D6" s="155" t="s">
        <v>458</v>
      </c>
      <c r="E6" s="21" t="s">
        <v>459</v>
      </c>
      <c r="F6" s="17" t="s">
        <v>460</v>
      </c>
      <c r="G6" s="21" t="s">
        <v>461</v>
      </c>
      <c r="H6" s="17" t="s">
        <v>462</v>
      </c>
      <c r="I6" s="18" t="s">
        <v>463</v>
      </c>
      <c r="J6" s="18"/>
      <c r="K6" s="18" t="s">
        <v>464</v>
      </c>
      <c r="L6" s="18"/>
      <c r="M6" s="18"/>
      <c r="N6" s="17" t="s">
        <v>465</v>
      </c>
      <c r="O6" s="21" t="s">
        <v>430</v>
      </c>
      <c r="P6" s="16" t="s">
        <v>8</v>
      </c>
    </row>
    <row r="7" s="2" customFormat="1" ht="24.75" customHeight="1" spans="1:16">
      <c r="A7" s="416"/>
      <c r="B7" s="416"/>
      <c r="C7" s="18"/>
      <c r="D7" s="47"/>
      <c r="E7" s="38"/>
      <c r="F7" s="18"/>
      <c r="G7" s="38"/>
      <c r="H7" s="18"/>
      <c r="I7" s="417" t="s">
        <v>466</v>
      </c>
      <c r="J7" s="18" t="s">
        <v>467</v>
      </c>
      <c r="K7" s="18" t="s">
        <v>466</v>
      </c>
      <c r="L7" s="17" t="s">
        <v>468</v>
      </c>
      <c r="M7" s="18" t="s">
        <v>467</v>
      </c>
      <c r="N7" s="18"/>
      <c r="O7" s="38"/>
      <c r="P7" s="18"/>
    </row>
    <row r="8" s="406" customFormat="1" ht="14.25" spans="1:16">
      <c r="A8" s="418" t="s">
        <v>469</v>
      </c>
      <c r="B8" s="419"/>
      <c r="C8" s="420"/>
      <c r="D8" s="420"/>
      <c r="E8" s="420"/>
      <c r="F8" s="420"/>
      <c r="G8" s="421"/>
      <c r="H8" s="422" t="e">
        <f>SUM(#REF!)/2</f>
        <v>#REF!</v>
      </c>
      <c r="I8" s="422" t="e">
        <f>SUM(#REF!)/2</f>
        <v>#REF!</v>
      </c>
      <c r="J8" s="422" t="e">
        <f>SUM(#REF!)/2</f>
        <v>#REF!</v>
      </c>
      <c r="K8" s="422" t="e">
        <f>SUM(#REF!)/2</f>
        <v>#REF!</v>
      </c>
      <c r="L8" s="422"/>
      <c r="M8" s="422" t="e">
        <f>SUM(#REF!)/2</f>
        <v>#REF!</v>
      </c>
      <c r="N8" s="423" t="e">
        <f>(M8-J8)/J8*100</f>
        <v>#REF!</v>
      </c>
      <c r="O8" s="424"/>
      <c r="P8" s="425"/>
    </row>
    <row r="9" s="406" customFormat="1" ht="14.25" spans="1:16">
      <c r="A9" s="426" t="s">
        <v>470</v>
      </c>
      <c r="B9" s="427"/>
      <c r="C9" s="428"/>
      <c r="D9" s="428"/>
      <c r="E9" s="428"/>
      <c r="F9" s="428"/>
      <c r="G9" s="429"/>
      <c r="H9" s="430"/>
      <c r="I9" s="431"/>
      <c r="J9" s="184"/>
      <c r="K9" s="424"/>
      <c r="L9" s="424"/>
      <c r="M9" s="424"/>
      <c r="N9" s="432" t="str">
        <f>IF(AND(SUM(J9)&lt;&gt;0,SUM(M9,-J9)&lt;&gt;0),ROUND(SUM(M9,-J9)/SUM(J9)*100,2),"")</f>
        <v/>
      </c>
      <c r="O9" s="433"/>
      <c r="P9" s="425"/>
    </row>
    <row r="10" s="407" customFormat="1" ht="12.75" spans="1:16">
      <c r="A10" s="434" t="s">
        <v>471</v>
      </c>
      <c r="B10" s="435"/>
      <c r="C10" s="428"/>
      <c r="D10" s="428"/>
      <c r="E10" s="428"/>
      <c r="F10" s="428"/>
      <c r="G10" s="429"/>
      <c r="H10" s="422" t="e">
        <f>H8-H9</f>
        <v>#REF!</v>
      </c>
      <c r="I10" s="422" t="e">
        <f>I8-I9</f>
        <v>#REF!</v>
      </c>
      <c r="J10" s="422" t="e">
        <f>J8-J9</f>
        <v>#REF!</v>
      </c>
      <c r="K10" s="422" t="e">
        <f>K8-K9</f>
        <v>#REF!</v>
      </c>
      <c r="L10" s="422"/>
      <c r="M10" s="422" t="e">
        <f>M8-M9</f>
        <v>#REF!</v>
      </c>
      <c r="N10" s="183" t="e">
        <f>IF(AND(SUM(J10)&lt;&gt;0,SUM(M10,-J10)&lt;&gt;0),ROUND(SUM(M10,-J10)/SUM(J10)*100,2),"")</f>
        <v>#REF!</v>
      </c>
      <c r="O10" s="436"/>
      <c r="P10" s="437"/>
    </row>
  </sheetData>
  <autoFilter xmlns:etc="http://www.wps.cn/officeDocument/2017/etCustomData" ref="P1:P10" etc:filterBottomFollowUsedRange="0">
    <extLst/>
  </autoFilter>
  <mergeCells count="17">
    <mergeCell ref="O3:P3"/>
    <mergeCell ref="I6:J6"/>
    <mergeCell ref="K6:M6"/>
    <mergeCell ref="A8:G8"/>
    <mergeCell ref="A9:G9"/>
    <mergeCell ref="A10:G10"/>
    <mergeCell ref="A6:A7"/>
    <mergeCell ref="B6:B7"/>
    <mergeCell ref="C6:C7"/>
    <mergeCell ref="D6:D7"/>
    <mergeCell ref="E6:E7"/>
    <mergeCell ref="F6:F7"/>
    <mergeCell ref="G6:G7"/>
    <mergeCell ref="H6:H7"/>
    <mergeCell ref="N6:N7"/>
    <mergeCell ref="O6:O7"/>
    <mergeCell ref="P6:P7"/>
  </mergeCells>
  <printOptions horizontalCentered="1"/>
  <pageMargins left="0.27" right="0.25" top="0.73" bottom="0.47" header="1.06299212598425" footer="0.23"/>
  <pageSetup paperSize="9" scale="59" fitToHeight="0" orientation="landscape"/>
  <headerFooter scaleWithDoc="0">
    <oddHeader>&amp;R
&amp;"宋体,常规"&amp;10共&amp;"Times New Roman,常规"&amp;N&amp;"宋体,常规"页，第&amp;"Times New Roman,常规"&amp;P&amp;"宋体,常规"页</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2"/>
  <sheetViews>
    <sheetView topLeftCell="A25" workbookViewId="0">
      <selection activeCell="B29" sqref="$A29:$XFD31"/>
    </sheetView>
  </sheetViews>
  <sheetFormatPr defaultColWidth="9" defaultRowHeight="15.75"/>
  <cols>
    <col min="1" max="1" width="12.7" customWidth="1"/>
    <col min="2" max="2" width="30.5" customWidth="1"/>
    <col min="3" max="3" width="17.5" customWidth="1"/>
    <col min="4" max="4" width="18.5" customWidth="1"/>
    <col min="5" max="5" width="17.5" customWidth="1"/>
    <col min="6" max="6" width="17.6" customWidth="1"/>
    <col min="7" max="7" width="15.7" customWidth="1"/>
    <col min="8" max="8" width="11.2" customWidth="1"/>
    <col min="11" max="11" width="14.7" hidden="1" customWidth="1"/>
    <col min="12" max="12" width="14.2" hidden="1" customWidth="1"/>
  </cols>
  <sheetData>
    <row r="1" ht="23.25" spans="1:12">
      <c r="A1" s="189" t="s">
        <v>472</v>
      </c>
      <c r="B1" s="86"/>
      <c r="C1" s="86"/>
      <c r="D1" s="86"/>
      <c r="E1" s="86"/>
      <c r="F1" s="86"/>
      <c r="G1" s="86"/>
      <c r="H1" s="86"/>
      <c r="I1" s="86"/>
      <c r="J1" s="86"/>
    </row>
    <row r="2" spans="1:12">
      <c r="A2" s="190" t="s">
        <v>451</v>
      </c>
      <c r="B2" s="92"/>
      <c r="C2" s="92"/>
      <c r="D2" s="92"/>
      <c r="E2" s="93"/>
      <c r="F2" s="93"/>
      <c r="G2" s="93"/>
      <c r="H2" s="93"/>
      <c r="I2" s="93"/>
      <c r="J2" s="93"/>
    </row>
    <row r="3" spans="1:12">
      <c r="A3" s="100"/>
      <c r="B3" s="100"/>
      <c r="C3" s="100"/>
      <c r="D3" s="100"/>
      <c r="E3" s="96"/>
      <c r="F3" s="96"/>
      <c r="G3" s="96"/>
      <c r="H3" s="191" t="s">
        <v>473</v>
      </c>
      <c r="I3" s="191"/>
      <c r="J3" s="191"/>
    </row>
    <row r="4" spans="1:12">
      <c r="A4" s="100"/>
      <c r="B4" s="100"/>
      <c r="C4" s="100"/>
      <c r="D4" s="100"/>
      <c r="E4" s="96"/>
      <c r="F4" s="96"/>
      <c r="G4" s="96"/>
      <c r="H4" s="191"/>
      <c r="I4" s="191"/>
      <c r="J4" s="191"/>
    </row>
    <row r="5" spans="1:12">
      <c r="A5" s="192" t="s">
        <v>453</v>
      </c>
      <c r="B5" s="81"/>
      <c r="C5" s="81"/>
      <c r="D5" s="81"/>
      <c r="E5" s="81"/>
      <c r="F5" s="81"/>
      <c r="G5" s="193" t="s">
        <v>3</v>
      </c>
      <c r="H5" s="193"/>
      <c r="I5" s="193"/>
      <c r="J5" s="193"/>
    </row>
    <row r="6" spans="1:12">
      <c r="A6" s="133" t="s">
        <v>474</v>
      </c>
      <c r="B6" s="133" t="s">
        <v>130</v>
      </c>
      <c r="C6" s="194" t="s">
        <v>94</v>
      </c>
      <c r="D6" s="195"/>
      <c r="E6" s="133" t="s">
        <v>95</v>
      </c>
      <c r="F6" s="110"/>
      <c r="G6" s="133" t="s">
        <v>475</v>
      </c>
      <c r="H6" s="110"/>
      <c r="I6" s="133" t="s">
        <v>296</v>
      </c>
      <c r="J6" s="110"/>
    </row>
    <row r="7" spans="1:12">
      <c r="A7" s="110"/>
      <c r="B7" s="110"/>
      <c r="C7" s="196" t="s">
        <v>431</v>
      </c>
      <c r="D7" s="133" t="s">
        <v>432</v>
      </c>
      <c r="E7" s="133" t="s">
        <v>431</v>
      </c>
      <c r="F7" s="133" t="s">
        <v>432</v>
      </c>
      <c r="G7" s="133" t="s">
        <v>431</v>
      </c>
      <c r="H7" s="133" t="s">
        <v>432</v>
      </c>
      <c r="I7" s="133" t="s">
        <v>431</v>
      </c>
      <c r="J7" s="133" t="s">
        <v>432</v>
      </c>
    </row>
    <row r="8" spans="1:12">
      <c r="A8" s="392" t="s">
        <v>476</v>
      </c>
      <c r="B8" s="203" t="s">
        <v>477</v>
      </c>
      <c r="C8" s="204" t="e">
        <f>构筑物!#REF!</f>
        <v>#REF!</v>
      </c>
      <c r="D8" s="204" t="e">
        <f>构筑物!#REF!</f>
        <v>#REF!</v>
      </c>
      <c r="E8" s="204" t="e">
        <f>构筑物!#REF!</f>
        <v>#REF!</v>
      </c>
      <c r="F8" s="204" t="e">
        <f>构筑物!#REF!</f>
        <v>#REF!</v>
      </c>
      <c r="G8" s="200" t="e">
        <f t="shared" ref="G8:G10" si="0">E8-C8</f>
        <v>#REF!</v>
      </c>
      <c r="H8" s="200" t="e">
        <f t="shared" ref="H8:H10" si="1">F8-D8</f>
        <v>#REF!</v>
      </c>
      <c r="I8" s="201" t="e">
        <f t="shared" ref="I8:I10" si="2">IF(C8=0,0,G8/C8)</f>
        <v>#REF!</v>
      </c>
      <c r="J8" s="202" t="e">
        <f t="shared" ref="J8:J10" si="3">IF(D8=0,0,H8/D8)</f>
        <v>#REF!</v>
      </c>
      <c r="K8" s="393" t="e">
        <f>E8+E11+E14+E17+E20+E23+E26+E29+E32+E35+E38+E41+E44+E47</f>
        <v>#REF!</v>
      </c>
      <c r="L8" s="393" t="e">
        <f>F8+F11+F14+F17+F20+F23+F26+F29+F32+F35+F38+F41+F44+F47</f>
        <v>#REF!</v>
      </c>
    </row>
    <row r="9" spans="1:12">
      <c r="A9" s="394"/>
      <c r="B9" s="203" t="s">
        <v>478</v>
      </c>
      <c r="C9" s="204" t="e">
        <f>'机器设备 '!#REF!</f>
        <v>#REF!</v>
      </c>
      <c r="D9" s="204" t="e">
        <f>'机器设备 '!#REF!</f>
        <v>#REF!</v>
      </c>
      <c r="E9" s="204" t="e">
        <f>'机器设备 '!#REF!</f>
        <v>#REF!</v>
      </c>
      <c r="F9" s="204" t="e">
        <f>'机器设备 '!#REF!</f>
        <v>#REF!</v>
      </c>
      <c r="G9" s="200" t="e">
        <f t="shared" si="0"/>
        <v>#REF!</v>
      </c>
      <c r="H9" s="200" t="e">
        <f t="shared" si="1"/>
        <v>#REF!</v>
      </c>
      <c r="I9" s="201" t="e">
        <f t="shared" si="2"/>
        <v>#REF!</v>
      </c>
      <c r="J9" s="202" t="e">
        <f t="shared" si="3"/>
        <v>#REF!</v>
      </c>
      <c r="K9" s="393" t="e">
        <f>E9+E12+E15+E18+E21+E24+E27+E30+E33+E36+E39+E42+E45+E48</f>
        <v>#REF!</v>
      </c>
      <c r="L9" s="393" t="e">
        <f>F9+F12+F15+F18+F21+F24+F27+F30+F33+F36+F39+F42+F45+F48</f>
        <v>#REF!</v>
      </c>
    </row>
    <row r="10" s="391" customFormat="1" spans="1:12">
      <c r="A10" s="395"/>
      <c r="B10" s="396" t="s">
        <v>479</v>
      </c>
      <c r="C10" s="397" t="e">
        <f>SUM(C8:C9)</f>
        <v>#REF!</v>
      </c>
      <c r="D10" s="397" t="e">
        <f>SUM(D8:D9)</f>
        <v>#REF!</v>
      </c>
      <c r="E10" s="397" t="e">
        <f>SUM(E8:E9)</f>
        <v>#REF!</v>
      </c>
      <c r="F10" s="397" t="e">
        <f>SUM(F8:F9)</f>
        <v>#REF!</v>
      </c>
      <c r="G10" s="200" t="e">
        <f t="shared" si="0"/>
        <v>#REF!</v>
      </c>
      <c r="H10" s="200" t="e">
        <f t="shared" si="1"/>
        <v>#REF!</v>
      </c>
      <c r="I10" s="201" t="e">
        <f t="shared" si="2"/>
        <v>#REF!</v>
      </c>
      <c r="J10" s="202" t="e">
        <f t="shared" si="3"/>
        <v>#REF!</v>
      </c>
    </row>
    <row r="11" spans="1:12">
      <c r="A11" s="392" t="s">
        <v>480</v>
      </c>
      <c r="B11" s="203" t="s">
        <v>477</v>
      </c>
      <c r="C11" s="204" t="e">
        <f>构筑物!#REF!</f>
        <v>#REF!</v>
      </c>
      <c r="D11" s="204" t="e">
        <f>构筑物!#REF!</f>
        <v>#REF!</v>
      </c>
      <c r="E11" s="204" t="e">
        <f>构筑物!#REF!</f>
        <v>#REF!</v>
      </c>
      <c r="F11" s="204" t="e">
        <f>构筑物!#REF!</f>
        <v>#REF!</v>
      </c>
      <c r="G11" s="200" t="e">
        <f t="shared" ref="G11:G13" si="4">E11-C11</f>
        <v>#REF!</v>
      </c>
      <c r="H11" s="200" t="e">
        <f t="shared" ref="H11:H13" si="5">F11-D11</f>
        <v>#REF!</v>
      </c>
      <c r="I11" s="201" t="e">
        <f t="shared" ref="I11:I13" si="6">IF(C11=0,0,G11/C11)</f>
        <v>#REF!</v>
      </c>
      <c r="J11" s="202" t="e">
        <f t="shared" ref="J11:J13" si="7">IF(D11=0,0,H11/D11)</f>
        <v>#REF!</v>
      </c>
    </row>
    <row r="12" spans="1:12">
      <c r="A12" s="394"/>
      <c r="B12" s="203" t="s">
        <v>478</v>
      </c>
      <c r="C12" s="204" t="e">
        <f>'机器设备 '!#REF!</f>
        <v>#REF!</v>
      </c>
      <c r="D12" s="204" t="e">
        <f>'机器设备 '!#REF!</f>
        <v>#REF!</v>
      </c>
      <c r="E12" s="204" t="e">
        <f>'机器设备 '!#REF!</f>
        <v>#REF!</v>
      </c>
      <c r="F12" s="204" t="e">
        <f>'机器设备 '!#REF!</f>
        <v>#REF!</v>
      </c>
      <c r="G12" s="200" t="e">
        <f t="shared" si="4"/>
        <v>#REF!</v>
      </c>
      <c r="H12" s="200" t="e">
        <f t="shared" si="5"/>
        <v>#REF!</v>
      </c>
      <c r="I12" s="201" t="e">
        <f t="shared" si="6"/>
        <v>#REF!</v>
      </c>
      <c r="J12" s="202" t="e">
        <f t="shared" si="7"/>
        <v>#REF!</v>
      </c>
    </row>
    <row r="13" s="391" customFormat="1" spans="1:12">
      <c r="A13" s="395"/>
      <c r="B13" s="396" t="s">
        <v>479</v>
      </c>
      <c r="C13" s="397" t="e">
        <f>SUM(C11:C12)</f>
        <v>#REF!</v>
      </c>
      <c r="D13" s="397" t="e">
        <f>SUM(D11:D12)</f>
        <v>#REF!</v>
      </c>
      <c r="E13" s="397" t="e">
        <f>SUM(E11:E12)</f>
        <v>#REF!</v>
      </c>
      <c r="F13" s="397" t="e">
        <f>SUM(F11:F12)</f>
        <v>#REF!</v>
      </c>
      <c r="G13" s="398" t="e">
        <f t="shared" si="4"/>
        <v>#REF!</v>
      </c>
      <c r="H13" s="398" t="e">
        <f t="shared" si="5"/>
        <v>#REF!</v>
      </c>
      <c r="I13" s="399" t="e">
        <f t="shared" si="6"/>
        <v>#REF!</v>
      </c>
      <c r="J13" s="400" t="e">
        <f t="shared" si="7"/>
        <v>#REF!</v>
      </c>
    </row>
    <row r="14" spans="1:12">
      <c r="A14" s="392" t="s">
        <v>481</v>
      </c>
      <c r="B14" s="203" t="s">
        <v>477</v>
      </c>
      <c r="C14" s="204" t="e">
        <f>构筑物!#REF!</f>
        <v>#REF!</v>
      </c>
      <c r="D14" s="204" t="e">
        <f>构筑物!#REF!</f>
        <v>#REF!</v>
      </c>
      <c r="E14" s="204" t="e">
        <f>构筑物!#REF!</f>
        <v>#REF!</v>
      </c>
      <c r="F14" s="204" t="e">
        <f>构筑物!#REF!</f>
        <v>#REF!</v>
      </c>
      <c r="G14" s="200" t="e">
        <f t="shared" ref="G14:G16" si="8">E14-C14</f>
        <v>#REF!</v>
      </c>
      <c r="H14" s="200" t="e">
        <f t="shared" ref="H14:H16" si="9">F14-D14</f>
        <v>#REF!</v>
      </c>
      <c r="I14" s="201" t="e">
        <f t="shared" ref="I14:I16" si="10">IF(C14=0,0,G14/C14)</f>
        <v>#REF!</v>
      </c>
      <c r="J14" s="202" t="e">
        <f t="shared" ref="J14:J16" si="11">IF(D14=0,0,H14/D14)</f>
        <v>#REF!</v>
      </c>
    </row>
    <row r="15" spans="1:12">
      <c r="A15" s="394"/>
      <c r="B15" s="203" t="s">
        <v>478</v>
      </c>
      <c r="C15" s="204" t="e">
        <f>'机器设备 '!#REF!</f>
        <v>#REF!</v>
      </c>
      <c r="D15" s="204" t="e">
        <f>'机器设备 '!#REF!</f>
        <v>#REF!</v>
      </c>
      <c r="E15" s="204" t="e">
        <f>'机器设备 '!#REF!</f>
        <v>#REF!</v>
      </c>
      <c r="F15" s="204" t="e">
        <f>'机器设备 '!#REF!</f>
        <v>#REF!</v>
      </c>
      <c r="G15" s="200" t="e">
        <f t="shared" si="8"/>
        <v>#REF!</v>
      </c>
      <c r="H15" s="200" t="e">
        <f t="shared" si="9"/>
        <v>#REF!</v>
      </c>
      <c r="I15" s="201" t="e">
        <f t="shared" si="10"/>
        <v>#REF!</v>
      </c>
      <c r="J15" s="202" t="e">
        <f t="shared" si="11"/>
        <v>#REF!</v>
      </c>
    </row>
    <row r="16" s="391" customFormat="1" spans="1:12">
      <c r="A16" s="395"/>
      <c r="B16" s="396" t="s">
        <v>479</v>
      </c>
      <c r="C16" s="397" t="e">
        <f>SUM(C14:C15)</f>
        <v>#REF!</v>
      </c>
      <c r="D16" s="397" t="e">
        <f>SUM(D14:D15)</f>
        <v>#REF!</v>
      </c>
      <c r="E16" s="397" t="e">
        <f>SUM(E14:E15)</f>
        <v>#REF!</v>
      </c>
      <c r="F16" s="397" t="e">
        <f>SUM(F14:F15)</f>
        <v>#REF!</v>
      </c>
      <c r="G16" s="398" t="e">
        <f t="shared" si="8"/>
        <v>#REF!</v>
      </c>
      <c r="H16" s="398" t="e">
        <f t="shared" si="9"/>
        <v>#REF!</v>
      </c>
      <c r="I16" s="399" t="e">
        <f t="shared" si="10"/>
        <v>#REF!</v>
      </c>
      <c r="J16" s="400" t="e">
        <f t="shared" si="11"/>
        <v>#REF!</v>
      </c>
    </row>
    <row r="17" spans="1:10">
      <c r="A17" s="392" t="s">
        <v>482</v>
      </c>
      <c r="B17" s="203" t="s">
        <v>477</v>
      </c>
      <c r="C17" s="204" t="e">
        <f>构筑物!#REF!</f>
        <v>#REF!</v>
      </c>
      <c r="D17" s="204" t="e">
        <f>构筑物!#REF!</f>
        <v>#REF!</v>
      </c>
      <c r="E17" s="204" t="e">
        <f>构筑物!#REF!</f>
        <v>#REF!</v>
      </c>
      <c r="F17" s="204" t="e">
        <f>构筑物!#REF!</f>
        <v>#REF!</v>
      </c>
      <c r="G17" s="200" t="e">
        <f t="shared" ref="G17:G18" si="12">E17-C17</f>
        <v>#REF!</v>
      </c>
      <c r="H17" s="200" t="e">
        <f t="shared" ref="H17:H18" si="13">F17-D17</f>
        <v>#REF!</v>
      </c>
      <c r="I17" s="201" t="e">
        <f t="shared" ref="I17:I18" si="14">IF(C17=0,0,G17/C17)</f>
        <v>#REF!</v>
      </c>
      <c r="J17" s="202" t="e">
        <f t="shared" ref="J17:J18" si="15">IF(D17=0,0,H17/D17)</f>
        <v>#REF!</v>
      </c>
    </row>
    <row r="18" spans="1:10">
      <c r="A18" s="394"/>
      <c r="B18" s="203" t="s">
        <v>478</v>
      </c>
      <c r="C18" s="204" t="e">
        <f>'机器设备 '!#REF!</f>
        <v>#REF!</v>
      </c>
      <c r="D18" s="204" t="e">
        <f>'机器设备 '!#REF!</f>
        <v>#REF!</v>
      </c>
      <c r="E18" s="204" t="e">
        <f>'机器设备 '!#REF!</f>
        <v>#REF!</v>
      </c>
      <c r="F18" s="204" t="e">
        <f>'机器设备 '!#REF!</f>
        <v>#REF!</v>
      </c>
      <c r="G18" s="200" t="e">
        <f t="shared" si="12"/>
        <v>#REF!</v>
      </c>
      <c r="H18" s="200" t="e">
        <f t="shared" si="13"/>
        <v>#REF!</v>
      </c>
      <c r="I18" s="201" t="e">
        <f t="shared" si="14"/>
        <v>#REF!</v>
      </c>
      <c r="J18" s="202" t="e">
        <f t="shared" si="15"/>
        <v>#REF!</v>
      </c>
    </row>
    <row r="19" s="391" customFormat="1" spans="1:10">
      <c r="A19" s="395"/>
      <c r="B19" s="396" t="s">
        <v>479</v>
      </c>
      <c r="C19" s="397" t="e">
        <f>SUM(C17:C18)</f>
        <v>#REF!</v>
      </c>
      <c r="D19" s="397" t="e">
        <f>SUM(D17:D18)</f>
        <v>#REF!</v>
      </c>
      <c r="E19" s="397" t="e">
        <f>SUM(E17:E18)</f>
        <v>#REF!</v>
      </c>
      <c r="F19" s="397" t="e">
        <f>SUM(F17:F18)</f>
        <v>#REF!</v>
      </c>
      <c r="G19" s="398" t="e">
        <f t="shared" ref="G19" si="16">E19-C19</f>
        <v>#REF!</v>
      </c>
      <c r="H19" s="398" t="e">
        <f t="shared" ref="H19" si="17">F19-D19</f>
        <v>#REF!</v>
      </c>
      <c r="I19" s="399" t="e">
        <f t="shared" ref="I19" si="18">IF(C19=0,0,G19/C19)</f>
        <v>#REF!</v>
      </c>
      <c r="J19" s="400" t="e">
        <f t="shared" ref="J19" si="19">IF(D19=0,0,H19/D19)</f>
        <v>#REF!</v>
      </c>
    </row>
    <row r="20" spans="1:10">
      <c r="A20" s="392" t="s">
        <v>483</v>
      </c>
      <c r="B20" s="203" t="s">
        <v>477</v>
      </c>
      <c r="C20" s="204" t="e">
        <f>构筑物!#REF!</f>
        <v>#REF!</v>
      </c>
      <c r="D20" s="204" t="e">
        <f>构筑物!#REF!</f>
        <v>#REF!</v>
      </c>
      <c r="E20" s="204" t="e">
        <f>构筑物!#REF!</f>
        <v>#REF!</v>
      </c>
      <c r="F20" s="204" t="e">
        <f>构筑物!#REF!</f>
        <v>#REF!</v>
      </c>
      <c r="G20" s="200" t="e">
        <f t="shared" ref="G20:G21" si="20">E20-C20</f>
        <v>#REF!</v>
      </c>
      <c r="H20" s="200" t="e">
        <f t="shared" ref="H20:H21" si="21">F20-D20</f>
        <v>#REF!</v>
      </c>
      <c r="I20" s="201" t="e">
        <f t="shared" ref="I20:I21" si="22">IF(C20=0,0,G20/C20)</f>
        <v>#REF!</v>
      </c>
      <c r="J20" s="202" t="e">
        <f t="shared" ref="J20:J21" si="23">IF(D20=0,0,H20/D20)</f>
        <v>#REF!</v>
      </c>
    </row>
    <row r="21" spans="1:10">
      <c r="A21" s="394"/>
      <c r="B21" s="203" t="s">
        <v>478</v>
      </c>
      <c r="C21" s="204" t="e">
        <f>'机器设备 '!#REF!</f>
        <v>#REF!</v>
      </c>
      <c r="D21" s="204" t="e">
        <f>'机器设备 '!#REF!</f>
        <v>#REF!</v>
      </c>
      <c r="E21" s="204" t="e">
        <f>'机器设备 '!#REF!</f>
        <v>#REF!</v>
      </c>
      <c r="F21" s="204" t="e">
        <f>'机器设备 '!#REF!</f>
        <v>#REF!</v>
      </c>
      <c r="G21" s="200" t="e">
        <f t="shared" si="20"/>
        <v>#REF!</v>
      </c>
      <c r="H21" s="200" t="e">
        <f t="shared" si="21"/>
        <v>#REF!</v>
      </c>
      <c r="I21" s="201" t="e">
        <f t="shared" si="22"/>
        <v>#REF!</v>
      </c>
      <c r="J21" s="202" t="e">
        <f t="shared" si="23"/>
        <v>#REF!</v>
      </c>
    </row>
    <row r="22" s="391" customFormat="1" spans="1:10">
      <c r="A22" s="395"/>
      <c r="B22" s="396" t="s">
        <v>479</v>
      </c>
      <c r="C22" s="397" t="e">
        <f>SUM(C20:C21)</f>
        <v>#REF!</v>
      </c>
      <c r="D22" s="397" t="e">
        <f>SUM(D20:D21)</f>
        <v>#REF!</v>
      </c>
      <c r="E22" s="397" t="e">
        <f>SUM(E20:E21)</f>
        <v>#REF!</v>
      </c>
      <c r="F22" s="397" t="e">
        <f>SUM(F20:F21)</f>
        <v>#REF!</v>
      </c>
      <c r="G22" s="398" t="e">
        <f t="shared" ref="G22" si="24">E22-C22</f>
        <v>#REF!</v>
      </c>
      <c r="H22" s="398" t="e">
        <f t="shared" ref="H22" si="25">F22-D22</f>
        <v>#REF!</v>
      </c>
      <c r="I22" s="399" t="e">
        <f t="shared" ref="I22" si="26">IF(C22=0,0,G22/C22)</f>
        <v>#REF!</v>
      </c>
      <c r="J22" s="400" t="e">
        <f t="shared" ref="J22" si="27">IF(D22=0,0,H22/D22)</f>
        <v>#REF!</v>
      </c>
    </row>
    <row r="23" spans="1:10">
      <c r="A23" s="392" t="s">
        <v>484</v>
      </c>
      <c r="B23" s="203" t="s">
        <v>477</v>
      </c>
      <c r="C23" s="204" t="e">
        <f>构筑物!#REF!</f>
        <v>#REF!</v>
      </c>
      <c r="D23" s="204" t="e">
        <f>构筑物!#REF!</f>
        <v>#REF!</v>
      </c>
      <c r="E23" s="204" t="e">
        <f>构筑物!#REF!</f>
        <v>#REF!</v>
      </c>
      <c r="F23" s="204" t="e">
        <f>构筑物!#REF!</f>
        <v>#REF!</v>
      </c>
      <c r="G23" s="200" t="e">
        <f t="shared" ref="G23:G24" si="28">E23-C23</f>
        <v>#REF!</v>
      </c>
      <c r="H23" s="200" t="e">
        <f t="shared" ref="H23:H24" si="29">F23-D23</f>
        <v>#REF!</v>
      </c>
      <c r="I23" s="201" t="e">
        <f t="shared" ref="I23:I24" si="30">IF(C23=0,0,G23/C23)</f>
        <v>#REF!</v>
      </c>
      <c r="J23" s="202" t="e">
        <f t="shared" ref="J23:J24" si="31">IF(D23=0,0,H23/D23)</f>
        <v>#REF!</v>
      </c>
    </row>
    <row r="24" spans="1:10">
      <c r="A24" s="394"/>
      <c r="B24" s="203" t="s">
        <v>478</v>
      </c>
      <c r="C24" s="204" t="e">
        <f>'机器设备 '!#REF!</f>
        <v>#REF!</v>
      </c>
      <c r="D24" s="204" t="e">
        <f>'机器设备 '!#REF!</f>
        <v>#REF!</v>
      </c>
      <c r="E24" s="204" t="e">
        <f>'机器设备 '!#REF!</f>
        <v>#REF!</v>
      </c>
      <c r="F24" s="204" t="e">
        <f>'机器设备 '!#REF!</f>
        <v>#REF!</v>
      </c>
      <c r="G24" s="200" t="e">
        <f t="shared" si="28"/>
        <v>#REF!</v>
      </c>
      <c r="H24" s="200" t="e">
        <f t="shared" si="29"/>
        <v>#REF!</v>
      </c>
      <c r="I24" s="201" t="e">
        <f t="shared" si="30"/>
        <v>#REF!</v>
      </c>
      <c r="J24" s="202" t="e">
        <f t="shared" si="31"/>
        <v>#REF!</v>
      </c>
    </row>
    <row r="25" s="391" customFormat="1" spans="1:10">
      <c r="A25" s="395"/>
      <c r="B25" s="396" t="s">
        <v>479</v>
      </c>
      <c r="C25" s="397" t="e">
        <f>SUM(C23:C24)</f>
        <v>#REF!</v>
      </c>
      <c r="D25" s="397" t="e">
        <f>SUM(D23:D24)</f>
        <v>#REF!</v>
      </c>
      <c r="E25" s="397" t="e">
        <f>SUM(E23:E24)</f>
        <v>#REF!</v>
      </c>
      <c r="F25" s="397" t="e">
        <f>SUM(F23:F24)</f>
        <v>#REF!</v>
      </c>
      <c r="G25" s="398" t="e">
        <f t="shared" ref="G25" si="32">E25-C25</f>
        <v>#REF!</v>
      </c>
      <c r="H25" s="398" t="e">
        <f t="shared" ref="H25" si="33">F25-D25</f>
        <v>#REF!</v>
      </c>
      <c r="I25" s="399" t="e">
        <f t="shared" ref="I25" si="34">IF(C25=0,0,G25/C25)</f>
        <v>#REF!</v>
      </c>
      <c r="J25" s="400" t="e">
        <f t="shared" ref="J25" si="35">IF(D25=0,0,H25/D25)</f>
        <v>#REF!</v>
      </c>
    </row>
    <row r="26" spans="1:10">
      <c r="A26" s="392" t="s">
        <v>485</v>
      </c>
      <c r="B26" s="203" t="s">
        <v>477</v>
      </c>
      <c r="C26" s="204" t="e">
        <f>构筑物!#REF!</f>
        <v>#REF!</v>
      </c>
      <c r="D26" s="204" t="e">
        <f>构筑物!#REF!</f>
        <v>#REF!</v>
      </c>
      <c r="E26" s="204" t="e">
        <f>构筑物!#REF!</f>
        <v>#REF!</v>
      </c>
      <c r="F26" s="204" t="e">
        <f>构筑物!#REF!</f>
        <v>#REF!</v>
      </c>
      <c r="G26" s="200" t="e">
        <f t="shared" ref="G26:H26" si="36">E26-C26</f>
        <v>#REF!</v>
      </c>
      <c r="H26" s="200" t="e">
        <f t="shared" si="36"/>
        <v>#REF!</v>
      </c>
      <c r="I26" s="201" t="e">
        <f t="shared" ref="I26:J51" si="37">IF(C26=0,0,G26/C26)</f>
        <v>#REF!</v>
      </c>
      <c r="J26" s="202" t="e">
        <f t="shared" si="37"/>
        <v>#REF!</v>
      </c>
    </row>
    <row r="27" spans="1:10">
      <c r="A27" s="394"/>
      <c r="B27" s="203" t="s">
        <v>478</v>
      </c>
      <c r="C27" s="204" t="e">
        <f>'机器设备 '!#REF!</f>
        <v>#REF!</v>
      </c>
      <c r="D27" s="204" t="e">
        <f>'机器设备 '!#REF!</f>
        <v>#REF!</v>
      </c>
      <c r="E27" s="204" t="e">
        <f>'机器设备 '!#REF!</f>
        <v>#REF!</v>
      </c>
      <c r="F27" s="204" t="e">
        <f>'机器设备 '!#REF!</f>
        <v>#REF!</v>
      </c>
      <c r="G27" s="200" t="e">
        <f t="shared" ref="G27:H27" si="38">E27-C27</f>
        <v>#REF!</v>
      </c>
      <c r="H27" s="200" t="e">
        <f t="shared" si="38"/>
        <v>#REF!</v>
      </c>
      <c r="I27" s="201" t="e">
        <f t="shared" si="37"/>
        <v>#REF!</v>
      </c>
      <c r="J27" s="202" t="e">
        <f t="shared" si="37"/>
        <v>#REF!</v>
      </c>
    </row>
    <row r="28" s="391" customFormat="1" spans="1:10">
      <c r="A28" s="395"/>
      <c r="B28" s="396" t="s">
        <v>479</v>
      </c>
      <c r="C28" s="397" t="e">
        <f>SUM(C26:C27)</f>
        <v>#REF!</v>
      </c>
      <c r="D28" s="397" t="e">
        <f>SUM(D26:D27)</f>
        <v>#REF!</v>
      </c>
      <c r="E28" s="397" t="e">
        <f>SUM(E26:E27)</f>
        <v>#REF!</v>
      </c>
      <c r="F28" s="397" t="e">
        <f>SUM(F26:F27)</f>
        <v>#REF!</v>
      </c>
      <c r="G28" s="398" t="e">
        <f t="shared" ref="G28" si="39">E28-C28</f>
        <v>#REF!</v>
      </c>
      <c r="H28" s="398" t="e">
        <f t="shared" ref="H28" si="40">F28-D28</f>
        <v>#REF!</v>
      </c>
      <c r="I28" s="399" t="e">
        <f t="shared" ref="I28" si="41">IF(C28=0,0,G28/C28)</f>
        <v>#REF!</v>
      </c>
      <c r="J28" s="400" t="e">
        <f t="shared" ref="J28" si="42">IF(D28=0,0,H28/D28)</f>
        <v>#REF!</v>
      </c>
    </row>
    <row r="29" spans="1:10">
      <c r="A29" s="392" t="s">
        <v>486</v>
      </c>
      <c r="B29" s="203" t="s">
        <v>477</v>
      </c>
      <c r="C29" s="204" t="e">
        <f>构筑物!#REF!</f>
        <v>#REF!</v>
      </c>
      <c r="D29" s="204" t="e">
        <f>构筑物!#REF!</f>
        <v>#REF!</v>
      </c>
      <c r="E29" s="204" t="e">
        <f>构筑物!#REF!</f>
        <v>#REF!</v>
      </c>
      <c r="F29" s="204" t="e">
        <f>构筑物!#REF!</f>
        <v>#REF!</v>
      </c>
      <c r="G29" s="200" t="e">
        <f t="shared" ref="G29:G30" si="43">E29-C29</f>
        <v>#REF!</v>
      </c>
      <c r="H29" s="200" t="e">
        <f t="shared" ref="H29:H30" si="44">F29-D29</f>
        <v>#REF!</v>
      </c>
      <c r="I29" s="201" t="e">
        <f t="shared" ref="I29:I30" si="45">IF(C29=0,0,G29/C29)</f>
        <v>#REF!</v>
      </c>
      <c r="J29" s="202" t="e">
        <f t="shared" ref="J29:J30" si="46">IF(D29=0,0,H29/D29)</f>
        <v>#REF!</v>
      </c>
    </row>
    <row r="30" spans="1:10">
      <c r="A30" s="394"/>
      <c r="B30" s="203" t="s">
        <v>478</v>
      </c>
      <c r="C30" s="204" t="e">
        <f>'机器设备 '!#REF!</f>
        <v>#REF!</v>
      </c>
      <c r="D30" s="204" t="e">
        <f>'机器设备 '!#REF!</f>
        <v>#REF!</v>
      </c>
      <c r="E30" s="204" t="e">
        <f>'机器设备 '!#REF!</f>
        <v>#REF!</v>
      </c>
      <c r="F30" s="204" t="e">
        <f>'机器设备 '!#REF!</f>
        <v>#REF!</v>
      </c>
      <c r="G30" s="200" t="e">
        <f t="shared" si="43"/>
        <v>#REF!</v>
      </c>
      <c r="H30" s="200" t="e">
        <f t="shared" si="44"/>
        <v>#REF!</v>
      </c>
      <c r="I30" s="201" t="e">
        <f t="shared" si="45"/>
        <v>#REF!</v>
      </c>
      <c r="J30" s="202" t="e">
        <f t="shared" si="46"/>
        <v>#REF!</v>
      </c>
    </row>
    <row r="31" s="391" customFormat="1" spans="1:10">
      <c r="A31" s="395"/>
      <c r="B31" s="396" t="s">
        <v>479</v>
      </c>
      <c r="C31" s="397" t="e">
        <f>SUM(C29:C30)</f>
        <v>#REF!</v>
      </c>
      <c r="D31" s="397" t="e">
        <f>SUM(D29:D30)</f>
        <v>#REF!</v>
      </c>
      <c r="E31" s="397" t="e">
        <f>SUM(E29:E30)</f>
        <v>#REF!</v>
      </c>
      <c r="F31" s="397" t="e">
        <f>SUM(F29:F30)</f>
        <v>#REF!</v>
      </c>
      <c r="G31" s="398" t="e">
        <f t="shared" ref="G31" si="47">E31-C31</f>
        <v>#REF!</v>
      </c>
      <c r="H31" s="398" t="e">
        <f t="shared" ref="H31" si="48">F31-D31</f>
        <v>#REF!</v>
      </c>
      <c r="I31" s="399" t="e">
        <f t="shared" ref="I31" si="49">IF(C31=0,0,G31/C31)</f>
        <v>#REF!</v>
      </c>
      <c r="J31" s="400" t="e">
        <f t="shared" ref="J31" si="50">IF(D31=0,0,H31/D31)</f>
        <v>#REF!</v>
      </c>
    </row>
    <row r="32" spans="1:10">
      <c r="A32" s="392" t="s">
        <v>487</v>
      </c>
      <c r="B32" s="203" t="s">
        <v>477</v>
      </c>
      <c r="C32" s="204" t="e">
        <f>构筑物!#REF!</f>
        <v>#REF!</v>
      </c>
      <c r="D32" s="204" t="e">
        <f>构筑物!#REF!</f>
        <v>#REF!</v>
      </c>
      <c r="E32" s="204" t="e">
        <f>构筑物!#REF!</f>
        <v>#REF!</v>
      </c>
      <c r="F32" s="204" t="e">
        <f>构筑物!#REF!</f>
        <v>#REF!</v>
      </c>
      <c r="G32" s="200" t="e">
        <f t="shared" ref="G32:G33" si="51">E32-C32</f>
        <v>#REF!</v>
      </c>
      <c r="H32" s="200" t="e">
        <f t="shared" ref="H32:H33" si="52">F32-D32</f>
        <v>#REF!</v>
      </c>
      <c r="I32" s="201" t="e">
        <f t="shared" ref="I32:I33" si="53">IF(C32=0,0,G32/C32)</f>
        <v>#REF!</v>
      </c>
      <c r="J32" s="202" t="e">
        <f t="shared" ref="J32:J33" si="54">IF(D32=0,0,H32/D32)</f>
        <v>#REF!</v>
      </c>
    </row>
    <row r="33" spans="1:10">
      <c r="A33" s="394"/>
      <c r="B33" s="203" t="s">
        <v>478</v>
      </c>
      <c r="C33" s="204" t="e">
        <f>'机器设备 '!#REF!</f>
        <v>#REF!</v>
      </c>
      <c r="D33" s="204" t="e">
        <f>'机器设备 '!#REF!</f>
        <v>#REF!</v>
      </c>
      <c r="E33" s="204" t="e">
        <f>'机器设备 '!#REF!</f>
        <v>#REF!</v>
      </c>
      <c r="F33" s="204" t="e">
        <f>'机器设备 '!#REF!</f>
        <v>#REF!</v>
      </c>
      <c r="G33" s="200" t="e">
        <f t="shared" si="51"/>
        <v>#REF!</v>
      </c>
      <c r="H33" s="200" t="e">
        <f t="shared" si="52"/>
        <v>#REF!</v>
      </c>
      <c r="I33" s="201" t="e">
        <f t="shared" si="53"/>
        <v>#REF!</v>
      </c>
      <c r="J33" s="202" t="e">
        <f t="shared" si="54"/>
        <v>#REF!</v>
      </c>
    </row>
    <row r="34" s="391" customFormat="1" spans="1:10">
      <c r="A34" s="395"/>
      <c r="B34" s="396" t="s">
        <v>479</v>
      </c>
      <c r="C34" s="397" t="e">
        <f>SUM(C32:C33)</f>
        <v>#REF!</v>
      </c>
      <c r="D34" s="397" t="e">
        <f>SUM(D32:D33)</f>
        <v>#REF!</v>
      </c>
      <c r="E34" s="397" t="e">
        <f>SUM(E32:E33)</f>
        <v>#REF!</v>
      </c>
      <c r="F34" s="397" t="e">
        <f>SUM(F32:F33)</f>
        <v>#REF!</v>
      </c>
      <c r="G34" s="398" t="e">
        <f t="shared" ref="G34" si="55">E34-C34</f>
        <v>#REF!</v>
      </c>
      <c r="H34" s="398" t="e">
        <f t="shared" ref="H34" si="56">F34-D34</f>
        <v>#REF!</v>
      </c>
      <c r="I34" s="399" t="e">
        <f t="shared" ref="I34" si="57">IF(C34=0,0,G34/C34)</f>
        <v>#REF!</v>
      </c>
      <c r="J34" s="400" t="e">
        <f t="shared" ref="J34" si="58">IF(D34=0,0,H34/D34)</f>
        <v>#REF!</v>
      </c>
    </row>
    <row r="35" spans="1:10">
      <c r="A35" s="392" t="s">
        <v>488</v>
      </c>
      <c r="B35" s="203" t="s">
        <v>477</v>
      </c>
      <c r="C35" s="204" t="e">
        <f>构筑物!#REF!</f>
        <v>#REF!</v>
      </c>
      <c r="D35" s="204" t="e">
        <f>构筑物!#REF!</f>
        <v>#REF!</v>
      </c>
      <c r="E35" s="204" t="e">
        <f>构筑物!#REF!</f>
        <v>#REF!</v>
      </c>
      <c r="F35" s="204" t="e">
        <f>构筑物!#REF!</f>
        <v>#REF!</v>
      </c>
      <c r="G35" s="200" t="e">
        <f t="shared" ref="G35:G36" si="59">E35-C35</f>
        <v>#REF!</v>
      </c>
      <c r="H35" s="200" t="e">
        <f t="shared" ref="H35:H36" si="60">F35-D35</f>
        <v>#REF!</v>
      </c>
      <c r="I35" s="201" t="e">
        <f t="shared" ref="I35:I36" si="61">IF(C35=0,0,G35/C35)</f>
        <v>#REF!</v>
      </c>
      <c r="J35" s="202" t="e">
        <f t="shared" ref="J35:J36" si="62">IF(D35=0,0,H35/D35)</f>
        <v>#REF!</v>
      </c>
    </row>
    <row r="36" spans="1:10">
      <c r="A36" s="394"/>
      <c r="B36" s="203" t="s">
        <v>478</v>
      </c>
      <c r="C36" s="204" t="e">
        <f>'机器设备 '!#REF!</f>
        <v>#REF!</v>
      </c>
      <c r="D36" s="204" t="e">
        <f>'机器设备 '!#REF!</f>
        <v>#REF!</v>
      </c>
      <c r="E36" s="204" t="e">
        <f>'机器设备 '!#REF!</f>
        <v>#REF!</v>
      </c>
      <c r="F36" s="204" t="e">
        <f>'机器设备 '!#REF!</f>
        <v>#REF!</v>
      </c>
      <c r="G36" s="200" t="e">
        <f t="shared" si="59"/>
        <v>#REF!</v>
      </c>
      <c r="H36" s="200" t="e">
        <f t="shared" si="60"/>
        <v>#REF!</v>
      </c>
      <c r="I36" s="201" t="e">
        <f t="shared" si="61"/>
        <v>#REF!</v>
      </c>
      <c r="J36" s="202" t="e">
        <f t="shared" si="62"/>
        <v>#REF!</v>
      </c>
    </row>
    <row r="37" s="391" customFormat="1" spans="1:10">
      <c r="A37" s="395"/>
      <c r="B37" s="396" t="s">
        <v>479</v>
      </c>
      <c r="C37" s="397" t="e">
        <f>SUM(C35:C36)</f>
        <v>#REF!</v>
      </c>
      <c r="D37" s="397" t="e">
        <f>SUM(D35:D36)</f>
        <v>#REF!</v>
      </c>
      <c r="E37" s="397" t="e">
        <f>SUM(E35:E36)</f>
        <v>#REF!</v>
      </c>
      <c r="F37" s="397" t="e">
        <f>SUM(F35:F36)</f>
        <v>#REF!</v>
      </c>
      <c r="G37" s="398" t="e">
        <f t="shared" ref="G37" si="63">E37-C37</f>
        <v>#REF!</v>
      </c>
      <c r="H37" s="398" t="e">
        <f t="shared" ref="H37" si="64">F37-D37</f>
        <v>#REF!</v>
      </c>
      <c r="I37" s="399" t="e">
        <f t="shared" ref="I37" si="65">IF(C37=0,0,G37/C37)</f>
        <v>#REF!</v>
      </c>
      <c r="J37" s="400" t="e">
        <f t="shared" ref="J37" si="66">IF(D37=0,0,H37/D37)</f>
        <v>#REF!</v>
      </c>
    </row>
    <row r="38" spans="1:10">
      <c r="A38" s="392" t="s">
        <v>489</v>
      </c>
      <c r="B38" s="203" t="s">
        <v>477</v>
      </c>
      <c r="C38" s="204" t="e">
        <f>构筑物!#REF!</f>
        <v>#REF!</v>
      </c>
      <c r="D38" s="204" t="e">
        <f>构筑物!#REF!</f>
        <v>#REF!</v>
      </c>
      <c r="E38" s="204" t="e">
        <f>构筑物!#REF!</f>
        <v>#REF!</v>
      </c>
      <c r="F38" s="204" t="e">
        <f>构筑物!#REF!</f>
        <v>#REF!</v>
      </c>
      <c r="G38" s="200" t="e">
        <f t="shared" ref="G38:G39" si="67">E38-C38</f>
        <v>#REF!</v>
      </c>
      <c r="H38" s="200" t="e">
        <f t="shared" ref="H38:H39" si="68">F38-D38</f>
        <v>#REF!</v>
      </c>
      <c r="I38" s="201" t="e">
        <f t="shared" ref="I38:I39" si="69">IF(C38=0,0,G38/C38)</f>
        <v>#REF!</v>
      </c>
      <c r="J38" s="202" t="e">
        <f t="shared" ref="J38:J39" si="70">IF(D38=0,0,H38/D38)</f>
        <v>#REF!</v>
      </c>
    </row>
    <row r="39" spans="1:10">
      <c r="A39" s="394"/>
      <c r="B39" s="203" t="s">
        <v>478</v>
      </c>
      <c r="C39" s="204" t="e">
        <f>'机器设备 '!#REF!</f>
        <v>#REF!</v>
      </c>
      <c r="D39" s="204" t="e">
        <f>'机器设备 '!#REF!</f>
        <v>#REF!</v>
      </c>
      <c r="E39" s="204" t="e">
        <f>'机器设备 '!#REF!</f>
        <v>#REF!</v>
      </c>
      <c r="F39" s="204" t="e">
        <f>'机器设备 '!#REF!</f>
        <v>#REF!</v>
      </c>
      <c r="G39" s="200" t="e">
        <f t="shared" si="67"/>
        <v>#REF!</v>
      </c>
      <c r="H39" s="200" t="e">
        <f t="shared" si="68"/>
        <v>#REF!</v>
      </c>
      <c r="I39" s="201" t="e">
        <f t="shared" si="69"/>
        <v>#REF!</v>
      </c>
      <c r="J39" s="202" t="e">
        <f t="shared" si="70"/>
        <v>#REF!</v>
      </c>
    </row>
    <row r="40" s="391" customFormat="1" spans="1:10">
      <c r="A40" s="395"/>
      <c r="B40" s="396" t="s">
        <v>479</v>
      </c>
      <c r="C40" s="397" t="e">
        <f>SUM(C38:C39)</f>
        <v>#REF!</v>
      </c>
      <c r="D40" s="397" t="e">
        <f>SUM(D38:D39)</f>
        <v>#REF!</v>
      </c>
      <c r="E40" s="397" t="e">
        <f>SUM(E38:E39)</f>
        <v>#REF!</v>
      </c>
      <c r="F40" s="397" t="e">
        <f>SUM(F38:F39)</f>
        <v>#REF!</v>
      </c>
      <c r="G40" s="398" t="e">
        <f t="shared" ref="G40" si="71">E40-C40</f>
        <v>#REF!</v>
      </c>
      <c r="H40" s="398" t="e">
        <f t="shared" ref="H40" si="72">F40-D40</f>
        <v>#REF!</v>
      </c>
      <c r="I40" s="399" t="e">
        <f t="shared" ref="I40" si="73">IF(C40=0,0,G40/C40)</f>
        <v>#REF!</v>
      </c>
      <c r="J40" s="400" t="e">
        <f t="shared" ref="J40" si="74">IF(D40=0,0,H40/D40)</f>
        <v>#REF!</v>
      </c>
    </row>
    <row r="41" spans="1:10">
      <c r="A41" s="392" t="s">
        <v>490</v>
      </c>
      <c r="B41" s="203" t="s">
        <v>477</v>
      </c>
      <c r="C41" s="204" t="e">
        <f>构筑物!#REF!</f>
        <v>#REF!</v>
      </c>
      <c r="D41" s="204" t="e">
        <f>构筑物!#REF!</f>
        <v>#REF!</v>
      </c>
      <c r="E41" s="204" t="e">
        <f>构筑物!#REF!</f>
        <v>#REF!</v>
      </c>
      <c r="F41" s="204" t="e">
        <f>构筑物!#REF!</f>
        <v>#REF!</v>
      </c>
      <c r="G41" s="200" t="e">
        <f t="shared" ref="G41:G42" si="75">E41-C41</f>
        <v>#REF!</v>
      </c>
      <c r="H41" s="200" t="e">
        <f t="shared" ref="H41:H42" si="76">F41-D41</f>
        <v>#REF!</v>
      </c>
      <c r="I41" s="201" t="e">
        <f t="shared" ref="I41:I42" si="77">IF(C41=0,0,G41/C41)</f>
        <v>#REF!</v>
      </c>
      <c r="J41" s="202" t="e">
        <f t="shared" ref="J41:J42" si="78">IF(D41=0,0,H41/D41)</f>
        <v>#REF!</v>
      </c>
    </row>
    <row r="42" spans="1:10">
      <c r="A42" s="394"/>
      <c r="B42" s="203" t="s">
        <v>478</v>
      </c>
      <c r="C42" s="204" t="e">
        <f>'机器设备 '!#REF!</f>
        <v>#REF!</v>
      </c>
      <c r="D42" s="204" t="e">
        <f>'机器设备 '!#REF!</f>
        <v>#REF!</v>
      </c>
      <c r="E42" s="204" t="e">
        <f>'机器设备 '!#REF!</f>
        <v>#REF!</v>
      </c>
      <c r="F42" s="204" t="e">
        <f>'机器设备 '!#REF!</f>
        <v>#REF!</v>
      </c>
      <c r="G42" s="200" t="e">
        <f t="shared" si="75"/>
        <v>#REF!</v>
      </c>
      <c r="H42" s="200" t="e">
        <f t="shared" si="76"/>
        <v>#REF!</v>
      </c>
      <c r="I42" s="201" t="e">
        <f t="shared" si="77"/>
        <v>#REF!</v>
      </c>
      <c r="J42" s="202" t="e">
        <f t="shared" si="78"/>
        <v>#REF!</v>
      </c>
    </row>
    <row r="43" s="391" customFormat="1" spans="1:10">
      <c r="A43" s="395"/>
      <c r="B43" s="396" t="s">
        <v>479</v>
      </c>
      <c r="C43" s="397" t="e">
        <f>SUM(C41:C42)</f>
        <v>#REF!</v>
      </c>
      <c r="D43" s="397" t="e">
        <f>SUM(D41:D42)</f>
        <v>#REF!</v>
      </c>
      <c r="E43" s="397" t="e">
        <f>SUM(E41:E42)</f>
        <v>#REF!</v>
      </c>
      <c r="F43" s="397" t="e">
        <f>SUM(F41:F42)</f>
        <v>#REF!</v>
      </c>
      <c r="G43" s="398" t="e">
        <f t="shared" ref="G43" si="79">E43-C43</f>
        <v>#REF!</v>
      </c>
      <c r="H43" s="398" t="e">
        <f t="shared" ref="H43" si="80">F43-D43</f>
        <v>#REF!</v>
      </c>
      <c r="I43" s="399" t="e">
        <f t="shared" ref="I43" si="81">IF(C43=0,0,G43/C43)</f>
        <v>#REF!</v>
      </c>
      <c r="J43" s="400" t="e">
        <f t="shared" ref="J43" si="82">IF(D43=0,0,H43/D43)</f>
        <v>#REF!</v>
      </c>
    </row>
    <row r="44" spans="1:10">
      <c r="A44" s="392" t="s">
        <v>491</v>
      </c>
      <c r="B44" s="203" t="s">
        <v>477</v>
      </c>
      <c r="C44" s="204" t="e">
        <f>构筑物!#REF!</f>
        <v>#REF!</v>
      </c>
      <c r="D44" s="204" t="e">
        <f>构筑物!#REF!</f>
        <v>#REF!</v>
      </c>
      <c r="E44" s="204" t="e">
        <f>构筑物!#REF!</f>
        <v>#REF!</v>
      </c>
      <c r="F44" s="204" t="e">
        <f>构筑物!#REF!</f>
        <v>#REF!</v>
      </c>
      <c r="G44" s="200" t="e">
        <f t="shared" ref="G44:G45" si="83">E44-C44</f>
        <v>#REF!</v>
      </c>
      <c r="H44" s="200" t="e">
        <f t="shared" ref="H44:H45" si="84">F44-D44</f>
        <v>#REF!</v>
      </c>
      <c r="I44" s="201" t="e">
        <f t="shared" ref="I44:I45" si="85">IF(C44=0,0,G44/C44)</f>
        <v>#REF!</v>
      </c>
      <c r="J44" s="202" t="e">
        <f t="shared" ref="J44:J45" si="86">IF(D44=0,0,H44/D44)</f>
        <v>#REF!</v>
      </c>
    </row>
    <row r="45" spans="1:10">
      <c r="A45" s="394"/>
      <c r="B45" s="203" t="s">
        <v>478</v>
      </c>
      <c r="C45" s="204" t="e">
        <f>'机器设备 '!#REF!</f>
        <v>#REF!</v>
      </c>
      <c r="D45" s="204" t="e">
        <f>'机器设备 '!#REF!</f>
        <v>#REF!</v>
      </c>
      <c r="E45" s="204" t="e">
        <f>'机器设备 '!#REF!</f>
        <v>#REF!</v>
      </c>
      <c r="F45" s="204" t="e">
        <f>'机器设备 '!#REF!</f>
        <v>#REF!</v>
      </c>
      <c r="G45" s="200" t="e">
        <f t="shared" si="83"/>
        <v>#REF!</v>
      </c>
      <c r="H45" s="200" t="e">
        <f t="shared" si="84"/>
        <v>#REF!</v>
      </c>
      <c r="I45" s="201" t="e">
        <f t="shared" si="85"/>
        <v>#REF!</v>
      </c>
      <c r="J45" s="202" t="e">
        <f t="shared" si="86"/>
        <v>#REF!</v>
      </c>
    </row>
    <row r="46" s="391" customFormat="1" spans="1:10">
      <c r="A46" s="395"/>
      <c r="B46" s="396" t="s">
        <v>479</v>
      </c>
      <c r="C46" s="397" t="e">
        <f>SUM(C44:C45)</f>
        <v>#REF!</v>
      </c>
      <c r="D46" s="397" t="e">
        <f>SUM(D44:D45)</f>
        <v>#REF!</v>
      </c>
      <c r="E46" s="397" t="e">
        <f>SUM(E44:E45)</f>
        <v>#REF!</v>
      </c>
      <c r="F46" s="397" t="e">
        <f>SUM(F44:F45)</f>
        <v>#REF!</v>
      </c>
      <c r="G46" s="398" t="e">
        <f t="shared" ref="G46:G48" si="87">E46-C46</f>
        <v>#REF!</v>
      </c>
      <c r="H46" s="398" t="e">
        <f t="shared" ref="H46:H48" si="88">F46-D46</f>
        <v>#REF!</v>
      </c>
      <c r="I46" s="399" t="e">
        <f t="shared" ref="I46:I48" si="89">IF(C46=0,0,G46/C46)</f>
        <v>#REF!</v>
      </c>
      <c r="J46" s="400" t="e">
        <f t="shared" ref="J46:J48" si="90">IF(D46=0,0,H46/D46)</f>
        <v>#REF!</v>
      </c>
    </row>
    <row r="47" ht="24" customHeight="1" spans="1:10">
      <c r="A47" s="401" t="s">
        <v>492</v>
      </c>
      <c r="B47" s="203" t="s">
        <v>477</v>
      </c>
      <c r="C47" s="204">
        <f>构筑物!J39</f>
        <v>0</v>
      </c>
      <c r="D47" s="204">
        <f>构筑物!K39</f>
        <v>0</v>
      </c>
      <c r="E47" s="204" t="e">
        <f>构筑物!#REF!</f>
        <v>#REF!</v>
      </c>
      <c r="F47" s="204" t="e">
        <f>构筑物!#REF!</f>
        <v>#REF!</v>
      </c>
      <c r="G47" s="200" t="e">
        <f t="shared" si="87"/>
        <v>#REF!</v>
      </c>
      <c r="H47" s="200" t="e">
        <f t="shared" si="88"/>
        <v>#REF!</v>
      </c>
      <c r="I47" s="201">
        <f t="shared" si="89"/>
        <v>0</v>
      </c>
      <c r="J47" s="202">
        <f t="shared" si="90"/>
        <v>0</v>
      </c>
    </row>
    <row r="48" spans="1:10">
      <c r="A48" s="402"/>
      <c r="B48" s="203" t="s">
        <v>478</v>
      </c>
      <c r="C48" s="204" t="e">
        <f>'机器设备 '!#REF!</f>
        <v>#REF!</v>
      </c>
      <c r="D48" s="204" t="e">
        <f>'机器设备 '!#REF!</f>
        <v>#REF!</v>
      </c>
      <c r="E48" s="204" t="e">
        <f>'机器设备 '!#REF!</f>
        <v>#REF!</v>
      </c>
      <c r="F48" s="204" t="e">
        <f>'机器设备 '!#REF!</f>
        <v>#REF!</v>
      </c>
      <c r="G48" s="200" t="e">
        <f t="shared" si="87"/>
        <v>#REF!</v>
      </c>
      <c r="H48" s="200" t="e">
        <f t="shared" si="88"/>
        <v>#REF!</v>
      </c>
      <c r="I48" s="201" t="e">
        <f t="shared" si="89"/>
        <v>#REF!</v>
      </c>
      <c r="J48" s="202" t="e">
        <f t="shared" si="90"/>
        <v>#REF!</v>
      </c>
    </row>
    <row r="49" s="391" customFormat="1" spans="1:10">
      <c r="A49" s="403"/>
      <c r="B49" s="396" t="s">
        <v>479</v>
      </c>
      <c r="C49" s="397" t="e">
        <f>SUM(C47:C48)</f>
        <v>#REF!</v>
      </c>
      <c r="D49" s="397" t="e">
        <f>SUM(D47:D48)</f>
        <v>#REF!</v>
      </c>
      <c r="E49" s="397" t="e">
        <f>SUM(E47:E48)</f>
        <v>#REF!</v>
      </c>
      <c r="F49" s="397" t="e">
        <f>SUM(F47:F48)</f>
        <v>#REF!</v>
      </c>
      <c r="G49" s="398" t="e">
        <f t="shared" ref="G49" si="91">E49-C49</f>
        <v>#REF!</v>
      </c>
      <c r="H49" s="398" t="e">
        <f t="shared" ref="H49" si="92">F49-D49</f>
        <v>#REF!</v>
      </c>
      <c r="I49" s="399" t="e">
        <f t="shared" ref="I49" si="93">IF(C49=0,0,G49/C49)</f>
        <v>#REF!</v>
      </c>
      <c r="J49" s="400" t="e">
        <f t="shared" ref="J49" si="94">IF(D49=0,0,H49/D49)</f>
        <v>#REF!</v>
      </c>
    </row>
    <row r="50" spans="1:10">
      <c r="A50" s="197"/>
      <c r="B50" s="203"/>
      <c r="C50" s="199"/>
      <c r="D50" s="137"/>
      <c r="E50" s="137"/>
      <c r="F50" s="137"/>
      <c r="G50" s="200"/>
      <c r="H50" s="200"/>
      <c r="I50" s="201"/>
      <c r="J50" s="202"/>
    </row>
    <row r="51" s="391" customFormat="1" spans="1:10">
      <c r="A51" s="404" t="s">
        <v>63</v>
      </c>
      <c r="B51" s="405"/>
      <c r="C51" s="397" t="e">
        <f>C10+C13+C16+C19+C22+C25+C28+C31+C34+C37+C40+C43+C46+C49</f>
        <v>#REF!</v>
      </c>
      <c r="D51" s="397" t="e">
        <f>D10+D13+D16+D19+D22+D25+D28+D31+D34+D37+D40+D43+D46+D49</f>
        <v>#REF!</v>
      </c>
      <c r="E51" s="397" t="e">
        <f>E10+E13+E16+E19+E22+E25+E28+E31+E34+E37+E40+E43+E46+E49</f>
        <v>#REF!</v>
      </c>
      <c r="F51" s="397" t="e">
        <f>F10+F13+F16+F19+F22+F25+F28+F31+F34+F37+F40+F43+F46+F49</f>
        <v>#REF!</v>
      </c>
      <c r="G51" s="398" t="e">
        <f>E51-C51</f>
        <v>#REF!</v>
      </c>
      <c r="H51" s="398" t="e">
        <f>F51-D51</f>
        <v>#REF!</v>
      </c>
      <c r="I51" s="399" t="e">
        <f t="shared" si="37"/>
        <v>#REF!</v>
      </c>
      <c r="J51" s="400" t="e">
        <f t="shared" si="37"/>
        <v>#REF!</v>
      </c>
    </row>
    <row r="52" spans="1:10">
      <c r="A52" s="81"/>
      <c r="B52" s="81"/>
      <c r="C52" s="81"/>
      <c r="D52" s="81"/>
      <c r="E52" s="208" t="s">
        <v>186</v>
      </c>
      <c r="F52" s="208"/>
      <c r="G52" s="208"/>
      <c r="H52" s="208"/>
      <c r="I52" s="208"/>
      <c r="J52" s="208"/>
    </row>
  </sheetData>
  <autoFilter xmlns:etc="http://www.wps.cn/officeDocument/2017/etCustomData" ref="A6:J49" etc:filterBottomFollowUsedRange="0">
    <extLst/>
  </autoFilter>
  <mergeCells count="23">
    <mergeCell ref="H3:J3"/>
    <mergeCell ref="G5:J5"/>
    <mergeCell ref="C6:D6"/>
    <mergeCell ref="E6:F6"/>
    <mergeCell ref="G6:H6"/>
    <mergeCell ref="I6:J6"/>
    <mergeCell ref="A51:B51"/>
    <mergeCell ref="A6:A7"/>
    <mergeCell ref="A8:A10"/>
    <mergeCell ref="A11:A13"/>
    <mergeCell ref="A14:A16"/>
    <mergeCell ref="A17:A19"/>
    <mergeCell ref="A20:A22"/>
    <mergeCell ref="A23:A25"/>
    <mergeCell ref="A26:A28"/>
    <mergeCell ref="A29:A31"/>
    <mergeCell ref="A32:A34"/>
    <mergeCell ref="A35:A37"/>
    <mergeCell ref="A38:A40"/>
    <mergeCell ref="A41:A43"/>
    <mergeCell ref="A44:A46"/>
    <mergeCell ref="A47:A49"/>
    <mergeCell ref="B6:B7"/>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workbookViewId="0">
      <selection activeCell="B8" sqref="B8"/>
    </sheetView>
  </sheetViews>
  <sheetFormatPr defaultColWidth="9" defaultRowHeight="12.75" outlineLevelCol="6"/>
  <cols>
    <col min="1" max="1" width="7" style="81" customWidth="1"/>
    <col min="2" max="2" width="27.7" style="81" customWidth="1"/>
    <col min="3" max="3" width="17.6" style="81" customWidth="1"/>
    <col min="4" max="4" width="16.9"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ht="15.75" customHeight="1" spans="1:7">
      <c r="A1" s="309" t="s">
        <v>493</v>
      </c>
      <c r="B1" s="89"/>
      <c r="C1" s="89"/>
      <c r="D1" s="89"/>
      <c r="E1" s="89"/>
      <c r="F1" s="89"/>
      <c r="G1" s="89"/>
    </row>
    <row r="2" ht="18" customHeight="1" spans="1:7">
      <c r="A2" s="310" t="s">
        <v>494</v>
      </c>
      <c r="B2" s="310"/>
      <c r="C2" s="310"/>
      <c r="D2" s="310"/>
      <c r="E2" s="311"/>
      <c r="F2" s="311"/>
      <c r="G2" s="311"/>
    </row>
    <row r="3" ht="19.2" customHeight="1" spans="1:7">
      <c r="A3" s="313" t="s">
        <v>495</v>
      </c>
      <c r="B3" s="313"/>
      <c r="C3" s="313"/>
      <c r="D3" s="313"/>
      <c r="E3" s="313"/>
      <c r="F3" s="313"/>
      <c r="G3" s="313"/>
    </row>
    <row r="4" ht="15.75" customHeight="1" spans="1:7">
      <c r="A4" s="314" t="s">
        <v>496</v>
      </c>
      <c r="B4" s="314"/>
      <c r="C4" s="314"/>
      <c r="D4" s="314"/>
      <c r="E4" s="314"/>
      <c r="F4" s="314"/>
      <c r="G4" s="193" t="s">
        <v>3</v>
      </c>
    </row>
    <row r="5" spans="1:7">
      <c r="A5" s="133" t="s">
        <v>171</v>
      </c>
      <c r="B5" s="133" t="s">
        <v>474</v>
      </c>
      <c r="C5" s="133" t="s">
        <v>94</v>
      </c>
      <c r="D5" s="133"/>
      <c r="E5" s="315" t="s">
        <v>95</v>
      </c>
      <c r="F5" s="315" t="s">
        <v>96</v>
      </c>
      <c r="G5" s="315" t="s">
        <v>497</v>
      </c>
    </row>
    <row r="6" ht="15.75" customHeight="1" spans="1:7">
      <c r="A6" s="110"/>
      <c r="B6" s="110"/>
      <c r="C6" s="133" t="s">
        <v>431</v>
      </c>
      <c r="D6" s="133" t="s">
        <v>432</v>
      </c>
      <c r="E6" s="316"/>
      <c r="F6" s="316"/>
      <c r="G6" s="316"/>
    </row>
    <row r="7" spans="1:7">
      <c r="A7" s="149" t="s">
        <v>498</v>
      </c>
      <c r="B7" s="149" t="s">
        <v>499</v>
      </c>
      <c r="C7" s="317" t="e">
        <f>SUM(C8:C14)</f>
        <v>#REF!</v>
      </c>
      <c r="D7" s="317" t="e">
        <f>SUM(D8:D14)</f>
        <v>#REF!</v>
      </c>
      <c r="E7" s="317" t="e">
        <f>SUM(E8:E14)</f>
        <v>#REF!</v>
      </c>
      <c r="F7" s="317" t="e">
        <f t="shared" ref="F7:F8" si="0">E7-D7</f>
        <v>#REF!</v>
      </c>
      <c r="G7" s="320" t="e">
        <f t="shared" ref="G7:G8" si="1">F7/D7</f>
        <v>#REF!</v>
      </c>
    </row>
    <row r="8" ht="16.5" spans="1:7">
      <c r="A8" s="321" t="s">
        <v>302</v>
      </c>
      <c r="B8" s="322" t="s">
        <v>500</v>
      </c>
      <c r="C8" s="323" t="e">
        <f>#REF!</f>
        <v>#REF!</v>
      </c>
      <c r="D8" s="323" t="e">
        <f>#REF!</f>
        <v>#REF!</v>
      </c>
      <c r="E8" s="323" t="e">
        <f>#REF!</f>
        <v>#REF!</v>
      </c>
      <c r="F8" s="323" t="e">
        <f t="shared" si="0"/>
        <v>#REF!</v>
      </c>
      <c r="G8" s="325" t="e">
        <f t="shared" si="1"/>
        <v>#REF!</v>
      </c>
    </row>
    <row r="9" ht="16.5" spans="1:7">
      <c r="A9" s="321"/>
      <c r="B9" s="322"/>
      <c r="C9" s="137"/>
      <c r="D9" s="137"/>
      <c r="E9" s="137"/>
      <c r="F9" s="323"/>
      <c r="G9" s="325"/>
    </row>
    <row r="10" ht="16.5" spans="1:7">
      <c r="A10" s="321"/>
      <c r="B10" s="322"/>
      <c r="C10" s="137"/>
      <c r="D10" s="137"/>
      <c r="E10" s="323"/>
      <c r="F10" s="323"/>
      <c r="G10" s="325"/>
    </row>
    <row r="11" ht="16.5" spans="1:7">
      <c r="A11" s="321"/>
      <c r="B11" s="322"/>
      <c r="C11" s="137"/>
      <c r="D11" s="137"/>
      <c r="E11" s="137"/>
      <c r="F11" s="323"/>
      <c r="G11" s="325"/>
    </row>
    <row r="12" ht="16.5" spans="1:7">
      <c r="A12" s="321"/>
      <c r="B12" s="322"/>
      <c r="C12" s="137"/>
      <c r="D12" s="137"/>
      <c r="E12" s="137"/>
      <c r="F12" s="323"/>
      <c r="G12" s="325"/>
    </row>
    <row r="13" ht="16.5" spans="1:7">
      <c r="A13" s="321"/>
      <c r="B13" s="322"/>
      <c r="C13" s="137"/>
      <c r="D13" s="137"/>
      <c r="E13" s="137"/>
      <c r="F13" s="323"/>
      <c r="G13" s="325"/>
    </row>
    <row r="14" ht="16.5" spans="1:7">
      <c r="A14" s="321"/>
      <c r="B14" s="109"/>
      <c r="C14" s="133"/>
      <c r="D14" s="327"/>
      <c r="E14" s="323"/>
      <c r="F14" s="325"/>
      <c r="G14" s="323"/>
    </row>
    <row r="15" ht="16.5" spans="1:7">
      <c r="A15" s="321"/>
      <c r="B15" s="109"/>
      <c r="C15" s="133"/>
      <c r="D15" s="327"/>
      <c r="E15" s="317"/>
      <c r="F15" s="323"/>
      <c r="G15" s="327"/>
    </row>
    <row r="16" ht="16.5" spans="1:7">
      <c r="A16" s="321"/>
      <c r="B16" s="133"/>
      <c r="C16" s="133"/>
      <c r="D16" s="327"/>
      <c r="E16" s="327"/>
      <c r="F16" s="323"/>
      <c r="G16" s="327"/>
    </row>
    <row r="17" ht="16.5" spans="1:7">
      <c r="A17" s="321"/>
      <c r="B17" s="133"/>
      <c r="C17" s="133"/>
      <c r="D17" s="327"/>
      <c r="E17" s="327"/>
      <c r="F17" s="323"/>
      <c r="G17" s="327"/>
    </row>
    <row r="18" ht="16.5" spans="1:7">
      <c r="A18" s="321"/>
      <c r="B18" s="326"/>
      <c r="C18" s="326"/>
      <c r="D18" s="327"/>
      <c r="E18" s="327"/>
      <c r="F18" s="327"/>
      <c r="G18" s="327"/>
    </row>
    <row r="19" ht="16.5" spans="1:7">
      <c r="A19" s="329"/>
      <c r="B19" s="329"/>
      <c r="C19" s="329"/>
      <c r="D19" s="329"/>
      <c r="E19" s="330"/>
      <c r="F19" s="330"/>
      <c r="G19" s="387"/>
    </row>
    <row r="20" ht="16.5" spans="1:7">
      <c r="A20" s="321"/>
      <c r="B20" s="333"/>
      <c r="C20" s="333"/>
      <c r="D20" s="329"/>
      <c r="E20" s="330"/>
      <c r="F20" s="330"/>
      <c r="G20" s="387"/>
    </row>
    <row r="21" ht="16.5" spans="1:7">
      <c r="A21" s="334" t="s">
        <v>195</v>
      </c>
      <c r="B21" s="335"/>
      <c r="C21" s="388" t="e">
        <f>C7</f>
        <v>#REF!</v>
      </c>
      <c r="D21" s="388" t="e">
        <f>D7</f>
        <v>#REF!</v>
      </c>
      <c r="E21" s="388" t="e">
        <f>E7</f>
        <v>#REF!</v>
      </c>
      <c r="F21" s="317" t="e">
        <f>E21-D21</f>
        <v>#REF!</v>
      </c>
      <c r="G21" s="389" t="e">
        <f>F21/D21</f>
        <v>#REF!</v>
      </c>
    </row>
    <row r="22" spans="1:7">
      <c r="A22" s="336" t="s">
        <v>126</v>
      </c>
      <c r="B22" s="336"/>
      <c r="C22" s="336"/>
      <c r="D22" s="336"/>
      <c r="E22" s="336" t="s">
        <v>501</v>
      </c>
      <c r="F22" s="390"/>
      <c r="G22" s="339"/>
    </row>
    <row r="23" spans="1:7">
      <c r="A23" s="336" t="s">
        <v>502</v>
      </c>
      <c r="B23" s="336"/>
      <c r="C23" s="336"/>
      <c r="D23" s="336"/>
      <c r="E23" s="337"/>
      <c r="F23" s="390"/>
    </row>
  </sheetData>
  <mergeCells count="11">
    <mergeCell ref="A1:G1"/>
    <mergeCell ref="A2:G2"/>
    <mergeCell ref="A3:G3"/>
    <mergeCell ref="A4:E4"/>
    <mergeCell ref="C5:D5"/>
    <mergeCell ref="A21:B21"/>
    <mergeCell ref="A5:A6"/>
    <mergeCell ref="B5:B6"/>
    <mergeCell ref="E5:E6"/>
    <mergeCell ref="F5:F6"/>
    <mergeCell ref="G5:G6"/>
  </mergeCells>
  <pageMargins left="0.708661417322835" right="0.708661417322835" top="0.748031496062992" bottom="0.748031496062992" header="1.54" footer="0.31496062992126"/>
  <pageSetup paperSize="9" scale="98" orientation="landscape"/>
  <headerFooter>
    <oddHeader>&amp;R&amp;"宋体,常规"共&amp;"Times New Roman,常规"&amp;N&amp;"宋体,常规"页，第&amp;"Times New Roman,常规"&amp;P&amp;"宋体,常规"页</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4"/>
  <sheetViews>
    <sheetView view="pageBreakPreview" zoomScale="60" zoomScaleNormal="100" workbookViewId="0">
      <selection activeCell="K27" sqref="K27"/>
    </sheetView>
  </sheetViews>
  <sheetFormatPr defaultColWidth="9" defaultRowHeight="15.75" customHeight="1"/>
  <cols>
    <col min="1" max="1" width="4.9" style="79" customWidth="1"/>
    <col min="2" max="2" width="15.7" style="79" customWidth="1"/>
    <col min="3" max="3" width="17.7" style="80" customWidth="1"/>
    <col min="4" max="4" width="12.7" style="81" customWidth="1"/>
    <col min="5" max="5" width="9" style="81" customWidth="1"/>
    <col min="6" max="6" width="9.7" style="81" customWidth="1"/>
    <col min="7" max="7" width="10.1" style="81" customWidth="1"/>
    <col min="8" max="8" width="6.4" style="81" customWidth="1"/>
    <col min="9" max="9" width="7.9" style="81" customWidth="1"/>
    <col min="10" max="10" width="12.8" style="81" customWidth="1"/>
    <col min="11" max="11" width="12.6" style="81" customWidth="1"/>
    <col min="12" max="12" width="13.7" style="81" customWidth="1"/>
    <col min="13" max="13" width="8.4" style="81" customWidth="1"/>
    <col min="14" max="14" width="12.4" style="81" customWidth="1"/>
    <col min="15" max="15" width="8.1" style="81" customWidth="1"/>
    <col min="16" max="16" width="10.6" style="81" customWidth="1"/>
    <col min="17" max="17" width="13.7" style="81" customWidth="1"/>
    <col min="18" max="18" width="9" style="81" hidden="1" customWidth="1"/>
    <col min="19" max="16384" width="9" style="81"/>
  </cols>
  <sheetData>
    <row r="1" s="73" customFormat="1" ht="30" customHeight="1" spans="1:18">
      <c r="A1" s="84" t="s">
        <v>503</v>
      </c>
      <c r="B1" s="84"/>
      <c r="C1" s="85"/>
      <c r="D1" s="86"/>
      <c r="E1" s="86"/>
      <c r="F1" s="86"/>
      <c r="G1" s="86"/>
      <c r="H1" s="86"/>
      <c r="I1" s="86"/>
      <c r="J1" s="86"/>
      <c r="K1" s="86"/>
      <c r="L1" s="86"/>
      <c r="M1" s="86"/>
      <c r="N1" s="86"/>
      <c r="O1" s="86"/>
      <c r="P1" s="86"/>
      <c r="Q1" s="86"/>
      <c r="R1" s="89"/>
    </row>
    <row r="2" ht="14.1" customHeight="1" spans="1:18">
      <c r="A2" s="90" t="s">
        <v>504</v>
      </c>
      <c r="B2" s="90"/>
      <c r="C2" s="91"/>
      <c r="D2" s="92"/>
      <c r="E2" s="92"/>
      <c r="F2" s="92"/>
      <c r="G2" s="92"/>
      <c r="H2" s="92"/>
      <c r="I2" s="93"/>
      <c r="J2" s="93"/>
      <c r="K2" s="93"/>
      <c r="L2" s="93"/>
      <c r="M2" s="93"/>
      <c r="N2" s="93"/>
      <c r="O2" s="93"/>
      <c r="P2" s="93"/>
      <c r="Q2" s="93"/>
      <c r="R2" s="97"/>
    </row>
    <row r="3" ht="14.1" customHeight="1" spans="1:18">
      <c r="A3" s="98"/>
      <c r="B3" s="98"/>
      <c r="C3" s="99"/>
      <c r="D3" s="100"/>
      <c r="E3" s="100"/>
      <c r="F3" s="100"/>
      <c r="G3" s="100"/>
      <c r="H3" s="100"/>
      <c r="I3" s="96"/>
      <c r="J3" s="102"/>
      <c r="Q3" s="103" t="s">
        <v>505</v>
      </c>
      <c r="R3" s="97"/>
    </row>
    <row r="4" ht="14.1" customHeight="1" spans="1:18">
      <c r="A4" s="98"/>
      <c r="B4" s="98"/>
      <c r="C4" s="99"/>
      <c r="D4" s="100"/>
      <c r="E4" s="100"/>
      <c r="F4" s="100"/>
      <c r="G4" s="100"/>
      <c r="H4" s="100"/>
      <c r="I4" s="96"/>
      <c r="J4" s="102"/>
      <c r="K4" s="103"/>
      <c r="L4" s="103"/>
      <c r="M4" s="103"/>
      <c r="N4" s="103"/>
      <c r="O4" s="103"/>
      <c r="P4" s="103"/>
      <c r="Q4" s="103"/>
      <c r="R4" s="97"/>
    </row>
    <row r="5" customHeight="1" spans="1:18">
      <c r="A5" s="104" t="s">
        <v>506</v>
      </c>
      <c r="B5" s="104"/>
      <c r="K5" s="105"/>
      <c r="L5" s="105"/>
      <c r="M5" s="105"/>
      <c r="N5" s="105"/>
      <c r="O5" s="105"/>
      <c r="P5" s="105"/>
      <c r="Q5" s="105" t="s">
        <v>454</v>
      </c>
    </row>
    <row r="6" s="74" customFormat="1" customHeight="1" spans="1:18">
      <c r="A6" s="106" t="s">
        <v>455</v>
      </c>
      <c r="B6" s="108" t="s">
        <v>507</v>
      </c>
      <c r="C6" s="109" t="s">
        <v>508</v>
      </c>
      <c r="D6" s="110" t="s">
        <v>459</v>
      </c>
      <c r="E6" s="133" t="s">
        <v>509</v>
      </c>
      <c r="F6" s="133" t="s">
        <v>510</v>
      </c>
      <c r="G6" s="111" t="s">
        <v>460</v>
      </c>
      <c r="H6" s="111" t="s">
        <v>461</v>
      </c>
      <c r="I6" s="111" t="s">
        <v>511</v>
      </c>
      <c r="J6" s="110" t="s">
        <v>463</v>
      </c>
      <c r="K6" s="110"/>
      <c r="L6" s="218" t="s">
        <v>95</v>
      </c>
      <c r="M6" s="371"/>
      <c r="N6" s="195"/>
      <c r="O6" s="274" t="s">
        <v>97</v>
      </c>
      <c r="P6" s="266" t="s">
        <v>512</v>
      </c>
      <c r="Q6" s="257" t="s">
        <v>8</v>
      </c>
    </row>
    <row r="7" s="74" customFormat="1" customHeight="1" spans="1:18">
      <c r="A7" s="106"/>
      <c r="B7" s="108"/>
      <c r="C7" s="108"/>
      <c r="D7" s="110"/>
      <c r="E7" s="110"/>
      <c r="F7" s="110"/>
      <c r="G7" s="110"/>
      <c r="H7" s="111"/>
      <c r="I7" s="110"/>
      <c r="J7" s="110" t="s">
        <v>466</v>
      </c>
      <c r="K7" s="110" t="s">
        <v>467</v>
      </c>
      <c r="L7" s="133" t="s">
        <v>431</v>
      </c>
      <c r="M7" s="133" t="s">
        <v>350</v>
      </c>
      <c r="N7" s="133" t="s">
        <v>432</v>
      </c>
      <c r="O7" s="276"/>
      <c r="P7" s="267"/>
      <c r="Q7" s="110"/>
    </row>
    <row r="8" s="2" customFormat="1" customHeight="1" spans="1:18">
      <c r="A8" s="372">
        <v>1</v>
      </c>
      <c r="B8" s="266"/>
      <c r="C8" s="373"/>
      <c r="D8" s="374"/>
      <c r="E8" s="130"/>
      <c r="F8" s="130"/>
      <c r="G8" s="172"/>
      <c r="H8" s="375"/>
      <c r="I8" s="376"/>
      <c r="J8" s="377"/>
      <c r="K8" s="377"/>
      <c r="L8" s="378"/>
      <c r="M8" s="379"/>
      <c r="N8" s="378"/>
      <c r="O8" s="66"/>
      <c r="P8" s="380"/>
      <c r="Q8" s="381"/>
      <c r="R8" s="2" t="e">
        <f>J8/I8</f>
        <v>#DIV/0!</v>
      </c>
    </row>
    <row r="9" s="2" customFormat="1" customHeight="1" spans="1:18">
      <c r="A9" s="372">
        <v>2</v>
      </c>
      <c r="B9" s="382"/>
      <c r="C9" s="373"/>
      <c r="D9" s="374"/>
      <c r="E9" s="130"/>
      <c r="F9" s="130"/>
      <c r="G9" s="172"/>
      <c r="H9" s="375"/>
      <c r="I9" s="376"/>
      <c r="J9" s="377"/>
      <c r="K9" s="377"/>
      <c r="L9" s="378"/>
      <c r="M9" s="379"/>
      <c r="N9" s="378"/>
      <c r="O9" s="66"/>
      <c r="P9" s="380"/>
      <c r="Q9" s="381"/>
      <c r="R9" s="2" t="e">
        <f t="shared" ref="R9:R14" si="0">J9/I9</f>
        <v>#DIV/0!</v>
      </c>
    </row>
    <row r="10" s="2" customFormat="1" customHeight="1" spans="1:18">
      <c r="A10" s="372">
        <v>3</v>
      </c>
      <c r="B10" s="382"/>
      <c r="C10" s="373"/>
      <c r="D10" s="374"/>
      <c r="E10" s="130"/>
      <c r="F10" s="130"/>
      <c r="G10" s="172"/>
      <c r="H10" s="375"/>
      <c r="I10" s="376"/>
      <c r="J10" s="377"/>
      <c r="K10" s="377"/>
      <c r="L10" s="378"/>
      <c r="M10" s="379"/>
      <c r="N10" s="378"/>
      <c r="O10" s="66"/>
      <c r="P10" s="380"/>
      <c r="Q10" s="381"/>
      <c r="R10" s="2" t="e">
        <f t="shared" si="0"/>
        <v>#DIV/0!</v>
      </c>
    </row>
    <row r="11" s="2" customFormat="1" customHeight="1" spans="1:18">
      <c r="A11" s="372">
        <v>4</v>
      </c>
      <c r="B11" s="382"/>
      <c r="C11" s="373"/>
      <c r="D11" s="374"/>
      <c r="E11" s="130"/>
      <c r="F11" s="130"/>
      <c r="G11" s="172"/>
      <c r="H11" s="375"/>
      <c r="I11" s="376"/>
      <c r="J11" s="377"/>
      <c r="K11" s="377"/>
      <c r="L11" s="378"/>
      <c r="M11" s="379"/>
      <c r="N11" s="378"/>
      <c r="O11" s="66"/>
      <c r="P11" s="380"/>
      <c r="Q11" s="383"/>
      <c r="R11" s="2" t="e">
        <f t="shared" si="0"/>
        <v>#DIV/0!</v>
      </c>
    </row>
    <row r="12" s="2" customFormat="1" customHeight="1" spans="1:18">
      <c r="A12" s="372">
        <v>5</v>
      </c>
      <c r="B12" s="382"/>
      <c r="C12" s="373"/>
      <c r="D12" s="374"/>
      <c r="E12" s="130"/>
      <c r="F12" s="130"/>
      <c r="G12" s="172"/>
      <c r="H12" s="375"/>
      <c r="I12" s="376"/>
      <c r="J12" s="377"/>
      <c r="K12" s="377"/>
      <c r="L12" s="378"/>
      <c r="M12" s="379"/>
      <c r="N12" s="378"/>
      <c r="O12" s="66"/>
      <c r="P12" s="380"/>
      <c r="Q12" s="383"/>
      <c r="R12" s="2" t="e">
        <f t="shared" si="0"/>
        <v>#DIV/0!</v>
      </c>
    </row>
    <row r="13" s="2" customFormat="1" customHeight="1" spans="1:18">
      <c r="A13" s="372">
        <v>6</v>
      </c>
      <c r="B13" s="382"/>
      <c r="C13" s="373"/>
      <c r="D13" s="374"/>
      <c r="E13" s="130"/>
      <c r="F13" s="130"/>
      <c r="G13" s="172"/>
      <c r="H13" s="375"/>
      <c r="I13" s="376"/>
      <c r="J13" s="377"/>
      <c r="K13" s="377"/>
      <c r="L13" s="378"/>
      <c r="M13" s="379"/>
      <c r="N13" s="378"/>
      <c r="O13" s="66"/>
      <c r="P13" s="380"/>
      <c r="Q13" s="383"/>
      <c r="R13" s="2" t="e">
        <f t="shared" si="0"/>
        <v>#DIV/0!</v>
      </c>
    </row>
    <row r="14" s="2" customFormat="1" customHeight="1" spans="1:18">
      <c r="A14" s="372">
        <v>7</v>
      </c>
      <c r="B14" s="382"/>
      <c r="C14" s="373"/>
      <c r="D14" s="374"/>
      <c r="E14" s="130"/>
      <c r="F14" s="130"/>
      <c r="G14" s="172"/>
      <c r="H14" s="375"/>
      <c r="I14" s="376"/>
      <c r="J14" s="377"/>
      <c r="K14" s="377"/>
      <c r="L14" s="378"/>
      <c r="M14" s="379"/>
      <c r="N14" s="378"/>
      <c r="O14" s="66"/>
      <c r="P14" s="380"/>
      <c r="Q14" s="383"/>
      <c r="R14" s="2" t="e">
        <f t="shared" si="0"/>
        <v>#DIV/0!</v>
      </c>
    </row>
    <row r="15" s="2" customFormat="1" customHeight="1" spans="1:18">
      <c r="A15" s="372">
        <v>8</v>
      </c>
      <c r="B15" s="382"/>
      <c r="C15" s="373"/>
      <c r="D15" s="374"/>
      <c r="E15" s="130"/>
      <c r="F15" s="130"/>
      <c r="G15" s="172"/>
      <c r="H15" s="375"/>
      <c r="I15" s="376"/>
      <c r="J15" s="377"/>
      <c r="K15" s="377"/>
      <c r="L15" s="378"/>
      <c r="M15" s="379"/>
      <c r="N15" s="378"/>
      <c r="O15" s="66"/>
      <c r="P15" s="380"/>
      <c r="Q15" s="383"/>
    </row>
    <row r="16" s="2" customFormat="1" customHeight="1" spans="1:18">
      <c r="A16" s="372">
        <v>9</v>
      </c>
      <c r="B16" s="382"/>
      <c r="C16" s="373"/>
      <c r="D16" s="374"/>
      <c r="E16" s="130"/>
      <c r="F16" s="130"/>
      <c r="G16" s="172"/>
      <c r="H16" s="375"/>
      <c r="I16" s="376"/>
      <c r="J16" s="377"/>
      <c r="K16" s="377"/>
      <c r="L16" s="378"/>
      <c r="M16" s="379"/>
      <c r="N16" s="378"/>
      <c r="O16" s="66"/>
      <c r="P16" s="380"/>
      <c r="Q16" s="383"/>
    </row>
    <row r="17" s="2" customFormat="1" customHeight="1" spans="1:18">
      <c r="A17" s="372">
        <v>10</v>
      </c>
      <c r="B17" s="382"/>
      <c r="C17" s="373"/>
      <c r="D17" s="374"/>
      <c r="E17" s="130"/>
      <c r="F17" s="130"/>
      <c r="G17" s="172"/>
      <c r="H17" s="375"/>
      <c r="I17" s="376"/>
      <c r="J17" s="377"/>
      <c r="K17" s="377"/>
      <c r="L17" s="378"/>
      <c r="M17" s="379"/>
      <c r="N17" s="378"/>
      <c r="O17" s="66"/>
      <c r="P17" s="380"/>
      <c r="Q17" s="383"/>
    </row>
    <row r="18" s="2" customFormat="1" customHeight="1" spans="1:18">
      <c r="A18" s="372">
        <v>11</v>
      </c>
      <c r="B18" s="382"/>
      <c r="C18" s="373"/>
      <c r="D18" s="374"/>
      <c r="E18" s="130"/>
      <c r="F18" s="130"/>
      <c r="G18" s="172"/>
      <c r="H18" s="375"/>
      <c r="I18" s="376"/>
      <c r="J18" s="377"/>
      <c r="K18" s="377"/>
      <c r="L18" s="378"/>
      <c r="M18" s="379"/>
      <c r="N18" s="378"/>
      <c r="O18" s="66"/>
      <c r="P18" s="380"/>
      <c r="Q18" s="383"/>
    </row>
    <row r="19" s="2" customFormat="1" customHeight="1" spans="1:18">
      <c r="A19" s="372">
        <v>12</v>
      </c>
      <c r="B19" s="382"/>
      <c r="C19" s="373"/>
      <c r="D19" s="374"/>
      <c r="E19" s="130"/>
      <c r="F19" s="130"/>
      <c r="G19" s="172"/>
      <c r="H19" s="375"/>
      <c r="I19" s="376"/>
      <c r="J19" s="377"/>
      <c r="K19" s="377"/>
      <c r="L19" s="378"/>
      <c r="M19" s="379"/>
      <c r="N19" s="378"/>
      <c r="O19" s="66"/>
      <c r="P19" s="380"/>
      <c r="Q19" s="383"/>
    </row>
    <row r="20" s="2" customFormat="1" customHeight="1" spans="1:18">
      <c r="A20" s="372">
        <v>13</v>
      </c>
      <c r="B20" s="382"/>
      <c r="C20" s="373"/>
      <c r="D20" s="374"/>
      <c r="E20" s="130"/>
      <c r="F20" s="130"/>
      <c r="G20" s="172"/>
      <c r="H20" s="375"/>
      <c r="I20" s="376"/>
      <c r="J20" s="377"/>
      <c r="K20" s="377"/>
      <c r="L20" s="378"/>
      <c r="M20" s="379"/>
      <c r="N20" s="378"/>
      <c r="O20" s="66"/>
      <c r="P20" s="380"/>
      <c r="Q20" s="383"/>
    </row>
    <row r="21" s="2" customFormat="1" customHeight="1" spans="1:18">
      <c r="A21" s="372">
        <v>14</v>
      </c>
      <c r="B21" s="382"/>
      <c r="C21" s="373"/>
      <c r="D21" s="374"/>
      <c r="E21" s="130"/>
      <c r="F21" s="130"/>
      <c r="G21" s="172"/>
      <c r="H21" s="375"/>
      <c r="I21" s="376"/>
      <c r="J21" s="377"/>
      <c r="K21" s="377"/>
      <c r="L21" s="378"/>
      <c r="M21" s="379"/>
      <c r="N21" s="378"/>
      <c r="O21" s="66"/>
      <c r="P21" s="380"/>
      <c r="Q21" s="383"/>
    </row>
    <row r="22" s="2" customFormat="1" customHeight="1" spans="1:18">
      <c r="A22" s="372">
        <v>15</v>
      </c>
      <c r="B22" s="382"/>
      <c r="C22" s="373"/>
      <c r="D22" s="374"/>
      <c r="E22" s="130"/>
      <c r="F22" s="130"/>
      <c r="G22" s="172"/>
      <c r="H22" s="375"/>
      <c r="I22" s="376"/>
      <c r="J22" s="377"/>
      <c r="K22" s="377"/>
      <c r="L22" s="378"/>
      <c r="M22" s="379"/>
      <c r="N22" s="378"/>
      <c r="O22" s="66"/>
      <c r="P22" s="380"/>
      <c r="Q22" s="383"/>
    </row>
    <row r="23" s="2" customFormat="1" customHeight="1" spans="1:18">
      <c r="A23" s="372">
        <v>19</v>
      </c>
      <c r="B23" s="382"/>
      <c r="C23" s="373"/>
      <c r="D23" s="374"/>
      <c r="E23" s="130"/>
      <c r="F23" s="130"/>
      <c r="G23" s="172"/>
      <c r="H23" s="384"/>
      <c r="I23" s="376"/>
      <c r="J23" s="377"/>
      <c r="K23" s="377"/>
      <c r="L23" s="378"/>
      <c r="M23" s="379"/>
      <c r="N23" s="378"/>
      <c r="O23" s="66"/>
      <c r="P23" s="380"/>
      <c r="Q23" s="383"/>
    </row>
    <row r="24" s="2" customFormat="1" customHeight="1" spans="1:18">
      <c r="A24" s="372"/>
      <c r="B24" s="372"/>
      <c r="C24" s="130"/>
      <c r="D24" s="130"/>
      <c r="E24" s="130"/>
      <c r="F24" s="130"/>
      <c r="G24" s="172"/>
      <c r="H24" s="375"/>
      <c r="I24" s="120"/>
      <c r="J24" s="385"/>
      <c r="K24" s="385"/>
      <c r="L24" s="383"/>
      <c r="M24" s="383"/>
      <c r="N24" s="383"/>
      <c r="O24" s="383"/>
      <c r="P24" s="383"/>
      <c r="Q24" s="383"/>
    </row>
    <row r="25" s="2" customFormat="1" customHeight="1" spans="1:18">
      <c r="A25" s="372"/>
      <c r="B25" s="372"/>
      <c r="C25" s="130"/>
      <c r="D25" s="130"/>
      <c r="E25" s="130"/>
      <c r="F25" s="130"/>
      <c r="G25" s="172"/>
      <c r="H25" s="375"/>
      <c r="I25" s="120"/>
      <c r="J25" s="383"/>
      <c r="K25" s="383"/>
      <c r="L25" s="383"/>
      <c r="M25" s="383"/>
      <c r="N25" s="383"/>
      <c r="O25" s="383"/>
      <c r="P25" s="383"/>
      <c r="Q25" s="383"/>
      <c r="R25" s="2" t="e">
        <f>J25/I25</f>
        <v>#DIV/0!</v>
      </c>
    </row>
    <row r="26" s="2" customFormat="1" customHeight="1" spans="1:18">
      <c r="A26" s="372"/>
      <c r="B26" s="372"/>
      <c r="C26" s="130"/>
      <c r="D26" s="130"/>
      <c r="E26" s="130"/>
      <c r="F26" s="130"/>
      <c r="G26" s="172"/>
      <c r="H26" s="375"/>
      <c r="I26" s="120"/>
      <c r="J26" s="383"/>
      <c r="K26" s="383"/>
      <c r="L26" s="383"/>
      <c r="M26" s="383"/>
      <c r="N26" s="383"/>
      <c r="O26" s="383"/>
      <c r="P26" s="383"/>
      <c r="Q26" s="383"/>
      <c r="R26" s="2" t="e">
        <f>J26/I26</f>
        <v>#DIV/0!</v>
      </c>
    </row>
    <row r="27" s="2" customFormat="1" customHeight="1" spans="1:18">
      <c r="A27" s="372"/>
      <c r="B27" s="372"/>
      <c r="C27" s="130"/>
      <c r="D27" s="130"/>
      <c r="E27" s="130"/>
      <c r="F27" s="130"/>
      <c r="G27" s="172"/>
      <c r="H27" s="375"/>
      <c r="I27" s="120"/>
      <c r="J27" s="383"/>
      <c r="K27" s="383"/>
      <c r="L27" s="383"/>
      <c r="M27" s="383"/>
      <c r="N27" s="383"/>
      <c r="O27" s="383"/>
      <c r="P27" s="383"/>
      <c r="Q27" s="383"/>
      <c r="R27" s="2" t="e">
        <f>J27/I27</f>
        <v>#DIV/0!</v>
      </c>
    </row>
    <row r="28" s="2" customFormat="1" customHeight="1" spans="1:18">
      <c r="A28" s="372"/>
      <c r="B28" s="372"/>
      <c r="C28" s="130"/>
      <c r="D28" s="130"/>
      <c r="E28" s="130"/>
      <c r="F28" s="130"/>
      <c r="G28" s="172"/>
      <c r="H28" s="375"/>
      <c r="I28" s="120"/>
      <c r="J28" s="383"/>
      <c r="K28" s="383"/>
      <c r="L28" s="383"/>
      <c r="M28" s="383"/>
      <c r="N28" s="383"/>
      <c r="O28" s="383"/>
      <c r="P28" s="383"/>
      <c r="Q28" s="383"/>
      <c r="R28" s="2" t="e">
        <f>J28/I28</f>
        <v>#DIV/0!</v>
      </c>
    </row>
    <row r="29" s="2" customFormat="1" customHeight="1" spans="1:18">
      <c r="A29" s="372"/>
      <c r="B29" s="372"/>
      <c r="C29" s="130"/>
      <c r="D29" s="130"/>
      <c r="E29" s="130"/>
      <c r="F29" s="130"/>
      <c r="G29" s="172"/>
      <c r="H29" s="375"/>
      <c r="I29" s="120"/>
      <c r="J29" s="383"/>
      <c r="K29" s="383"/>
      <c r="L29" s="383"/>
      <c r="M29" s="383"/>
      <c r="N29" s="383"/>
      <c r="O29" s="383"/>
      <c r="P29" s="383"/>
      <c r="Q29" s="383"/>
      <c r="R29" s="2" t="e">
        <f>J29/I29</f>
        <v>#DIV/0!</v>
      </c>
    </row>
    <row r="30" customHeight="1" spans="1:18">
      <c r="A30" s="180" t="s">
        <v>469</v>
      </c>
      <c r="B30" s="180"/>
      <c r="C30" s="180"/>
      <c r="D30" s="180"/>
      <c r="E30" s="180"/>
      <c r="F30" s="180"/>
      <c r="G30" s="180"/>
      <c r="H30" s="180"/>
      <c r="I30" s="181"/>
      <c r="J30" s="181">
        <f>SUM(J8:J29)</f>
        <v>0</v>
      </c>
      <c r="K30" s="181">
        <f>SUM(K8:K29)</f>
        <v>0</v>
      </c>
      <c r="L30" s="181">
        <f>SUM(L8:L29)</f>
        <v>0</v>
      </c>
      <c r="M30" s="181"/>
      <c r="N30" s="181">
        <f>SUM(N8:N29)</f>
        <v>0</v>
      </c>
      <c r="O30" s="344">
        <f t="shared" ref="O30" si="1">IF(K30=0,0,(N30-K30)/K30)</f>
        <v>0</v>
      </c>
      <c r="P30" s="181"/>
      <c r="Q30" s="181"/>
    </row>
    <row r="31" customHeight="1" spans="1:18">
      <c r="A31" s="180" t="s">
        <v>513</v>
      </c>
      <c r="B31" s="180"/>
      <c r="C31" s="180"/>
      <c r="D31" s="180"/>
      <c r="E31" s="180"/>
      <c r="F31" s="180"/>
      <c r="G31" s="180"/>
      <c r="H31" s="180"/>
      <c r="I31" s="185"/>
      <c r="J31" s="185"/>
      <c r="K31" s="181"/>
      <c r="L31" s="181"/>
      <c r="M31" s="181"/>
      <c r="N31" s="181"/>
      <c r="O31" s="386"/>
      <c r="P31" s="181"/>
      <c r="Q31" s="181"/>
    </row>
    <row r="32" customHeight="1" spans="1:18">
      <c r="A32" s="180" t="s">
        <v>469</v>
      </c>
      <c r="B32" s="180"/>
      <c r="C32" s="180"/>
      <c r="D32" s="180"/>
      <c r="E32" s="180"/>
      <c r="F32" s="180"/>
      <c r="G32" s="180"/>
      <c r="H32" s="180"/>
      <c r="I32" s="181"/>
      <c r="J32" s="181">
        <f>J30-J31</f>
        <v>0</v>
      </c>
      <c r="K32" s="181">
        <f>K30-K31</f>
        <v>0</v>
      </c>
      <c r="L32" s="181">
        <f t="shared" ref="L32:N32" si="2">L30-L31</f>
        <v>0</v>
      </c>
      <c r="M32" s="181"/>
      <c r="N32" s="181">
        <f t="shared" si="2"/>
        <v>0</v>
      </c>
      <c r="O32" s="344">
        <f t="shared" ref="O32" si="3">IF(K32=0,0,(N32-K32)/K32)</f>
        <v>0</v>
      </c>
      <c r="P32" s="181"/>
      <c r="Q32" s="181"/>
    </row>
    <row r="33" s="3" customFormat="1" ht="12.75" spans="1:16">
      <c r="A33" s="67" t="s">
        <v>514</v>
      </c>
      <c r="B33" s="68"/>
      <c r="C33" s="68"/>
      <c r="D33" s="68"/>
      <c r="J33" s="69" t="s">
        <v>515</v>
      </c>
      <c r="K33" s="69"/>
      <c r="L33" s="69"/>
      <c r="M33" s="69"/>
      <c r="N33" s="69"/>
      <c r="O33" s="69"/>
      <c r="P33" s="69"/>
    </row>
    <row r="34" s="3" customFormat="1" ht="12.75" spans="1:16">
      <c r="A34" s="70" t="s">
        <v>516</v>
      </c>
    </row>
  </sheetData>
  <mergeCells count="18">
    <mergeCell ref="J6:K6"/>
    <mergeCell ref="L6:N6"/>
    <mergeCell ref="A30:H30"/>
    <mergeCell ref="A31:H31"/>
    <mergeCell ref="A32:H32"/>
    <mergeCell ref="A6:A7"/>
    <mergeCell ref="B6:B7"/>
    <mergeCell ref="B8:B23"/>
    <mergeCell ref="C6:C7"/>
    <mergeCell ref="D6:D7"/>
    <mergeCell ref="E6:E7"/>
    <mergeCell ref="F6:F7"/>
    <mergeCell ref="G6:G7"/>
    <mergeCell ref="H6:H7"/>
    <mergeCell ref="I6:I7"/>
    <mergeCell ref="O6:O7"/>
    <mergeCell ref="P6:P7"/>
    <mergeCell ref="Q6:Q7"/>
  </mergeCells>
  <printOptions horizontalCentered="1"/>
  <pageMargins left="0.21" right="0.27" top="0.78" bottom="0.65" header="0.95" footer="0.511811023622047"/>
  <pageSetup paperSize="9" scale="72" fitToHeight="0" orientation="landscape"/>
  <headerFooter scaleWithDoc="0">
    <oddHeader>&amp;R
&amp;"宋体,常规"&amp;10共&amp;"Times New Roman,常规"&amp;N&amp;"宋体,常规"页，第&amp;"Times New Roman,常规"&amp;P&amp;"宋体,常规"页</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8"/>
  <sheetViews>
    <sheetView workbookViewId="0">
      <selection activeCell="A10" sqref="$A10:$XFD10"/>
    </sheetView>
  </sheetViews>
  <sheetFormatPr defaultColWidth="9" defaultRowHeight="15.75" customHeight="1"/>
  <cols>
    <col min="1" max="1" width="4.5" style="81" customWidth="1"/>
    <col min="2" max="2" width="27.4" style="81" customWidth="1"/>
    <col min="3" max="3" width="10" style="81" customWidth="1"/>
    <col min="4" max="4" width="12" style="81" customWidth="1"/>
    <col min="5" max="5" width="15.6" style="81" customWidth="1"/>
    <col min="6" max="6" width="13.2" style="81" customWidth="1"/>
    <col min="7" max="7" width="6.7" style="81" customWidth="1"/>
    <col min="8" max="8" width="10.1" style="81" customWidth="1"/>
    <col min="9" max="11" width="11" style="81" customWidth="1"/>
    <col min="12" max="12" width="6.6" style="81" customWidth="1"/>
    <col min="13" max="13" width="11" style="81" customWidth="1"/>
    <col min="14" max="14" width="6.1" style="81" customWidth="1"/>
    <col min="15" max="15" width="5.7" style="81" customWidth="1"/>
    <col min="16" max="16384" width="9" style="81"/>
  </cols>
  <sheetData>
    <row r="1" s="73" customFormat="1" ht="30" customHeight="1" spans="1:15">
      <c r="A1" s="361" t="s">
        <v>517</v>
      </c>
      <c r="B1" s="361"/>
      <c r="C1" s="361"/>
      <c r="D1" s="361"/>
      <c r="E1" s="361"/>
      <c r="F1" s="361"/>
      <c r="G1" s="361"/>
      <c r="H1" s="361"/>
      <c r="I1" s="361"/>
      <c r="J1" s="361"/>
      <c r="K1" s="361"/>
      <c r="L1" s="361"/>
      <c r="M1" s="361"/>
      <c r="N1" s="361"/>
      <c r="O1" s="361"/>
    </row>
    <row r="2" ht="14.1" customHeight="1" spans="1:15">
      <c r="A2" s="93" t="s">
        <v>518</v>
      </c>
      <c r="B2" s="93"/>
      <c r="C2" s="93"/>
      <c r="D2" s="93"/>
      <c r="E2" s="93"/>
      <c r="F2" s="93"/>
      <c r="G2" s="93"/>
      <c r="H2" s="93"/>
      <c r="I2" s="93"/>
      <c r="J2" s="93"/>
      <c r="K2" s="93"/>
      <c r="L2" s="93"/>
      <c r="M2" s="93"/>
      <c r="N2" s="93"/>
      <c r="O2" s="93"/>
    </row>
    <row r="3" ht="14.1" customHeight="1" spans="1:15">
      <c r="A3" s="100"/>
      <c r="B3" s="100"/>
      <c r="C3" s="100"/>
      <c r="D3" s="100"/>
      <c r="E3" s="100"/>
      <c r="F3" s="100"/>
      <c r="G3" s="100"/>
      <c r="H3" s="96"/>
      <c r="I3" s="96"/>
      <c r="J3" s="96"/>
      <c r="K3" s="96"/>
      <c r="L3" s="96"/>
      <c r="M3" s="96"/>
      <c r="N3" s="96"/>
      <c r="O3" s="100" t="s">
        <v>519</v>
      </c>
    </row>
    <row r="4" ht="14.1" customHeight="1" spans="1:15">
      <c r="A4" s="100"/>
      <c r="B4" s="100"/>
      <c r="C4" s="100"/>
      <c r="D4" s="100"/>
      <c r="E4" s="100"/>
      <c r="F4" s="100"/>
      <c r="G4" s="100"/>
      <c r="H4" s="96"/>
      <c r="I4" s="96"/>
      <c r="J4" s="96"/>
      <c r="K4" s="96"/>
      <c r="L4" s="96"/>
      <c r="M4" s="96"/>
      <c r="N4" s="96"/>
      <c r="O4" s="100"/>
    </row>
    <row r="5" customHeight="1" spans="1:15">
      <c r="A5" s="362" t="s">
        <v>520</v>
      </c>
      <c r="B5" s="284"/>
      <c r="C5" s="284"/>
      <c r="D5" s="284"/>
      <c r="E5" s="284"/>
      <c r="F5" s="363"/>
      <c r="G5" s="363"/>
      <c r="H5" s="363"/>
      <c r="O5" s="363" t="s">
        <v>454</v>
      </c>
    </row>
    <row r="6" s="74" customFormat="1" customHeight="1" spans="1:15">
      <c r="A6" s="110" t="s">
        <v>455</v>
      </c>
      <c r="B6" s="110" t="s">
        <v>507</v>
      </c>
      <c r="C6" s="111" t="s">
        <v>521</v>
      </c>
      <c r="D6" s="111" t="s">
        <v>522</v>
      </c>
      <c r="E6" s="111" t="s">
        <v>523</v>
      </c>
      <c r="F6" s="111" t="s">
        <v>524</v>
      </c>
      <c r="G6" s="111" t="s">
        <v>525</v>
      </c>
      <c r="H6" s="111" t="s">
        <v>526</v>
      </c>
      <c r="I6" s="364" t="s">
        <v>463</v>
      </c>
      <c r="J6" s="365"/>
      <c r="K6" s="110" t="s">
        <v>464</v>
      </c>
      <c r="L6" s="110"/>
      <c r="M6" s="110"/>
      <c r="N6" s="111" t="s">
        <v>465</v>
      </c>
      <c r="O6" s="111" t="s">
        <v>527</v>
      </c>
    </row>
    <row r="7" s="74" customFormat="1" ht="31.5" customHeight="1" spans="1:15">
      <c r="A7" s="110"/>
      <c r="B7" s="110"/>
      <c r="C7" s="110"/>
      <c r="D7" s="110"/>
      <c r="E7" s="110"/>
      <c r="F7" s="110"/>
      <c r="G7" s="110"/>
      <c r="H7" s="110"/>
      <c r="I7" s="195" t="s">
        <v>466</v>
      </c>
      <c r="J7" s="110" t="s">
        <v>467</v>
      </c>
      <c r="K7" s="110" t="s">
        <v>466</v>
      </c>
      <c r="L7" s="111" t="s">
        <v>468</v>
      </c>
      <c r="M7" s="110" t="s">
        <v>467</v>
      </c>
      <c r="N7" s="110"/>
      <c r="O7" s="110"/>
    </row>
    <row r="8" customHeight="1" spans="1:15">
      <c r="A8" s="110"/>
      <c r="B8" s="133"/>
      <c r="C8" s="110"/>
      <c r="D8" s="110"/>
      <c r="E8" s="110"/>
      <c r="F8" s="133"/>
      <c r="G8" s="110"/>
      <c r="H8" s="168"/>
      <c r="I8" s="168"/>
      <c r="J8" s="137"/>
      <c r="K8" s="137"/>
      <c r="L8" s="366"/>
      <c r="M8" s="137"/>
      <c r="N8" s="269">
        <f>IF(J8=0,0,(M8-J8)/J8)</f>
        <v>0</v>
      </c>
      <c r="O8" s="217"/>
    </row>
    <row r="9" customHeight="1" spans="1:15">
      <c r="A9" s="110"/>
      <c r="B9" s="14"/>
      <c r="C9" s="18"/>
      <c r="D9" s="18"/>
      <c r="E9" s="18"/>
      <c r="F9" s="14"/>
      <c r="G9" s="18"/>
      <c r="H9" s="119"/>
      <c r="I9" s="119"/>
      <c r="J9" s="137"/>
      <c r="K9" s="137"/>
      <c r="L9" s="366"/>
      <c r="M9" s="137"/>
      <c r="N9" s="216" t="s">
        <v>185</v>
      </c>
      <c r="O9" s="217"/>
    </row>
    <row r="10" customHeight="1" spans="1:15">
      <c r="A10" s="110"/>
      <c r="B10" s="14"/>
      <c r="C10" s="18"/>
      <c r="D10" s="18"/>
      <c r="E10" s="16"/>
      <c r="F10" s="16"/>
      <c r="G10" s="18"/>
      <c r="H10" s="168"/>
      <c r="I10" s="168"/>
      <c r="J10" s="137"/>
      <c r="K10" s="137"/>
      <c r="L10" s="366"/>
      <c r="M10" s="137"/>
      <c r="N10" s="216" t="s">
        <v>185</v>
      </c>
      <c r="O10" s="217"/>
    </row>
    <row r="11" customHeight="1" spans="1:15">
      <c r="A11" s="110"/>
      <c r="B11" s="14"/>
      <c r="C11" s="18"/>
      <c r="D11" s="18"/>
      <c r="E11" s="18"/>
      <c r="F11" s="18"/>
      <c r="G11" s="18"/>
      <c r="H11" s="119"/>
      <c r="I11" s="119"/>
      <c r="J11" s="137"/>
      <c r="K11" s="137"/>
      <c r="L11" s="366"/>
      <c r="M11" s="137"/>
      <c r="N11" s="216" t="s">
        <v>185</v>
      </c>
      <c r="O11" s="217"/>
    </row>
    <row r="12" customHeight="1" spans="1:15">
      <c r="A12" s="110"/>
      <c r="B12" s="14"/>
      <c r="C12" s="18"/>
      <c r="D12" s="18"/>
      <c r="E12" s="18"/>
      <c r="F12" s="18"/>
      <c r="G12" s="18"/>
      <c r="H12" s="119"/>
      <c r="I12" s="119"/>
      <c r="J12" s="137"/>
      <c r="K12" s="137"/>
      <c r="L12" s="366"/>
      <c r="M12" s="137"/>
      <c r="N12" s="216" t="s">
        <v>185</v>
      </c>
      <c r="O12" s="217"/>
    </row>
    <row r="13" customHeight="1" spans="1:15">
      <c r="A13" s="110"/>
      <c r="B13" s="14"/>
      <c r="C13" s="18"/>
      <c r="D13" s="18"/>
      <c r="E13" s="18"/>
      <c r="F13" s="18"/>
      <c r="G13" s="18"/>
      <c r="H13" s="119"/>
      <c r="I13" s="119"/>
      <c r="J13" s="137"/>
      <c r="K13" s="137"/>
      <c r="L13" s="366"/>
      <c r="M13" s="137"/>
      <c r="N13" s="216" t="s">
        <v>185</v>
      </c>
      <c r="O13" s="217"/>
    </row>
    <row r="14" customHeight="1" spans="1:15">
      <c r="A14" s="110"/>
      <c r="B14" s="213"/>
      <c r="C14" s="110"/>
      <c r="D14" s="110"/>
      <c r="E14" s="110"/>
      <c r="F14" s="110"/>
      <c r="G14" s="110"/>
      <c r="H14" s="214"/>
      <c r="I14" s="199"/>
      <c r="J14" s="137"/>
      <c r="K14" s="137"/>
      <c r="L14" s="366"/>
      <c r="M14" s="137"/>
      <c r="N14" s="216" t="s">
        <v>185</v>
      </c>
      <c r="O14" s="217"/>
    </row>
    <row r="15" customHeight="1" spans="1:15">
      <c r="A15" s="110"/>
      <c r="B15" s="213"/>
      <c r="C15" s="110"/>
      <c r="D15" s="110"/>
      <c r="E15" s="110"/>
      <c r="F15" s="110"/>
      <c r="G15" s="110"/>
      <c r="H15" s="214"/>
      <c r="I15" s="199"/>
      <c r="J15" s="137"/>
      <c r="K15" s="137"/>
      <c r="L15" s="366"/>
      <c r="M15" s="137"/>
      <c r="N15" s="216" t="s">
        <v>185</v>
      </c>
      <c r="O15" s="217"/>
    </row>
    <row r="16" customHeight="1" spans="1:15">
      <c r="A16" s="110"/>
      <c r="B16" s="213"/>
      <c r="C16" s="110"/>
      <c r="D16" s="110"/>
      <c r="E16" s="110"/>
      <c r="F16" s="110"/>
      <c r="G16" s="110"/>
      <c r="H16" s="214"/>
      <c r="I16" s="199"/>
      <c r="J16" s="137"/>
      <c r="K16" s="137"/>
      <c r="L16" s="366"/>
      <c r="M16" s="137"/>
      <c r="N16" s="216" t="s">
        <v>185</v>
      </c>
      <c r="O16" s="217"/>
    </row>
    <row r="17" customHeight="1" spans="1:17">
      <c r="A17" s="110"/>
      <c r="B17" s="213"/>
      <c r="C17" s="110"/>
      <c r="D17" s="110"/>
      <c r="E17" s="110"/>
      <c r="F17" s="110"/>
      <c r="G17" s="110"/>
      <c r="H17" s="214"/>
      <c r="I17" s="137"/>
      <c r="J17" s="137"/>
      <c r="K17" s="137"/>
      <c r="L17" s="366"/>
      <c r="M17" s="137"/>
      <c r="N17" s="216" t="s">
        <v>185</v>
      </c>
      <c r="O17" s="217"/>
      <c r="P17" s="235"/>
      <c r="Q17" s="235"/>
    </row>
    <row r="18" customHeight="1" spans="1:17">
      <c r="A18" s="110"/>
      <c r="B18" s="213"/>
      <c r="C18" s="110"/>
      <c r="D18" s="110"/>
      <c r="E18" s="110"/>
      <c r="F18" s="110"/>
      <c r="G18" s="110"/>
      <c r="H18" s="214"/>
      <c r="I18" s="137"/>
      <c r="J18" s="137"/>
      <c r="K18" s="137"/>
      <c r="L18" s="366"/>
      <c r="M18" s="137"/>
      <c r="N18" s="216" t="s">
        <v>185</v>
      </c>
      <c r="O18" s="217"/>
      <c r="P18" s="235"/>
      <c r="Q18" s="235"/>
    </row>
    <row r="19" customHeight="1" spans="1:17">
      <c r="A19" s="110"/>
      <c r="B19" s="213"/>
      <c r="C19" s="110"/>
      <c r="D19" s="110"/>
      <c r="E19" s="110"/>
      <c r="F19" s="110"/>
      <c r="G19" s="110"/>
      <c r="H19" s="214"/>
      <c r="I19" s="137"/>
      <c r="J19" s="137"/>
      <c r="K19" s="137"/>
      <c r="L19" s="366"/>
      <c r="M19" s="137"/>
      <c r="N19" s="216" t="s">
        <v>185</v>
      </c>
      <c r="O19" s="217"/>
      <c r="P19" s="235"/>
      <c r="Q19" s="235"/>
    </row>
    <row r="20" customHeight="1" spans="1:17">
      <c r="A20" s="110"/>
      <c r="B20" s="213"/>
      <c r="C20" s="110"/>
      <c r="D20" s="110"/>
      <c r="E20" s="110"/>
      <c r="F20" s="110"/>
      <c r="G20" s="110"/>
      <c r="H20" s="214"/>
      <c r="I20" s="137"/>
      <c r="J20" s="137"/>
      <c r="K20" s="137"/>
      <c r="L20" s="366"/>
      <c r="M20" s="137"/>
      <c r="N20" s="216" t="s">
        <v>185</v>
      </c>
      <c r="O20" s="217"/>
      <c r="P20" s="235"/>
      <c r="Q20" s="235"/>
    </row>
    <row r="21" customHeight="1" spans="1:17">
      <c r="A21" s="110"/>
      <c r="B21" s="213"/>
      <c r="C21" s="110"/>
      <c r="D21" s="110"/>
      <c r="E21" s="110"/>
      <c r="F21" s="110"/>
      <c r="G21" s="110"/>
      <c r="H21" s="214"/>
      <c r="I21" s="137"/>
      <c r="J21" s="137"/>
      <c r="K21" s="137"/>
      <c r="L21" s="366"/>
      <c r="M21" s="137"/>
      <c r="N21" s="216" t="s">
        <v>185</v>
      </c>
      <c r="O21" s="217"/>
      <c r="P21" s="235"/>
      <c r="Q21" s="235"/>
    </row>
    <row r="22" customHeight="1" spans="1:17">
      <c r="A22" s="110"/>
      <c r="B22" s="213"/>
      <c r="C22" s="110"/>
      <c r="D22" s="110"/>
      <c r="E22" s="110"/>
      <c r="F22" s="110"/>
      <c r="G22" s="110"/>
      <c r="H22" s="214"/>
      <c r="I22" s="137"/>
      <c r="J22" s="137"/>
      <c r="K22" s="137"/>
      <c r="L22" s="366"/>
      <c r="M22" s="137"/>
      <c r="N22" s="216" t="s">
        <v>185</v>
      </c>
      <c r="O22" s="217"/>
      <c r="P22" s="235"/>
      <c r="Q22" s="235"/>
    </row>
    <row r="23" customHeight="1" spans="1:17">
      <c r="A23" s="110"/>
      <c r="B23" s="213"/>
      <c r="C23" s="110"/>
      <c r="D23" s="110"/>
      <c r="E23" s="110"/>
      <c r="F23" s="110"/>
      <c r="G23" s="110"/>
      <c r="H23" s="214"/>
      <c r="I23" s="137"/>
      <c r="J23" s="137"/>
      <c r="K23" s="137"/>
      <c r="L23" s="366"/>
      <c r="M23" s="137"/>
      <c r="N23" s="216" t="s">
        <v>185</v>
      </c>
      <c r="O23" s="217"/>
      <c r="P23" s="235"/>
      <c r="Q23" s="235"/>
    </row>
    <row r="24" customHeight="1" spans="1:17">
      <c r="A24" s="110" t="s">
        <v>528</v>
      </c>
      <c r="B24" s="110"/>
      <c r="C24" s="110"/>
      <c r="D24" s="18"/>
      <c r="E24" s="214"/>
      <c r="F24" s="214"/>
      <c r="G24" s="237"/>
      <c r="H24" s="216" t="s">
        <v>185</v>
      </c>
      <c r="I24" s="137">
        <f>SUM(I8:I23)</f>
        <v>0</v>
      </c>
      <c r="J24" s="137">
        <f>SUM(J8:J23)</f>
        <v>0</v>
      </c>
      <c r="K24" s="137">
        <f>SUM(K8:K23)</f>
        <v>0</v>
      </c>
      <c r="L24" s="366"/>
      <c r="M24" s="137">
        <f>SUM(M8:M23)</f>
        <v>0</v>
      </c>
      <c r="N24" s="269">
        <f>IF(J24=0,0,(M24-J24)/J24)</f>
        <v>0</v>
      </c>
      <c r="O24" s="216"/>
      <c r="P24" s="367"/>
      <c r="Q24" s="235"/>
    </row>
    <row r="25" customHeight="1" spans="1:17">
      <c r="A25" s="106" t="s">
        <v>529</v>
      </c>
      <c r="B25" s="106"/>
      <c r="C25" s="106"/>
      <c r="D25" s="216"/>
      <c r="E25" s="216"/>
      <c r="F25" s="216"/>
      <c r="G25" s="216"/>
      <c r="H25" s="216"/>
      <c r="I25" s="137"/>
      <c r="J25" s="137"/>
      <c r="K25" s="258"/>
      <c r="L25" s="368"/>
      <c r="M25" s="258"/>
      <c r="N25" s="269">
        <f>IF(J25=0,0,(M25-J25)/J25)</f>
        <v>0</v>
      </c>
      <c r="O25" s="217"/>
      <c r="P25" s="235"/>
      <c r="Q25" s="235"/>
    </row>
    <row r="26" customHeight="1" spans="1:17">
      <c r="A26" s="110" t="s">
        <v>530</v>
      </c>
      <c r="B26" s="110"/>
      <c r="C26" s="110"/>
      <c r="D26" s="18"/>
      <c r="E26" s="214"/>
      <c r="F26" s="214"/>
      <c r="G26" s="217"/>
      <c r="H26" s="216"/>
      <c r="I26" s="137">
        <f>I24-I25</f>
        <v>0</v>
      </c>
      <c r="J26" s="137">
        <f>J24-J25</f>
        <v>0</v>
      </c>
      <c r="K26" s="137">
        <f>K24-K25</f>
        <v>0</v>
      </c>
      <c r="L26" s="137"/>
      <c r="M26" s="137">
        <f>M24-M25</f>
        <v>0</v>
      </c>
      <c r="N26" s="269">
        <f>IF(J26=0,0,(M26-J26)/J26)</f>
        <v>0</v>
      </c>
      <c r="O26" s="216"/>
      <c r="P26" s="367"/>
      <c r="Q26" s="235"/>
    </row>
    <row r="27" customHeight="1" spans="1:17">
      <c r="A27" s="369" t="str">
        <f>参数填写!A5</f>
        <v>被评估单位填表人：蒋申璐</v>
      </c>
      <c r="B27" s="370"/>
      <c r="C27" s="370"/>
      <c r="D27" s="370"/>
      <c r="E27" s="272"/>
      <c r="I27" s="249" t="s">
        <v>531</v>
      </c>
      <c r="J27" s="249"/>
      <c r="K27" s="249"/>
      <c r="L27" s="249"/>
      <c r="M27" s="249"/>
      <c r="N27" s="249"/>
      <c r="O27" s="249"/>
      <c r="P27" s="235"/>
      <c r="Q27" s="235"/>
    </row>
    <row r="28" customHeight="1" spans="1:17">
      <c r="A28" s="224" t="str">
        <f>参数填写!A6</f>
        <v>填表日期：2022年8月</v>
      </c>
      <c r="P28" s="235"/>
      <c r="Q28" s="235"/>
    </row>
  </sheetData>
  <mergeCells count="16">
    <mergeCell ref="A5:E5"/>
    <mergeCell ref="I6:J6"/>
    <mergeCell ref="K6:M6"/>
    <mergeCell ref="A24:C24"/>
    <mergeCell ref="A25:C25"/>
    <mergeCell ref="A26:C26"/>
    <mergeCell ref="A6:A7"/>
    <mergeCell ref="B6:B7"/>
    <mergeCell ref="C6:C7"/>
    <mergeCell ref="D6:D7"/>
    <mergeCell ref="E6:E7"/>
    <mergeCell ref="F6:F7"/>
    <mergeCell ref="G6:G7"/>
    <mergeCell ref="H6:H7"/>
    <mergeCell ref="N6:N7"/>
    <mergeCell ref="O6:O7"/>
  </mergeCells>
  <printOptions horizontalCentered="1"/>
  <pageMargins left="0.36" right="0.27" top="0.72" bottom="0.59"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0"/>
  <sheetViews>
    <sheetView view="pageBreakPreview" zoomScale="60" zoomScaleNormal="100" workbookViewId="0">
      <selection activeCell="A21" sqref="$A21:$XFD41"/>
    </sheetView>
  </sheetViews>
  <sheetFormatPr defaultColWidth="9" defaultRowHeight="12.75"/>
  <cols>
    <col min="1" max="1" width="4.4" style="3" customWidth="1"/>
    <col min="2" max="3" width="17.1" style="3" customWidth="1"/>
    <col min="4" max="4" width="18.5" style="3" customWidth="1"/>
    <col min="5" max="5" width="18.2" style="3" customWidth="1"/>
    <col min="6" max="6" width="5" style="3" customWidth="1"/>
    <col min="7" max="7" width="5.9" style="3" customWidth="1"/>
    <col min="8" max="8" width="9.1" style="3" customWidth="1"/>
    <col min="9" max="9" width="9.2" style="3" customWidth="1"/>
    <col min="10" max="10" width="10.7" style="3" customWidth="1"/>
    <col min="11" max="11" width="10.1" style="3" customWidth="1"/>
    <col min="12" max="12" width="12.2" style="3" customWidth="1"/>
    <col min="13" max="13" width="7" style="3" customWidth="1"/>
    <col min="14" max="14" width="12.4" style="3" customWidth="1"/>
    <col min="15" max="15" width="5.9" style="3" customWidth="1"/>
    <col min="16" max="16" width="12.7" style="3" customWidth="1"/>
    <col min="17" max="16384" width="9" style="3"/>
  </cols>
  <sheetData>
    <row r="1" s="1" customFormat="1" ht="23.25" spans="1:16">
      <c r="A1" s="4" t="s">
        <v>532</v>
      </c>
      <c r="B1" s="5"/>
      <c r="C1" s="5"/>
      <c r="D1" s="5"/>
      <c r="E1" s="5"/>
      <c r="F1" s="5"/>
      <c r="G1" s="5"/>
      <c r="H1" s="5"/>
      <c r="I1" s="5"/>
      <c r="J1" s="5"/>
      <c r="K1" s="5"/>
      <c r="L1" s="5"/>
      <c r="M1" s="5"/>
      <c r="N1" s="5"/>
      <c r="O1" s="5"/>
      <c r="P1" s="5"/>
    </row>
    <row r="2" spans="1:16">
      <c r="A2" s="6" t="s">
        <v>533</v>
      </c>
      <c r="B2" s="7"/>
      <c r="C2" s="7"/>
      <c r="D2" s="7"/>
      <c r="E2" s="7"/>
      <c r="F2" s="7"/>
      <c r="G2" s="7"/>
      <c r="H2" s="7"/>
      <c r="I2" s="7"/>
      <c r="J2" s="7"/>
      <c r="K2" s="7"/>
      <c r="L2" s="7"/>
      <c r="M2" s="7"/>
      <c r="N2" s="7"/>
      <c r="O2" s="7"/>
      <c r="P2" s="7"/>
    </row>
    <row r="3" spans="1:16">
      <c r="A3" s="8"/>
      <c r="B3" s="8"/>
      <c r="C3" s="8"/>
      <c r="D3" s="8"/>
      <c r="E3" s="8"/>
      <c r="F3" s="8"/>
      <c r="G3" s="8"/>
      <c r="H3" s="9"/>
      <c r="I3" s="9"/>
      <c r="J3" s="9"/>
      <c r="K3" s="9"/>
      <c r="L3" s="9"/>
      <c r="M3" s="9"/>
      <c r="N3" s="10" t="s">
        <v>534</v>
      </c>
      <c r="O3" s="10"/>
      <c r="P3" s="10"/>
    </row>
    <row r="4" spans="1:16">
      <c r="A4" s="8"/>
      <c r="B4" s="8"/>
      <c r="C4" s="8"/>
      <c r="D4" s="8"/>
      <c r="E4" s="8"/>
      <c r="F4" s="8"/>
      <c r="G4" s="8"/>
      <c r="H4" s="9"/>
      <c r="I4" s="9"/>
      <c r="J4" s="11"/>
      <c r="K4" s="9"/>
      <c r="L4" s="9"/>
      <c r="M4" s="9"/>
      <c r="N4" s="10"/>
      <c r="O4" s="10"/>
      <c r="P4" s="10"/>
    </row>
    <row r="5" spans="1:16">
      <c r="A5" s="12" t="s">
        <v>506</v>
      </c>
      <c r="M5" s="13" t="s">
        <v>3</v>
      </c>
      <c r="N5" s="13"/>
      <c r="O5" s="13"/>
      <c r="P5" s="13"/>
    </row>
    <row r="6" s="2" customFormat="1" spans="1:16">
      <c r="A6" s="14" t="s">
        <v>5</v>
      </c>
      <c r="B6" s="155" t="s">
        <v>535</v>
      </c>
      <c r="C6" s="155" t="s">
        <v>456</v>
      </c>
      <c r="D6" s="16" t="s">
        <v>294</v>
      </c>
      <c r="E6" s="16" t="s">
        <v>536</v>
      </c>
      <c r="F6" s="16" t="s">
        <v>297</v>
      </c>
      <c r="G6" s="16" t="s">
        <v>295</v>
      </c>
      <c r="H6" s="16" t="s">
        <v>537</v>
      </c>
      <c r="I6" s="16" t="s">
        <v>346</v>
      </c>
      <c r="J6" s="16" t="s">
        <v>94</v>
      </c>
      <c r="K6" s="17"/>
      <c r="L6" s="14" t="s">
        <v>95</v>
      </c>
      <c r="M6" s="18"/>
      <c r="N6" s="18"/>
      <c r="O6" s="16" t="s">
        <v>97</v>
      </c>
      <c r="P6" s="16" t="s">
        <v>8</v>
      </c>
    </row>
    <row r="7" s="2" customFormat="1" spans="1:16">
      <c r="A7" s="18"/>
      <c r="B7" s="285"/>
      <c r="C7" s="285"/>
      <c r="D7" s="18"/>
      <c r="E7" s="18"/>
      <c r="F7" s="18"/>
      <c r="G7" s="18"/>
      <c r="H7" s="18"/>
      <c r="I7" s="18"/>
      <c r="J7" s="20" t="s">
        <v>431</v>
      </c>
      <c r="K7" s="14" t="s">
        <v>432</v>
      </c>
      <c r="L7" s="14" t="s">
        <v>431</v>
      </c>
      <c r="M7" s="16" t="s">
        <v>350</v>
      </c>
      <c r="N7" s="14" t="s">
        <v>432</v>
      </c>
      <c r="O7" s="18"/>
      <c r="P7" s="18"/>
    </row>
    <row r="8" ht="13.2" customHeight="1" spans="1:16">
      <c r="A8" s="18"/>
      <c r="B8" s="23"/>
      <c r="C8" s="343"/>
      <c r="D8" s="24"/>
      <c r="E8" s="23"/>
      <c r="F8" s="25"/>
      <c r="G8" s="24"/>
      <c r="H8" s="26"/>
      <c r="I8" s="26"/>
      <c r="J8" s="27"/>
      <c r="K8" s="28"/>
      <c r="L8" s="28"/>
      <c r="M8" s="29"/>
      <c r="N8" s="28"/>
      <c r="O8" s="344"/>
      <c r="P8" s="30"/>
    </row>
    <row r="9" spans="1:16">
      <c r="A9" s="18"/>
      <c r="B9" s="23"/>
      <c r="C9" s="345"/>
      <c r="D9" s="24"/>
      <c r="E9" s="23"/>
      <c r="F9" s="25"/>
      <c r="G9" s="24"/>
      <c r="H9" s="26"/>
      <c r="I9" s="26"/>
      <c r="J9" s="27"/>
      <c r="K9" s="28"/>
      <c r="L9" s="28"/>
      <c r="M9" s="29"/>
      <c r="N9" s="28"/>
      <c r="O9" s="344"/>
      <c r="P9" s="30"/>
    </row>
    <row r="10" spans="1:16">
      <c r="A10" s="18"/>
      <c r="B10" s="23"/>
      <c r="C10" s="346"/>
      <c r="D10" s="24"/>
      <c r="E10" s="23"/>
      <c r="F10" s="347"/>
      <c r="G10" s="24"/>
      <c r="H10" s="26"/>
      <c r="I10" s="26"/>
      <c r="J10" s="27"/>
      <c r="K10" s="28"/>
      <c r="L10" s="28"/>
      <c r="M10" s="29"/>
      <c r="N10" s="28"/>
      <c r="O10" s="344"/>
      <c r="P10" s="30"/>
    </row>
    <row r="11" spans="1:16">
      <c r="A11" s="18"/>
      <c r="B11" s="23"/>
      <c r="C11" s="348"/>
      <c r="D11" s="24"/>
      <c r="E11" s="23"/>
      <c r="F11" s="347"/>
      <c r="G11" s="24"/>
      <c r="H11" s="26"/>
      <c r="I11" s="26"/>
      <c r="J11" s="27"/>
      <c r="K11" s="28"/>
      <c r="L11" s="28"/>
      <c r="M11" s="29"/>
      <c r="N11" s="28"/>
      <c r="O11" s="344"/>
      <c r="P11" s="30"/>
    </row>
    <row r="12" spans="1:16">
      <c r="A12" s="18"/>
      <c r="B12" s="23"/>
      <c r="C12" s="349"/>
      <c r="D12" s="24"/>
      <c r="E12" s="23"/>
      <c r="F12" s="347"/>
      <c r="G12" s="24"/>
      <c r="H12" s="26"/>
      <c r="I12" s="26"/>
      <c r="J12" s="27"/>
      <c r="K12" s="28"/>
      <c r="L12" s="28"/>
      <c r="M12" s="29"/>
      <c r="N12" s="28"/>
      <c r="O12" s="344"/>
      <c r="P12" s="30"/>
    </row>
    <row r="13" ht="13.2" customHeight="1" spans="1:16">
      <c r="A13" s="18"/>
      <c r="B13" s="23"/>
      <c r="C13" s="343"/>
      <c r="D13" s="24"/>
      <c r="E13" s="23"/>
      <c r="F13" s="347"/>
      <c r="G13" s="24"/>
      <c r="H13" s="26"/>
      <c r="I13" s="26"/>
      <c r="J13" s="27"/>
      <c r="K13" s="28"/>
      <c r="L13" s="28"/>
      <c r="M13" s="29"/>
      <c r="N13" s="28"/>
      <c r="O13" s="344"/>
      <c r="P13" s="30"/>
    </row>
    <row r="14" spans="1:16">
      <c r="A14" s="18"/>
      <c r="B14" s="23"/>
      <c r="C14" s="345"/>
      <c r="D14" s="24"/>
      <c r="E14" s="23"/>
      <c r="F14" s="347"/>
      <c r="G14" s="24"/>
      <c r="H14" s="26"/>
      <c r="I14" s="26"/>
      <c r="J14" s="27"/>
      <c r="K14" s="28"/>
      <c r="L14" s="28"/>
      <c r="M14" s="29"/>
      <c r="N14" s="28"/>
      <c r="O14" s="344"/>
      <c r="P14" s="30"/>
    </row>
    <row r="15" spans="1:16">
      <c r="A15" s="18"/>
      <c r="B15" s="23"/>
      <c r="C15" s="346"/>
      <c r="D15" s="24"/>
      <c r="E15" s="23"/>
      <c r="F15" s="347"/>
      <c r="G15" s="24"/>
      <c r="H15" s="26"/>
      <c r="I15" s="26"/>
      <c r="J15" s="27"/>
      <c r="K15" s="28"/>
      <c r="L15" s="28"/>
      <c r="M15" s="29"/>
      <c r="N15" s="28"/>
      <c r="O15" s="344"/>
      <c r="P15" s="30"/>
    </row>
    <row r="16" spans="1:16">
      <c r="A16" s="18"/>
      <c r="B16" s="23"/>
      <c r="C16" s="343"/>
      <c r="D16" s="24"/>
      <c r="E16" s="23"/>
      <c r="F16" s="347"/>
      <c r="G16" s="24"/>
      <c r="H16" s="26"/>
      <c r="I16" s="26"/>
      <c r="J16" s="27"/>
      <c r="K16" s="28"/>
      <c r="L16" s="28"/>
      <c r="M16" s="29"/>
      <c r="N16" s="28"/>
      <c r="O16" s="344"/>
      <c r="P16" s="30"/>
    </row>
    <row r="17" spans="1:16">
      <c r="A17" s="18"/>
      <c r="B17" s="23"/>
      <c r="C17" s="346"/>
      <c r="D17" s="24"/>
      <c r="E17" s="23"/>
      <c r="F17" s="347"/>
      <c r="G17" s="24"/>
      <c r="H17" s="26"/>
      <c r="I17" s="26"/>
      <c r="J17" s="27"/>
      <c r="K17" s="28"/>
      <c r="L17" s="28"/>
      <c r="M17" s="29"/>
      <c r="N17" s="28"/>
      <c r="O17" s="344"/>
      <c r="P17" s="30"/>
    </row>
    <row r="18" ht="13.2" customHeight="1" spans="1:16">
      <c r="A18" s="18"/>
      <c r="B18" s="23"/>
      <c r="C18" s="343"/>
      <c r="D18" s="24"/>
      <c r="E18" s="23"/>
      <c r="F18" s="347"/>
      <c r="G18" s="24"/>
      <c r="H18" s="26"/>
      <c r="I18" s="26"/>
      <c r="J18" s="27"/>
      <c r="K18" s="28"/>
      <c r="L18" s="28"/>
      <c r="M18" s="29"/>
      <c r="N18" s="28"/>
      <c r="O18" s="344"/>
      <c r="P18" s="30"/>
    </row>
    <row r="19" spans="1:16">
      <c r="A19" s="18"/>
      <c r="B19" s="23"/>
      <c r="C19" s="346"/>
      <c r="D19" s="24"/>
      <c r="E19" s="23"/>
      <c r="F19" s="347"/>
      <c r="G19" s="24"/>
      <c r="H19" s="26"/>
      <c r="I19" s="26"/>
      <c r="J19" s="27"/>
      <c r="K19" s="28"/>
      <c r="L19" s="28"/>
      <c r="M19" s="29"/>
      <c r="N19" s="28"/>
      <c r="O19" s="344"/>
      <c r="P19" s="30"/>
    </row>
    <row r="20" ht="13.2" customHeight="1" spans="1:16">
      <c r="A20" s="18"/>
      <c r="B20" s="23"/>
      <c r="C20" s="343"/>
      <c r="D20" s="24"/>
      <c r="E20" s="23"/>
      <c r="F20" s="347"/>
      <c r="G20" s="24"/>
      <c r="H20" s="26"/>
      <c r="I20" s="26"/>
      <c r="J20" s="27"/>
      <c r="K20" s="28"/>
      <c r="L20" s="28"/>
      <c r="M20" s="29"/>
      <c r="N20" s="28"/>
      <c r="O20" s="344"/>
      <c r="P20" s="30"/>
    </row>
    <row r="21" spans="1:16">
      <c r="A21" s="18"/>
      <c r="B21" s="23"/>
      <c r="C21" s="23"/>
      <c r="D21" s="24"/>
      <c r="E21" s="23"/>
      <c r="F21" s="24"/>
      <c r="G21" s="25"/>
      <c r="H21" s="26"/>
      <c r="I21" s="26"/>
      <c r="J21" s="27"/>
      <c r="K21" s="60"/>
      <c r="L21" s="60"/>
      <c r="M21" s="29"/>
      <c r="N21" s="60"/>
      <c r="O21" s="30"/>
      <c r="P21" s="30"/>
    </row>
    <row r="22" spans="1:16">
      <c r="A22" s="18"/>
      <c r="B22" s="23"/>
      <c r="C22" s="23"/>
      <c r="D22" s="24"/>
      <c r="E22" s="23"/>
      <c r="F22" s="24"/>
      <c r="G22" s="25"/>
      <c r="H22" s="26"/>
      <c r="I22" s="26"/>
      <c r="J22" s="27"/>
      <c r="K22" s="60"/>
      <c r="L22" s="60"/>
      <c r="M22" s="29"/>
      <c r="N22" s="60"/>
      <c r="O22" s="30"/>
      <c r="P22" s="31"/>
    </row>
    <row r="23" spans="1:16">
      <c r="A23" s="18"/>
      <c r="B23" s="23"/>
      <c r="C23" s="23"/>
      <c r="D23" s="24"/>
      <c r="E23" s="23"/>
      <c r="F23" s="24"/>
      <c r="G23" s="25"/>
      <c r="H23" s="26"/>
      <c r="I23" s="26"/>
      <c r="J23" s="27"/>
      <c r="K23" s="60"/>
      <c r="L23" s="60"/>
      <c r="M23" s="29"/>
      <c r="N23" s="60"/>
      <c r="O23" s="30"/>
      <c r="P23" s="31"/>
    </row>
    <row r="24" spans="1:16">
      <c r="A24" s="350" t="s">
        <v>245</v>
      </c>
      <c r="B24" s="20"/>
      <c r="C24" s="20"/>
      <c r="D24" s="18"/>
      <c r="E24" s="61"/>
      <c r="F24" s="62"/>
      <c r="G24" s="61"/>
      <c r="H24" s="34"/>
      <c r="I24" s="34"/>
      <c r="J24" s="40">
        <f>SUM(J8:J23)</f>
        <v>0</v>
      </c>
      <c r="K24" s="40">
        <f>SUM(K8:K23)</f>
        <v>0</v>
      </c>
      <c r="L24" s="40">
        <f>SUM(L8:L23)</f>
        <v>0</v>
      </c>
      <c r="M24" s="42"/>
      <c r="N24" s="40">
        <f>SUM(N8:N23)</f>
        <v>0</v>
      </c>
      <c r="O24" s="344">
        <f>IF(K24=0,0,(N24-K24)/K24)</f>
        <v>0</v>
      </c>
      <c r="P24" s="56"/>
    </row>
    <row r="25" spans="1:16">
      <c r="A25" s="351" t="s">
        <v>538</v>
      </c>
      <c r="B25" s="352"/>
      <c r="C25" s="352"/>
      <c r="D25" s="34"/>
      <c r="E25" s="34"/>
      <c r="F25" s="34"/>
      <c r="G25" s="34"/>
      <c r="H25" s="34"/>
      <c r="I25" s="34"/>
      <c r="J25" s="28"/>
      <c r="K25" s="64"/>
      <c r="L25" s="64"/>
      <c r="M25" s="65"/>
      <c r="N25" s="64"/>
      <c r="O25" s="65"/>
      <c r="P25" s="58"/>
    </row>
    <row r="26" s="78" customFormat="1" spans="1:16">
      <c r="A26" s="353" t="s">
        <v>195</v>
      </c>
      <c r="B26" s="354"/>
      <c r="C26" s="354"/>
      <c r="D26" s="355"/>
      <c r="E26" s="356"/>
      <c r="F26" s="357"/>
      <c r="G26" s="356"/>
      <c r="H26" s="358"/>
      <c r="I26" s="358"/>
      <c r="J26" s="41">
        <f>J24-J25</f>
        <v>0</v>
      </c>
      <c r="K26" s="41">
        <f>K24-K25</f>
        <v>0</v>
      </c>
      <c r="L26" s="41">
        <f>L24-L25</f>
        <v>0</v>
      </c>
      <c r="M26" s="359"/>
      <c r="N26" s="41">
        <f>N24-N25</f>
        <v>0</v>
      </c>
      <c r="O26" s="344">
        <f>IF(K26=0,0,(N26-K26)/K26)</f>
        <v>0</v>
      </c>
      <c r="P26" s="360"/>
    </row>
    <row r="27" spans="1:16">
      <c r="A27" s="67" t="s">
        <v>514</v>
      </c>
      <c r="B27" s="68"/>
      <c r="C27" s="68"/>
      <c r="D27" s="68"/>
      <c r="J27" s="69" t="s">
        <v>539</v>
      </c>
      <c r="K27" s="69"/>
      <c r="L27" s="69"/>
      <c r="M27" s="69"/>
      <c r="N27" s="69"/>
      <c r="O27" s="69"/>
      <c r="P27" s="69"/>
    </row>
    <row r="28" spans="1:16">
      <c r="A28" s="70" t="s">
        <v>516</v>
      </c>
    </row>
    <row r="36" spans="10:10">
      <c r="J36" s="71"/>
    </row>
    <row r="39" spans="10:10">
      <c r="J39" s="72"/>
    </row>
    <row r="40" spans="10:10">
      <c r="J40" s="72"/>
    </row>
  </sheetData>
  <mergeCells count="22">
    <mergeCell ref="N3:P3"/>
    <mergeCell ref="M5:P5"/>
    <mergeCell ref="J6:K6"/>
    <mergeCell ref="L6:N6"/>
    <mergeCell ref="A24:B24"/>
    <mergeCell ref="A25:B25"/>
    <mergeCell ref="A26:B26"/>
    <mergeCell ref="A6:A7"/>
    <mergeCell ref="B6:B7"/>
    <mergeCell ref="C6:C7"/>
    <mergeCell ref="C8:C10"/>
    <mergeCell ref="C13:C15"/>
    <mergeCell ref="C16:C17"/>
    <mergeCell ref="C18:C19"/>
    <mergeCell ref="D6:D7"/>
    <mergeCell ref="E6:E7"/>
    <mergeCell ref="F6:F7"/>
    <mergeCell ref="G6:G7"/>
    <mergeCell ref="H6:H7"/>
    <mergeCell ref="I6:I7"/>
    <mergeCell ref="O6:O7"/>
    <mergeCell ref="P6:P7"/>
  </mergeCells>
  <printOptions horizontalCentered="1"/>
  <pageMargins left="0.31496062992126" right="0.275590551181102" top="0.866141732283464" bottom="0.433070866141732" header="0.92" footer="0.236220472440945"/>
  <pageSetup paperSize="9" scale="75" fitToHeight="0" orientation="landscape"/>
  <headerFooter scaleWithDoc="0">
    <oddHeader>&amp;R
&amp;"宋体,常规"&amp;10共&amp;"Times New Roman,常规"&amp;N&amp;"宋体,常规"页，第&amp;"Times New Roman,常规"&amp;P&amp;"宋体,常规"页</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1"/>
  <sheetViews>
    <sheetView workbookViewId="0">
      <selection activeCell="B23" sqref="B23"/>
    </sheetView>
  </sheetViews>
  <sheetFormatPr defaultColWidth="9" defaultRowHeight="15.75" customHeight="1" outlineLevelCol="5"/>
  <cols>
    <col min="1" max="1" width="7.5" style="81" customWidth="1"/>
    <col min="2" max="2" width="26.7" style="81" customWidth="1"/>
    <col min="3" max="3" width="20.4" style="81" customWidth="1"/>
    <col min="4" max="4" width="20.2" style="81" customWidth="1"/>
    <col min="5" max="5" width="19.7" style="81" customWidth="1"/>
    <col min="6" max="6" width="20.7" style="81" customWidth="1"/>
    <col min="7" max="16384" width="9" style="81"/>
  </cols>
  <sheetData>
    <row r="1" ht="12" customHeight="1" spans="1:6">
      <c r="A1" s="230"/>
      <c r="B1" s="230"/>
      <c r="C1" s="97"/>
      <c r="D1" s="97"/>
      <c r="E1" s="97"/>
      <c r="F1" s="97"/>
    </row>
    <row r="2" s="73" customFormat="1" ht="30" customHeight="1" spans="1:6">
      <c r="A2" s="189" t="s">
        <v>169</v>
      </c>
      <c r="B2" s="86"/>
      <c r="C2" s="86"/>
      <c r="D2" s="86"/>
      <c r="E2" s="86"/>
      <c r="F2" s="86"/>
    </row>
    <row r="3" ht="14.1" customHeight="1" spans="1:6">
      <c r="A3" s="190" t="str">
        <f>参数填写!A3</f>
        <v>评估基准日：2022年7月31日</v>
      </c>
      <c r="B3" s="92"/>
      <c r="C3" s="92"/>
      <c r="D3" s="92"/>
      <c r="E3" s="92"/>
      <c r="F3" s="92"/>
    </row>
    <row r="4" ht="14.1" customHeight="1" spans="1:6">
      <c r="D4" s="100"/>
      <c r="E4" s="100"/>
      <c r="F4" s="103" t="s">
        <v>170</v>
      </c>
    </row>
    <row r="5" ht="14.1" customHeight="1" spans="1:6">
      <c r="D5" s="100"/>
      <c r="E5" s="100"/>
      <c r="F5" s="103"/>
    </row>
    <row r="6" s="337" customFormat="1" customHeight="1" spans="1:6">
      <c r="A6" s="231" t="str">
        <f>参数填写!A4</f>
        <v>被评估单位：杭氧集团股份有限公司</v>
      </c>
      <c r="B6" s="231"/>
      <c r="C6" s="231"/>
      <c r="F6" s="506" t="s">
        <v>3</v>
      </c>
    </row>
    <row r="7" s="74" customFormat="1" ht="24" customHeight="1" spans="1:6">
      <c r="A7" s="507" t="s">
        <v>171</v>
      </c>
      <c r="B7" s="507" t="s">
        <v>130</v>
      </c>
      <c r="C7" s="508" t="s">
        <v>94</v>
      </c>
      <c r="D7" s="507" t="s">
        <v>95</v>
      </c>
      <c r="E7" s="509" t="s">
        <v>96</v>
      </c>
      <c r="F7" s="509" t="s">
        <v>97</v>
      </c>
    </row>
    <row r="8" customHeight="1" spans="1:6">
      <c r="A8" s="251" t="s">
        <v>172</v>
      </c>
      <c r="B8" s="213" t="s">
        <v>173</v>
      </c>
      <c r="C8" s="204">
        <f>'表3-1货币汇总表'!C24</f>
        <v>0</v>
      </c>
      <c r="D8" s="204">
        <f>'表3-1货币汇总表'!D24</f>
        <v>0</v>
      </c>
      <c r="E8" s="137">
        <f>D8-C8</f>
        <v>0</v>
      </c>
      <c r="F8" s="510">
        <f>IF(C8=0,0,E8/C8)</f>
        <v>0</v>
      </c>
    </row>
    <row r="9" customHeight="1" spans="1:6">
      <c r="A9" s="251" t="s">
        <v>174</v>
      </c>
      <c r="B9" s="213" t="s">
        <v>133</v>
      </c>
      <c r="C9" s="456">
        <f>'3-2交易性金融资产汇总'!C25</f>
        <v>0</v>
      </c>
      <c r="D9" s="456">
        <f>'3-2交易性金融资产汇总'!D25</f>
        <v>0</v>
      </c>
      <c r="E9" s="137">
        <f>D9-C9</f>
        <v>0</v>
      </c>
      <c r="F9" s="510">
        <f>IF(C9=0,0,E9/C9)</f>
        <v>0</v>
      </c>
    </row>
    <row r="10" customHeight="1" spans="1:6">
      <c r="A10" s="251" t="s">
        <v>175</v>
      </c>
      <c r="B10" s="213" t="s">
        <v>134</v>
      </c>
      <c r="C10" s="204">
        <f>SUMIF('3-3应收票据'!$A$9:$A$5170,"合计",'3-3应收票据'!F$9:F$5170)</f>
        <v>0</v>
      </c>
      <c r="D10" s="204">
        <f>SUMIF('3-3应收票据'!$A$7:$A$5170,"合计",'3-3应收票据'!G$7:G$5170)</f>
        <v>0</v>
      </c>
      <c r="E10" s="137">
        <f>D10-C10</f>
        <v>0</v>
      </c>
      <c r="F10" s="510">
        <f>IF(C10=0,0,E10/C10)</f>
        <v>0</v>
      </c>
    </row>
    <row r="11" customHeight="1" spans="1:6">
      <c r="A11" s="251" t="s">
        <v>176</v>
      </c>
      <c r="B11" s="213" t="s">
        <v>135</v>
      </c>
      <c r="C11" s="204">
        <f>SUMIF('3-4应收账款'!$A$7:$A$5170,"合计",'3-4应收账款'!F$7:F$5170)</f>
        <v>0</v>
      </c>
      <c r="D11" s="204">
        <f>SUMIF('3-4应收账款'!$A$7:$A$5170,"合计",'3-4应收账款'!G$7:G$5170)</f>
        <v>0</v>
      </c>
      <c r="E11" s="137">
        <f t="shared" ref="E11:E18" si="0">D11-C11</f>
        <v>0</v>
      </c>
      <c r="F11" s="510">
        <f t="shared" ref="F11:F18" si="1">IF(C11=0,0,E11/C11)</f>
        <v>0</v>
      </c>
    </row>
    <row r="12" customHeight="1" spans="1:6">
      <c r="A12" s="251" t="s">
        <v>177</v>
      </c>
      <c r="B12" s="213" t="s">
        <v>178</v>
      </c>
      <c r="C12" s="204">
        <f>SUMIF('3-5预付账款'!$A$7:$A$5171,"合计",'3-5预付账款'!F$7:F$5171)</f>
        <v>0</v>
      </c>
      <c r="D12" s="204">
        <f>SUMIF('3-5预付账款'!$A$7:$A$5171,"合计",'3-5预付账款'!G$7:G$5171)</f>
        <v>0</v>
      </c>
      <c r="E12" s="137">
        <f t="shared" si="0"/>
        <v>0</v>
      </c>
      <c r="F12" s="510">
        <f t="shared" si="1"/>
        <v>0</v>
      </c>
    </row>
    <row r="13" customHeight="1" spans="1:6">
      <c r="A13" s="251" t="s">
        <v>179</v>
      </c>
      <c r="B13" s="213" t="s">
        <v>137</v>
      </c>
      <c r="C13" s="204">
        <f>SUMIF('3-6应收利息'!$A$7:$A$5171,"合计",'3-6应收利息'!G$7:G$5171)</f>
        <v>0</v>
      </c>
      <c r="D13" s="204">
        <f>SUMIF('3-6应收利息'!$A$7:$A$5171,"合计",'3-6应收利息'!H$7:H$5171)</f>
        <v>0</v>
      </c>
      <c r="E13" s="137">
        <f t="shared" si="0"/>
        <v>0</v>
      </c>
      <c r="F13" s="510">
        <f t="shared" si="1"/>
        <v>0</v>
      </c>
    </row>
    <row r="14" customHeight="1" spans="1:6">
      <c r="A14" s="251" t="s">
        <v>180</v>
      </c>
      <c r="B14" s="213" t="s">
        <v>138</v>
      </c>
      <c r="C14" s="204">
        <f>SUMIF('3-7应收股利'!$A$7:$A$5171,"合计",'3-7应收股利'!E$7:E$5171)</f>
        <v>0</v>
      </c>
      <c r="D14" s="204">
        <f>SUMIF('3-7应收股利'!$A$7:$A$5171,"合计",'3-7应收股利'!F$7:F$5171)</f>
        <v>0</v>
      </c>
      <c r="E14" s="137">
        <f t="shared" si="0"/>
        <v>0</v>
      </c>
      <c r="F14" s="510">
        <f t="shared" si="1"/>
        <v>0</v>
      </c>
    </row>
    <row r="15" customHeight="1" spans="1:6">
      <c r="A15" s="251" t="s">
        <v>181</v>
      </c>
      <c r="B15" s="213" t="s">
        <v>139</v>
      </c>
      <c r="C15" s="204">
        <f>SUMIF('3-8其他应收款'!$A$7:$A$5172,"合计",'3-8其他应收款'!F$7:F$5172)</f>
        <v>0</v>
      </c>
      <c r="D15" s="204">
        <f>SUMIF('3-8其他应收款'!$A$7:$A$5172,"合计",'3-8其他应收款'!G$7:G$5172)</f>
        <v>0</v>
      </c>
      <c r="E15" s="137">
        <f t="shared" si="0"/>
        <v>0</v>
      </c>
      <c r="F15" s="510">
        <f t="shared" si="1"/>
        <v>0</v>
      </c>
    </row>
    <row r="16" customHeight="1" spans="1:6">
      <c r="A16" s="251" t="s">
        <v>182</v>
      </c>
      <c r="B16" s="213" t="s">
        <v>140</v>
      </c>
      <c r="C16" s="456">
        <f>'3-9存货汇总'!C26</f>
        <v>0</v>
      </c>
      <c r="D16" s="456">
        <f>'3-9存货汇总'!D26</f>
        <v>0</v>
      </c>
      <c r="E16" s="137">
        <f t="shared" si="0"/>
        <v>0</v>
      </c>
      <c r="F16" s="510">
        <f t="shared" si="1"/>
        <v>0</v>
      </c>
    </row>
    <row r="17" customHeight="1" spans="1:6">
      <c r="A17" s="251" t="s">
        <v>183</v>
      </c>
      <c r="B17" s="213" t="s">
        <v>141</v>
      </c>
      <c r="C17" s="204">
        <f>SUMIF('3-10一年到期非流动资产'!$A$7:$A$5172,"合计",'3-10一年到期非流动资产'!E$7:E$5172)</f>
        <v>0</v>
      </c>
      <c r="D17" s="204">
        <f>SUMIF('3-10一年到期非流动资产'!$A$7:$A$5172,"合计",'3-10一年到期非流动资产'!F$7:F$5172)</f>
        <v>0</v>
      </c>
      <c r="E17" s="137">
        <f t="shared" si="0"/>
        <v>0</v>
      </c>
      <c r="F17" s="510">
        <f t="shared" si="1"/>
        <v>0</v>
      </c>
    </row>
    <row r="18" customHeight="1" spans="1:6">
      <c r="A18" s="251" t="s">
        <v>184</v>
      </c>
      <c r="B18" s="213" t="s">
        <v>142</v>
      </c>
      <c r="C18" s="204">
        <f>SUMIF('3-11其他流动资产'!$A$7:$A$5172,"合计",'3-11其他流动资产'!F$7:F$5172)</f>
        <v>0</v>
      </c>
      <c r="D18" s="204">
        <f>SUMIF('3-11其他流动资产'!$A$7:$A$5172,"合计",'3-11其他流动资产'!G$7:G$5172)</f>
        <v>0</v>
      </c>
      <c r="E18" s="137">
        <f t="shared" si="0"/>
        <v>0</v>
      </c>
      <c r="F18" s="510">
        <f t="shared" si="1"/>
        <v>0</v>
      </c>
    </row>
    <row r="19" customHeight="1" spans="1:6">
      <c r="A19" s="106"/>
      <c r="B19" s="507"/>
      <c r="C19" s="478"/>
      <c r="D19" s="34"/>
      <c r="E19" s="216"/>
      <c r="F19" s="216" t="s">
        <v>185</v>
      </c>
    </row>
    <row r="20" customHeight="1" spans="1:6">
      <c r="A20" s="106"/>
      <c r="B20" s="507"/>
      <c r="C20" s="478"/>
      <c r="D20" s="34"/>
      <c r="E20" s="216"/>
      <c r="F20" s="216" t="s">
        <v>185</v>
      </c>
    </row>
    <row r="21" customHeight="1" spans="1:6">
      <c r="A21" s="106"/>
      <c r="B21" s="507"/>
      <c r="C21" s="478"/>
      <c r="D21" s="34"/>
      <c r="E21" s="216"/>
      <c r="F21" s="216" t="s">
        <v>185</v>
      </c>
    </row>
    <row r="22" customHeight="1" spans="1:6">
      <c r="A22" s="106"/>
      <c r="B22" s="507"/>
      <c r="C22" s="478"/>
      <c r="D22" s="34"/>
      <c r="E22" s="216"/>
      <c r="F22" s="216" t="s">
        <v>185</v>
      </c>
    </row>
    <row r="23" customHeight="1" spans="1:6">
      <c r="A23" s="106"/>
      <c r="B23" s="507"/>
      <c r="C23" s="478"/>
      <c r="D23" s="34"/>
      <c r="E23" s="216"/>
      <c r="F23" s="216" t="s">
        <v>185</v>
      </c>
    </row>
    <row r="24" customHeight="1" spans="1:6">
      <c r="A24" s="106"/>
      <c r="B24" s="507"/>
      <c r="C24" s="478"/>
      <c r="D24" s="34"/>
      <c r="E24" s="216"/>
      <c r="F24" s="216" t="s">
        <v>185</v>
      </c>
    </row>
    <row r="25" customHeight="1" spans="1:6">
      <c r="A25" s="106"/>
      <c r="B25" s="507"/>
      <c r="C25" s="478"/>
      <c r="D25" s="34"/>
      <c r="E25" s="216"/>
      <c r="F25" s="216" t="s">
        <v>185</v>
      </c>
    </row>
    <row r="26" customHeight="1" spans="1:6">
      <c r="A26" s="106"/>
      <c r="B26" s="507"/>
      <c r="C26" s="478"/>
      <c r="D26" s="34"/>
      <c r="E26" s="216"/>
      <c r="F26" s="216" t="s">
        <v>185</v>
      </c>
    </row>
    <row r="27" customHeight="1" spans="1:6">
      <c r="A27" s="106"/>
      <c r="B27" s="507"/>
      <c r="C27" s="478"/>
      <c r="D27" s="34"/>
      <c r="E27" s="216"/>
      <c r="F27" s="216" t="s">
        <v>185</v>
      </c>
    </row>
    <row r="28" customHeight="1" spans="1:6">
      <c r="A28" s="217"/>
      <c r="B28" s="507"/>
      <c r="C28" s="478"/>
      <c r="D28" s="34"/>
      <c r="E28" s="216"/>
      <c r="F28" s="216"/>
    </row>
    <row r="29" customHeight="1" spans="1:6">
      <c r="A29" s="511" t="s">
        <v>45</v>
      </c>
      <c r="B29" s="508"/>
      <c r="C29" s="215">
        <f>SUM(C8:C18)</f>
        <v>0</v>
      </c>
      <c r="D29" s="215">
        <f>SUM(D8:D18)</f>
        <v>0</v>
      </c>
      <c r="E29" s="137">
        <f>D29-C29</f>
        <v>0</v>
      </c>
      <c r="F29" s="510">
        <f>IF(C29=0,0,E29/C29)</f>
        <v>0</v>
      </c>
    </row>
    <row r="30" customHeight="1" spans="1:6">
      <c r="A30" s="104"/>
      <c r="D30" s="208" t="s">
        <v>186</v>
      </c>
      <c r="E30" s="208"/>
      <c r="F30" s="208"/>
    </row>
    <row r="31" customHeight="1" spans="1:6">
      <c r="A31" s="224"/>
    </row>
  </sheetData>
  <mergeCells count="1">
    <mergeCell ref="A29:B29"/>
  </mergeCells>
  <printOptions horizontalCentered="1"/>
  <pageMargins left="1" right="0.67" top="0.57"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8"/>
  <sheetViews>
    <sheetView view="pageBreakPreview" zoomScaleNormal="100" workbookViewId="0">
      <selection activeCell="D8" sqref="D8"/>
    </sheetView>
  </sheetViews>
  <sheetFormatPr defaultColWidth="10" defaultRowHeight="12.75"/>
  <cols>
    <col min="1" max="1" width="11.2" style="74" customWidth="1"/>
    <col min="2" max="2" width="29.9" style="81" customWidth="1"/>
    <col min="3" max="3" width="15.4" style="81" customWidth="1"/>
    <col min="4" max="4" width="15.8" style="81" customWidth="1"/>
    <col min="5" max="5" width="12.9" style="81" customWidth="1"/>
    <col min="6" max="6" width="12.3" style="81" customWidth="1"/>
    <col min="7" max="7" width="12" style="81" customWidth="1"/>
    <col min="8" max="9" width="10" style="81" hidden="1" customWidth="1"/>
    <col min="10" max="256" width="10" style="81"/>
    <col min="257" max="257" width="11.2" style="81" customWidth="1"/>
    <col min="258" max="258" width="41.6" style="81" customWidth="1"/>
    <col min="259" max="259" width="19.7" style="81" customWidth="1"/>
    <col min="260" max="260" width="18.5" style="81" customWidth="1"/>
    <col min="261" max="261" width="19.9" style="81" customWidth="1"/>
    <col min="262" max="262" width="20.1" style="81" customWidth="1"/>
    <col min="263" max="263" width="12" style="81" customWidth="1"/>
    <col min="264" max="265" width="10" style="81" hidden="1" customWidth="1"/>
    <col min="266" max="512" width="10" style="81"/>
    <col min="513" max="513" width="11.2" style="81" customWidth="1"/>
    <col min="514" max="514" width="41.6" style="81" customWidth="1"/>
    <col min="515" max="515" width="19.7" style="81" customWidth="1"/>
    <col min="516" max="516" width="18.5" style="81" customWidth="1"/>
    <col min="517" max="517" width="19.9" style="81" customWidth="1"/>
    <col min="518" max="518" width="20.1" style="81" customWidth="1"/>
    <col min="519" max="519" width="12" style="81" customWidth="1"/>
    <col min="520" max="521" width="10" style="81" hidden="1" customWidth="1"/>
    <col min="522" max="768" width="10" style="81"/>
    <col min="769" max="769" width="11.2" style="81" customWidth="1"/>
    <col min="770" max="770" width="41.6" style="81" customWidth="1"/>
    <col min="771" max="771" width="19.7" style="81" customWidth="1"/>
    <col min="772" max="772" width="18.5" style="81" customWidth="1"/>
    <col min="773" max="773" width="19.9" style="81" customWidth="1"/>
    <col min="774" max="774" width="20.1" style="81" customWidth="1"/>
    <col min="775" max="775" width="12" style="81" customWidth="1"/>
    <col min="776" max="777" width="10" style="81" hidden="1" customWidth="1"/>
    <col min="778" max="1024" width="10" style="81"/>
    <col min="1025" max="1025" width="11.2" style="81" customWidth="1"/>
    <col min="1026" max="1026" width="41.6" style="81" customWidth="1"/>
    <col min="1027" max="1027" width="19.7" style="81" customWidth="1"/>
    <col min="1028" max="1028" width="18.5" style="81" customWidth="1"/>
    <col min="1029" max="1029" width="19.9" style="81" customWidth="1"/>
    <col min="1030" max="1030" width="20.1" style="81" customWidth="1"/>
    <col min="1031" max="1031" width="12" style="81" customWidth="1"/>
    <col min="1032" max="1033" width="10" style="81" hidden="1" customWidth="1"/>
    <col min="1034" max="1280" width="10" style="81"/>
    <col min="1281" max="1281" width="11.2" style="81" customWidth="1"/>
    <col min="1282" max="1282" width="41.6" style="81" customWidth="1"/>
    <col min="1283" max="1283" width="19.7" style="81" customWidth="1"/>
    <col min="1284" max="1284" width="18.5" style="81" customWidth="1"/>
    <col min="1285" max="1285" width="19.9" style="81" customWidth="1"/>
    <col min="1286" max="1286" width="20.1" style="81" customWidth="1"/>
    <col min="1287" max="1287" width="12" style="81" customWidth="1"/>
    <col min="1288" max="1289" width="10" style="81" hidden="1" customWidth="1"/>
    <col min="1290" max="1536" width="10" style="81"/>
    <col min="1537" max="1537" width="11.2" style="81" customWidth="1"/>
    <col min="1538" max="1538" width="41.6" style="81" customWidth="1"/>
    <col min="1539" max="1539" width="19.7" style="81" customWidth="1"/>
    <col min="1540" max="1540" width="18.5" style="81" customWidth="1"/>
    <col min="1541" max="1541" width="19.9" style="81" customWidth="1"/>
    <col min="1542" max="1542" width="20.1" style="81" customWidth="1"/>
    <col min="1543" max="1543" width="12" style="81" customWidth="1"/>
    <col min="1544" max="1545" width="10" style="81" hidden="1" customWidth="1"/>
    <col min="1546" max="1792" width="10" style="81"/>
    <col min="1793" max="1793" width="11.2" style="81" customWidth="1"/>
    <col min="1794" max="1794" width="41.6" style="81" customWidth="1"/>
    <col min="1795" max="1795" width="19.7" style="81" customWidth="1"/>
    <col min="1796" max="1796" width="18.5" style="81" customWidth="1"/>
    <col min="1797" max="1797" width="19.9" style="81" customWidth="1"/>
    <col min="1798" max="1798" width="20.1" style="81" customWidth="1"/>
    <col min="1799" max="1799" width="12" style="81" customWidth="1"/>
    <col min="1800" max="1801" width="10" style="81" hidden="1" customWidth="1"/>
    <col min="1802" max="2048" width="10" style="81"/>
    <col min="2049" max="2049" width="11.2" style="81" customWidth="1"/>
    <col min="2050" max="2050" width="41.6" style="81" customWidth="1"/>
    <col min="2051" max="2051" width="19.7" style="81" customWidth="1"/>
    <col min="2052" max="2052" width="18.5" style="81" customWidth="1"/>
    <col min="2053" max="2053" width="19.9" style="81" customWidth="1"/>
    <col min="2054" max="2054" width="20.1" style="81" customWidth="1"/>
    <col min="2055" max="2055" width="12" style="81" customWidth="1"/>
    <col min="2056" max="2057" width="10" style="81" hidden="1" customWidth="1"/>
    <col min="2058" max="2304" width="10" style="81"/>
    <col min="2305" max="2305" width="11.2" style="81" customWidth="1"/>
    <col min="2306" max="2306" width="41.6" style="81" customWidth="1"/>
    <col min="2307" max="2307" width="19.7" style="81" customWidth="1"/>
    <col min="2308" max="2308" width="18.5" style="81" customWidth="1"/>
    <col min="2309" max="2309" width="19.9" style="81" customWidth="1"/>
    <col min="2310" max="2310" width="20.1" style="81" customWidth="1"/>
    <col min="2311" max="2311" width="12" style="81" customWidth="1"/>
    <col min="2312" max="2313" width="10" style="81" hidden="1" customWidth="1"/>
    <col min="2314" max="2560" width="10" style="81"/>
    <col min="2561" max="2561" width="11.2" style="81" customWidth="1"/>
    <col min="2562" max="2562" width="41.6" style="81" customWidth="1"/>
    <col min="2563" max="2563" width="19.7" style="81" customWidth="1"/>
    <col min="2564" max="2564" width="18.5" style="81" customWidth="1"/>
    <col min="2565" max="2565" width="19.9" style="81" customWidth="1"/>
    <col min="2566" max="2566" width="20.1" style="81" customWidth="1"/>
    <col min="2567" max="2567" width="12" style="81" customWidth="1"/>
    <col min="2568" max="2569" width="10" style="81" hidden="1" customWidth="1"/>
    <col min="2570" max="2816" width="10" style="81"/>
    <col min="2817" max="2817" width="11.2" style="81" customWidth="1"/>
    <col min="2818" max="2818" width="41.6" style="81" customWidth="1"/>
    <col min="2819" max="2819" width="19.7" style="81" customWidth="1"/>
    <col min="2820" max="2820" width="18.5" style="81" customWidth="1"/>
    <col min="2821" max="2821" width="19.9" style="81" customWidth="1"/>
    <col min="2822" max="2822" width="20.1" style="81" customWidth="1"/>
    <col min="2823" max="2823" width="12" style="81" customWidth="1"/>
    <col min="2824" max="2825" width="10" style="81" hidden="1" customWidth="1"/>
    <col min="2826" max="3072" width="10" style="81"/>
    <col min="3073" max="3073" width="11.2" style="81" customWidth="1"/>
    <col min="3074" max="3074" width="41.6" style="81" customWidth="1"/>
    <col min="3075" max="3075" width="19.7" style="81" customWidth="1"/>
    <col min="3076" max="3076" width="18.5" style="81" customWidth="1"/>
    <col min="3077" max="3077" width="19.9" style="81" customWidth="1"/>
    <col min="3078" max="3078" width="20.1" style="81" customWidth="1"/>
    <col min="3079" max="3079" width="12" style="81" customWidth="1"/>
    <col min="3080" max="3081" width="10" style="81" hidden="1" customWidth="1"/>
    <col min="3082" max="3328" width="10" style="81"/>
    <col min="3329" max="3329" width="11.2" style="81" customWidth="1"/>
    <col min="3330" max="3330" width="41.6" style="81" customWidth="1"/>
    <col min="3331" max="3331" width="19.7" style="81" customWidth="1"/>
    <col min="3332" max="3332" width="18.5" style="81" customWidth="1"/>
    <col min="3333" max="3333" width="19.9" style="81" customWidth="1"/>
    <col min="3334" max="3334" width="20.1" style="81" customWidth="1"/>
    <col min="3335" max="3335" width="12" style="81" customWidth="1"/>
    <col min="3336" max="3337" width="10" style="81" hidden="1" customWidth="1"/>
    <col min="3338" max="3584" width="10" style="81"/>
    <col min="3585" max="3585" width="11.2" style="81" customWidth="1"/>
    <col min="3586" max="3586" width="41.6" style="81" customWidth="1"/>
    <col min="3587" max="3587" width="19.7" style="81" customWidth="1"/>
    <col min="3588" max="3588" width="18.5" style="81" customWidth="1"/>
    <col min="3589" max="3589" width="19.9" style="81" customWidth="1"/>
    <col min="3590" max="3590" width="20.1" style="81" customWidth="1"/>
    <col min="3591" max="3591" width="12" style="81" customWidth="1"/>
    <col min="3592" max="3593" width="10" style="81" hidden="1" customWidth="1"/>
    <col min="3594" max="3840" width="10" style="81"/>
    <col min="3841" max="3841" width="11.2" style="81" customWidth="1"/>
    <col min="3842" max="3842" width="41.6" style="81" customWidth="1"/>
    <col min="3843" max="3843" width="19.7" style="81" customWidth="1"/>
    <col min="3844" max="3844" width="18.5" style="81" customWidth="1"/>
    <col min="3845" max="3845" width="19.9" style="81" customWidth="1"/>
    <col min="3846" max="3846" width="20.1" style="81" customWidth="1"/>
    <col min="3847" max="3847" width="12" style="81" customWidth="1"/>
    <col min="3848" max="3849" width="10" style="81" hidden="1" customWidth="1"/>
    <col min="3850" max="4096" width="10" style="81"/>
    <col min="4097" max="4097" width="11.2" style="81" customWidth="1"/>
    <col min="4098" max="4098" width="41.6" style="81" customWidth="1"/>
    <col min="4099" max="4099" width="19.7" style="81" customWidth="1"/>
    <col min="4100" max="4100" width="18.5" style="81" customWidth="1"/>
    <col min="4101" max="4101" width="19.9" style="81" customWidth="1"/>
    <col min="4102" max="4102" width="20.1" style="81" customWidth="1"/>
    <col min="4103" max="4103" width="12" style="81" customWidth="1"/>
    <col min="4104" max="4105" width="10" style="81" hidden="1" customWidth="1"/>
    <col min="4106" max="4352" width="10" style="81"/>
    <col min="4353" max="4353" width="11.2" style="81" customWidth="1"/>
    <col min="4354" max="4354" width="41.6" style="81" customWidth="1"/>
    <col min="4355" max="4355" width="19.7" style="81" customWidth="1"/>
    <col min="4356" max="4356" width="18.5" style="81" customWidth="1"/>
    <col min="4357" max="4357" width="19.9" style="81" customWidth="1"/>
    <col min="4358" max="4358" width="20.1" style="81" customWidth="1"/>
    <col min="4359" max="4359" width="12" style="81" customWidth="1"/>
    <col min="4360" max="4361" width="10" style="81" hidden="1" customWidth="1"/>
    <col min="4362" max="4608" width="10" style="81"/>
    <col min="4609" max="4609" width="11.2" style="81" customWidth="1"/>
    <col min="4610" max="4610" width="41.6" style="81" customWidth="1"/>
    <col min="4611" max="4611" width="19.7" style="81" customWidth="1"/>
    <col min="4612" max="4612" width="18.5" style="81" customWidth="1"/>
    <col min="4613" max="4613" width="19.9" style="81" customWidth="1"/>
    <col min="4614" max="4614" width="20.1" style="81" customWidth="1"/>
    <col min="4615" max="4615" width="12" style="81" customWidth="1"/>
    <col min="4616" max="4617" width="10" style="81" hidden="1" customWidth="1"/>
    <col min="4618" max="4864" width="10" style="81"/>
    <col min="4865" max="4865" width="11.2" style="81" customWidth="1"/>
    <col min="4866" max="4866" width="41.6" style="81" customWidth="1"/>
    <col min="4867" max="4867" width="19.7" style="81" customWidth="1"/>
    <col min="4868" max="4868" width="18.5" style="81" customWidth="1"/>
    <col min="4869" max="4869" width="19.9" style="81" customWidth="1"/>
    <col min="4870" max="4870" width="20.1" style="81" customWidth="1"/>
    <col min="4871" max="4871" width="12" style="81" customWidth="1"/>
    <col min="4872" max="4873" width="10" style="81" hidden="1" customWidth="1"/>
    <col min="4874" max="5120" width="10" style="81"/>
    <col min="5121" max="5121" width="11.2" style="81" customWidth="1"/>
    <col min="5122" max="5122" width="41.6" style="81" customWidth="1"/>
    <col min="5123" max="5123" width="19.7" style="81" customWidth="1"/>
    <col min="5124" max="5124" width="18.5" style="81" customWidth="1"/>
    <col min="5125" max="5125" width="19.9" style="81" customWidth="1"/>
    <col min="5126" max="5126" width="20.1" style="81" customWidth="1"/>
    <col min="5127" max="5127" width="12" style="81" customWidth="1"/>
    <col min="5128" max="5129" width="10" style="81" hidden="1" customWidth="1"/>
    <col min="5130" max="5376" width="10" style="81"/>
    <col min="5377" max="5377" width="11.2" style="81" customWidth="1"/>
    <col min="5378" max="5378" width="41.6" style="81" customWidth="1"/>
    <col min="5379" max="5379" width="19.7" style="81" customWidth="1"/>
    <col min="5380" max="5380" width="18.5" style="81" customWidth="1"/>
    <col min="5381" max="5381" width="19.9" style="81" customWidth="1"/>
    <col min="5382" max="5382" width="20.1" style="81" customWidth="1"/>
    <col min="5383" max="5383" width="12" style="81" customWidth="1"/>
    <col min="5384" max="5385" width="10" style="81" hidden="1" customWidth="1"/>
    <col min="5386" max="5632" width="10" style="81"/>
    <col min="5633" max="5633" width="11.2" style="81" customWidth="1"/>
    <col min="5634" max="5634" width="41.6" style="81" customWidth="1"/>
    <col min="5635" max="5635" width="19.7" style="81" customWidth="1"/>
    <col min="5636" max="5636" width="18.5" style="81" customWidth="1"/>
    <col min="5637" max="5637" width="19.9" style="81" customWidth="1"/>
    <col min="5638" max="5638" width="20.1" style="81" customWidth="1"/>
    <col min="5639" max="5639" width="12" style="81" customWidth="1"/>
    <col min="5640" max="5641" width="10" style="81" hidden="1" customWidth="1"/>
    <col min="5642" max="5888" width="10" style="81"/>
    <col min="5889" max="5889" width="11.2" style="81" customWidth="1"/>
    <col min="5890" max="5890" width="41.6" style="81" customWidth="1"/>
    <col min="5891" max="5891" width="19.7" style="81" customWidth="1"/>
    <col min="5892" max="5892" width="18.5" style="81" customWidth="1"/>
    <col min="5893" max="5893" width="19.9" style="81" customWidth="1"/>
    <col min="5894" max="5894" width="20.1" style="81" customWidth="1"/>
    <col min="5895" max="5895" width="12" style="81" customWidth="1"/>
    <col min="5896" max="5897" width="10" style="81" hidden="1" customWidth="1"/>
    <col min="5898" max="6144" width="10" style="81"/>
    <col min="6145" max="6145" width="11.2" style="81" customWidth="1"/>
    <col min="6146" max="6146" width="41.6" style="81" customWidth="1"/>
    <col min="6147" max="6147" width="19.7" style="81" customWidth="1"/>
    <col min="6148" max="6148" width="18.5" style="81" customWidth="1"/>
    <col min="6149" max="6149" width="19.9" style="81" customWidth="1"/>
    <col min="6150" max="6150" width="20.1" style="81" customWidth="1"/>
    <col min="6151" max="6151" width="12" style="81" customWidth="1"/>
    <col min="6152" max="6153" width="10" style="81" hidden="1" customWidth="1"/>
    <col min="6154" max="6400" width="10" style="81"/>
    <col min="6401" max="6401" width="11.2" style="81" customWidth="1"/>
    <col min="6402" max="6402" width="41.6" style="81" customWidth="1"/>
    <col min="6403" max="6403" width="19.7" style="81" customWidth="1"/>
    <col min="6404" max="6404" width="18.5" style="81" customWidth="1"/>
    <col min="6405" max="6405" width="19.9" style="81" customWidth="1"/>
    <col min="6406" max="6406" width="20.1" style="81" customWidth="1"/>
    <col min="6407" max="6407" width="12" style="81" customWidth="1"/>
    <col min="6408" max="6409" width="10" style="81" hidden="1" customWidth="1"/>
    <col min="6410" max="6656" width="10" style="81"/>
    <col min="6657" max="6657" width="11.2" style="81" customWidth="1"/>
    <col min="6658" max="6658" width="41.6" style="81" customWidth="1"/>
    <col min="6659" max="6659" width="19.7" style="81" customWidth="1"/>
    <col min="6660" max="6660" width="18.5" style="81" customWidth="1"/>
    <col min="6661" max="6661" width="19.9" style="81" customWidth="1"/>
    <col min="6662" max="6662" width="20.1" style="81" customWidth="1"/>
    <col min="6663" max="6663" width="12" style="81" customWidth="1"/>
    <col min="6664" max="6665" width="10" style="81" hidden="1" customWidth="1"/>
    <col min="6666" max="6912" width="10" style="81"/>
    <col min="6913" max="6913" width="11.2" style="81" customWidth="1"/>
    <col min="6914" max="6914" width="41.6" style="81" customWidth="1"/>
    <col min="6915" max="6915" width="19.7" style="81" customWidth="1"/>
    <col min="6916" max="6916" width="18.5" style="81" customWidth="1"/>
    <col min="6917" max="6917" width="19.9" style="81" customWidth="1"/>
    <col min="6918" max="6918" width="20.1" style="81" customWidth="1"/>
    <col min="6919" max="6919" width="12" style="81" customWidth="1"/>
    <col min="6920" max="6921" width="10" style="81" hidden="1" customWidth="1"/>
    <col min="6922" max="7168" width="10" style="81"/>
    <col min="7169" max="7169" width="11.2" style="81" customWidth="1"/>
    <col min="7170" max="7170" width="41.6" style="81" customWidth="1"/>
    <col min="7171" max="7171" width="19.7" style="81" customWidth="1"/>
    <col min="7172" max="7172" width="18.5" style="81" customWidth="1"/>
    <col min="7173" max="7173" width="19.9" style="81" customWidth="1"/>
    <col min="7174" max="7174" width="20.1" style="81" customWidth="1"/>
    <col min="7175" max="7175" width="12" style="81" customWidth="1"/>
    <col min="7176" max="7177" width="10" style="81" hidden="1" customWidth="1"/>
    <col min="7178" max="7424" width="10" style="81"/>
    <col min="7425" max="7425" width="11.2" style="81" customWidth="1"/>
    <col min="7426" max="7426" width="41.6" style="81" customWidth="1"/>
    <col min="7427" max="7427" width="19.7" style="81" customWidth="1"/>
    <col min="7428" max="7428" width="18.5" style="81" customWidth="1"/>
    <col min="7429" max="7429" width="19.9" style="81" customWidth="1"/>
    <col min="7430" max="7430" width="20.1" style="81" customWidth="1"/>
    <col min="7431" max="7431" width="12" style="81" customWidth="1"/>
    <col min="7432" max="7433" width="10" style="81" hidden="1" customWidth="1"/>
    <col min="7434" max="7680" width="10" style="81"/>
    <col min="7681" max="7681" width="11.2" style="81" customWidth="1"/>
    <col min="7682" max="7682" width="41.6" style="81" customWidth="1"/>
    <col min="7683" max="7683" width="19.7" style="81" customWidth="1"/>
    <col min="7684" max="7684" width="18.5" style="81" customWidth="1"/>
    <col min="7685" max="7685" width="19.9" style="81" customWidth="1"/>
    <col min="7686" max="7686" width="20.1" style="81" customWidth="1"/>
    <col min="7687" max="7687" width="12" style="81" customWidth="1"/>
    <col min="7688" max="7689" width="10" style="81" hidden="1" customWidth="1"/>
    <col min="7690" max="7936" width="10" style="81"/>
    <col min="7937" max="7937" width="11.2" style="81" customWidth="1"/>
    <col min="7938" max="7938" width="41.6" style="81" customWidth="1"/>
    <col min="7939" max="7939" width="19.7" style="81" customWidth="1"/>
    <col min="7940" max="7940" width="18.5" style="81" customWidth="1"/>
    <col min="7941" max="7941" width="19.9" style="81" customWidth="1"/>
    <col min="7942" max="7942" width="20.1" style="81" customWidth="1"/>
    <col min="7943" max="7943" width="12" style="81" customWidth="1"/>
    <col min="7944" max="7945" width="10" style="81" hidden="1" customWidth="1"/>
    <col min="7946" max="8192" width="10" style="81"/>
    <col min="8193" max="8193" width="11.2" style="81" customWidth="1"/>
    <col min="8194" max="8194" width="41.6" style="81" customWidth="1"/>
    <col min="8195" max="8195" width="19.7" style="81" customWidth="1"/>
    <col min="8196" max="8196" width="18.5" style="81" customWidth="1"/>
    <col min="8197" max="8197" width="19.9" style="81" customWidth="1"/>
    <col min="8198" max="8198" width="20.1" style="81" customWidth="1"/>
    <col min="8199" max="8199" width="12" style="81" customWidth="1"/>
    <col min="8200" max="8201" width="10" style="81" hidden="1" customWidth="1"/>
    <col min="8202" max="8448" width="10" style="81"/>
    <col min="8449" max="8449" width="11.2" style="81" customWidth="1"/>
    <col min="8450" max="8450" width="41.6" style="81" customWidth="1"/>
    <col min="8451" max="8451" width="19.7" style="81" customWidth="1"/>
    <col min="8452" max="8452" width="18.5" style="81" customWidth="1"/>
    <col min="8453" max="8453" width="19.9" style="81" customWidth="1"/>
    <col min="8454" max="8454" width="20.1" style="81" customWidth="1"/>
    <col min="8455" max="8455" width="12" style="81" customWidth="1"/>
    <col min="8456" max="8457" width="10" style="81" hidden="1" customWidth="1"/>
    <col min="8458" max="8704" width="10" style="81"/>
    <col min="8705" max="8705" width="11.2" style="81" customWidth="1"/>
    <col min="8706" max="8706" width="41.6" style="81" customWidth="1"/>
    <col min="8707" max="8707" width="19.7" style="81" customWidth="1"/>
    <col min="8708" max="8708" width="18.5" style="81" customWidth="1"/>
    <col min="8709" max="8709" width="19.9" style="81" customWidth="1"/>
    <col min="8710" max="8710" width="20.1" style="81" customWidth="1"/>
    <col min="8711" max="8711" width="12" style="81" customWidth="1"/>
    <col min="8712" max="8713" width="10" style="81" hidden="1" customWidth="1"/>
    <col min="8714" max="8960" width="10" style="81"/>
    <col min="8961" max="8961" width="11.2" style="81" customWidth="1"/>
    <col min="8962" max="8962" width="41.6" style="81" customWidth="1"/>
    <col min="8963" max="8963" width="19.7" style="81" customWidth="1"/>
    <col min="8964" max="8964" width="18.5" style="81" customWidth="1"/>
    <col min="8965" max="8965" width="19.9" style="81" customWidth="1"/>
    <col min="8966" max="8966" width="20.1" style="81" customWidth="1"/>
    <col min="8967" max="8967" width="12" style="81" customWidth="1"/>
    <col min="8968" max="8969" width="10" style="81" hidden="1" customWidth="1"/>
    <col min="8970" max="9216" width="10" style="81"/>
    <col min="9217" max="9217" width="11.2" style="81" customWidth="1"/>
    <col min="9218" max="9218" width="41.6" style="81" customWidth="1"/>
    <col min="9219" max="9219" width="19.7" style="81" customWidth="1"/>
    <col min="9220" max="9220" width="18.5" style="81" customWidth="1"/>
    <col min="9221" max="9221" width="19.9" style="81" customWidth="1"/>
    <col min="9222" max="9222" width="20.1" style="81" customWidth="1"/>
    <col min="9223" max="9223" width="12" style="81" customWidth="1"/>
    <col min="9224" max="9225" width="10" style="81" hidden="1" customWidth="1"/>
    <col min="9226" max="9472" width="10" style="81"/>
    <col min="9473" max="9473" width="11.2" style="81" customWidth="1"/>
    <col min="9474" max="9474" width="41.6" style="81" customWidth="1"/>
    <col min="9475" max="9475" width="19.7" style="81" customWidth="1"/>
    <col min="9476" max="9476" width="18.5" style="81" customWidth="1"/>
    <col min="9477" max="9477" width="19.9" style="81" customWidth="1"/>
    <col min="9478" max="9478" width="20.1" style="81" customWidth="1"/>
    <col min="9479" max="9479" width="12" style="81" customWidth="1"/>
    <col min="9480" max="9481" width="10" style="81" hidden="1" customWidth="1"/>
    <col min="9482" max="9728" width="10" style="81"/>
    <col min="9729" max="9729" width="11.2" style="81" customWidth="1"/>
    <col min="9730" max="9730" width="41.6" style="81" customWidth="1"/>
    <col min="9731" max="9731" width="19.7" style="81" customWidth="1"/>
    <col min="9732" max="9732" width="18.5" style="81" customWidth="1"/>
    <col min="9733" max="9733" width="19.9" style="81" customWidth="1"/>
    <col min="9734" max="9734" width="20.1" style="81" customWidth="1"/>
    <col min="9735" max="9735" width="12" style="81" customWidth="1"/>
    <col min="9736" max="9737" width="10" style="81" hidden="1" customWidth="1"/>
    <col min="9738" max="9984" width="10" style="81"/>
    <col min="9985" max="9985" width="11.2" style="81" customWidth="1"/>
    <col min="9986" max="9986" width="41.6" style="81" customWidth="1"/>
    <col min="9987" max="9987" width="19.7" style="81" customWidth="1"/>
    <col min="9988" max="9988" width="18.5" style="81" customWidth="1"/>
    <col min="9989" max="9989" width="19.9" style="81" customWidth="1"/>
    <col min="9990" max="9990" width="20.1" style="81" customWidth="1"/>
    <col min="9991" max="9991" width="12" style="81" customWidth="1"/>
    <col min="9992" max="9993" width="10" style="81" hidden="1" customWidth="1"/>
    <col min="9994" max="10240" width="10" style="81"/>
    <col min="10241" max="10241" width="11.2" style="81" customWidth="1"/>
    <col min="10242" max="10242" width="41.6" style="81" customWidth="1"/>
    <col min="10243" max="10243" width="19.7" style="81" customWidth="1"/>
    <col min="10244" max="10244" width="18.5" style="81" customWidth="1"/>
    <col min="10245" max="10245" width="19.9" style="81" customWidth="1"/>
    <col min="10246" max="10246" width="20.1" style="81" customWidth="1"/>
    <col min="10247" max="10247" width="12" style="81" customWidth="1"/>
    <col min="10248" max="10249" width="10" style="81" hidden="1" customWidth="1"/>
    <col min="10250" max="10496" width="10" style="81"/>
    <col min="10497" max="10497" width="11.2" style="81" customWidth="1"/>
    <col min="10498" max="10498" width="41.6" style="81" customWidth="1"/>
    <col min="10499" max="10499" width="19.7" style="81" customWidth="1"/>
    <col min="10500" max="10500" width="18.5" style="81" customWidth="1"/>
    <col min="10501" max="10501" width="19.9" style="81" customWidth="1"/>
    <col min="10502" max="10502" width="20.1" style="81" customWidth="1"/>
    <col min="10503" max="10503" width="12" style="81" customWidth="1"/>
    <col min="10504" max="10505" width="10" style="81" hidden="1" customWidth="1"/>
    <col min="10506" max="10752" width="10" style="81"/>
    <col min="10753" max="10753" width="11.2" style="81" customWidth="1"/>
    <col min="10754" max="10754" width="41.6" style="81" customWidth="1"/>
    <col min="10755" max="10755" width="19.7" style="81" customWidth="1"/>
    <col min="10756" max="10756" width="18.5" style="81" customWidth="1"/>
    <col min="10757" max="10757" width="19.9" style="81" customWidth="1"/>
    <col min="10758" max="10758" width="20.1" style="81" customWidth="1"/>
    <col min="10759" max="10759" width="12" style="81" customWidth="1"/>
    <col min="10760" max="10761" width="10" style="81" hidden="1" customWidth="1"/>
    <col min="10762" max="11008" width="10" style="81"/>
    <col min="11009" max="11009" width="11.2" style="81" customWidth="1"/>
    <col min="11010" max="11010" width="41.6" style="81" customWidth="1"/>
    <col min="11011" max="11011" width="19.7" style="81" customWidth="1"/>
    <col min="11012" max="11012" width="18.5" style="81" customWidth="1"/>
    <col min="11013" max="11013" width="19.9" style="81" customWidth="1"/>
    <col min="11014" max="11014" width="20.1" style="81" customWidth="1"/>
    <col min="11015" max="11015" width="12" style="81" customWidth="1"/>
    <col min="11016" max="11017" width="10" style="81" hidden="1" customWidth="1"/>
    <col min="11018" max="11264" width="10" style="81"/>
    <col min="11265" max="11265" width="11.2" style="81" customWidth="1"/>
    <col min="11266" max="11266" width="41.6" style="81" customWidth="1"/>
    <col min="11267" max="11267" width="19.7" style="81" customWidth="1"/>
    <col min="11268" max="11268" width="18.5" style="81" customWidth="1"/>
    <col min="11269" max="11269" width="19.9" style="81" customWidth="1"/>
    <col min="11270" max="11270" width="20.1" style="81" customWidth="1"/>
    <col min="11271" max="11271" width="12" style="81" customWidth="1"/>
    <col min="11272" max="11273" width="10" style="81" hidden="1" customWidth="1"/>
    <col min="11274" max="11520" width="10" style="81"/>
    <col min="11521" max="11521" width="11.2" style="81" customWidth="1"/>
    <col min="11522" max="11522" width="41.6" style="81" customWidth="1"/>
    <col min="11523" max="11523" width="19.7" style="81" customWidth="1"/>
    <col min="11524" max="11524" width="18.5" style="81" customWidth="1"/>
    <col min="11525" max="11525" width="19.9" style="81" customWidth="1"/>
    <col min="11526" max="11526" width="20.1" style="81" customWidth="1"/>
    <col min="11527" max="11527" width="12" style="81" customWidth="1"/>
    <col min="11528" max="11529" width="10" style="81" hidden="1" customWidth="1"/>
    <col min="11530" max="11776" width="10" style="81"/>
    <col min="11777" max="11777" width="11.2" style="81" customWidth="1"/>
    <col min="11778" max="11778" width="41.6" style="81" customWidth="1"/>
    <col min="11779" max="11779" width="19.7" style="81" customWidth="1"/>
    <col min="11780" max="11780" width="18.5" style="81" customWidth="1"/>
    <col min="11781" max="11781" width="19.9" style="81" customWidth="1"/>
    <col min="11782" max="11782" width="20.1" style="81" customWidth="1"/>
    <col min="11783" max="11783" width="12" style="81" customWidth="1"/>
    <col min="11784" max="11785" width="10" style="81" hidden="1" customWidth="1"/>
    <col min="11786" max="12032" width="10" style="81"/>
    <col min="12033" max="12033" width="11.2" style="81" customWidth="1"/>
    <col min="12034" max="12034" width="41.6" style="81" customWidth="1"/>
    <col min="12035" max="12035" width="19.7" style="81" customWidth="1"/>
    <col min="12036" max="12036" width="18.5" style="81" customWidth="1"/>
    <col min="12037" max="12037" width="19.9" style="81" customWidth="1"/>
    <col min="12038" max="12038" width="20.1" style="81" customWidth="1"/>
    <col min="12039" max="12039" width="12" style="81" customWidth="1"/>
    <col min="12040" max="12041" width="10" style="81" hidden="1" customWidth="1"/>
    <col min="12042" max="12288" width="10" style="81"/>
    <col min="12289" max="12289" width="11.2" style="81" customWidth="1"/>
    <col min="12290" max="12290" width="41.6" style="81" customWidth="1"/>
    <col min="12291" max="12291" width="19.7" style="81" customWidth="1"/>
    <col min="12292" max="12292" width="18.5" style="81" customWidth="1"/>
    <col min="12293" max="12293" width="19.9" style="81" customWidth="1"/>
    <col min="12294" max="12294" width="20.1" style="81" customWidth="1"/>
    <col min="12295" max="12295" width="12" style="81" customWidth="1"/>
    <col min="12296" max="12297" width="10" style="81" hidden="1" customWidth="1"/>
    <col min="12298" max="12544" width="10" style="81"/>
    <col min="12545" max="12545" width="11.2" style="81" customWidth="1"/>
    <col min="12546" max="12546" width="41.6" style="81" customWidth="1"/>
    <col min="12547" max="12547" width="19.7" style="81" customWidth="1"/>
    <col min="12548" max="12548" width="18.5" style="81" customWidth="1"/>
    <col min="12549" max="12549" width="19.9" style="81" customWidth="1"/>
    <col min="12550" max="12550" width="20.1" style="81" customWidth="1"/>
    <col min="12551" max="12551" width="12" style="81" customWidth="1"/>
    <col min="12552" max="12553" width="10" style="81" hidden="1" customWidth="1"/>
    <col min="12554" max="12800" width="10" style="81"/>
    <col min="12801" max="12801" width="11.2" style="81" customWidth="1"/>
    <col min="12802" max="12802" width="41.6" style="81" customWidth="1"/>
    <col min="12803" max="12803" width="19.7" style="81" customWidth="1"/>
    <col min="12804" max="12804" width="18.5" style="81" customWidth="1"/>
    <col min="12805" max="12805" width="19.9" style="81" customWidth="1"/>
    <col min="12806" max="12806" width="20.1" style="81" customWidth="1"/>
    <col min="12807" max="12807" width="12" style="81" customWidth="1"/>
    <col min="12808" max="12809" width="10" style="81" hidden="1" customWidth="1"/>
    <col min="12810" max="13056" width="10" style="81"/>
    <col min="13057" max="13057" width="11.2" style="81" customWidth="1"/>
    <col min="13058" max="13058" width="41.6" style="81" customWidth="1"/>
    <col min="13059" max="13059" width="19.7" style="81" customWidth="1"/>
    <col min="13060" max="13060" width="18.5" style="81" customWidth="1"/>
    <col min="13061" max="13061" width="19.9" style="81" customWidth="1"/>
    <col min="13062" max="13062" width="20.1" style="81" customWidth="1"/>
    <col min="13063" max="13063" width="12" style="81" customWidth="1"/>
    <col min="13064" max="13065" width="10" style="81" hidden="1" customWidth="1"/>
    <col min="13066" max="13312" width="10" style="81"/>
    <col min="13313" max="13313" width="11.2" style="81" customWidth="1"/>
    <col min="13314" max="13314" width="41.6" style="81" customWidth="1"/>
    <col min="13315" max="13315" width="19.7" style="81" customWidth="1"/>
    <col min="13316" max="13316" width="18.5" style="81" customWidth="1"/>
    <col min="13317" max="13317" width="19.9" style="81" customWidth="1"/>
    <col min="13318" max="13318" width="20.1" style="81" customWidth="1"/>
    <col min="13319" max="13319" width="12" style="81" customWidth="1"/>
    <col min="13320" max="13321" width="10" style="81" hidden="1" customWidth="1"/>
    <col min="13322" max="13568" width="10" style="81"/>
    <col min="13569" max="13569" width="11.2" style="81" customWidth="1"/>
    <col min="13570" max="13570" width="41.6" style="81" customWidth="1"/>
    <col min="13571" max="13571" width="19.7" style="81" customWidth="1"/>
    <col min="13572" max="13572" width="18.5" style="81" customWidth="1"/>
    <col min="13573" max="13573" width="19.9" style="81" customWidth="1"/>
    <col min="13574" max="13574" width="20.1" style="81" customWidth="1"/>
    <col min="13575" max="13575" width="12" style="81" customWidth="1"/>
    <col min="13576" max="13577" width="10" style="81" hidden="1" customWidth="1"/>
    <col min="13578" max="13824" width="10" style="81"/>
    <col min="13825" max="13825" width="11.2" style="81" customWidth="1"/>
    <col min="13826" max="13826" width="41.6" style="81" customWidth="1"/>
    <col min="13827" max="13827" width="19.7" style="81" customWidth="1"/>
    <col min="13828" max="13828" width="18.5" style="81" customWidth="1"/>
    <col min="13829" max="13829" width="19.9" style="81" customWidth="1"/>
    <col min="13830" max="13830" width="20.1" style="81" customWidth="1"/>
    <col min="13831" max="13831" width="12" style="81" customWidth="1"/>
    <col min="13832" max="13833" width="10" style="81" hidden="1" customWidth="1"/>
    <col min="13834" max="14080" width="10" style="81"/>
    <col min="14081" max="14081" width="11.2" style="81" customWidth="1"/>
    <col min="14082" max="14082" width="41.6" style="81" customWidth="1"/>
    <col min="14083" max="14083" width="19.7" style="81" customWidth="1"/>
    <col min="14084" max="14084" width="18.5" style="81" customWidth="1"/>
    <col min="14085" max="14085" width="19.9" style="81" customWidth="1"/>
    <col min="14086" max="14086" width="20.1" style="81" customWidth="1"/>
    <col min="14087" max="14087" width="12" style="81" customWidth="1"/>
    <col min="14088" max="14089" width="10" style="81" hidden="1" customWidth="1"/>
    <col min="14090" max="14336" width="10" style="81"/>
    <col min="14337" max="14337" width="11.2" style="81" customWidth="1"/>
    <col min="14338" max="14338" width="41.6" style="81" customWidth="1"/>
    <col min="14339" max="14339" width="19.7" style="81" customWidth="1"/>
    <col min="14340" max="14340" width="18.5" style="81" customWidth="1"/>
    <col min="14341" max="14341" width="19.9" style="81" customWidth="1"/>
    <col min="14342" max="14342" width="20.1" style="81" customWidth="1"/>
    <col min="14343" max="14343" width="12" style="81" customWidth="1"/>
    <col min="14344" max="14345" width="10" style="81" hidden="1" customWidth="1"/>
    <col min="14346" max="14592" width="10" style="81"/>
    <col min="14593" max="14593" width="11.2" style="81" customWidth="1"/>
    <col min="14594" max="14594" width="41.6" style="81" customWidth="1"/>
    <col min="14595" max="14595" width="19.7" style="81" customWidth="1"/>
    <col min="14596" max="14596" width="18.5" style="81" customWidth="1"/>
    <col min="14597" max="14597" width="19.9" style="81" customWidth="1"/>
    <col min="14598" max="14598" width="20.1" style="81" customWidth="1"/>
    <col min="14599" max="14599" width="12" style="81" customWidth="1"/>
    <col min="14600" max="14601" width="10" style="81" hidden="1" customWidth="1"/>
    <col min="14602" max="14848" width="10" style="81"/>
    <col min="14849" max="14849" width="11.2" style="81" customWidth="1"/>
    <col min="14850" max="14850" width="41.6" style="81" customWidth="1"/>
    <col min="14851" max="14851" width="19.7" style="81" customWidth="1"/>
    <col min="14852" max="14852" width="18.5" style="81" customWidth="1"/>
    <col min="14853" max="14853" width="19.9" style="81" customWidth="1"/>
    <col min="14854" max="14854" width="20.1" style="81" customWidth="1"/>
    <col min="14855" max="14855" width="12" style="81" customWidth="1"/>
    <col min="14856" max="14857" width="10" style="81" hidden="1" customWidth="1"/>
    <col min="14858" max="15104" width="10" style="81"/>
    <col min="15105" max="15105" width="11.2" style="81" customWidth="1"/>
    <col min="15106" max="15106" width="41.6" style="81" customWidth="1"/>
    <col min="15107" max="15107" width="19.7" style="81" customWidth="1"/>
    <col min="15108" max="15108" width="18.5" style="81" customWidth="1"/>
    <col min="15109" max="15109" width="19.9" style="81" customWidth="1"/>
    <col min="15110" max="15110" width="20.1" style="81" customWidth="1"/>
    <col min="15111" max="15111" width="12" style="81" customWidth="1"/>
    <col min="15112" max="15113" width="10" style="81" hidden="1" customWidth="1"/>
    <col min="15114" max="15360" width="10" style="81"/>
    <col min="15361" max="15361" width="11.2" style="81" customWidth="1"/>
    <col min="15362" max="15362" width="41.6" style="81" customWidth="1"/>
    <col min="15363" max="15363" width="19.7" style="81" customWidth="1"/>
    <col min="15364" max="15364" width="18.5" style="81" customWidth="1"/>
    <col min="15365" max="15365" width="19.9" style="81" customWidth="1"/>
    <col min="15366" max="15366" width="20.1" style="81" customWidth="1"/>
    <col min="15367" max="15367" width="12" style="81" customWidth="1"/>
    <col min="15368" max="15369" width="10" style="81" hidden="1" customWidth="1"/>
    <col min="15370" max="15616" width="10" style="81"/>
    <col min="15617" max="15617" width="11.2" style="81" customWidth="1"/>
    <col min="15618" max="15618" width="41.6" style="81" customWidth="1"/>
    <col min="15619" max="15619" width="19.7" style="81" customWidth="1"/>
    <col min="15620" max="15620" width="18.5" style="81" customWidth="1"/>
    <col min="15621" max="15621" width="19.9" style="81" customWidth="1"/>
    <col min="15622" max="15622" width="20.1" style="81" customWidth="1"/>
    <col min="15623" max="15623" width="12" style="81" customWidth="1"/>
    <col min="15624" max="15625" width="10" style="81" hidden="1" customWidth="1"/>
    <col min="15626" max="15872" width="10" style="81"/>
    <col min="15873" max="15873" width="11.2" style="81" customWidth="1"/>
    <col min="15874" max="15874" width="41.6" style="81" customWidth="1"/>
    <col min="15875" max="15875" width="19.7" style="81" customWidth="1"/>
    <col min="15876" max="15876" width="18.5" style="81" customWidth="1"/>
    <col min="15877" max="15877" width="19.9" style="81" customWidth="1"/>
    <col min="15878" max="15878" width="20.1" style="81" customWidth="1"/>
    <col min="15879" max="15879" width="12" style="81" customWidth="1"/>
    <col min="15880" max="15881" width="10" style="81" hidden="1" customWidth="1"/>
    <col min="15882" max="16128" width="10" style="81"/>
    <col min="16129" max="16129" width="11.2" style="81" customWidth="1"/>
    <col min="16130" max="16130" width="41.6" style="81" customWidth="1"/>
    <col min="16131" max="16131" width="19.7" style="81" customWidth="1"/>
    <col min="16132" max="16132" width="18.5" style="81" customWidth="1"/>
    <col min="16133" max="16133" width="19.9" style="81" customWidth="1"/>
    <col min="16134" max="16134" width="20.1" style="81" customWidth="1"/>
    <col min="16135" max="16135" width="12" style="81" customWidth="1"/>
    <col min="16136" max="16137" width="10" style="81" hidden="1" customWidth="1"/>
    <col min="16138" max="16384" width="10" style="81"/>
  </cols>
  <sheetData>
    <row r="1" s="73" customFormat="1" ht="23.25" spans="1:22">
      <c r="A1" s="309" t="s">
        <v>540</v>
      </c>
      <c r="B1" s="89"/>
      <c r="C1" s="89"/>
      <c r="D1" s="89"/>
      <c r="E1" s="89"/>
      <c r="F1" s="89"/>
    </row>
    <row r="2" spans="1:22">
      <c r="A2" s="310" t="s">
        <v>541</v>
      </c>
      <c r="B2" s="310"/>
      <c r="C2" s="310"/>
      <c r="D2" s="311"/>
      <c r="E2" s="311"/>
      <c r="F2" s="311"/>
      <c r="G2" s="312"/>
      <c r="H2" s="312"/>
      <c r="I2" s="312"/>
      <c r="J2" s="312"/>
      <c r="K2" s="312"/>
      <c r="L2" s="312"/>
      <c r="M2" s="312"/>
      <c r="N2" s="312"/>
      <c r="O2" s="312"/>
      <c r="P2" s="312"/>
      <c r="Q2" s="312"/>
      <c r="R2" s="312"/>
      <c r="S2" s="312"/>
      <c r="T2" s="312"/>
      <c r="U2" s="312"/>
      <c r="V2" s="312"/>
    </row>
    <row r="3" spans="1:22">
      <c r="A3" s="313" t="s">
        <v>542</v>
      </c>
      <c r="B3" s="313"/>
      <c r="C3" s="313"/>
      <c r="D3" s="313"/>
      <c r="E3" s="313"/>
      <c r="F3" s="313"/>
      <c r="G3" s="312"/>
      <c r="H3" s="312"/>
      <c r="I3" s="312"/>
      <c r="J3" s="312"/>
      <c r="K3" s="312"/>
      <c r="L3" s="312"/>
      <c r="M3" s="312"/>
      <c r="N3" s="312"/>
      <c r="O3" s="312"/>
      <c r="P3" s="312"/>
      <c r="Q3" s="312"/>
      <c r="R3" s="312"/>
      <c r="S3" s="312"/>
      <c r="T3" s="312"/>
      <c r="U3" s="312"/>
      <c r="V3" s="312"/>
    </row>
    <row r="4" spans="1:22">
      <c r="A4" s="314" t="str">
        <f>'4-6-3机器设备'!A2</f>
        <v>产权持有单位：吉林杭氧气体有限公司</v>
      </c>
      <c r="B4" s="314"/>
      <c r="C4" s="314"/>
      <c r="D4" s="314"/>
      <c r="E4" s="314"/>
      <c r="G4" s="193" t="s">
        <v>92</v>
      </c>
    </row>
    <row r="5" s="74" customFormat="1" spans="1:22">
      <c r="A5" s="133" t="s">
        <v>171</v>
      </c>
      <c r="B5" s="133" t="s">
        <v>543</v>
      </c>
      <c r="C5" s="274" t="s">
        <v>94</v>
      </c>
      <c r="D5" s="315" t="s">
        <v>95</v>
      </c>
      <c r="E5" s="315" t="s">
        <v>96</v>
      </c>
      <c r="F5" s="315" t="s">
        <v>497</v>
      </c>
      <c r="G5" s="315" t="s">
        <v>8</v>
      </c>
      <c r="H5" s="315" t="s">
        <v>497</v>
      </c>
      <c r="I5" s="315" t="s">
        <v>497</v>
      </c>
    </row>
    <row r="6" s="74" customFormat="1" spans="1:22">
      <c r="A6" s="110"/>
      <c r="B6" s="110"/>
      <c r="C6" s="159"/>
      <c r="D6" s="316"/>
      <c r="E6" s="316"/>
      <c r="F6" s="316"/>
      <c r="G6" s="316"/>
      <c r="H6" s="316"/>
      <c r="I6" s="316"/>
    </row>
    <row r="7" s="74" customFormat="1" spans="1:22">
      <c r="A7" s="149" t="s">
        <v>498</v>
      </c>
      <c r="B7" s="149" t="s">
        <v>544</v>
      </c>
      <c r="C7" s="317" t="e">
        <f>'4-6-3机器设备'!#REF!/10000</f>
        <v>#REF!</v>
      </c>
      <c r="D7" s="317" t="e">
        <f>'4-6-3机器设备'!#REF!/10000</f>
        <v>#REF!</v>
      </c>
      <c r="E7" s="317" t="e">
        <f>D7-C7</f>
        <v>#REF!</v>
      </c>
      <c r="F7" s="318" t="e">
        <f>'4-6-3机器设备'!#REF!</f>
        <v>#REF!</v>
      </c>
      <c r="G7" s="319" t="s">
        <v>545</v>
      </c>
      <c r="H7" s="320"/>
      <c r="I7" s="320"/>
    </row>
    <row r="8" s="74" customFormat="1" spans="1:22">
      <c r="A8" s="149"/>
      <c r="B8" s="149"/>
      <c r="C8" s="317"/>
      <c r="D8" s="317"/>
      <c r="E8" s="317"/>
      <c r="F8" s="318"/>
      <c r="G8" s="320"/>
      <c r="H8" s="320"/>
      <c r="I8" s="320"/>
    </row>
    <row r="9" s="74" customFormat="1" spans="1:22">
      <c r="A9" s="149"/>
      <c r="B9" s="149"/>
      <c r="C9" s="317"/>
      <c r="D9" s="317"/>
      <c r="E9" s="317"/>
      <c r="F9" s="318"/>
      <c r="G9" s="320"/>
      <c r="H9" s="320"/>
      <c r="I9" s="320"/>
    </row>
    <row r="10" s="74" customFormat="1" spans="1:22">
      <c r="A10" s="149"/>
      <c r="B10" s="149"/>
      <c r="C10" s="317"/>
      <c r="D10" s="317"/>
      <c r="E10" s="317"/>
      <c r="F10" s="318"/>
      <c r="G10" s="320"/>
      <c r="H10" s="320"/>
      <c r="I10" s="320"/>
    </row>
    <row r="11" s="74" customFormat="1" spans="1:22">
      <c r="A11" s="149"/>
      <c r="B11" s="149"/>
      <c r="C11" s="317"/>
      <c r="D11" s="317"/>
      <c r="E11" s="317"/>
      <c r="F11" s="318"/>
      <c r="G11" s="320"/>
      <c r="H11" s="320"/>
      <c r="I11" s="320"/>
    </row>
    <row r="12" s="74" customFormat="1" spans="1:22">
      <c r="A12" s="149"/>
      <c r="B12" s="149"/>
      <c r="C12" s="317"/>
      <c r="D12" s="317"/>
      <c r="E12" s="317"/>
      <c r="F12" s="318"/>
      <c r="G12" s="320"/>
      <c r="H12" s="320"/>
      <c r="I12" s="320"/>
    </row>
    <row r="13" s="308" customFormat="1" ht="16.5" spans="1:22">
      <c r="A13" s="321"/>
      <c r="B13" s="322"/>
      <c r="C13" s="137"/>
      <c r="D13" s="323"/>
      <c r="E13" s="323"/>
      <c r="F13" s="324"/>
      <c r="G13" s="325"/>
      <c r="H13" s="325"/>
      <c r="I13" s="325"/>
    </row>
    <row r="14" s="308" customFormat="1" ht="16.5" spans="1:22">
      <c r="A14" s="321"/>
      <c r="B14" s="326"/>
      <c r="C14" s="326"/>
      <c r="D14" s="327"/>
      <c r="E14" s="327"/>
      <c r="F14" s="328"/>
      <c r="G14" s="327"/>
      <c r="H14" s="327"/>
      <c r="I14" s="327"/>
    </row>
    <row r="15" s="308" customFormat="1" ht="16.5" spans="1:22">
      <c r="A15" s="329"/>
      <c r="B15" s="329"/>
      <c r="C15" s="329"/>
      <c r="D15" s="330"/>
      <c r="E15" s="330"/>
      <c r="F15" s="331"/>
      <c r="G15" s="332"/>
      <c r="H15" s="332"/>
      <c r="I15" s="332"/>
    </row>
    <row r="16" s="308" customFormat="1" ht="16.5" spans="1:22">
      <c r="A16" s="321"/>
      <c r="B16" s="333"/>
      <c r="C16" s="333"/>
      <c r="D16" s="330"/>
      <c r="E16" s="330"/>
      <c r="F16" s="331"/>
      <c r="G16" s="332"/>
      <c r="H16" s="332"/>
      <c r="I16" s="332"/>
    </row>
    <row r="17" s="308" customFormat="1" ht="16.5" spans="1:9">
      <c r="A17" s="334" t="s">
        <v>195</v>
      </c>
      <c r="B17" s="335"/>
      <c r="C17" s="317" t="e">
        <f>C7</f>
        <v>#REF!</v>
      </c>
      <c r="D17" s="317" t="e">
        <f>D7</f>
        <v>#REF!</v>
      </c>
      <c r="E17" s="317" t="e">
        <f>D17-C17</f>
        <v>#REF!</v>
      </c>
      <c r="F17" s="318" t="e">
        <f>F7</f>
        <v>#REF!</v>
      </c>
      <c r="G17" s="320"/>
      <c r="H17" s="320"/>
      <c r="I17" s="320"/>
    </row>
    <row r="18" spans="1:9">
      <c r="A18" s="336" t="s">
        <v>126</v>
      </c>
      <c r="B18" s="336"/>
      <c r="C18" s="336"/>
      <c r="D18" s="337" t="s">
        <v>546</v>
      </c>
      <c r="E18" s="338"/>
      <c r="F18" s="339"/>
      <c r="G18" s="336"/>
    </row>
    <row r="19" ht="15.75" spans="1:9">
      <c r="A19" s="336"/>
      <c r="B19" s="336"/>
      <c r="C19" s="336"/>
      <c r="D19" s="337"/>
      <c r="E19" s="338"/>
      <c r="G19" s="340"/>
    </row>
    <row r="24" spans="1:9">
      <c r="D24" s="341"/>
      <c r="E24" s="341"/>
      <c r="F24" s="341"/>
    </row>
    <row r="25" hidden="1" spans="1:9">
      <c r="D25" s="341" t="e">
        <f>#REF!+#REF!</f>
        <v>#REF!</v>
      </c>
      <c r="E25" s="341" t="e">
        <f>#REF!+#REF!</f>
        <v>#REF!</v>
      </c>
      <c r="F25" s="342" t="e">
        <f>E25/#REF!*100</f>
        <v>#REF!</v>
      </c>
    </row>
    <row r="28" spans="1:9">
      <c r="A28" s="81"/>
    </row>
  </sheetData>
  <mergeCells count="14">
    <mergeCell ref="A1:F1"/>
    <mergeCell ref="A2:F2"/>
    <mergeCell ref="A3:F3"/>
    <mergeCell ref="A4:D4"/>
    <mergeCell ref="A17:B17"/>
    <mergeCell ref="A5:A6"/>
    <mergeCell ref="B5:B6"/>
    <mergeCell ref="C5:C6"/>
    <mergeCell ref="D5:D6"/>
    <mergeCell ref="E5:E6"/>
    <mergeCell ref="F5:F6"/>
    <mergeCell ref="G5:G6"/>
    <mergeCell ref="H5:H6"/>
    <mergeCell ref="I5:I6"/>
  </mergeCells>
  <pageMargins left="0.7" right="0.7" top="0.75" bottom="0.75" header="0.3" footer="0.3"/>
  <pageSetup paperSize="9" orientation="landscape"/>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0"/>
  <sheetViews>
    <sheetView tabSelected="1" view="pageBreakPreview" zoomScaleNormal="100" topLeftCell="A23" workbookViewId="0">
      <selection activeCell="I37" sqref="I37"/>
    </sheetView>
  </sheetViews>
  <sheetFormatPr defaultColWidth="9" defaultRowHeight="15.75"/>
  <cols>
    <col min="1" max="1" width="6.1" style="288" customWidth="1"/>
    <col min="2" max="2" width="25.8" style="288" customWidth="1"/>
    <col min="3" max="3" width="19.8" style="288" customWidth="1"/>
    <col min="4" max="4" width="8.8" style="288" customWidth="1"/>
    <col min="5" max="6" width="5.5" style="288" customWidth="1"/>
    <col min="7" max="8" width="9.4" style="288" customWidth="1"/>
    <col min="9" max="9" width="16" style="288" customWidth="1"/>
    <col min="10" max="16376" width="8.8" style="288"/>
    <col min="16377" max="16384" width="9" style="288"/>
  </cols>
  <sheetData>
    <row r="1" ht="81" customHeight="1" spans="1:9">
      <c r="A1" s="289" t="s">
        <v>547</v>
      </c>
      <c r="B1" s="290"/>
      <c r="C1" s="290"/>
      <c r="D1" s="290"/>
      <c r="E1" s="290"/>
      <c r="F1" s="290"/>
      <c r="G1" s="290"/>
      <c r="H1" s="290"/>
      <c r="I1" s="290"/>
    </row>
    <row r="2" spans="1:9">
      <c r="A2" s="291" t="s">
        <v>548</v>
      </c>
      <c r="B2" s="292"/>
      <c r="C2" s="292"/>
      <c r="D2" s="292"/>
      <c r="E2" s="292"/>
      <c r="F2" s="292"/>
      <c r="G2" s="292"/>
      <c r="H2" s="292"/>
      <c r="I2" s="293"/>
    </row>
    <row r="3" spans="1:9">
      <c r="A3" s="294" t="s">
        <v>5</v>
      </c>
      <c r="B3" s="294" t="s">
        <v>535</v>
      </c>
      <c r="C3" s="295" t="s">
        <v>294</v>
      </c>
      <c r="D3" s="295" t="s">
        <v>536</v>
      </c>
      <c r="E3" s="295" t="s">
        <v>295</v>
      </c>
      <c r="F3" s="295" t="s">
        <v>297</v>
      </c>
      <c r="G3" s="295" t="s">
        <v>537</v>
      </c>
      <c r="H3" s="295" t="s">
        <v>549</v>
      </c>
      <c r="I3" s="295" t="s">
        <v>8</v>
      </c>
    </row>
    <row r="4" spans="1:9">
      <c r="A4" s="296"/>
      <c r="B4" s="296"/>
      <c r="C4" s="296"/>
      <c r="D4" s="296"/>
      <c r="E4" s="296"/>
      <c r="F4" s="296"/>
      <c r="G4" s="296"/>
      <c r="H4" s="296"/>
      <c r="I4" s="296"/>
    </row>
    <row r="5" spans="1:9">
      <c r="A5" s="296">
        <v>1</v>
      </c>
      <c r="B5" s="38" t="s">
        <v>550</v>
      </c>
      <c r="C5" s="296"/>
      <c r="D5" s="297"/>
      <c r="E5" s="297" t="s">
        <v>551</v>
      </c>
      <c r="F5" s="297">
        <v>1</v>
      </c>
      <c r="G5" s="298">
        <v>2019</v>
      </c>
      <c r="H5" s="298">
        <v>2019</v>
      </c>
      <c r="I5" s="295"/>
    </row>
    <row r="6" ht="15.6" customHeight="1" spans="1:9">
      <c r="A6" s="296">
        <v>2</v>
      </c>
      <c r="B6" s="285" t="s">
        <v>552</v>
      </c>
      <c r="C6" s="296" t="s">
        <v>553</v>
      </c>
      <c r="D6" s="297"/>
      <c r="E6" s="297" t="s">
        <v>551</v>
      </c>
      <c r="F6" s="297">
        <v>3</v>
      </c>
      <c r="G6" s="298">
        <v>2010</v>
      </c>
      <c r="H6" s="298">
        <v>2010</v>
      </c>
      <c r="I6" s="299"/>
    </row>
    <row r="7" ht="15.6" customHeight="1" spans="1:9">
      <c r="A7" s="296">
        <v>3</v>
      </c>
      <c r="B7" s="38" t="s">
        <v>554</v>
      </c>
      <c r="C7" s="296" t="s">
        <v>555</v>
      </c>
      <c r="D7" s="297"/>
      <c r="E7" s="294" t="s">
        <v>551</v>
      </c>
      <c r="F7" s="296">
        <v>2</v>
      </c>
      <c r="G7" s="298">
        <v>2010</v>
      </c>
      <c r="H7" s="298">
        <v>2010</v>
      </c>
      <c r="I7" s="144"/>
    </row>
    <row r="8" spans="1:9">
      <c r="A8" s="296">
        <v>4</v>
      </c>
      <c r="B8" s="285" t="s">
        <v>556</v>
      </c>
      <c r="C8" s="294" t="s">
        <v>557</v>
      </c>
      <c r="D8" s="297"/>
      <c r="E8" s="294" t="s">
        <v>551</v>
      </c>
      <c r="F8" s="296">
        <v>1</v>
      </c>
      <c r="G8" s="298">
        <v>2010</v>
      </c>
      <c r="H8" s="298">
        <v>2010</v>
      </c>
      <c r="I8" s="295"/>
    </row>
    <row r="9" spans="1:9">
      <c r="A9" s="296">
        <v>5</v>
      </c>
      <c r="B9" s="38" t="s">
        <v>558</v>
      </c>
      <c r="C9" s="294" t="s">
        <v>559</v>
      </c>
      <c r="D9" s="297"/>
      <c r="E9" s="294" t="s">
        <v>551</v>
      </c>
      <c r="F9" s="296">
        <v>1</v>
      </c>
      <c r="G9" s="298">
        <v>2016</v>
      </c>
      <c r="H9" s="298">
        <v>2016</v>
      </c>
      <c r="I9" s="295"/>
    </row>
    <row r="10" spans="1:9">
      <c r="A10" s="296">
        <v>6</v>
      </c>
      <c r="B10" s="285" t="s">
        <v>560</v>
      </c>
      <c r="C10" s="296"/>
      <c r="D10" s="297"/>
      <c r="E10" s="294" t="s">
        <v>551</v>
      </c>
      <c r="F10" s="296">
        <v>1</v>
      </c>
      <c r="G10" s="298">
        <v>2018</v>
      </c>
      <c r="H10" s="298">
        <v>2018</v>
      </c>
      <c r="I10" s="295"/>
    </row>
    <row r="11" spans="1:9">
      <c r="A11" s="296">
        <v>7</v>
      </c>
      <c r="B11" s="285" t="s">
        <v>561</v>
      </c>
      <c r="C11" s="296" t="s">
        <v>562</v>
      </c>
      <c r="D11" s="297"/>
      <c r="E11" s="294" t="s">
        <v>551</v>
      </c>
      <c r="F11" s="296">
        <v>1</v>
      </c>
      <c r="G11" s="298">
        <v>2008</v>
      </c>
      <c r="H11" s="298">
        <v>2008</v>
      </c>
      <c r="I11" s="295"/>
    </row>
    <row r="12" spans="1:9">
      <c r="A12" s="296">
        <v>8</v>
      </c>
      <c r="B12" s="285" t="s">
        <v>563</v>
      </c>
      <c r="C12" s="296" t="s">
        <v>564</v>
      </c>
      <c r="D12" s="297"/>
      <c r="E12" s="294" t="s">
        <v>551</v>
      </c>
      <c r="F12" s="296">
        <v>1</v>
      </c>
      <c r="G12" s="298">
        <v>2011</v>
      </c>
      <c r="H12" s="298">
        <v>2011</v>
      </c>
      <c r="I12" s="295"/>
    </row>
    <row r="13" spans="1:9">
      <c r="A13" s="296">
        <v>9</v>
      </c>
      <c r="B13" s="285" t="s">
        <v>565</v>
      </c>
      <c r="C13" s="296" t="s">
        <v>566</v>
      </c>
      <c r="D13" s="297"/>
      <c r="E13" s="294" t="s">
        <v>551</v>
      </c>
      <c r="F13" s="296">
        <v>1</v>
      </c>
      <c r="G13" s="298">
        <v>2011</v>
      </c>
      <c r="H13" s="298">
        <v>2011</v>
      </c>
      <c r="I13" s="295"/>
    </row>
    <row r="14" spans="1:9">
      <c r="A14" s="296">
        <v>10</v>
      </c>
      <c r="B14" s="285" t="s">
        <v>565</v>
      </c>
      <c r="C14" s="296" t="s">
        <v>567</v>
      </c>
      <c r="D14" s="297"/>
      <c r="E14" s="294" t="s">
        <v>551</v>
      </c>
      <c r="F14" s="296">
        <v>1</v>
      </c>
      <c r="G14" s="298">
        <v>2011</v>
      </c>
      <c r="H14" s="298">
        <v>2011</v>
      </c>
      <c r="I14" s="295"/>
    </row>
    <row r="15" spans="1:9">
      <c r="A15" s="296">
        <v>11</v>
      </c>
      <c r="B15" s="285" t="s">
        <v>568</v>
      </c>
      <c r="C15" s="296" t="s">
        <v>569</v>
      </c>
      <c r="D15" s="297"/>
      <c r="E15" s="294" t="s">
        <v>551</v>
      </c>
      <c r="F15" s="296">
        <v>1</v>
      </c>
      <c r="G15" s="298">
        <v>2013</v>
      </c>
      <c r="H15" s="298">
        <v>2013</v>
      </c>
      <c r="I15" s="295"/>
    </row>
    <row r="16" spans="1:9">
      <c r="A16" s="296">
        <v>12</v>
      </c>
      <c r="B16" s="285" t="s">
        <v>568</v>
      </c>
      <c r="C16" s="296" t="s">
        <v>570</v>
      </c>
      <c r="D16" s="297"/>
      <c r="E16" s="294" t="s">
        <v>551</v>
      </c>
      <c r="F16" s="296">
        <v>1</v>
      </c>
      <c r="G16" s="298">
        <v>2013</v>
      </c>
      <c r="H16" s="298">
        <v>2013</v>
      </c>
      <c r="I16" s="295"/>
    </row>
    <row r="17" spans="1:9">
      <c r="A17" s="296">
        <v>13</v>
      </c>
      <c r="B17" s="285" t="s">
        <v>568</v>
      </c>
      <c r="C17" s="296" t="s">
        <v>570</v>
      </c>
      <c r="D17" s="297"/>
      <c r="E17" s="294" t="s">
        <v>551</v>
      </c>
      <c r="F17" s="296">
        <v>1</v>
      </c>
      <c r="G17" s="298">
        <v>2013</v>
      </c>
      <c r="H17" s="298">
        <v>2013</v>
      </c>
      <c r="I17" s="295"/>
    </row>
    <row r="18" spans="1:9">
      <c r="A18" s="296">
        <v>14</v>
      </c>
      <c r="B18" s="285" t="s">
        <v>571</v>
      </c>
      <c r="C18" s="296" t="s">
        <v>572</v>
      </c>
      <c r="D18" s="297"/>
      <c r="E18" s="294" t="s">
        <v>551</v>
      </c>
      <c r="F18" s="296">
        <v>1</v>
      </c>
      <c r="G18" s="298">
        <v>2013</v>
      </c>
      <c r="H18" s="298">
        <v>2013</v>
      </c>
      <c r="I18" s="295"/>
    </row>
    <row r="19" spans="1:9">
      <c r="A19" s="296">
        <v>15</v>
      </c>
      <c r="B19" s="38" t="s">
        <v>573</v>
      </c>
      <c r="C19" s="296" t="s">
        <v>574</v>
      </c>
      <c r="D19" s="297"/>
      <c r="E19" s="294" t="s">
        <v>551</v>
      </c>
      <c r="F19" s="296">
        <v>1</v>
      </c>
      <c r="G19" s="298">
        <v>2013</v>
      </c>
      <c r="H19" s="298">
        <v>2013</v>
      </c>
      <c r="I19" s="295"/>
    </row>
    <row r="20" spans="1:9">
      <c r="A20" s="296">
        <v>16</v>
      </c>
      <c r="B20" s="38" t="s">
        <v>575</v>
      </c>
      <c r="C20" s="296" t="s">
        <v>576</v>
      </c>
      <c r="D20" s="297"/>
      <c r="E20" s="294" t="s">
        <v>551</v>
      </c>
      <c r="F20" s="296">
        <v>2</v>
      </c>
      <c r="G20" s="298">
        <v>2015</v>
      </c>
      <c r="H20" s="298">
        <v>2015</v>
      </c>
      <c r="I20" s="295"/>
    </row>
    <row r="21" spans="1:9">
      <c r="A21" s="296">
        <v>17</v>
      </c>
      <c r="B21" s="38" t="s">
        <v>577</v>
      </c>
      <c r="C21" s="296"/>
      <c r="D21" s="297"/>
      <c r="E21" s="294" t="s">
        <v>551</v>
      </c>
      <c r="F21" s="296">
        <v>1</v>
      </c>
      <c r="G21" s="298">
        <v>2018</v>
      </c>
      <c r="H21" s="298">
        <v>2018</v>
      </c>
      <c r="I21" s="295"/>
    </row>
    <row r="22" spans="1:9">
      <c r="A22" s="296">
        <v>18</v>
      </c>
      <c r="B22" s="285" t="s">
        <v>578</v>
      </c>
      <c r="C22" s="296"/>
      <c r="D22" s="297"/>
      <c r="E22" s="294" t="s">
        <v>551</v>
      </c>
      <c r="F22" s="296">
        <v>1</v>
      </c>
      <c r="G22" s="298" t="s">
        <v>579</v>
      </c>
      <c r="H22" s="298" t="s">
        <v>579</v>
      </c>
      <c r="I22" s="295"/>
    </row>
    <row r="23" spans="1:9">
      <c r="A23" s="296">
        <v>19</v>
      </c>
      <c r="B23" s="38" t="s">
        <v>580</v>
      </c>
      <c r="C23" s="296" t="s">
        <v>581</v>
      </c>
      <c r="D23" s="297"/>
      <c r="E23" s="294" t="s">
        <v>551</v>
      </c>
      <c r="F23" s="296">
        <v>1</v>
      </c>
      <c r="G23" s="298">
        <v>2008</v>
      </c>
      <c r="H23" s="298">
        <v>2008</v>
      </c>
      <c r="I23" s="295"/>
    </row>
    <row r="24" spans="1:9">
      <c r="A24" s="296">
        <v>20</v>
      </c>
      <c r="B24" s="285" t="s">
        <v>582</v>
      </c>
      <c r="C24" s="296" t="s">
        <v>583</v>
      </c>
      <c r="D24" s="297"/>
      <c r="E24" s="294" t="s">
        <v>551</v>
      </c>
      <c r="F24" s="296">
        <v>4</v>
      </c>
      <c r="G24" s="298">
        <v>2008</v>
      </c>
      <c r="H24" s="298">
        <v>2008</v>
      </c>
      <c r="I24" s="295"/>
    </row>
    <row r="25" spans="1:9">
      <c r="A25" s="296">
        <v>21</v>
      </c>
      <c r="B25" s="285" t="s">
        <v>582</v>
      </c>
      <c r="C25" s="296" t="s">
        <v>584</v>
      </c>
      <c r="D25" s="297"/>
      <c r="E25" s="294" t="s">
        <v>551</v>
      </c>
      <c r="F25" s="296">
        <v>1</v>
      </c>
      <c r="G25" s="298">
        <v>2008</v>
      </c>
      <c r="H25" s="298">
        <v>2008</v>
      </c>
      <c r="I25" s="295"/>
    </row>
    <row r="26" spans="1:9">
      <c r="A26" s="296">
        <v>22</v>
      </c>
      <c r="B26" s="285" t="s">
        <v>582</v>
      </c>
      <c r="C26" s="296" t="s">
        <v>585</v>
      </c>
      <c r="D26" s="297"/>
      <c r="E26" s="294" t="s">
        <v>551</v>
      </c>
      <c r="F26" s="296">
        <v>1</v>
      </c>
      <c r="G26" s="298">
        <v>2008</v>
      </c>
      <c r="H26" s="298">
        <v>2008</v>
      </c>
      <c r="I26" s="295"/>
    </row>
    <row r="27" spans="1:9">
      <c r="A27" s="296">
        <v>23</v>
      </c>
      <c r="B27" s="285" t="s">
        <v>586</v>
      </c>
      <c r="C27" s="296" t="s">
        <v>587</v>
      </c>
      <c r="D27" s="297"/>
      <c r="E27" s="294" t="s">
        <v>551</v>
      </c>
      <c r="F27" s="296">
        <v>40</v>
      </c>
      <c r="G27" s="298" t="s">
        <v>588</v>
      </c>
      <c r="H27" s="298" t="s">
        <v>588</v>
      </c>
      <c r="I27" s="295"/>
    </row>
    <row r="28" spans="1:9">
      <c r="A28" s="296">
        <v>24</v>
      </c>
      <c r="B28" s="285" t="s">
        <v>589</v>
      </c>
      <c r="C28" s="296" t="s">
        <v>590</v>
      </c>
      <c r="D28" s="297"/>
      <c r="E28" s="294" t="s">
        <v>551</v>
      </c>
      <c r="F28" s="296">
        <v>4</v>
      </c>
      <c r="G28" s="298">
        <v>2008</v>
      </c>
      <c r="H28" s="298">
        <v>2008</v>
      </c>
      <c r="I28" s="295"/>
    </row>
    <row r="29" spans="1:9">
      <c r="A29" s="296">
        <v>25</v>
      </c>
      <c r="B29" s="38" t="s">
        <v>591</v>
      </c>
      <c r="C29" s="296" t="s">
        <v>592</v>
      </c>
      <c r="D29" s="297"/>
      <c r="E29" s="294" t="s">
        <v>551</v>
      </c>
      <c r="F29" s="296">
        <v>4</v>
      </c>
      <c r="G29" s="298" t="s">
        <v>588</v>
      </c>
      <c r="H29" s="298" t="s">
        <v>588</v>
      </c>
      <c r="I29" s="295"/>
    </row>
    <row r="30" spans="1:9">
      <c r="A30" s="296">
        <v>26</v>
      </c>
      <c r="B30" s="38" t="s">
        <v>591</v>
      </c>
      <c r="C30" s="296" t="s">
        <v>593</v>
      </c>
      <c r="D30" s="297"/>
      <c r="E30" s="294" t="s">
        <v>551</v>
      </c>
      <c r="F30" s="296">
        <v>10</v>
      </c>
      <c r="G30" s="298" t="s">
        <v>588</v>
      </c>
      <c r="H30" s="298" t="s">
        <v>588</v>
      </c>
      <c r="I30" s="295"/>
    </row>
    <row r="31" spans="1:9">
      <c r="A31" s="296">
        <v>27</v>
      </c>
      <c r="B31" s="285" t="s">
        <v>594</v>
      </c>
      <c r="C31" s="296" t="s">
        <v>595</v>
      </c>
      <c r="D31" s="297"/>
      <c r="E31" s="294" t="s">
        <v>551</v>
      </c>
      <c r="F31" s="296">
        <v>13</v>
      </c>
      <c r="G31" s="298" t="s">
        <v>588</v>
      </c>
      <c r="H31" s="298" t="s">
        <v>588</v>
      </c>
      <c r="I31" s="295"/>
    </row>
    <row r="32" spans="1:9">
      <c r="A32" s="296">
        <v>28</v>
      </c>
      <c r="B32" s="285" t="s">
        <v>596</v>
      </c>
      <c r="C32" s="296" t="s">
        <v>597</v>
      </c>
      <c r="D32" s="297"/>
      <c r="E32" s="294" t="s">
        <v>551</v>
      </c>
      <c r="F32" s="296">
        <v>2</v>
      </c>
      <c r="G32" s="298" t="s">
        <v>588</v>
      </c>
      <c r="H32" s="298" t="s">
        <v>588</v>
      </c>
      <c r="I32" s="295"/>
    </row>
    <row r="33" spans="1:9">
      <c r="A33" s="296">
        <v>29</v>
      </c>
      <c r="B33" s="285" t="s">
        <v>598</v>
      </c>
      <c r="C33" s="296" t="s">
        <v>599</v>
      </c>
      <c r="D33" s="297"/>
      <c r="E33" s="294" t="s">
        <v>551</v>
      </c>
      <c r="F33" s="296">
        <v>1</v>
      </c>
      <c r="G33" s="298" t="s">
        <v>588</v>
      </c>
      <c r="H33" s="298" t="s">
        <v>588</v>
      </c>
      <c r="I33" s="295"/>
    </row>
    <row r="34" spans="1:9">
      <c r="A34" s="296">
        <v>30</v>
      </c>
      <c r="B34" s="285" t="s">
        <v>600</v>
      </c>
      <c r="C34" s="296" t="s">
        <v>601</v>
      </c>
      <c r="D34" s="297"/>
      <c r="E34" s="294" t="s">
        <v>551</v>
      </c>
      <c r="F34" s="296">
        <v>4</v>
      </c>
      <c r="G34" s="298" t="s">
        <v>588</v>
      </c>
      <c r="H34" s="298" t="s">
        <v>588</v>
      </c>
      <c r="I34" s="295"/>
    </row>
    <row r="35" spans="1:9">
      <c r="A35" s="296">
        <v>31</v>
      </c>
      <c r="B35" s="285" t="s">
        <v>602</v>
      </c>
      <c r="C35" s="296" t="s">
        <v>603</v>
      </c>
      <c r="D35" s="297"/>
      <c r="E35" s="294" t="s">
        <v>551</v>
      </c>
      <c r="F35" s="296">
        <v>2</v>
      </c>
      <c r="G35" s="298">
        <v>2020</v>
      </c>
      <c r="H35" s="298">
        <v>2020</v>
      </c>
      <c r="I35" s="295"/>
    </row>
    <row r="36" spans="1:9">
      <c r="A36" s="296">
        <v>32</v>
      </c>
      <c r="B36" s="285" t="s">
        <v>604</v>
      </c>
      <c r="C36" s="296" t="s">
        <v>605</v>
      </c>
      <c r="D36" s="297"/>
      <c r="E36" s="294" t="s">
        <v>551</v>
      </c>
      <c r="F36" s="296">
        <v>1</v>
      </c>
      <c r="G36" s="298">
        <v>2018</v>
      </c>
      <c r="H36" s="298">
        <v>2018</v>
      </c>
      <c r="I36" s="295"/>
    </row>
    <row r="37" ht="77" customHeight="1" spans="1:9">
      <c r="A37" s="296">
        <v>33</v>
      </c>
      <c r="B37" s="285" t="s">
        <v>606</v>
      </c>
      <c r="C37" s="296"/>
      <c r="D37" s="297"/>
      <c r="E37" s="294" t="s">
        <v>607</v>
      </c>
      <c r="F37" s="296">
        <v>3</v>
      </c>
      <c r="G37" s="300"/>
      <c r="H37" s="300"/>
      <c r="I37" s="295" t="s">
        <v>608</v>
      </c>
    </row>
    <row r="38" ht="72" spans="1:9">
      <c r="A38" s="296">
        <v>34</v>
      </c>
      <c r="B38" s="285" t="s">
        <v>609</v>
      </c>
      <c r="C38" s="296"/>
      <c r="D38" s="297"/>
      <c r="E38" s="294" t="s">
        <v>607</v>
      </c>
      <c r="F38" s="296">
        <v>27</v>
      </c>
      <c r="G38" s="300"/>
      <c r="H38" s="300"/>
      <c r="I38" s="295" t="s">
        <v>610</v>
      </c>
    </row>
    <row r="39" ht="82" customHeight="1" spans="1:9">
      <c r="A39" s="296">
        <v>35</v>
      </c>
      <c r="B39" s="285" t="s">
        <v>611</v>
      </c>
      <c r="C39" s="294" t="s">
        <v>612</v>
      </c>
      <c r="D39" s="297"/>
      <c r="E39" s="294" t="s">
        <v>607</v>
      </c>
      <c r="F39" s="296">
        <v>1.5</v>
      </c>
      <c r="G39" s="300"/>
      <c r="H39" s="300"/>
      <c r="I39" s="295" t="s">
        <v>613</v>
      </c>
    </row>
    <row r="40" spans="1:9">
      <c r="A40" s="296">
        <v>36</v>
      </c>
      <c r="B40" s="285" t="s">
        <v>561</v>
      </c>
      <c r="C40" s="296" t="s">
        <v>614</v>
      </c>
      <c r="D40" s="297"/>
      <c r="E40" s="294" t="s">
        <v>551</v>
      </c>
      <c r="F40" s="296">
        <v>1</v>
      </c>
      <c r="G40" s="298">
        <v>2010</v>
      </c>
      <c r="H40" s="298">
        <v>2010</v>
      </c>
      <c r="I40" s="295"/>
    </row>
    <row r="41" spans="1:9">
      <c r="A41" s="296">
        <v>37</v>
      </c>
      <c r="B41" s="285" t="s">
        <v>615</v>
      </c>
      <c r="C41" s="296" t="s">
        <v>616</v>
      </c>
      <c r="D41" s="297"/>
      <c r="E41" s="294" t="s">
        <v>551</v>
      </c>
      <c r="F41" s="296">
        <v>2</v>
      </c>
      <c r="G41" s="298">
        <v>2010</v>
      </c>
      <c r="H41" s="298">
        <v>2010</v>
      </c>
      <c r="I41" s="295"/>
    </row>
    <row r="42" spans="1:9">
      <c r="A42" s="296">
        <v>38</v>
      </c>
      <c r="B42" s="285" t="s">
        <v>615</v>
      </c>
      <c r="C42" s="296" t="s">
        <v>617</v>
      </c>
      <c r="D42" s="297"/>
      <c r="E42" s="294" t="s">
        <v>551</v>
      </c>
      <c r="F42" s="296">
        <v>1</v>
      </c>
      <c r="G42" s="298">
        <v>2008</v>
      </c>
      <c r="H42" s="298">
        <v>2008</v>
      </c>
      <c r="I42" s="295"/>
    </row>
    <row r="43" spans="1:9">
      <c r="A43" s="296">
        <v>39</v>
      </c>
      <c r="B43" s="285" t="s">
        <v>618</v>
      </c>
      <c r="C43" s="296" t="s">
        <v>619</v>
      </c>
      <c r="D43" s="297"/>
      <c r="E43" s="294" t="s">
        <v>551</v>
      </c>
      <c r="F43" s="296">
        <v>1</v>
      </c>
      <c r="G43" s="298">
        <v>2011</v>
      </c>
      <c r="H43" s="298">
        <v>2011</v>
      </c>
      <c r="I43" s="295"/>
    </row>
    <row r="44" spans="1:9">
      <c r="A44" s="296">
        <v>40</v>
      </c>
      <c r="B44" s="285" t="s">
        <v>620</v>
      </c>
      <c r="C44" s="296" t="s">
        <v>621</v>
      </c>
      <c r="D44" s="297"/>
      <c r="E44" s="294" t="s">
        <v>551</v>
      </c>
      <c r="F44" s="296">
        <v>1</v>
      </c>
      <c r="G44" s="298">
        <v>2013</v>
      </c>
      <c r="H44" s="298">
        <v>2013</v>
      </c>
      <c r="I44" s="295"/>
    </row>
    <row r="45" spans="1:9">
      <c r="A45" s="296">
        <v>41</v>
      </c>
      <c r="B45" s="285" t="s">
        <v>622</v>
      </c>
      <c r="C45" s="296" t="s">
        <v>623</v>
      </c>
      <c r="D45" s="297"/>
      <c r="E45" s="294" t="s">
        <v>551</v>
      </c>
      <c r="F45" s="296">
        <v>1</v>
      </c>
      <c r="G45" s="298">
        <v>2010</v>
      </c>
      <c r="H45" s="298">
        <v>2010</v>
      </c>
      <c r="I45" s="295"/>
    </row>
    <row r="46" spans="1:9">
      <c r="A46" s="296">
        <v>42</v>
      </c>
      <c r="B46" s="285" t="s">
        <v>622</v>
      </c>
      <c r="C46" s="296" t="s">
        <v>624</v>
      </c>
      <c r="D46" s="297"/>
      <c r="E46" s="294" t="s">
        <v>551</v>
      </c>
      <c r="F46" s="296">
        <v>1</v>
      </c>
      <c r="G46" s="298">
        <v>2018</v>
      </c>
      <c r="H46" s="298">
        <v>2018</v>
      </c>
      <c r="I46" s="295"/>
    </row>
    <row r="47" spans="1:9">
      <c r="A47" s="296">
        <v>43</v>
      </c>
      <c r="B47" s="294" t="s">
        <v>625</v>
      </c>
      <c r="C47" s="296"/>
      <c r="D47" s="297"/>
      <c r="E47" s="294" t="s">
        <v>626</v>
      </c>
      <c r="F47" s="296">
        <v>1</v>
      </c>
      <c r="G47" s="298">
        <v>2010</v>
      </c>
      <c r="H47" s="298">
        <v>2010</v>
      </c>
      <c r="I47" s="295"/>
    </row>
    <row r="48" spans="1:9">
      <c r="A48" s="296">
        <v>44</v>
      </c>
      <c r="B48" s="294" t="s">
        <v>627</v>
      </c>
      <c r="C48" s="296"/>
      <c r="D48" s="297"/>
      <c r="E48" s="294" t="s">
        <v>551</v>
      </c>
      <c r="F48" s="296">
        <v>1</v>
      </c>
      <c r="G48" s="298">
        <v>2017</v>
      </c>
      <c r="H48" s="298">
        <v>2017</v>
      </c>
      <c r="I48" s="295"/>
    </row>
    <row r="49" spans="1:9">
      <c r="A49" s="296">
        <v>45</v>
      </c>
      <c r="B49" s="294" t="s">
        <v>628</v>
      </c>
      <c r="C49" s="296" t="s">
        <v>629</v>
      </c>
      <c r="D49" s="297"/>
      <c r="E49" s="294" t="s">
        <v>626</v>
      </c>
      <c r="F49" s="296">
        <v>2</v>
      </c>
      <c r="G49" s="298">
        <v>2010</v>
      </c>
      <c r="H49" s="298">
        <v>2010</v>
      </c>
      <c r="I49" s="295"/>
    </row>
    <row r="50" spans="1:9">
      <c r="A50" s="296">
        <v>46</v>
      </c>
      <c r="B50" s="294" t="s">
        <v>630</v>
      </c>
      <c r="C50" s="296"/>
      <c r="D50" s="301"/>
      <c r="E50" s="294" t="s">
        <v>626</v>
      </c>
      <c r="F50" s="296">
        <v>1</v>
      </c>
      <c r="G50" s="298">
        <v>2010</v>
      </c>
      <c r="H50" s="298">
        <v>2010</v>
      </c>
      <c r="I50" s="302"/>
    </row>
    <row r="51" spans="1:9">
      <c r="A51" s="296">
        <v>47</v>
      </c>
      <c r="B51" s="285" t="s">
        <v>631</v>
      </c>
      <c r="C51" s="296"/>
      <c r="D51" s="297"/>
      <c r="E51" s="294" t="s">
        <v>626</v>
      </c>
      <c r="F51" s="296">
        <v>1</v>
      </c>
      <c r="G51" s="298">
        <v>2016</v>
      </c>
      <c r="H51" s="298">
        <v>2016</v>
      </c>
      <c r="I51" s="295"/>
    </row>
    <row r="52" spans="1:9">
      <c r="A52" s="296">
        <v>48</v>
      </c>
      <c r="B52" s="285" t="s">
        <v>632</v>
      </c>
      <c r="C52" s="296"/>
      <c r="D52" s="297"/>
      <c r="E52" s="294" t="s">
        <v>626</v>
      </c>
      <c r="F52" s="296">
        <v>1</v>
      </c>
      <c r="G52" s="298">
        <v>2018</v>
      </c>
      <c r="H52" s="298">
        <v>2018</v>
      </c>
      <c r="I52" s="295"/>
    </row>
    <row r="53" spans="1:9">
      <c r="A53" s="296">
        <v>49</v>
      </c>
      <c r="B53" s="285" t="s">
        <v>633</v>
      </c>
      <c r="C53" s="296"/>
      <c r="D53" s="297"/>
      <c r="E53" s="294" t="s">
        <v>551</v>
      </c>
      <c r="F53" s="296">
        <v>1</v>
      </c>
      <c r="G53" s="298">
        <v>2010</v>
      </c>
      <c r="H53" s="298">
        <v>2010</v>
      </c>
      <c r="I53" s="295"/>
    </row>
    <row r="54" spans="1:9">
      <c r="A54" s="296">
        <v>50</v>
      </c>
      <c r="B54" s="285" t="s">
        <v>634</v>
      </c>
      <c r="C54" s="296"/>
      <c r="D54" s="297"/>
      <c r="E54" s="294" t="s">
        <v>635</v>
      </c>
      <c r="F54" s="296">
        <v>106</v>
      </c>
      <c r="G54" s="303"/>
      <c r="H54" s="303"/>
      <c r="I54" s="295" t="s">
        <v>636</v>
      </c>
    </row>
    <row r="55" spans="1:9">
      <c r="A55" s="294" t="s">
        <v>245</v>
      </c>
      <c r="B55" s="296"/>
      <c r="C55" s="296"/>
      <c r="D55" s="304"/>
      <c r="E55" s="304"/>
      <c r="F55" s="296">
        <f>SUM(F5:F54)</f>
        <v>263.5</v>
      </c>
      <c r="G55" s="305"/>
      <c r="H55" s="305"/>
      <c r="I55" s="302"/>
    </row>
    <row r="56" spans="1:9">
      <c r="A56" s="306"/>
      <c r="B56" s="306"/>
      <c r="C56" s="306"/>
      <c r="D56" s="306"/>
      <c r="E56" s="306"/>
      <c r="F56" s="306"/>
      <c r="G56" s="306"/>
      <c r="H56" s="306"/>
      <c r="I56" s="307"/>
    </row>
    <row r="57" spans="1:9">
      <c r="A57" s="292"/>
      <c r="B57" s="292"/>
      <c r="C57" s="292"/>
      <c r="D57" s="292"/>
      <c r="E57" s="292"/>
      <c r="F57" s="292"/>
      <c r="G57" s="292"/>
      <c r="H57" s="292"/>
      <c r="I57" s="292"/>
    </row>
    <row r="58" spans="1:9">
      <c r="C58" s="306"/>
      <c r="G58" s="292"/>
      <c r="H58" s="292"/>
    </row>
    <row r="59" spans="1:9">
      <c r="C59" s="292"/>
      <c r="G59" s="292"/>
      <c r="H59" s="292"/>
    </row>
    <row r="60" spans="1:9">
      <c r="G60" s="292"/>
      <c r="H60" s="292"/>
    </row>
  </sheetData>
  <autoFilter xmlns:etc="http://www.wps.cn/officeDocument/2017/etCustomData" ref="A4:I58" etc:filterBottomFollowUsedRange="0">
    <extLst/>
  </autoFilter>
  <mergeCells count="12">
    <mergeCell ref="A1:I1"/>
    <mergeCell ref="A55:B55"/>
    <mergeCell ref="A3:A4"/>
    <mergeCell ref="B3:B4"/>
    <mergeCell ref="C3:C4"/>
    <mergeCell ref="D3:D4"/>
    <mergeCell ref="E3:E4"/>
    <mergeCell ref="F3:F4"/>
    <mergeCell ref="G3:G4"/>
    <mergeCell ref="H3:H4"/>
    <mergeCell ref="I3:I4"/>
    <mergeCell ref="I6:I7"/>
  </mergeCells>
  <pageMargins left="0.7" right="0.7" top="0.75" bottom="0.75" header="0.3" footer="0.3"/>
  <pageSetup paperSize="9" scale="60" orientation="landscape"/>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1"/>
  <sheetViews>
    <sheetView workbookViewId="0">
      <selection activeCell="K8" sqref="K8:M8"/>
    </sheetView>
  </sheetViews>
  <sheetFormatPr defaultColWidth="9" defaultRowHeight="15.75" customHeight="1"/>
  <cols>
    <col min="1" max="1" width="3.9" style="81" customWidth="1"/>
    <col min="2" max="2" width="10.4" style="81" customWidth="1"/>
    <col min="3" max="3" width="9" style="81"/>
    <col min="4" max="4" width="10.5" style="81" customWidth="1"/>
    <col min="5" max="7" width="5.4" style="81" customWidth="1"/>
    <col min="8" max="9" width="5.1" style="81" customWidth="1"/>
    <col min="10" max="10" width="8" style="81" customWidth="1"/>
    <col min="11" max="11" width="11.6" style="81" customWidth="1"/>
    <col min="12" max="12" width="10.7" style="81" customWidth="1"/>
    <col min="13" max="13" width="13" style="81" customWidth="1"/>
    <col min="14" max="14" width="8.7" style="81" customWidth="1"/>
    <col min="15" max="15" width="8.1" style="81" customWidth="1"/>
    <col min="16" max="16384" width="9" style="81"/>
  </cols>
  <sheetData>
    <row r="1" s="73" customFormat="1" ht="30" customHeight="1" spans="1:16">
      <c r="A1" s="189" t="s">
        <v>637</v>
      </c>
      <c r="B1" s="86"/>
      <c r="C1" s="86"/>
      <c r="D1" s="86"/>
      <c r="E1" s="86"/>
      <c r="F1" s="86"/>
      <c r="G1" s="86"/>
      <c r="H1" s="86"/>
      <c r="I1" s="86"/>
      <c r="J1" s="86"/>
      <c r="K1" s="86"/>
      <c r="L1" s="86"/>
      <c r="M1" s="86"/>
      <c r="N1" s="86"/>
      <c r="O1" s="86"/>
      <c r="P1" s="86"/>
    </row>
    <row r="2" ht="14.1" customHeight="1" spans="1:16">
      <c r="A2" s="190" t="str">
        <f>参数填写!A3</f>
        <v>评估基准日：2022年7月31日</v>
      </c>
      <c r="B2" s="92"/>
      <c r="C2" s="92"/>
      <c r="D2" s="92"/>
      <c r="E2" s="92"/>
      <c r="F2" s="92"/>
      <c r="G2" s="92"/>
      <c r="H2" s="92"/>
      <c r="I2" s="92"/>
      <c r="J2" s="93"/>
      <c r="K2" s="93"/>
      <c r="L2" s="93"/>
      <c r="M2" s="93"/>
      <c r="N2" s="93"/>
      <c r="O2" s="93"/>
      <c r="P2" s="93"/>
    </row>
    <row r="3" ht="14.1" customHeight="1" spans="1:16">
      <c r="A3" s="100"/>
      <c r="B3" s="100"/>
      <c r="C3" s="100"/>
      <c r="D3" s="100"/>
      <c r="E3" s="100"/>
      <c r="F3" s="100"/>
      <c r="G3" s="100"/>
      <c r="H3" s="100"/>
      <c r="I3" s="100"/>
      <c r="J3" s="96"/>
      <c r="K3" s="96"/>
      <c r="L3" s="96"/>
      <c r="M3" s="96"/>
      <c r="N3" s="96"/>
      <c r="O3" s="191" t="s">
        <v>638</v>
      </c>
      <c r="P3" s="191"/>
    </row>
    <row r="4" ht="14.1" customHeight="1" spans="1:16">
      <c r="A4" s="100"/>
      <c r="B4" s="100"/>
      <c r="C4" s="100"/>
      <c r="D4" s="100"/>
      <c r="E4" s="100"/>
      <c r="F4" s="100"/>
      <c r="G4" s="100"/>
      <c r="H4" s="100"/>
      <c r="I4" s="100"/>
      <c r="J4" s="96"/>
      <c r="K4" s="96"/>
      <c r="L4" s="96"/>
      <c r="M4" s="96"/>
      <c r="N4" s="96"/>
      <c r="O4" s="191"/>
      <c r="P4" s="191"/>
    </row>
    <row r="5" customHeight="1" spans="1:16">
      <c r="A5" s="284" t="str">
        <f>参数填写!A4</f>
        <v>被评估单位：杭氧集团股份有限公司</v>
      </c>
      <c r="B5" s="284"/>
      <c r="C5" s="284"/>
      <c r="D5" s="284"/>
      <c r="P5" s="211" t="s">
        <v>3</v>
      </c>
    </row>
    <row r="6" s="97" customFormat="1" customHeight="1" spans="1:16">
      <c r="A6" s="266" t="s">
        <v>5</v>
      </c>
      <c r="B6" s="266" t="s">
        <v>440</v>
      </c>
      <c r="C6" s="155" t="s">
        <v>441</v>
      </c>
      <c r="D6" s="266" t="s">
        <v>442</v>
      </c>
      <c r="E6" s="266" t="s">
        <v>443</v>
      </c>
      <c r="F6" s="266" t="s">
        <v>444</v>
      </c>
      <c r="G6" s="266" t="s">
        <v>445</v>
      </c>
      <c r="H6" s="266" t="s">
        <v>446</v>
      </c>
      <c r="I6" s="266" t="s">
        <v>447</v>
      </c>
      <c r="J6" s="266" t="s">
        <v>448</v>
      </c>
      <c r="K6" s="266" t="s">
        <v>347</v>
      </c>
      <c r="L6" s="266" t="s">
        <v>94</v>
      </c>
      <c r="M6" s="266" t="s">
        <v>95</v>
      </c>
      <c r="N6" s="266" t="s">
        <v>96</v>
      </c>
      <c r="O6" s="266" t="s">
        <v>296</v>
      </c>
      <c r="P6" s="266" t="s">
        <v>8</v>
      </c>
    </row>
    <row r="7" s="97" customFormat="1" ht="12.75" spans="1:16">
      <c r="A7" s="267"/>
      <c r="B7" s="267"/>
      <c r="C7" s="285"/>
      <c r="D7" s="267"/>
      <c r="E7" s="267"/>
      <c r="F7" s="267"/>
      <c r="G7" s="267"/>
      <c r="H7" s="267"/>
      <c r="I7" s="267"/>
      <c r="J7" s="267"/>
      <c r="K7" s="267"/>
      <c r="L7" s="267"/>
      <c r="M7" s="267"/>
      <c r="N7" s="267"/>
      <c r="O7" s="267"/>
      <c r="P7" s="267"/>
    </row>
    <row r="8" customHeight="1" spans="1:16">
      <c r="A8" s="110"/>
      <c r="B8" s="110"/>
      <c r="C8" s="56"/>
      <c r="D8" s="213"/>
      <c r="E8" s="214"/>
      <c r="F8" s="110"/>
      <c r="G8" s="110"/>
      <c r="H8" s="110"/>
      <c r="I8" s="110"/>
      <c r="J8" s="216"/>
      <c r="K8" s="216"/>
      <c r="L8" s="216"/>
      <c r="M8" s="216"/>
      <c r="N8" s="137">
        <f>M8-L8</f>
        <v>0</v>
      </c>
      <c r="O8" s="202">
        <f>IF(L8=0,0,N8/L8)</f>
        <v>0</v>
      </c>
      <c r="P8" s="217"/>
    </row>
    <row r="9" customHeight="1" spans="1:16">
      <c r="A9" s="110"/>
      <c r="B9" s="110"/>
      <c r="C9" s="56"/>
      <c r="D9" s="213"/>
      <c r="E9" s="214"/>
      <c r="F9" s="110"/>
      <c r="G9" s="110"/>
      <c r="H9" s="110"/>
      <c r="I9" s="110"/>
      <c r="J9" s="216"/>
      <c r="K9" s="217"/>
      <c r="L9" s="217"/>
      <c r="M9" s="217"/>
      <c r="N9" s="217"/>
      <c r="O9" s="216" t="s">
        <v>185</v>
      </c>
      <c r="P9" s="217"/>
    </row>
    <row r="10" customHeight="1" spans="1:16">
      <c r="A10" s="110"/>
      <c r="B10" s="110"/>
      <c r="C10" s="56"/>
      <c r="D10" s="213"/>
      <c r="E10" s="214"/>
      <c r="F10" s="110"/>
      <c r="G10" s="110"/>
      <c r="H10" s="110"/>
      <c r="I10" s="110"/>
      <c r="J10" s="216"/>
      <c r="K10" s="216"/>
      <c r="L10" s="216"/>
      <c r="M10" s="216"/>
      <c r="N10" s="216"/>
      <c r="O10" s="216" t="s">
        <v>185</v>
      </c>
      <c r="P10" s="217"/>
    </row>
    <row r="11" customHeight="1" spans="1:16">
      <c r="A11" s="110"/>
      <c r="B11" s="110"/>
      <c r="C11" s="56"/>
      <c r="D11" s="213"/>
      <c r="E11" s="214"/>
      <c r="F11" s="110"/>
      <c r="G11" s="110"/>
      <c r="H11" s="110"/>
      <c r="I11" s="110"/>
      <c r="J11" s="216"/>
      <c r="K11" s="216"/>
      <c r="L11" s="216"/>
      <c r="M11" s="216"/>
      <c r="N11" s="216"/>
      <c r="O11" s="216" t="s">
        <v>185</v>
      </c>
      <c r="P11" s="217"/>
    </row>
    <row r="12" customHeight="1" spans="1:16">
      <c r="A12" s="110"/>
      <c r="B12" s="110"/>
      <c r="C12" s="56"/>
      <c r="D12" s="213"/>
      <c r="E12" s="214"/>
      <c r="F12" s="110"/>
      <c r="G12" s="110"/>
      <c r="H12" s="110"/>
      <c r="I12" s="110"/>
      <c r="J12" s="216"/>
      <c r="K12" s="216"/>
      <c r="L12" s="216"/>
      <c r="M12" s="216"/>
      <c r="N12" s="216"/>
      <c r="O12" s="216" t="s">
        <v>185</v>
      </c>
      <c r="P12" s="217"/>
    </row>
    <row r="13" customHeight="1" spans="1:16">
      <c r="A13" s="110"/>
      <c r="B13" s="110"/>
      <c r="C13" s="56"/>
      <c r="D13" s="213"/>
      <c r="E13" s="214"/>
      <c r="F13" s="110"/>
      <c r="G13" s="110"/>
      <c r="H13" s="110"/>
      <c r="I13" s="110"/>
      <c r="J13" s="216"/>
      <c r="K13" s="216"/>
      <c r="L13" s="216"/>
      <c r="M13" s="216"/>
      <c r="N13" s="216"/>
      <c r="O13" s="216" t="s">
        <v>185</v>
      </c>
      <c r="P13" s="217"/>
    </row>
    <row r="14" customHeight="1" spans="1:16">
      <c r="A14" s="110"/>
      <c r="B14" s="110"/>
      <c r="C14" s="56"/>
      <c r="D14" s="213"/>
      <c r="E14" s="214"/>
      <c r="F14" s="110"/>
      <c r="G14" s="110"/>
      <c r="H14" s="110"/>
      <c r="I14" s="110"/>
      <c r="J14" s="216"/>
      <c r="K14" s="216"/>
      <c r="L14" s="216"/>
      <c r="M14" s="216"/>
      <c r="N14" s="216"/>
      <c r="O14" s="216" t="s">
        <v>185</v>
      </c>
      <c r="P14" s="217"/>
    </row>
    <row r="15" customHeight="1" spans="1:16">
      <c r="A15" s="110"/>
      <c r="B15" s="110"/>
      <c r="C15" s="56"/>
      <c r="D15" s="213"/>
      <c r="E15" s="214"/>
      <c r="F15" s="110"/>
      <c r="G15" s="110"/>
      <c r="H15" s="110"/>
      <c r="I15" s="110"/>
      <c r="J15" s="216"/>
      <c r="K15" s="216"/>
      <c r="L15" s="216"/>
      <c r="M15" s="216"/>
      <c r="N15" s="216"/>
      <c r="O15" s="216" t="s">
        <v>185</v>
      </c>
      <c r="P15" s="217"/>
    </row>
    <row r="16" customHeight="1" spans="1:16">
      <c r="A16" s="110"/>
      <c r="B16" s="110"/>
      <c r="C16" s="56"/>
      <c r="D16" s="213"/>
      <c r="E16" s="214"/>
      <c r="F16" s="110"/>
      <c r="G16" s="110"/>
      <c r="H16" s="110"/>
      <c r="I16" s="110"/>
      <c r="J16" s="216"/>
      <c r="K16" s="216"/>
      <c r="L16" s="216"/>
      <c r="M16" s="216"/>
      <c r="N16" s="216"/>
      <c r="O16" s="216" t="s">
        <v>185</v>
      </c>
      <c r="P16" s="217"/>
    </row>
    <row r="17" customHeight="1" spans="1:16">
      <c r="A17" s="110"/>
      <c r="B17" s="110"/>
      <c r="C17" s="56"/>
      <c r="D17" s="213"/>
      <c r="E17" s="214"/>
      <c r="F17" s="110"/>
      <c r="G17" s="110"/>
      <c r="H17" s="110"/>
      <c r="I17" s="110"/>
      <c r="J17" s="216"/>
      <c r="K17" s="216"/>
      <c r="L17" s="216"/>
      <c r="M17" s="216"/>
      <c r="N17" s="216"/>
      <c r="O17" s="216" t="s">
        <v>185</v>
      </c>
      <c r="P17" s="217"/>
    </row>
    <row r="18" customHeight="1" spans="1:16">
      <c r="A18" s="110"/>
      <c r="B18" s="110"/>
      <c r="C18" s="56"/>
      <c r="D18" s="213"/>
      <c r="E18" s="214"/>
      <c r="F18" s="110"/>
      <c r="G18" s="110"/>
      <c r="H18" s="110"/>
      <c r="I18" s="110"/>
      <c r="J18" s="216"/>
      <c r="K18" s="216"/>
      <c r="L18" s="216"/>
      <c r="M18" s="216"/>
      <c r="N18" s="216"/>
      <c r="O18" s="216" t="s">
        <v>185</v>
      </c>
      <c r="P18" s="217"/>
    </row>
    <row r="19" customHeight="1" spans="1:16">
      <c r="A19" s="110"/>
      <c r="B19" s="110"/>
      <c r="C19" s="56"/>
      <c r="D19" s="213"/>
      <c r="E19" s="214"/>
      <c r="F19" s="110"/>
      <c r="G19" s="110"/>
      <c r="H19" s="110"/>
      <c r="I19" s="110"/>
      <c r="J19" s="216"/>
      <c r="K19" s="216"/>
      <c r="L19" s="216"/>
      <c r="M19" s="216"/>
      <c r="N19" s="216"/>
      <c r="O19" s="216"/>
      <c r="P19" s="217"/>
    </row>
    <row r="20" customHeight="1" spans="1:16">
      <c r="A20" s="110"/>
      <c r="B20" s="110"/>
      <c r="C20" s="56"/>
      <c r="D20" s="213"/>
      <c r="E20" s="214"/>
      <c r="F20" s="110"/>
      <c r="G20" s="110"/>
      <c r="H20" s="110"/>
      <c r="I20" s="110"/>
      <c r="J20" s="216"/>
      <c r="K20" s="216"/>
      <c r="L20" s="216"/>
      <c r="M20" s="216"/>
      <c r="N20" s="216"/>
      <c r="O20" s="216" t="s">
        <v>185</v>
      </c>
      <c r="P20" s="217"/>
    </row>
    <row r="21" customHeight="1" spans="1:16">
      <c r="A21" s="110"/>
      <c r="B21" s="110"/>
      <c r="C21" s="56"/>
      <c r="D21" s="213"/>
      <c r="E21" s="214"/>
      <c r="F21" s="110"/>
      <c r="G21" s="110"/>
      <c r="H21" s="110"/>
      <c r="I21" s="110"/>
      <c r="J21" s="216"/>
      <c r="K21" s="216"/>
      <c r="L21" s="216"/>
      <c r="M21" s="216"/>
      <c r="N21" s="216"/>
      <c r="O21" s="216" t="s">
        <v>185</v>
      </c>
      <c r="P21" s="217"/>
    </row>
    <row r="22" customHeight="1" spans="1:16">
      <c r="A22" s="110"/>
      <c r="B22" s="110"/>
      <c r="C22" s="56"/>
      <c r="D22" s="213"/>
      <c r="E22" s="214"/>
      <c r="F22" s="110"/>
      <c r="G22" s="110"/>
      <c r="H22" s="110"/>
      <c r="I22" s="110"/>
      <c r="J22" s="216"/>
      <c r="K22" s="216"/>
      <c r="L22" s="216"/>
      <c r="M22" s="216"/>
      <c r="N22" s="216"/>
      <c r="O22" s="216" t="s">
        <v>185</v>
      </c>
      <c r="P22" s="217"/>
    </row>
    <row r="23" customHeight="1" spans="1:16">
      <c r="A23" s="110"/>
      <c r="B23" s="110"/>
      <c r="C23" s="56"/>
      <c r="D23" s="213"/>
      <c r="E23" s="214"/>
      <c r="F23" s="110"/>
      <c r="G23" s="110"/>
      <c r="H23" s="110"/>
      <c r="I23" s="110"/>
      <c r="J23" s="216"/>
      <c r="K23" s="216"/>
      <c r="L23" s="216"/>
      <c r="M23" s="216"/>
      <c r="N23" s="216"/>
      <c r="O23" s="216" t="s">
        <v>185</v>
      </c>
      <c r="P23" s="217"/>
    </row>
    <row r="24" customHeight="1" spans="1:16">
      <c r="A24" s="110"/>
      <c r="B24" s="110"/>
      <c r="C24" s="56"/>
      <c r="D24" s="213"/>
      <c r="E24" s="214"/>
      <c r="F24" s="110"/>
      <c r="G24" s="110"/>
      <c r="H24" s="110"/>
      <c r="I24" s="110"/>
      <c r="J24" s="216"/>
      <c r="K24" s="216"/>
      <c r="L24" s="216"/>
      <c r="M24" s="216"/>
      <c r="N24" s="216"/>
      <c r="O24" s="216" t="s">
        <v>185</v>
      </c>
      <c r="P24" s="217"/>
    </row>
    <row r="25" customHeight="1" spans="1:16">
      <c r="A25" s="110"/>
      <c r="B25" s="110"/>
      <c r="C25" s="56"/>
      <c r="D25" s="213"/>
      <c r="E25" s="214"/>
      <c r="F25" s="110"/>
      <c r="G25" s="110"/>
      <c r="H25" s="110"/>
      <c r="I25" s="110"/>
      <c r="J25" s="216"/>
      <c r="K25" s="216"/>
      <c r="L25" s="216"/>
      <c r="M25" s="216"/>
      <c r="N25" s="216"/>
      <c r="O25" s="216" t="s">
        <v>185</v>
      </c>
      <c r="P25" s="217"/>
    </row>
    <row r="26" customHeight="1" spans="1:16">
      <c r="A26" s="110"/>
      <c r="B26" s="110"/>
      <c r="C26" s="56"/>
      <c r="D26" s="213"/>
      <c r="E26" s="214"/>
      <c r="F26" s="110"/>
      <c r="G26" s="110"/>
      <c r="H26" s="110"/>
      <c r="I26" s="110"/>
      <c r="J26" s="216"/>
      <c r="K26" s="216"/>
      <c r="L26" s="216"/>
      <c r="M26" s="216"/>
      <c r="N26" s="216"/>
      <c r="O26" s="216" t="s">
        <v>185</v>
      </c>
      <c r="P26" s="217"/>
    </row>
    <row r="27" customHeight="1" spans="1:16">
      <c r="A27" s="110"/>
      <c r="B27" s="110"/>
      <c r="C27" s="56"/>
      <c r="D27" s="213"/>
      <c r="E27" s="214"/>
      <c r="F27" s="110"/>
      <c r="G27" s="110"/>
      <c r="H27" s="110"/>
      <c r="I27" s="110"/>
      <c r="J27" s="216"/>
      <c r="K27" s="216"/>
      <c r="L27" s="216"/>
      <c r="M27" s="216"/>
      <c r="N27" s="216"/>
      <c r="O27" s="216" t="s">
        <v>185</v>
      </c>
      <c r="P27" s="217"/>
    </row>
    <row r="28" customHeight="1" spans="1:16">
      <c r="A28" s="110"/>
      <c r="B28" s="110"/>
      <c r="C28" s="56"/>
      <c r="D28" s="213"/>
      <c r="E28" s="214"/>
      <c r="F28" s="110"/>
      <c r="G28" s="110"/>
      <c r="H28" s="110"/>
      <c r="I28" s="110"/>
      <c r="J28" s="216"/>
      <c r="K28" s="216"/>
      <c r="L28" s="216"/>
      <c r="M28" s="216"/>
      <c r="N28" s="216"/>
      <c r="O28" s="216" t="s">
        <v>185</v>
      </c>
      <c r="P28" s="217"/>
    </row>
    <row r="29" customHeight="1" spans="1:16">
      <c r="A29" s="133" t="s">
        <v>195</v>
      </c>
      <c r="B29" s="133"/>
      <c r="C29" s="133"/>
      <c r="D29" s="213"/>
      <c r="E29" s="214"/>
      <c r="F29" s="110"/>
      <c r="G29" s="110"/>
      <c r="H29" s="110"/>
      <c r="I29" s="110"/>
      <c r="J29" s="216"/>
      <c r="K29" s="216"/>
      <c r="L29" s="216">
        <f>SUM(L8:L28)</f>
        <v>0</v>
      </c>
      <c r="M29" s="216">
        <f>SUM(M8:M28)</f>
        <v>0</v>
      </c>
      <c r="N29" s="137">
        <f>M29-L29</f>
        <v>0</v>
      </c>
      <c r="O29" s="202">
        <f>IF(L29=0,0,N29/L29)</f>
        <v>0</v>
      </c>
      <c r="P29" s="217"/>
    </row>
    <row r="30" s="235" customFormat="1" customHeight="1" spans="1:16">
      <c r="A30" s="219" t="str">
        <f>参数填写!A5</f>
        <v>被评估单位填表人：蒋申璐</v>
      </c>
      <c r="B30" s="208"/>
      <c r="C30" s="208"/>
      <c r="D30" s="208"/>
      <c r="E30" s="208"/>
      <c r="F30" s="286"/>
      <c r="G30" s="286"/>
      <c r="H30" s="286"/>
      <c r="I30" s="286"/>
      <c r="J30" s="287"/>
      <c r="K30" s="208" t="s">
        <v>186</v>
      </c>
      <c r="L30" s="208"/>
      <c r="M30" s="208"/>
      <c r="N30" s="208"/>
      <c r="O30" s="208"/>
      <c r="P30" s="208"/>
    </row>
    <row r="31" s="235" customFormat="1" customHeight="1" spans="1:16">
      <c r="A31" s="233" t="str">
        <f>参数填写!A6</f>
        <v>填表日期：2022年8月</v>
      </c>
    </row>
  </sheetData>
  <mergeCells count="19">
    <mergeCell ref="O3:P3"/>
    <mergeCell ref="A5:D5"/>
    <mergeCell ref="A29:C29"/>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s>
  <printOptions horizontalCentered="1"/>
  <pageMargins left="0.38" right="0.23" top="0.72" bottom="0.65"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8"/>
  <sheetViews>
    <sheetView workbookViewId="0">
      <selection activeCell="E16" sqref="E16"/>
    </sheetView>
  </sheetViews>
  <sheetFormatPr defaultColWidth="9" defaultRowHeight="15.75" customHeight="1" outlineLevelCol="5"/>
  <cols>
    <col min="1" max="1" width="5.7" style="81" customWidth="1"/>
    <col min="2" max="2" width="33" style="81" customWidth="1"/>
    <col min="3" max="4" width="19.1" style="81" customWidth="1"/>
    <col min="5" max="5" width="20.2" style="81" customWidth="1"/>
    <col min="6" max="6" width="13.1" style="81" customWidth="1"/>
    <col min="7" max="16384" width="9" style="81"/>
  </cols>
  <sheetData>
    <row r="1" s="73" customFormat="1" ht="30" customHeight="1" spans="1:6">
      <c r="A1" s="189" t="s">
        <v>639</v>
      </c>
      <c r="B1" s="86"/>
      <c r="C1" s="86"/>
      <c r="D1" s="86"/>
      <c r="E1" s="86"/>
      <c r="F1" s="86"/>
    </row>
    <row r="2" ht="14.1" customHeight="1" spans="1:6">
      <c r="A2" s="190" t="str">
        <f>参数填写!A3</f>
        <v>评估基准日：2022年7月31日</v>
      </c>
      <c r="B2" s="92"/>
      <c r="C2" s="92"/>
      <c r="D2" s="93"/>
      <c r="E2" s="93"/>
      <c r="F2" s="93"/>
    </row>
    <row r="3" ht="14.1" customHeight="1" spans="1:6">
      <c r="A3" s="100"/>
      <c r="B3" s="100"/>
      <c r="C3" s="100"/>
      <c r="D3" s="96"/>
      <c r="E3" s="96"/>
      <c r="F3" s="191" t="s">
        <v>640</v>
      </c>
    </row>
    <row r="4" ht="14.1" customHeight="1" spans="1:6">
      <c r="A4" s="100"/>
      <c r="B4" s="100"/>
      <c r="C4" s="100"/>
      <c r="D4" s="96"/>
      <c r="E4" s="96"/>
      <c r="F4" s="191"/>
    </row>
    <row r="5" customHeight="1" spans="1:6">
      <c r="A5" s="231" t="str">
        <f>参数填写!A4</f>
        <v>被评估单位：杭氧集团股份有限公司</v>
      </c>
      <c r="B5" s="231"/>
      <c r="C5" s="231"/>
      <c r="F5" s="211" t="s">
        <v>3</v>
      </c>
    </row>
    <row r="6" s="74" customFormat="1" customHeight="1" spans="1:6">
      <c r="A6" s="106" t="s">
        <v>171</v>
      </c>
      <c r="B6" s="106" t="s">
        <v>130</v>
      </c>
      <c r="C6" s="106" t="s">
        <v>94</v>
      </c>
      <c r="D6" s="106" t="s">
        <v>95</v>
      </c>
      <c r="E6" s="107" t="s">
        <v>96</v>
      </c>
      <c r="F6" s="106" t="s">
        <v>273</v>
      </c>
    </row>
    <row r="7" customHeight="1" spans="1:6">
      <c r="A7" s="106" t="s">
        <v>641</v>
      </c>
      <c r="B7" s="281" t="s">
        <v>642</v>
      </c>
      <c r="C7" s="204">
        <f>SUMIF('4-7-1在建（土建）'!$A$7:$A$5176,"合计",'4-7-1在建（土建）'!I$7:I$5176)</f>
        <v>0</v>
      </c>
      <c r="D7" s="204">
        <f>SUMIF('4-7-1在建（土建）'!$A$7:$A$5176,"合计",'4-7-1在建（土建）'!J$7:J$5176)</f>
        <v>0</v>
      </c>
      <c r="E7" s="137">
        <f>D7-C7</f>
        <v>0</v>
      </c>
      <c r="F7" s="202">
        <f>IF(C7=0,0,E7/C7)</f>
        <v>0</v>
      </c>
    </row>
    <row r="8" customHeight="1" spans="1:6">
      <c r="A8" s="106" t="s">
        <v>643</v>
      </c>
      <c r="B8" s="281" t="s">
        <v>644</v>
      </c>
      <c r="C8" s="204">
        <f>SUMIF('4-7-2在建（设备）'!$A$8:$A$5177,"合计",'4-7-2在建（设备）'!K$8:K$5177)</f>
        <v>0</v>
      </c>
      <c r="D8" s="204">
        <f>SUMIF('4-7-2在建（设备）'!$A$8:$A$5177,"合计",'4-7-2在建（设备）'!O$8:O$5177)</f>
        <v>0</v>
      </c>
      <c r="E8" s="137">
        <f>D8-C8</f>
        <v>0</v>
      </c>
      <c r="F8" s="202">
        <f>IF(C8=0,0,E8/C8)</f>
        <v>0</v>
      </c>
    </row>
    <row r="9" customHeight="1" spans="1:6">
      <c r="A9" s="106"/>
      <c r="B9" s="282"/>
      <c r="C9" s="137"/>
      <c r="D9" s="137"/>
      <c r="E9" s="137"/>
      <c r="F9" s="216"/>
    </row>
    <row r="10" customHeight="1" spans="1:6">
      <c r="A10" s="106"/>
      <c r="B10" s="282"/>
      <c r="C10" s="137"/>
      <c r="D10" s="137"/>
      <c r="E10" s="137"/>
      <c r="F10" s="216"/>
    </row>
    <row r="11" customHeight="1" spans="1:6">
      <c r="A11" s="106"/>
      <c r="B11" s="282"/>
      <c r="C11" s="137"/>
      <c r="D11" s="137"/>
      <c r="E11" s="137"/>
      <c r="F11" s="216"/>
    </row>
    <row r="12" customHeight="1" spans="1:6">
      <c r="A12" s="106"/>
      <c r="B12" s="282"/>
      <c r="C12" s="137"/>
      <c r="D12" s="137"/>
      <c r="E12" s="137"/>
      <c r="F12" s="216"/>
    </row>
    <row r="13" customHeight="1" spans="1:6">
      <c r="A13" s="106"/>
      <c r="B13" s="282"/>
      <c r="C13" s="137"/>
      <c r="D13" s="137"/>
      <c r="E13" s="137"/>
      <c r="F13" s="216"/>
    </row>
    <row r="14" customHeight="1" spans="1:6">
      <c r="A14" s="106"/>
      <c r="B14" s="282"/>
      <c r="C14" s="137"/>
      <c r="D14" s="137"/>
      <c r="E14" s="137"/>
      <c r="F14" s="216"/>
    </row>
    <row r="15" customHeight="1" spans="1:6">
      <c r="A15" s="106"/>
      <c r="B15" s="282"/>
      <c r="C15" s="137"/>
      <c r="D15" s="137"/>
      <c r="E15" s="137"/>
      <c r="F15" s="216"/>
    </row>
    <row r="16" customHeight="1" spans="1:6">
      <c r="A16" s="106"/>
      <c r="B16" s="282"/>
      <c r="C16" s="137"/>
      <c r="D16" s="137"/>
      <c r="E16" s="137"/>
      <c r="F16" s="216"/>
    </row>
    <row r="17" customHeight="1" spans="1:6">
      <c r="A17" s="106"/>
      <c r="B17" s="282"/>
      <c r="C17" s="137"/>
      <c r="D17" s="137"/>
      <c r="E17" s="137"/>
      <c r="F17" s="216"/>
    </row>
    <row r="18" customHeight="1" spans="1:6">
      <c r="A18" s="106"/>
      <c r="B18" s="282"/>
      <c r="C18" s="137"/>
      <c r="D18" s="137"/>
      <c r="E18" s="137"/>
      <c r="F18" s="216"/>
    </row>
    <row r="19" customHeight="1" spans="1:6">
      <c r="A19" s="106"/>
      <c r="B19" s="282"/>
      <c r="C19" s="137"/>
      <c r="D19" s="137"/>
      <c r="E19" s="137"/>
      <c r="F19" s="216"/>
    </row>
    <row r="20" customHeight="1" spans="1:6">
      <c r="A20" s="106"/>
      <c r="B20" s="282"/>
      <c r="C20" s="137"/>
      <c r="D20" s="137"/>
      <c r="E20" s="137"/>
      <c r="F20" s="216"/>
    </row>
    <row r="21" customHeight="1" spans="1:6">
      <c r="A21" s="106"/>
      <c r="B21" s="283"/>
      <c r="C21" s="137"/>
      <c r="D21" s="137"/>
      <c r="E21" s="137"/>
      <c r="F21" s="216"/>
    </row>
    <row r="22" customHeight="1" spans="1:6">
      <c r="A22" s="106"/>
      <c r="B22" s="282"/>
      <c r="C22" s="137"/>
      <c r="D22" s="137"/>
      <c r="E22" s="137"/>
      <c r="F22" s="216"/>
    </row>
    <row r="23" customHeight="1" spans="1:6">
      <c r="A23" s="106"/>
      <c r="B23" s="283"/>
      <c r="C23" s="137"/>
      <c r="D23" s="137"/>
      <c r="E23" s="137"/>
      <c r="F23" s="216"/>
    </row>
    <row r="24" customHeight="1" spans="1:6">
      <c r="A24" s="106"/>
      <c r="B24" s="282"/>
      <c r="C24" s="137"/>
      <c r="D24" s="137"/>
      <c r="E24" s="137"/>
      <c r="F24" s="216"/>
    </row>
    <row r="25" customHeight="1" spans="1:6">
      <c r="A25" s="106"/>
      <c r="B25" s="283"/>
      <c r="C25" s="137"/>
      <c r="D25" s="137"/>
      <c r="E25" s="137"/>
      <c r="F25" s="216"/>
    </row>
    <row r="26" customHeight="1" spans="1:6">
      <c r="A26" s="262" t="s">
        <v>195</v>
      </c>
      <c r="B26" s="265"/>
      <c r="C26" s="137">
        <f>SUM(C7:C25)</f>
        <v>0</v>
      </c>
      <c r="D26" s="137">
        <f>SUM(D7:D25)</f>
        <v>0</v>
      </c>
      <c r="E26" s="137">
        <f>D26-C26</f>
        <v>0</v>
      </c>
      <c r="F26" s="202">
        <f>IF(C26=0,0,E26/C26)</f>
        <v>0</v>
      </c>
    </row>
    <row r="27" customHeight="1" spans="1:6">
      <c r="D27" s="249" t="s">
        <v>645</v>
      </c>
      <c r="E27" s="208"/>
      <c r="F27" s="208"/>
    </row>
    <row r="28" customHeight="1" spans="1:6">
      <c r="A28" s="79"/>
    </row>
  </sheetData>
  <mergeCells count="1">
    <mergeCell ref="A26:B26"/>
  </mergeCells>
  <printOptions horizontalCentered="1"/>
  <pageMargins left="1" right="0.44" top="0.87" bottom="0.866141732283464" header="1.21"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J7" sqref="J7"/>
    </sheetView>
  </sheetViews>
  <sheetFormatPr defaultColWidth="9" defaultRowHeight="15.75" customHeight="1"/>
  <cols>
    <col min="1" max="1" width="5.4" style="81" customWidth="1"/>
    <col min="2" max="2" width="16.1" style="81" customWidth="1"/>
    <col min="3" max="3" width="7.7" style="81" customWidth="1"/>
    <col min="4" max="4" width="13" style="81" customWidth="1"/>
    <col min="5" max="5" width="7.1" style="81" customWidth="1"/>
    <col min="6" max="6" width="10.7" style="81" customWidth="1"/>
    <col min="7" max="8" width="9" style="81"/>
    <col min="9" max="9" width="11" style="81" customWidth="1"/>
    <col min="10" max="10" width="10.6" style="81" customWidth="1"/>
    <col min="11" max="11" width="7.6" style="81" customWidth="1"/>
    <col min="12" max="12" width="7.2" style="81" customWidth="1"/>
    <col min="13" max="13" width="8" style="81" customWidth="1"/>
    <col min="14" max="16384" width="9" style="81"/>
  </cols>
  <sheetData>
    <row r="1" s="73" customFormat="1" ht="30" customHeight="1" spans="1:13">
      <c r="A1" s="189" t="s">
        <v>646</v>
      </c>
      <c r="B1" s="86"/>
      <c r="C1" s="86"/>
      <c r="D1" s="86"/>
      <c r="E1" s="86"/>
      <c r="F1" s="86"/>
      <c r="G1" s="86"/>
      <c r="H1" s="86"/>
      <c r="I1" s="86"/>
      <c r="J1" s="86"/>
      <c r="K1" s="86"/>
      <c r="L1" s="86"/>
      <c r="M1" s="86"/>
    </row>
    <row r="2" ht="14.1" customHeight="1" spans="1:13">
      <c r="A2" s="190" t="str">
        <f>参数填写!A3</f>
        <v>评估基准日：2022年7月31日</v>
      </c>
      <c r="B2" s="92"/>
      <c r="C2" s="92"/>
      <c r="D2" s="92"/>
      <c r="E2" s="93"/>
      <c r="F2" s="93"/>
      <c r="G2" s="93"/>
      <c r="H2" s="93"/>
      <c r="I2" s="93"/>
      <c r="J2" s="93"/>
      <c r="K2" s="93"/>
      <c r="L2" s="93"/>
      <c r="M2" s="93"/>
    </row>
    <row r="3" ht="14.1" customHeight="1" spans="1:13">
      <c r="A3" s="100"/>
      <c r="B3" s="100"/>
      <c r="C3" s="100"/>
      <c r="D3" s="100"/>
      <c r="E3" s="96"/>
      <c r="F3" s="96"/>
      <c r="G3" s="96"/>
      <c r="H3" s="96"/>
      <c r="I3" s="96"/>
      <c r="J3" s="96"/>
      <c r="K3" s="96"/>
      <c r="L3" s="96"/>
      <c r="M3" s="191" t="s">
        <v>647</v>
      </c>
    </row>
    <row r="4" ht="14.1" customHeight="1" spans="1:13">
      <c r="A4" s="100"/>
      <c r="B4" s="100"/>
      <c r="C4" s="100"/>
      <c r="D4" s="100"/>
      <c r="E4" s="96"/>
      <c r="F4" s="96"/>
      <c r="G4" s="96"/>
      <c r="H4" s="96"/>
      <c r="I4" s="96"/>
      <c r="J4" s="96"/>
      <c r="K4" s="96"/>
      <c r="L4" s="96"/>
      <c r="M4" s="191"/>
    </row>
    <row r="5" customHeight="1" spans="1:13">
      <c r="A5" s="231" t="str">
        <f>参数填写!A4</f>
        <v>被评估单位：杭氧集团股份有限公司</v>
      </c>
      <c r="B5" s="231"/>
      <c r="C5" s="231"/>
      <c r="D5" s="231"/>
      <c r="M5" s="211" t="s">
        <v>3</v>
      </c>
    </row>
    <row r="6" s="74" customFormat="1" customHeight="1" spans="1:13">
      <c r="A6" s="133" t="s">
        <v>5</v>
      </c>
      <c r="B6" s="133" t="s">
        <v>648</v>
      </c>
      <c r="C6" s="16" t="s">
        <v>426</v>
      </c>
      <c r="D6" s="16" t="s">
        <v>649</v>
      </c>
      <c r="E6" s="133" t="s">
        <v>650</v>
      </c>
      <c r="F6" s="133" t="s">
        <v>651</v>
      </c>
      <c r="G6" s="133" t="s">
        <v>652</v>
      </c>
      <c r="H6" s="133" t="s">
        <v>653</v>
      </c>
      <c r="I6" s="257" t="s">
        <v>94</v>
      </c>
      <c r="J6" s="133" t="s">
        <v>95</v>
      </c>
      <c r="K6" s="133" t="s">
        <v>96</v>
      </c>
      <c r="L6" s="133" t="s">
        <v>296</v>
      </c>
      <c r="M6" s="133" t="s">
        <v>8</v>
      </c>
    </row>
    <row r="7" customHeight="1" spans="1:13">
      <c r="A7" s="110">
        <v>1</v>
      </c>
      <c r="B7" s="213"/>
      <c r="C7" s="278"/>
      <c r="D7" s="279"/>
      <c r="E7" s="214"/>
      <c r="F7" s="214"/>
      <c r="G7" s="110"/>
      <c r="H7" s="110"/>
      <c r="I7" s="137"/>
      <c r="J7" s="137"/>
      <c r="K7" s="137">
        <f>J7-I7</f>
        <v>0</v>
      </c>
      <c r="L7" s="202">
        <f>IF(I7=0,0,K7/I7)</f>
        <v>0</v>
      </c>
      <c r="M7" s="217"/>
    </row>
    <row r="8" customHeight="1" spans="1:13">
      <c r="A8" s="110">
        <v>2</v>
      </c>
      <c r="B8" s="213"/>
      <c r="C8" s="213"/>
      <c r="D8" s="213"/>
      <c r="E8" s="214"/>
      <c r="F8" s="214"/>
      <c r="G8" s="110"/>
      <c r="H8" s="110"/>
      <c r="I8" s="137"/>
      <c r="J8" s="137"/>
      <c r="K8" s="137"/>
      <c r="L8" s="216" t="s">
        <v>185</v>
      </c>
      <c r="M8" s="217"/>
    </row>
    <row r="9" customHeight="1" spans="1:13">
      <c r="A9" s="110">
        <v>3</v>
      </c>
      <c r="B9" s="213"/>
      <c r="C9" s="213"/>
      <c r="D9" s="213"/>
      <c r="E9" s="214"/>
      <c r="F9" s="214"/>
      <c r="G9" s="110"/>
      <c r="H9" s="110"/>
      <c r="I9" s="137"/>
      <c r="J9" s="137"/>
      <c r="K9" s="137"/>
      <c r="L9" s="216" t="s">
        <v>185</v>
      </c>
      <c r="M9" s="217"/>
    </row>
    <row r="10" customHeight="1" spans="1:13">
      <c r="A10" s="110">
        <v>4</v>
      </c>
      <c r="B10" s="213"/>
      <c r="C10" s="213"/>
      <c r="D10" s="213"/>
      <c r="E10" s="214"/>
      <c r="F10" s="214"/>
      <c r="G10" s="110"/>
      <c r="H10" s="110"/>
      <c r="I10" s="137"/>
      <c r="J10" s="137"/>
      <c r="K10" s="137"/>
      <c r="L10" s="216" t="s">
        <v>185</v>
      </c>
      <c r="M10" s="217"/>
    </row>
    <row r="11" customHeight="1" spans="1:13">
      <c r="A11" s="110">
        <v>5</v>
      </c>
      <c r="B11" s="213"/>
      <c r="C11" s="213"/>
      <c r="D11" s="213"/>
      <c r="E11" s="214"/>
      <c r="F11" s="214"/>
      <c r="G11" s="110"/>
      <c r="H11" s="110"/>
      <c r="I11" s="137"/>
      <c r="J11" s="137"/>
      <c r="K11" s="137"/>
      <c r="L11" s="216" t="s">
        <v>185</v>
      </c>
      <c r="M11" s="217"/>
    </row>
    <row r="12" customHeight="1" spans="1:13">
      <c r="A12" s="110">
        <v>6</v>
      </c>
      <c r="B12" s="213"/>
      <c r="C12" s="213"/>
      <c r="D12" s="213"/>
      <c r="E12" s="214"/>
      <c r="F12" s="214"/>
      <c r="G12" s="110"/>
      <c r="H12" s="110"/>
      <c r="I12" s="137"/>
      <c r="J12" s="137"/>
      <c r="K12" s="137"/>
      <c r="L12" s="216" t="s">
        <v>185</v>
      </c>
      <c r="M12" s="217"/>
    </row>
    <row r="13" customHeight="1" spans="1:13">
      <c r="A13" s="110">
        <v>7</v>
      </c>
      <c r="B13" s="213"/>
      <c r="C13" s="213"/>
      <c r="D13" s="213"/>
      <c r="E13" s="214"/>
      <c r="F13" s="214"/>
      <c r="G13" s="110"/>
      <c r="H13" s="110"/>
      <c r="I13" s="137"/>
      <c r="J13" s="137"/>
      <c r="K13" s="137"/>
      <c r="L13" s="216" t="s">
        <v>185</v>
      </c>
      <c r="M13" s="217"/>
    </row>
    <row r="14" customHeight="1" spans="1:13">
      <c r="A14" s="110">
        <v>8</v>
      </c>
      <c r="B14" s="213"/>
      <c r="C14" s="213"/>
      <c r="D14" s="213"/>
      <c r="E14" s="214"/>
      <c r="F14" s="214"/>
      <c r="G14" s="110"/>
      <c r="H14" s="110"/>
      <c r="I14" s="137"/>
      <c r="J14" s="137"/>
      <c r="K14" s="137"/>
      <c r="L14" s="216" t="s">
        <v>185</v>
      </c>
      <c r="M14" s="217"/>
    </row>
    <row r="15" customHeight="1" spans="1:13">
      <c r="A15" s="110">
        <v>9</v>
      </c>
      <c r="B15" s="213"/>
      <c r="C15" s="213"/>
      <c r="D15" s="213"/>
      <c r="E15" s="214"/>
      <c r="F15" s="214"/>
      <c r="G15" s="110"/>
      <c r="H15" s="110"/>
      <c r="I15" s="137"/>
      <c r="J15" s="137"/>
      <c r="K15" s="137"/>
      <c r="L15" s="216" t="s">
        <v>185</v>
      </c>
      <c r="M15" s="217"/>
    </row>
    <row r="16" customHeight="1" spans="1:13">
      <c r="A16" s="110">
        <v>10</v>
      </c>
      <c r="B16" s="213"/>
      <c r="C16" s="213"/>
      <c r="D16" s="213"/>
      <c r="E16" s="214"/>
      <c r="F16" s="214"/>
      <c r="G16" s="110"/>
      <c r="H16" s="110"/>
      <c r="I16" s="137"/>
      <c r="J16" s="137"/>
      <c r="K16" s="137"/>
      <c r="L16" s="216" t="s">
        <v>185</v>
      </c>
      <c r="M16" s="217"/>
    </row>
    <row r="17" customHeight="1" spans="1:13">
      <c r="A17" s="110">
        <v>11</v>
      </c>
      <c r="B17" s="213"/>
      <c r="C17" s="213"/>
      <c r="D17" s="213"/>
      <c r="E17" s="214"/>
      <c r="F17" s="214"/>
      <c r="G17" s="110"/>
      <c r="H17" s="110"/>
      <c r="I17" s="137"/>
      <c r="J17" s="137"/>
      <c r="K17" s="137"/>
      <c r="L17" s="216" t="s">
        <v>185</v>
      </c>
      <c r="M17" s="217"/>
    </row>
    <row r="18" customHeight="1" spans="1:13">
      <c r="A18" s="110">
        <v>12</v>
      </c>
      <c r="B18" s="213"/>
      <c r="C18" s="213"/>
      <c r="D18" s="213"/>
      <c r="E18" s="214"/>
      <c r="F18" s="214"/>
      <c r="G18" s="110"/>
      <c r="H18" s="110"/>
      <c r="I18" s="137"/>
      <c r="J18" s="137"/>
      <c r="K18" s="137"/>
      <c r="L18" s="216" t="s">
        <v>185</v>
      </c>
      <c r="M18" s="217"/>
    </row>
    <row r="19" customHeight="1" spans="1:13">
      <c r="A19" s="110">
        <v>13</v>
      </c>
      <c r="B19" s="213"/>
      <c r="C19" s="213"/>
      <c r="D19" s="213"/>
      <c r="E19" s="214"/>
      <c r="F19" s="214"/>
      <c r="G19" s="110"/>
      <c r="H19" s="110"/>
      <c r="I19" s="137"/>
      <c r="J19" s="137"/>
      <c r="K19" s="137"/>
      <c r="L19" s="216" t="s">
        <v>185</v>
      </c>
      <c r="M19" s="217"/>
    </row>
    <row r="20" customHeight="1" spans="1:13">
      <c r="A20" s="110">
        <v>14</v>
      </c>
      <c r="B20" s="213"/>
      <c r="C20" s="213"/>
      <c r="D20" s="213"/>
      <c r="E20" s="214"/>
      <c r="F20" s="214"/>
      <c r="G20" s="110"/>
      <c r="H20" s="110"/>
      <c r="I20" s="137"/>
      <c r="J20" s="137"/>
      <c r="K20" s="137"/>
      <c r="L20" s="216" t="s">
        <v>185</v>
      </c>
      <c r="M20" s="217"/>
    </row>
    <row r="21" customHeight="1" spans="1:13">
      <c r="A21" s="110">
        <v>15</v>
      </c>
      <c r="B21" s="213"/>
      <c r="C21" s="213"/>
      <c r="D21" s="213"/>
      <c r="E21" s="214"/>
      <c r="F21" s="214"/>
      <c r="G21" s="110"/>
      <c r="H21" s="110"/>
      <c r="I21" s="137"/>
      <c r="J21" s="137"/>
      <c r="K21" s="137"/>
      <c r="L21" s="216"/>
      <c r="M21" s="217"/>
    </row>
    <row r="22" customHeight="1" spans="1:13">
      <c r="A22" s="110">
        <v>16</v>
      </c>
      <c r="B22" s="213"/>
      <c r="C22" s="213"/>
      <c r="D22" s="213"/>
      <c r="E22" s="214"/>
      <c r="F22" s="214"/>
      <c r="G22" s="110"/>
      <c r="H22" s="110"/>
      <c r="I22" s="137"/>
      <c r="J22" s="137"/>
      <c r="K22" s="137"/>
      <c r="L22" s="216" t="s">
        <v>185</v>
      </c>
      <c r="M22" s="217"/>
    </row>
    <row r="23" customHeight="1" spans="1:13">
      <c r="A23" s="110">
        <v>17</v>
      </c>
      <c r="B23" s="213"/>
      <c r="C23" s="213"/>
      <c r="D23" s="213"/>
      <c r="E23" s="214"/>
      <c r="F23" s="214"/>
      <c r="G23" s="110"/>
      <c r="H23" s="110"/>
      <c r="I23" s="137"/>
      <c r="J23" s="137"/>
      <c r="K23" s="137"/>
      <c r="L23" s="216" t="s">
        <v>185</v>
      </c>
      <c r="M23" s="217"/>
    </row>
    <row r="24" customHeight="1" spans="1:13">
      <c r="A24" s="110">
        <v>18</v>
      </c>
      <c r="B24" s="213"/>
      <c r="C24" s="213"/>
      <c r="D24" s="213"/>
      <c r="E24" s="214"/>
      <c r="F24" s="214"/>
      <c r="G24" s="110"/>
      <c r="H24" s="110"/>
      <c r="I24" s="137"/>
      <c r="J24" s="137"/>
      <c r="K24" s="137"/>
      <c r="L24" s="216" t="s">
        <v>185</v>
      </c>
      <c r="M24" s="217"/>
    </row>
    <row r="25" customHeight="1" spans="1:13">
      <c r="A25" s="110">
        <v>19</v>
      </c>
      <c r="B25" s="213"/>
      <c r="C25" s="213"/>
      <c r="D25" s="213"/>
      <c r="E25" s="214"/>
      <c r="F25" s="214"/>
      <c r="G25" s="110"/>
      <c r="H25" s="110"/>
      <c r="I25" s="137"/>
      <c r="J25" s="137"/>
      <c r="K25" s="137"/>
      <c r="L25" s="216" t="s">
        <v>185</v>
      </c>
      <c r="M25" s="217"/>
    </row>
    <row r="26" customHeight="1" spans="1:13">
      <c r="A26" s="110">
        <v>20</v>
      </c>
      <c r="B26" s="213"/>
      <c r="C26" s="213"/>
      <c r="D26" s="213"/>
      <c r="E26" s="214"/>
      <c r="F26" s="214"/>
      <c r="G26" s="110"/>
      <c r="H26" s="110"/>
      <c r="I26" s="137"/>
      <c r="J26" s="137"/>
      <c r="K26" s="137"/>
      <c r="L26" s="216" t="s">
        <v>185</v>
      </c>
      <c r="M26" s="217"/>
    </row>
    <row r="27" customHeight="1" spans="1:13">
      <c r="A27" s="262" t="s">
        <v>245</v>
      </c>
      <c r="B27" s="277"/>
      <c r="C27" s="255"/>
      <c r="D27" s="216"/>
      <c r="E27" s="216"/>
      <c r="F27" s="216" t="s">
        <v>185</v>
      </c>
      <c r="G27" s="217"/>
      <c r="H27" s="217"/>
      <c r="I27" s="258">
        <f>SUM(I7:I26)</f>
        <v>0</v>
      </c>
      <c r="J27" s="258">
        <f>SUM(J7:J26)</f>
        <v>0</v>
      </c>
      <c r="K27" s="137">
        <f>J27-I27</f>
        <v>0</v>
      </c>
      <c r="L27" s="202">
        <f>IF(I27=0,0,K27/I27)</f>
        <v>0</v>
      </c>
      <c r="M27" s="217"/>
    </row>
    <row r="28" customHeight="1" spans="1:13">
      <c r="A28" s="262" t="s">
        <v>654</v>
      </c>
      <c r="B28" s="277"/>
      <c r="C28" s="255"/>
      <c r="D28" s="216"/>
      <c r="E28" s="216"/>
      <c r="F28" s="216" t="s">
        <v>185</v>
      </c>
      <c r="G28" s="217"/>
      <c r="H28" s="217"/>
      <c r="I28" s="258"/>
      <c r="J28" s="258"/>
      <c r="K28" s="137">
        <f>J28-I28</f>
        <v>0</v>
      </c>
      <c r="L28" s="202">
        <f>IF(I28=0,0,K28/I28)</f>
        <v>0</v>
      </c>
      <c r="M28" s="217"/>
    </row>
    <row r="29" customHeight="1" spans="1:13">
      <c r="A29" s="262" t="s">
        <v>195</v>
      </c>
      <c r="B29" s="280"/>
      <c r="C29" s="265"/>
      <c r="D29" s="216"/>
      <c r="E29" s="216"/>
      <c r="F29" s="216" t="s">
        <v>185</v>
      </c>
      <c r="G29" s="217"/>
      <c r="H29" s="217"/>
      <c r="I29" s="258">
        <f>I27-I28</f>
        <v>0</v>
      </c>
      <c r="J29" s="258">
        <f>J27-J28</f>
        <v>0</v>
      </c>
      <c r="K29" s="137">
        <f>J29-I29</f>
        <v>0</v>
      </c>
      <c r="L29" s="202">
        <f>IF(I29=0,0,K29/I29)</f>
        <v>0</v>
      </c>
      <c r="M29" s="217"/>
    </row>
    <row r="30" customHeight="1" spans="1:13">
      <c r="A30" s="219" t="str">
        <f>参数填写!A5</f>
        <v>被评估单位填表人：蒋申璐</v>
      </c>
      <c r="B30" s="247"/>
      <c r="C30" s="247"/>
      <c r="D30" s="247"/>
      <c r="H30" s="208" t="s">
        <v>186</v>
      </c>
      <c r="I30" s="222"/>
      <c r="J30" s="222"/>
      <c r="K30" s="222"/>
      <c r="L30" s="222"/>
      <c r="M30" s="222"/>
    </row>
    <row r="31" customHeight="1" spans="1:13">
      <c r="A31" s="223" t="str">
        <f>参数填写!A6</f>
        <v>填表日期：2022年8月</v>
      </c>
    </row>
  </sheetData>
  <mergeCells count="3">
    <mergeCell ref="A27:C27"/>
    <mergeCell ref="A28:C28"/>
    <mergeCell ref="A29:C29"/>
  </mergeCells>
  <printOptions horizontalCentered="1"/>
  <pageMargins left="0.41" right="0.17" top="0.87" bottom="0.52" header="1.21" footer="0.36"/>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30"/>
  <sheetViews>
    <sheetView workbookViewId="0">
      <selection activeCell="O10" sqref="O10"/>
    </sheetView>
  </sheetViews>
  <sheetFormatPr defaultColWidth="9" defaultRowHeight="15.75" customHeight="1"/>
  <cols>
    <col min="1" max="1" width="4.7" style="81" customWidth="1"/>
    <col min="2" max="2" width="11.1" style="81" customWidth="1"/>
    <col min="3" max="3" width="9.4" style="81" customWidth="1"/>
    <col min="4" max="4" width="5" style="81" customWidth="1"/>
    <col min="5" max="5" width="5.4" style="81" customWidth="1"/>
    <col min="6" max="6" width="5.1" style="81" customWidth="1"/>
    <col min="7" max="7" width="6.1" style="81" customWidth="1"/>
    <col min="8" max="8" width="6.6" style="81" customWidth="1"/>
    <col min="9" max="9" width="7" style="81" customWidth="1"/>
    <col min="10" max="10" width="6.5" style="81" customWidth="1"/>
    <col min="11" max="11" width="9.6" style="81" customWidth="1"/>
    <col min="12" max="12" width="7.7" style="81" customWidth="1"/>
    <col min="13" max="13" width="6.4" style="81" customWidth="1"/>
    <col min="14" max="14" width="6.9" style="81" customWidth="1"/>
    <col min="15" max="15" width="8.2" style="81" customWidth="1"/>
    <col min="16" max="16" width="6" style="81" customWidth="1"/>
    <col min="17" max="17" width="5.6" style="81" customWidth="1"/>
    <col min="18" max="18" width="6.9" style="81" customWidth="1"/>
    <col min="19" max="16384" width="9" style="81"/>
  </cols>
  <sheetData>
    <row r="1" s="73" customFormat="1" ht="30" customHeight="1" spans="1:18">
      <c r="A1" s="189" t="s">
        <v>655</v>
      </c>
      <c r="B1" s="86"/>
      <c r="C1" s="86"/>
      <c r="D1" s="86"/>
      <c r="E1" s="86"/>
      <c r="F1" s="86"/>
      <c r="G1" s="86"/>
      <c r="H1" s="86"/>
      <c r="I1" s="86"/>
      <c r="J1" s="86"/>
      <c r="K1" s="86"/>
      <c r="L1" s="86"/>
      <c r="M1" s="86"/>
      <c r="N1" s="86"/>
      <c r="O1" s="86"/>
      <c r="P1" s="86"/>
      <c r="Q1" s="86"/>
      <c r="R1" s="86"/>
    </row>
    <row r="2" ht="14.1" customHeight="1" spans="1:18">
      <c r="A2" s="190" t="str">
        <f>参数填写!A3</f>
        <v>评估基准日：2022年7月31日</v>
      </c>
      <c r="B2" s="92"/>
      <c r="C2" s="92"/>
      <c r="D2" s="92"/>
      <c r="E2" s="92"/>
      <c r="F2" s="92"/>
      <c r="G2" s="92"/>
      <c r="H2" s="92"/>
      <c r="I2" s="92"/>
      <c r="J2" s="92"/>
      <c r="K2" s="93"/>
      <c r="L2" s="93"/>
      <c r="M2" s="93"/>
      <c r="N2" s="93"/>
      <c r="O2" s="93"/>
      <c r="P2" s="93"/>
      <c r="Q2" s="93"/>
      <c r="R2" s="93"/>
    </row>
    <row r="3" ht="14.1" customHeight="1" spans="1:18">
      <c r="A3" s="100"/>
      <c r="B3" s="100"/>
      <c r="C3" s="100"/>
      <c r="D3" s="100"/>
      <c r="E3" s="100"/>
      <c r="F3" s="100"/>
      <c r="G3" s="100"/>
      <c r="H3" s="100"/>
      <c r="I3" s="100"/>
      <c r="J3" s="100"/>
      <c r="K3" s="96"/>
      <c r="L3" s="96"/>
      <c r="M3" s="96"/>
      <c r="N3" s="96"/>
      <c r="O3" s="96"/>
      <c r="P3" s="96"/>
      <c r="Q3" s="96"/>
      <c r="R3" s="191" t="s">
        <v>656</v>
      </c>
    </row>
    <row r="4" ht="14.1" customHeight="1" spans="1:18">
      <c r="A4" s="100"/>
      <c r="B4" s="100"/>
      <c r="C4" s="100"/>
      <c r="D4" s="100"/>
      <c r="E4" s="100"/>
      <c r="F4" s="100"/>
      <c r="G4" s="100"/>
      <c r="H4" s="100"/>
      <c r="I4" s="100"/>
      <c r="J4" s="100"/>
      <c r="K4" s="96"/>
      <c r="L4" s="96"/>
      <c r="M4" s="96"/>
      <c r="N4" s="96"/>
      <c r="O4" s="96"/>
      <c r="P4" s="96"/>
      <c r="Q4" s="96"/>
      <c r="R4" s="191"/>
    </row>
    <row r="5" customHeight="1" spans="1:18">
      <c r="A5" s="256" t="str">
        <f>参数填写!A4</f>
        <v>被评估单位：杭氧集团股份有限公司</v>
      </c>
      <c r="R5" s="211" t="s">
        <v>3</v>
      </c>
    </row>
    <row r="6" s="74" customFormat="1" customHeight="1" spans="1:18">
      <c r="A6" s="133" t="s">
        <v>5</v>
      </c>
      <c r="B6" s="133" t="s">
        <v>648</v>
      </c>
      <c r="C6" s="274" t="s">
        <v>294</v>
      </c>
      <c r="D6" s="274" t="s">
        <v>297</v>
      </c>
      <c r="E6" s="257" t="s">
        <v>295</v>
      </c>
      <c r="F6" s="257" t="s">
        <v>657</v>
      </c>
      <c r="G6" s="257" t="s">
        <v>658</v>
      </c>
      <c r="H6" s="257" t="s">
        <v>94</v>
      </c>
      <c r="I6" s="257"/>
      <c r="J6" s="257"/>
      <c r="K6" s="257"/>
      <c r="L6" s="133" t="s">
        <v>95</v>
      </c>
      <c r="M6" s="110"/>
      <c r="N6" s="110"/>
      <c r="O6" s="110"/>
      <c r="P6" s="274" t="s">
        <v>96</v>
      </c>
      <c r="Q6" s="257" t="s">
        <v>296</v>
      </c>
      <c r="R6" s="257" t="s">
        <v>8</v>
      </c>
    </row>
    <row r="7" s="74" customFormat="1" ht="36.75" customHeight="1" spans="1:18">
      <c r="A7" s="110"/>
      <c r="B7" s="110"/>
      <c r="C7" s="275"/>
      <c r="D7" s="275"/>
      <c r="E7" s="110"/>
      <c r="F7" s="110"/>
      <c r="G7" s="110"/>
      <c r="H7" s="133" t="s">
        <v>659</v>
      </c>
      <c r="I7" s="257" t="s">
        <v>660</v>
      </c>
      <c r="J7" s="257" t="s">
        <v>661</v>
      </c>
      <c r="K7" s="133" t="s">
        <v>195</v>
      </c>
      <c r="L7" s="133" t="s">
        <v>659</v>
      </c>
      <c r="M7" s="257" t="s">
        <v>660</v>
      </c>
      <c r="N7" s="257" t="s">
        <v>661</v>
      </c>
      <c r="O7" s="133" t="s">
        <v>195</v>
      </c>
      <c r="P7" s="276"/>
      <c r="Q7" s="110"/>
      <c r="R7" s="110"/>
    </row>
    <row r="8" customHeight="1" spans="1:18">
      <c r="A8" s="110"/>
      <c r="B8" s="213"/>
      <c r="C8" s="213"/>
      <c r="D8" s="213"/>
      <c r="E8" s="213"/>
      <c r="F8" s="214"/>
      <c r="G8" s="214"/>
      <c r="H8" s="137"/>
      <c r="I8" s="137"/>
      <c r="J8" s="137"/>
      <c r="K8" s="137">
        <f>SUM(H8:J8)</f>
        <v>0</v>
      </c>
      <c r="L8" s="137"/>
      <c r="M8" s="137"/>
      <c r="N8" s="137"/>
      <c r="O8" s="137">
        <f>SUM(L8:N8)</f>
        <v>0</v>
      </c>
      <c r="P8" s="137">
        <f>O8-K8</f>
        <v>0</v>
      </c>
      <c r="Q8" s="202">
        <f>IF(K8=0,0,P8/K8)</f>
        <v>0</v>
      </c>
      <c r="R8" s="217"/>
    </row>
    <row r="9" customHeight="1" spans="1:18">
      <c r="A9" s="110"/>
      <c r="B9" s="213"/>
      <c r="C9" s="213"/>
      <c r="D9" s="213"/>
      <c r="E9" s="213"/>
      <c r="F9" s="214"/>
      <c r="G9" s="214"/>
      <c r="H9" s="137"/>
      <c r="I9" s="137"/>
      <c r="J9" s="137"/>
      <c r="K9" s="137"/>
      <c r="L9" s="137"/>
      <c r="M9" s="137"/>
      <c r="N9" s="137"/>
      <c r="O9" s="137"/>
      <c r="P9" s="137"/>
      <c r="Q9" s="216" t="s">
        <v>185</v>
      </c>
      <c r="R9" s="217"/>
    </row>
    <row r="10" customHeight="1" spans="1:18">
      <c r="A10" s="110"/>
      <c r="B10" s="213"/>
      <c r="C10" s="213"/>
      <c r="D10" s="213"/>
      <c r="E10" s="213"/>
      <c r="F10" s="214"/>
      <c r="G10" s="214"/>
      <c r="H10" s="137"/>
      <c r="I10" s="137"/>
      <c r="J10" s="137"/>
      <c r="K10" s="137"/>
      <c r="L10" s="137"/>
      <c r="M10" s="137"/>
      <c r="N10" s="137"/>
      <c r="O10" s="137"/>
      <c r="P10" s="137"/>
      <c r="Q10" s="216" t="s">
        <v>185</v>
      </c>
      <c r="R10" s="217"/>
    </row>
    <row r="11" customHeight="1" spans="1:18">
      <c r="A11" s="110"/>
      <c r="B11" s="213"/>
      <c r="C11" s="213"/>
      <c r="D11" s="213"/>
      <c r="E11" s="213"/>
      <c r="F11" s="214"/>
      <c r="G11" s="214"/>
      <c r="H11" s="137"/>
      <c r="I11" s="137"/>
      <c r="J11" s="137"/>
      <c r="K11" s="137"/>
      <c r="L11" s="137"/>
      <c r="M11" s="137"/>
      <c r="N11" s="137"/>
      <c r="O11" s="137"/>
      <c r="P11" s="137"/>
      <c r="Q11" s="216" t="s">
        <v>185</v>
      </c>
      <c r="R11" s="217"/>
    </row>
    <row r="12" customHeight="1" spans="1:18">
      <c r="A12" s="110"/>
      <c r="B12" s="213"/>
      <c r="C12" s="213"/>
      <c r="D12" s="213"/>
      <c r="E12" s="213"/>
      <c r="F12" s="214"/>
      <c r="G12" s="214"/>
      <c r="H12" s="137"/>
      <c r="I12" s="137"/>
      <c r="J12" s="137"/>
      <c r="K12" s="137"/>
      <c r="L12" s="137"/>
      <c r="M12" s="137"/>
      <c r="N12" s="137"/>
      <c r="O12" s="137"/>
      <c r="P12" s="137"/>
      <c r="Q12" s="216" t="s">
        <v>185</v>
      </c>
      <c r="R12" s="217"/>
    </row>
    <row r="13" customHeight="1" spans="1:18">
      <c r="A13" s="110"/>
      <c r="B13" s="213"/>
      <c r="C13" s="213"/>
      <c r="D13" s="213"/>
      <c r="E13" s="213"/>
      <c r="F13" s="214"/>
      <c r="G13" s="214"/>
      <c r="H13" s="137"/>
      <c r="I13" s="137"/>
      <c r="J13" s="137"/>
      <c r="K13" s="137"/>
      <c r="L13" s="137"/>
      <c r="M13" s="137"/>
      <c r="N13" s="137"/>
      <c r="O13" s="137"/>
      <c r="P13" s="137"/>
      <c r="Q13" s="216" t="s">
        <v>185</v>
      </c>
      <c r="R13" s="217"/>
    </row>
    <row r="14" customHeight="1" spans="1:18">
      <c r="A14" s="110"/>
      <c r="B14" s="213"/>
      <c r="C14" s="213"/>
      <c r="D14" s="213"/>
      <c r="E14" s="213"/>
      <c r="F14" s="214"/>
      <c r="G14" s="214"/>
      <c r="H14" s="137"/>
      <c r="I14" s="137"/>
      <c r="J14" s="137"/>
      <c r="K14" s="137"/>
      <c r="L14" s="137"/>
      <c r="M14" s="137"/>
      <c r="N14" s="137"/>
      <c r="O14" s="137"/>
      <c r="P14" s="137"/>
      <c r="Q14" s="216" t="s">
        <v>185</v>
      </c>
      <c r="R14" s="217"/>
    </row>
    <row r="15" customHeight="1" spans="1:18">
      <c r="A15" s="110"/>
      <c r="B15" s="213"/>
      <c r="C15" s="213"/>
      <c r="D15" s="213"/>
      <c r="E15" s="213"/>
      <c r="F15" s="214"/>
      <c r="G15" s="214"/>
      <c r="H15" s="137"/>
      <c r="I15" s="137"/>
      <c r="J15" s="137"/>
      <c r="K15" s="137"/>
      <c r="L15" s="137"/>
      <c r="M15" s="137"/>
      <c r="N15" s="137"/>
      <c r="O15" s="137"/>
      <c r="P15" s="137"/>
      <c r="Q15" s="216" t="s">
        <v>185</v>
      </c>
      <c r="R15" s="217"/>
    </row>
    <row r="16" customHeight="1" spans="1:18">
      <c r="A16" s="110"/>
      <c r="B16" s="213"/>
      <c r="C16" s="213"/>
      <c r="D16" s="213"/>
      <c r="E16" s="213"/>
      <c r="F16" s="214"/>
      <c r="G16" s="214"/>
      <c r="H16" s="137"/>
      <c r="I16" s="137"/>
      <c r="J16" s="137"/>
      <c r="K16" s="137"/>
      <c r="L16" s="137"/>
      <c r="M16" s="137"/>
      <c r="N16" s="137"/>
      <c r="O16" s="137"/>
      <c r="P16" s="137"/>
      <c r="Q16" s="216" t="s">
        <v>185</v>
      </c>
      <c r="R16" s="217"/>
    </row>
    <row r="17" customHeight="1" spans="1:18">
      <c r="A17" s="110"/>
      <c r="B17" s="213"/>
      <c r="C17" s="213"/>
      <c r="D17" s="213"/>
      <c r="E17" s="213"/>
      <c r="F17" s="214"/>
      <c r="G17" s="214"/>
      <c r="H17" s="137"/>
      <c r="I17" s="137"/>
      <c r="J17" s="137"/>
      <c r="K17" s="137"/>
      <c r="L17" s="137"/>
      <c r="M17" s="137"/>
      <c r="N17" s="137"/>
      <c r="O17" s="137"/>
      <c r="P17" s="137"/>
      <c r="Q17" s="216" t="s">
        <v>185</v>
      </c>
      <c r="R17" s="217"/>
    </row>
    <row r="18" customHeight="1" spans="1:18">
      <c r="A18" s="110"/>
      <c r="B18" s="213"/>
      <c r="C18" s="213"/>
      <c r="D18" s="213"/>
      <c r="E18" s="213"/>
      <c r="F18" s="214"/>
      <c r="G18" s="214"/>
      <c r="H18" s="137"/>
      <c r="I18" s="137"/>
      <c r="J18" s="137"/>
      <c r="K18" s="137"/>
      <c r="L18" s="137"/>
      <c r="M18" s="137"/>
      <c r="N18" s="137"/>
      <c r="O18" s="137"/>
      <c r="P18" s="137"/>
      <c r="Q18" s="216" t="s">
        <v>185</v>
      </c>
      <c r="R18" s="217"/>
    </row>
    <row r="19" customHeight="1" spans="1:18">
      <c r="A19" s="110"/>
      <c r="B19" s="213"/>
      <c r="C19" s="213"/>
      <c r="D19" s="213"/>
      <c r="E19" s="213"/>
      <c r="F19" s="214"/>
      <c r="G19" s="214"/>
      <c r="H19" s="137"/>
      <c r="I19" s="137"/>
      <c r="J19" s="137"/>
      <c r="K19" s="137"/>
      <c r="L19" s="137"/>
      <c r="M19" s="137"/>
      <c r="N19" s="137"/>
      <c r="O19" s="137"/>
      <c r="P19" s="137"/>
      <c r="Q19" s="216" t="s">
        <v>185</v>
      </c>
      <c r="R19" s="217"/>
    </row>
    <row r="20" customHeight="1" spans="1:18">
      <c r="A20" s="110"/>
      <c r="B20" s="213"/>
      <c r="C20" s="213"/>
      <c r="D20" s="213"/>
      <c r="E20" s="213"/>
      <c r="F20" s="214"/>
      <c r="G20" s="214"/>
      <c r="H20" s="137"/>
      <c r="I20" s="137"/>
      <c r="J20" s="137"/>
      <c r="K20" s="137"/>
      <c r="L20" s="137"/>
      <c r="M20" s="137"/>
      <c r="N20" s="137"/>
      <c r="O20" s="137"/>
      <c r="P20" s="137"/>
      <c r="Q20" s="216" t="s">
        <v>185</v>
      </c>
      <c r="R20" s="217"/>
    </row>
    <row r="21" customHeight="1" spans="1:18">
      <c r="A21" s="110"/>
      <c r="B21" s="213"/>
      <c r="C21" s="213"/>
      <c r="D21" s="213"/>
      <c r="E21" s="213"/>
      <c r="F21" s="214"/>
      <c r="G21" s="214"/>
      <c r="H21" s="137"/>
      <c r="I21" s="137"/>
      <c r="J21" s="137"/>
      <c r="K21" s="137"/>
      <c r="L21" s="137"/>
      <c r="M21" s="137"/>
      <c r="N21" s="137"/>
      <c r="O21" s="137"/>
      <c r="P21" s="137"/>
      <c r="Q21" s="216" t="s">
        <v>185</v>
      </c>
      <c r="R21" s="217"/>
    </row>
    <row r="22" customHeight="1" spans="1:18">
      <c r="A22" s="110"/>
      <c r="B22" s="213"/>
      <c r="C22" s="213"/>
      <c r="D22" s="213"/>
      <c r="E22" s="213"/>
      <c r="F22" s="214"/>
      <c r="G22" s="214"/>
      <c r="H22" s="137"/>
      <c r="I22" s="137"/>
      <c r="J22" s="137"/>
      <c r="K22" s="137"/>
      <c r="L22" s="137"/>
      <c r="M22" s="137"/>
      <c r="N22" s="137"/>
      <c r="O22" s="137"/>
      <c r="P22" s="137"/>
      <c r="Q22" s="216" t="s">
        <v>185</v>
      </c>
      <c r="R22" s="217"/>
    </row>
    <row r="23" customHeight="1" spans="1:18">
      <c r="A23" s="110"/>
      <c r="B23" s="213"/>
      <c r="C23" s="213"/>
      <c r="D23" s="213"/>
      <c r="E23" s="213"/>
      <c r="F23" s="214"/>
      <c r="G23" s="214"/>
      <c r="H23" s="137"/>
      <c r="I23" s="137"/>
      <c r="J23" s="137"/>
      <c r="K23" s="137"/>
      <c r="L23" s="137"/>
      <c r="M23" s="137"/>
      <c r="N23" s="137"/>
      <c r="O23" s="137"/>
      <c r="P23" s="137"/>
      <c r="Q23" s="216" t="s">
        <v>185</v>
      </c>
      <c r="R23" s="217"/>
    </row>
    <row r="24" customHeight="1" spans="1:18">
      <c r="A24" s="110"/>
      <c r="B24" s="213"/>
      <c r="C24" s="213"/>
      <c r="D24" s="213"/>
      <c r="E24" s="213"/>
      <c r="F24" s="214"/>
      <c r="G24" s="214"/>
      <c r="H24" s="137"/>
      <c r="I24" s="137"/>
      <c r="J24" s="137"/>
      <c r="K24" s="137"/>
      <c r="L24" s="137"/>
      <c r="M24" s="137"/>
      <c r="N24" s="137"/>
      <c r="O24" s="137"/>
      <c r="P24" s="137"/>
      <c r="Q24" s="216" t="s">
        <v>185</v>
      </c>
      <c r="R24" s="217"/>
    </row>
    <row r="25" customHeight="1" spans="1:18">
      <c r="A25" s="110"/>
      <c r="B25" s="213"/>
      <c r="C25" s="213"/>
      <c r="D25" s="213"/>
      <c r="E25" s="213"/>
      <c r="F25" s="214"/>
      <c r="G25" s="214"/>
      <c r="H25" s="137"/>
      <c r="I25" s="137"/>
      <c r="J25" s="137"/>
      <c r="K25" s="137"/>
      <c r="L25" s="137"/>
      <c r="M25" s="137"/>
      <c r="N25" s="137"/>
      <c r="O25" s="137"/>
      <c r="P25" s="137"/>
      <c r="Q25" s="216" t="s">
        <v>185</v>
      </c>
      <c r="R25" s="217"/>
    </row>
    <row r="26" customHeight="1" spans="1:18">
      <c r="A26" s="262" t="s">
        <v>245</v>
      </c>
      <c r="B26" s="277"/>
      <c r="C26" s="255"/>
      <c r="D26" s="216"/>
      <c r="E26" s="216"/>
      <c r="F26" s="216" t="s">
        <v>185</v>
      </c>
      <c r="G26" s="217"/>
      <c r="H26" s="258">
        <f>SUM(H8:H25)</f>
        <v>0</v>
      </c>
      <c r="I26" s="258">
        <f t="shared" ref="I26:O26" si="0">SUM(I8:I25)</f>
        <v>0</v>
      </c>
      <c r="J26" s="258">
        <f t="shared" si="0"/>
        <v>0</v>
      </c>
      <c r="K26" s="258">
        <f t="shared" si="0"/>
        <v>0</v>
      </c>
      <c r="L26" s="258">
        <f t="shared" si="0"/>
        <v>0</v>
      </c>
      <c r="M26" s="258">
        <f t="shared" si="0"/>
        <v>0</v>
      </c>
      <c r="N26" s="258">
        <f t="shared" si="0"/>
        <v>0</v>
      </c>
      <c r="O26" s="258">
        <f t="shared" si="0"/>
        <v>0</v>
      </c>
      <c r="P26" s="137">
        <f>O26-K26</f>
        <v>0</v>
      </c>
      <c r="Q26" s="202">
        <f>IF(K26=0,0,P26/K26)</f>
        <v>0</v>
      </c>
      <c r="R26" s="217"/>
    </row>
    <row r="27" customHeight="1" spans="1:18">
      <c r="A27" s="262" t="s">
        <v>662</v>
      </c>
      <c r="B27" s="277"/>
      <c r="C27" s="255"/>
      <c r="D27" s="216"/>
      <c r="E27" s="216"/>
      <c r="F27" s="216" t="s">
        <v>185</v>
      </c>
      <c r="G27" s="217"/>
      <c r="H27" s="258"/>
      <c r="I27" s="258"/>
      <c r="J27" s="258"/>
      <c r="K27" s="258"/>
      <c r="L27" s="258"/>
      <c r="M27" s="258"/>
      <c r="N27" s="258"/>
      <c r="O27" s="258"/>
      <c r="P27" s="137">
        <f>O27-K27</f>
        <v>0</v>
      </c>
      <c r="Q27" s="202">
        <f>IF(K27=0,0,P27/K27)</f>
        <v>0</v>
      </c>
      <c r="R27" s="217"/>
    </row>
    <row r="28" customHeight="1" spans="1:18">
      <c r="A28" s="262" t="s">
        <v>195</v>
      </c>
      <c r="B28" s="277"/>
      <c r="C28" s="255"/>
      <c r="D28" s="216"/>
      <c r="E28" s="216"/>
      <c r="F28" s="216" t="s">
        <v>185</v>
      </c>
      <c r="G28" s="217"/>
      <c r="H28" s="258">
        <f>H26-H27</f>
        <v>0</v>
      </c>
      <c r="I28" s="258">
        <f t="shared" ref="I28:O28" si="1">I26-I27</f>
        <v>0</v>
      </c>
      <c r="J28" s="258">
        <f t="shared" si="1"/>
        <v>0</v>
      </c>
      <c r="K28" s="258">
        <f t="shared" si="1"/>
        <v>0</v>
      </c>
      <c r="L28" s="258">
        <f t="shared" si="1"/>
        <v>0</v>
      </c>
      <c r="M28" s="258">
        <f t="shared" si="1"/>
        <v>0</v>
      </c>
      <c r="N28" s="258">
        <f t="shared" si="1"/>
        <v>0</v>
      </c>
      <c r="O28" s="258">
        <f t="shared" si="1"/>
        <v>0</v>
      </c>
      <c r="P28" s="137">
        <f>O28-K28</f>
        <v>0</v>
      </c>
      <c r="Q28" s="202">
        <f>IF(K28=0,0,P28/K28)</f>
        <v>0</v>
      </c>
      <c r="R28" s="217"/>
    </row>
    <row r="29" customHeight="1" spans="1:18">
      <c r="A29" s="219" t="str">
        <f>参数填写!A5</f>
        <v>被评估单位填表人：蒋申璐</v>
      </c>
      <c r="B29" s="247"/>
      <c r="C29" s="247"/>
      <c r="D29" s="247"/>
      <c r="E29" s="247"/>
      <c r="K29" s="208" t="s">
        <v>186</v>
      </c>
      <c r="L29" s="208"/>
      <c r="M29" s="208"/>
      <c r="N29" s="208"/>
      <c r="O29" s="208"/>
      <c r="P29" s="208"/>
      <c r="Q29" s="208"/>
      <c r="R29" s="208"/>
    </row>
    <row r="30" customHeight="1" spans="1:18">
      <c r="A30" s="223" t="str">
        <f>参数填写!A6</f>
        <v>填表日期：2022年8月</v>
      </c>
    </row>
  </sheetData>
  <mergeCells count="15">
    <mergeCell ref="H6:K6"/>
    <mergeCell ref="L6:O6"/>
    <mergeCell ref="A26:C26"/>
    <mergeCell ref="A27:C27"/>
    <mergeCell ref="A28:C28"/>
    <mergeCell ref="A6:A7"/>
    <mergeCell ref="B6:B7"/>
    <mergeCell ref="C6:C7"/>
    <mergeCell ref="D6:D7"/>
    <mergeCell ref="E6:E7"/>
    <mergeCell ref="F6:F7"/>
    <mergeCell ref="G6:G7"/>
    <mergeCell ref="P6:P7"/>
    <mergeCell ref="Q6:Q7"/>
    <mergeCell ref="R6:R7"/>
  </mergeCells>
  <printOptions horizontalCentered="1"/>
  <pageMargins left="0.35" right="0.27" top="0.71" bottom="0.61"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J8" sqref="J8"/>
    </sheetView>
  </sheetViews>
  <sheetFormatPr defaultColWidth="9" defaultRowHeight="15.75" customHeight="1"/>
  <cols>
    <col min="1" max="1" width="4" style="81" customWidth="1"/>
    <col min="2" max="2" width="17.5" style="81" customWidth="1"/>
    <col min="3" max="3" width="13.1" style="81" customWidth="1"/>
    <col min="4" max="4" width="4.5" style="81" customWidth="1"/>
    <col min="5" max="5" width="10.5" style="81" customWidth="1"/>
    <col min="6" max="6" width="8.2" style="81" customWidth="1"/>
    <col min="7" max="7" width="13.1" style="81" customWidth="1"/>
    <col min="8" max="8" width="8.2" style="81" customWidth="1"/>
    <col min="9" max="9" width="9" style="81"/>
    <col min="10" max="10" width="12.7" style="81" customWidth="1"/>
    <col min="11" max="11" width="7.7" style="81" customWidth="1"/>
    <col min="12" max="12" width="5.9" style="81" customWidth="1"/>
    <col min="13" max="13" width="8.1" style="81" customWidth="1"/>
    <col min="14" max="16384" width="9" style="81"/>
  </cols>
  <sheetData>
    <row r="1" s="73" customFormat="1" ht="30" customHeight="1" spans="1:13">
      <c r="A1" s="189" t="s">
        <v>663</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191" t="s">
        <v>664</v>
      </c>
      <c r="M3" s="191"/>
    </row>
    <row r="4" ht="14.1" customHeight="1" spans="1:13">
      <c r="A4" s="100"/>
      <c r="B4" s="100"/>
      <c r="C4" s="100"/>
      <c r="D4" s="100"/>
      <c r="E4" s="100"/>
      <c r="F4" s="100"/>
      <c r="G4" s="100"/>
      <c r="H4" s="96"/>
      <c r="I4" s="96"/>
      <c r="J4" s="96"/>
      <c r="K4" s="96"/>
      <c r="L4" s="191"/>
      <c r="M4" s="191"/>
    </row>
    <row r="5" customHeight="1" spans="1:13">
      <c r="A5" s="231" t="str">
        <f>参数填写!A4</f>
        <v>被评估单位：杭氧集团股份有限公司</v>
      </c>
      <c r="B5" s="231"/>
      <c r="C5" s="231"/>
      <c r="D5" s="231"/>
      <c r="E5" s="231"/>
      <c r="M5" s="211" t="s">
        <v>3</v>
      </c>
    </row>
    <row r="6" s="74" customFormat="1" customHeight="1" spans="1:13">
      <c r="A6" s="133" t="s">
        <v>5</v>
      </c>
      <c r="B6" s="133" t="s">
        <v>293</v>
      </c>
      <c r="C6" s="133" t="s">
        <v>665</v>
      </c>
      <c r="D6" s="257" t="s">
        <v>666</v>
      </c>
      <c r="E6" s="257" t="s">
        <v>94</v>
      </c>
      <c r="F6" s="257"/>
      <c r="G6" s="257"/>
      <c r="H6" s="218" t="s">
        <v>95</v>
      </c>
      <c r="I6" s="194"/>
      <c r="J6" s="196"/>
      <c r="K6" s="274" t="s">
        <v>96</v>
      </c>
      <c r="L6" s="257" t="s">
        <v>97</v>
      </c>
      <c r="M6" s="257" t="s">
        <v>8</v>
      </c>
    </row>
    <row r="7" s="74" customFormat="1" customHeight="1" spans="1:13">
      <c r="A7" s="110"/>
      <c r="B7" s="110"/>
      <c r="C7" s="110"/>
      <c r="D7" s="110"/>
      <c r="E7" s="133" t="s">
        <v>297</v>
      </c>
      <c r="F7" s="133" t="s">
        <v>298</v>
      </c>
      <c r="G7" s="133" t="s">
        <v>299</v>
      </c>
      <c r="H7" s="216" t="s">
        <v>300</v>
      </c>
      <c r="I7" s="133" t="s">
        <v>298</v>
      </c>
      <c r="J7" s="133" t="s">
        <v>299</v>
      </c>
      <c r="K7" s="275"/>
      <c r="L7" s="110"/>
      <c r="M7" s="110"/>
    </row>
    <row r="8" customHeight="1" spans="1:13">
      <c r="A8" s="110"/>
      <c r="B8" s="213"/>
      <c r="C8" s="213"/>
      <c r="D8" s="110"/>
      <c r="E8" s="137"/>
      <c r="F8" s="137" t="e">
        <f>G8/E8</f>
        <v>#DIV/0!</v>
      </c>
      <c r="G8" s="137"/>
      <c r="H8" s="137"/>
      <c r="I8" s="137" t="e">
        <f>J8/H8</f>
        <v>#DIV/0!</v>
      </c>
      <c r="J8" s="137"/>
      <c r="K8" s="137">
        <f>J8-G8</f>
        <v>0</v>
      </c>
      <c r="L8" s="202">
        <f>IF(G8=0,0,K8/G8)</f>
        <v>0</v>
      </c>
      <c r="M8" s="217"/>
    </row>
    <row r="9" customHeight="1" spans="1:13">
      <c r="A9" s="110"/>
      <c r="B9" s="213"/>
      <c r="C9" s="213"/>
      <c r="D9" s="110"/>
      <c r="E9" s="137"/>
      <c r="F9" s="137"/>
      <c r="G9" s="137"/>
      <c r="H9" s="137"/>
      <c r="I9" s="137"/>
      <c r="J9" s="137"/>
      <c r="K9" s="137"/>
      <c r="L9" s="216" t="s">
        <v>185</v>
      </c>
      <c r="M9" s="217"/>
    </row>
    <row r="10" customHeight="1" spans="1:13">
      <c r="A10" s="110"/>
      <c r="B10" s="213"/>
      <c r="C10" s="213"/>
      <c r="D10" s="110"/>
      <c r="E10" s="137"/>
      <c r="F10" s="137"/>
      <c r="G10" s="137"/>
      <c r="H10" s="137"/>
      <c r="I10" s="137"/>
      <c r="J10" s="137"/>
      <c r="K10" s="137"/>
      <c r="L10" s="216" t="s">
        <v>185</v>
      </c>
      <c r="M10" s="217"/>
    </row>
    <row r="11" customHeight="1" spans="1:13">
      <c r="A11" s="110"/>
      <c r="B11" s="213"/>
      <c r="C11" s="213"/>
      <c r="D11" s="110"/>
      <c r="E11" s="137"/>
      <c r="F11" s="137"/>
      <c r="G11" s="137"/>
      <c r="H11" s="137"/>
      <c r="I11" s="137"/>
      <c r="J11" s="137"/>
      <c r="K11" s="137"/>
      <c r="L11" s="216" t="s">
        <v>185</v>
      </c>
      <c r="M11" s="217"/>
    </row>
    <row r="12" customHeight="1" spans="1:13">
      <c r="A12" s="110"/>
      <c r="B12" s="213"/>
      <c r="C12" s="213"/>
      <c r="D12" s="110"/>
      <c r="E12" s="137"/>
      <c r="F12" s="137"/>
      <c r="G12" s="137"/>
      <c r="H12" s="137"/>
      <c r="I12" s="137"/>
      <c r="J12" s="137"/>
      <c r="K12" s="137"/>
      <c r="L12" s="216" t="s">
        <v>185</v>
      </c>
      <c r="M12" s="217"/>
    </row>
    <row r="13" customHeight="1" spans="1:13">
      <c r="A13" s="110"/>
      <c r="B13" s="213"/>
      <c r="C13" s="213"/>
      <c r="D13" s="110"/>
      <c r="E13" s="137"/>
      <c r="F13" s="137"/>
      <c r="G13" s="137"/>
      <c r="H13" s="137"/>
      <c r="I13" s="137"/>
      <c r="J13" s="137"/>
      <c r="K13" s="137"/>
      <c r="L13" s="216" t="s">
        <v>185</v>
      </c>
      <c r="M13" s="217"/>
    </row>
    <row r="14" customHeight="1" spans="1:13">
      <c r="A14" s="110"/>
      <c r="B14" s="213"/>
      <c r="C14" s="213"/>
      <c r="D14" s="110"/>
      <c r="E14" s="137"/>
      <c r="F14" s="137"/>
      <c r="G14" s="137"/>
      <c r="H14" s="137"/>
      <c r="I14" s="137"/>
      <c r="J14" s="137"/>
      <c r="K14" s="137"/>
      <c r="L14" s="216" t="s">
        <v>185</v>
      </c>
      <c r="M14" s="217"/>
    </row>
    <row r="15" customHeight="1" spans="1:13">
      <c r="A15" s="110"/>
      <c r="B15" s="213"/>
      <c r="C15" s="213"/>
      <c r="D15" s="110"/>
      <c r="E15" s="137"/>
      <c r="F15" s="137"/>
      <c r="G15" s="137"/>
      <c r="H15" s="137"/>
      <c r="I15" s="137"/>
      <c r="J15" s="137"/>
      <c r="K15" s="137"/>
      <c r="L15" s="216" t="s">
        <v>185</v>
      </c>
      <c r="M15" s="217"/>
    </row>
    <row r="16" customHeight="1" spans="1:13">
      <c r="A16" s="110"/>
      <c r="B16" s="213"/>
      <c r="C16" s="213"/>
      <c r="D16" s="110"/>
      <c r="E16" s="137"/>
      <c r="F16" s="137"/>
      <c r="G16" s="137"/>
      <c r="H16" s="137"/>
      <c r="I16" s="137"/>
      <c r="J16" s="137"/>
      <c r="K16" s="137"/>
      <c r="L16" s="216" t="s">
        <v>185</v>
      </c>
      <c r="M16" s="217"/>
    </row>
    <row r="17" customHeight="1" spans="1:13">
      <c r="A17" s="110"/>
      <c r="B17" s="213"/>
      <c r="C17" s="213"/>
      <c r="D17" s="110"/>
      <c r="E17" s="137"/>
      <c r="F17" s="137"/>
      <c r="G17" s="137"/>
      <c r="H17" s="137"/>
      <c r="I17" s="137"/>
      <c r="J17" s="137"/>
      <c r="K17" s="137"/>
      <c r="L17" s="216" t="s">
        <v>185</v>
      </c>
      <c r="M17" s="217"/>
    </row>
    <row r="18" customHeight="1" spans="1:13">
      <c r="A18" s="110"/>
      <c r="B18" s="213"/>
      <c r="C18" s="213"/>
      <c r="D18" s="110"/>
      <c r="E18" s="137"/>
      <c r="F18" s="137"/>
      <c r="G18" s="137"/>
      <c r="H18" s="137"/>
      <c r="I18" s="137"/>
      <c r="J18" s="137"/>
      <c r="K18" s="137"/>
      <c r="L18" s="216" t="s">
        <v>185</v>
      </c>
      <c r="M18" s="217"/>
    </row>
    <row r="19" customHeight="1" spans="1:13">
      <c r="A19" s="110"/>
      <c r="B19" s="213"/>
      <c r="C19" s="213"/>
      <c r="D19" s="110"/>
      <c r="E19" s="137"/>
      <c r="F19" s="137"/>
      <c r="G19" s="137"/>
      <c r="H19" s="137"/>
      <c r="I19" s="137"/>
      <c r="J19" s="137"/>
      <c r="K19" s="137"/>
      <c r="L19" s="216" t="s">
        <v>185</v>
      </c>
      <c r="M19" s="217"/>
    </row>
    <row r="20" customHeight="1" spans="1:13">
      <c r="A20" s="110"/>
      <c r="B20" s="213"/>
      <c r="C20" s="213"/>
      <c r="D20" s="110"/>
      <c r="E20" s="137"/>
      <c r="F20" s="137"/>
      <c r="G20" s="137"/>
      <c r="H20" s="137"/>
      <c r="I20" s="137"/>
      <c r="J20" s="137"/>
      <c r="K20" s="137"/>
      <c r="L20" s="216"/>
      <c r="M20" s="217"/>
    </row>
    <row r="21" customHeight="1" spans="1:13">
      <c r="A21" s="110"/>
      <c r="B21" s="213"/>
      <c r="C21" s="213"/>
      <c r="D21" s="110"/>
      <c r="E21" s="137"/>
      <c r="F21" s="137"/>
      <c r="G21" s="137"/>
      <c r="H21" s="137"/>
      <c r="I21" s="137"/>
      <c r="J21" s="137"/>
      <c r="K21" s="137"/>
      <c r="L21" s="216" t="s">
        <v>185</v>
      </c>
      <c r="M21" s="217"/>
    </row>
    <row r="22" customHeight="1" spans="1:13">
      <c r="A22" s="110"/>
      <c r="B22" s="213"/>
      <c r="C22" s="213"/>
      <c r="D22" s="110"/>
      <c r="E22" s="137"/>
      <c r="F22" s="137"/>
      <c r="G22" s="137"/>
      <c r="H22" s="137"/>
      <c r="I22" s="137"/>
      <c r="J22" s="137"/>
      <c r="K22" s="137"/>
      <c r="L22" s="216" t="s">
        <v>185</v>
      </c>
      <c r="M22" s="217"/>
    </row>
    <row r="23" customHeight="1" spans="1:13">
      <c r="A23" s="110"/>
      <c r="B23" s="213"/>
      <c r="C23" s="213"/>
      <c r="D23" s="110"/>
      <c r="E23" s="137"/>
      <c r="F23" s="137"/>
      <c r="G23" s="137"/>
      <c r="H23" s="137"/>
      <c r="I23" s="137"/>
      <c r="J23" s="137"/>
      <c r="K23" s="137"/>
      <c r="L23" s="216" t="s">
        <v>185</v>
      </c>
      <c r="M23" s="217"/>
    </row>
    <row r="24" customHeight="1" spans="1:13">
      <c r="A24" s="110"/>
      <c r="B24" s="213"/>
      <c r="C24" s="213"/>
      <c r="D24" s="110"/>
      <c r="E24" s="137"/>
      <c r="F24" s="137"/>
      <c r="G24" s="137"/>
      <c r="H24" s="137"/>
      <c r="I24" s="137"/>
      <c r="J24" s="137"/>
      <c r="K24" s="137"/>
      <c r="L24" s="216" t="s">
        <v>185</v>
      </c>
      <c r="M24" s="217"/>
    </row>
    <row r="25" customHeight="1" spans="1:13">
      <c r="A25" s="110"/>
      <c r="B25" s="213"/>
      <c r="C25" s="213"/>
      <c r="D25" s="110"/>
      <c r="E25" s="137"/>
      <c r="F25" s="137"/>
      <c r="G25" s="137"/>
      <c r="H25" s="137"/>
      <c r="I25" s="137"/>
      <c r="J25" s="137"/>
      <c r="K25" s="137"/>
      <c r="L25" s="216" t="s">
        <v>185</v>
      </c>
      <c r="M25" s="217"/>
    </row>
    <row r="26" customHeight="1" spans="1:13">
      <c r="A26" s="110"/>
      <c r="B26" s="213"/>
      <c r="C26" s="213"/>
      <c r="D26" s="110"/>
      <c r="E26" s="137"/>
      <c r="F26" s="137"/>
      <c r="G26" s="137"/>
      <c r="H26" s="137"/>
      <c r="I26" s="137"/>
      <c r="J26" s="137"/>
      <c r="K26" s="137"/>
      <c r="L26" s="216" t="s">
        <v>185</v>
      </c>
      <c r="M26" s="217"/>
    </row>
    <row r="27" customHeight="1" spans="1:13">
      <c r="A27" s="218" t="s">
        <v>245</v>
      </c>
      <c r="B27" s="194"/>
      <c r="C27" s="194"/>
      <c r="D27" s="196"/>
      <c r="E27" s="137"/>
      <c r="F27" s="137"/>
      <c r="G27" s="137">
        <f>SUM(G8:G26)</f>
        <v>0</v>
      </c>
      <c r="H27" s="137"/>
      <c r="I27" s="137"/>
      <c r="J27" s="137">
        <f>SUM(J8:J26)</f>
        <v>0</v>
      </c>
      <c r="K27" s="137">
        <f>J27-G27</f>
        <v>0</v>
      </c>
      <c r="L27" s="202">
        <f>IF(G27=0,0,K27/G27)</f>
        <v>0</v>
      </c>
      <c r="M27" s="217"/>
    </row>
    <row r="28" customHeight="1" spans="1:13">
      <c r="A28" s="218" t="s">
        <v>667</v>
      </c>
      <c r="B28" s="194"/>
      <c r="C28" s="194"/>
      <c r="D28" s="196"/>
      <c r="E28" s="137"/>
      <c r="F28" s="137"/>
      <c r="G28" s="137"/>
      <c r="H28" s="137"/>
      <c r="I28" s="137"/>
      <c r="J28" s="137"/>
      <c r="K28" s="137">
        <f>J28-G28</f>
        <v>0</v>
      </c>
      <c r="L28" s="202">
        <f>IF(G28=0,0,K28/G28)</f>
        <v>0</v>
      </c>
      <c r="M28" s="217"/>
    </row>
    <row r="29" customHeight="1" spans="1:13">
      <c r="A29" s="218" t="s">
        <v>195</v>
      </c>
      <c r="B29" s="194"/>
      <c r="C29" s="194"/>
      <c r="D29" s="196"/>
      <c r="E29" s="137"/>
      <c r="F29" s="137"/>
      <c r="G29" s="137">
        <f>G27-G28</f>
        <v>0</v>
      </c>
      <c r="H29" s="137"/>
      <c r="I29" s="137"/>
      <c r="J29" s="137">
        <f>J27-J28</f>
        <v>0</v>
      </c>
      <c r="K29" s="137">
        <f>J29-G29</f>
        <v>0</v>
      </c>
      <c r="L29" s="202">
        <f>IF(G29=0,0,K29/G29)</f>
        <v>0</v>
      </c>
      <c r="M29" s="217"/>
    </row>
    <row r="30" customHeight="1" spans="1:13">
      <c r="A30" s="219" t="str">
        <f>参数填写!A5</f>
        <v>被评估单位填表人：蒋申璐</v>
      </c>
      <c r="B30" s="219"/>
      <c r="C30" s="219"/>
      <c r="D30" s="219"/>
      <c r="E30" s="247"/>
      <c r="H30" s="208" t="s">
        <v>186</v>
      </c>
      <c r="I30" s="208"/>
      <c r="J30" s="208"/>
      <c r="K30" s="208"/>
      <c r="L30" s="208"/>
      <c r="M30" s="208"/>
    </row>
    <row r="31" customHeight="1" spans="1:13">
      <c r="A31" s="223" t="str">
        <f>参数填写!A6</f>
        <v>填表日期：2022年8月</v>
      </c>
      <c r="B31" s="224"/>
      <c r="C31" s="224"/>
      <c r="D31" s="224"/>
    </row>
  </sheetData>
  <mergeCells count="13">
    <mergeCell ref="L3:M3"/>
    <mergeCell ref="E6:G6"/>
    <mergeCell ref="H6:J6"/>
    <mergeCell ref="A27:D27"/>
    <mergeCell ref="A28:D28"/>
    <mergeCell ref="A29:D29"/>
    <mergeCell ref="A6:A7"/>
    <mergeCell ref="B6:B7"/>
    <mergeCell ref="C6:C7"/>
    <mergeCell ref="D6:D7"/>
    <mergeCell ref="K6:K7"/>
    <mergeCell ref="L6:L7"/>
    <mergeCell ref="M6:M7"/>
  </mergeCells>
  <printOptions horizontalCentered="1"/>
  <pageMargins left="0.55" right="0.38" top="0.87" bottom="0.6" header="1.21"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D7" sqref="D7:E7"/>
    </sheetView>
  </sheetViews>
  <sheetFormatPr defaultColWidth="9" defaultRowHeight="15.75" customHeight="1" outlineLevelCol="7"/>
  <cols>
    <col min="1" max="1" width="5.5" style="81" customWidth="1"/>
    <col min="2" max="2" width="22.4" style="81" customWidth="1"/>
    <col min="3" max="3" width="12" style="81" customWidth="1"/>
    <col min="4" max="4" width="14.1" style="81" customWidth="1"/>
    <col min="5" max="5" width="14.5" style="81" customWidth="1"/>
    <col min="6" max="6" width="12.1" style="81" customWidth="1"/>
    <col min="7" max="7" width="13.1" style="81" customWidth="1"/>
    <col min="8" max="8" width="22.7" style="81" customWidth="1"/>
    <col min="9" max="16384" width="9" style="81"/>
  </cols>
  <sheetData>
    <row r="1" s="73" customFormat="1" ht="30" customHeight="1" spans="1:8">
      <c r="A1" s="189" t="s">
        <v>668</v>
      </c>
      <c r="B1" s="86"/>
      <c r="C1" s="86"/>
      <c r="D1" s="86"/>
      <c r="E1" s="86"/>
      <c r="F1" s="86"/>
      <c r="G1" s="86"/>
      <c r="H1" s="86"/>
    </row>
    <row r="2" ht="14.1" customHeight="1" spans="1:8">
      <c r="A2" s="190" t="str">
        <f>参数填写!A3</f>
        <v>评估基准日：2022年7月31日</v>
      </c>
      <c r="B2" s="92"/>
      <c r="C2" s="92"/>
      <c r="D2" s="92"/>
      <c r="E2" s="92"/>
      <c r="F2" s="92"/>
      <c r="G2" s="92"/>
      <c r="H2" s="92"/>
    </row>
    <row r="3" ht="14.1" customHeight="1" spans="1:8">
      <c r="A3" s="100"/>
      <c r="B3" s="100"/>
      <c r="C3" s="100"/>
      <c r="D3" s="100"/>
      <c r="E3" s="100"/>
      <c r="F3" s="100"/>
      <c r="G3" s="100"/>
      <c r="H3" s="103" t="s">
        <v>669</v>
      </c>
    </row>
    <row r="4" ht="14.1" customHeight="1" spans="1:8">
      <c r="A4" s="100"/>
      <c r="B4" s="100"/>
      <c r="C4" s="100"/>
      <c r="D4" s="100"/>
      <c r="E4" s="100"/>
      <c r="F4" s="100"/>
      <c r="G4" s="100"/>
      <c r="H4" s="103"/>
    </row>
    <row r="5" customHeight="1" spans="1:8">
      <c r="A5" s="231" t="str">
        <f>参数填写!A4</f>
        <v>被评估单位：杭氧集团股份有限公司</v>
      </c>
      <c r="B5" s="231"/>
      <c r="C5" s="231"/>
      <c r="H5" s="211" t="s">
        <v>3</v>
      </c>
    </row>
    <row r="6" s="74" customFormat="1" customHeight="1" spans="1:8">
      <c r="A6" s="133" t="s">
        <v>5</v>
      </c>
      <c r="B6" s="133" t="s">
        <v>670</v>
      </c>
      <c r="C6" s="133" t="s">
        <v>251</v>
      </c>
      <c r="D6" s="212" t="s">
        <v>94</v>
      </c>
      <c r="E6" s="133" t="s">
        <v>95</v>
      </c>
      <c r="F6" s="133" t="s">
        <v>96</v>
      </c>
      <c r="G6" s="133" t="s">
        <v>671</v>
      </c>
      <c r="H6" s="133" t="s">
        <v>8</v>
      </c>
    </row>
    <row r="7" customHeight="1" spans="1:8">
      <c r="A7" s="110"/>
      <c r="B7" s="213"/>
      <c r="C7" s="214"/>
      <c r="D7" s="216"/>
      <c r="E7" s="216"/>
      <c r="F7" s="137">
        <f>E7-D7</f>
        <v>0</v>
      </c>
      <c r="G7" s="202">
        <f>IF(D7=0,0,F7/D7)</f>
        <v>0</v>
      </c>
      <c r="H7" s="217"/>
    </row>
    <row r="8" customHeight="1" spans="1:8">
      <c r="A8" s="110"/>
      <c r="B8" s="213"/>
      <c r="C8" s="214"/>
      <c r="D8" s="216"/>
      <c r="E8" s="216"/>
      <c r="F8" s="216"/>
      <c r="G8" s="216"/>
      <c r="H8" s="217"/>
    </row>
    <row r="9" customHeight="1" spans="1:8">
      <c r="A9" s="110"/>
      <c r="B9" s="213"/>
      <c r="C9" s="214"/>
      <c r="D9" s="216"/>
      <c r="E9" s="216"/>
      <c r="F9" s="216"/>
      <c r="G9" s="216"/>
      <c r="H9" s="217"/>
    </row>
    <row r="10" customHeight="1" spans="1:8">
      <c r="A10" s="110"/>
      <c r="B10" s="213"/>
      <c r="C10" s="214"/>
      <c r="D10" s="216"/>
      <c r="E10" s="216"/>
      <c r="F10" s="216"/>
      <c r="G10" s="216"/>
      <c r="H10" s="217"/>
    </row>
    <row r="11" customHeight="1" spans="1:8">
      <c r="A11" s="110"/>
      <c r="B11" s="213"/>
      <c r="C11" s="214"/>
      <c r="D11" s="216"/>
      <c r="E11" s="216"/>
      <c r="F11" s="216"/>
      <c r="G11" s="216"/>
      <c r="H11" s="217"/>
    </row>
    <row r="12" customHeight="1" spans="1:8">
      <c r="A12" s="110"/>
      <c r="B12" s="213"/>
      <c r="C12" s="214"/>
      <c r="D12" s="216"/>
      <c r="E12" s="216"/>
      <c r="F12" s="216"/>
      <c r="G12" s="216"/>
      <c r="H12" s="217"/>
    </row>
    <row r="13" customHeight="1" spans="1:8">
      <c r="A13" s="110"/>
      <c r="B13" s="213"/>
      <c r="C13" s="214"/>
      <c r="D13" s="216"/>
      <c r="E13" s="216"/>
      <c r="F13" s="216"/>
      <c r="G13" s="216"/>
      <c r="H13" s="217"/>
    </row>
    <row r="14" customHeight="1" spans="1:8">
      <c r="A14" s="110"/>
      <c r="B14" s="213"/>
      <c r="C14" s="214"/>
      <c r="D14" s="216"/>
      <c r="E14" s="216"/>
      <c r="F14" s="216"/>
      <c r="G14" s="216"/>
      <c r="H14" s="217"/>
    </row>
    <row r="15" customHeight="1" spans="1:8">
      <c r="A15" s="110"/>
      <c r="B15" s="213"/>
      <c r="C15" s="214"/>
      <c r="D15" s="216"/>
      <c r="E15" s="216"/>
      <c r="F15" s="216"/>
      <c r="G15" s="216"/>
      <c r="H15" s="217"/>
    </row>
    <row r="16" customHeight="1" spans="1:8">
      <c r="A16" s="110"/>
      <c r="B16" s="213"/>
      <c r="C16" s="214"/>
      <c r="D16" s="216"/>
      <c r="E16" s="216"/>
      <c r="F16" s="216"/>
      <c r="G16" s="216"/>
      <c r="H16" s="217"/>
    </row>
    <row r="17" customHeight="1" spans="1:8">
      <c r="A17" s="110"/>
      <c r="B17" s="213"/>
      <c r="C17" s="214"/>
      <c r="D17" s="216"/>
      <c r="E17" s="216"/>
      <c r="F17" s="216"/>
      <c r="G17" s="216"/>
      <c r="H17" s="217"/>
    </row>
    <row r="18" customHeight="1" spans="1:8">
      <c r="A18" s="110"/>
      <c r="B18" s="213"/>
      <c r="C18" s="214"/>
      <c r="D18" s="216"/>
      <c r="E18" s="216"/>
      <c r="F18" s="216"/>
      <c r="G18" s="216"/>
      <c r="H18" s="217"/>
    </row>
    <row r="19" customHeight="1" spans="1:8">
      <c r="A19" s="110"/>
      <c r="B19" s="213"/>
      <c r="C19" s="214"/>
      <c r="D19" s="216"/>
      <c r="E19" s="216"/>
      <c r="F19" s="216"/>
      <c r="G19" s="216"/>
      <c r="H19" s="217"/>
    </row>
    <row r="20" customHeight="1" spans="1:8">
      <c r="A20" s="110"/>
      <c r="B20" s="213"/>
      <c r="C20" s="214"/>
      <c r="D20" s="216"/>
      <c r="E20" s="216"/>
      <c r="F20" s="216"/>
      <c r="G20" s="216"/>
      <c r="H20" s="217"/>
    </row>
    <row r="21" customHeight="1" spans="1:8">
      <c r="A21" s="110"/>
      <c r="B21" s="213"/>
      <c r="C21" s="214"/>
      <c r="D21" s="216"/>
      <c r="E21" s="216"/>
      <c r="F21" s="216"/>
      <c r="G21" s="216"/>
      <c r="H21" s="217"/>
    </row>
    <row r="22" customHeight="1" spans="1:8">
      <c r="A22" s="110"/>
      <c r="B22" s="213"/>
      <c r="C22" s="214"/>
      <c r="D22" s="216"/>
      <c r="E22" s="216"/>
      <c r="F22" s="216"/>
      <c r="G22" s="216"/>
      <c r="H22" s="217"/>
    </row>
    <row r="23" customHeight="1" spans="1:8">
      <c r="A23" s="110"/>
      <c r="B23" s="213"/>
      <c r="C23" s="214"/>
      <c r="D23" s="216"/>
      <c r="E23" s="216"/>
      <c r="F23" s="216"/>
      <c r="G23" s="216"/>
      <c r="H23" s="217"/>
    </row>
    <row r="24" customHeight="1" spans="1:8">
      <c r="A24" s="110"/>
      <c r="B24" s="213"/>
      <c r="C24" s="214"/>
      <c r="D24" s="216"/>
      <c r="E24" s="216"/>
      <c r="F24" s="216"/>
      <c r="G24" s="216"/>
      <c r="H24" s="217"/>
    </row>
    <row r="25" customHeight="1" spans="1:8">
      <c r="A25" s="110"/>
      <c r="B25" s="213"/>
      <c r="C25" s="214"/>
      <c r="D25" s="216"/>
      <c r="E25" s="216"/>
      <c r="F25" s="216"/>
      <c r="G25" s="216"/>
      <c r="H25" s="217"/>
    </row>
    <row r="26" customHeight="1" spans="1:8">
      <c r="A26" s="110"/>
      <c r="B26" s="213"/>
      <c r="C26" s="214"/>
      <c r="D26" s="216"/>
      <c r="E26" s="216"/>
      <c r="F26" s="216"/>
      <c r="G26" s="216"/>
      <c r="H26" s="217"/>
    </row>
    <row r="27" customHeight="1" spans="1:8">
      <c r="A27" s="110"/>
      <c r="B27" s="213"/>
      <c r="C27" s="214"/>
      <c r="D27" s="216"/>
      <c r="E27" s="216"/>
      <c r="F27" s="216"/>
      <c r="G27" s="216"/>
      <c r="H27" s="217"/>
    </row>
    <row r="28" customHeight="1" spans="1:8">
      <c r="A28" s="218" t="s">
        <v>195</v>
      </c>
      <c r="B28" s="196"/>
      <c r="C28" s="214"/>
      <c r="D28" s="216">
        <f>SUM(D7:D27)</f>
        <v>0</v>
      </c>
      <c r="E28" s="216">
        <f>SUM(E7:E27)</f>
        <v>0</v>
      </c>
      <c r="F28" s="137">
        <f>E28-D28</f>
        <v>0</v>
      </c>
      <c r="G28" s="202">
        <f>IF(D28=0,0,F28/D28)</f>
        <v>0</v>
      </c>
      <c r="H28" s="217"/>
    </row>
    <row r="29" customHeight="1" spans="1:8">
      <c r="A29" s="219" t="str">
        <f>参数填写!A5</f>
        <v>被评估单位填表人：蒋申璐</v>
      </c>
      <c r="B29" s="247"/>
      <c r="C29" s="247"/>
      <c r="D29" s="247"/>
      <c r="E29" s="249" t="s">
        <v>672</v>
      </c>
      <c r="F29" s="222"/>
      <c r="G29" s="222"/>
      <c r="H29" s="222"/>
    </row>
    <row r="30" customHeight="1" spans="1:8">
      <c r="A30" s="223" t="str">
        <f>参数填写!A6</f>
        <v>填表日期：2022年8月</v>
      </c>
    </row>
  </sheetData>
  <mergeCells count="1">
    <mergeCell ref="A28:B28"/>
  </mergeCells>
  <printOptions horizontalCentered="1"/>
  <pageMargins left="1" right="0.33" top="0.87" bottom="0.866141732283464"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I29" sqref="I29"/>
    </sheetView>
  </sheetViews>
  <sheetFormatPr defaultColWidth="9" defaultRowHeight="15.75" customHeight="1"/>
  <cols>
    <col min="1" max="1" width="4.4" style="81" customWidth="1"/>
    <col min="2" max="2" width="15" style="81" customWidth="1"/>
    <col min="3" max="3" width="11.6" style="81" customWidth="1"/>
    <col min="4" max="6" width="4.4" style="81" customWidth="1"/>
    <col min="7" max="7" width="12.1" style="81" customWidth="1"/>
    <col min="8" max="8" width="11.7" style="81" customWidth="1"/>
    <col min="9" max="9" width="11.5" style="81" customWidth="1"/>
    <col min="10" max="10" width="7" style="81" customWidth="1"/>
    <col min="11" max="11" width="11.6" style="81" customWidth="1"/>
    <col min="12" max="12" width="6.9" style="81" customWidth="1"/>
    <col min="13" max="13" width="10.7" style="81" customWidth="1"/>
    <col min="14" max="16384" width="9" style="81"/>
  </cols>
  <sheetData>
    <row r="1" s="73" customFormat="1" ht="30" customHeight="1" spans="1:13">
      <c r="A1" s="189" t="s">
        <v>673</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3"/>
      <c r="G2" s="93"/>
      <c r="H2" s="93"/>
      <c r="I2" s="93"/>
      <c r="J2" s="93"/>
      <c r="K2" s="93"/>
      <c r="L2" s="93"/>
      <c r="M2" s="93"/>
    </row>
    <row r="3" ht="14.1" customHeight="1" spans="1:13">
      <c r="A3" s="100"/>
      <c r="B3" s="100"/>
      <c r="C3" s="100"/>
      <c r="D3" s="100"/>
      <c r="E3" s="100"/>
      <c r="F3" s="96"/>
      <c r="G3" s="96"/>
      <c r="H3" s="96"/>
      <c r="I3" s="96"/>
      <c r="J3" s="96"/>
      <c r="K3" s="191" t="s">
        <v>674</v>
      </c>
      <c r="L3" s="191"/>
      <c r="M3" s="191"/>
    </row>
    <row r="4" ht="14.1" customHeight="1" spans="1:13">
      <c r="A4" s="100"/>
      <c r="B4" s="100"/>
      <c r="C4" s="100"/>
      <c r="D4" s="100"/>
      <c r="E4" s="100"/>
      <c r="F4" s="96"/>
      <c r="G4" s="96"/>
      <c r="H4" s="96"/>
      <c r="I4" s="96"/>
      <c r="J4" s="96"/>
      <c r="K4" s="191"/>
      <c r="L4" s="191"/>
      <c r="M4" s="191"/>
    </row>
    <row r="5" customHeight="1" spans="1:13">
      <c r="A5" s="256" t="str">
        <f>参数填写!A4</f>
        <v>被评估单位：杭氧集团股份有限公司</v>
      </c>
      <c r="K5" s="193" t="s">
        <v>3</v>
      </c>
      <c r="L5" s="193"/>
      <c r="M5" s="193"/>
    </row>
    <row r="6" s="74" customFormat="1" customHeight="1" spans="1:13">
      <c r="A6" s="133" t="s">
        <v>5</v>
      </c>
      <c r="B6" s="133" t="s">
        <v>675</v>
      </c>
      <c r="C6" s="257" t="s">
        <v>676</v>
      </c>
      <c r="D6" s="257" t="s">
        <v>295</v>
      </c>
      <c r="E6" s="257" t="s">
        <v>297</v>
      </c>
      <c r="F6" s="257" t="s">
        <v>537</v>
      </c>
      <c r="G6" s="212" t="s">
        <v>94</v>
      </c>
      <c r="H6" s="111"/>
      <c r="I6" s="133" t="s">
        <v>95</v>
      </c>
      <c r="J6" s="110"/>
      <c r="K6" s="110"/>
      <c r="L6" s="257" t="s">
        <v>97</v>
      </c>
      <c r="M6" s="257" t="s">
        <v>8</v>
      </c>
    </row>
    <row r="7" s="74" customFormat="1" customHeight="1" spans="1:13">
      <c r="A7" s="110"/>
      <c r="B7" s="110"/>
      <c r="C7" s="110"/>
      <c r="D7" s="110"/>
      <c r="E7" s="110"/>
      <c r="F7" s="110"/>
      <c r="G7" s="196" t="s">
        <v>431</v>
      </c>
      <c r="H7" s="133" t="s">
        <v>432</v>
      </c>
      <c r="I7" s="133" t="s">
        <v>431</v>
      </c>
      <c r="J7" s="133" t="s">
        <v>350</v>
      </c>
      <c r="K7" s="133" t="s">
        <v>432</v>
      </c>
      <c r="L7" s="110"/>
      <c r="M7" s="110"/>
    </row>
    <row r="8" customHeight="1" spans="1:13">
      <c r="A8" s="110"/>
      <c r="B8" s="213"/>
      <c r="C8" s="213"/>
      <c r="D8" s="110"/>
      <c r="E8" s="110"/>
      <c r="F8" s="214"/>
      <c r="G8" s="215"/>
      <c r="H8" s="216"/>
      <c r="I8" s="216"/>
      <c r="J8" s="268"/>
      <c r="K8" s="216">
        <f>I8*J8</f>
        <v>0</v>
      </c>
      <c r="L8" s="269">
        <f>IF(H8=0,0,(K8-H8)/H8)</f>
        <v>0</v>
      </c>
      <c r="M8" s="217"/>
    </row>
    <row r="9" customHeight="1" spans="1:13">
      <c r="A9" s="110"/>
      <c r="B9" s="213"/>
      <c r="C9" s="213"/>
      <c r="D9" s="110"/>
      <c r="E9" s="110"/>
      <c r="F9" s="214"/>
      <c r="G9" s="215"/>
      <c r="H9" s="216"/>
      <c r="I9" s="216"/>
      <c r="J9" s="268"/>
      <c r="K9" s="216"/>
      <c r="L9" s="216" t="s">
        <v>185</v>
      </c>
      <c r="M9" s="217"/>
    </row>
    <row r="10" customHeight="1" spans="1:13">
      <c r="A10" s="110"/>
      <c r="B10" s="213"/>
      <c r="C10" s="213"/>
      <c r="D10" s="110"/>
      <c r="E10" s="110"/>
      <c r="F10" s="214"/>
      <c r="G10" s="215"/>
      <c r="H10" s="216"/>
      <c r="I10" s="216"/>
      <c r="J10" s="268"/>
      <c r="K10" s="216"/>
      <c r="L10" s="216" t="s">
        <v>185</v>
      </c>
      <c r="M10" s="217"/>
    </row>
    <row r="11" customHeight="1" spans="1:13">
      <c r="A11" s="110"/>
      <c r="B11" s="213"/>
      <c r="C11" s="213"/>
      <c r="D11" s="110"/>
      <c r="E11" s="110"/>
      <c r="F11" s="214"/>
      <c r="G11" s="215"/>
      <c r="H11" s="216"/>
      <c r="I11" s="216"/>
      <c r="J11" s="268"/>
      <c r="K11" s="216"/>
      <c r="L11" s="216" t="s">
        <v>185</v>
      </c>
      <c r="M11" s="217"/>
    </row>
    <row r="12" customHeight="1" spans="1:13">
      <c r="A12" s="110"/>
      <c r="B12" s="213"/>
      <c r="C12" s="213"/>
      <c r="D12" s="110"/>
      <c r="E12" s="110"/>
      <c r="F12" s="214"/>
      <c r="G12" s="215"/>
      <c r="H12" s="216"/>
      <c r="I12" s="216"/>
      <c r="J12" s="268"/>
      <c r="K12" s="216"/>
      <c r="L12" s="216" t="s">
        <v>185</v>
      </c>
      <c r="M12" s="217"/>
    </row>
    <row r="13" customHeight="1" spans="1:13">
      <c r="A13" s="110"/>
      <c r="B13" s="213"/>
      <c r="C13" s="213"/>
      <c r="D13" s="110"/>
      <c r="E13" s="110"/>
      <c r="F13" s="214"/>
      <c r="G13" s="215"/>
      <c r="H13" s="216"/>
      <c r="I13" s="216"/>
      <c r="J13" s="268"/>
      <c r="K13" s="216"/>
      <c r="L13" s="216" t="s">
        <v>185</v>
      </c>
      <c r="M13" s="217"/>
    </row>
    <row r="14" customHeight="1" spans="1:13">
      <c r="A14" s="110"/>
      <c r="B14" s="213"/>
      <c r="C14" s="213"/>
      <c r="D14" s="110"/>
      <c r="E14" s="110"/>
      <c r="F14" s="214"/>
      <c r="G14" s="215"/>
      <c r="H14" s="216"/>
      <c r="I14" s="216"/>
      <c r="J14" s="268"/>
      <c r="K14" s="216"/>
      <c r="L14" s="216" t="s">
        <v>185</v>
      </c>
      <c r="M14" s="217"/>
    </row>
    <row r="15" customHeight="1" spans="1:13">
      <c r="A15" s="110"/>
      <c r="B15" s="213"/>
      <c r="C15" s="213"/>
      <c r="D15" s="110"/>
      <c r="E15" s="110"/>
      <c r="F15" s="214"/>
      <c r="G15" s="215"/>
      <c r="H15" s="216"/>
      <c r="I15" s="216"/>
      <c r="J15" s="268"/>
      <c r="K15" s="216"/>
      <c r="L15" s="216" t="s">
        <v>185</v>
      </c>
      <c r="M15" s="217"/>
    </row>
    <row r="16" customHeight="1" spans="1:13">
      <c r="A16" s="110"/>
      <c r="B16" s="213"/>
      <c r="C16" s="213"/>
      <c r="D16" s="110"/>
      <c r="E16" s="110"/>
      <c r="F16" s="214"/>
      <c r="G16" s="215"/>
      <c r="H16" s="216"/>
      <c r="I16" s="216"/>
      <c r="J16" s="273"/>
      <c r="K16" s="216"/>
      <c r="L16" s="216" t="s">
        <v>185</v>
      </c>
      <c r="M16" s="217"/>
    </row>
    <row r="17" customHeight="1" spans="1:13">
      <c r="A17" s="110"/>
      <c r="B17" s="213"/>
      <c r="C17" s="213"/>
      <c r="D17" s="110"/>
      <c r="E17" s="110"/>
      <c r="F17" s="214"/>
      <c r="G17" s="215"/>
      <c r="H17" s="216"/>
      <c r="I17" s="216"/>
      <c r="J17" s="273"/>
      <c r="K17" s="216"/>
      <c r="L17" s="216" t="s">
        <v>185</v>
      </c>
      <c r="M17" s="217"/>
    </row>
    <row r="18" customHeight="1" spans="1:13">
      <c r="A18" s="110"/>
      <c r="B18" s="213"/>
      <c r="C18" s="213"/>
      <c r="D18" s="110"/>
      <c r="E18" s="110"/>
      <c r="F18" s="214"/>
      <c r="G18" s="215"/>
      <c r="H18" s="216"/>
      <c r="I18" s="216"/>
      <c r="J18" s="273"/>
      <c r="K18" s="216"/>
      <c r="L18" s="216" t="s">
        <v>185</v>
      </c>
      <c r="M18" s="217"/>
    </row>
    <row r="19" customHeight="1" spans="1:13">
      <c r="A19" s="110"/>
      <c r="B19" s="213"/>
      <c r="C19" s="213"/>
      <c r="D19" s="110"/>
      <c r="E19" s="110"/>
      <c r="F19" s="214"/>
      <c r="G19" s="215"/>
      <c r="H19" s="216"/>
      <c r="I19" s="216"/>
      <c r="J19" s="273"/>
      <c r="K19" s="216"/>
      <c r="L19" s="216"/>
      <c r="M19" s="217"/>
    </row>
    <row r="20" customHeight="1" spans="1:13">
      <c r="A20" s="110"/>
      <c r="B20" s="213"/>
      <c r="C20" s="213"/>
      <c r="D20" s="110"/>
      <c r="E20" s="110"/>
      <c r="F20" s="214"/>
      <c r="G20" s="215"/>
      <c r="H20" s="216"/>
      <c r="I20" s="216"/>
      <c r="J20" s="273"/>
      <c r="K20" s="216"/>
      <c r="L20" s="216" t="s">
        <v>185</v>
      </c>
      <c r="M20" s="217"/>
    </row>
    <row r="21" customHeight="1" spans="1:13">
      <c r="A21" s="110"/>
      <c r="B21" s="213"/>
      <c r="C21" s="213"/>
      <c r="D21" s="110"/>
      <c r="E21" s="110"/>
      <c r="F21" s="214"/>
      <c r="G21" s="215"/>
      <c r="H21" s="216"/>
      <c r="I21" s="216"/>
      <c r="J21" s="273"/>
      <c r="K21" s="216"/>
      <c r="L21" s="216" t="s">
        <v>185</v>
      </c>
      <c r="M21" s="217"/>
    </row>
    <row r="22" customHeight="1" spans="1:13">
      <c r="A22" s="110"/>
      <c r="B22" s="213"/>
      <c r="C22" s="213"/>
      <c r="D22" s="110"/>
      <c r="E22" s="110"/>
      <c r="F22" s="214"/>
      <c r="G22" s="215"/>
      <c r="H22" s="216"/>
      <c r="I22" s="216"/>
      <c r="J22" s="273"/>
      <c r="K22" s="216"/>
      <c r="L22" s="216" t="s">
        <v>185</v>
      </c>
      <c r="M22" s="217"/>
    </row>
    <row r="23" customHeight="1" spans="1:13">
      <c r="A23" s="110"/>
      <c r="B23" s="213"/>
      <c r="C23" s="213"/>
      <c r="D23" s="110"/>
      <c r="E23" s="110"/>
      <c r="F23" s="214"/>
      <c r="G23" s="215"/>
      <c r="H23" s="216"/>
      <c r="I23" s="216"/>
      <c r="J23" s="273"/>
      <c r="K23" s="216"/>
      <c r="L23" s="216" t="s">
        <v>185</v>
      </c>
      <c r="M23" s="217"/>
    </row>
    <row r="24" customHeight="1" spans="1:13">
      <c r="A24" s="110"/>
      <c r="B24" s="213"/>
      <c r="C24" s="213"/>
      <c r="D24" s="110"/>
      <c r="E24" s="110"/>
      <c r="F24" s="214"/>
      <c r="G24" s="215"/>
      <c r="H24" s="216"/>
      <c r="I24" s="216"/>
      <c r="J24" s="273"/>
      <c r="K24" s="216"/>
      <c r="L24" s="216" t="s">
        <v>185</v>
      </c>
      <c r="M24" s="217"/>
    </row>
    <row r="25" customHeight="1" spans="1:13">
      <c r="A25" s="110"/>
      <c r="B25" s="213"/>
      <c r="C25" s="213"/>
      <c r="D25" s="110"/>
      <c r="E25" s="110"/>
      <c r="F25" s="214"/>
      <c r="G25" s="215"/>
      <c r="H25" s="216"/>
      <c r="I25" s="216"/>
      <c r="J25" s="273"/>
      <c r="K25" s="216"/>
      <c r="L25" s="216" t="s">
        <v>185</v>
      </c>
      <c r="M25" s="217"/>
    </row>
    <row r="26" customHeight="1" spans="1:13">
      <c r="A26" s="110"/>
      <c r="B26" s="213"/>
      <c r="C26" s="213"/>
      <c r="D26" s="110"/>
      <c r="E26" s="110"/>
      <c r="F26" s="214"/>
      <c r="G26" s="215"/>
      <c r="H26" s="216"/>
      <c r="I26" s="216"/>
      <c r="J26" s="273"/>
      <c r="K26" s="216"/>
      <c r="L26" s="216" t="s">
        <v>185</v>
      </c>
      <c r="M26" s="217"/>
    </row>
    <row r="27" customHeight="1" spans="1:13">
      <c r="A27" s="133" t="s">
        <v>245</v>
      </c>
      <c r="B27" s="133"/>
      <c r="C27" s="133"/>
      <c r="D27" s="110"/>
      <c r="E27" s="110"/>
      <c r="F27" s="214"/>
      <c r="G27" s="215">
        <f>SUM(G8:G26)</f>
        <v>0</v>
      </c>
      <c r="H27" s="215">
        <f>SUM(H8:H26)</f>
        <v>0</v>
      </c>
      <c r="I27" s="215">
        <f>SUM(I8:I26)</f>
        <v>0</v>
      </c>
      <c r="J27" s="273"/>
      <c r="K27" s="215">
        <f>SUM(K8:K26)</f>
        <v>0</v>
      </c>
      <c r="L27" s="269">
        <f>IF(H27=0,0,(K27-H27)/H27)</f>
        <v>0</v>
      </c>
      <c r="M27" s="217"/>
    </row>
    <row r="28" customHeight="1" spans="1:13">
      <c r="A28" s="133" t="s">
        <v>677</v>
      </c>
      <c r="B28" s="133"/>
      <c r="C28" s="133"/>
      <c r="D28" s="110"/>
      <c r="E28" s="110"/>
      <c r="F28" s="214"/>
      <c r="G28" s="215"/>
      <c r="H28" s="216"/>
      <c r="I28" s="216"/>
      <c r="J28" s="273"/>
      <c r="K28" s="216"/>
      <c r="L28" s="269">
        <f>IF(H28=0,0,(K28-H28)/H28)</f>
        <v>0</v>
      </c>
      <c r="M28" s="217"/>
    </row>
    <row r="29" customHeight="1" spans="1:13">
      <c r="A29" s="133" t="s">
        <v>195</v>
      </c>
      <c r="B29" s="133"/>
      <c r="C29" s="133"/>
      <c r="D29" s="110"/>
      <c r="E29" s="110"/>
      <c r="F29" s="214"/>
      <c r="G29" s="216">
        <f>G27-G28</f>
        <v>0</v>
      </c>
      <c r="H29" s="216">
        <f>H27-H28</f>
        <v>0</v>
      </c>
      <c r="I29" s="216">
        <f>I27-I28</f>
        <v>0</v>
      </c>
      <c r="J29" s="273"/>
      <c r="K29" s="216">
        <f>K27-K28</f>
        <v>0</v>
      </c>
      <c r="L29" s="269">
        <f>IF(H29=0,0,(K29-H29)/H29)</f>
        <v>0</v>
      </c>
      <c r="M29" s="217"/>
    </row>
    <row r="30" customHeight="1" spans="1:13">
      <c r="A30" s="270" t="str">
        <f>参数填写!A5</f>
        <v>被评估单位填表人：蒋申璐</v>
      </c>
      <c r="B30" s="271"/>
      <c r="C30" s="271"/>
      <c r="D30" s="271"/>
      <c r="E30" s="272"/>
      <c r="F30" s="272"/>
      <c r="G30" s="272"/>
      <c r="H30" s="208" t="s">
        <v>186</v>
      </c>
      <c r="I30" s="208"/>
      <c r="J30" s="208"/>
      <c r="K30" s="208"/>
      <c r="L30" s="208"/>
      <c r="M30" s="208"/>
    </row>
    <row r="31" customHeight="1" spans="1:13">
      <c r="A31" s="223" t="str">
        <f>参数填写!A6</f>
        <v>填表日期：2022年8月</v>
      </c>
      <c r="B31" s="79"/>
      <c r="C31" s="79"/>
      <c r="D31" s="79"/>
      <c r="E31" s="79"/>
      <c r="F31" s="79"/>
    </row>
  </sheetData>
  <mergeCells count="15">
    <mergeCell ref="K3:M3"/>
    <mergeCell ref="K5:M5"/>
    <mergeCell ref="G6:H6"/>
    <mergeCell ref="I6:K6"/>
    <mergeCell ref="A27:C27"/>
    <mergeCell ref="A28:C28"/>
    <mergeCell ref="A29:C29"/>
    <mergeCell ref="A6:A7"/>
    <mergeCell ref="B6:B7"/>
    <mergeCell ref="C6:C7"/>
    <mergeCell ref="D6:D7"/>
    <mergeCell ref="E6:E7"/>
    <mergeCell ref="F6:F7"/>
    <mergeCell ref="L6:L7"/>
    <mergeCell ref="M6:M7"/>
  </mergeCells>
  <printOptions horizontalCentered="1"/>
  <pageMargins left="0.69" right="0.45" top="0.71"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pageSetUpPr fitToPage="1"/>
  </sheetPr>
  <dimension ref="A1:N30"/>
  <sheetViews>
    <sheetView workbookViewId="0">
      <selection activeCell="H8" sqref="H8:K8"/>
    </sheetView>
  </sheetViews>
  <sheetFormatPr defaultColWidth="9" defaultRowHeight="15.75" customHeight="1"/>
  <cols>
    <col min="1" max="1" width="4.4" style="81" customWidth="1"/>
    <col min="2" max="2" width="11.5" style="81" customWidth="1"/>
    <col min="3" max="3" width="15.1" style="81" customWidth="1"/>
    <col min="4" max="4" width="4.5" style="81" customWidth="1"/>
    <col min="5" max="5" width="8" style="81" customWidth="1" outlineLevel="1"/>
    <col min="6" max="6" width="9" style="81"/>
    <col min="7" max="8" width="11.4" style="81" customWidth="1"/>
    <col min="9" max="9" width="11" style="81" customWidth="1"/>
    <col min="10" max="10" width="9" style="81"/>
    <col min="11" max="11" width="8.7" style="81" customWidth="1"/>
    <col min="12" max="12" width="7.9" style="81" customWidth="1"/>
    <col min="13" max="13" width="8.5" style="81" customWidth="1"/>
    <col min="14" max="14" width="5.5" style="81" customWidth="1"/>
    <col min="15" max="16384" width="9" style="81"/>
  </cols>
  <sheetData>
    <row r="1" s="73" customFormat="1" ht="30" customHeight="1" spans="1:14">
      <c r="A1" s="189" t="s">
        <v>678</v>
      </c>
      <c r="B1" s="86"/>
      <c r="C1" s="86"/>
      <c r="D1" s="86"/>
      <c r="E1" s="86"/>
      <c r="F1" s="86"/>
      <c r="G1" s="86"/>
      <c r="H1" s="86"/>
      <c r="I1" s="86"/>
      <c r="J1" s="86"/>
      <c r="K1" s="86"/>
      <c r="L1" s="86"/>
      <c r="M1" s="86"/>
      <c r="N1" s="86"/>
    </row>
    <row r="2" ht="14.1" customHeight="1" spans="1:14">
      <c r="A2" s="190" t="str">
        <f>参数填写!A3</f>
        <v>评估基准日：2022年7月31日</v>
      </c>
      <c r="B2" s="92"/>
      <c r="C2" s="92"/>
      <c r="D2" s="92"/>
      <c r="E2" s="92"/>
      <c r="F2" s="92"/>
      <c r="G2" s="92"/>
      <c r="H2" s="93"/>
      <c r="I2" s="93"/>
      <c r="J2" s="93"/>
      <c r="K2" s="93"/>
      <c r="L2" s="93"/>
      <c r="M2" s="93"/>
      <c r="N2" s="93"/>
    </row>
    <row r="3" ht="14.1" customHeight="1" spans="1:14">
      <c r="A3" s="100"/>
      <c r="B3" s="100"/>
      <c r="C3" s="100"/>
      <c r="D3" s="100"/>
      <c r="E3" s="100"/>
      <c r="F3" s="100"/>
      <c r="G3" s="100"/>
      <c r="H3" s="96"/>
      <c r="I3" s="96"/>
      <c r="J3" s="96"/>
      <c r="K3" s="96"/>
      <c r="L3" s="96"/>
      <c r="M3" s="96"/>
      <c r="N3" s="96" t="s">
        <v>679</v>
      </c>
    </row>
    <row r="4" ht="14.1" customHeight="1" spans="1:14">
      <c r="A4" s="100"/>
      <c r="B4" s="100"/>
      <c r="C4" s="100"/>
      <c r="D4" s="100"/>
      <c r="E4" s="100"/>
      <c r="F4" s="100"/>
      <c r="G4" s="100"/>
      <c r="H4" s="96"/>
      <c r="I4" s="96"/>
      <c r="J4" s="96"/>
      <c r="K4" s="96"/>
      <c r="L4" s="96"/>
      <c r="M4" s="96"/>
      <c r="N4" s="96"/>
    </row>
    <row r="5" customHeight="1" spans="1:14">
      <c r="A5" s="256" t="str">
        <f>参数填写!A4</f>
        <v>被评估单位：杭氧集团股份有限公司</v>
      </c>
      <c r="N5" s="211" t="s">
        <v>3</v>
      </c>
    </row>
    <row r="6" s="74" customFormat="1" customHeight="1" spans="1:14">
      <c r="A6" s="133" t="s">
        <v>5</v>
      </c>
      <c r="B6" s="133" t="s">
        <v>680</v>
      </c>
      <c r="C6" s="266" t="s">
        <v>681</v>
      </c>
      <c r="D6" s="257" t="s">
        <v>295</v>
      </c>
      <c r="E6" s="257" t="s">
        <v>297</v>
      </c>
      <c r="F6" s="266" t="s">
        <v>682</v>
      </c>
      <c r="G6" s="266" t="s">
        <v>683</v>
      </c>
      <c r="H6" s="212" t="s">
        <v>94</v>
      </c>
      <c r="I6" s="111"/>
      <c r="J6" s="133" t="s">
        <v>95</v>
      </c>
      <c r="K6" s="110"/>
      <c r="L6" s="110"/>
      <c r="M6" s="257" t="s">
        <v>296</v>
      </c>
      <c r="N6" s="257" t="s">
        <v>8</v>
      </c>
    </row>
    <row r="7" s="74" customFormat="1" customHeight="1" spans="1:14">
      <c r="A7" s="110"/>
      <c r="B7" s="110"/>
      <c r="C7" s="267"/>
      <c r="D7" s="110"/>
      <c r="E7" s="110"/>
      <c r="F7" s="267"/>
      <c r="G7" s="267"/>
      <c r="H7" s="196" t="s">
        <v>431</v>
      </c>
      <c r="I7" s="133" t="s">
        <v>432</v>
      </c>
      <c r="J7" s="133" t="s">
        <v>431</v>
      </c>
      <c r="K7" s="133" t="s">
        <v>684</v>
      </c>
      <c r="L7" s="133" t="s">
        <v>432</v>
      </c>
      <c r="M7" s="110"/>
      <c r="N7" s="110"/>
    </row>
    <row r="8" customHeight="1" spans="1:14">
      <c r="A8" s="110"/>
      <c r="B8" s="213"/>
      <c r="C8" s="213"/>
      <c r="D8" s="110"/>
      <c r="E8" s="56"/>
      <c r="F8" s="213"/>
      <c r="G8" s="110"/>
      <c r="H8" s="199"/>
      <c r="I8" s="137"/>
      <c r="J8" s="137"/>
      <c r="K8" s="268"/>
      <c r="L8" s="137">
        <f>J8*K8</f>
        <v>0</v>
      </c>
      <c r="M8" s="269">
        <f>IF(I8=0,0,(L8-I8)/I8)</f>
        <v>0</v>
      </c>
      <c r="N8" s="217"/>
    </row>
    <row r="9" customHeight="1" spans="1:14">
      <c r="A9" s="110"/>
      <c r="B9" s="213"/>
      <c r="C9" s="213"/>
      <c r="D9" s="110"/>
      <c r="E9" s="56"/>
      <c r="F9" s="213"/>
      <c r="G9" s="110"/>
      <c r="H9" s="199"/>
      <c r="I9" s="137"/>
      <c r="J9" s="137"/>
      <c r="K9" s="268"/>
      <c r="L9" s="137"/>
      <c r="M9" s="216" t="s">
        <v>185</v>
      </c>
      <c r="N9" s="217"/>
    </row>
    <row r="10" customHeight="1" spans="1:14">
      <c r="A10" s="110"/>
      <c r="B10" s="213"/>
      <c r="C10" s="213"/>
      <c r="D10" s="110"/>
      <c r="E10" s="56"/>
      <c r="F10" s="213"/>
      <c r="G10" s="110"/>
      <c r="H10" s="199"/>
      <c r="I10" s="137"/>
      <c r="J10" s="137"/>
      <c r="K10" s="268"/>
      <c r="L10" s="137"/>
      <c r="M10" s="216" t="s">
        <v>185</v>
      </c>
      <c r="N10" s="217"/>
    </row>
    <row r="11" customHeight="1" spans="1:14">
      <c r="A11" s="110"/>
      <c r="B11" s="213"/>
      <c r="C11" s="213"/>
      <c r="D11" s="110"/>
      <c r="E11" s="56"/>
      <c r="F11" s="213"/>
      <c r="G11" s="110"/>
      <c r="H11" s="199"/>
      <c r="I11" s="137"/>
      <c r="J11" s="137"/>
      <c r="K11" s="268"/>
      <c r="L11" s="137"/>
      <c r="M11" s="216" t="s">
        <v>185</v>
      </c>
      <c r="N11" s="217"/>
    </row>
    <row r="12" customHeight="1" spans="1:14">
      <c r="A12" s="110"/>
      <c r="B12" s="213"/>
      <c r="C12" s="213"/>
      <c r="D12" s="110"/>
      <c r="E12" s="56"/>
      <c r="F12" s="213"/>
      <c r="G12" s="110"/>
      <c r="H12" s="199"/>
      <c r="I12" s="137"/>
      <c r="J12" s="137"/>
      <c r="K12" s="268"/>
      <c r="L12" s="137"/>
      <c r="M12" s="216" t="s">
        <v>185</v>
      </c>
      <c r="N12" s="217"/>
    </row>
    <row r="13" customHeight="1" spans="1:14">
      <c r="A13" s="110"/>
      <c r="B13" s="213"/>
      <c r="C13" s="213"/>
      <c r="D13" s="110"/>
      <c r="E13" s="56"/>
      <c r="F13" s="213"/>
      <c r="G13" s="110"/>
      <c r="H13" s="199"/>
      <c r="I13" s="137"/>
      <c r="J13" s="137"/>
      <c r="K13" s="268"/>
      <c r="L13" s="137"/>
      <c r="M13" s="216" t="s">
        <v>185</v>
      </c>
      <c r="N13" s="217"/>
    </row>
    <row r="14" customHeight="1" spans="1:14">
      <c r="A14" s="110"/>
      <c r="B14" s="213"/>
      <c r="C14" s="213"/>
      <c r="D14" s="110"/>
      <c r="E14" s="56"/>
      <c r="F14" s="213"/>
      <c r="G14" s="110"/>
      <c r="H14" s="199"/>
      <c r="I14" s="137"/>
      <c r="J14" s="137"/>
      <c r="K14" s="268"/>
      <c r="L14" s="137"/>
      <c r="M14" s="216" t="s">
        <v>185</v>
      </c>
      <c r="N14" s="217"/>
    </row>
    <row r="15" customHeight="1" spans="1:14">
      <c r="A15" s="110"/>
      <c r="B15" s="213"/>
      <c r="C15" s="213"/>
      <c r="D15" s="110"/>
      <c r="E15" s="56"/>
      <c r="F15" s="213"/>
      <c r="G15" s="110"/>
      <c r="H15" s="199"/>
      <c r="I15" s="137"/>
      <c r="J15" s="137"/>
      <c r="K15" s="268"/>
      <c r="L15" s="137"/>
      <c r="M15" s="216" t="s">
        <v>185</v>
      </c>
      <c r="N15" s="217"/>
    </row>
    <row r="16" customHeight="1" spans="1:14">
      <c r="A16" s="110"/>
      <c r="B16" s="213"/>
      <c r="C16" s="213"/>
      <c r="D16" s="110"/>
      <c r="E16" s="56"/>
      <c r="F16" s="213"/>
      <c r="G16" s="110"/>
      <c r="H16" s="199"/>
      <c r="I16" s="137"/>
      <c r="J16" s="137"/>
      <c r="K16" s="268"/>
      <c r="L16" s="137"/>
      <c r="M16" s="216" t="s">
        <v>185</v>
      </c>
      <c r="N16" s="217"/>
    </row>
    <row r="17" customHeight="1" spans="1:14">
      <c r="A17" s="110"/>
      <c r="B17" s="213"/>
      <c r="C17" s="213"/>
      <c r="D17" s="110"/>
      <c r="E17" s="56"/>
      <c r="F17" s="213"/>
      <c r="G17" s="110"/>
      <c r="H17" s="199"/>
      <c r="I17" s="137"/>
      <c r="J17" s="137"/>
      <c r="K17" s="268"/>
      <c r="L17" s="137"/>
      <c r="M17" s="216" t="s">
        <v>185</v>
      </c>
      <c r="N17" s="217"/>
    </row>
    <row r="18" customHeight="1" spans="1:14">
      <c r="A18" s="110"/>
      <c r="B18" s="213"/>
      <c r="C18" s="213"/>
      <c r="D18" s="110"/>
      <c r="E18" s="56"/>
      <c r="F18" s="213"/>
      <c r="G18" s="110"/>
      <c r="H18" s="199"/>
      <c r="I18" s="137"/>
      <c r="J18" s="137"/>
      <c r="K18" s="268"/>
      <c r="L18" s="137"/>
      <c r="M18" s="216" t="s">
        <v>185</v>
      </c>
      <c r="N18" s="217"/>
    </row>
    <row r="19" customHeight="1" spans="1:14">
      <c r="A19" s="110"/>
      <c r="B19" s="213"/>
      <c r="C19" s="213"/>
      <c r="D19" s="110"/>
      <c r="E19" s="56"/>
      <c r="F19" s="213"/>
      <c r="G19" s="110"/>
      <c r="H19" s="199"/>
      <c r="I19" s="137"/>
      <c r="J19" s="137"/>
      <c r="K19" s="268"/>
      <c r="L19" s="137"/>
      <c r="M19" s="216" t="s">
        <v>185</v>
      </c>
      <c r="N19" s="217"/>
    </row>
    <row r="20" customHeight="1" spans="1:14">
      <c r="A20" s="110"/>
      <c r="B20" s="213"/>
      <c r="C20" s="213"/>
      <c r="D20" s="110"/>
      <c r="E20" s="56"/>
      <c r="F20" s="213"/>
      <c r="G20" s="110"/>
      <c r="H20" s="199"/>
      <c r="I20" s="137"/>
      <c r="J20" s="137"/>
      <c r="K20" s="268"/>
      <c r="L20" s="137"/>
      <c r="M20" s="216" t="s">
        <v>185</v>
      </c>
      <c r="N20" s="217"/>
    </row>
    <row r="21" customHeight="1" spans="1:14">
      <c r="A21" s="110"/>
      <c r="B21" s="213"/>
      <c r="C21" s="213"/>
      <c r="D21" s="110"/>
      <c r="E21" s="56"/>
      <c r="F21" s="213"/>
      <c r="G21" s="110"/>
      <c r="H21" s="199"/>
      <c r="I21" s="137"/>
      <c r="J21" s="137"/>
      <c r="K21" s="268"/>
      <c r="L21" s="137"/>
      <c r="M21" s="216" t="s">
        <v>185</v>
      </c>
      <c r="N21" s="217"/>
    </row>
    <row r="22" customHeight="1" spans="1:14">
      <c r="A22" s="110"/>
      <c r="B22" s="213"/>
      <c r="C22" s="213"/>
      <c r="D22" s="110"/>
      <c r="E22" s="56"/>
      <c r="F22" s="213"/>
      <c r="G22" s="110"/>
      <c r="H22" s="199"/>
      <c r="I22" s="137"/>
      <c r="J22" s="137"/>
      <c r="K22" s="268"/>
      <c r="L22" s="137"/>
      <c r="M22" s="216" t="s">
        <v>185</v>
      </c>
      <c r="N22" s="217"/>
    </row>
    <row r="23" customHeight="1" spans="1:14">
      <c r="A23" s="110"/>
      <c r="B23" s="213"/>
      <c r="C23" s="213"/>
      <c r="D23" s="110"/>
      <c r="E23" s="56"/>
      <c r="F23" s="213"/>
      <c r="G23" s="110"/>
      <c r="H23" s="199"/>
      <c r="I23" s="137"/>
      <c r="J23" s="137"/>
      <c r="K23" s="268"/>
      <c r="L23" s="137"/>
      <c r="M23" s="216" t="s">
        <v>185</v>
      </c>
      <c r="N23" s="217"/>
    </row>
    <row r="24" customHeight="1" spans="1:14">
      <c r="A24" s="110"/>
      <c r="B24" s="213"/>
      <c r="C24" s="213"/>
      <c r="D24" s="110"/>
      <c r="E24" s="56"/>
      <c r="F24" s="213"/>
      <c r="G24" s="110"/>
      <c r="H24" s="199"/>
      <c r="I24" s="137"/>
      <c r="J24" s="137"/>
      <c r="K24" s="268"/>
      <c r="L24" s="137"/>
      <c r="M24" s="216" t="s">
        <v>185</v>
      </c>
      <c r="N24" s="217"/>
    </row>
    <row r="25" customHeight="1" spans="1:14">
      <c r="A25" s="110"/>
      <c r="B25" s="213"/>
      <c r="C25" s="213"/>
      <c r="D25" s="110"/>
      <c r="E25" s="56"/>
      <c r="F25" s="213"/>
      <c r="G25" s="110"/>
      <c r="H25" s="199"/>
      <c r="I25" s="137"/>
      <c r="J25" s="137"/>
      <c r="K25" s="268"/>
      <c r="L25" s="137"/>
      <c r="M25" s="216" t="s">
        <v>185</v>
      </c>
      <c r="N25" s="217"/>
    </row>
    <row r="26" customHeight="1" spans="1:14">
      <c r="A26" s="218" t="s">
        <v>245</v>
      </c>
      <c r="B26" s="194"/>
      <c r="C26" s="196"/>
      <c r="D26" s="110"/>
      <c r="E26" s="56"/>
      <c r="F26" s="213"/>
      <c r="G26" s="110"/>
      <c r="H26" s="199">
        <f>SUM(H8:H25)</f>
        <v>0</v>
      </c>
      <c r="I26" s="199">
        <f>SUM(I8:I25)</f>
        <v>0</v>
      </c>
      <c r="J26" s="199">
        <f>SUM(J8:J25)</f>
        <v>0</v>
      </c>
      <c r="K26" s="268"/>
      <c r="L26" s="199">
        <f>SUM(L8:L25)</f>
        <v>0</v>
      </c>
      <c r="M26" s="269">
        <f>IF(I26=0,0,(L26-I26)/I26)</f>
        <v>0</v>
      </c>
      <c r="N26" s="217"/>
    </row>
    <row r="27" customHeight="1" spans="1:14">
      <c r="A27" s="218" t="s">
        <v>685</v>
      </c>
      <c r="B27" s="194"/>
      <c r="C27" s="196"/>
      <c r="D27" s="110"/>
      <c r="E27" s="56"/>
      <c r="F27" s="217"/>
      <c r="G27" s="110"/>
      <c r="H27" s="199"/>
      <c r="I27" s="137"/>
      <c r="J27" s="137"/>
      <c r="K27" s="268"/>
      <c r="L27" s="137"/>
      <c r="M27" s="269">
        <f>IF(I27=0,0,(L27-I27)/I27)</f>
        <v>0</v>
      </c>
      <c r="N27" s="217"/>
    </row>
    <row r="28" customHeight="1" spans="1:14">
      <c r="A28" s="218" t="s">
        <v>195</v>
      </c>
      <c r="B28" s="194"/>
      <c r="C28" s="196"/>
      <c r="D28" s="110"/>
      <c r="E28" s="18"/>
      <c r="F28" s="110"/>
      <c r="G28" s="110"/>
      <c r="H28" s="199">
        <f>H26-H27</f>
        <v>0</v>
      </c>
      <c r="I28" s="199">
        <f>I26-I27</f>
        <v>0</v>
      </c>
      <c r="J28" s="199">
        <f>J26-J27</f>
        <v>0</v>
      </c>
      <c r="K28" s="199"/>
      <c r="L28" s="199">
        <f>L26-L27</f>
        <v>0</v>
      </c>
      <c r="M28" s="269">
        <f>IF(I28=0,0,(L28-I28)/I28)</f>
        <v>0</v>
      </c>
      <c r="N28" s="217"/>
    </row>
    <row r="29" customHeight="1" spans="1:14">
      <c r="A29" s="270" t="str">
        <f>参数填写!A5</f>
        <v>被评估单位填表人：蒋申璐</v>
      </c>
      <c r="B29" s="271"/>
      <c r="C29" s="271"/>
      <c r="D29" s="271"/>
      <c r="E29" s="272"/>
      <c r="F29" s="272"/>
      <c r="H29" s="208" t="s">
        <v>186</v>
      </c>
      <c r="I29" s="208"/>
      <c r="J29" s="208"/>
      <c r="K29" s="208"/>
      <c r="L29" s="208"/>
      <c r="M29" s="208"/>
      <c r="N29" s="208"/>
    </row>
    <row r="30" customHeight="1" spans="1:14">
      <c r="A30" s="223" t="str">
        <f>参数填写!A6</f>
        <v>填表日期：2022年8月</v>
      </c>
    </row>
  </sheetData>
  <mergeCells count="14">
    <mergeCell ref="H6:I6"/>
    <mergeCell ref="J6:L6"/>
    <mergeCell ref="A26:C26"/>
    <mergeCell ref="A27:C27"/>
    <mergeCell ref="A28:C28"/>
    <mergeCell ref="A6:A7"/>
    <mergeCell ref="B6:B7"/>
    <mergeCell ref="C6:C7"/>
    <mergeCell ref="D6:D7"/>
    <mergeCell ref="E6:E7"/>
    <mergeCell ref="F6:F7"/>
    <mergeCell ref="G6:G7"/>
    <mergeCell ref="M6:M7"/>
    <mergeCell ref="N6:N7"/>
  </mergeCells>
  <printOptions horizontalCentered="1"/>
  <pageMargins left="0.71" right="0.19" top="0.87" bottom="0.68" header="1.26"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
  <sheetViews>
    <sheetView workbookViewId="0">
      <selection activeCell="C18" sqref="C18"/>
    </sheetView>
  </sheetViews>
  <sheetFormatPr defaultColWidth="9" defaultRowHeight="12.75" outlineLevelCol="6"/>
  <cols>
    <col min="1" max="1" width="6.9" style="81" customWidth="1"/>
    <col min="2" max="2" width="33.5" style="81" customWidth="1"/>
    <col min="3" max="3" width="18.7" style="81" customWidth="1"/>
    <col min="4" max="4" width="16.9" style="81" customWidth="1"/>
    <col min="5" max="5" width="13.7" style="81" customWidth="1"/>
    <col min="6" max="6" width="12.6" style="81" customWidth="1"/>
    <col min="7" max="7" width="13" style="81" customWidth="1"/>
    <col min="8" max="16384" width="9" style="81"/>
  </cols>
  <sheetData>
    <row r="1" s="73" customFormat="1" ht="30" customHeight="1" spans="1:7">
      <c r="A1" s="309" t="s">
        <v>187</v>
      </c>
      <c r="B1" s="309"/>
      <c r="C1" s="309"/>
      <c r="D1" s="309"/>
      <c r="E1" s="309"/>
      <c r="F1" s="309"/>
      <c r="G1" s="309"/>
    </row>
    <row r="2" ht="14.1" customHeight="1" spans="1:7">
      <c r="A2" s="190" t="str">
        <f>参数填写!A3</f>
        <v>评估基准日：2022年7月31日</v>
      </c>
      <c r="B2" s="92"/>
      <c r="C2" s="92"/>
      <c r="D2" s="92"/>
      <c r="E2" s="92"/>
      <c r="F2" s="92"/>
      <c r="G2" s="92"/>
    </row>
    <row r="3" ht="14.1" customHeight="1" spans="1:7">
      <c r="A3" s="100"/>
      <c r="B3" s="100"/>
      <c r="C3" s="100"/>
      <c r="D3" s="100"/>
      <c r="E3" s="100"/>
      <c r="F3" s="103" t="s">
        <v>188</v>
      </c>
      <c r="G3" s="103"/>
    </row>
    <row r="4" ht="14.1" customHeight="1" spans="1:7">
      <c r="A4" s="100"/>
      <c r="B4" s="100"/>
      <c r="C4" s="100"/>
      <c r="D4" s="100"/>
      <c r="E4" s="100"/>
      <c r="F4" s="103"/>
      <c r="G4" s="103"/>
    </row>
    <row r="5" ht="15.75" customHeight="1" spans="1:7">
      <c r="A5" s="256" t="str">
        <f>参数填写!A4</f>
        <v>被评估单位：杭氧集团股份有限公司</v>
      </c>
      <c r="F5" s="505" t="s">
        <v>3</v>
      </c>
      <c r="G5" s="505"/>
    </row>
    <row r="6" s="243" customFormat="1" ht="26.25" customHeight="1" spans="1:7">
      <c r="A6" s="106" t="s">
        <v>171</v>
      </c>
      <c r="B6" s="106" t="s">
        <v>130</v>
      </c>
      <c r="C6" s="106" t="s">
        <v>94</v>
      </c>
      <c r="D6" s="106" t="s">
        <v>95</v>
      </c>
      <c r="E6" s="262" t="s">
        <v>96</v>
      </c>
      <c r="F6" s="107" t="s">
        <v>97</v>
      </c>
      <c r="G6" s="133" t="s">
        <v>8</v>
      </c>
    </row>
    <row r="7" ht="15.75" customHeight="1" spans="1:7">
      <c r="A7" s="106" t="s">
        <v>189</v>
      </c>
      <c r="B7" s="474" t="s">
        <v>190</v>
      </c>
      <c r="C7" s="475">
        <f>SUMIF('3-1-1现金'!$A$7:$A$5170,"合计",'3-1-1现金'!F$7:F$5170)</f>
        <v>0</v>
      </c>
      <c r="D7" s="475">
        <f>SUMIF('3-1-1现金'!$A$9:$A$5170,"合计",'3-1-1现金'!G$9:G$5170)</f>
        <v>0</v>
      </c>
      <c r="E7" s="216">
        <f>D7-C7</f>
        <v>0</v>
      </c>
      <c r="F7" s="202">
        <f>IF(C7=0,0,E7/C7)</f>
        <v>0</v>
      </c>
      <c r="G7" s="217"/>
    </row>
    <row r="8" ht="15.75" customHeight="1" spans="1:7">
      <c r="A8" s="106" t="s">
        <v>191</v>
      </c>
      <c r="B8" s="476" t="s">
        <v>192</v>
      </c>
      <c r="C8" s="475">
        <f>SUMIF('3-1-2银行存款'!$A$7:$A$5170,"合计",'3-1-2银行存款'!G$7:G$5170)</f>
        <v>0</v>
      </c>
      <c r="D8" s="475">
        <f>SUMIF('3-1-2银行存款'!$A$7:$A$5170,"合计",'3-1-2银行存款'!H$7:H$5170)</f>
        <v>0</v>
      </c>
      <c r="E8" s="216">
        <f>D8-C8</f>
        <v>0</v>
      </c>
      <c r="F8" s="202">
        <f>IF(C8=0,0,E8/C8)</f>
        <v>0</v>
      </c>
      <c r="G8" s="217"/>
    </row>
    <row r="9" ht="15.75" customHeight="1" spans="1:7">
      <c r="A9" s="106" t="s">
        <v>193</v>
      </c>
      <c r="B9" s="476" t="s">
        <v>194</v>
      </c>
      <c r="C9" s="475">
        <f>SUMIF('3-1-3其他货币资金'!$A$7:$A$5170,"合计",'3-1-3其他货币资金'!G$7:G$5170)</f>
        <v>0</v>
      </c>
      <c r="D9" s="475">
        <f>SUMIF('3-1-3其他货币资金'!$A$7:$A$5170,"合计",'3-1-3其他货币资金'!H$7:H$5170)</f>
        <v>0</v>
      </c>
      <c r="E9" s="216">
        <f>D9-C9</f>
        <v>0</v>
      </c>
      <c r="F9" s="202">
        <f>IF(C9=0,0,E9/C9)</f>
        <v>0</v>
      </c>
      <c r="G9" s="217"/>
    </row>
    <row r="10" s="3" customFormat="1" ht="15.75" customHeight="1" spans="1:7">
      <c r="A10" s="416"/>
      <c r="B10" s="477"/>
      <c r="C10" s="478"/>
      <c r="D10" s="34"/>
      <c r="E10" s="34"/>
      <c r="F10" s="479"/>
      <c r="G10" s="58"/>
    </row>
    <row r="11" s="3" customFormat="1" ht="15.75" customHeight="1" spans="1:7">
      <c r="A11" s="416"/>
      <c r="B11" s="477"/>
      <c r="C11" s="478"/>
      <c r="D11" s="34"/>
      <c r="E11" s="34"/>
      <c r="F11" s="479"/>
      <c r="G11" s="58"/>
    </row>
    <row r="12" s="3" customFormat="1" ht="15.75" customHeight="1" spans="1:7">
      <c r="A12" s="416"/>
      <c r="B12" s="477"/>
      <c r="C12" s="478"/>
      <c r="D12" s="34"/>
      <c r="E12" s="34"/>
      <c r="F12" s="479"/>
      <c r="G12" s="58"/>
    </row>
    <row r="13" s="3" customFormat="1" ht="15.75" customHeight="1" spans="1:7">
      <c r="A13" s="416"/>
      <c r="B13" s="477"/>
      <c r="C13" s="478"/>
      <c r="D13" s="34"/>
      <c r="E13" s="34"/>
      <c r="F13" s="479"/>
      <c r="G13" s="58"/>
    </row>
    <row r="14" s="3" customFormat="1" ht="15.75" customHeight="1" spans="1:7">
      <c r="A14" s="416"/>
      <c r="B14" s="477"/>
      <c r="C14" s="478"/>
      <c r="D14" s="34"/>
      <c r="E14" s="34"/>
      <c r="F14" s="479"/>
      <c r="G14" s="58"/>
    </row>
    <row r="15" s="3" customFormat="1" ht="15.75" customHeight="1" spans="1:7">
      <c r="A15" s="416"/>
      <c r="B15" s="477"/>
      <c r="C15" s="478"/>
      <c r="D15" s="34"/>
      <c r="E15" s="34"/>
      <c r="F15" s="479"/>
      <c r="G15" s="58"/>
    </row>
    <row r="16" ht="15.75" customHeight="1" spans="1:7">
      <c r="A16" s="106"/>
      <c r="B16" s="252"/>
      <c r="C16" s="215"/>
      <c r="D16" s="216"/>
      <c r="E16" s="216"/>
      <c r="F16" s="253"/>
      <c r="G16" s="217"/>
    </row>
    <row r="17" ht="15.75" customHeight="1" spans="1:7">
      <c r="A17" s="106"/>
      <c r="B17" s="252"/>
      <c r="C17" s="215"/>
      <c r="D17" s="216"/>
      <c r="E17" s="216"/>
      <c r="F17" s="253"/>
      <c r="G17" s="217"/>
    </row>
    <row r="18" ht="15.75" customHeight="1" spans="1:7">
      <c r="A18" s="110"/>
      <c r="B18" s="252"/>
      <c r="C18" s="215"/>
      <c r="D18" s="216"/>
      <c r="E18" s="216"/>
      <c r="F18" s="253"/>
      <c r="G18" s="217"/>
    </row>
    <row r="19" ht="15.75" customHeight="1" spans="1:7">
      <c r="A19" s="110"/>
      <c r="B19" s="252"/>
      <c r="C19" s="215"/>
      <c r="D19" s="216"/>
      <c r="E19" s="216"/>
      <c r="F19" s="253"/>
      <c r="G19" s="217"/>
    </row>
    <row r="20" ht="15.75" customHeight="1" spans="1:7">
      <c r="A20" s="110"/>
      <c r="B20" s="252"/>
      <c r="C20" s="215"/>
      <c r="D20" s="216"/>
      <c r="E20" s="216"/>
      <c r="F20" s="253"/>
      <c r="G20" s="217"/>
    </row>
    <row r="21" ht="15.75" customHeight="1" spans="1:7">
      <c r="A21" s="110"/>
      <c r="B21" s="252"/>
      <c r="C21" s="215"/>
      <c r="D21" s="216"/>
      <c r="E21" s="216"/>
      <c r="F21" s="253"/>
      <c r="G21" s="217"/>
    </row>
    <row r="22" ht="15.75" customHeight="1" spans="1:7">
      <c r="A22" s="110"/>
      <c r="B22" s="252"/>
      <c r="C22" s="215"/>
      <c r="D22" s="216"/>
      <c r="E22" s="216"/>
      <c r="F22" s="253"/>
      <c r="G22" s="217"/>
    </row>
    <row r="23" ht="15.75" customHeight="1" spans="1:7">
      <c r="A23" s="110"/>
      <c r="B23" s="252"/>
      <c r="C23" s="215"/>
      <c r="D23" s="216"/>
      <c r="E23" s="216"/>
      <c r="F23" s="253"/>
      <c r="G23" s="217"/>
    </row>
    <row r="24" ht="15.75" customHeight="1" spans="1:7">
      <c r="A24" s="218" t="s">
        <v>195</v>
      </c>
      <c r="B24" s="196"/>
      <c r="C24" s="215">
        <f>SUM(C7:C23)</f>
        <v>0</v>
      </c>
      <c r="D24" s="215">
        <f>SUM(D7:D23)</f>
        <v>0</v>
      </c>
      <c r="E24" s="216">
        <f>D24-C24</f>
        <v>0</v>
      </c>
      <c r="F24" s="202">
        <f>IF(C24=0,0,E24/C24)</f>
        <v>0</v>
      </c>
      <c r="G24" s="217"/>
    </row>
    <row r="25" ht="15.75" customHeight="1" spans="1:7">
      <c r="A25" s="79"/>
      <c r="D25" s="208" t="s">
        <v>186</v>
      </c>
      <c r="E25" s="208"/>
      <c r="F25" s="208"/>
      <c r="G25" s="208"/>
    </row>
    <row r="26" ht="15.75" customHeight="1" spans="1:7">
      <c r="A26" s="79"/>
    </row>
    <row r="27" ht="15.75" customHeight="1"/>
  </sheetData>
  <mergeCells count="4">
    <mergeCell ref="A1:G1"/>
    <mergeCell ref="F3:G3"/>
    <mergeCell ref="F5:G5"/>
    <mergeCell ref="A24:B24"/>
  </mergeCells>
  <printOptions horizontalCentered="1"/>
  <pageMargins left="1" right="0.56" top="1.3" bottom="0.866141732283464" header="0.511811023622047" footer="0.511811023622047"/>
  <pageSetup paperSize="9" orientation="landscape"/>
  <headerFooter alignWithMargins="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7"/>
  <sheetViews>
    <sheetView workbookViewId="0">
      <selection activeCell="D14" sqref="D14"/>
    </sheetView>
  </sheetViews>
  <sheetFormatPr defaultColWidth="9" defaultRowHeight="15.75" customHeight="1" outlineLevelCol="5"/>
  <cols>
    <col min="1" max="1" width="8.9" style="81" customWidth="1"/>
    <col min="2" max="2" width="30.9" style="81" customWidth="1"/>
    <col min="3" max="4" width="20.4" style="81" customWidth="1"/>
    <col min="5" max="5" width="20" style="81" customWidth="1"/>
    <col min="6" max="6" width="13" style="81" customWidth="1"/>
    <col min="7" max="16384" width="9" style="81"/>
  </cols>
  <sheetData>
    <row r="1" s="73" customFormat="1" ht="30" customHeight="1" spans="1:6">
      <c r="A1" s="189" t="s">
        <v>686</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687</v>
      </c>
    </row>
    <row r="4" ht="14.1" customHeight="1" spans="1:6">
      <c r="A4" s="100"/>
      <c r="B4" s="100"/>
      <c r="C4" s="100"/>
      <c r="D4" s="100"/>
      <c r="E4" s="100"/>
      <c r="F4" s="103"/>
    </row>
    <row r="5" customHeight="1" spans="1:6">
      <c r="A5" s="256" t="str">
        <f>参数填写!A4</f>
        <v>被评估单位：杭氧集团股份有限公司</v>
      </c>
      <c r="F5" s="244" t="s">
        <v>3</v>
      </c>
    </row>
    <row r="6" s="243" customFormat="1" customHeight="1" spans="1:6">
      <c r="A6" s="106" t="s">
        <v>171</v>
      </c>
      <c r="B6" s="106" t="s">
        <v>130</v>
      </c>
      <c r="C6" s="106" t="s">
        <v>94</v>
      </c>
      <c r="D6" s="106" t="s">
        <v>95</v>
      </c>
      <c r="E6" s="262" t="s">
        <v>96</v>
      </c>
      <c r="F6" s="107" t="s">
        <v>97</v>
      </c>
    </row>
    <row r="7" customHeight="1" spans="1:6">
      <c r="A7" s="106" t="s">
        <v>688</v>
      </c>
      <c r="B7" s="263" t="s">
        <v>689</v>
      </c>
      <c r="C7" s="204">
        <f>SUMIF('4-12-1无形-土地'!$A$7:$A$5170,"合计",'4-12-1无形-土地'!L$7:L$5170)</f>
        <v>0</v>
      </c>
      <c r="D7" s="204">
        <f>SUMIF('4-12-1无形-土地'!$A$7:$A$5170,"合计",'4-12-1无形-土地'!M$7:M$5170)</f>
        <v>0</v>
      </c>
      <c r="E7" s="199">
        <f>D7-C7</f>
        <v>0</v>
      </c>
      <c r="F7" s="202">
        <f>IF(C7=0,0,E7/C7)</f>
        <v>0</v>
      </c>
    </row>
    <row r="8" customHeight="1" spans="1:6">
      <c r="A8" s="106" t="s">
        <v>690</v>
      </c>
      <c r="B8" s="264" t="s">
        <v>691</v>
      </c>
      <c r="C8" s="204">
        <f>SUMIF('4-12-2无形-矿业权'!$A$7:$A$5170,"合计",'4-12-2无形-矿业权'!J$7:J$5170)</f>
        <v>0</v>
      </c>
      <c r="D8" s="204">
        <f>SUMIF('4-12-2无形-矿业权'!$A$7:$A$5170,"合计",'4-12-2无形-矿业权'!K$7:K$5170)</f>
        <v>0</v>
      </c>
      <c r="E8" s="199">
        <f>D8-C8</f>
        <v>0</v>
      </c>
      <c r="F8" s="202">
        <f>IF(C8=0,0,E8/C8)</f>
        <v>0</v>
      </c>
    </row>
    <row r="9" customHeight="1" spans="1:6">
      <c r="A9" s="106" t="s">
        <v>692</v>
      </c>
      <c r="B9" s="264" t="s">
        <v>693</v>
      </c>
      <c r="C9" s="204">
        <f>SUMIF('4-12-3无形-其他'!$A$7:$A$5170,"合计",'4-12-3无形-其他'!F$7:F$5170)</f>
        <v>0</v>
      </c>
      <c r="D9" s="204">
        <f>SUMIF('4-12-3无形-其他'!$A$7:$A$5170,"合计",'4-12-3无形-其他'!H$7:H$5170)</f>
        <v>0</v>
      </c>
      <c r="E9" s="199">
        <f>D9-C9</f>
        <v>0</v>
      </c>
      <c r="F9" s="202">
        <f>IF(C9=0,0,E9/C9)</f>
        <v>0</v>
      </c>
    </row>
    <row r="10" customHeight="1" spans="1:6">
      <c r="A10" s="106"/>
      <c r="B10" s="263"/>
      <c r="C10" s="199"/>
      <c r="D10" s="137"/>
      <c r="E10" s="137"/>
      <c r="F10" s="253"/>
    </row>
    <row r="11" customHeight="1" spans="1:6">
      <c r="A11" s="106"/>
      <c r="B11" s="263"/>
      <c r="C11" s="199"/>
      <c r="D11" s="137"/>
      <c r="E11" s="137"/>
      <c r="F11" s="253"/>
    </row>
    <row r="12" customHeight="1" spans="1:6">
      <c r="A12" s="106"/>
      <c r="B12" s="263"/>
      <c r="C12" s="199"/>
      <c r="D12" s="137"/>
      <c r="E12" s="137"/>
      <c r="F12" s="253"/>
    </row>
    <row r="13" customHeight="1" spans="1:6">
      <c r="A13" s="106"/>
      <c r="B13" s="263"/>
      <c r="C13" s="199"/>
      <c r="D13" s="137"/>
      <c r="E13" s="137"/>
      <c r="F13" s="253"/>
    </row>
    <row r="14" customHeight="1" spans="1:6">
      <c r="A14" s="106"/>
      <c r="B14" s="263"/>
      <c r="C14" s="199"/>
      <c r="D14" s="137"/>
      <c r="E14" s="137"/>
      <c r="F14" s="253"/>
    </row>
    <row r="15" customHeight="1" spans="1:6">
      <c r="A15" s="106"/>
      <c r="B15" s="263"/>
      <c r="C15" s="199"/>
      <c r="D15" s="137"/>
      <c r="E15" s="137"/>
      <c r="F15" s="253"/>
    </row>
    <row r="16" customHeight="1" spans="1:6">
      <c r="A16" s="106"/>
      <c r="B16" s="263"/>
      <c r="C16" s="199"/>
      <c r="D16" s="137"/>
      <c r="E16" s="137"/>
      <c r="F16" s="253"/>
    </row>
    <row r="17" customHeight="1" spans="1:6">
      <c r="A17" s="106"/>
      <c r="B17" s="263"/>
      <c r="C17" s="199"/>
      <c r="D17" s="137"/>
      <c r="E17" s="137"/>
      <c r="F17" s="253"/>
    </row>
    <row r="18" customHeight="1" spans="1:6">
      <c r="A18" s="106"/>
      <c r="B18" s="263"/>
      <c r="C18" s="199"/>
      <c r="D18" s="137"/>
      <c r="E18" s="137"/>
      <c r="F18" s="253"/>
    </row>
    <row r="19" customHeight="1" spans="1:6">
      <c r="A19" s="106"/>
      <c r="B19" s="263"/>
      <c r="C19" s="199"/>
      <c r="D19" s="137"/>
      <c r="E19" s="137"/>
      <c r="F19" s="253"/>
    </row>
    <row r="20" customHeight="1" spans="1:6">
      <c r="A20" s="106"/>
      <c r="B20" s="263"/>
      <c r="C20" s="199"/>
      <c r="D20" s="137"/>
      <c r="E20" s="137"/>
      <c r="F20" s="253"/>
    </row>
    <row r="21" customHeight="1" spans="1:6">
      <c r="A21" s="106"/>
      <c r="B21" s="263"/>
      <c r="C21" s="199"/>
      <c r="D21" s="137"/>
      <c r="E21" s="137"/>
      <c r="F21" s="253"/>
    </row>
    <row r="22" customHeight="1" spans="1:6">
      <c r="A22" s="106"/>
      <c r="B22" s="263"/>
      <c r="C22" s="199"/>
      <c r="D22" s="137"/>
      <c r="E22" s="137"/>
      <c r="F22" s="253"/>
    </row>
    <row r="23" customHeight="1" spans="1:6">
      <c r="A23" s="262" t="s">
        <v>245</v>
      </c>
      <c r="B23" s="265"/>
      <c r="C23" s="199">
        <f>SUM(C7:C9)</f>
        <v>0</v>
      </c>
      <c r="D23" s="199">
        <f>SUM(D7:D9)</f>
        <v>0</v>
      </c>
      <c r="E23" s="199">
        <f>D23-C23</f>
        <v>0</v>
      </c>
      <c r="F23" s="202">
        <f>IF(C23=0,0,E23/C23)</f>
        <v>0</v>
      </c>
    </row>
    <row r="24" customHeight="1" spans="1:6">
      <c r="A24" s="251" t="s">
        <v>694</v>
      </c>
      <c r="B24" s="255"/>
      <c r="C24" s="199"/>
      <c r="D24" s="137"/>
      <c r="E24" s="199">
        <f>D24-C24</f>
        <v>0</v>
      </c>
      <c r="F24" s="202">
        <f>IF(C24=0,0,E24/C24)</f>
        <v>0</v>
      </c>
    </row>
    <row r="25" customHeight="1" spans="1:6">
      <c r="A25" s="262" t="s">
        <v>195</v>
      </c>
      <c r="B25" s="265"/>
      <c r="C25" s="199">
        <f>C23-C24</f>
        <v>0</v>
      </c>
      <c r="D25" s="199">
        <f>D23-D24</f>
        <v>0</v>
      </c>
      <c r="E25" s="199">
        <f>D25-C25</f>
        <v>0</v>
      </c>
      <c r="F25" s="202">
        <f>IF(C25=0,0,E25/C25)</f>
        <v>0</v>
      </c>
    </row>
    <row r="26" customHeight="1" spans="1:6">
      <c r="A26" s="79"/>
      <c r="D26" s="208" t="s">
        <v>186</v>
      </c>
      <c r="E26" s="208"/>
      <c r="F26" s="208"/>
    </row>
    <row r="27" customHeight="1" spans="1:6">
      <c r="A27" s="79"/>
    </row>
  </sheetData>
  <mergeCells count="3">
    <mergeCell ref="A23:B23"/>
    <mergeCell ref="A24:B24"/>
    <mergeCell ref="A25:B25"/>
  </mergeCells>
  <printOptions horizontalCentered="1"/>
  <pageMargins left="1" right="0.33" top="0.87" bottom="0.866141732283464" header="1.28"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0"/>
  <sheetViews>
    <sheetView workbookViewId="0">
      <selection activeCell="K7" sqref="K7:M7"/>
    </sheetView>
  </sheetViews>
  <sheetFormatPr defaultColWidth="9" defaultRowHeight="15.75" customHeight="1"/>
  <cols>
    <col min="1" max="1" width="4.5" style="81" customWidth="1"/>
    <col min="2" max="2" width="12.6" style="81" customWidth="1"/>
    <col min="3" max="3" width="11.6" style="81" customWidth="1"/>
    <col min="4" max="4" width="10.9" style="81" customWidth="1"/>
    <col min="5" max="5" width="7.9" style="81" customWidth="1"/>
    <col min="6" max="7" width="5.4" style="81" customWidth="1"/>
    <col min="8" max="9" width="5.1" style="81" customWidth="1"/>
    <col min="10" max="10" width="8" style="81" customWidth="1"/>
    <col min="11" max="11" width="11.2" style="81" customWidth="1"/>
    <col min="12" max="12" width="11.6" style="81" customWidth="1"/>
    <col min="13" max="13" width="11.9" style="81" customWidth="1"/>
    <col min="14" max="14" width="8.6" style="81" customWidth="1"/>
    <col min="15" max="15" width="6.9" style="81" customWidth="1"/>
    <col min="16" max="16" width="8" style="81" customWidth="1"/>
    <col min="17" max="16384" width="9" style="81"/>
  </cols>
  <sheetData>
    <row r="1" s="73" customFormat="1" ht="30" customHeight="1" spans="1:16">
      <c r="A1" s="189" t="s">
        <v>695</v>
      </c>
      <c r="B1" s="86"/>
      <c r="C1" s="86"/>
      <c r="D1" s="86"/>
      <c r="E1" s="86"/>
      <c r="F1" s="86"/>
      <c r="G1" s="86"/>
      <c r="H1" s="86"/>
      <c r="I1" s="86"/>
      <c r="J1" s="86"/>
      <c r="K1" s="86"/>
      <c r="L1" s="86"/>
      <c r="M1" s="86"/>
      <c r="N1" s="86"/>
      <c r="O1" s="86"/>
      <c r="P1" s="86"/>
    </row>
    <row r="2" ht="14.1" customHeight="1" spans="1:16">
      <c r="A2" s="190" t="str">
        <f>参数填写!A3</f>
        <v>评估基准日：2022年7月31日</v>
      </c>
      <c r="B2" s="92"/>
      <c r="C2" s="92"/>
      <c r="D2" s="92"/>
      <c r="E2" s="92"/>
      <c r="F2" s="92"/>
      <c r="G2" s="92"/>
      <c r="H2" s="92"/>
      <c r="I2" s="92"/>
      <c r="J2" s="93"/>
      <c r="K2" s="93"/>
      <c r="L2" s="93"/>
      <c r="M2" s="93"/>
      <c r="N2" s="93"/>
      <c r="O2" s="93"/>
      <c r="P2" s="93"/>
    </row>
    <row r="3" ht="14.1" customHeight="1" spans="1:16">
      <c r="A3" s="100"/>
      <c r="B3" s="100"/>
      <c r="C3" s="100"/>
      <c r="D3" s="100"/>
      <c r="E3" s="100"/>
      <c r="F3" s="100"/>
      <c r="G3" s="100"/>
      <c r="H3" s="100"/>
      <c r="I3" s="100"/>
      <c r="J3" s="96"/>
      <c r="K3" s="96"/>
      <c r="L3" s="96"/>
      <c r="M3" s="96"/>
      <c r="N3" s="96"/>
      <c r="O3" s="191" t="s">
        <v>696</v>
      </c>
      <c r="P3" s="191"/>
    </row>
    <row r="4" ht="14.1" customHeight="1" spans="1:16">
      <c r="A4" s="100"/>
      <c r="B4" s="100"/>
      <c r="C4" s="100"/>
      <c r="D4" s="100"/>
      <c r="E4" s="100"/>
      <c r="F4" s="100"/>
      <c r="G4" s="100"/>
      <c r="H4" s="100"/>
      <c r="I4" s="100"/>
      <c r="J4" s="96"/>
      <c r="K4" s="96"/>
      <c r="L4" s="96"/>
      <c r="M4" s="96"/>
      <c r="N4" s="96"/>
      <c r="O4" s="191"/>
      <c r="P4" s="191"/>
    </row>
    <row r="5" customHeight="1" spans="1:16">
      <c r="A5" s="256" t="str">
        <f>参数填写!A4</f>
        <v>被评估单位：杭氧集团股份有限公司</v>
      </c>
      <c r="N5" s="193" t="s">
        <v>3</v>
      </c>
      <c r="O5" s="193"/>
      <c r="P5" s="193"/>
    </row>
    <row r="6" s="97" customFormat="1" ht="27.75" customHeight="1" spans="1:16">
      <c r="A6" s="257" t="s">
        <v>5</v>
      </c>
      <c r="B6" s="257" t="s">
        <v>440</v>
      </c>
      <c r="C6" s="16" t="s">
        <v>441</v>
      </c>
      <c r="D6" s="257" t="s">
        <v>442</v>
      </c>
      <c r="E6" s="257" t="s">
        <v>443</v>
      </c>
      <c r="F6" s="257" t="s">
        <v>444</v>
      </c>
      <c r="G6" s="257" t="s">
        <v>445</v>
      </c>
      <c r="H6" s="257" t="s">
        <v>446</v>
      </c>
      <c r="I6" s="257" t="s">
        <v>447</v>
      </c>
      <c r="J6" s="257" t="s">
        <v>448</v>
      </c>
      <c r="K6" s="257" t="s">
        <v>347</v>
      </c>
      <c r="L6" s="212" t="s">
        <v>94</v>
      </c>
      <c r="M6" s="257" t="s">
        <v>95</v>
      </c>
      <c r="N6" s="257" t="s">
        <v>96</v>
      </c>
      <c r="O6" s="257" t="s">
        <v>97</v>
      </c>
      <c r="P6" s="257" t="s">
        <v>8</v>
      </c>
    </row>
    <row r="7" customHeight="1" spans="1:16">
      <c r="A7" s="110"/>
      <c r="B7" s="110"/>
      <c r="C7" s="56"/>
      <c r="D7" s="213"/>
      <c r="E7" s="214"/>
      <c r="F7" s="110"/>
      <c r="G7" s="110"/>
      <c r="H7" s="110"/>
      <c r="I7" s="110"/>
      <c r="J7" s="216"/>
      <c r="K7" s="216"/>
      <c r="L7" s="215"/>
      <c r="M7" s="216"/>
      <c r="N7" s="216">
        <f>M7-L7</f>
        <v>0</v>
      </c>
      <c r="O7" s="202">
        <f>IF(L7=0,0,N7/L7)</f>
        <v>0</v>
      </c>
      <c r="P7" s="217"/>
    </row>
    <row r="8" customHeight="1" spans="1:16">
      <c r="A8" s="110"/>
      <c r="B8" s="110"/>
      <c r="C8" s="56"/>
      <c r="D8" s="213"/>
      <c r="E8" s="214"/>
      <c r="F8" s="110"/>
      <c r="G8" s="110"/>
      <c r="H8" s="110"/>
      <c r="I8" s="110"/>
      <c r="J8" s="216"/>
      <c r="K8" s="216"/>
      <c r="L8" s="216"/>
      <c r="M8" s="216"/>
      <c r="N8" s="216"/>
      <c r="O8" s="216" t="s">
        <v>185</v>
      </c>
      <c r="P8" s="217"/>
    </row>
    <row r="9" customHeight="1" spans="1:16">
      <c r="A9" s="110"/>
      <c r="B9" s="110"/>
      <c r="C9" s="56"/>
      <c r="D9" s="213"/>
      <c r="E9" s="214"/>
      <c r="F9" s="110"/>
      <c r="G9" s="110"/>
      <c r="H9" s="110"/>
      <c r="I9" s="110"/>
      <c r="J9" s="216"/>
      <c r="K9" s="216"/>
      <c r="L9" s="216"/>
      <c r="M9" s="216"/>
      <c r="N9" s="216"/>
      <c r="O9" s="216" t="s">
        <v>185</v>
      </c>
      <c r="P9" s="217"/>
    </row>
    <row r="10" customHeight="1" spans="1:16">
      <c r="A10" s="110"/>
      <c r="B10" s="110"/>
      <c r="C10" s="56"/>
      <c r="D10" s="213"/>
      <c r="E10" s="214"/>
      <c r="F10" s="110"/>
      <c r="G10" s="110"/>
      <c r="H10" s="110"/>
      <c r="I10" s="110"/>
      <c r="J10" s="216"/>
      <c r="K10" s="216"/>
      <c r="L10" s="216"/>
      <c r="M10" s="216"/>
      <c r="N10" s="216"/>
      <c r="O10" s="216" t="s">
        <v>185</v>
      </c>
      <c r="P10" s="217"/>
    </row>
    <row r="11" customHeight="1" spans="1:16">
      <c r="A11" s="110"/>
      <c r="B11" s="110"/>
      <c r="C11" s="56"/>
      <c r="D11" s="213"/>
      <c r="E11" s="214"/>
      <c r="F11" s="110"/>
      <c r="G11" s="110"/>
      <c r="H11" s="110"/>
      <c r="I11" s="110"/>
      <c r="J11" s="216"/>
      <c r="K11" s="216"/>
      <c r="L11" s="216"/>
      <c r="M11" s="216"/>
      <c r="N11" s="216"/>
      <c r="O11" s="216" t="s">
        <v>185</v>
      </c>
      <c r="P11" s="217"/>
    </row>
    <row r="12" customHeight="1" spans="1:16">
      <c r="A12" s="110"/>
      <c r="B12" s="110"/>
      <c r="C12" s="56"/>
      <c r="D12" s="213"/>
      <c r="E12" s="214"/>
      <c r="F12" s="110"/>
      <c r="G12" s="110"/>
      <c r="H12" s="110"/>
      <c r="I12" s="110"/>
      <c r="J12" s="216"/>
      <c r="K12" s="216"/>
      <c r="L12" s="216"/>
      <c r="M12" s="216"/>
      <c r="N12" s="216"/>
      <c r="O12" s="216" t="s">
        <v>185</v>
      </c>
      <c r="P12" s="217"/>
    </row>
    <row r="13" customHeight="1" spans="1:16">
      <c r="A13" s="110"/>
      <c r="B13" s="110"/>
      <c r="C13" s="56"/>
      <c r="D13" s="213"/>
      <c r="E13" s="214"/>
      <c r="F13" s="110"/>
      <c r="G13" s="110"/>
      <c r="H13" s="110"/>
      <c r="I13" s="110"/>
      <c r="J13" s="216"/>
      <c r="K13" s="216"/>
      <c r="L13" s="216"/>
      <c r="M13" s="216"/>
      <c r="N13" s="216"/>
      <c r="O13" s="216" t="s">
        <v>185</v>
      </c>
      <c r="P13" s="217"/>
    </row>
    <row r="14" customHeight="1" spans="1:16">
      <c r="A14" s="110"/>
      <c r="B14" s="110"/>
      <c r="C14" s="56"/>
      <c r="D14" s="213"/>
      <c r="E14" s="214"/>
      <c r="F14" s="110"/>
      <c r="G14" s="110"/>
      <c r="H14" s="110"/>
      <c r="I14" s="110"/>
      <c r="J14" s="216"/>
      <c r="K14" s="216"/>
      <c r="L14" s="216"/>
      <c r="M14" s="216"/>
      <c r="N14" s="216"/>
      <c r="O14" s="216" t="s">
        <v>185</v>
      </c>
      <c r="P14" s="217"/>
    </row>
    <row r="15" customHeight="1" spans="1:16">
      <c r="A15" s="110"/>
      <c r="B15" s="110"/>
      <c r="C15" s="56"/>
      <c r="D15" s="213"/>
      <c r="E15" s="214"/>
      <c r="F15" s="110"/>
      <c r="G15" s="110"/>
      <c r="H15" s="110"/>
      <c r="I15" s="110"/>
      <c r="J15" s="216"/>
      <c r="K15" s="216"/>
      <c r="L15" s="216"/>
      <c r="M15" s="216"/>
      <c r="N15" s="216"/>
      <c r="O15" s="216" t="s">
        <v>185</v>
      </c>
      <c r="P15" s="217"/>
    </row>
    <row r="16" customHeight="1" spans="1:16">
      <c r="A16" s="110"/>
      <c r="B16" s="110"/>
      <c r="C16" s="56"/>
      <c r="D16" s="213"/>
      <c r="E16" s="214"/>
      <c r="F16" s="110"/>
      <c r="G16" s="110"/>
      <c r="H16" s="110"/>
      <c r="I16" s="110"/>
      <c r="J16" s="216"/>
      <c r="K16" s="216"/>
      <c r="L16" s="216"/>
      <c r="M16" s="216"/>
      <c r="N16" s="216"/>
      <c r="O16" s="216" t="s">
        <v>185</v>
      </c>
      <c r="P16" s="217"/>
    </row>
    <row r="17" customHeight="1" spans="1:16">
      <c r="A17" s="110"/>
      <c r="B17" s="110"/>
      <c r="C17" s="56"/>
      <c r="D17" s="213"/>
      <c r="E17" s="214"/>
      <c r="F17" s="110"/>
      <c r="G17" s="110"/>
      <c r="H17" s="110"/>
      <c r="I17" s="110"/>
      <c r="J17" s="216"/>
      <c r="K17" s="216"/>
      <c r="L17" s="216"/>
      <c r="M17" s="216"/>
      <c r="N17" s="216"/>
      <c r="O17" s="216" t="s">
        <v>185</v>
      </c>
      <c r="P17" s="217"/>
    </row>
    <row r="18" customHeight="1" spans="1:16">
      <c r="A18" s="110"/>
      <c r="B18" s="110"/>
      <c r="C18" s="56"/>
      <c r="D18" s="213"/>
      <c r="E18" s="214"/>
      <c r="F18" s="110"/>
      <c r="G18" s="110"/>
      <c r="H18" s="110"/>
      <c r="I18" s="110"/>
      <c r="J18" s="216"/>
      <c r="K18" s="216"/>
      <c r="L18" s="216"/>
      <c r="M18" s="216"/>
      <c r="N18" s="216"/>
      <c r="O18" s="216" t="s">
        <v>185</v>
      </c>
      <c r="P18" s="217"/>
    </row>
    <row r="19" customHeight="1" spans="1:16">
      <c r="A19" s="110"/>
      <c r="B19" s="110"/>
      <c r="C19" s="56"/>
      <c r="D19" s="213"/>
      <c r="E19" s="214"/>
      <c r="F19" s="110"/>
      <c r="G19" s="110"/>
      <c r="H19" s="110"/>
      <c r="I19" s="110"/>
      <c r="J19" s="216"/>
      <c r="K19" s="216"/>
      <c r="L19" s="216"/>
      <c r="M19" s="216"/>
      <c r="N19" s="216"/>
      <c r="O19" s="216" t="s">
        <v>185</v>
      </c>
      <c r="P19" s="217"/>
    </row>
    <row r="20" customHeight="1" spans="1:16">
      <c r="A20" s="110"/>
      <c r="B20" s="110"/>
      <c r="C20" s="56"/>
      <c r="D20" s="213"/>
      <c r="E20" s="214"/>
      <c r="F20" s="110"/>
      <c r="G20" s="110"/>
      <c r="H20" s="110"/>
      <c r="I20" s="110"/>
      <c r="J20" s="216"/>
      <c r="K20" s="216"/>
      <c r="L20" s="216"/>
      <c r="M20" s="216"/>
      <c r="N20" s="216"/>
      <c r="O20" s="216" t="s">
        <v>185</v>
      </c>
      <c r="P20" s="217"/>
    </row>
    <row r="21" customHeight="1" spans="1:16">
      <c r="A21" s="110"/>
      <c r="B21" s="110"/>
      <c r="C21" s="56"/>
      <c r="D21" s="213"/>
      <c r="E21" s="214"/>
      <c r="F21" s="110"/>
      <c r="G21" s="110"/>
      <c r="H21" s="110"/>
      <c r="I21" s="110"/>
      <c r="J21" s="216"/>
      <c r="K21" s="216"/>
      <c r="L21" s="216"/>
      <c r="M21" s="216"/>
      <c r="N21" s="216"/>
      <c r="O21" s="216" t="s">
        <v>185</v>
      </c>
      <c r="P21" s="217"/>
    </row>
    <row r="22" customHeight="1" spans="1:16">
      <c r="A22" s="110"/>
      <c r="B22" s="110"/>
      <c r="C22" s="56"/>
      <c r="D22" s="213"/>
      <c r="E22" s="214"/>
      <c r="F22" s="110"/>
      <c r="G22" s="110"/>
      <c r="H22" s="110"/>
      <c r="I22" s="110"/>
      <c r="J22" s="216"/>
      <c r="K22" s="216"/>
      <c r="L22" s="216"/>
      <c r="M22" s="216"/>
      <c r="N22" s="216"/>
      <c r="O22" s="216" t="s">
        <v>185</v>
      </c>
      <c r="P22" s="217"/>
    </row>
    <row r="23" customHeight="1" spans="1:16">
      <c r="A23" s="110"/>
      <c r="B23" s="110"/>
      <c r="C23" s="56"/>
      <c r="D23" s="213"/>
      <c r="E23" s="214"/>
      <c r="F23" s="110"/>
      <c r="G23" s="110"/>
      <c r="H23" s="110"/>
      <c r="I23" s="110"/>
      <c r="J23" s="216"/>
      <c r="K23" s="216"/>
      <c r="L23" s="216"/>
      <c r="M23" s="216"/>
      <c r="N23" s="216"/>
      <c r="O23" s="216" t="s">
        <v>185</v>
      </c>
      <c r="P23" s="217"/>
    </row>
    <row r="24" customHeight="1" spans="1:16">
      <c r="A24" s="110"/>
      <c r="B24" s="110"/>
      <c r="C24" s="56"/>
      <c r="D24" s="213"/>
      <c r="E24" s="214"/>
      <c r="F24" s="110"/>
      <c r="G24" s="110"/>
      <c r="H24" s="110"/>
      <c r="I24" s="110"/>
      <c r="J24" s="216"/>
      <c r="K24" s="216"/>
      <c r="L24" s="216"/>
      <c r="M24" s="216"/>
      <c r="N24" s="216"/>
      <c r="O24" s="216" t="s">
        <v>185</v>
      </c>
      <c r="P24" s="217"/>
    </row>
    <row r="25" customHeight="1" spans="1:16">
      <c r="A25" s="110"/>
      <c r="B25" s="110"/>
      <c r="C25" s="56"/>
      <c r="D25" s="213"/>
      <c r="E25" s="214"/>
      <c r="F25" s="110"/>
      <c r="G25" s="110"/>
      <c r="H25" s="110"/>
      <c r="I25" s="110"/>
      <c r="J25" s="216"/>
      <c r="K25" s="216"/>
      <c r="L25" s="216"/>
      <c r="M25" s="216"/>
      <c r="N25" s="216"/>
      <c r="O25" s="216" t="s">
        <v>185</v>
      </c>
      <c r="P25" s="217"/>
    </row>
    <row r="26" customHeight="1" spans="1:16">
      <c r="A26" s="110"/>
      <c r="B26" s="110"/>
      <c r="C26" s="56"/>
      <c r="D26" s="213"/>
      <c r="E26" s="214"/>
      <c r="F26" s="110"/>
      <c r="G26" s="110"/>
      <c r="H26" s="110"/>
      <c r="I26" s="110"/>
      <c r="J26" s="216"/>
      <c r="K26" s="216"/>
      <c r="L26" s="216"/>
      <c r="M26" s="216"/>
      <c r="N26" s="216"/>
      <c r="O26" s="216" t="s">
        <v>185</v>
      </c>
      <c r="P26" s="217"/>
    </row>
    <row r="27" customHeight="1" spans="1:16">
      <c r="A27" s="110"/>
      <c r="B27" s="110"/>
      <c r="C27" s="56"/>
      <c r="D27" s="213"/>
      <c r="E27" s="214"/>
      <c r="F27" s="110"/>
      <c r="G27" s="110"/>
      <c r="H27" s="110"/>
      <c r="I27" s="110"/>
      <c r="J27" s="216"/>
      <c r="K27" s="216"/>
      <c r="L27" s="216"/>
      <c r="M27" s="216"/>
      <c r="N27" s="216"/>
      <c r="O27" s="216"/>
      <c r="P27" s="217"/>
    </row>
    <row r="28" customHeight="1" spans="1:16">
      <c r="A28" s="218" t="s">
        <v>195</v>
      </c>
      <c r="B28" s="194"/>
      <c r="C28" s="194"/>
      <c r="D28" s="196"/>
      <c r="E28" s="214"/>
      <c r="F28" s="110"/>
      <c r="G28" s="110"/>
      <c r="H28" s="110"/>
      <c r="I28" s="110"/>
      <c r="J28" s="216"/>
      <c r="K28" s="216">
        <f>SUM(K7:K27)</f>
        <v>0</v>
      </c>
      <c r="L28" s="216">
        <f>SUM(L7:L27)</f>
        <v>0</v>
      </c>
      <c r="M28" s="216">
        <f>SUM(M7:M27)</f>
        <v>0</v>
      </c>
      <c r="N28" s="216">
        <f>M28-L28</f>
        <v>0</v>
      </c>
      <c r="O28" s="202">
        <f>IF(L28=0,0,N28/L28)</f>
        <v>0</v>
      </c>
      <c r="P28" s="217"/>
    </row>
    <row r="29" customHeight="1" spans="1:16">
      <c r="A29" s="219" t="str">
        <f>参数填写!A5</f>
        <v>被评估单位填表人：蒋申璐</v>
      </c>
      <c r="B29" s="247"/>
      <c r="C29" s="247"/>
      <c r="D29" s="247"/>
      <c r="E29" s="247"/>
      <c r="F29" s="247"/>
      <c r="G29" s="247"/>
      <c r="H29" s="247"/>
      <c r="J29" s="249" t="s">
        <v>697</v>
      </c>
      <c r="K29" s="208"/>
      <c r="L29" s="208"/>
      <c r="M29" s="208"/>
      <c r="N29" s="208"/>
      <c r="O29" s="208"/>
      <c r="P29" s="208"/>
    </row>
    <row r="30" customHeight="1" spans="1:16">
      <c r="A30" s="223" t="str">
        <f>参数填写!A6</f>
        <v>填表日期：2022年8月</v>
      </c>
    </row>
  </sheetData>
  <mergeCells count="3">
    <mergeCell ref="O3:P3"/>
    <mergeCell ref="N5:P5"/>
    <mergeCell ref="A28:D28"/>
  </mergeCells>
  <printOptions horizontalCentered="1"/>
  <pageMargins left="0.28" right="0.19" top="0.87" bottom="0.59" header="1.06299212598425" footer="0.511811023622047"/>
  <pageSetup paperSize="9" scale="9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0"/>
  <sheetViews>
    <sheetView topLeftCell="A4" workbookViewId="0">
      <selection activeCell="I7" sqref="I7:K7"/>
    </sheetView>
  </sheetViews>
  <sheetFormatPr defaultColWidth="9" defaultRowHeight="15.75"/>
  <cols>
    <col min="1" max="1" width="4" customWidth="1"/>
    <col min="2" max="2" width="14.7" customWidth="1"/>
    <col min="3" max="3" width="14" customWidth="1"/>
    <col min="4" max="4" width="5.4" customWidth="1"/>
    <col min="5" max="5" width="8.5" customWidth="1"/>
    <col min="6" max="6" width="7.1" customWidth="1"/>
    <col min="7" max="7" width="8.4" customWidth="1"/>
    <col min="8" max="8" width="10.6" customWidth="1"/>
    <col min="9" max="9" width="11" customWidth="1"/>
    <col min="10" max="10" width="10.6" customWidth="1"/>
    <col min="11" max="11" width="10.4" customWidth="1"/>
    <col min="12" max="12" width="8.6" customWidth="1"/>
    <col min="13" max="13" width="8" customWidth="1"/>
    <col min="14" max="14" width="7.1" customWidth="1"/>
  </cols>
  <sheetData>
    <row r="1" ht="23.25" customHeight="1" spans="1:14">
      <c r="A1" s="189" t="s">
        <v>698</v>
      </c>
      <c r="B1" s="189"/>
      <c r="C1" s="86"/>
      <c r="D1" s="86"/>
      <c r="E1" s="86"/>
      <c r="F1" s="86"/>
      <c r="G1" s="86"/>
      <c r="H1" s="86"/>
      <c r="I1" s="86"/>
      <c r="J1" s="86"/>
      <c r="K1" s="86"/>
      <c r="L1" s="86"/>
      <c r="M1" s="86"/>
      <c r="N1" s="86"/>
    </row>
    <row r="2" spans="1:14">
      <c r="A2" s="190" t="str">
        <f>参数填写!A3</f>
        <v>评估基准日：2022年7月31日</v>
      </c>
      <c r="B2" s="92"/>
      <c r="C2" s="92"/>
      <c r="D2" s="92"/>
      <c r="E2" s="92"/>
      <c r="F2" s="92"/>
      <c r="G2" s="92"/>
      <c r="H2" s="92"/>
      <c r="I2" s="93"/>
      <c r="J2" s="93"/>
      <c r="K2" s="93"/>
      <c r="L2" s="93"/>
      <c r="M2" s="93"/>
      <c r="N2" s="93"/>
    </row>
    <row r="3" spans="1:14">
      <c r="A3" s="100"/>
      <c r="B3" s="100"/>
      <c r="C3" s="100"/>
      <c r="D3" s="100"/>
      <c r="E3" s="100"/>
      <c r="F3" s="100"/>
      <c r="G3" s="100"/>
      <c r="H3" s="100"/>
      <c r="I3" s="96"/>
      <c r="J3" s="96"/>
      <c r="K3" s="96"/>
      <c r="L3" s="96"/>
      <c r="M3" s="191" t="s">
        <v>699</v>
      </c>
      <c r="N3" s="191"/>
    </row>
    <row r="4" spans="1:14">
      <c r="A4" s="100"/>
      <c r="B4" s="100"/>
      <c r="C4" s="100"/>
      <c r="D4" s="100"/>
      <c r="E4" s="100"/>
      <c r="F4" s="100"/>
      <c r="G4" s="100"/>
      <c r="H4" s="100"/>
      <c r="I4" s="96"/>
      <c r="J4" s="96"/>
      <c r="K4" s="96"/>
      <c r="L4" s="96"/>
      <c r="M4" s="191"/>
      <c r="N4" s="191"/>
    </row>
    <row r="5" spans="1:14">
      <c r="A5" s="231" t="str">
        <f>参数填写!A4</f>
        <v>被评估单位：杭氧集团股份有限公司</v>
      </c>
      <c r="B5" s="231"/>
      <c r="C5" s="231"/>
      <c r="D5" s="231"/>
      <c r="E5" s="81"/>
      <c r="F5" s="81"/>
      <c r="G5" s="81"/>
      <c r="H5" s="81"/>
      <c r="I5" s="81"/>
      <c r="J5" s="81"/>
      <c r="K5" s="81"/>
      <c r="L5" s="81"/>
      <c r="M5" s="81"/>
      <c r="N5" s="211" t="s">
        <v>3</v>
      </c>
    </row>
    <row r="6" ht="39" customHeight="1" spans="1:14">
      <c r="A6" s="257" t="s">
        <v>5</v>
      </c>
      <c r="B6" s="257" t="s">
        <v>700</v>
      </c>
      <c r="C6" s="259" t="s">
        <v>701</v>
      </c>
      <c r="D6" s="257" t="s">
        <v>702</v>
      </c>
      <c r="E6" s="257" t="s">
        <v>443</v>
      </c>
      <c r="F6" s="257" t="s">
        <v>703</v>
      </c>
      <c r="G6" s="257" t="s">
        <v>704</v>
      </c>
      <c r="H6" s="257" t="s">
        <v>705</v>
      </c>
      <c r="I6" s="257" t="s">
        <v>347</v>
      </c>
      <c r="J6" s="212" t="s">
        <v>94</v>
      </c>
      <c r="K6" s="257" t="s">
        <v>95</v>
      </c>
      <c r="L6" s="257" t="s">
        <v>96</v>
      </c>
      <c r="M6" s="257" t="s">
        <v>97</v>
      </c>
      <c r="N6" s="257" t="s">
        <v>8</v>
      </c>
    </row>
    <row r="7" spans="1:14">
      <c r="A7" s="110"/>
      <c r="B7" s="110"/>
      <c r="C7" s="110"/>
      <c r="D7" s="110"/>
      <c r="E7" s="214"/>
      <c r="F7" s="110"/>
      <c r="G7" s="110"/>
      <c r="H7" s="110"/>
      <c r="I7" s="137"/>
      <c r="J7" s="199"/>
      <c r="K7" s="137"/>
      <c r="L7" s="137">
        <f>K7-J7</f>
        <v>0</v>
      </c>
      <c r="M7" s="202">
        <f>IF(J7=0,0,L7/J7)</f>
        <v>0</v>
      </c>
      <c r="N7" s="217"/>
    </row>
    <row r="8" spans="1:14">
      <c r="A8" s="110"/>
      <c r="B8" s="110"/>
      <c r="C8" s="110"/>
      <c r="D8" s="110"/>
      <c r="E8" s="214"/>
      <c r="F8" s="110"/>
      <c r="G8" s="110"/>
      <c r="H8" s="110"/>
      <c r="I8" s="137"/>
      <c r="J8" s="137"/>
      <c r="K8" s="137"/>
      <c r="L8" s="137"/>
      <c r="M8" s="260" t="s">
        <v>185</v>
      </c>
      <c r="N8" s="217"/>
    </row>
    <row r="9" spans="1:14">
      <c r="A9" s="110"/>
      <c r="B9" s="110"/>
      <c r="C9" s="110"/>
      <c r="D9" s="110"/>
      <c r="E9" s="214"/>
      <c r="F9" s="110"/>
      <c r="G9" s="110"/>
      <c r="H9" s="110"/>
      <c r="I9" s="137"/>
      <c r="J9" s="137"/>
      <c r="K9" s="137"/>
      <c r="L9" s="137"/>
      <c r="M9" s="260" t="s">
        <v>185</v>
      </c>
      <c r="N9" s="217"/>
    </row>
    <row r="10" spans="1:14">
      <c r="A10" s="110"/>
      <c r="B10" s="110"/>
      <c r="C10" s="110"/>
      <c r="D10" s="110"/>
      <c r="E10" s="214"/>
      <c r="F10" s="110"/>
      <c r="G10" s="110"/>
      <c r="H10" s="110"/>
      <c r="I10" s="137"/>
      <c r="J10" s="137"/>
      <c r="K10" s="137"/>
      <c r="L10" s="137"/>
      <c r="M10" s="260" t="s">
        <v>185</v>
      </c>
      <c r="N10" s="217"/>
    </row>
    <row r="11" spans="1:14">
      <c r="A11" s="110"/>
      <c r="B11" s="110"/>
      <c r="C11" s="110"/>
      <c r="D11" s="110"/>
      <c r="E11" s="214"/>
      <c r="F11" s="110"/>
      <c r="G11" s="110"/>
      <c r="H11" s="110"/>
      <c r="I11" s="137"/>
      <c r="J11" s="137"/>
      <c r="K11" s="137"/>
      <c r="L11" s="137"/>
      <c r="M11" s="260" t="s">
        <v>185</v>
      </c>
      <c r="N11" s="217"/>
    </row>
    <row r="12" spans="1:14">
      <c r="A12" s="110"/>
      <c r="B12" s="110"/>
      <c r="C12" s="110"/>
      <c r="D12" s="110"/>
      <c r="E12" s="214"/>
      <c r="F12" s="110"/>
      <c r="G12" s="110"/>
      <c r="H12" s="110"/>
      <c r="I12" s="137"/>
      <c r="J12" s="137"/>
      <c r="K12" s="137"/>
      <c r="L12" s="137"/>
      <c r="M12" s="260" t="s">
        <v>185</v>
      </c>
      <c r="N12" s="217"/>
    </row>
    <row r="13" spans="1:14">
      <c r="A13" s="110"/>
      <c r="B13" s="110"/>
      <c r="C13" s="110"/>
      <c r="D13" s="110"/>
      <c r="E13" s="214"/>
      <c r="F13" s="110"/>
      <c r="G13" s="110"/>
      <c r="H13" s="110"/>
      <c r="I13" s="137"/>
      <c r="J13" s="137"/>
      <c r="K13" s="137"/>
      <c r="L13" s="137"/>
      <c r="M13" s="260" t="s">
        <v>185</v>
      </c>
      <c r="N13" s="217"/>
    </row>
    <row r="14" spans="1:14">
      <c r="A14" s="110"/>
      <c r="B14" s="110"/>
      <c r="C14" s="110"/>
      <c r="D14" s="110"/>
      <c r="E14" s="214"/>
      <c r="F14" s="110"/>
      <c r="G14" s="110"/>
      <c r="H14" s="110"/>
      <c r="I14" s="137"/>
      <c r="J14" s="137"/>
      <c r="K14" s="137"/>
      <c r="L14" s="137"/>
      <c r="M14" s="260" t="s">
        <v>185</v>
      </c>
      <c r="N14" s="217"/>
    </row>
    <row r="15" spans="1:14">
      <c r="A15" s="110"/>
      <c r="B15" s="110"/>
      <c r="C15" s="110"/>
      <c r="D15" s="110"/>
      <c r="E15" s="214"/>
      <c r="F15" s="110"/>
      <c r="G15" s="110"/>
      <c r="H15" s="110"/>
      <c r="I15" s="137"/>
      <c r="J15" s="137"/>
      <c r="K15" s="137"/>
      <c r="L15" s="137"/>
      <c r="M15" s="260" t="s">
        <v>185</v>
      </c>
      <c r="N15" s="217"/>
    </row>
    <row r="16" spans="1:14">
      <c r="A16" s="110"/>
      <c r="B16" s="110"/>
      <c r="C16" s="110"/>
      <c r="D16" s="110"/>
      <c r="E16" s="214"/>
      <c r="F16" s="110"/>
      <c r="G16" s="110"/>
      <c r="H16" s="110"/>
      <c r="I16" s="137"/>
      <c r="J16" s="137"/>
      <c r="K16" s="137"/>
      <c r="L16" s="137"/>
      <c r="M16" s="260" t="s">
        <v>185</v>
      </c>
      <c r="N16" s="217"/>
    </row>
    <row r="17" spans="1:14">
      <c r="A17" s="110"/>
      <c r="B17" s="110"/>
      <c r="C17" s="110"/>
      <c r="D17" s="110"/>
      <c r="E17" s="214"/>
      <c r="F17" s="110"/>
      <c r="G17" s="110"/>
      <c r="H17" s="110"/>
      <c r="I17" s="137"/>
      <c r="J17" s="137"/>
      <c r="K17" s="137"/>
      <c r="L17" s="137"/>
      <c r="M17" s="260" t="s">
        <v>185</v>
      </c>
      <c r="N17" s="217"/>
    </row>
    <row r="18" spans="1:14">
      <c r="A18" s="110"/>
      <c r="B18" s="110"/>
      <c r="C18" s="110"/>
      <c r="D18" s="110"/>
      <c r="E18" s="214"/>
      <c r="F18" s="110"/>
      <c r="G18" s="110"/>
      <c r="H18" s="110"/>
      <c r="I18" s="137"/>
      <c r="J18" s="137"/>
      <c r="K18" s="137"/>
      <c r="L18" s="137"/>
      <c r="M18" s="260" t="s">
        <v>185</v>
      </c>
      <c r="N18" s="217"/>
    </row>
    <row r="19" spans="1:14">
      <c r="A19" s="110"/>
      <c r="B19" s="110"/>
      <c r="C19" s="110"/>
      <c r="D19" s="110"/>
      <c r="E19" s="214"/>
      <c r="F19" s="110"/>
      <c r="G19" s="110"/>
      <c r="H19" s="110"/>
      <c r="I19" s="137"/>
      <c r="J19" s="137"/>
      <c r="K19" s="137"/>
      <c r="L19" s="137"/>
      <c r="M19" s="260" t="s">
        <v>185</v>
      </c>
      <c r="N19" s="217"/>
    </row>
    <row r="20" spans="1:14">
      <c r="A20" s="110"/>
      <c r="B20" s="110"/>
      <c r="C20" s="110"/>
      <c r="D20" s="110"/>
      <c r="E20" s="214"/>
      <c r="F20" s="110"/>
      <c r="G20" s="110"/>
      <c r="H20" s="110"/>
      <c r="I20" s="137"/>
      <c r="J20" s="137"/>
      <c r="K20" s="137"/>
      <c r="L20" s="137"/>
      <c r="M20" s="260" t="s">
        <v>185</v>
      </c>
      <c r="N20" s="217"/>
    </row>
    <row r="21" spans="1:14">
      <c r="A21" s="110"/>
      <c r="B21" s="110"/>
      <c r="C21" s="110"/>
      <c r="D21" s="110"/>
      <c r="E21" s="214"/>
      <c r="F21" s="110"/>
      <c r="G21" s="110"/>
      <c r="H21" s="110"/>
      <c r="I21" s="137"/>
      <c r="J21" s="137"/>
      <c r="K21" s="137"/>
      <c r="L21" s="137"/>
      <c r="M21" s="260" t="s">
        <v>185</v>
      </c>
      <c r="N21" s="217"/>
    </row>
    <row r="22" spans="1:14">
      <c r="A22" s="110"/>
      <c r="B22" s="110"/>
      <c r="C22" s="110"/>
      <c r="D22" s="110"/>
      <c r="E22" s="214"/>
      <c r="F22" s="110"/>
      <c r="G22" s="110"/>
      <c r="H22" s="110"/>
      <c r="I22" s="137"/>
      <c r="J22" s="137"/>
      <c r="K22" s="137"/>
      <c r="L22" s="137"/>
      <c r="M22" s="260" t="s">
        <v>185</v>
      </c>
      <c r="N22" s="217"/>
    </row>
    <row r="23" spans="1:14">
      <c r="A23" s="110"/>
      <c r="B23" s="110"/>
      <c r="C23" s="110"/>
      <c r="D23" s="110"/>
      <c r="E23" s="214"/>
      <c r="F23" s="110"/>
      <c r="G23" s="110"/>
      <c r="H23" s="110"/>
      <c r="I23" s="137"/>
      <c r="J23" s="137"/>
      <c r="K23" s="137"/>
      <c r="L23" s="137"/>
      <c r="M23" s="260" t="s">
        <v>185</v>
      </c>
      <c r="N23" s="217"/>
    </row>
    <row r="24" spans="1:14">
      <c r="A24" s="110"/>
      <c r="B24" s="110"/>
      <c r="C24" s="110"/>
      <c r="D24" s="110"/>
      <c r="E24" s="214"/>
      <c r="F24" s="110"/>
      <c r="G24" s="110"/>
      <c r="H24" s="110"/>
      <c r="I24" s="137"/>
      <c r="J24" s="137"/>
      <c r="K24" s="137"/>
      <c r="L24" s="137"/>
      <c r="M24" s="260" t="s">
        <v>185</v>
      </c>
      <c r="N24" s="217"/>
    </row>
    <row r="25" spans="1:14">
      <c r="A25" s="110"/>
      <c r="B25" s="110"/>
      <c r="C25" s="110"/>
      <c r="D25" s="110"/>
      <c r="E25" s="214"/>
      <c r="F25" s="110"/>
      <c r="G25" s="110"/>
      <c r="H25" s="110"/>
      <c r="I25" s="137"/>
      <c r="J25" s="137"/>
      <c r="K25" s="137"/>
      <c r="L25" s="137"/>
      <c r="M25" s="260" t="s">
        <v>185</v>
      </c>
      <c r="N25" s="217"/>
    </row>
    <row r="26" spans="1:14">
      <c r="A26" s="110"/>
      <c r="B26" s="110"/>
      <c r="C26" s="110"/>
      <c r="D26" s="110"/>
      <c r="E26" s="214"/>
      <c r="F26" s="110"/>
      <c r="G26" s="110"/>
      <c r="H26" s="110"/>
      <c r="I26" s="137"/>
      <c r="J26" s="137"/>
      <c r="K26" s="137"/>
      <c r="L26" s="137"/>
      <c r="M26" s="260" t="s">
        <v>185</v>
      </c>
      <c r="N26" s="217"/>
    </row>
    <row r="27" spans="1:14">
      <c r="A27" s="110"/>
      <c r="B27" s="110"/>
      <c r="C27" s="110"/>
      <c r="D27" s="110"/>
      <c r="E27" s="214"/>
      <c r="F27" s="110"/>
      <c r="G27" s="110"/>
      <c r="H27" s="110"/>
      <c r="I27" s="137"/>
      <c r="J27" s="137"/>
      <c r="K27" s="137"/>
      <c r="L27" s="137"/>
      <c r="M27" s="260"/>
      <c r="N27" s="217"/>
    </row>
    <row r="28" spans="1:14">
      <c r="A28" s="218" t="s">
        <v>195</v>
      </c>
      <c r="B28" s="194"/>
      <c r="C28" s="194"/>
      <c r="D28" s="194"/>
      <c r="E28" s="214"/>
      <c r="F28" s="110"/>
      <c r="G28" s="110"/>
      <c r="H28" s="110"/>
      <c r="I28" s="137">
        <f>SUM(I7:I27)</f>
        <v>0</v>
      </c>
      <c r="J28" s="137">
        <f>SUM(J7:J27)</f>
        <v>0</v>
      </c>
      <c r="K28" s="137">
        <f>SUM(K7:K27)</f>
        <v>0</v>
      </c>
      <c r="L28" s="137">
        <f>K28-J28</f>
        <v>0</v>
      </c>
      <c r="M28" s="202">
        <f>IF(J28=0,0,L28/J28)</f>
        <v>0</v>
      </c>
      <c r="N28" s="217"/>
    </row>
    <row r="29" spans="1:14">
      <c r="A29" s="219" t="str">
        <f>参数填写!A5</f>
        <v>被评估单位填表人：蒋申璐</v>
      </c>
      <c r="B29" s="219"/>
      <c r="C29" s="219"/>
      <c r="D29" s="219"/>
      <c r="E29" s="224"/>
      <c r="F29" s="261"/>
      <c r="G29" s="224"/>
      <c r="H29" s="219" t="s">
        <v>186</v>
      </c>
      <c r="I29" s="219"/>
      <c r="J29" s="219"/>
      <c r="K29" s="219"/>
      <c r="L29" s="219"/>
      <c r="M29" s="219"/>
      <c r="N29" s="219"/>
    </row>
    <row r="30" spans="1:14">
      <c r="A30" s="223" t="str">
        <f>参数填写!A6</f>
        <v>填表日期：2022年8月</v>
      </c>
      <c r="B30" s="224"/>
      <c r="C30" s="224"/>
      <c r="D30" s="224"/>
      <c r="E30" s="224"/>
      <c r="F30" s="224"/>
      <c r="G30" s="224"/>
      <c r="H30" s="224"/>
      <c r="I30" s="224"/>
      <c r="J30" s="224"/>
      <c r="K30" s="224"/>
      <c r="L30" s="224"/>
      <c r="M30" s="224"/>
      <c r="N30" s="224"/>
    </row>
  </sheetData>
  <mergeCells count="2">
    <mergeCell ref="M3:N3"/>
    <mergeCell ref="A28:C28"/>
  </mergeCells>
  <printOptions horizontalCentered="1"/>
  <pageMargins left="0.47" right="0.28" top="0.87" bottom="0.59" header="1.06299212598425" footer="0.511811023622047"/>
  <pageSetup paperSize="9" fitToHeight="0" orientation="landscape"/>
  <headerFooter alignWithMargins="0">
    <oddHeader>&amp;R
&amp;"宋体,常规"&amp;10共&amp;"Times New Roman,常规"&amp;N&amp;"宋体,常规"页，第&amp;"Times New Roman,常规"&amp;P&amp;"宋体,常规"页</oddHead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
  <sheetViews>
    <sheetView workbookViewId="0">
      <selection activeCell="E7" sqref="E7:H7"/>
    </sheetView>
  </sheetViews>
  <sheetFormatPr defaultColWidth="9" defaultRowHeight="15.75" customHeight="1"/>
  <cols>
    <col min="1" max="1" width="5.7" style="81" customWidth="1"/>
    <col min="2" max="2" width="25.6" style="81" customWidth="1"/>
    <col min="3" max="3" width="10.9" style="81" customWidth="1"/>
    <col min="4" max="4" width="8.1" style="81" customWidth="1"/>
    <col min="5" max="5" width="12.5" style="81" customWidth="1"/>
    <col min="6" max="6" width="10.9" style="81" customWidth="1"/>
    <col min="7" max="7" width="11.2" style="81" customWidth="1"/>
    <col min="8" max="8" width="12.9" style="81" customWidth="1"/>
    <col min="9" max="9" width="12.5" style="81" customWidth="1"/>
    <col min="10" max="11" width="9.1" style="81" customWidth="1"/>
    <col min="12" max="16384" width="9" style="81"/>
  </cols>
  <sheetData>
    <row r="1" s="73" customFormat="1" ht="30" customHeight="1" spans="1:11">
      <c r="A1" s="189" t="s">
        <v>706</v>
      </c>
      <c r="B1" s="86"/>
      <c r="C1" s="86"/>
      <c r="D1" s="86"/>
      <c r="E1" s="86"/>
      <c r="F1" s="86"/>
      <c r="G1" s="86"/>
      <c r="H1" s="86"/>
      <c r="I1" s="86"/>
      <c r="J1" s="86"/>
      <c r="K1" s="86"/>
    </row>
    <row r="2" ht="14.1" customHeight="1" spans="1:11">
      <c r="A2" s="190" t="str">
        <f>参数填写!A3</f>
        <v>评估基准日：2022年7月31日</v>
      </c>
      <c r="B2" s="92"/>
      <c r="C2" s="92"/>
      <c r="D2" s="92"/>
      <c r="E2" s="92"/>
      <c r="F2" s="92"/>
      <c r="G2" s="93"/>
      <c r="H2" s="93"/>
      <c r="I2" s="93"/>
      <c r="J2" s="93"/>
      <c r="K2" s="93"/>
    </row>
    <row r="3" ht="14.1" customHeight="1" spans="1:11">
      <c r="A3" s="100"/>
      <c r="B3" s="100"/>
      <c r="C3" s="100"/>
      <c r="D3" s="100"/>
      <c r="E3" s="100"/>
      <c r="F3" s="100"/>
      <c r="G3" s="96"/>
      <c r="H3" s="96"/>
      <c r="I3" s="96"/>
      <c r="J3" s="96"/>
      <c r="K3" s="191" t="s">
        <v>707</v>
      </c>
    </row>
    <row r="4" ht="14.1" customHeight="1" spans="1:11">
      <c r="A4" s="100"/>
      <c r="B4" s="100"/>
      <c r="C4" s="100"/>
      <c r="D4" s="100"/>
      <c r="E4" s="100"/>
      <c r="F4" s="100"/>
      <c r="G4" s="96"/>
      <c r="H4" s="96"/>
      <c r="I4" s="96"/>
      <c r="J4" s="96"/>
      <c r="K4" s="191"/>
    </row>
    <row r="5" customHeight="1" spans="1:11">
      <c r="A5" s="256" t="str">
        <f>参数填写!A4</f>
        <v>被评估单位：杭氧集团股份有限公司</v>
      </c>
      <c r="K5" s="211" t="s">
        <v>3</v>
      </c>
    </row>
    <row r="6" s="97" customFormat="1" ht="27.75" customHeight="1" spans="1:11">
      <c r="A6" s="257" t="s">
        <v>5</v>
      </c>
      <c r="B6" s="257" t="s">
        <v>708</v>
      </c>
      <c r="C6" s="257" t="s">
        <v>443</v>
      </c>
      <c r="D6" s="257" t="s">
        <v>709</v>
      </c>
      <c r="E6" s="257" t="s">
        <v>347</v>
      </c>
      <c r="F6" s="212" t="s">
        <v>94</v>
      </c>
      <c r="G6" s="257" t="s">
        <v>710</v>
      </c>
      <c r="H6" s="257" t="s">
        <v>95</v>
      </c>
      <c r="I6" s="257" t="s">
        <v>96</v>
      </c>
      <c r="J6" s="257" t="s">
        <v>296</v>
      </c>
      <c r="K6" s="257" t="s">
        <v>8</v>
      </c>
    </row>
    <row r="7" customHeight="1" spans="1:11">
      <c r="A7" s="110"/>
      <c r="B7" s="213"/>
      <c r="C7" s="214"/>
      <c r="D7" s="110"/>
      <c r="E7" s="137"/>
      <c r="F7" s="137"/>
      <c r="G7" s="134"/>
      <c r="H7" s="137"/>
      <c r="I7" s="137">
        <f>H7-F7</f>
        <v>0</v>
      </c>
      <c r="J7" s="202">
        <f>IF(G7=0,0,I7/G7)</f>
        <v>0</v>
      </c>
      <c r="K7" s="217"/>
    </row>
    <row r="8" customHeight="1" spans="1:11">
      <c r="A8" s="110"/>
      <c r="B8" s="213"/>
      <c r="C8" s="214"/>
      <c r="D8" s="110"/>
      <c r="E8" s="137"/>
      <c r="F8" s="137"/>
      <c r="G8" s="134"/>
      <c r="H8" s="137"/>
      <c r="I8" s="137"/>
      <c r="J8" s="216" t="s">
        <v>185</v>
      </c>
      <c r="K8" s="217"/>
    </row>
    <row r="9" customHeight="1" spans="1:11">
      <c r="A9" s="110"/>
      <c r="B9" s="213"/>
      <c r="C9" s="214"/>
      <c r="D9" s="110"/>
      <c r="E9" s="137"/>
      <c r="F9" s="137"/>
      <c r="G9" s="134"/>
      <c r="H9" s="137"/>
      <c r="I9" s="137"/>
      <c r="J9" s="216" t="s">
        <v>185</v>
      </c>
      <c r="K9" s="217"/>
    </row>
    <row r="10" customHeight="1" spans="1:11">
      <c r="A10" s="110"/>
      <c r="B10" s="213"/>
      <c r="C10" s="214"/>
      <c r="D10" s="110"/>
      <c r="E10" s="137"/>
      <c r="F10" s="137"/>
      <c r="G10" s="134"/>
      <c r="H10" s="137"/>
      <c r="I10" s="137"/>
      <c r="J10" s="216" t="s">
        <v>185</v>
      </c>
      <c r="K10" s="217"/>
    </row>
    <row r="11" customHeight="1" spans="1:11">
      <c r="A11" s="110"/>
      <c r="B11" s="213"/>
      <c r="C11" s="214"/>
      <c r="D11" s="110"/>
      <c r="E11" s="137"/>
      <c r="F11" s="137"/>
      <c r="G11" s="134"/>
      <c r="H11" s="137"/>
      <c r="I11" s="137"/>
      <c r="J11" s="216" t="s">
        <v>185</v>
      </c>
      <c r="K11" s="217"/>
    </row>
    <row r="12" customHeight="1" spans="1:11">
      <c r="A12" s="110"/>
      <c r="B12" s="213"/>
      <c r="C12" s="214"/>
      <c r="D12" s="110"/>
      <c r="E12" s="137"/>
      <c r="F12" s="137"/>
      <c r="G12" s="134"/>
      <c r="H12" s="137"/>
      <c r="I12" s="137"/>
      <c r="J12" s="216" t="s">
        <v>185</v>
      </c>
      <c r="K12" s="217"/>
    </row>
    <row r="13" customHeight="1" spans="1:11">
      <c r="A13" s="110"/>
      <c r="B13" s="213"/>
      <c r="C13" s="214"/>
      <c r="D13" s="110"/>
      <c r="E13" s="137"/>
      <c r="F13" s="137"/>
      <c r="G13" s="134"/>
      <c r="H13" s="137"/>
      <c r="I13" s="137"/>
      <c r="J13" s="216" t="s">
        <v>185</v>
      </c>
      <c r="K13" s="217"/>
    </row>
    <row r="14" customHeight="1" spans="1:11">
      <c r="A14" s="110"/>
      <c r="B14" s="213"/>
      <c r="C14" s="214"/>
      <c r="D14" s="110"/>
      <c r="E14" s="137"/>
      <c r="F14" s="137"/>
      <c r="G14" s="134"/>
      <c r="H14" s="137"/>
      <c r="I14" s="137"/>
      <c r="J14" s="216" t="s">
        <v>185</v>
      </c>
      <c r="K14" s="217"/>
    </row>
    <row r="15" customHeight="1" spans="1:11">
      <c r="A15" s="110"/>
      <c r="B15" s="213"/>
      <c r="C15" s="214"/>
      <c r="D15" s="110"/>
      <c r="E15" s="137"/>
      <c r="F15" s="137"/>
      <c r="G15" s="134"/>
      <c r="H15" s="137"/>
      <c r="I15" s="137"/>
      <c r="J15" s="216" t="s">
        <v>185</v>
      </c>
      <c r="K15" s="217"/>
    </row>
    <row r="16" customHeight="1" spans="1:11">
      <c r="A16" s="110"/>
      <c r="B16" s="213"/>
      <c r="C16" s="214"/>
      <c r="D16" s="110"/>
      <c r="E16" s="137"/>
      <c r="F16" s="137"/>
      <c r="G16" s="134"/>
      <c r="H16" s="137"/>
      <c r="I16" s="137"/>
      <c r="J16" s="216" t="s">
        <v>185</v>
      </c>
      <c r="K16" s="217"/>
    </row>
    <row r="17" customHeight="1" spans="1:11">
      <c r="A17" s="110"/>
      <c r="B17" s="213"/>
      <c r="C17" s="214"/>
      <c r="D17" s="110"/>
      <c r="E17" s="137"/>
      <c r="F17" s="137"/>
      <c r="G17" s="134"/>
      <c r="H17" s="137"/>
      <c r="I17" s="137"/>
      <c r="J17" s="216" t="s">
        <v>185</v>
      </c>
      <c r="K17" s="217"/>
    </row>
    <row r="18" customHeight="1" spans="1:11">
      <c r="A18" s="110"/>
      <c r="B18" s="213"/>
      <c r="C18" s="214"/>
      <c r="D18" s="110"/>
      <c r="E18" s="137"/>
      <c r="F18" s="137"/>
      <c r="G18" s="134"/>
      <c r="H18" s="137"/>
      <c r="I18" s="137"/>
      <c r="J18" s="216" t="s">
        <v>185</v>
      </c>
      <c r="K18" s="217"/>
    </row>
    <row r="19" customHeight="1" spans="1:11">
      <c r="A19" s="110"/>
      <c r="B19" s="213"/>
      <c r="C19" s="214"/>
      <c r="D19" s="110"/>
      <c r="E19" s="137"/>
      <c r="F19" s="137"/>
      <c r="G19" s="134"/>
      <c r="H19" s="137"/>
      <c r="I19" s="137"/>
      <c r="J19" s="216" t="s">
        <v>185</v>
      </c>
      <c r="K19" s="217"/>
    </row>
    <row r="20" customHeight="1" spans="1:11">
      <c r="A20" s="110"/>
      <c r="B20" s="213"/>
      <c r="C20" s="214"/>
      <c r="D20" s="110"/>
      <c r="E20" s="137"/>
      <c r="F20" s="137"/>
      <c r="G20" s="134"/>
      <c r="H20" s="137"/>
      <c r="I20" s="137"/>
      <c r="J20" s="216" t="s">
        <v>185</v>
      </c>
      <c r="K20" s="217"/>
    </row>
    <row r="21" customHeight="1" spans="1:11">
      <c r="A21" s="110"/>
      <c r="B21" s="213"/>
      <c r="C21" s="214"/>
      <c r="D21" s="110"/>
      <c r="E21" s="137"/>
      <c r="F21" s="137"/>
      <c r="G21" s="134"/>
      <c r="H21" s="137"/>
      <c r="I21" s="137"/>
      <c r="J21" s="216" t="s">
        <v>185</v>
      </c>
      <c r="K21" s="217"/>
    </row>
    <row r="22" customHeight="1" spans="1:11">
      <c r="A22" s="110"/>
      <c r="B22" s="213"/>
      <c r="C22" s="214"/>
      <c r="D22" s="110"/>
      <c r="E22" s="137"/>
      <c r="F22" s="137"/>
      <c r="G22" s="134"/>
      <c r="H22" s="137"/>
      <c r="I22" s="137"/>
      <c r="J22" s="216" t="s">
        <v>185</v>
      </c>
      <c r="K22" s="217"/>
    </row>
    <row r="23" customHeight="1" spans="1:11">
      <c r="A23" s="110"/>
      <c r="B23" s="213"/>
      <c r="C23" s="214"/>
      <c r="D23" s="110"/>
      <c r="E23" s="137"/>
      <c r="F23" s="137"/>
      <c r="G23" s="134"/>
      <c r="H23" s="137"/>
      <c r="I23" s="137"/>
      <c r="J23" s="216" t="s">
        <v>185</v>
      </c>
      <c r="K23" s="217"/>
    </row>
    <row r="24" customHeight="1" spans="1:11">
      <c r="A24" s="110"/>
      <c r="B24" s="213"/>
      <c r="C24" s="214"/>
      <c r="D24" s="110"/>
      <c r="E24" s="137"/>
      <c r="F24" s="137"/>
      <c r="G24" s="134"/>
      <c r="H24" s="137"/>
      <c r="I24" s="137"/>
      <c r="J24" s="216" t="s">
        <v>185</v>
      </c>
      <c r="K24" s="217"/>
    </row>
    <row r="25" customHeight="1" spans="1:11">
      <c r="A25" s="110"/>
      <c r="B25" s="213"/>
      <c r="C25" s="214"/>
      <c r="D25" s="110"/>
      <c r="E25" s="137"/>
      <c r="F25" s="137"/>
      <c r="G25" s="134"/>
      <c r="H25" s="137"/>
      <c r="I25" s="137"/>
      <c r="J25" s="216" t="s">
        <v>185</v>
      </c>
      <c r="K25" s="217"/>
    </row>
    <row r="26" customHeight="1" spans="1:11">
      <c r="A26" s="110"/>
      <c r="B26" s="213"/>
      <c r="C26" s="214"/>
      <c r="D26" s="110"/>
      <c r="E26" s="137"/>
      <c r="F26" s="137"/>
      <c r="G26" s="134"/>
      <c r="H26" s="137"/>
      <c r="I26" s="137"/>
      <c r="J26" s="216" t="s">
        <v>185</v>
      </c>
      <c r="K26" s="217"/>
    </row>
    <row r="27" customHeight="1" spans="1:11">
      <c r="A27" s="110"/>
      <c r="B27" s="213"/>
      <c r="C27" s="214"/>
      <c r="D27" s="110"/>
      <c r="E27" s="137"/>
      <c r="F27" s="137"/>
      <c r="G27" s="134"/>
      <c r="H27" s="137"/>
      <c r="I27" s="137"/>
      <c r="J27" s="216"/>
      <c r="K27" s="217"/>
    </row>
    <row r="28" customHeight="1" spans="1:11">
      <c r="A28" s="218" t="s">
        <v>195</v>
      </c>
      <c r="B28" s="196"/>
      <c r="C28" s="214"/>
      <c r="D28" s="110"/>
      <c r="E28" s="137">
        <f>SUM(E7:E27)</f>
        <v>0</v>
      </c>
      <c r="F28" s="137">
        <f>SUM(F7:F27)</f>
        <v>0</v>
      </c>
      <c r="G28" s="137"/>
      <c r="H28" s="137">
        <f>SUM(H7:H27)</f>
        <v>0</v>
      </c>
      <c r="I28" s="137">
        <f>H28-F28</f>
        <v>0</v>
      </c>
      <c r="J28" s="202">
        <f>IF(G28=0,0,I28/G28)</f>
        <v>0</v>
      </c>
      <c r="K28" s="217"/>
    </row>
    <row r="29" customHeight="1" spans="1:11">
      <c r="A29" s="219" t="str">
        <f>参数填写!A5</f>
        <v>被评估单位填表人：蒋申璐</v>
      </c>
      <c r="B29" s="247"/>
      <c r="C29" s="247"/>
      <c r="D29" s="247"/>
      <c r="F29" s="208" t="s">
        <v>186</v>
      </c>
      <c r="G29" s="208"/>
      <c r="H29" s="208"/>
      <c r="I29" s="208"/>
      <c r="J29" s="208"/>
      <c r="K29" s="208"/>
    </row>
    <row r="30" customHeight="1" spans="1:11">
      <c r="A30" s="223" t="str">
        <f>参数填写!A6</f>
        <v>填表日期：2022年8月</v>
      </c>
    </row>
  </sheetData>
  <mergeCells count="1">
    <mergeCell ref="A28:B28"/>
  </mergeCells>
  <printOptions horizontalCentered="1"/>
  <pageMargins left="0.52" right="0.26" top="0.87" bottom="0.59"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D7" sqref="D7:E7"/>
    </sheetView>
  </sheetViews>
  <sheetFormatPr defaultColWidth="9" defaultRowHeight="15.75" customHeight="1" outlineLevelCol="7"/>
  <cols>
    <col min="1" max="1" width="6.9" style="81" customWidth="1"/>
    <col min="2" max="2" width="27.1" style="81" customWidth="1"/>
    <col min="3" max="3" width="14.9" style="81" customWidth="1"/>
    <col min="4" max="4" width="15.2" style="81" customWidth="1"/>
    <col min="5" max="5" width="14" style="81" customWidth="1"/>
    <col min="6" max="6" width="11.6" style="81" customWidth="1"/>
    <col min="7" max="7" width="9.7" style="81" customWidth="1"/>
    <col min="8" max="8" width="15.5" style="81" customWidth="1"/>
    <col min="9" max="16384" width="9" style="81"/>
  </cols>
  <sheetData>
    <row r="1" s="73" customFormat="1" ht="30" customHeight="1" spans="1:8">
      <c r="A1" s="189" t="s">
        <v>711</v>
      </c>
      <c r="B1" s="86"/>
      <c r="C1" s="86"/>
      <c r="D1" s="86"/>
      <c r="E1" s="86"/>
      <c r="F1" s="86"/>
      <c r="G1" s="86"/>
      <c r="H1" s="86"/>
    </row>
    <row r="2" ht="14.1" customHeight="1" spans="1:8">
      <c r="A2" s="190" t="str">
        <f>参数填写!A3</f>
        <v>评估基准日：2022年7月31日</v>
      </c>
      <c r="B2" s="92"/>
      <c r="C2" s="92"/>
      <c r="D2" s="92"/>
      <c r="E2" s="93"/>
      <c r="F2" s="93"/>
      <c r="G2" s="93"/>
      <c r="H2" s="93"/>
    </row>
    <row r="3" ht="14.1" customHeight="1" spans="1:8">
      <c r="A3" s="100"/>
      <c r="B3" s="100"/>
      <c r="C3" s="100"/>
      <c r="D3" s="100"/>
      <c r="E3" s="96"/>
      <c r="F3" s="96"/>
      <c r="G3" s="96"/>
      <c r="H3" s="191" t="s">
        <v>712</v>
      </c>
    </row>
    <row r="4" ht="14.1" customHeight="1" spans="1:8">
      <c r="A4" s="100"/>
      <c r="B4" s="100"/>
      <c r="C4" s="100"/>
      <c r="D4" s="100"/>
      <c r="E4" s="96"/>
      <c r="F4" s="96"/>
      <c r="G4" s="96"/>
      <c r="H4" s="191"/>
    </row>
    <row r="5" customHeight="1" spans="1:8">
      <c r="A5" s="256" t="str">
        <f>参数填写!A4</f>
        <v>被评估单位：杭氧集团股份有限公司</v>
      </c>
      <c r="H5" s="211" t="s">
        <v>3</v>
      </c>
    </row>
    <row r="6" s="97" customFormat="1" ht="27.75" customHeight="1" spans="1:8">
      <c r="A6" s="257" t="s">
        <v>5</v>
      </c>
      <c r="B6" s="257" t="s">
        <v>713</v>
      </c>
      <c r="C6" s="133" t="s">
        <v>251</v>
      </c>
      <c r="D6" s="212" t="s">
        <v>94</v>
      </c>
      <c r="E6" s="257" t="s">
        <v>95</v>
      </c>
      <c r="F6" s="257" t="s">
        <v>96</v>
      </c>
      <c r="G6" s="257" t="s">
        <v>97</v>
      </c>
      <c r="H6" s="257" t="s">
        <v>8</v>
      </c>
    </row>
    <row r="7" customHeight="1" spans="1:8">
      <c r="A7" s="110"/>
      <c r="B7" s="213"/>
      <c r="C7" s="214"/>
      <c r="D7" s="137"/>
      <c r="E7" s="137"/>
      <c r="F7" s="137">
        <f>E7-D7</f>
        <v>0</v>
      </c>
      <c r="G7" s="202">
        <f>IF(D7=0,0,F7/D7)</f>
        <v>0</v>
      </c>
      <c r="H7" s="217"/>
    </row>
    <row r="8" customHeight="1" spans="1:8">
      <c r="A8" s="110"/>
      <c r="B8" s="213"/>
      <c r="C8" s="214"/>
      <c r="D8" s="137"/>
      <c r="E8" s="137"/>
      <c r="F8" s="137"/>
      <c r="G8" s="216" t="s">
        <v>185</v>
      </c>
      <c r="H8" s="217"/>
    </row>
    <row r="9" customHeight="1" spans="1:8">
      <c r="A9" s="110"/>
      <c r="B9" s="213"/>
      <c r="C9" s="214"/>
      <c r="D9" s="137"/>
      <c r="E9" s="137"/>
      <c r="F9" s="137"/>
      <c r="G9" s="216" t="s">
        <v>185</v>
      </c>
      <c r="H9" s="217"/>
    </row>
    <row r="10" customHeight="1" spans="1:8">
      <c r="A10" s="110"/>
      <c r="B10" s="213"/>
      <c r="C10" s="214"/>
      <c r="D10" s="137"/>
      <c r="E10" s="137"/>
      <c r="F10" s="137"/>
      <c r="G10" s="216" t="s">
        <v>185</v>
      </c>
      <c r="H10" s="217"/>
    </row>
    <row r="11" customHeight="1" spans="1:8">
      <c r="A11" s="110"/>
      <c r="B11" s="213"/>
      <c r="C11" s="214"/>
      <c r="D11" s="137"/>
      <c r="E11" s="137"/>
      <c r="F11" s="137"/>
      <c r="G11" s="216" t="s">
        <v>185</v>
      </c>
      <c r="H11" s="217"/>
    </row>
    <row r="12" customHeight="1" spans="1:8">
      <c r="A12" s="110"/>
      <c r="B12" s="213"/>
      <c r="C12" s="214"/>
      <c r="D12" s="137"/>
      <c r="E12" s="137"/>
      <c r="F12" s="137"/>
      <c r="G12" s="216" t="s">
        <v>185</v>
      </c>
      <c r="H12" s="217"/>
    </row>
    <row r="13" customHeight="1" spans="1:8">
      <c r="A13" s="110"/>
      <c r="B13" s="213"/>
      <c r="C13" s="214"/>
      <c r="D13" s="137"/>
      <c r="E13" s="137"/>
      <c r="F13" s="137"/>
      <c r="G13" s="216" t="s">
        <v>185</v>
      </c>
      <c r="H13" s="217"/>
    </row>
    <row r="14" customHeight="1" spans="1:8">
      <c r="A14" s="110"/>
      <c r="B14" s="213"/>
      <c r="C14" s="214"/>
      <c r="D14" s="137"/>
      <c r="E14" s="137"/>
      <c r="F14" s="137"/>
      <c r="G14" s="216" t="s">
        <v>185</v>
      </c>
      <c r="H14" s="217"/>
    </row>
    <row r="15" customHeight="1" spans="1:8">
      <c r="A15" s="110"/>
      <c r="B15" s="213"/>
      <c r="C15" s="214"/>
      <c r="D15" s="137"/>
      <c r="E15" s="137"/>
      <c r="F15" s="137"/>
      <c r="G15" s="216" t="s">
        <v>185</v>
      </c>
      <c r="H15" s="217"/>
    </row>
    <row r="16" customHeight="1" spans="1:8">
      <c r="A16" s="110"/>
      <c r="B16" s="213"/>
      <c r="C16" s="214"/>
      <c r="D16" s="137"/>
      <c r="E16" s="137"/>
      <c r="F16" s="137"/>
      <c r="G16" s="216" t="s">
        <v>185</v>
      </c>
      <c r="H16" s="217"/>
    </row>
    <row r="17" customHeight="1" spans="1:8">
      <c r="A17" s="110"/>
      <c r="B17" s="213"/>
      <c r="C17" s="214"/>
      <c r="D17" s="137"/>
      <c r="E17" s="137"/>
      <c r="F17" s="137"/>
      <c r="G17" s="216" t="s">
        <v>185</v>
      </c>
      <c r="H17" s="217"/>
    </row>
    <row r="18" customHeight="1" spans="1:8">
      <c r="A18" s="110"/>
      <c r="B18" s="213"/>
      <c r="C18" s="214"/>
      <c r="D18" s="137"/>
      <c r="E18" s="137"/>
      <c r="F18" s="137"/>
      <c r="G18" s="216" t="s">
        <v>185</v>
      </c>
      <c r="H18" s="217"/>
    </row>
    <row r="19" customHeight="1" spans="1:8">
      <c r="A19" s="110"/>
      <c r="B19" s="213"/>
      <c r="C19" s="214"/>
      <c r="D19" s="137"/>
      <c r="E19" s="137"/>
      <c r="F19" s="137"/>
      <c r="G19" s="216"/>
      <c r="H19" s="217"/>
    </row>
    <row r="20" customHeight="1" spans="1:8">
      <c r="A20" s="110"/>
      <c r="B20" s="213"/>
      <c r="C20" s="214"/>
      <c r="D20" s="137"/>
      <c r="E20" s="137"/>
      <c r="F20" s="137"/>
      <c r="G20" s="216"/>
      <c r="H20" s="217"/>
    </row>
    <row r="21" customHeight="1" spans="1:8">
      <c r="A21" s="110"/>
      <c r="B21" s="213"/>
      <c r="C21" s="214"/>
      <c r="D21" s="137"/>
      <c r="E21" s="137"/>
      <c r="F21" s="137"/>
      <c r="G21" s="216" t="s">
        <v>185</v>
      </c>
      <c r="H21" s="217"/>
    </row>
    <row r="22" customHeight="1" spans="1:8">
      <c r="A22" s="110"/>
      <c r="B22" s="213"/>
      <c r="C22" s="214"/>
      <c r="D22" s="137"/>
      <c r="E22" s="137"/>
      <c r="F22" s="137"/>
      <c r="G22" s="216" t="s">
        <v>185</v>
      </c>
      <c r="H22" s="217"/>
    </row>
    <row r="23" customHeight="1" spans="1:8">
      <c r="A23" s="110"/>
      <c r="B23" s="213"/>
      <c r="C23" s="214"/>
      <c r="D23" s="137"/>
      <c r="E23" s="137"/>
      <c r="F23" s="137"/>
      <c r="G23" s="216" t="s">
        <v>185</v>
      </c>
      <c r="H23" s="217"/>
    </row>
    <row r="24" customHeight="1" spans="1:8">
      <c r="A24" s="110"/>
      <c r="B24" s="213"/>
      <c r="C24" s="214"/>
      <c r="D24" s="137"/>
      <c r="E24" s="137"/>
      <c r="F24" s="137"/>
      <c r="G24" s="216" t="s">
        <v>185</v>
      </c>
      <c r="H24" s="217"/>
    </row>
    <row r="25" customHeight="1" spans="1:8">
      <c r="A25" s="110"/>
      <c r="B25" s="213"/>
      <c r="C25" s="214"/>
      <c r="D25" s="137"/>
      <c r="E25" s="137"/>
      <c r="F25" s="137"/>
      <c r="G25" s="216" t="s">
        <v>185</v>
      </c>
      <c r="H25" s="217"/>
    </row>
    <row r="26" customHeight="1" spans="1:8">
      <c r="A26" s="110"/>
      <c r="B26" s="213"/>
      <c r="C26" s="214"/>
      <c r="D26" s="137"/>
      <c r="E26" s="137"/>
      <c r="F26" s="137"/>
      <c r="G26" s="216" t="s">
        <v>185</v>
      </c>
      <c r="H26" s="217"/>
    </row>
    <row r="27" customHeight="1" spans="1:8">
      <c r="A27" s="110"/>
      <c r="B27" s="213"/>
      <c r="C27" s="214"/>
      <c r="D27" s="137"/>
      <c r="E27" s="137"/>
      <c r="F27" s="137"/>
      <c r="G27" s="216" t="s">
        <v>185</v>
      </c>
      <c r="H27" s="217"/>
    </row>
    <row r="28" customHeight="1" spans="1:8">
      <c r="A28" s="218" t="s">
        <v>195</v>
      </c>
      <c r="B28" s="196"/>
      <c r="C28" s="214"/>
      <c r="D28" s="137">
        <f>SUM(D7:D27)</f>
        <v>0</v>
      </c>
      <c r="E28" s="137">
        <f>SUM(E7:E27)</f>
        <v>0</v>
      </c>
      <c r="F28" s="137">
        <f>E28-D28</f>
        <v>0</v>
      </c>
      <c r="G28" s="202">
        <f>IF(D28=0,0,F28/D28)</f>
        <v>0</v>
      </c>
      <c r="H28" s="217"/>
    </row>
    <row r="29" customHeight="1" spans="1:8">
      <c r="A29" s="219" t="str">
        <f>参数填写!A5</f>
        <v>被评估单位填表人：蒋申璐</v>
      </c>
      <c r="B29" s="208"/>
      <c r="C29" s="208"/>
      <c r="D29" s="208"/>
      <c r="E29" s="208" t="s">
        <v>186</v>
      </c>
      <c r="F29" s="208"/>
      <c r="G29" s="208"/>
      <c r="H29" s="208"/>
    </row>
    <row r="30" customHeight="1" spans="1:8">
      <c r="A30" s="223" t="str">
        <f>参数填写!A6</f>
        <v>填表日期：2022年8月</v>
      </c>
    </row>
  </sheetData>
  <mergeCells count="1">
    <mergeCell ref="A28:B28"/>
  </mergeCells>
  <printOptions horizontalCentered="1"/>
  <pageMargins left="0.65" right="0.3" top="0.87" bottom="0.66" header="1.21"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D7" sqref="D7:E7"/>
    </sheetView>
  </sheetViews>
  <sheetFormatPr defaultColWidth="9" defaultRowHeight="15.75" customHeight="1" outlineLevelCol="7"/>
  <cols>
    <col min="1" max="1" width="6.7" style="81" customWidth="1"/>
    <col min="2" max="2" width="28" style="81" customWidth="1"/>
    <col min="3" max="3" width="13.7" style="81" customWidth="1"/>
    <col min="4" max="4" width="14.6" style="81" customWidth="1"/>
    <col min="5" max="5" width="14.7" style="81" customWidth="1"/>
    <col min="6" max="6" width="11.1" style="81" customWidth="1"/>
    <col min="7" max="7" width="10.7" style="81" customWidth="1"/>
    <col min="8" max="8" width="19.5" style="81" customWidth="1"/>
    <col min="9" max="16384" width="9" style="81"/>
  </cols>
  <sheetData>
    <row r="1" s="73" customFormat="1" ht="30" customHeight="1" spans="1:8">
      <c r="A1" s="189" t="s">
        <v>714</v>
      </c>
      <c r="B1" s="86"/>
      <c r="C1" s="86"/>
      <c r="D1" s="86"/>
      <c r="E1" s="86"/>
      <c r="F1" s="86"/>
      <c r="G1" s="86"/>
      <c r="H1" s="86"/>
    </row>
    <row r="2" ht="14.1" customHeight="1" spans="1:8">
      <c r="A2" s="190" t="str">
        <f>参数填写!A3</f>
        <v>评估基准日：2022年7月31日</v>
      </c>
      <c r="B2" s="92"/>
      <c r="C2" s="92"/>
      <c r="D2" s="92"/>
      <c r="E2" s="93"/>
      <c r="F2" s="93"/>
      <c r="G2" s="93"/>
      <c r="H2" s="93"/>
    </row>
    <row r="3" ht="14.1" customHeight="1" spans="1:8">
      <c r="A3" s="100"/>
      <c r="B3" s="100"/>
      <c r="C3" s="100"/>
      <c r="D3" s="100"/>
      <c r="E3" s="96"/>
      <c r="F3" s="96"/>
      <c r="G3" s="96"/>
      <c r="H3" s="191" t="s">
        <v>715</v>
      </c>
    </row>
    <row r="4" ht="14.1" customHeight="1" spans="1:8">
      <c r="A4" s="100"/>
      <c r="B4" s="100"/>
      <c r="C4" s="100"/>
      <c r="D4" s="100"/>
      <c r="E4" s="96"/>
      <c r="F4" s="96"/>
      <c r="G4" s="96"/>
      <c r="H4" s="191"/>
    </row>
    <row r="5" customHeight="1" spans="1:8">
      <c r="A5" s="256" t="str">
        <f>参数填写!A4</f>
        <v>被评估单位：杭氧集团股份有限公司</v>
      </c>
      <c r="H5" s="211" t="s">
        <v>3</v>
      </c>
    </row>
    <row r="6" s="97" customFormat="1" ht="27.75" customHeight="1" spans="1:8">
      <c r="A6" s="257" t="s">
        <v>5</v>
      </c>
      <c r="B6" s="257" t="s">
        <v>713</v>
      </c>
      <c r="C6" s="133" t="s">
        <v>443</v>
      </c>
      <c r="D6" s="212" t="s">
        <v>94</v>
      </c>
      <c r="E6" s="257" t="s">
        <v>95</v>
      </c>
      <c r="F6" s="257" t="s">
        <v>96</v>
      </c>
      <c r="G6" s="257" t="s">
        <v>97</v>
      </c>
      <c r="H6" s="257" t="s">
        <v>8</v>
      </c>
    </row>
    <row r="7" customHeight="1" spans="1:8">
      <c r="A7" s="110"/>
      <c r="B7" s="213"/>
      <c r="C7" s="214"/>
      <c r="D7" s="137"/>
      <c r="E7" s="137"/>
      <c r="F7" s="137">
        <f>E7-D7</f>
        <v>0</v>
      </c>
      <c r="G7" s="202">
        <f>IF(D7=0,0,F7/D7)</f>
        <v>0</v>
      </c>
      <c r="H7" s="217"/>
    </row>
    <row r="8" customHeight="1" spans="1:8">
      <c r="A8" s="110"/>
      <c r="B8" s="213"/>
      <c r="C8" s="214"/>
      <c r="D8" s="137"/>
      <c r="E8" s="137"/>
      <c r="F8" s="137"/>
      <c r="G8" s="216" t="s">
        <v>185</v>
      </c>
      <c r="H8" s="217"/>
    </row>
    <row r="9" customHeight="1" spans="1:8">
      <c r="A9" s="110"/>
      <c r="B9" s="213"/>
      <c r="C9" s="214"/>
      <c r="D9" s="137"/>
      <c r="E9" s="137"/>
      <c r="F9" s="137"/>
      <c r="G9" s="216" t="s">
        <v>185</v>
      </c>
      <c r="H9" s="217"/>
    </row>
    <row r="10" customHeight="1" spans="1:8">
      <c r="A10" s="110"/>
      <c r="B10" s="213"/>
      <c r="C10" s="214"/>
      <c r="D10" s="137"/>
      <c r="E10" s="137"/>
      <c r="F10" s="137"/>
      <c r="G10" s="216" t="s">
        <v>185</v>
      </c>
      <c r="H10" s="217"/>
    </row>
    <row r="11" customHeight="1" spans="1:8">
      <c r="A11" s="110"/>
      <c r="B11" s="213"/>
      <c r="C11" s="214"/>
      <c r="D11" s="137"/>
      <c r="E11" s="137"/>
      <c r="F11" s="137"/>
      <c r="G11" s="216" t="s">
        <v>185</v>
      </c>
      <c r="H11" s="217"/>
    </row>
    <row r="12" customHeight="1" spans="1:8">
      <c r="A12" s="110"/>
      <c r="B12" s="213"/>
      <c r="C12" s="214"/>
      <c r="D12" s="137"/>
      <c r="E12" s="137"/>
      <c r="F12" s="137"/>
      <c r="G12" s="216" t="s">
        <v>185</v>
      </c>
      <c r="H12" s="217"/>
    </row>
    <row r="13" customHeight="1" spans="1:8">
      <c r="A13" s="110"/>
      <c r="B13" s="213"/>
      <c r="C13" s="214"/>
      <c r="D13" s="137"/>
      <c r="E13" s="137"/>
      <c r="F13" s="137"/>
      <c r="G13" s="216" t="s">
        <v>185</v>
      </c>
      <c r="H13" s="217"/>
    </row>
    <row r="14" customHeight="1" spans="1:8">
      <c r="A14" s="110"/>
      <c r="B14" s="213"/>
      <c r="C14" s="214"/>
      <c r="D14" s="137"/>
      <c r="E14" s="137"/>
      <c r="F14" s="137"/>
      <c r="G14" s="216" t="s">
        <v>185</v>
      </c>
      <c r="H14" s="217"/>
    </row>
    <row r="15" customHeight="1" spans="1:8">
      <c r="A15" s="110"/>
      <c r="B15" s="213"/>
      <c r="C15" s="214"/>
      <c r="D15" s="137"/>
      <c r="E15" s="137"/>
      <c r="F15" s="137"/>
      <c r="G15" s="216" t="s">
        <v>185</v>
      </c>
      <c r="H15" s="217"/>
    </row>
    <row r="16" customHeight="1" spans="1:8">
      <c r="A16" s="110"/>
      <c r="B16" s="213"/>
      <c r="C16" s="214"/>
      <c r="D16" s="137"/>
      <c r="E16" s="137"/>
      <c r="F16" s="137"/>
      <c r="G16" s="216" t="s">
        <v>185</v>
      </c>
      <c r="H16" s="217"/>
    </row>
    <row r="17" customHeight="1" spans="1:8">
      <c r="A17" s="110"/>
      <c r="B17" s="213"/>
      <c r="C17" s="214"/>
      <c r="D17" s="137"/>
      <c r="E17" s="137"/>
      <c r="F17" s="137"/>
      <c r="G17" s="216" t="s">
        <v>185</v>
      </c>
      <c r="H17" s="217"/>
    </row>
    <row r="18" customHeight="1" spans="1:8">
      <c r="A18" s="110"/>
      <c r="B18" s="213"/>
      <c r="C18" s="214"/>
      <c r="D18" s="137"/>
      <c r="E18" s="137"/>
      <c r="F18" s="137"/>
      <c r="G18" s="216" t="s">
        <v>185</v>
      </c>
      <c r="H18" s="217"/>
    </row>
    <row r="19" customHeight="1" spans="1:8">
      <c r="A19" s="110"/>
      <c r="B19" s="213"/>
      <c r="C19" s="214"/>
      <c r="D19" s="137"/>
      <c r="E19" s="137"/>
      <c r="F19" s="137"/>
      <c r="G19" s="216" t="s">
        <v>185</v>
      </c>
      <c r="H19" s="217"/>
    </row>
    <row r="20" customHeight="1" spans="1:8">
      <c r="A20" s="110"/>
      <c r="B20" s="213"/>
      <c r="C20" s="214"/>
      <c r="D20" s="137"/>
      <c r="E20" s="137"/>
      <c r="F20" s="137"/>
      <c r="G20" s="216" t="s">
        <v>185</v>
      </c>
      <c r="H20" s="217"/>
    </row>
    <row r="21" customHeight="1" spans="1:8">
      <c r="A21" s="110"/>
      <c r="B21" s="213"/>
      <c r="C21" s="214"/>
      <c r="D21" s="137"/>
      <c r="E21" s="137"/>
      <c r="F21" s="137"/>
      <c r="G21" s="216" t="s">
        <v>185</v>
      </c>
      <c r="H21" s="217"/>
    </row>
    <row r="22" customHeight="1" spans="1:8">
      <c r="A22" s="110"/>
      <c r="B22" s="213"/>
      <c r="C22" s="214"/>
      <c r="D22" s="137"/>
      <c r="E22" s="137"/>
      <c r="F22" s="137"/>
      <c r="G22" s="216" t="s">
        <v>185</v>
      </c>
      <c r="H22" s="217"/>
    </row>
    <row r="23" customHeight="1" spans="1:8">
      <c r="A23" s="110"/>
      <c r="B23" s="213"/>
      <c r="C23" s="214"/>
      <c r="D23" s="137"/>
      <c r="E23" s="137"/>
      <c r="F23" s="137"/>
      <c r="G23" s="216" t="s">
        <v>185</v>
      </c>
      <c r="H23" s="217"/>
    </row>
    <row r="24" customHeight="1" spans="1:8">
      <c r="A24" s="110"/>
      <c r="B24" s="213"/>
      <c r="C24" s="214"/>
      <c r="D24" s="137"/>
      <c r="E24" s="137"/>
      <c r="F24" s="137"/>
      <c r="G24" s="216" t="s">
        <v>185</v>
      </c>
      <c r="H24" s="217"/>
    </row>
    <row r="25" customHeight="1" spans="1:8">
      <c r="A25" s="110"/>
      <c r="B25" s="213"/>
      <c r="C25" s="214"/>
      <c r="D25" s="137"/>
      <c r="E25" s="137"/>
      <c r="F25" s="137"/>
      <c r="G25" s="216" t="s">
        <v>185</v>
      </c>
      <c r="H25" s="217"/>
    </row>
    <row r="26" customHeight="1" spans="1:8">
      <c r="A26" s="218" t="s">
        <v>245</v>
      </c>
      <c r="B26" s="196"/>
      <c r="C26" s="214"/>
      <c r="D26" s="137">
        <f>SUM(D7:D25)</f>
        <v>0</v>
      </c>
      <c r="E26" s="137">
        <f>SUM(E7:E25)</f>
        <v>0</v>
      </c>
      <c r="F26" s="137">
        <f>E26-D26</f>
        <v>0</v>
      </c>
      <c r="G26" s="202">
        <f>IF(D26=0,0,F26/D26)</f>
        <v>0</v>
      </c>
      <c r="H26" s="217"/>
    </row>
    <row r="27" customHeight="1" spans="1:8">
      <c r="A27" s="218" t="s">
        <v>716</v>
      </c>
      <c r="B27" s="195"/>
      <c r="C27" s="214"/>
      <c r="D27" s="137"/>
      <c r="E27" s="137"/>
      <c r="F27" s="137">
        <f>E27-D27</f>
        <v>0</v>
      </c>
      <c r="G27" s="202">
        <f>IF(D27=0,0,F27/D27)</f>
        <v>0</v>
      </c>
      <c r="H27" s="217"/>
    </row>
    <row r="28" customHeight="1" spans="1:8">
      <c r="A28" s="218" t="s">
        <v>195</v>
      </c>
      <c r="B28" s="196"/>
      <c r="C28" s="214"/>
      <c r="D28" s="137">
        <f>D26-D27</f>
        <v>0</v>
      </c>
      <c r="E28" s="137">
        <f>E26-E27</f>
        <v>0</v>
      </c>
      <c r="F28" s="137">
        <f>E28-D28</f>
        <v>0</v>
      </c>
      <c r="G28" s="202">
        <f>IF(D28=0,0,F28/D28)</f>
        <v>0</v>
      </c>
      <c r="H28" s="217"/>
    </row>
    <row r="29" customHeight="1" spans="1:8">
      <c r="A29" s="219" t="str">
        <f>参数填写!A5</f>
        <v>被评估单位填表人：蒋申璐</v>
      </c>
      <c r="B29" s="247"/>
      <c r="C29" s="247"/>
      <c r="D29" s="247"/>
      <c r="E29" s="208" t="s">
        <v>186</v>
      </c>
      <c r="F29" s="208"/>
      <c r="G29" s="208"/>
      <c r="H29" s="208"/>
    </row>
    <row r="30" customHeight="1" spans="1:8">
      <c r="A30" s="223" t="str">
        <f>参数填写!A6</f>
        <v>填表日期：2022年8月</v>
      </c>
    </row>
  </sheetData>
  <mergeCells count="3">
    <mergeCell ref="A26:B26"/>
    <mergeCell ref="A27:B27"/>
    <mergeCell ref="A28:B28"/>
  </mergeCells>
  <printOptions horizontalCentered="1"/>
  <pageMargins left="0.48" right="0.41" top="0.87" bottom="0.58" header="1.23"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
  <sheetViews>
    <sheetView workbookViewId="0">
      <selection activeCell="H7" sqref="H7"/>
    </sheetView>
  </sheetViews>
  <sheetFormatPr defaultColWidth="9" defaultRowHeight="15.75" customHeight="1"/>
  <cols>
    <col min="1" max="1" width="5.1" style="81" customWidth="1"/>
    <col min="2" max="2" width="21" style="81" customWidth="1"/>
    <col min="3" max="3" width="11.5" style="81" customWidth="1"/>
    <col min="4" max="4" width="11.2" style="81" customWidth="1"/>
    <col min="5" max="5" width="8.1" style="81" customWidth="1"/>
    <col min="6" max="6" width="14.4" style="81" customWidth="1"/>
    <col min="7" max="7" width="7" style="81" customWidth="1"/>
    <col min="8" max="8" width="14.4" style="81" customWidth="1"/>
    <col min="9" max="9" width="9.4" style="81" customWidth="1"/>
    <col min="10" max="10" width="8.1" style="81" customWidth="1"/>
    <col min="11" max="11" width="10" style="81" customWidth="1"/>
    <col min="12" max="16384" width="9" style="81"/>
  </cols>
  <sheetData>
    <row r="1" s="73" customFormat="1" ht="30" customHeight="1" spans="1:11">
      <c r="A1" s="189" t="s">
        <v>717</v>
      </c>
      <c r="B1" s="86"/>
      <c r="C1" s="86"/>
      <c r="D1" s="86"/>
      <c r="E1" s="86"/>
      <c r="F1" s="86"/>
      <c r="G1" s="86"/>
      <c r="H1" s="86"/>
      <c r="I1" s="86"/>
      <c r="J1" s="86"/>
      <c r="K1" s="86"/>
    </row>
    <row r="2" ht="14.1" customHeight="1" spans="1:11">
      <c r="A2" s="190" t="str">
        <f>参数填写!A3</f>
        <v>评估基准日：2022年7月31日</v>
      </c>
      <c r="B2" s="92"/>
      <c r="C2" s="92"/>
      <c r="D2" s="92"/>
      <c r="E2" s="92"/>
      <c r="F2" s="92"/>
      <c r="G2" s="93"/>
      <c r="H2" s="93"/>
      <c r="I2" s="93"/>
      <c r="J2" s="93"/>
      <c r="K2" s="93"/>
    </row>
    <row r="3" ht="14.1" customHeight="1" spans="1:11">
      <c r="A3" s="100"/>
      <c r="B3" s="100"/>
      <c r="C3" s="100"/>
      <c r="D3" s="100"/>
      <c r="E3" s="100"/>
      <c r="F3" s="100"/>
      <c r="G3" s="96"/>
      <c r="H3" s="96"/>
      <c r="I3" s="96"/>
      <c r="J3" s="96"/>
      <c r="K3" s="191" t="s">
        <v>718</v>
      </c>
    </row>
    <row r="4" ht="14.1" customHeight="1" spans="1:11">
      <c r="A4" s="100"/>
      <c r="B4" s="100"/>
      <c r="C4" s="100"/>
      <c r="D4" s="100"/>
      <c r="E4" s="100"/>
      <c r="F4" s="100"/>
      <c r="G4" s="96"/>
      <c r="H4" s="96"/>
      <c r="I4" s="96"/>
      <c r="J4" s="96"/>
      <c r="K4" s="191"/>
    </row>
    <row r="5" customHeight="1" spans="1:11">
      <c r="A5" s="256" t="str">
        <f>参数填写!A4</f>
        <v>被评估单位：杭氧集团股份有限公司</v>
      </c>
      <c r="K5" s="211" t="s">
        <v>3</v>
      </c>
    </row>
    <row r="6" s="97" customFormat="1" ht="27.75" customHeight="1" spans="1:11">
      <c r="A6" s="257" t="s">
        <v>5</v>
      </c>
      <c r="B6" s="257" t="s">
        <v>719</v>
      </c>
      <c r="C6" s="257" t="s">
        <v>682</v>
      </c>
      <c r="D6" s="257" t="s">
        <v>720</v>
      </c>
      <c r="E6" s="257" t="s">
        <v>721</v>
      </c>
      <c r="F6" s="212" t="s">
        <v>94</v>
      </c>
      <c r="G6" s="257" t="s">
        <v>722</v>
      </c>
      <c r="H6" s="257" t="s">
        <v>95</v>
      </c>
      <c r="I6" s="257" t="s">
        <v>96</v>
      </c>
      <c r="J6" s="257" t="s">
        <v>97</v>
      </c>
      <c r="K6" s="257" t="s">
        <v>8</v>
      </c>
    </row>
    <row r="7" customHeight="1" spans="1:11">
      <c r="A7" s="110"/>
      <c r="B7" s="250"/>
      <c r="C7" s="214"/>
      <c r="D7" s="137"/>
      <c r="E7" s="137"/>
      <c r="F7" s="137"/>
      <c r="G7" s="134"/>
      <c r="H7" s="137"/>
      <c r="I7" s="137">
        <f>H7-F7</f>
        <v>0</v>
      </c>
      <c r="J7" s="202">
        <f>IF(G7=0,0,I7/G7)</f>
        <v>0</v>
      </c>
      <c r="K7" s="217"/>
    </row>
    <row r="8" customHeight="1" spans="1:11">
      <c r="A8" s="110"/>
      <c r="B8" s="250"/>
      <c r="C8" s="214"/>
      <c r="D8" s="137"/>
      <c r="E8" s="134"/>
      <c r="F8" s="137"/>
      <c r="G8" s="134"/>
      <c r="H8" s="137"/>
      <c r="I8" s="137"/>
      <c r="J8" s="216" t="s">
        <v>185</v>
      </c>
      <c r="K8" s="217"/>
    </row>
    <row r="9" customHeight="1" spans="1:11">
      <c r="A9" s="110"/>
      <c r="B9" s="250"/>
      <c r="C9" s="214"/>
      <c r="D9" s="137"/>
      <c r="E9" s="134"/>
      <c r="F9" s="137"/>
      <c r="G9" s="134"/>
      <c r="H9" s="137"/>
      <c r="I9" s="137"/>
      <c r="J9" s="216" t="s">
        <v>185</v>
      </c>
      <c r="K9" s="217"/>
    </row>
    <row r="10" customHeight="1" spans="1:11">
      <c r="A10" s="110"/>
      <c r="B10" s="250"/>
      <c r="C10" s="214"/>
      <c r="D10" s="137"/>
      <c r="E10" s="134"/>
      <c r="F10" s="137"/>
      <c r="G10" s="134"/>
      <c r="H10" s="137"/>
      <c r="I10" s="137"/>
      <c r="J10" s="216" t="s">
        <v>185</v>
      </c>
      <c r="K10" s="217"/>
    </row>
    <row r="11" customHeight="1" spans="1:11">
      <c r="A11" s="110"/>
      <c r="B11" s="250"/>
      <c r="C11" s="214"/>
      <c r="D11" s="137"/>
      <c r="E11" s="134"/>
      <c r="F11" s="137"/>
      <c r="G11" s="134"/>
      <c r="H11" s="137"/>
      <c r="I11" s="137"/>
      <c r="J11" s="216" t="s">
        <v>185</v>
      </c>
      <c r="K11" s="217"/>
    </row>
    <row r="12" customHeight="1" spans="1:11">
      <c r="A12" s="110"/>
      <c r="B12" s="250"/>
      <c r="C12" s="214"/>
      <c r="D12" s="137"/>
      <c r="E12" s="134"/>
      <c r="F12" s="137"/>
      <c r="G12" s="134"/>
      <c r="H12" s="137"/>
      <c r="I12" s="137"/>
      <c r="J12" s="216" t="s">
        <v>185</v>
      </c>
      <c r="K12" s="217"/>
    </row>
    <row r="13" customHeight="1" spans="1:11">
      <c r="A13" s="110"/>
      <c r="B13" s="250"/>
      <c r="C13" s="214"/>
      <c r="D13" s="137"/>
      <c r="E13" s="134"/>
      <c r="F13" s="137"/>
      <c r="G13" s="134"/>
      <c r="H13" s="137"/>
      <c r="I13" s="137"/>
      <c r="J13" s="216" t="s">
        <v>185</v>
      </c>
      <c r="K13" s="217"/>
    </row>
    <row r="14" customHeight="1" spans="1:11">
      <c r="A14" s="110"/>
      <c r="B14" s="213"/>
      <c r="C14" s="214"/>
      <c r="D14" s="137"/>
      <c r="E14" s="134"/>
      <c r="F14" s="137"/>
      <c r="G14" s="134"/>
      <c r="H14" s="137"/>
      <c r="I14" s="137"/>
      <c r="J14" s="216" t="s">
        <v>185</v>
      </c>
      <c r="K14" s="217"/>
    </row>
    <row r="15" customHeight="1" spans="1:11">
      <c r="A15" s="110"/>
      <c r="B15" s="213"/>
      <c r="C15" s="214"/>
      <c r="D15" s="137"/>
      <c r="E15" s="134"/>
      <c r="F15" s="137"/>
      <c r="G15" s="134"/>
      <c r="H15" s="137"/>
      <c r="I15" s="137"/>
      <c r="J15" s="216" t="s">
        <v>185</v>
      </c>
      <c r="K15" s="217"/>
    </row>
    <row r="16" customHeight="1" spans="1:11">
      <c r="A16" s="110"/>
      <c r="B16" s="213"/>
      <c r="C16" s="214"/>
      <c r="D16" s="137"/>
      <c r="E16" s="134"/>
      <c r="F16" s="137"/>
      <c r="G16" s="134"/>
      <c r="H16" s="137"/>
      <c r="I16" s="137"/>
      <c r="J16" s="216" t="s">
        <v>185</v>
      </c>
      <c r="K16" s="217"/>
    </row>
    <row r="17" customHeight="1" spans="1:11">
      <c r="A17" s="110"/>
      <c r="B17" s="213"/>
      <c r="C17" s="214"/>
      <c r="D17" s="137"/>
      <c r="E17" s="134"/>
      <c r="F17" s="137"/>
      <c r="G17" s="134"/>
      <c r="H17" s="137"/>
      <c r="I17" s="137"/>
      <c r="J17" s="216" t="s">
        <v>185</v>
      </c>
      <c r="K17" s="217"/>
    </row>
    <row r="18" customHeight="1" spans="1:11">
      <c r="A18" s="110"/>
      <c r="B18" s="213"/>
      <c r="C18" s="214"/>
      <c r="D18" s="137"/>
      <c r="E18" s="134"/>
      <c r="F18" s="137"/>
      <c r="G18" s="134"/>
      <c r="H18" s="137"/>
      <c r="I18" s="137"/>
      <c r="J18" s="216" t="s">
        <v>185</v>
      </c>
      <c r="K18" s="217"/>
    </row>
    <row r="19" customHeight="1" spans="1:11">
      <c r="A19" s="110"/>
      <c r="B19" s="213"/>
      <c r="C19" s="214"/>
      <c r="D19" s="137"/>
      <c r="E19" s="134"/>
      <c r="F19" s="137"/>
      <c r="G19" s="134"/>
      <c r="H19" s="137"/>
      <c r="I19" s="137"/>
      <c r="J19" s="216" t="s">
        <v>185</v>
      </c>
      <c r="K19" s="217"/>
    </row>
    <row r="20" customHeight="1" spans="1:11">
      <c r="A20" s="110"/>
      <c r="B20" s="213"/>
      <c r="C20" s="214"/>
      <c r="D20" s="137"/>
      <c r="E20" s="134"/>
      <c r="F20" s="137"/>
      <c r="G20" s="134"/>
      <c r="H20" s="137"/>
      <c r="I20" s="137"/>
      <c r="J20" s="216" t="s">
        <v>185</v>
      </c>
      <c r="K20" s="217"/>
    </row>
    <row r="21" customHeight="1" spans="1:11">
      <c r="A21" s="110"/>
      <c r="B21" s="213"/>
      <c r="C21" s="214"/>
      <c r="D21" s="137"/>
      <c r="E21" s="134"/>
      <c r="F21" s="137"/>
      <c r="G21" s="134"/>
      <c r="H21" s="137"/>
      <c r="I21" s="137"/>
      <c r="J21" s="216" t="s">
        <v>185</v>
      </c>
      <c r="K21" s="217"/>
    </row>
    <row r="22" customHeight="1" spans="1:11">
      <c r="A22" s="110"/>
      <c r="B22" s="213"/>
      <c r="C22" s="214"/>
      <c r="D22" s="137"/>
      <c r="E22" s="134"/>
      <c r="F22" s="137"/>
      <c r="G22" s="134"/>
      <c r="H22" s="137"/>
      <c r="I22" s="137"/>
      <c r="J22" s="216" t="s">
        <v>185</v>
      </c>
      <c r="K22" s="217"/>
    </row>
    <row r="23" customHeight="1" spans="1:11">
      <c r="A23" s="110"/>
      <c r="B23" s="213"/>
      <c r="C23" s="214"/>
      <c r="D23" s="137"/>
      <c r="E23" s="134"/>
      <c r="F23" s="137"/>
      <c r="G23" s="134"/>
      <c r="H23" s="137"/>
      <c r="I23" s="137"/>
      <c r="J23" s="216" t="s">
        <v>185</v>
      </c>
      <c r="K23" s="217"/>
    </row>
    <row r="24" customHeight="1" spans="1:11">
      <c r="A24" s="110"/>
      <c r="B24" s="213"/>
      <c r="C24" s="214"/>
      <c r="D24" s="137"/>
      <c r="E24" s="134"/>
      <c r="F24" s="137"/>
      <c r="G24" s="134"/>
      <c r="H24" s="137"/>
      <c r="I24" s="137"/>
      <c r="J24" s="216" t="s">
        <v>185</v>
      </c>
      <c r="K24" s="217"/>
    </row>
    <row r="25" customHeight="1" spans="1:11">
      <c r="A25" s="110"/>
      <c r="B25" s="213"/>
      <c r="C25" s="214"/>
      <c r="D25" s="137"/>
      <c r="E25" s="134"/>
      <c r="F25" s="137"/>
      <c r="G25" s="134"/>
      <c r="H25" s="137"/>
      <c r="I25" s="137"/>
      <c r="J25" s="216" t="s">
        <v>185</v>
      </c>
      <c r="K25" s="217"/>
    </row>
    <row r="26" customHeight="1" spans="1:11">
      <c r="A26" s="110"/>
      <c r="B26" s="213"/>
      <c r="C26" s="214"/>
      <c r="D26" s="137"/>
      <c r="E26" s="134"/>
      <c r="F26" s="137"/>
      <c r="G26" s="134"/>
      <c r="H26" s="137"/>
      <c r="I26" s="137"/>
      <c r="J26" s="216" t="s">
        <v>185</v>
      </c>
      <c r="K26" s="217"/>
    </row>
    <row r="27" customHeight="1" spans="1:11">
      <c r="A27" s="110"/>
      <c r="B27" s="250"/>
      <c r="C27" s="214"/>
      <c r="D27" s="137"/>
      <c r="E27" s="134"/>
      <c r="F27" s="137"/>
      <c r="G27" s="134"/>
      <c r="H27" s="137"/>
      <c r="I27" s="137"/>
      <c r="J27" s="216"/>
      <c r="K27" s="217"/>
    </row>
    <row r="28" customHeight="1" spans="1:11">
      <c r="A28" s="218" t="s">
        <v>195</v>
      </c>
      <c r="B28" s="196"/>
      <c r="C28" s="214"/>
      <c r="D28" s="137"/>
      <c r="E28" s="134"/>
      <c r="F28" s="137">
        <f>SUM(F7:F27)</f>
        <v>0</v>
      </c>
      <c r="G28" s="134"/>
      <c r="H28" s="137">
        <f>SUM(H7:H27)</f>
        <v>0</v>
      </c>
      <c r="I28" s="137">
        <f>H28-F28</f>
        <v>0</v>
      </c>
      <c r="J28" s="202">
        <f>IF(G28=0,0,I28/G28)</f>
        <v>0</v>
      </c>
      <c r="K28" s="217"/>
    </row>
    <row r="29" customHeight="1" spans="1:11">
      <c r="A29" s="219" t="str">
        <f>参数填写!A5</f>
        <v>被评估单位填表人：蒋申璐</v>
      </c>
      <c r="B29" s="247"/>
      <c r="C29" s="247"/>
      <c r="D29" s="247"/>
      <c r="G29" s="208" t="s">
        <v>186</v>
      </c>
      <c r="H29" s="208"/>
      <c r="I29" s="208"/>
      <c r="J29" s="208"/>
      <c r="K29" s="208"/>
    </row>
    <row r="30" customHeight="1" spans="1:11">
      <c r="A30" s="223" t="str">
        <f>参数填写!A6</f>
        <v>填表日期：2022年8月</v>
      </c>
    </row>
  </sheetData>
  <mergeCells count="1">
    <mergeCell ref="A28:B28"/>
  </mergeCells>
  <printOptions horizontalCentered="1"/>
  <pageMargins left="0.68" right="0.24" top="0.87" bottom="0.66"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E7" sqref="E7"/>
    </sheetView>
  </sheetViews>
  <sheetFormatPr defaultColWidth="9" defaultRowHeight="15.75" customHeight="1" outlineLevelCol="7"/>
  <cols>
    <col min="1" max="1" width="8.4" style="81" customWidth="1"/>
    <col min="2" max="2" width="29.7" style="81" customWidth="1"/>
    <col min="3" max="3" width="13.6" style="81" customWidth="1"/>
    <col min="4" max="4" width="16.6" style="81" customWidth="1"/>
    <col min="5" max="5" width="15.7" style="81" customWidth="1"/>
    <col min="6" max="6" width="14.9" style="81" customWidth="1"/>
    <col min="7" max="7" width="14.4" style="81" customWidth="1"/>
    <col min="8" max="8" width="14.1" style="81" customWidth="1"/>
    <col min="9" max="16384" width="9" style="81"/>
  </cols>
  <sheetData>
    <row r="1" s="73" customFormat="1" ht="30" customHeight="1" spans="1:8">
      <c r="A1" s="189" t="s">
        <v>723</v>
      </c>
      <c r="B1" s="240"/>
      <c r="C1" s="240"/>
      <c r="D1" s="240"/>
      <c r="E1" s="240"/>
      <c r="F1" s="240"/>
      <c r="G1" s="240"/>
      <c r="H1" s="240"/>
    </row>
    <row r="2" ht="14.1" customHeight="1" spans="1:8">
      <c r="A2" s="190" t="str">
        <f>参数填写!A3</f>
        <v>评估基准日：2022年7月31日</v>
      </c>
      <c r="B2" s="92"/>
      <c r="C2" s="92"/>
      <c r="D2" s="92"/>
      <c r="E2" s="92"/>
      <c r="F2" s="92"/>
      <c r="G2" s="92"/>
      <c r="H2" s="92"/>
    </row>
    <row r="3" ht="14.1" customHeight="1" spans="1:8">
      <c r="A3" s="100"/>
      <c r="B3" s="100"/>
      <c r="C3" s="100"/>
      <c r="D3" s="100"/>
      <c r="E3" s="100"/>
      <c r="F3" s="100"/>
      <c r="G3" s="100"/>
      <c r="H3" s="103" t="s">
        <v>724</v>
      </c>
    </row>
    <row r="4" ht="14.1" customHeight="1" spans="1:8">
      <c r="A4" s="100"/>
      <c r="B4" s="100"/>
      <c r="C4" s="100"/>
      <c r="D4" s="100"/>
      <c r="E4" s="100"/>
      <c r="F4" s="100"/>
      <c r="G4" s="100"/>
      <c r="H4" s="103"/>
    </row>
    <row r="5" customHeight="1" spans="1:8">
      <c r="A5" s="256" t="str">
        <f>参数填写!A4</f>
        <v>被评估单位：杭氧集团股份有限公司</v>
      </c>
      <c r="H5" s="211" t="s">
        <v>3</v>
      </c>
    </row>
    <row r="6" s="74" customFormat="1" customHeight="1" spans="1:8">
      <c r="A6" s="133" t="s">
        <v>5</v>
      </c>
      <c r="B6" s="133" t="s">
        <v>713</v>
      </c>
      <c r="C6" s="133" t="s">
        <v>251</v>
      </c>
      <c r="D6" s="212" t="s">
        <v>94</v>
      </c>
      <c r="E6" s="257" t="s">
        <v>95</v>
      </c>
      <c r="F6" s="257" t="s">
        <v>96</v>
      </c>
      <c r="G6" s="257" t="s">
        <v>97</v>
      </c>
      <c r="H6" s="133" t="s">
        <v>8</v>
      </c>
    </row>
    <row r="7" customHeight="1" spans="1:8">
      <c r="A7" s="110"/>
      <c r="B7" s="213"/>
      <c r="C7" s="214"/>
      <c r="D7" s="137"/>
      <c r="E7" s="137"/>
      <c r="F7" s="137">
        <f>E7-D7</f>
        <v>0</v>
      </c>
      <c r="G7" s="202">
        <f>IF(D7=0,0,F7/D7)</f>
        <v>0</v>
      </c>
      <c r="H7" s="217"/>
    </row>
    <row r="8" customHeight="1" spans="1:8">
      <c r="A8" s="110"/>
      <c r="B8" s="213"/>
      <c r="C8" s="214"/>
      <c r="D8" s="258"/>
      <c r="E8" s="258"/>
      <c r="F8" s="258"/>
      <c r="G8" s="229"/>
      <c r="H8" s="217"/>
    </row>
    <row r="9" customHeight="1" spans="1:8">
      <c r="A9" s="110"/>
      <c r="B9" s="213"/>
      <c r="C9" s="214"/>
      <c r="D9" s="258"/>
      <c r="E9" s="258"/>
      <c r="F9" s="258"/>
      <c r="G9" s="229"/>
      <c r="H9" s="217"/>
    </row>
    <row r="10" customHeight="1" spans="1:8">
      <c r="A10" s="110"/>
      <c r="B10" s="213"/>
      <c r="C10" s="214"/>
      <c r="D10" s="258"/>
      <c r="E10" s="258"/>
      <c r="F10" s="258"/>
      <c r="G10" s="229"/>
      <c r="H10" s="217"/>
    </row>
    <row r="11" customHeight="1" spans="1:8">
      <c r="A11" s="110"/>
      <c r="B11" s="213"/>
      <c r="C11" s="214"/>
      <c r="D11" s="258"/>
      <c r="E11" s="258"/>
      <c r="F11" s="258"/>
      <c r="G11" s="229"/>
      <c r="H11" s="217"/>
    </row>
    <row r="12" customHeight="1" spans="1:8">
      <c r="A12" s="110"/>
      <c r="B12" s="213"/>
      <c r="C12" s="214"/>
      <c r="D12" s="258"/>
      <c r="E12" s="258"/>
      <c r="F12" s="258"/>
      <c r="G12" s="229"/>
      <c r="H12" s="217"/>
    </row>
    <row r="13" customHeight="1" spans="1:8">
      <c r="A13" s="110"/>
      <c r="B13" s="213"/>
      <c r="C13" s="214"/>
      <c r="D13" s="258"/>
      <c r="E13" s="258"/>
      <c r="F13" s="258"/>
      <c r="G13" s="229"/>
      <c r="H13" s="217"/>
    </row>
    <row r="14" customHeight="1" spans="1:8">
      <c r="A14" s="110"/>
      <c r="B14" s="213"/>
      <c r="C14" s="214"/>
      <c r="D14" s="258"/>
      <c r="E14" s="258"/>
      <c r="F14" s="258"/>
      <c r="G14" s="229"/>
      <c r="H14" s="217"/>
    </row>
    <row r="15" customHeight="1" spans="1:8">
      <c r="A15" s="110"/>
      <c r="B15" s="213"/>
      <c r="C15" s="214"/>
      <c r="D15" s="258"/>
      <c r="E15" s="258"/>
      <c r="F15" s="258"/>
      <c r="G15" s="229"/>
      <c r="H15" s="217"/>
    </row>
    <row r="16" customHeight="1" spans="1:8">
      <c r="A16" s="110"/>
      <c r="B16" s="213"/>
      <c r="C16" s="214"/>
      <c r="D16" s="258"/>
      <c r="E16" s="258"/>
      <c r="F16" s="258"/>
      <c r="G16" s="229"/>
      <c r="H16" s="217"/>
    </row>
    <row r="17" customHeight="1" spans="1:8">
      <c r="A17" s="110"/>
      <c r="B17" s="213"/>
      <c r="C17" s="214"/>
      <c r="D17" s="258"/>
      <c r="E17" s="258"/>
      <c r="F17" s="258"/>
      <c r="G17" s="229"/>
      <c r="H17" s="217"/>
    </row>
    <row r="18" customHeight="1" spans="1:8">
      <c r="A18" s="110"/>
      <c r="B18" s="213"/>
      <c r="C18" s="214"/>
      <c r="D18" s="258"/>
      <c r="E18" s="258"/>
      <c r="F18" s="258"/>
      <c r="G18" s="229"/>
      <c r="H18" s="217"/>
    </row>
    <row r="19" customHeight="1" spans="1:8">
      <c r="A19" s="110"/>
      <c r="B19" s="213"/>
      <c r="C19" s="214"/>
      <c r="D19" s="258"/>
      <c r="E19" s="258"/>
      <c r="F19" s="258"/>
      <c r="G19" s="229"/>
      <c r="H19" s="217"/>
    </row>
    <row r="20" customHeight="1" spans="1:8">
      <c r="A20" s="110"/>
      <c r="B20" s="213"/>
      <c r="C20" s="214"/>
      <c r="D20" s="258"/>
      <c r="E20" s="258"/>
      <c r="F20" s="258"/>
      <c r="G20" s="229"/>
      <c r="H20" s="217"/>
    </row>
    <row r="21" customHeight="1" spans="1:8">
      <c r="A21" s="110"/>
      <c r="B21" s="213"/>
      <c r="C21" s="214"/>
      <c r="D21" s="258"/>
      <c r="E21" s="258"/>
      <c r="F21" s="258"/>
      <c r="G21" s="229"/>
      <c r="H21" s="217"/>
    </row>
    <row r="22" customHeight="1" spans="1:8">
      <c r="A22" s="110"/>
      <c r="B22" s="213"/>
      <c r="C22" s="214"/>
      <c r="D22" s="258"/>
      <c r="E22" s="258"/>
      <c r="F22" s="258"/>
      <c r="G22" s="229"/>
      <c r="H22" s="217"/>
    </row>
    <row r="23" customHeight="1" spans="1:8">
      <c r="A23" s="110"/>
      <c r="B23" s="213"/>
      <c r="C23" s="214"/>
      <c r="D23" s="258"/>
      <c r="E23" s="258"/>
      <c r="F23" s="258"/>
      <c r="G23" s="229"/>
      <c r="H23" s="217"/>
    </row>
    <row r="24" customHeight="1" spans="1:8">
      <c r="A24" s="110"/>
      <c r="B24" s="213"/>
      <c r="C24" s="214"/>
      <c r="D24" s="258"/>
      <c r="E24" s="258"/>
      <c r="F24" s="258"/>
      <c r="G24" s="229"/>
      <c r="H24" s="217"/>
    </row>
    <row r="25" customHeight="1" spans="1:8">
      <c r="A25" s="110"/>
      <c r="B25" s="213"/>
      <c r="C25" s="214"/>
      <c r="D25" s="258"/>
      <c r="E25" s="258"/>
      <c r="F25" s="258"/>
      <c r="G25" s="229"/>
      <c r="H25" s="217"/>
    </row>
    <row r="26" customHeight="1" spans="1:8">
      <c r="A26" s="110"/>
      <c r="B26" s="213"/>
      <c r="C26" s="214"/>
      <c r="D26" s="258"/>
      <c r="E26" s="258"/>
      <c r="F26" s="258"/>
      <c r="G26" s="229"/>
      <c r="H26" s="217"/>
    </row>
    <row r="27" customHeight="1" spans="1:8">
      <c r="A27" s="110"/>
      <c r="B27" s="213"/>
      <c r="C27" s="214"/>
      <c r="D27" s="258"/>
      <c r="E27" s="258"/>
      <c r="F27" s="258"/>
      <c r="G27" s="229"/>
      <c r="H27" s="217"/>
    </row>
    <row r="28" customHeight="1" spans="1:8">
      <c r="A28" s="218" t="s">
        <v>195</v>
      </c>
      <c r="B28" s="196"/>
      <c r="C28" s="214"/>
      <c r="D28" s="258">
        <f>SUM(D7:D27)</f>
        <v>0</v>
      </c>
      <c r="E28" s="258">
        <f>SUM(E7:E27)</f>
        <v>0</v>
      </c>
      <c r="F28" s="137">
        <f>E28-D28</f>
        <v>0</v>
      </c>
      <c r="G28" s="202">
        <f>IF(D28=0,0,F28/D28)</f>
        <v>0</v>
      </c>
      <c r="H28" s="217"/>
    </row>
    <row r="29" customHeight="1" spans="1:8">
      <c r="A29" s="219" t="str">
        <f>参数填写!A5</f>
        <v>被评估单位填表人：蒋申璐</v>
      </c>
      <c r="B29" s="247"/>
      <c r="C29" s="247"/>
      <c r="D29" s="247"/>
      <c r="E29" s="208" t="s">
        <v>186</v>
      </c>
      <c r="F29" s="208"/>
      <c r="G29" s="208"/>
      <c r="H29" s="208"/>
    </row>
    <row r="30" customHeight="1" spans="1:8">
      <c r="A30" s="223" t="str">
        <f>参数填写!A6</f>
        <v>填表日期：2022年8月</v>
      </c>
    </row>
  </sheetData>
  <mergeCells count="1">
    <mergeCell ref="A28:B28"/>
  </mergeCells>
  <printOptions horizontalCentered="1"/>
  <pageMargins left="0.33" right="0.24" top="0.87" bottom="0.866141732283464" header="1.22"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topLeftCell="A2" workbookViewId="0">
      <selection activeCell="D7" sqref="D7:E7"/>
    </sheetView>
  </sheetViews>
  <sheetFormatPr defaultColWidth="9" defaultRowHeight="15.75" customHeight="1" outlineLevelCol="7"/>
  <cols>
    <col min="1" max="1" width="7.6" style="81" customWidth="1"/>
    <col min="2" max="2" width="30.5" style="81" customWidth="1"/>
    <col min="3" max="3" width="11" style="81" customWidth="1"/>
    <col min="4" max="5" width="13.2" style="81" customWidth="1"/>
    <col min="6" max="6" width="12.9" style="81" customWidth="1"/>
    <col min="7" max="7" width="12.4" style="81" customWidth="1"/>
    <col min="8" max="8" width="17.4" style="81" customWidth="1"/>
    <col min="9" max="16384" width="9" style="81"/>
  </cols>
  <sheetData>
    <row r="1" s="73" customFormat="1" ht="30" customHeight="1" spans="1:8">
      <c r="A1" s="189" t="s">
        <v>725</v>
      </c>
      <c r="B1" s="86"/>
      <c r="C1" s="86"/>
      <c r="D1" s="86"/>
      <c r="E1" s="86"/>
      <c r="F1" s="86"/>
      <c r="G1" s="86"/>
      <c r="H1" s="86"/>
    </row>
    <row r="2" ht="14.1" customHeight="1" spans="1:8">
      <c r="A2" s="190" t="str">
        <f>参数填写!A3</f>
        <v>评估基准日：2022年7月31日</v>
      </c>
      <c r="B2" s="92"/>
      <c r="C2" s="92"/>
      <c r="D2" s="92"/>
      <c r="E2" s="92"/>
      <c r="F2" s="92"/>
      <c r="G2" s="92"/>
      <c r="H2" s="93"/>
    </row>
    <row r="3" ht="14.1" customHeight="1" spans="1:8">
      <c r="A3" s="100"/>
      <c r="B3" s="100"/>
      <c r="C3" s="100"/>
      <c r="D3" s="100"/>
      <c r="E3" s="100"/>
      <c r="F3" s="100"/>
      <c r="G3" s="100"/>
      <c r="H3" s="191" t="s">
        <v>726</v>
      </c>
    </row>
    <row r="4" ht="14.1" customHeight="1" spans="1:8">
      <c r="A4" s="100"/>
      <c r="B4" s="100"/>
      <c r="C4" s="100"/>
      <c r="D4" s="100"/>
      <c r="E4" s="100"/>
      <c r="F4" s="100"/>
      <c r="G4" s="100"/>
      <c r="H4" s="191"/>
    </row>
    <row r="5" customHeight="1" spans="1:8">
      <c r="A5" s="210" t="str">
        <f>参数填写!A4</f>
        <v>被评估单位：杭氧集团股份有限公司</v>
      </c>
      <c r="B5" s="210"/>
      <c r="C5" s="210"/>
      <c r="D5" s="210"/>
      <c r="H5" s="211" t="s">
        <v>3</v>
      </c>
    </row>
    <row r="6" s="74" customFormat="1" customHeight="1" spans="1:8">
      <c r="A6" s="133" t="s">
        <v>5</v>
      </c>
      <c r="B6" s="133" t="s">
        <v>713</v>
      </c>
      <c r="C6" s="133" t="s">
        <v>443</v>
      </c>
      <c r="D6" s="212" t="s">
        <v>94</v>
      </c>
      <c r="E6" s="133" t="s">
        <v>95</v>
      </c>
      <c r="F6" s="133" t="s">
        <v>96</v>
      </c>
      <c r="G6" s="133" t="s">
        <v>296</v>
      </c>
      <c r="H6" s="133" t="s">
        <v>8</v>
      </c>
    </row>
    <row r="7" customHeight="1" spans="1:8">
      <c r="A7" s="110"/>
      <c r="B7" s="213"/>
      <c r="C7" s="214"/>
      <c r="D7" s="137"/>
      <c r="E7" s="137"/>
      <c r="F7" s="137">
        <f>E7-D7</f>
        <v>0</v>
      </c>
      <c r="G7" s="202">
        <f>IF(D7=0,0,F7/D7)</f>
        <v>0</v>
      </c>
      <c r="H7" s="217"/>
    </row>
    <row r="8" customHeight="1" spans="1:8">
      <c r="A8" s="110"/>
      <c r="B8" s="213"/>
      <c r="C8" s="214"/>
      <c r="D8" s="137"/>
      <c r="E8" s="137"/>
      <c r="F8" s="137"/>
      <c r="G8" s="216" t="s">
        <v>185</v>
      </c>
      <c r="H8" s="217"/>
    </row>
    <row r="9" customHeight="1" spans="1:8">
      <c r="A9" s="110"/>
      <c r="B9" s="213"/>
      <c r="C9" s="214"/>
      <c r="D9" s="137"/>
      <c r="E9" s="137"/>
      <c r="F9" s="137"/>
      <c r="G9" s="216" t="s">
        <v>185</v>
      </c>
      <c r="H9" s="217"/>
    </row>
    <row r="10" customHeight="1" spans="1:8">
      <c r="A10" s="110"/>
      <c r="B10" s="213"/>
      <c r="C10" s="214"/>
      <c r="D10" s="137"/>
      <c r="E10" s="137"/>
      <c r="F10" s="137"/>
      <c r="G10" s="216" t="s">
        <v>185</v>
      </c>
      <c r="H10" s="217"/>
    </row>
    <row r="11" customHeight="1" spans="1:8">
      <c r="A11" s="110"/>
      <c r="B11" s="213"/>
      <c r="C11" s="214"/>
      <c r="D11" s="137"/>
      <c r="E11" s="137"/>
      <c r="F11" s="137"/>
      <c r="G11" s="216" t="s">
        <v>185</v>
      </c>
      <c r="H11" s="217"/>
    </row>
    <row r="12" customHeight="1" spans="1:8">
      <c r="A12" s="110"/>
      <c r="B12" s="213"/>
      <c r="C12" s="214"/>
      <c r="D12" s="137"/>
      <c r="E12" s="137"/>
      <c r="F12" s="137"/>
      <c r="G12" s="216" t="s">
        <v>185</v>
      </c>
      <c r="H12" s="217"/>
    </row>
    <row r="13" customHeight="1" spans="1:8">
      <c r="A13" s="110"/>
      <c r="B13" s="213"/>
      <c r="C13" s="214"/>
      <c r="D13" s="137"/>
      <c r="E13" s="137"/>
      <c r="F13" s="137"/>
      <c r="G13" s="216" t="s">
        <v>185</v>
      </c>
      <c r="H13" s="217"/>
    </row>
    <row r="14" customHeight="1" spans="1:8">
      <c r="A14" s="110"/>
      <c r="B14" s="213"/>
      <c r="C14" s="214"/>
      <c r="D14" s="137"/>
      <c r="E14" s="137"/>
      <c r="F14" s="137"/>
      <c r="G14" s="216" t="s">
        <v>185</v>
      </c>
      <c r="H14" s="217"/>
    </row>
    <row r="15" customHeight="1" spans="1:8">
      <c r="A15" s="110"/>
      <c r="B15" s="213"/>
      <c r="C15" s="214"/>
      <c r="D15" s="137"/>
      <c r="E15" s="137"/>
      <c r="F15" s="137"/>
      <c r="G15" s="216" t="s">
        <v>185</v>
      </c>
      <c r="H15" s="217"/>
    </row>
    <row r="16" customHeight="1" spans="1:8">
      <c r="A16" s="110"/>
      <c r="B16" s="213"/>
      <c r="C16" s="214"/>
      <c r="D16" s="137"/>
      <c r="E16" s="137"/>
      <c r="F16" s="137"/>
      <c r="G16" s="216" t="s">
        <v>185</v>
      </c>
      <c r="H16" s="217"/>
    </row>
    <row r="17" customHeight="1" spans="1:8">
      <c r="A17" s="110"/>
      <c r="B17" s="213"/>
      <c r="C17" s="214"/>
      <c r="D17" s="137"/>
      <c r="E17" s="137"/>
      <c r="F17" s="137"/>
      <c r="G17" s="216" t="s">
        <v>185</v>
      </c>
      <c r="H17" s="217"/>
    </row>
    <row r="18" customHeight="1" spans="1:8">
      <c r="A18" s="110"/>
      <c r="B18" s="213"/>
      <c r="C18" s="214"/>
      <c r="D18" s="137"/>
      <c r="E18" s="137"/>
      <c r="F18" s="137"/>
      <c r="G18" s="216" t="s">
        <v>185</v>
      </c>
      <c r="H18" s="217"/>
    </row>
    <row r="19" customHeight="1" spans="1:8">
      <c r="A19" s="110"/>
      <c r="B19" s="213"/>
      <c r="C19" s="214"/>
      <c r="D19" s="137"/>
      <c r="E19" s="137"/>
      <c r="F19" s="137"/>
      <c r="G19" s="216" t="s">
        <v>185</v>
      </c>
      <c r="H19" s="217"/>
    </row>
    <row r="20" customHeight="1" spans="1:8">
      <c r="A20" s="110"/>
      <c r="B20" s="213"/>
      <c r="C20" s="214"/>
      <c r="D20" s="137"/>
      <c r="E20" s="137"/>
      <c r="F20" s="137"/>
      <c r="G20" s="216" t="s">
        <v>185</v>
      </c>
      <c r="H20" s="217"/>
    </row>
    <row r="21" customHeight="1" spans="1:8">
      <c r="A21" s="110"/>
      <c r="B21" s="213"/>
      <c r="C21" s="214"/>
      <c r="D21" s="137"/>
      <c r="E21" s="137"/>
      <c r="F21" s="137"/>
      <c r="G21" s="216" t="s">
        <v>185</v>
      </c>
      <c r="H21" s="217"/>
    </row>
    <row r="22" customHeight="1" spans="1:8">
      <c r="A22" s="110"/>
      <c r="B22" s="213"/>
      <c r="C22" s="214"/>
      <c r="D22" s="137"/>
      <c r="E22" s="137"/>
      <c r="F22" s="137"/>
      <c r="G22" s="216" t="s">
        <v>185</v>
      </c>
      <c r="H22" s="217"/>
    </row>
    <row r="23" customHeight="1" spans="1:8">
      <c r="A23" s="110"/>
      <c r="B23" s="213"/>
      <c r="C23" s="214"/>
      <c r="D23" s="137"/>
      <c r="E23" s="137"/>
      <c r="F23" s="137"/>
      <c r="G23" s="216" t="s">
        <v>185</v>
      </c>
      <c r="H23" s="217"/>
    </row>
    <row r="24" customHeight="1" spans="1:8">
      <c r="A24" s="110"/>
      <c r="B24" s="213"/>
      <c r="C24" s="214"/>
      <c r="D24" s="137"/>
      <c r="E24" s="137"/>
      <c r="F24" s="137"/>
      <c r="G24" s="216" t="s">
        <v>185</v>
      </c>
      <c r="H24" s="217"/>
    </row>
    <row r="25" customHeight="1" spans="1:8">
      <c r="A25" s="110"/>
      <c r="B25" s="213"/>
      <c r="C25" s="214"/>
      <c r="D25" s="137"/>
      <c r="E25" s="137"/>
      <c r="F25" s="137"/>
      <c r="G25" s="216" t="s">
        <v>185</v>
      </c>
      <c r="H25" s="217"/>
    </row>
    <row r="26" customHeight="1" spans="1:8">
      <c r="A26" s="110"/>
      <c r="B26" s="213"/>
      <c r="C26" s="214"/>
      <c r="D26" s="137"/>
      <c r="E26" s="137"/>
      <c r="F26" s="137"/>
      <c r="G26" s="216" t="s">
        <v>185</v>
      </c>
      <c r="H26" s="217"/>
    </row>
    <row r="27" customHeight="1" spans="1:8">
      <c r="A27" s="110"/>
      <c r="B27" s="213"/>
      <c r="C27" s="214"/>
      <c r="D27" s="137"/>
      <c r="E27" s="137"/>
      <c r="F27" s="137"/>
      <c r="G27" s="216"/>
      <c r="H27" s="217"/>
    </row>
    <row r="28" customHeight="1" spans="1:8">
      <c r="A28" s="218" t="s">
        <v>195</v>
      </c>
      <c r="B28" s="196"/>
      <c r="C28" s="214"/>
      <c r="D28" s="137">
        <f>SUM(D7:D27)</f>
        <v>0</v>
      </c>
      <c r="E28" s="137">
        <f>SUM(E7:E27)</f>
        <v>0</v>
      </c>
      <c r="F28" s="137">
        <f>E28-D28</f>
        <v>0</v>
      </c>
      <c r="G28" s="202">
        <f>IF(D28=0,0,F28/D28)</f>
        <v>0</v>
      </c>
      <c r="H28" s="217"/>
    </row>
    <row r="29" customHeight="1" spans="1:8">
      <c r="A29" s="219" t="str">
        <f>参数填写!A5</f>
        <v>被评估单位填表人：蒋申璐</v>
      </c>
      <c r="B29" s="247"/>
      <c r="C29" s="247"/>
      <c r="D29" s="247"/>
      <c r="E29" s="249" t="s">
        <v>672</v>
      </c>
      <c r="F29" s="208"/>
      <c r="G29" s="208"/>
      <c r="H29" s="208"/>
    </row>
    <row r="30" customHeight="1" spans="1:8">
      <c r="A30" s="223" t="str">
        <f>参数填写!A6</f>
        <v>填表日期：2022年8月</v>
      </c>
    </row>
  </sheetData>
  <mergeCells count="1">
    <mergeCell ref="A28:B28"/>
  </mergeCells>
  <printOptions horizontalCentered="1"/>
  <pageMargins left="0.56" right="0.46" top="0.87" bottom="0.71" header="1.21"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0"/>
  <sheetViews>
    <sheetView topLeftCell="A4" workbookViewId="0">
      <selection activeCell="C7" sqref="C7"/>
    </sheetView>
  </sheetViews>
  <sheetFormatPr defaultColWidth="9" defaultRowHeight="15.75" customHeight="1" outlineLevelCol="5"/>
  <cols>
    <col min="1" max="1" width="8.4" style="81" customWidth="1"/>
    <col min="2" max="2" width="32.1" style="81" customWidth="1"/>
    <col min="3" max="3" width="19.1" style="81" customWidth="1"/>
    <col min="4" max="4" width="22.4" style="81" customWidth="1"/>
    <col min="5" max="5" width="19.1" style="81" customWidth="1"/>
    <col min="6" max="6" width="18.4" style="81" customWidth="1"/>
    <col min="7" max="16384" width="9" style="81"/>
  </cols>
  <sheetData>
    <row r="1" s="73" customFormat="1" ht="30" customHeight="1" spans="1:6">
      <c r="A1" s="189" t="s">
        <v>727</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728</v>
      </c>
    </row>
    <row r="4" ht="14.1" customHeight="1" spans="1:6">
      <c r="A4" s="100"/>
      <c r="B4" s="100"/>
      <c r="C4" s="100"/>
      <c r="D4" s="100"/>
      <c r="E4" s="100"/>
      <c r="F4" s="103"/>
    </row>
    <row r="5" customHeight="1" spans="1:6">
      <c r="A5" s="210" t="str">
        <f>参数填写!A4</f>
        <v>被评估单位：杭氧集团股份有限公司</v>
      </c>
      <c r="B5" s="210"/>
      <c r="C5" s="210"/>
      <c r="F5" s="244" t="s">
        <v>3</v>
      </c>
    </row>
    <row r="6" s="243" customFormat="1" customHeight="1" spans="1:6">
      <c r="A6" s="106" t="s">
        <v>171</v>
      </c>
      <c r="B6" s="106" t="s">
        <v>130</v>
      </c>
      <c r="C6" s="106" t="s">
        <v>94</v>
      </c>
      <c r="D6" s="106" t="s">
        <v>95</v>
      </c>
      <c r="E6" s="251" t="s">
        <v>475</v>
      </c>
      <c r="F6" s="106" t="s">
        <v>273</v>
      </c>
    </row>
    <row r="7" customHeight="1" spans="1:6">
      <c r="A7" s="106" t="s">
        <v>729</v>
      </c>
      <c r="B7" s="252" t="s">
        <v>147</v>
      </c>
      <c r="C7" s="204">
        <f>SUMIF('5-1短期借款'!$A$7:$A$5170,"合计",'5-1短期借款'!H$7:H$5170)</f>
        <v>0</v>
      </c>
      <c r="D7" s="204">
        <f>SUMIF('5-1短期借款'!$A$7:$A$5170,"合计",'5-1短期借款'!J$7:J$5170)</f>
        <v>0</v>
      </c>
      <c r="E7" s="137">
        <f>D7-C7</f>
        <v>0</v>
      </c>
      <c r="F7" s="202">
        <f>IF(C7=0,0,E7/C7)</f>
        <v>0</v>
      </c>
    </row>
    <row r="8" customHeight="1" spans="1:6">
      <c r="A8" s="106" t="s">
        <v>730</v>
      </c>
      <c r="B8" s="252" t="s">
        <v>148</v>
      </c>
      <c r="C8" s="204">
        <f>SUMIF('5-2交易性金融负债'!$A$7:$A$5170,"合计",'5-2交易性金融负债'!E$7:E$5170)</f>
        <v>0</v>
      </c>
      <c r="D8" s="204">
        <f>SUMIF('5-2交易性金融负债'!$A$7:$A$5170,"合计",'5-2交易性金融负债'!F$7:F$5170)</f>
        <v>0</v>
      </c>
      <c r="E8" s="137">
        <f t="shared" ref="E8:E18" si="0">D8-C8</f>
        <v>0</v>
      </c>
      <c r="F8" s="202">
        <f t="shared" ref="F8:F18" si="1">IF(C8=0,0,E8/C8)</f>
        <v>0</v>
      </c>
    </row>
    <row r="9" customHeight="1" spans="1:6">
      <c r="A9" s="106" t="s">
        <v>731</v>
      </c>
      <c r="B9" s="252" t="s">
        <v>149</v>
      </c>
      <c r="C9" s="204">
        <f>SUMIF('5-3应付票据'!$A$7:$A$5170,"合计",'5-3应付票据'!F$7:F$5170)</f>
        <v>0</v>
      </c>
      <c r="D9" s="204">
        <f>SUMIF('5-3应付票据'!$A$7:$A$5170,"合计",'5-3应付票据'!G$7:G$5170)</f>
        <v>0</v>
      </c>
      <c r="E9" s="137">
        <f t="shared" si="0"/>
        <v>0</v>
      </c>
      <c r="F9" s="202">
        <f t="shared" si="1"/>
        <v>0</v>
      </c>
    </row>
    <row r="10" customHeight="1" spans="1:6">
      <c r="A10" s="106" t="s">
        <v>732</v>
      </c>
      <c r="B10" s="252" t="s">
        <v>150</v>
      </c>
      <c r="C10" s="204">
        <f>SUMIF('5-4应付账款'!$A$7:$A$5170,"合计",'5-4应付账款'!F$7:F$5170)</f>
        <v>0</v>
      </c>
      <c r="D10" s="204">
        <f>SUMIF('5-4应付账款'!$A$7:$A$5170,"合计",'5-4应付账款'!G$7:G$5170)</f>
        <v>0</v>
      </c>
      <c r="E10" s="137">
        <f t="shared" si="0"/>
        <v>0</v>
      </c>
      <c r="F10" s="202">
        <f t="shared" si="1"/>
        <v>0</v>
      </c>
    </row>
    <row r="11" customHeight="1" spans="1:6">
      <c r="A11" s="106" t="s">
        <v>733</v>
      </c>
      <c r="B11" s="252" t="s">
        <v>151</v>
      </c>
      <c r="C11" s="204">
        <f>SUMIF('5-5预收账款'!$A$7:$A$5170,"合计",'5-5预收账款'!E$7:E$5170)</f>
        <v>0</v>
      </c>
      <c r="D11" s="204">
        <f>SUMIF('5-5预收账款'!$A$7:$A$5170,"合计",'5-5预收账款'!F$7:F$5170)</f>
        <v>0</v>
      </c>
      <c r="E11" s="137">
        <f t="shared" si="0"/>
        <v>0</v>
      </c>
      <c r="F11" s="202">
        <f t="shared" si="1"/>
        <v>0</v>
      </c>
    </row>
    <row r="12" customHeight="1" spans="1:6">
      <c r="A12" s="106" t="s">
        <v>734</v>
      </c>
      <c r="B12" s="252" t="s">
        <v>152</v>
      </c>
      <c r="C12" s="204">
        <f>SUMIF('5-6职工薪酬'!$A$7:$A$5170,"合计",'5-6职工薪酬'!D$7:D$5170)</f>
        <v>0</v>
      </c>
      <c r="D12" s="204">
        <f>SUMIF('5-6职工薪酬'!$A$7:$A$5170,"合计",'5-6职工薪酬'!E$7:E$5170)</f>
        <v>0</v>
      </c>
      <c r="E12" s="137">
        <f t="shared" si="0"/>
        <v>0</v>
      </c>
      <c r="F12" s="202">
        <f t="shared" si="1"/>
        <v>0</v>
      </c>
    </row>
    <row r="13" customHeight="1" spans="1:6">
      <c r="A13" s="106" t="s">
        <v>735</v>
      </c>
      <c r="B13" s="252" t="s">
        <v>153</v>
      </c>
      <c r="C13" s="204">
        <f>SUMIF('5-7应交税费'!$A$7:$A$5170,"合计",'5-7应交税费'!E$7:E$5170)</f>
        <v>0</v>
      </c>
      <c r="D13" s="204">
        <f>SUMIF('5-7应交税费'!$A$7:$A$5170,"合计",'5-7应交税费'!F$7:F$5170)</f>
        <v>0</v>
      </c>
      <c r="E13" s="137">
        <f t="shared" si="0"/>
        <v>0</v>
      </c>
      <c r="F13" s="202">
        <f t="shared" si="1"/>
        <v>0</v>
      </c>
    </row>
    <row r="14" customHeight="1" spans="1:6">
      <c r="A14" s="106" t="s">
        <v>736</v>
      </c>
      <c r="B14" s="252" t="s">
        <v>154</v>
      </c>
      <c r="C14" s="204">
        <f>SUMIF('5-8应付利息'!$A$7:$A$5170,"合计",'5-8应付利息'!G$7:G$5170)</f>
        <v>0</v>
      </c>
      <c r="D14" s="204">
        <f>SUMIF('5-8应付利息'!$A$7:$A$5170,"合计",'5-8应付利息'!H$7:H$5170)</f>
        <v>0</v>
      </c>
      <c r="E14" s="137">
        <f t="shared" si="0"/>
        <v>0</v>
      </c>
      <c r="F14" s="202">
        <f t="shared" si="1"/>
        <v>0</v>
      </c>
    </row>
    <row r="15" customHeight="1" spans="1:6">
      <c r="A15" s="106" t="s">
        <v>737</v>
      </c>
      <c r="B15" s="252" t="s">
        <v>738</v>
      </c>
      <c r="C15" s="204">
        <f>SUMIF('5-9应付股利（利润）'!$A$8:$A$5171,"合计",'5-9应付股利（利润）'!E$8:E$5171)</f>
        <v>0</v>
      </c>
      <c r="D15" s="204">
        <f>SUMIF('5-9应付股利（利润）'!$A$8:$A$5171,"合计",'5-9应付股利（利润）'!F$8:F$5171)</f>
        <v>0</v>
      </c>
      <c r="E15" s="137">
        <f t="shared" si="0"/>
        <v>0</v>
      </c>
      <c r="F15" s="202">
        <f t="shared" si="1"/>
        <v>0</v>
      </c>
    </row>
    <row r="16" customHeight="1" spans="1:6">
      <c r="A16" s="106" t="s">
        <v>739</v>
      </c>
      <c r="B16" s="252" t="s">
        <v>156</v>
      </c>
      <c r="C16" s="204">
        <f>SUMIF('5-10其他应付款'!$A$8:$A$5171,"合计",'5-10其他应付款'!E$8:E$5171)</f>
        <v>0</v>
      </c>
      <c r="D16" s="204">
        <f>SUMIF('5-10其他应付款'!$A$8:$A$5171,"合计",'5-10其他应付款'!F$8:F$5171)</f>
        <v>0</v>
      </c>
      <c r="E16" s="137">
        <f t="shared" si="0"/>
        <v>0</v>
      </c>
      <c r="F16" s="202">
        <f t="shared" si="1"/>
        <v>0</v>
      </c>
    </row>
    <row r="17" customHeight="1" spans="1:6">
      <c r="A17" s="106" t="s">
        <v>740</v>
      </c>
      <c r="B17" s="252" t="s">
        <v>157</v>
      </c>
      <c r="C17" s="204">
        <f>SUMIF('5-11一年到期非流动负债'!$A$8:$A$5171,"合计",'5-11一年到期非流动负债'!F$8:F$5171)</f>
        <v>0</v>
      </c>
      <c r="D17" s="204">
        <f>SUMIF('5-11一年到期非流动负债'!$A$8:$A$5171,"合计",'5-11一年到期非流动负债'!G$8:G$5171)</f>
        <v>0</v>
      </c>
      <c r="E17" s="137">
        <f t="shared" si="0"/>
        <v>0</v>
      </c>
      <c r="F17" s="202">
        <f t="shared" si="1"/>
        <v>0</v>
      </c>
    </row>
    <row r="18" customHeight="1" spans="1:6">
      <c r="A18" s="106" t="s">
        <v>741</v>
      </c>
      <c r="B18" s="252" t="s">
        <v>158</v>
      </c>
      <c r="C18" s="204">
        <f>SUMIF('5-12其他流动负债'!$A$8:$A$5171,"合计",'5-12其他流动负债'!E$8:E$5171)</f>
        <v>0</v>
      </c>
      <c r="D18" s="204">
        <f>SUMIF('5-12其他流动负债'!$A$8:$A$5171,"合计",'5-12其他流动负债'!F$8:F$5171)</f>
        <v>0</v>
      </c>
      <c r="E18" s="137">
        <f t="shared" si="0"/>
        <v>0</v>
      </c>
      <c r="F18" s="202">
        <f t="shared" si="1"/>
        <v>0</v>
      </c>
    </row>
    <row r="19" customHeight="1" spans="1:6">
      <c r="A19" s="110"/>
      <c r="B19" s="252"/>
      <c r="C19" s="215"/>
      <c r="D19" s="216"/>
      <c r="E19" s="216"/>
      <c r="F19" s="253" t="s">
        <v>185</v>
      </c>
    </row>
    <row r="20" customHeight="1" spans="1:6">
      <c r="A20" s="110"/>
      <c r="B20" s="252"/>
      <c r="C20" s="215"/>
      <c r="D20" s="216"/>
      <c r="E20" s="216"/>
      <c r="F20" s="253" t="s">
        <v>185</v>
      </c>
    </row>
    <row r="21" customHeight="1" spans="1:6">
      <c r="A21" s="110"/>
      <c r="B21" s="252"/>
      <c r="C21" s="215"/>
      <c r="D21" s="216"/>
      <c r="E21" s="216"/>
      <c r="F21" s="253"/>
    </row>
    <row r="22" customHeight="1" spans="1:6">
      <c r="A22" s="110"/>
      <c r="B22" s="252"/>
      <c r="C22" s="215"/>
      <c r="D22" s="216"/>
      <c r="E22" s="216"/>
      <c r="F22" s="253"/>
    </row>
    <row r="23" customHeight="1" spans="1:6">
      <c r="A23" s="110"/>
      <c r="B23" s="252"/>
      <c r="C23" s="215"/>
      <c r="D23" s="216"/>
      <c r="E23" s="216"/>
      <c r="F23" s="253" t="s">
        <v>185</v>
      </c>
    </row>
    <row r="24" customHeight="1" spans="1:6">
      <c r="A24" s="110"/>
      <c r="B24" s="252"/>
      <c r="C24" s="215"/>
      <c r="D24" s="216"/>
      <c r="E24" s="216"/>
      <c r="F24" s="253" t="s">
        <v>185</v>
      </c>
    </row>
    <row r="25" customHeight="1" spans="1:6">
      <c r="A25" s="110"/>
      <c r="B25" s="252"/>
      <c r="C25" s="215"/>
      <c r="D25" s="216"/>
      <c r="E25" s="216"/>
      <c r="F25" s="253" t="s">
        <v>185</v>
      </c>
    </row>
    <row r="26" customHeight="1" spans="1:6">
      <c r="A26" s="106"/>
      <c r="B26" s="254"/>
      <c r="C26" s="215"/>
      <c r="D26" s="216"/>
      <c r="E26" s="216"/>
      <c r="F26" s="253" t="s">
        <v>185</v>
      </c>
    </row>
    <row r="27" customHeight="1" spans="1:6">
      <c r="A27" s="106"/>
      <c r="B27" s="254"/>
      <c r="C27" s="215"/>
      <c r="D27" s="216"/>
      <c r="E27" s="216"/>
      <c r="F27" s="253" t="s">
        <v>185</v>
      </c>
    </row>
    <row r="28" customHeight="1" spans="1:6">
      <c r="A28" s="251" t="s">
        <v>742</v>
      </c>
      <c r="B28" s="255"/>
      <c r="C28" s="215">
        <f>SUM(C7:C18)</f>
        <v>0</v>
      </c>
      <c r="D28" s="215">
        <f>SUM(D7:D18)</f>
        <v>0</v>
      </c>
      <c r="E28" s="137">
        <f>D28-C28</f>
        <v>0</v>
      </c>
      <c r="F28" s="202">
        <f>IF(C28=0,0,E28/C28)</f>
        <v>0</v>
      </c>
    </row>
    <row r="29" customHeight="1" spans="1:6">
      <c r="A29" s="79"/>
      <c r="D29" s="208" t="s">
        <v>186</v>
      </c>
      <c r="E29" s="208"/>
      <c r="F29" s="208"/>
    </row>
    <row r="30" customHeight="1" spans="1:6">
      <c r="A30" s="79"/>
    </row>
  </sheetData>
  <mergeCells count="1">
    <mergeCell ref="A28:B28"/>
  </mergeCells>
  <printOptions horizontalCentered="1"/>
  <pageMargins left="1" right="0.35" top="0.87" bottom="0.866141732283464" header="1.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workbookViewId="0">
      <selection activeCell="F7" sqref="F7:G7"/>
    </sheetView>
  </sheetViews>
  <sheetFormatPr defaultColWidth="9" defaultRowHeight="15.75" customHeight="1"/>
  <cols>
    <col min="1" max="1" width="5.4" style="486" customWidth="1"/>
    <col min="2" max="2" width="19.4" style="486" customWidth="1"/>
    <col min="3" max="3" width="9.6" style="486" customWidth="1"/>
    <col min="4" max="4" width="12.4" style="486" customWidth="1"/>
    <col min="5" max="5" width="15.1" style="486" customWidth="1"/>
    <col min="6" max="6" width="12.5" style="486" customWidth="1"/>
    <col min="7" max="7" width="14" style="486" customWidth="1"/>
    <col min="8" max="8" width="11.9" style="486" customWidth="1"/>
    <col min="9" max="9" width="10.7" style="486" customWidth="1"/>
    <col min="10" max="10" width="9.7" style="486" customWidth="1"/>
    <col min="11" max="16384" width="9" style="486"/>
  </cols>
  <sheetData>
    <row r="1" s="484" customFormat="1" ht="30" customHeight="1" spans="1:10">
      <c r="A1" s="487" t="s">
        <v>196</v>
      </c>
      <c r="B1" s="487"/>
      <c r="C1" s="487"/>
      <c r="D1" s="487"/>
      <c r="E1" s="487"/>
      <c r="F1" s="487"/>
      <c r="G1" s="487"/>
      <c r="H1" s="487"/>
      <c r="I1" s="487"/>
      <c r="J1" s="487"/>
    </row>
    <row r="2" ht="14.1" customHeight="1" spans="1:10">
      <c r="A2" s="488" t="str">
        <f>'1-汇总表'!A2:F2</f>
        <v>评估基准日：2022年7月31日</v>
      </c>
      <c r="B2" s="489"/>
      <c r="C2" s="489"/>
      <c r="D2" s="489"/>
      <c r="E2" s="489"/>
      <c r="F2" s="489"/>
      <c r="G2" s="489"/>
      <c r="H2" s="489"/>
      <c r="I2" s="489"/>
      <c r="J2" s="489"/>
    </row>
    <row r="3" ht="14.1" customHeight="1" spans="1:10">
      <c r="A3" s="490"/>
      <c r="B3" s="490"/>
      <c r="C3" s="490"/>
      <c r="D3" s="490"/>
      <c r="E3" s="490"/>
      <c r="F3" s="490"/>
      <c r="G3" s="491"/>
      <c r="H3" s="491"/>
      <c r="I3" s="492" t="s">
        <v>197</v>
      </c>
      <c r="J3" s="492"/>
    </row>
    <row r="4" ht="14.1" customHeight="1" spans="1:10">
      <c r="A4" s="490"/>
      <c r="B4" s="490"/>
      <c r="C4" s="490"/>
      <c r="D4" s="490"/>
      <c r="E4" s="490"/>
      <c r="F4" s="490"/>
      <c r="G4" s="491"/>
      <c r="H4" s="491"/>
      <c r="I4" s="492"/>
      <c r="J4" s="492"/>
    </row>
    <row r="5" customHeight="1" spans="1:10">
      <c r="A5" s="493" t="str">
        <f>参数填写!A4</f>
        <v>被评估单位：杭氧集团股份有限公司</v>
      </c>
      <c r="H5" s="494" t="s">
        <v>3</v>
      </c>
      <c r="I5" s="494"/>
      <c r="J5" s="494"/>
    </row>
    <row r="6" s="485" customFormat="1" ht="24" customHeight="1" spans="1:10">
      <c r="A6" s="495" t="s">
        <v>5</v>
      </c>
      <c r="B6" s="495" t="s">
        <v>198</v>
      </c>
      <c r="C6" s="495" t="s">
        <v>199</v>
      </c>
      <c r="D6" s="495" t="s">
        <v>200</v>
      </c>
      <c r="E6" s="495" t="s">
        <v>201</v>
      </c>
      <c r="F6" s="495" t="s">
        <v>94</v>
      </c>
      <c r="G6" s="495" t="s">
        <v>95</v>
      </c>
      <c r="H6" s="495" t="s">
        <v>96</v>
      </c>
      <c r="I6" s="495" t="s">
        <v>97</v>
      </c>
      <c r="J6" s="495" t="s">
        <v>8</v>
      </c>
    </row>
    <row r="7" customHeight="1" spans="1:10">
      <c r="A7" s="496">
        <v>1</v>
      </c>
      <c r="B7" s="497"/>
      <c r="C7" s="496"/>
      <c r="D7" s="483"/>
      <c r="E7" s="496"/>
      <c r="F7" s="483"/>
      <c r="G7" s="483"/>
      <c r="H7" s="483">
        <f>G7-F7</f>
        <v>0</v>
      </c>
      <c r="I7" s="202">
        <f>IF(F7=0,0,H7/F7)</f>
        <v>0</v>
      </c>
      <c r="J7" s="498"/>
    </row>
    <row r="8" customHeight="1" spans="1:10">
      <c r="A8" s="496">
        <v>2</v>
      </c>
      <c r="B8" s="497"/>
      <c r="C8" s="496"/>
      <c r="D8" s="483"/>
      <c r="E8" s="496"/>
      <c r="F8" s="483"/>
      <c r="G8" s="483"/>
      <c r="H8" s="483"/>
      <c r="I8" s="483" t="s">
        <v>185</v>
      </c>
      <c r="J8" s="498"/>
    </row>
    <row r="9" customHeight="1" spans="1:10">
      <c r="A9" s="496">
        <v>3</v>
      </c>
      <c r="B9" s="497"/>
      <c r="C9" s="496"/>
      <c r="D9" s="483"/>
      <c r="E9" s="496"/>
      <c r="F9" s="483"/>
      <c r="G9" s="483"/>
      <c r="H9" s="483"/>
      <c r="I9" s="483" t="s">
        <v>185</v>
      </c>
      <c r="J9" s="498"/>
    </row>
    <row r="10" customHeight="1" spans="1:10">
      <c r="A10" s="496">
        <v>4</v>
      </c>
      <c r="B10" s="497"/>
      <c r="C10" s="496"/>
      <c r="D10" s="483"/>
      <c r="E10" s="496"/>
      <c r="F10" s="483"/>
      <c r="G10" s="483"/>
      <c r="H10" s="483"/>
      <c r="I10" s="483" t="s">
        <v>185</v>
      </c>
      <c r="J10" s="498"/>
    </row>
    <row r="11" customHeight="1" spans="1:10">
      <c r="A11" s="496">
        <v>5</v>
      </c>
      <c r="B11" s="497"/>
      <c r="C11" s="496"/>
      <c r="D11" s="483"/>
      <c r="E11" s="496"/>
      <c r="F11" s="483"/>
      <c r="G11" s="483"/>
      <c r="H11" s="483"/>
      <c r="I11" s="483" t="s">
        <v>185</v>
      </c>
      <c r="J11" s="498"/>
    </row>
    <row r="12" customHeight="1" spans="1:10">
      <c r="A12" s="496">
        <v>6</v>
      </c>
      <c r="B12" s="499"/>
      <c r="C12" s="496"/>
      <c r="D12" s="483"/>
      <c r="E12" s="496"/>
      <c r="F12" s="483"/>
      <c r="G12" s="483"/>
      <c r="H12" s="483"/>
      <c r="I12" s="483" t="s">
        <v>185</v>
      </c>
      <c r="J12" s="498"/>
    </row>
    <row r="13" customHeight="1" spans="1:10">
      <c r="A13" s="496">
        <v>7</v>
      </c>
      <c r="B13" s="497"/>
      <c r="C13" s="496"/>
      <c r="D13" s="483"/>
      <c r="E13" s="496"/>
      <c r="F13" s="483"/>
      <c r="G13" s="483"/>
      <c r="H13" s="483"/>
      <c r="I13" s="483" t="s">
        <v>185</v>
      </c>
      <c r="J13" s="498"/>
    </row>
    <row r="14" customHeight="1" spans="1:10">
      <c r="A14" s="496">
        <v>8</v>
      </c>
      <c r="B14" s="497"/>
      <c r="C14" s="496"/>
      <c r="D14" s="483"/>
      <c r="E14" s="496"/>
      <c r="F14" s="483"/>
      <c r="G14" s="483"/>
      <c r="H14" s="483"/>
      <c r="I14" s="483" t="s">
        <v>185</v>
      </c>
      <c r="J14" s="498"/>
    </row>
    <row r="15" customHeight="1" spans="1:10">
      <c r="A15" s="496">
        <v>9</v>
      </c>
      <c r="B15" s="497"/>
      <c r="C15" s="496"/>
      <c r="D15" s="483"/>
      <c r="E15" s="496"/>
      <c r="F15" s="483"/>
      <c r="G15" s="483"/>
      <c r="H15" s="483"/>
      <c r="I15" s="483" t="s">
        <v>185</v>
      </c>
      <c r="J15" s="498"/>
    </row>
    <row r="16" customHeight="1" spans="1:10">
      <c r="A16" s="496">
        <v>10</v>
      </c>
      <c r="B16" s="497"/>
      <c r="C16" s="496"/>
      <c r="D16" s="483"/>
      <c r="E16" s="496"/>
      <c r="F16" s="483"/>
      <c r="G16" s="483"/>
      <c r="H16" s="483"/>
      <c r="I16" s="483" t="s">
        <v>185</v>
      </c>
      <c r="J16" s="498"/>
    </row>
    <row r="17" customHeight="1" spans="1:10">
      <c r="A17" s="496">
        <v>11</v>
      </c>
      <c r="B17" s="497"/>
      <c r="C17" s="496"/>
      <c r="D17" s="483"/>
      <c r="E17" s="496"/>
      <c r="F17" s="483"/>
      <c r="G17" s="483"/>
      <c r="H17" s="483"/>
      <c r="I17" s="483" t="s">
        <v>185</v>
      </c>
      <c r="J17" s="498"/>
    </row>
    <row r="18" customHeight="1" spans="1:10">
      <c r="A18" s="496">
        <v>12</v>
      </c>
      <c r="B18" s="497"/>
      <c r="C18" s="496"/>
      <c r="D18" s="483"/>
      <c r="E18" s="496"/>
      <c r="F18" s="483"/>
      <c r="G18" s="483"/>
      <c r="H18" s="483"/>
      <c r="I18" s="483" t="s">
        <v>185</v>
      </c>
      <c r="J18" s="498"/>
    </row>
    <row r="19" customHeight="1" spans="1:10">
      <c r="A19" s="496">
        <v>13</v>
      </c>
      <c r="B19" s="497"/>
      <c r="C19" s="496"/>
      <c r="D19" s="483"/>
      <c r="E19" s="496"/>
      <c r="F19" s="483"/>
      <c r="G19" s="483"/>
      <c r="H19" s="483"/>
      <c r="I19" s="483" t="s">
        <v>185</v>
      </c>
      <c r="J19" s="498"/>
    </row>
    <row r="20" customHeight="1" spans="1:10">
      <c r="A20" s="496">
        <v>14</v>
      </c>
      <c r="B20" s="497"/>
      <c r="C20" s="496"/>
      <c r="D20" s="483"/>
      <c r="E20" s="496"/>
      <c r="F20" s="483"/>
      <c r="G20" s="483"/>
      <c r="H20" s="483"/>
      <c r="I20" s="483"/>
      <c r="J20" s="498"/>
    </row>
    <row r="21" customHeight="1" spans="1:10">
      <c r="A21" s="496">
        <v>15</v>
      </c>
      <c r="B21" s="497"/>
      <c r="C21" s="496"/>
      <c r="D21" s="483"/>
      <c r="E21" s="496"/>
      <c r="F21" s="483"/>
      <c r="G21" s="483"/>
      <c r="H21" s="483"/>
      <c r="I21" s="483" t="s">
        <v>185</v>
      </c>
      <c r="J21" s="498"/>
    </row>
    <row r="22" customHeight="1" spans="1:10">
      <c r="A22" s="496">
        <v>16</v>
      </c>
      <c r="B22" s="497"/>
      <c r="C22" s="496"/>
      <c r="D22" s="483"/>
      <c r="E22" s="496"/>
      <c r="F22" s="483"/>
      <c r="G22" s="483"/>
      <c r="H22" s="483"/>
      <c r="I22" s="483" t="s">
        <v>185</v>
      </c>
      <c r="J22" s="498"/>
    </row>
    <row r="23" customHeight="1" spans="1:10">
      <c r="A23" s="496">
        <v>17</v>
      </c>
      <c r="B23" s="497"/>
      <c r="C23" s="496"/>
      <c r="D23" s="483"/>
      <c r="E23" s="496"/>
      <c r="F23" s="483"/>
      <c r="G23" s="483"/>
      <c r="H23" s="483"/>
      <c r="I23" s="483" t="s">
        <v>185</v>
      </c>
      <c r="J23" s="498"/>
    </row>
    <row r="24" customHeight="1" spans="1:10">
      <c r="A24" s="496">
        <v>18</v>
      </c>
      <c r="B24" s="497"/>
      <c r="C24" s="496"/>
      <c r="D24" s="483"/>
      <c r="E24" s="496"/>
      <c r="F24" s="483"/>
      <c r="G24" s="483"/>
      <c r="H24" s="483"/>
      <c r="I24" s="483" t="s">
        <v>185</v>
      </c>
      <c r="J24" s="498"/>
    </row>
    <row r="25" customHeight="1" spans="1:10">
      <c r="A25" s="496">
        <v>19</v>
      </c>
      <c r="B25" s="497"/>
      <c r="C25" s="496"/>
      <c r="D25" s="483"/>
      <c r="E25" s="496"/>
      <c r="F25" s="483"/>
      <c r="G25" s="483"/>
      <c r="H25" s="483"/>
      <c r="I25" s="483" t="s">
        <v>185</v>
      </c>
      <c r="J25" s="498"/>
    </row>
    <row r="26" customHeight="1" spans="1:10">
      <c r="A26" s="496">
        <v>20</v>
      </c>
      <c r="B26" s="497"/>
      <c r="C26" s="496"/>
      <c r="D26" s="483"/>
      <c r="E26" s="496"/>
      <c r="F26" s="483"/>
      <c r="G26" s="483"/>
      <c r="H26" s="483"/>
      <c r="I26" s="483" t="s">
        <v>185</v>
      </c>
      <c r="J26" s="498"/>
    </row>
    <row r="27" customHeight="1" spans="1:10">
      <c r="A27" s="496">
        <v>21</v>
      </c>
      <c r="B27" s="497"/>
      <c r="C27" s="496"/>
      <c r="D27" s="483"/>
      <c r="E27" s="496"/>
      <c r="F27" s="483"/>
      <c r="G27" s="483"/>
      <c r="H27" s="483"/>
      <c r="I27" s="483" t="s">
        <v>185</v>
      </c>
      <c r="J27" s="498"/>
    </row>
    <row r="28" customHeight="1" spans="1:10">
      <c r="A28" s="496">
        <v>22</v>
      </c>
      <c r="B28" s="497"/>
      <c r="C28" s="496"/>
      <c r="D28" s="483"/>
      <c r="E28" s="496"/>
      <c r="F28" s="483"/>
      <c r="G28" s="483"/>
      <c r="H28" s="483"/>
      <c r="I28" s="483"/>
      <c r="J28" s="498"/>
    </row>
    <row r="29" customHeight="1" spans="1:10">
      <c r="A29" s="500" t="s">
        <v>195</v>
      </c>
      <c r="B29" s="501"/>
      <c r="C29" s="498"/>
      <c r="D29" s="483"/>
      <c r="E29" s="496"/>
      <c r="F29" s="483">
        <f>SUM(F7:F28)</f>
        <v>0</v>
      </c>
      <c r="G29" s="483">
        <f>SUM(G7:G28)</f>
        <v>0</v>
      </c>
      <c r="H29" s="483">
        <f>G29-F29</f>
        <v>0</v>
      </c>
      <c r="I29" s="202">
        <f>IF(F29=0,0,H29/F29)</f>
        <v>0</v>
      </c>
      <c r="J29" s="498"/>
    </row>
    <row r="30" customHeight="1" spans="1:10">
      <c r="A30" s="502" t="str">
        <f>参数填写!A5</f>
        <v>被评估单位填表人：蒋申璐</v>
      </c>
      <c r="B30" s="503"/>
      <c r="C30" s="503"/>
      <c r="D30" s="503"/>
      <c r="F30" s="208" t="s">
        <v>186</v>
      </c>
      <c r="G30" s="208"/>
      <c r="H30" s="208"/>
      <c r="I30" s="208"/>
      <c r="J30" s="208"/>
    </row>
    <row r="31" customHeight="1" spans="1:10">
      <c r="A31" s="504" t="str">
        <f>参数填写!A6</f>
        <v>填表日期：2022年8月</v>
      </c>
    </row>
  </sheetData>
  <mergeCells count="4">
    <mergeCell ref="A1:J1"/>
    <mergeCell ref="I3:J3"/>
    <mergeCell ref="H5:J5"/>
    <mergeCell ref="A29:B29"/>
  </mergeCells>
  <printOptions horizontalCentered="1"/>
  <pageMargins left="0.69" right="0.55" top="0.77" bottom="0.72" header="1.16"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0"/>
  <sheetViews>
    <sheetView workbookViewId="0">
      <selection activeCell="J7" sqref="J7"/>
    </sheetView>
  </sheetViews>
  <sheetFormatPr defaultColWidth="9" defaultRowHeight="15.75" customHeight="1"/>
  <cols>
    <col min="1" max="1" width="5.5" style="81" customWidth="1"/>
    <col min="2" max="2" width="19.6" style="81" customWidth="1"/>
    <col min="3" max="3" width="8.4" style="81" customWidth="1"/>
    <col min="4" max="4" width="9.7" style="81" customWidth="1"/>
    <col min="5" max="6" width="7.2" style="81" customWidth="1"/>
    <col min="7" max="7" width="9.9" style="81" customWidth="1"/>
    <col min="8" max="8" width="11.2" style="81" customWidth="1"/>
    <col min="9" max="9" width="13.1" style="81" customWidth="1"/>
    <col min="10" max="10" width="13.4" style="81" customWidth="1"/>
    <col min="11" max="11" width="9.2" style="81" customWidth="1"/>
    <col min="12" max="12" width="8.5" style="81" customWidth="1"/>
    <col min="13" max="13" width="7.6" style="81" customWidth="1"/>
    <col min="14" max="16384" width="9" style="81"/>
  </cols>
  <sheetData>
    <row r="1" s="73" customFormat="1" ht="30" customHeight="1" spans="1:13">
      <c r="A1" s="189" t="s">
        <v>743</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96"/>
      <c r="M3" s="191" t="s">
        <v>744</v>
      </c>
    </row>
    <row r="4" ht="14.1" customHeight="1" spans="1:13">
      <c r="A4" s="100"/>
      <c r="B4" s="100"/>
      <c r="C4" s="100"/>
      <c r="D4" s="100"/>
      <c r="E4" s="100"/>
      <c r="F4" s="100"/>
      <c r="G4" s="100"/>
      <c r="H4" s="96"/>
      <c r="I4" s="96"/>
      <c r="J4" s="96"/>
      <c r="K4" s="96"/>
      <c r="L4" s="96"/>
      <c r="M4" s="191"/>
    </row>
    <row r="5" customHeight="1" spans="1:13">
      <c r="A5" s="192" t="str">
        <f>参数填写!A4</f>
        <v>被评估单位：杭氧集团股份有限公司</v>
      </c>
      <c r="M5" s="211" t="s">
        <v>3</v>
      </c>
    </row>
    <row r="6" s="74" customFormat="1" customHeight="1" spans="1:13">
      <c r="A6" s="133" t="s">
        <v>5</v>
      </c>
      <c r="B6" s="133" t="s">
        <v>745</v>
      </c>
      <c r="C6" s="133" t="s">
        <v>251</v>
      </c>
      <c r="D6" s="133" t="s">
        <v>394</v>
      </c>
      <c r="E6" s="133" t="s">
        <v>746</v>
      </c>
      <c r="F6" s="133" t="s">
        <v>199</v>
      </c>
      <c r="G6" s="133" t="s">
        <v>747</v>
      </c>
      <c r="H6" s="212" t="s">
        <v>94</v>
      </c>
      <c r="I6" s="133" t="s">
        <v>748</v>
      </c>
      <c r="J6" s="133" t="s">
        <v>95</v>
      </c>
      <c r="K6" s="133" t="s">
        <v>475</v>
      </c>
      <c r="L6" s="133" t="s">
        <v>97</v>
      </c>
      <c r="M6" s="133" t="s">
        <v>8</v>
      </c>
    </row>
    <row r="7" customHeight="1" spans="1:13">
      <c r="A7" s="110"/>
      <c r="B7" s="213"/>
      <c r="C7" s="214"/>
      <c r="D7" s="214"/>
      <c r="E7" s="214"/>
      <c r="F7" s="110"/>
      <c r="G7" s="216"/>
      <c r="H7" s="137"/>
      <c r="I7" s="137"/>
      <c r="J7" s="137"/>
      <c r="K7" s="137">
        <f>J7-H7</f>
        <v>0</v>
      </c>
      <c r="L7" s="202">
        <f>IF(H7=0,0,K7/H7)</f>
        <v>0</v>
      </c>
      <c r="M7" s="217"/>
    </row>
    <row r="8" customHeight="1" spans="1:13">
      <c r="A8" s="110"/>
      <c r="B8" s="213"/>
      <c r="C8" s="214"/>
      <c r="D8" s="214"/>
      <c r="E8" s="110"/>
      <c r="F8" s="110"/>
      <c r="G8" s="216"/>
      <c r="H8" s="137"/>
      <c r="I8" s="137"/>
      <c r="J8" s="137"/>
      <c r="K8" s="137"/>
      <c r="L8" s="216"/>
      <c r="M8" s="217"/>
    </row>
    <row r="9" customHeight="1" spans="1:13">
      <c r="A9" s="110"/>
      <c r="B9" s="213"/>
      <c r="C9" s="214"/>
      <c r="D9" s="214"/>
      <c r="E9" s="110"/>
      <c r="F9" s="110"/>
      <c r="G9" s="216"/>
      <c r="H9" s="137"/>
      <c r="I9" s="137"/>
      <c r="J9" s="137"/>
      <c r="K9" s="137"/>
      <c r="L9" s="216"/>
      <c r="M9" s="217"/>
    </row>
    <row r="10" customHeight="1" spans="1:13">
      <c r="A10" s="110"/>
      <c r="B10" s="213"/>
      <c r="C10" s="214"/>
      <c r="D10" s="214"/>
      <c r="E10" s="110"/>
      <c r="F10" s="110"/>
      <c r="G10" s="216"/>
      <c r="H10" s="137"/>
      <c r="I10" s="137"/>
      <c r="J10" s="137"/>
      <c r="K10" s="137"/>
      <c r="L10" s="216"/>
      <c r="M10" s="217"/>
    </row>
    <row r="11" customHeight="1" spans="1:13">
      <c r="A11" s="110"/>
      <c r="B11" s="213"/>
      <c r="C11" s="214"/>
      <c r="D11" s="214"/>
      <c r="E11" s="110"/>
      <c r="F11" s="110"/>
      <c r="G11" s="216"/>
      <c r="H11" s="137"/>
      <c r="I11" s="137"/>
      <c r="J11" s="137"/>
      <c r="K11" s="137"/>
      <c r="L11" s="216"/>
      <c r="M11" s="217"/>
    </row>
    <row r="12" customHeight="1" spans="1:13">
      <c r="A12" s="110"/>
      <c r="B12" s="213"/>
      <c r="C12" s="214"/>
      <c r="D12" s="214"/>
      <c r="E12" s="110"/>
      <c r="F12" s="110"/>
      <c r="G12" s="216"/>
      <c r="H12" s="137"/>
      <c r="I12" s="137"/>
      <c r="J12" s="137"/>
      <c r="K12" s="137"/>
      <c r="L12" s="216"/>
      <c r="M12" s="217"/>
    </row>
    <row r="13" customHeight="1" spans="1:13">
      <c r="A13" s="110"/>
      <c r="B13" s="213"/>
      <c r="C13" s="214"/>
      <c r="D13" s="214"/>
      <c r="E13" s="110"/>
      <c r="F13" s="110"/>
      <c r="G13" s="216"/>
      <c r="H13" s="137"/>
      <c r="I13" s="137"/>
      <c r="J13" s="137"/>
      <c r="K13" s="137"/>
      <c r="L13" s="216"/>
      <c r="M13" s="217"/>
    </row>
    <row r="14" customHeight="1" spans="1:13">
      <c r="A14" s="110"/>
      <c r="B14" s="213"/>
      <c r="C14" s="214"/>
      <c r="D14" s="214"/>
      <c r="E14" s="110"/>
      <c r="F14" s="110"/>
      <c r="G14" s="216"/>
      <c r="H14" s="137"/>
      <c r="I14" s="137"/>
      <c r="J14" s="137"/>
      <c r="K14" s="137"/>
      <c r="L14" s="216"/>
      <c r="M14" s="217"/>
    </row>
    <row r="15" customHeight="1" spans="1:13">
      <c r="A15" s="110"/>
      <c r="B15" s="213"/>
      <c r="C15" s="214"/>
      <c r="D15" s="214"/>
      <c r="E15" s="110"/>
      <c r="F15" s="110"/>
      <c r="G15" s="216"/>
      <c r="H15" s="137"/>
      <c r="I15" s="137"/>
      <c r="J15" s="137"/>
      <c r="K15" s="137"/>
      <c r="L15" s="216"/>
      <c r="M15" s="217"/>
    </row>
    <row r="16" customHeight="1" spans="1:13">
      <c r="A16" s="110"/>
      <c r="B16" s="213"/>
      <c r="C16" s="214"/>
      <c r="D16" s="214"/>
      <c r="E16" s="110"/>
      <c r="F16" s="110"/>
      <c r="G16" s="216"/>
      <c r="H16" s="137"/>
      <c r="I16" s="137"/>
      <c r="J16" s="137"/>
      <c r="K16" s="137"/>
      <c r="L16" s="216"/>
      <c r="M16" s="217"/>
    </row>
    <row r="17" customHeight="1" spans="1:13">
      <c r="A17" s="110"/>
      <c r="B17" s="213"/>
      <c r="C17" s="214"/>
      <c r="D17" s="214"/>
      <c r="E17" s="110"/>
      <c r="F17" s="110"/>
      <c r="G17" s="216"/>
      <c r="H17" s="137"/>
      <c r="I17" s="137"/>
      <c r="J17" s="137"/>
      <c r="K17" s="137"/>
      <c r="L17" s="216"/>
      <c r="M17" s="217"/>
    </row>
    <row r="18" customHeight="1" spans="1:13">
      <c r="A18" s="110"/>
      <c r="B18" s="213"/>
      <c r="C18" s="214"/>
      <c r="D18" s="214"/>
      <c r="E18" s="110"/>
      <c r="F18" s="110"/>
      <c r="G18" s="216"/>
      <c r="H18" s="137"/>
      <c r="I18" s="137"/>
      <c r="J18" s="137"/>
      <c r="K18" s="137"/>
      <c r="L18" s="216"/>
      <c r="M18" s="217"/>
    </row>
    <row r="19" customHeight="1" spans="1:13">
      <c r="A19" s="110"/>
      <c r="B19" s="213"/>
      <c r="C19" s="214"/>
      <c r="D19" s="214"/>
      <c r="E19" s="110"/>
      <c r="F19" s="110"/>
      <c r="G19" s="216"/>
      <c r="H19" s="137"/>
      <c r="I19" s="137"/>
      <c r="J19" s="137"/>
      <c r="K19" s="137"/>
      <c r="L19" s="216"/>
      <c r="M19" s="217"/>
    </row>
    <row r="20" customHeight="1" spans="1:13">
      <c r="A20" s="110"/>
      <c r="B20" s="213"/>
      <c r="C20" s="214"/>
      <c r="D20" s="214"/>
      <c r="E20" s="110"/>
      <c r="F20" s="110"/>
      <c r="G20" s="216"/>
      <c r="H20" s="137"/>
      <c r="I20" s="137"/>
      <c r="J20" s="137"/>
      <c r="K20" s="137"/>
      <c r="L20" s="216"/>
      <c r="M20" s="217"/>
    </row>
    <row r="21" customHeight="1" spans="1:13">
      <c r="A21" s="110"/>
      <c r="B21" s="213"/>
      <c r="C21" s="214"/>
      <c r="D21" s="214"/>
      <c r="E21" s="110"/>
      <c r="F21" s="110"/>
      <c r="G21" s="216"/>
      <c r="H21" s="137"/>
      <c r="I21" s="137"/>
      <c r="J21" s="137"/>
      <c r="K21" s="137"/>
      <c r="L21" s="216"/>
      <c r="M21" s="217"/>
    </row>
    <row r="22" customHeight="1" spans="1:13">
      <c r="A22" s="110"/>
      <c r="B22" s="213"/>
      <c r="C22" s="214"/>
      <c r="D22" s="214"/>
      <c r="E22" s="110"/>
      <c r="F22" s="110"/>
      <c r="G22" s="216"/>
      <c r="H22" s="137"/>
      <c r="I22" s="137"/>
      <c r="J22" s="137"/>
      <c r="K22" s="137"/>
      <c r="L22" s="216"/>
      <c r="M22" s="217"/>
    </row>
    <row r="23" customHeight="1" spans="1:13">
      <c r="A23" s="110"/>
      <c r="B23" s="213"/>
      <c r="C23" s="214"/>
      <c r="D23" s="214"/>
      <c r="E23" s="110"/>
      <c r="F23" s="110"/>
      <c r="G23" s="216"/>
      <c r="H23" s="137"/>
      <c r="I23" s="137"/>
      <c r="J23" s="137"/>
      <c r="K23" s="137"/>
      <c r="L23" s="216"/>
      <c r="M23" s="217"/>
    </row>
    <row r="24" customHeight="1" spans="1:13">
      <c r="A24" s="110"/>
      <c r="B24" s="213"/>
      <c r="C24" s="214"/>
      <c r="D24" s="214"/>
      <c r="E24" s="110"/>
      <c r="F24" s="110"/>
      <c r="G24" s="216"/>
      <c r="H24" s="137"/>
      <c r="I24" s="137"/>
      <c r="J24" s="137"/>
      <c r="K24" s="137"/>
      <c r="L24" s="216"/>
      <c r="M24" s="217"/>
    </row>
    <row r="25" customHeight="1" spans="1:13">
      <c r="A25" s="110"/>
      <c r="B25" s="213"/>
      <c r="C25" s="214"/>
      <c r="D25" s="214"/>
      <c r="E25" s="110"/>
      <c r="F25" s="110"/>
      <c r="G25" s="216"/>
      <c r="H25" s="137"/>
      <c r="I25" s="137"/>
      <c r="J25" s="137"/>
      <c r="K25" s="137"/>
      <c r="L25" s="216"/>
      <c r="M25" s="217"/>
    </row>
    <row r="26" customHeight="1" spans="1:13">
      <c r="A26" s="110"/>
      <c r="B26" s="213"/>
      <c r="C26" s="214"/>
      <c r="D26" s="214"/>
      <c r="E26" s="110"/>
      <c r="F26" s="110"/>
      <c r="G26" s="216"/>
      <c r="H26" s="137"/>
      <c r="I26" s="137"/>
      <c r="J26" s="137"/>
      <c r="K26" s="137"/>
      <c r="L26" s="216"/>
      <c r="M26" s="217"/>
    </row>
    <row r="27" customHeight="1" spans="1:13">
      <c r="A27" s="110"/>
      <c r="B27" s="213"/>
      <c r="C27" s="214"/>
      <c r="D27" s="214"/>
      <c r="E27" s="110"/>
      <c r="F27" s="110"/>
      <c r="G27" s="216"/>
      <c r="H27" s="137"/>
      <c r="I27" s="137"/>
      <c r="J27" s="137"/>
      <c r="K27" s="137"/>
      <c r="L27" s="216"/>
      <c r="M27" s="217"/>
    </row>
    <row r="28" customHeight="1" spans="1:13">
      <c r="A28" s="218" t="s">
        <v>195</v>
      </c>
      <c r="B28" s="196"/>
      <c r="C28" s="214"/>
      <c r="D28" s="214"/>
      <c r="E28" s="110"/>
      <c r="F28" s="110"/>
      <c r="G28" s="216"/>
      <c r="H28" s="137">
        <f>SUM(H7:H27)</f>
        <v>0</v>
      </c>
      <c r="I28" s="137"/>
      <c r="J28" s="137">
        <f>SUM(J7:J27)</f>
        <v>0</v>
      </c>
      <c r="K28" s="137">
        <f>J28-H28</f>
        <v>0</v>
      </c>
      <c r="L28" s="202">
        <f>IF(H28=0,0,K28/H28)</f>
        <v>0</v>
      </c>
      <c r="M28" s="217"/>
    </row>
    <row r="29" customHeight="1" spans="1:13">
      <c r="A29" s="219" t="str">
        <f>参数填写!A5</f>
        <v>被评估单位填表人：蒋申璐</v>
      </c>
      <c r="B29" s="247"/>
      <c r="C29" s="247"/>
      <c r="D29" s="247"/>
      <c r="H29" s="208" t="s">
        <v>186</v>
      </c>
      <c r="I29" s="222"/>
      <c r="J29" s="222"/>
      <c r="K29" s="222"/>
      <c r="L29" s="222"/>
      <c r="M29" s="222"/>
    </row>
    <row r="30" customHeight="1" spans="1:13">
      <c r="A30" s="223" t="str">
        <f>参数填写!A6</f>
        <v>填表日期：2022年8月</v>
      </c>
    </row>
  </sheetData>
  <mergeCells count="1">
    <mergeCell ref="A28:B28"/>
  </mergeCells>
  <printOptions horizontalCentered="1"/>
  <pageMargins left="0.25" right="0.17" top="0.87" bottom="0.42" header="1.06299212598425" footer="0.29"/>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F7" sqref="F7"/>
    </sheetView>
  </sheetViews>
  <sheetFormatPr defaultColWidth="9" defaultRowHeight="15.75" customHeight="1"/>
  <cols>
    <col min="1" max="1" width="5.7" style="81" customWidth="1"/>
    <col min="2" max="2" width="26.1" style="81" customWidth="1"/>
    <col min="3" max="3" width="12.2" style="81" customWidth="1"/>
    <col min="4" max="4" width="18" style="81" customWidth="1"/>
    <col min="5" max="5" width="16.5" style="81" customWidth="1"/>
    <col min="6" max="6" width="14.4" style="81" customWidth="1"/>
    <col min="7" max="7" width="11.7" style="81" customWidth="1"/>
    <col min="8" max="8" width="10.2" style="81" customWidth="1"/>
    <col min="9" max="9" width="13" style="81" customWidth="1"/>
    <col min="10" max="16384" width="9" style="81"/>
  </cols>
  <sheetData>
    <row r="1" s="73" customFormat="1" ht="30" customHeight="1" spans="1:9">
      <c r="A1" s="189" t="s">
        <v>749</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750</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250</v>
      </c>
      <c r="E6" s="212" t="s">
        <v>94</v>
      </c>
      <c r="F6" s="133" t="s">
        <v>95</v>
      </c>
      <c r="G6" s="133" t="s">
        <v>475</v>
      </c>
      <c r="H6" s="133" t="s">
        <v>97</v>
      </c>
      <c r="I6" s="133" t="s">
        <v>8</v>
      </c>
    </row>
    <row r="7" customHeight="1" spans="1:9">
      <c r="A7" s="110"/>
      <c r="B7" s="213"/>
      <c r="C7" s="214"/>
      <c r="D7" s="110"/>
      <c r="E7" s="216"/>
      <c r="F7" s="216"/>
      <c r="G7" s="137">
        <f>F7-E7</f>
        <v>0</v>
      </c>
      <c r="H7" s="202">
        <f>IF(E7=0,0,G7/E7)</f>
        <v>0</v>
      </c>
      <c r="I7" s="217"/>
    </row>
    <row r="8" customHeight="1" spans="1:9">
      <c r="A8" s="110"/>
      <c r="B8" s="213"/>
      <c r="C8" s="214"/>
      <c r="D8" s="110"/>
      <c r="E8" s="216"/>
      <c r="F8" s="216"/>
      <c r="G8" s="216"/>
      <c r="H8" s="216"/>
      <c r="I8" s="217"/>
    </row>
    <row r="9" customHeight="1" spans="1:9">
      <c r="A9" s="110"/>
      <c r="B9" s="213"/>
      <c r="C9" s="214"/>
      <c r="D9" s="110"/>
      <c r="E9" s="216"/>
      <c r="F9" s="216"/>
      <c r="G9" s="216"/>
      <c r="H9" s="216"/>
      <c r="I9" s="217"/>
    </row>
    <row r="10" customHeight="1" spans="1:9">
      <c r="A10" s="110"/>
      <c r="B10" s="213"/>
      <c r="C10" s="214"/>
      <c r="D10" s="110"/>
      <c r="E10" s="216"/>
      <c r="F10" s="216"/>
      <c r="G10" s="216"/>
      <c r="H10" s="216"/>
      <c r="I10" s="217"/>
    </row>
    <row r="11" customHeight="1" spans="1:9">
      <c r="A11" s="110"/>
      <c r="B11" s="213"/>
      <c r="C11" s="214"/>
      <c r="D11" s="110"/>
      <c r="E11" s="216"/>
      <c r="F11" s="216"/>
      <c r="G11" s="216"/>
      <c r="H11" s="216"/>
      <c r="I11" s="217"/>
    </row>
    <row r="12" customHeight="1" spans="1:9">
      <c r="A12" s="110"/>
      <c r="B12" s="213"/>
      <c r="C12" s="214"/>
      <c r="D12" s="110"/>
      <c r="E12" s="216"/>
      <c r="F12" s="216"/>
      <c r="G12" s="216"/>
      <c r="H12" s="216"/>
      <c r="I12" s="217"/>
    </row>
    <row r="13" customHeight="1" spans="1:9">
      <c r="A13" s="110"/>
      <c r="B13" s="213"/>
      <c r="C13" s="214"/>
      <c r="D13" s="110"/>
      <c r="E13" s="216"/>
      <c r="F13" s="216"/>
      <c r="G13" s="216"/>
      <c r="H13" s="216"/>
      <c r="I13" s="217"/>
    </row>
    <row r="14" customHeight="1" spans="1:9">
      <c r="A14" s="110"/>
      <c r="B14" s="213"/>
      <c r="C14" s="214"/>
      <c r="D14" s="110"/>
      <c r="E14" s="216"/>
      <c r="F14" s="216"/>
      <c r="G14" s="216"/>
      <c r="H14" s="216"/>
      <c r="I14" s="217"/>
    </row>
    <row r="15" customHeight="1" spans="1:9">
      <c r="A15" s="110"/>
      <c r="B15" s="213"/>
      <c r="C15" s="214"/>
      <c r="D15" s="110"/>
      <c r="E15" s="216"/>
      <c r="F15" s="216"/>
      <c r="G15" s="216"/>
      <c r="H15" s="216"/>
      <c r="I15" s="217"/>
    </row>
    <row r="16" customHeight="1" spans="1:9">
      <c r="A16" s="110"/>
      <c r="B16" s="213"/>
      <c r="C16" s="214"/>
      <c r="D16" s="110"/>
      <c r="E16" s="216"/>
      <c r="F16" s="216"/>
      <c r="G16" s="216"/>
      <c r="H16" s="216"/>
      <c r="I16" s="217"/>
    </row>
    <row r="17" customHeight="1" spans="1:9">
      <c r="A17" s="110"/>
      <c r="B17" s="213"/>
      <c r="C17" s="214"/>
      <c r="D17" s="110"/>
      <c r="E17" s="216"/>
      <c r="F17" s="216"/>
      <c r="G17" s="216"/>
      <c r="H17" s="216"/>
      <c r="I17" s="217"/>
    </row>
    <row r="18" customHeight="1" spans="1:9">
      <c r="A18" s="110"/>
      <c r="B18" s="213"/>
      <c r="C18" s="214"/>
      <c r="D18" s="110"/>
      <c r="E18" s="216"/>
      <c r="F18" s="216"/>
      <c r="G18" s="216"/>
      <c r="H18" s="216"/>
      <c r="I18" s="217"/>
    </row>
    <row r="19" customHeight="1" spans="1:9">
      <c r="A19" s="110"/>
      <c r="B19" s="213"/>
      <c r="C19" s="214"/>
      <c r="D19" s="110"/>
      <c r="E19" s="216"/>
      <c r="F19" s="216"/>
      <c r="G19" s="216"/>
      <c r="H19" s="216"/>
      <c r="I19" s="217"/>
    </row>
    <row r="20" customHeight="1" spans="1:9">
      <c r="A20" s="110"/>
      <c r="B20" s="213"/>
      <c r="C20" s="214"/>
      <c r="D20" s="110"/>
      <c r="E20" s="216"/>
      <c r="F20" s="216"/>
      <c r="G20" s="216"/>
      <c r="H20" s="216"/>
      <c r="I20" s="217"/>
    </row>
    <row r="21" customHeight="1" spans="1:9">
      <c r="A21" s="110"/>
      <c r="B21" s="213"/>
      <c r="C21" s="214"/>
      <c r="D21" s="110"/>
      <c r="E21" s="216"/>
      <c r="F21" s="216"/>
      <c r="G21" s="216"/>
      <c r="H21" s="216"/>
      <c r="I21" s="217"/>
    </row>
    <row r="22" customHeight="1" spans="1:9">
      <c r="A22" s="110"/>
      <c r="B22" s="213"/>
      <c r="C22" s="214"/>
      <c r="D22" s="110"/>
      <c r="E22" s="216"/>
      <c r="F22" s="216"/>
      <c r="G22" s="216"/>
      <c r="H22" s="216"/>
      <c r="I22" s="217"/>
    </row>
    <row r="23" customHeight="1" spans="1:9">
      <c r="A23" s="110"/>
      <c r="B23" s="213"/>
      <c r="C23" s="214"/>
      <c r="D23" s="110"/>
      <c r="E23" s="216"/>
      <c r="F23" s="216"/>
      <c r="G23" s="216"/>
      <c r="H23" s="216"/>
      <c r="I23" s="217"/>
    </row>
    <row r="24" customHeight="1" spans="1:9">
      <c r="A24" s="110"/>
      <c r="B24" s="213"/>
      <c r="C24" s="214"/>
      <c r="D24" s="110"/>
      <c r="E24" s="216"/>
      <c r="F24" s="216"/>
      <c r="G24" s="216"/>
      <c r="H24" s="216"/>
      <c r="I24" s="217"/>
    </row>
    <row r="25" customHeight="1" spans="1:9">
      <c r="A25" s="110"/>
      <c r="B25" s="213"/>
      <c r="C25" s="214"/>
      <c r="D25" s="110"/>
      <c r="E25" s="216"/>
      <c r="F25" s="216"/>
      <c r="G25" s="216"/>
      <c r="H25" s="216"/>
      <c r="I25" s="217"/>
    </row>
    <row r="26" customHeight="1" spans="1:9">
      <c r="A26" s="110"/>
      <c r="B26" s="213"/>
      <c r="C26" s="214"/>
      <c r="D26" s="110"/>
      <c r="E26" s="216"/>
      <c r="F26" s="216"/>
      <c r="G26" s="216"/>
      <c r="H26" s="216"/>
      <c r="I26" s="217"/>
    </row>
    <row r="27" customHeight="1" spans="1:9">
      <c r="A27" s="110"/>
      <c r="B27" s="213"/>
      <c r="C27" s="214"/>
      <c r="D27" s="110"/>
      <c r="E27" s="216"/>
      <c r="F27" s="216"/>
      <c r="G27" s="216"/>
      <c r="H27" s="216"/>
      <c r="I27" s="217"/>
    </row>
    <row r="28" customHeight="1" spans="1:9">
      <c r="A28" s="218" t="s">
        <v>195</v>
      </c>
      <c r="B28" s="196"/>
      <c r="C28" s="214"/>
      <c r="D28" s="110"/>
      <c r="E28" s="216">
        <f>SUM(E7:E27)</f>
        <v>0</v>
      </c>
      <c r="F28" s="216">
        <f>SUM(F7:F27)</f>
        <v>0</v>
      </c>
      <c r="G28" s="137">
        <f>F28-E28</f>
        <v>0</v>
      </c>
      <c r="H28" s="202">
        <f>IF(E28=0,0,G28/E28)</f>
        <v>0</v>
      </c>
      <c r="I28" s="217"/>
    </row>
    <row r="29" customHeight="1" spans="1:9">
      <c r="A29" s="219" t="str">
        <f>参数填写!A5</f>
        <v>被评估单位填表人：蒋申璐</v>
      </c>
      <c r="B29" s="247"/>
      <c r="C29" s="247"/>
      <c r="D29" s="247"/>
      <c r="E29" s="249" t="s">
        <v>672</v>
      </c>
      <c r="F29" s="208"/>
      <c r="G29" s="208"/>
      <c r="H29" s="208"/>
      <c r="I29" s="208"/>
    </row>
    <row r="30" customHeight="1" spans="1:9">
      <c r="A30" s="223" t="str">
        <f>参数填写!A6</f>
        <v>填表日期：2022年8月</v>
      </c>
    </row>
  </sheetData>
  <mergeCells count="1">
    <mergeCell ref="A28:B28"/>
  </mergeCells>
  <printOptions horizontalCentered="1"/>
  <pageMargins left="0.34" right="0.17" top="0.87" bottom="0.59"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0"/>
  <sheetViews>
    <sheetView workbookViewId="0">
      <selection activeCell="F7" sqref="F7:G7"/>
    </sheetView>
  </sheetViews>
  <sheetFormatPr defaultColWidth="9" defaultRowHeight="15.75" customHeight="1"/>
  <cols>
    <col min="1" max="1" width="6.2" style="81" customWidth="1"/>
    <col min="2" max="2" width="23.2" style="81" customWidth="1"/>
    <col min="3" max="3" width="11" style="81" customWidth="1"/>
    <col min="4" max="4" width="11.7" style="81" customWidth="1"/>
    <col min="5" max="5" width="10" style="81" customWidth="1"/>
    <col min="6" max="6" width="16.6" style="81" customWidth="1"/>
    <col min="7" max="7" width="16" style="81" customWidth="1"/>
    <col min="8" max="8" width="12.1" style="81" customWidth="1"/>
    <col min="9" max="9" width="9" style="81"/>
    <col min="10" max="10" width="10.5" style="81" customWidth="1"/>
    <col min="11" max="16384" width="9" style="81"/>
  </cols>
  <sheetData>
    <row r="1" s="73" customFormat="1" ht="30" customHeight="1" spans="1:10">
      <c r="A1" s="189" t="s">
        <v>751</v>
      </c>
      <c r="B1" s="86"/>
      <c r="C1" s="86"/>
      <c r="D1" s="86"/>
      <c r="E1" s="86"/>
      <c r="F1" s="86"/>
      <c r="G1" s="86"/>
      <c r="H1" s="86"/>
      <c r="I1" s="86"/>
      <c r="J1" s="86"/>
    </row>
    <row r="2" ht="14.1" customHeight="1" spans="1:10">
      <c r="A2" s="190" t="str">
        <f>参数填写!A3</f>
        <v>评估基准日：2022年7月31日</v>
      </c>
      <c r="B2" s="92"/>
      <c r="C2" s="92"/>
      <c r="D2" s="92"/>
      <c r="E2" s="92"/>
      <c r="F2" s="92"/>
      <c r="G2" s="93"/>
      <c r="H2" s="93"/>
      <c r="I2" s="93"/>
      <c r="J2" s="93"/>
    </row>
    <row r="3" ht="14.1" customHeight="1" spans="1:10">
      <c r="A3" s="100"/>
      <c r="B3" s="100"/>
      <c r="C3" s="100"/>
      <c r="D3" s="100"/>
      <c r="E3" s="100"/>
      <c r="F3" s="100"/>
      <c r="G3" s="96"/>
      <c r="H3" s="96"/>
      <c r="I3" s="96"/>
      <c r="J3" s="191" t="s">
        <v>752</v>
      </c>
    </row>
    <row r="4" ht="14.1" customHeight="1" spans="1:10">
      <c r="A4" s="100"/>
      <c r="B4" s="100"/>
      <c r="C4" s="100"/>
      <c r="D4" s="100"/>
      <c r="E4" s="100"/>
      <c r="F4" s="100"/>
      <c r="G4" s="96"/>
      <c r="H4" s="96"/>
      <c r="I4" s="96"/>
      <c r="J4" s="191"/>
    </row>
    <row r="5" customHeight="1" spans="1:10">
      <c r="A5" s="210" t="str">
        <f>参数填写!A4</f>
        <v>被评估单位：杭氧集团股份有限公司</v>
      </c>
      <c r="B5" s="210"/>
      <c r="C5" s="210"/>
      <c r="J5" s="211" t="s">
        <v>3</v>
      </c>
    </row>
    <row r="6" s="74" customFormat="1" customHeight="1" spans="1:10">
      <c r="A6" s="133" t="s">
        <v>5</v>
      </c>
      <c r="B6" s="133" t="s">
        <v>241</v>
      </c>
      <c r="C6" s="133" t="s">
        <v>251</v>
      </c>
      <c r="D6" s="133" t="s">
        <v>394</v>
      </c>
      <c r="E6" s="133" t="s">
        <v>231</v>
      </c>
      <c r="F6" s="212" t="s">
        <v>94</v>
      </c>
      <c r="G6" s="133" t="s">
        <v>95</v>
      </c>
      <c r="H6" s="133" t="s">
        <v>475</v>
      </c>
      <c r="I6" s="133" t="s">
        <v>97</v>
      </c>
      <c r="J6" s="133" t="s">
        <v>8</v>
      </c>
    </row>
    <row r="7" customHeight="1" spans="1:10">
      <c r="A7" s="110"/>
      <c r="B7" s="213"/>
      <c r="C7" s="214"/>
      <c r="D7" s="110"/>
      <c r="E7" s="110"/>
      <c r="F7" s="137"/>
      <c r="G7" s="137"/>
      <c r="H7" s="137">
        <f>G7-F7</f>
        <v>0</v>
      </c>
      <c r="I7" s="202">
        <f>IF(F7=0,0,H7/F7)</f>
        <v>0</v>
      </c>
      <c r="J7" s="217"/>
    </row>
    <row r="8" customHeight="1" spans="1:10">
      <c r="A8" s="110"/>
      <c r="B8" s="213"/>
      <c r="C8" s="214"/>
      <c r="D8" s="214"/>
      <c r="E8" s="110"/>
      <c r="F8" s="137"/>
      <c r="G8" s="137"/>
      <c r="H8" s="137"/>
      <c r="I8" s="216"/>
      <c r="J8" s="217"/>
    </row>
    <row r="9" customHeight="1" spans="1:10">
      <c r="A9" s="110"/>
      <c r="B9" s="213"/>
      <c r="C9" s="214"/>
      <c r="D9" s="214"/>
      <c r="E9" s="110"/>
      <c r="F9" s="137"/>
      <c r="G9" s="137"/>
      <c r="H9" s="137"/>
      <c r="I9" s="216"/>
      <c r="J9" s="217"/>
    </row>
    <row r="10" customHeight="1" spans="1:10">
      <c r="A10" s="110"/>
      <c r="B10" s="213"/>
      <c r="C10" s="214"/>
      <c r="D10" s="214"/>
      <c r="E10" s="110"/>
      <c r="F10" s="137"/>
      <c r="G10" s="137"/>
      <c r="H10" s="137"/>
      <c r="I10" s="216"/>
      <c r="J10" s="217"/>
    </row>
    <row r="11" customHeight="1" spans="1:10">
      <c r="A11" s="110"/>
      <c r="B11" s="213"/>
      <c r="C11" s="214"/>
      <c r="D11" s="214"/>
      <c r="E11" s="110"/>
      <c r="F11" s="137"/>
      <c r="G11" s="137"/>
      <c r="H11" s="137"/>
      <c r="I11" s="216"/>
      <c r="J11" s="217"/>
    </row>
    <row r="12" customHeight="1" spans="1:10">
      <c r="A12" s="110"/>
      <c r="B12" s="213"/>
      <c r="C12" s="214"/>
      <c r="D12" s="214"/>
      <c r="E12" s="110"/>
      <c r="F12" s="137"/>
      <c r="G12" s="137"/>
      <c r="H12" s="137"/>
      <c r="I12" s="216"/>
      <c r="J12" s="217"/>
    </row>
    <row r="13" customHeight="1" spans="1:10">
      <c r="A13" s="110"/>
      <c r="B13" s="213"/>
      <c r="C13" s="214"/>
      <c r="D13" s="214"/>
      <c r="E13" s="110"/>
      <c r="F13" s="137"/>
      <c r="G13" s="137"/>
      <c r="H13" s="137"/>
      <c r="I13" s="216"/>
      <c r="J13" s="217"/>
    </row>
    <row r="14" customHeight="1" spans="1:10">
      <c r="A14" s="110"/>
      <c r="B14" s="213"/>
      <c r="C14" s="214"/>
      <c r="D14" s="214"/>
      <c r="E14" s="110"/>
      <c r="F14" s="137"/>
      <c r="G14" s="137"/>
      <c r="H14" s="137"/>
      <c r="I14" s="216"/>
      <c r="J14" s="217"/>
    </row>
    <row r="15" customHeight="1" spans="1:10">
      <c r="A15" s="110"/>
      <c r="B15" s="213"/>
      <c r="C15" s="214"/>
      <c r="D15" s="214"/>
      <c r="E15" s="110"/>
      <c r="F15" s="137"/>
      <c r="G15" s="137"/>
      <c r="H15" s="137"/>
      <c r="I15" s="216"/>
      <c r="J15" s="217"/>
    </row>
    <row r="16" customHeight="1" spans="1:10">
      <c r="A16" s="110"/>
      <c r="B16" s="213"/>
      <c r="C16" s="214"/>
      <c r="D16" s="214"/>
      <c r="E16" s="110"/>
      <c r="F16" s="137"/>
      <c r="G16" s="137"/>
      <c r="H16" s="137"/>
      <c r="I16" s="216"/>
      <c r="J16" s="217"/>
    </row>
    <row r="17" customHeight="1" spans="1:10">
      <c r="A17" s="110"/>
      <c r="B17" s="213"/>
      <c r="C17" s="214"/>
      <c r="D17" s="214"/>
      <c r="E17" s="110"/>
      <c r="F17" s="137"/>
      <c r="G17" s="137"/>
      <c r="H17" s="137"/>
      <c r="I17" s="216"/>
      <c r="J17" s="217"/>
    </row>
    <row r="18" customHeight="1" spans="1:10">
      <c r="A18" s="110"/>
      <c r="B18" s="213"/>
      <c r="C18" s="214"/>
      <c r="D18" s="214"/>
      <c r="E18" s="110"/>
      <c r="F18" s="137"/>
      <c r="G18" s="137"/>
      <c r="H18" s="137"/>
      <c r="I18" s="216"/>
      <c r="J18" s="217"/>
    </row>
    <row r="19" customHeight="1" spans="1:10">
      <c r="A19" s="110"/>
      <c r="B19" s="213"/>
      <c r="C19" s="214"/>
      <c r="D19" s="214"/>
      <c r="E19" s="110"/>
      <c r="F19" s="137"/>
      <c r="G19" s="137"/>
      <c r="H19" s="137"/>
      <c r="I19" s="216"/>
      <c r="J19" s="217"/>
    </row>
    <row r="20" customHeight="1" spans="1:10">
      <c r="A20" s="110"/>
      <c r="B20" s="213"/>
      <c r="C20" s="214"/>
      <c r="D20" s="214"/>
      <c r="E20" s="110"/>
      <c r="F20" s="137"/>
      <c r="G20" s="137"/>
      <c r="H20" s="137"/>
      <c r="I20" s="216"/>
      <c r="J20" s="217"/>
    </row>
    <row r="21" customHeight="1" spans="1:10">
      <c r="A21" s="110"/>
      <c r="B21" s="213"/>
      <c r="C21" s="214"/>
      <c r="D21" s="214"/>
      <c r="E21" s="110"/>
      <c r="F21" s="137"/>
      <c r="G21" s="137"/>
      <c r="H21" s="137"/>
      <c r="I21" s="216"/>
      <c r="J21" s="217"/>
    </row>
    <row r="22" customHeight="1" spans="1:10">
      <c r="A22" s="110"/>
      <c r="B22" s="213"/>
      <c r="C22" s="214"/>
      <c r="D22" s="214"/>
      <c r="E22" s="110"/>
      <c r="F22" s="137"/>
      <c r="G22" s="137"/>
      <c r="H22" s="137"/>
      <c r="I22" s="216"/>
      <c r="J22" s="217"/>
    </row>
    <row r="23" customHeight="1" spans="1:10">
      <c r="A23" s="110"/>
      <c r="B23" s="213"/>
      <c r="C23" s="214"/>
      <c r="D23" s="214"/>
      <c r="E23" s="110"/>
      <c r="F23" s="137"/>
      <c r="G23" s="137"/>
      <c r="H23" s="137"/>
      <c r="I23" s="216"/>
      <c r="J23" s="217"/>
    </row>
    <row r="24" customHeight="1" spans="1:10">
      <c r="A24" s="110"/>
      <c r="B24" s="213"/>
      <c r="C24" s="214"/>
      <c r="D24" s="214"/>
      <c r="E24" s="110"/>
      <c r="F24" s="137"/>
      <c r="G24" s="137"/>
      <c r="H24" s="137"/>
      <c r="I24" s="216"/>
      <c r="J24" s="217"/>
    </row>
    <row r="25" customHeight="1" spans="1:10">
      <c r="A25" s="110"/>
      <c r="B25" s="213"/>
      <c r="C25" s="214"/>
      <c r="D25" s="214"/>
      <c r="E25" s="110"/>
      <c r="F25" s="137"/>
      <c r="G25" s="137"/>
      <c r="H25" s="137"/>
      <c r="I25" s="216"/>
      <c r="J25" s="217"/>
    </row>
    <row r="26" customHeight="1" spans="1:10">
      <c r="A26" s="110"/>
      <c r="B26" s="213"/>
      <c r="C26" s="214"/>
      <c r="D26" s="214"/>
      <c r="E26" s="110"/>
      <c r="F26" s="137"/>
      <c r="G26" s="137"/>
      <c r="H26" s="137"/>
      <c r="I26" s="216"/>
      <c r="J26" s="217"/>
    </row>
    <row r="27" customHeight="1" spans="1:10">
      <c r="A27" s="110"/>
      <c r="B27" s="213"/>
      <c r="C27" s="214"/>
      <c r="D27" s="214"/>
      <c r="E27" s="110"/>
      <c r="F27" s="137"/>
      <c r="G27" s="137"/>
      <c r="H27" s="137"/>
      <c r="I27" s="216"/>
      <c r="J27" s="217"/>
    </row>
    <row r="28" customHeight="1" spans="1:10">
      <c r="A28" s="218" t="s">
        <v>195</v>
      </c>
      <c r="B28" s="196"/>
      <c r="C28" s="214"/>
      <c r="D28" s="214"/>
      <c r="E28" s="110"/>
      <c r="F28" s="137">
        <f>SUM(F7:F27)</f>
        <v>0</v>
      </c>
      <c r="G28" s="137">
        <f>SUM(G7:G27)</f>
        <v>0</v>
      </c>
      <c r="H28" s="137">
        <f>G28-F28</f>
        <v>0</v>
      </c>
      <c r="I28" s="202">
        <f>IF(F28=0,0,H28/F28)</f>
        <v>0</v>
      </c>
      <c r="J28" s="217"/>
    </row>
    <row r="29" customHeight="1" spans="1:10">
      <c r="A29" s="219" t="str">
        <f>参数填写!A5</f>
        <v>被评估单位填表人：蒋申璐</v>
      </c>
      <c r="B29" s="247"/>
      <c r="C29" s="247"/>
      <c r="D29" s="247"/>
      <c r="F29" s="249" t="s">
        <v>672</v>
      </c>
      <c r="G29" s="208"/>
      <c r="H29" s="208"/>
      <c r="I29" s="208"/>
      <c r="J29" s="208"/>
    </row>
    <row r="30" customHeight="1" spans="1:10">
      <c r="A30" s="223" t="str">
        <f>参数填写!A6</f>
        <v>填表日期：2022年8月</v>
      </c>
      <c r="B30" s="79"/>
      <c r="C30" s="79"/>
      <c r="D30" s="79"/>
    </row>
  </sheetData>
  <mergeCells count="1">
    <mergeCell ref="A28:B28"/>
  </mergeCells>
  <printOptions horizontalCentered="1"/>
  <pageMargins left="0.57" right="0.3" top="0.87" bottom="0.866141732283464" header="1.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0"/>
  <sheetViews>
    <sheetView workbookViewId="0">
      <selection activeCell="F7" sqref="F7:G7"/>
    </sheetView>
  </sheetViews>
  <sheetFormatPr defaultColWidth="9" defaultRowHeight="15.75" customHeight="1"/>
  <cols>
    <col min="1" max="1" width="4.2" style="81" customWidth="1"/>
    <col min="2" max="2" width="25.4" style="81" customWidth="1"/>
    <col min="3" max="3" width="11.9" style="81" customWidth="1"/>
    <col min="4" max="4" width="8.2" style="81" customWidth="1"/>
    <col min="5" max="5" width="13.6" style="81" customWidth="1"/>
    <col min="6" max="6" width="15.5" style="81" customWidth="1"/>
    <col min="7" max="7" width="16.5" style="81" customWidth="1"/>
    <col min="8" max="8" width="11.5" style="81" customWidth="1"/>
    <col min="9" max="9" width="7.7" style="81" customWidth="1"/>
    <col min="10" max="10" width="9.4" style="81" customWidth="1"/>
    <col min="11" max="16384" width="9" style="81"/>
  </cols>
  <sheetData>
    <row r="1" s="73" customFormat="1" ht="30" customHeight="1" spans="1:10">
      <c r="A1" s="189" t="s">
        <v>753</v>
      </c>
      <c r="B1" s="86"/>
      <c r="C1" s="86"/>
      <c r="D1" s="86"/>
      <c r="E1" s="86"/>
      <c r="F1" s="86"/>
      <c r="G1" s="86"/>
      <c r="H1" s="86"/>
      <c r="I1" s="86"/>
      <c r="J1" s="86"/>
    </row>
    <row r="2" ht="14.1" customHeight="1" spans="1:10">
      <c r="A2" s="190" t="str">
        <f>参数填写!A3</f>
        <v>评估基准日：2022年7月31日</v>
      </c>
      <c r="B2" s="92"/>
      <c r="C2" s="92"/>
      <c r="D2" s="92"/>
      <c r="E2" s="92"/>
      <c r="F2" s="92"/>
      <c r="G2" s="92"/>
      <c r="H2" s="92"/>
      <c r="I2" s="92"/>
      <c r="J2" s="93"/>
    </row>
    <row r="3" ht="14.1" customHeight="1" spans="1:10">
      <c r="A3" s="100"/>
      <c r="B3" s="100"/>
      <c r="C3" s="100"/>
      <c r="D3" s="100"/>
      <c r="E3" s="100"/>
      <c r="F3" s="100"/>
      <c r="G3" s="100"/>
      <c r="H3" s="100"/>
      <c r="I3" s="100"/>
      <c r="J3" s="191" t="s">
        <v>754</v>
      </c>
    </row>
    <row r="4" ht="14.1" customHeight="1" spans="1:10">
      <c r="A4" s="100"/>
      <c r="B4" s="100"/>
      <c r="C4" s="100"/>
      <c r="D4" s="100"/>
      <c r="E4" s="100"/>
      <c r="F4" s="100"/>
      <c r="G4" s="100"/>
      <c r="H4" s="100"/>
      <c r="I4" s="100"/>
      <c r="J4" s="191"/>
    </row>
    <row r="5" customHeight="1" spans="1:10">
      <c r="A5" s="210" t="str">
        <f>参数填写!A4</f>
        <v>被评估单位：杭氧集团股份有限公司</v>
      </c>
      <c r="B5" s="210"/>
      <c r="C5" s="210"/>
      <c r="D5" s="210"/>
      <c r="E5" s="210"/>
      <c r="J5" s="211" t="s">
        <v>3</v>
      </c>
    </row>
    <row r="6" s="74" customFormat="1" customHeight="1" spans="1:10">
      <c r="A6" s="133" t="s">
        <v>5</v>
      </c>
      <c r="B6" s="133" t="s">
        <v>241</v>
      </c>
      <c r="C6" s="133" t="s">
        <v>251</v>
      </c>
      <c r="D6" s="133" t="s">
        <v>252</v>
      </c>
      <c r="E6" s="133" t="s">
        <v>250</v>
      </c>
      <c r="F6" s="212" t="s">
        <v>94</v>
      </c>
      <c r="G6" s="133" t="s">
        <v>95</v>
      </c>
      <c r="H6" s="133" t="s">
        <v>475</v>
      </c>
      <c r="I6" s="133" t="s">
        <v>97</v>
      </c>
      <c r="J6" s="133" t="s">
        <v>8</v>
      </c>
    </row>
    <row r="7" customHeight="1" spans="1:10">
      <c r="A7" s="110"/>
      <c r="B7" s="213"/>
      <c r="C7" s="214"/>
      <c r="D7" s="214"/>
      <c r="E7" s="110"/>
      <c r="F7" s="137"/>
      <c r="G7" s="137"/>
      <c r="H7" s="137">
        <f>G7-F7</f>
        <v>0</v>
      </c>
      <c r="I7" s="202">
        <f>IF(F7=0,0,H7/F7)</f>
        <v>0</v>
      </c>
      <c r="J7" s="217"/>
    </row>
    <row r="8" customHeight="1" spans="1:10">
      <c r="A8" s="110"/>
      <c r="B8" s="213"/>
      <c r="C8" s="214"/>
      <c r="D8" s="214"/>
      <c r="E8" s="110"/>
      <c r="F8" s="137"/>
      <c r="G8" s="137"/>
      <c r="H8" s="137"/>
      <c r="I8" s="216"/>
      <c r="J8" s="217"/>
    </row>
    <row r="9" customHeight="1" spans="1:10">
      <c r="A9" s="110"/>
      <c r="B9" s="213"/>
      <c r="C9" s="214"/>
      <c r="D9" s="214"/>
      <c r="E9" s="110"/>
      <c r="F9" s="137"/>
      <c r="G9" s="137"/>
      <c r="H9" s="137"/>
      <c r="I9" s="216"/>
      <c r="J9" s="217"/>
    </row>
    <row r="10" customHeight="1" spans="1:10">
      <c r="A10" s="110"/>
      <c r="B10" s="213"/>
      <c r="C10" s="214"/>
      <c r="D10" s="214"/>
      <c r="E10" s="110"/>
      <c r="F10" s="137"/>
      <c r="G10" s="137"/>
      <c r="H10" s="137"/>
      <c r="I10" s="216"/>
      <c r="J10" s="217"/>
    </row>
    <row r="11" customHeight="1" spans="1:10">
      <c r="A11" s="110"/>
      <c r="B11" s="213"/>
      <c r="C11" s="214"/>
      <c r="D11" s="214"/>
      <c r="E11" s="110"/>
      <c r="F11" s="137"/>
      <c r="G11" s="137"/>
      <c r="H11" s="137"/>
      <c r="I11" s="216"/>
      <c r="J11" s="217"/>
    </row>
    <row r="12" customHeight="1" spans="1:10">
      <c r="A12" s="110"/>
      <c r="B12" s="213"/>
      <c r="C12" s="214"/>
      <c r="D12" s="214"/>
      <c r="E12" s="110"/>
      <c r="F12" s="137"/>
      <c r="G12" s="137"/>
      <c r="H12" s="137"/>
      <c r="I12" s="216"/>
      <c r="J12" s="217"/>
    </row>
    <row r="13" customHeight="1" spans="1:10">
      <c r="A13" s="110"/>
      <c r="B13" s="213"/>
      <c r="C13" s="214"/>
      <c r="D13" s="214"/>
      <c r="E13" s="110"/>
      <c r="F13" s="137"/>
      <c r="G13" s="137"/>
      <c r="H13" s="137"/>
      <c r="I13" s="216"/>
      <c r="J13" s="217"/>
    </row>
    <row r="14" customHeight="1" spans="1:10">
      <c r="A14" s="110"/>
      <c r="B14" s="213"/>
      <c r="C14" s="214"/>
      <c r="D14" s="214"/>
      <c r="E14" s="110"/>
      <c r="F14" s="137"/>
      <c r="G14" s="137"/>
      <c r="H14" s="137"/>
      <c r="I14" s="216"/>
      <c r="J14" s="217"/>
    </row>
    <row r="15" customHeight="1" spans="1:10">
      <c r="A15" s="110"/>
      <c r="B15" s="213"/>
      <c r="C15" s="214"/>
      <c r="D15" s="214"/>
      <c r="E15" s="110"/>
      <c r="F15" s="137"/>
      <c r="G15" s="137"/>
      <c r="H15" s="137"/>
      <c r="I15" s="216"/>
      <c r="J15" s="217"/>
    </row>
    <row r="16" customHeight="1" spans="1:10">
      <c r="A16" s="110"/>
      <c r="B16" s="213"/>
      <c r="C16" s="214"/>
      <c r="D16" s="214"/>
      <c r="E16" s="110"/>
      <c r="F16" s="137"/>
      <c r="G16" s="137"/>
      <c r="H16" s="137"/>
      <c r="I16" s="216"/>
      <c r="J16" s="217"/>
    </row>
    <row r="17" customHeight="1" spans="1:10">
      <c r="A17" s="110"/>
      <c r="B17" s="213"/>
      <c r="C17" s="214"/>
      <c r="D17" s="214"/>
      <c r="E17" s="110"/>
      <c r="F17" s="137"/>
      <c r="G17" s="137"/>
      <c r="H17" s="137"/>
      <c r="I17" s="216"/>
      <c r="J17" s="217"/>
    </row>
    <row r="18" customHeight="1" spans="1:10">
      <c r="A18" s="110"/>
      <c r="B18" s="213"/>
      <c r="C18" s="214"/>
      <c r="D18" s="214"/>
      <c r="E18" s="110"/>
      <c r="F18" s="137"/>
      <c r="G18" s="137"/>
      <c r="H18" s="137"/>
      <c r="I18" s="216"/>
      <c r="J18" s="217"/>
    </row>
    <row r="19" customHeight="1" spans="1:10">
      <c r="A19" s="110"/>
      <c r="B19" s="213"/>
      <c r="C19" s="214"/>
      <c r="D19" s="214"/>
      <c r="E19" s="110"/>
      <c r="F19" s="137"/>
      <c r="G19" s="137"/>
      <c r="H19" s="137"/>
      <c r="I19" s="216"/>
      <c r="J19" s="217"/>
    </row>
    <row r="20" customHeight="1" spans="1:10">
      <c r="A20" s="110"/>
      <c r="B20" s="213"/>
      <c r="C20" s="214"/>
      <c r="D20" s="214"/>
      <c r="E20" s="110"/>
      <c r="F20" s="137"/>
      <c r="G20" s="137"/>
      <c r="H20" s="137"/>
      <c r="I20" s="216"/>
      <c r="J20" s="217"/>
    </row>
    <row r="21" customHeight="1" spans="1:10">
      <c r="A21" s="110"/>
      <c r="B21" s="213"/>
      <c r="C21" s="214"/>
      <c r="D21" s="214"/>
      <c r="E21" s="110"/>
      <c r="F21" s="137"/>
      <c r="G21" s="137"/>
      <c r="H21" s="137"/>
      <c r="I21" s="216"/>
      <c r="J21" s="217"/>
    </row>
    <row r="22" customHeight="1" spans="1:10">
      <c r="A22" s="110"/>
      <c r="B22" s="213"/>
      <c r="C22" s="214"/>
      <c r="D22" s="214"/>
      <c r="E22" s="110"/>
      <c r="F22" s="137"/>
      <c r="G22" s="137"/>
      <c r="H22" s="137"/>
      <c r="I22" s="216"/>
      <c r="J22" s="217"/>
    </row>
    <row r="23" customHeight="1" spans="1:10">
      <c r="A23" s="110"/>
      <c r="B23" s="213"/>
      <c r="C23" s="214"/>
      <c r="D23" s="214"/>
      <c r="E23" s="110"/>
      <c r="F23" s="137"/>
      <c r="G23" s="137"/>
      <c r="H23" s="137"/>
      <c r="I23" s="216"/>
      <c r="J23" s="217"/>
    </row>
    <row r="24" customHeight="1" spans="1:10">
      <c r="A24" s="110"/>
      <c r="B24" s="213"/>
      <c r="C24" s="214"/>
      <c r="D24" s="214"/>
      <c r="E24" s="110"/>
      <c r="F24" s="137"/>
      <c r="G24" s="137"/>
      <c r="H24" s="137"/>
      <c r="I24" s="216"/>
      <c r="J24" s="217"/>
    </row>
    <row r="25" customHeight="1" spans="1:10">
      <c r="A25" s="110"/>
      <c r="B25" s="213"/>
      <c r="C25" s="214"/>
      <c r="D25" s="214"/>
      <c r="E25" s="110"/>
      <c r="F25" s="137"/>
      <c r="G25" s="137"/>
      <c r="H25" s="137"/>
      <c r="I25" s="216"/>
      <c r="J25" s="217"/>
    </row>
    <row r="26" customHeight="1" spans="1:10">
      <c r="A26" s="110"/>
      <c r="B26" s="213"/>
      <c r="C26" s="214"/>
      <c r="D26" s="214"/>
      <c r="E26" s="110"/>
      <c r="F26" s="137"/>
      <c r="G26" s="137"/>
      <c r="H26" s="137"/>
      <c r="I26" s="216"/>
      <c r="J26" s="217"/>
    </row>
    <row r="27" customHeight="1" spans="1:10">
      <c r="A27" s="110"/>
      <c r="B27" s="213"/>
      <c r="C27" s="214"/>
      <c r="D27" s="214"/>
      <c r="E27" s="110"/>
      <c r="F27" s="137"/>
      <c r="G27" s="137"/>
      <c r="H27" s="137"/>
      <c r="I27" s="216"/>
      <c r="J27" s="217"/>
    </row>
    <row r="28" customHeight="1" spans="1:10">
      <c r="A28" s="218" t="s">
        <v>195</v>
      </c>
      <c r="B28" s="196"/>
      <c r="C28" s="214"/>
      <c r="D28" s="214"/>
      <c r="E28" s="110"/>
      <c r="F28" s="137">
        <f>SUM(F7:F27)</f>
        <v>0</v>
      </c>
      <c r="G28" s="137">
        <f>SUM(G7:G27)</f>
        <v>0</v>
      </c>
      <c r="H28" s="137">
        <f>G28-F28</f>
        <v>0</v>
      </c>
      <c r="I28" s="202">
        <f>IF(F28=0,0,H28/F28)</f>
        <v>0</v>
      </c>
      <c r="J28" s="217"/>
    </row>
    <row r="29" customHeight="1" spans="1:10">
      <c r="A29" s="219" t="str">
        <f>参数填写!A5</f>
        <v>被评估单位填表人：蒋申璐</v>
      </c>
      <c r="B29" s="219"/>
      <c r="C29" s="219"/>
      <c r="D29" s="219"/>
      <c r="E29" s="219"/>
      <c r="F29" s="219" t="s">
        <v>186</v>
      </c>
      <c r="G29" s="219"/>
      <c r="H29" s="219"/>
      <c r="I29" s="219"/>
      <c r="J29" s="219"/>
    </row>
    <row r="30" customHeight="1" spans="1:10">
      <c r="A30" s="223" t="str">
        <f>参数填写!A6</f>
        <v>填表日期：2022年8月</v>
      </c>
      <c r="B30" s="224"/>
      <c r="C30" s="224"/>
      <c r="D30" s="224"/>
      <c r="E30" s="224"/>
      <c r="F30" s="224"/>
      <c r="G30" s="224"/>
      <c r="H30" s="224"/>
      <c r="I30" s="224"/>
      <c r="J30" s="224"/>
    </row>
  </sheetData>
  <mergeCells count="1">
    <mergeCell ref="A28:B28"/>
  </mergeCells>
  <printOptions horizontalCentered="1"/>
  <pageMargins left="0.27" right="0.25" top="0.87" bottom="0.71" header="1.21"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E7" sqref="E7:F7"/>
    </sheetView>
  </sheetViews>
  <sheetFormatPr defaultColWidth="9" defaultRowHeight="15.75" customHeight="1"/>
  <cols>
    <col min="1" max="1" width="5.4" style="81" customWidth="1"/>
    <col min="2" max="2" width="24.2" style="81" customWidth="1"/>
    <col min="3" max="3" width="11.9" style="81" customWidth="1"/>
    <col min="4" max="4" width="16" style="81" customWidth="1"/>
    <col min="5" max="5" width="18.2" style="81" customWidth="1"/>
    <col min="6" max="6" width="16.7" style="81" customWidth="1"/>
    <col min="7" max="7" width="9.7" style="81" customWidth="1"/>
    <col min="8" max="8" width="9.4" style="81" customWidth="1"/>
    <col min="9" max="9" width="8.6" style="81" customWidth="1"/>
    <col min="10" max="16384" width="9" style="81"/>
  </cols>
  <sheetData>
    <row r="1" s="73" customFormat="1" ht="30" customHeight="1" spans="1:9">
      <c r="A1" s="189" t="s">
        <v>755</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756</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250</v>
      </c>
      <c r="E6" s="212" t="s">
        <v>94</v>
      </c>
      <c r="F6" s="133" t="s">
        <v>95</v>
      </c>
      <c r="G6" s="133" t="s">
        <v>475</v>
      </c>
      <c r="H6" s="133" t="s">
        <v>97</v>
      </c>
      <c r="I6" s="133" t="s">
        <v>8</v>
      </c>
    </row>
    <row r="7" customHeight="1" spans="1:9">
      <c r="A7" s="110"/>
      <c r="B7" s="213"/>
      <c r="C7" s="214"/>
      <c r="D7" s="110"/>
      <c r="E7" s="137"/>
      <c r="F7" s="137"/>
      <c r="G7" s="137">
        <f>F7-E7</f>
        <v>0</v>
      </c>
      <c r="H7" s="202">
        <f>IF(E7=0,0,G7/E7)</f>
        <v>0</v>
      </c>
      <c r="I7" s="217"/>
    </row>
    <row r="8" customHeight="1" spans="1:9">
      <c r="A8" s="110"/>
      <c r="B8" s="213"/>
      <c r="C8" s="214"/>
      <c r="D8" s="110"/>
      <c r="E8" s="137"/>
      <c r="F8" s="137"/>
      <c r="G8" s="137"/>
      <c r="H8" s="216"/>
      <c r="I8" s="217"/>
    </row>
    <row r="9" customHeight="1" spans="1:9">
      <c r="A9" s="110"/>
      <c r="B9" s="213"/>
      <c r="C9" s="214"/>
      <c r="D9" s="110"/>
      <c r="E9" s="137"/>
      <c r="F9" s="137"/>
      <c r="G9" s="137"/>
      <c r="H9" s="216"/>
      <c r="I9" s="217"/>
    </row>
    <row r="10" customHeight="1" spans="1:9">
      <c r="A10" s="110"/>
      <c r="B10" s="213"/>
      <c r="C10" s="214"/>
      <c r="D10" s="110"/>
      <c r="E10" s="137"/>
      <c r="F10" s="137"/>
      <c r="G10" s="137"/>
      <c r="H10" s="216"/>
      <c r="I10" s="217"/>
    </row>
    <row r="11" customHeight="1" spans="1:9">
      <c r="A11" s="110"/>
      <c r="B11" s="213"/>
      <c r="C11" s="214"/>
      <c r="D11" s="110"/>
      <c r="E11" s="137"/>
      <c r="F11" s="137"/>
      <c r="G11" s="137"/>
      <c r="H11" s="216"/>
      <c r="I11" s="217"/>
    </row>
    <row r="12" customHeight="1" spans="1:9">
      <c r="A12" s="110"/>
      <c r="B12" s="213"/>
      <c r="C12" s="214"/>
      <c r="D12" s="110"/>
      <c r="E12" s="137"/>
      <c r="F12" s="137"/>
      <c r="G12" s="137"/>
      <c r="H12" s="216"/>
      <c r="I12" s="217"/>
    </row>
    <row r="13" customHeight="1" spans="1:9">
      <c r="A13" s="110"/>
      <c r="B13" s="213"/>
      <c r="C13" s="214"/>
      <c r="D13" s="110"/>
      <c r="E13" s="137"/>
      <c r="F13" s="137"/>
      <c r="G13" s="137"/>
      <c r="H13" s="216"/>
      <c r="I13" s="217"/>
    </row>
    <row r="14" customHeight="1" spans="1:9">
      <c r="A14" s="110"/>
      <c r="B14" s="213"/>
      <c r="C14" s="214"/>
      <c r="D14" s="110"/>
      <c r="E14" s="137"/>
      <c r="F14" s="137"/>
      <c r="G14" s="137"/>
      <c r="H14" s="216"/>
      <c r="I14" s="217"/>
    </row>
    <row r="15" customHeight="1" spans="1:9">
      <c r="A15" s="110"/>
      <c r="B15" s="213"/>
      <c r="C15" s="214"/>
      <c r="D15" s="110"/>
      <c r="E15" s="137"/>
      <c r="F15" s="137"/>
      <c r="G15" s="137"/>
      <c r="H15" s="216"/>
      <c r="I15" s="217"/>
    </row>
    <row r="16" customHeight="1" spans="1:9">
      <c r="A16" s="110"/>
      <c r="B16" s="213"/>
      <c r="C16" s="214"/>
      <c r="D16" s="110"/>
      <c r="E16" s="137"/>
      <c r="F16" s="137"/>
      <c r="G16" s="137"/>
      <c r="H16" s="216"/>
      <c r="I16" s="217"/>
    </row>
    <row r="17" customHeight="1" spans="1:9">
      <c r="A17" s="110"/>
      <c r="B17" s="213"/>
      <c r="C17" s="214"/>
      <c r="D17" s="110"/>
      <c r="E17" s="137"/>
      <c r="F17" s="137"/>
      <c r="G17" s="137"/>
      <c r="H17" s="216"/>
      <c r="I17" s="217"/>
    </row>
    <row r="18" customHeight="1" spans="1:9">
      <c r="A18" s="110"/>
      <c r="B18" s="213"/>
      <c r="C18" s="214"/>
      <c r="D18" s="110"/>
      <c r="E18" s="137"/>
      <c r="F18" s="137"/>
      <c r="G18" s="137"/>
      <c r="H18" s="216"/>
      <c r="I18" s="217"/>
    </row>
    <row r="19" customHeight="1" spans="1:9">
      <c r="A19" s="110"/>
      <c r="B19" s="213"/>
      <c r="C19" s="214"/>
      <c r="D19" s="110"/>
      <c r="E19" s="137"/>
      <c r="F19" s="137"/>
      <c r="G19" s="137"/>
      <c r="H19" s="216"/>
      <c r="I19" s="217"/>
    </row>
    <row r="20" customHeight="1" spans="1:9">
      <c r="A20" s="110"/>
      <c r="B20" s="213"/>
      <c r="C20" s="214"/>
      <c r="D20" s="110"/>
      <c r="E20" s="137"/>
      <c r="F20" s="137"/>
      <c r="G20" s="137"/>
      <c r="H20" s="216"/>
      <c r="I20" s="217"/>
    </row>
    <row r="21" customHeight="1" spans="1:9">
      <c r="A21" s="110"/>
      <c r="B21" s="213"/>
      <c r="C21" s="214"/>
      <c r="D21" s="110"/>
      <c r="E21" s="137"/>
      <c r="F21" s="137"/>
      <c r="G21" s="137"/>
      <c r="H21" s="216"/>
      <c r="I21" s="217"/>
    </row>
    <row r="22" customHeight="1" spans="1:9">
      <c r="A22" s="110"/>
      <c r="B22" s="213"/>
      <c r="C22" s="214"/>
      <c r="D22" s="110"/>
      <c r="E22" s="137"/>
      <c r="F22" s="137"/>
      <c r="G22" s="137"/>
      <c r="H22" s="216"/>
      <c r="I22" s="217"/>
    </row>
    <row r="23" customHeight="1" spans="1:9">
      <c r="A23" s="110"/>
      <c r="B23" s="213"/>
      <c r="C23" s="214"/>
      <c r="D23" s="110"/>
      <c r="E23" s="137"/>
      <c r="F23" s="137"/>
      <c r="G23" s="137"/>
      <c r="H23" s="216"/>
      <c r="I23" s="217"/>
    </row>
    <row r="24" customHeight="1" spans="1:9">
      <c r="A24" s="110"/>
      <c r="B24" s="213"/>
      <c r="C24" s="214"/>
      <c r="D24" s="110"/>
      <c r="E24" s="137"/>
      <c r="F24" s="137"/>
      <c r="G24" s="137"/>
      <c r="H24" s="216"/>
      <c r="I24" s="217"/>
    </row>
    <row r="25" customHeight="1" spans="1:9">
      <c r="A25" s="110"/>
      <c r="B25" s="213"/>
      <c r="C25" s="214"/>
      <c r="D25" s="110"/>
      <c r="E25" s="137"/>
      <c r="F25" s="137"/>
      <c r="G25" s="137"/>
      <c r="H25" s="216"/>
      <c r="I25" s="217"/>
    </row>
    <row r="26" customHeight="1" spans="1:9">
      <c r="A26" s="110"/>
      <c r="B26" s="213"/>
      <c r="C26" s="214"/>
      <c r="D26" s="110"/>
      <c r="E26" s="137"/>
      <c r="F26" s="137"/>
      <c r="G26" s="137"/>
      <c r="H26" s="216"/>
      <c r="I26" s="217"/>
    </row>
    <row r="27" customHeight="1" spans="1:9">
      <c r="A27" s="110"/>
      <c r="B27" s="213"/>
      <c r="C27" s="214"/>
      <c r="D27" s="110"/>
      <c r="E27" s="137"/>
      <c r="F27" s="137"/>
      <c r="G27" s="137"/>
      <c r="H27" s="216"/>
      <c r="I27" s="217"/>
    </row>
    <row r="28" customHeight="1" spans="1:9">
      <c r="A28" s="218" t="s">
        <v>195</v>
      </c>
      <c r="B28" s="196"/>
      <c r="C28" s="214"/>
      <c r="D28" s="110"/>
      <c r="E28" s="137">
        <f>SUM(E7:E27)</f>
        <v>0</v>
      </c>
      <c r="F28" s="137">
        <f>SUM(F7:F27)</f>
        <v>0</v>
      </c>
      <c r="G28" s="137">
        <f>F28-E28</f>
        <v>0</v>
      </c>
      <c r="H28" s="202">
        <f>IF(E28=0,0,G28/E28)</f>
        <v>0</v>
      </c>
      <c r="I28" s="217"/>
    </row>
    <row r="29" customHeight="1" spans="1:9">
      <c r="A29" s="219" t="str">
        <f>参数填写!A5</f>
        <v>被评估单位填表人：蒋申璐</v>
      </c>
      <c r="B29" s="247"/>
      <c r="C29" s="247"/>
      <c r="D29" s="247"/>
      <c r="E29" s="208" t="s">
        <v>186</v>
      </c>
      <c r="F29" s="222"/>
      <c r="G29" s="222"/>
      <c r="H29" s="222"/>
      <c r="I29" s="222"/>
    </row>
    <row r="30" customHeight="1" spans="1:9">
      <c r="A30" s="223" t="str">
        <f>参数填写!A6</f>
        <v>填表日期：2022年8月</v>
      </c>
      <c r="B30" s="79"/>
      <c r="C30" s="79"/>
      <c r="D30" s="79"/>
    </row>
  </sheetData>
  <mergeCells count="1">
    <mergeCell ref="A28:B28"/>
  </mergeCells>
  <printOptions horizontalCentered="1"/>
  <pageMargins left="0.55" right="0.19" top="0.87" bottom="0.866141732283464" header="1.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0"/>
  <sheetViews>
    <sheetView workbookViewId="0">
      <selection activeCell="D7" sqref="D7:E7"/>
    </sheetView>
  </sheetViews>
  <sheetFormatPr defaultColWidth="9" defaultRowHeight="15.75" customHeight="1" outlineLevelCol="7"/>
  <cols>
    <col min="1" max="1" width="7.9" style="81" customWidth="1"/>
    <col min="2" max="2" width="30" style="81" customWidth="1"/>
    <col min="3" max="3" width="13.9" style="81" customWidth="1"/>
    <col min="4" max="4" width="20.4" style="81" customWidth="1"/>
    <col min="5" max="5" width="20.2" style="81" customWidth="1"/>
    <col min="6" max="6" width="11.2" style="81" customWidth="1"/>
    <col min="7" max="7" width="12.1" style="81" customWidth="1"/>
    <col min="8" max="8" width="14.5" style="81" customWidth="1"/>
    <col min="9" max="16384" width="9" style="81"/>
  </cols>
  <sheetData>
    <row r="1" s="73" customFormat="1" ht="30" customHeight="1" spans="1:8">
      <c r="A1" s="189" t="s">
        <v>757</v>
      </c>
      <c r="B1" s="86"/>
      <c r="C1" s="86"/>
      <c r="D1" s="86"/>
      <c r="E1" s="86"/>
      <c r="F1" s="86"/>
      <c r="G1" s="86"/>
      <c r="H1" s="86"/>
    </row>
    <row r="2" ht="14.1" customHeight="1" spans="1:8">
      <c r="A2" s="190" t="str">
        <f>参数填写!A3</f>
        <v>评估基准日：2022年7月31日</v>
      </c>
      <c r="B2" s="92"/>
      <c r="C2" s="92"/>
      <c r="D2" s="92"/>
      <c r="E2" s="92"/>
      <c r="F2" s="92"/>
      <c r="G2" s="92"/>
      <c r="H2" s="92"/>
    </row>
    <row r="3" ht="14.1" customHeight="1" spans="1:8">
      <c r="A3" s="100"/>
      <c r="B3" s="100"/>
      <c r="C3" s="100"/>
      <c r="D3" s="100"/>
      <c r="E3" s="100"/>
      <c r="F3" s="100"/>
      <c r="G3" s="100"/>
      <c r="H3" s="191" t="s">
        <v>758</v>
      </c>
    </row>
    <row r="4" ht="14.1" customHeight="1" spans="1:8">
      <c r="A4" s="100"/>
      <c r="B4" s="100"/>
      <c r="C4" s="100"/>
      <c r="D4" s="100"/>
      <c r="E4" s="100"/>
      <c r="F4" s="100"/>
      <c r="G4" s="100"/>
      <c r="H4" s="191"/>
    </row>
    <row r="5" customHeight="1" spans="1:8">
      <c r="A5" s="192" t="str">
        <f>参数填写!A4</f>
        <v>被评估单位：杭氧集团股份有限公司</v>
      </c>
      <c r="H5" s="211" t="s">
        <v>3</v>
      </c>
    </row>
    <row r="6" s="74" customFormat="1" customHeight="1" spans="1:8">
      <c r="A6" s="133" t="s">
        <v>5</v>
      </c>
      <c r="B6" s="133" t="s">
        <v>354</v>
      </c>
      <c r="C6" s="133" t="s">
        <v>251</v>
      </c>
      <c r="D6" s="212" t="s">
        <v>94</v>
      </c>
      <c r="E6" s="133" t="s">
        <v>95</v>
      </c>
      <c r="F6" s="133" t="s">
        <v>475</v>
      </c>
      <c r="G6" s="133" t="s">
        <v>97</v>
      </c>
      <c r="H6" s="133" t="s">
        <v>8</v>
      </c>
    </row>
    <row r="7" customHeight="1" spans="1:8">
      <c r="A7" s="110">
        <v>1</v>
      </c>
      <c r="B7" s="250" t="s">
        <v>759</v>
      </c>
      <c r="C7" s="214"/>
      <c r="D7" s="216"/>
      <c r="E7" s="216"/>
      <c r="F7" s="137">
        <f>E7-D7</f>
        <v>0</v>
      </c>
      <c r="G7" s="202">
        <f>IF(D7=0,0,F7/D7)</f>
        <v>0</v>
      </c>
      <c r="H7" s="217"/>
    </row>
    <row r="8" customHeight="1" spans="1:8">
      <c r="A8" s="110">
        <v>2</v>
      </c>
      <c r="B8" s="250" t="s">
        <v>760</v>
      </c>
      <c r="C8" s="214"/>
      <c r="D8" s="216"/>
      <c r="E8" s="216"/>
      <c r="F8" s="216"/>
      <c r="G8" s="216"/>
      <c r="H8" s="217"/>
    </row>
    <row r="9" customHeight="1" spans="1:8">
      <c r="A9" s="110">
        <v>3</v>
      </c>
      <c r="B9" s="250" t="s">
        <v>761</v>
      </c>
      <c r="C9" s="214"/>
      <c r="D9" s="216"/>
      <c r="E9" s="216"/>
      <c r="F9" s="216"/>
      <c r="G9" s="216"/>
      <c r="H9" s="217"/>
    </row>
    <row r="10" customHeight="1" spans="1:8">
      <c r="A10" s="110">
        <v>4</v>
      </c>
      <c r="B10" s="250" t="s">
        <v>762</v>
      </c>
      <c r="C10" s="214"/>
      <c r="D10" s="216"/>
      <c r="E10" s="216"/>
      <c r="F10" s="216"/>
      <c r="G10" s="216"/>
      <c r="H10" s="217"/>
    </row>
    <row r="11" customHeight="1" spans="1:8">
      <c r="A11" s="110">
        <v>5</v>
      </c>
      <c r="B11" s="250" t="s">
        <v>763</v>
      </c>
      <c r="C11" s="214"/>
      <c r="D11" s="216"/>
      <c r="E11" s="216"/>
      <c r="F11" s="216"/>
      <c r="G11" s="216"/>
      <c r="H11" s="217"/>
    </row>
    <row r="12" customHeight="1" spans="1:8">
      <c r="A12" s="110">
        <v>6</v>
      </c>
      <c r="B12" s="250" t="s">
        <v>764</v>
      </c>
      <c r="C12" s="214"/>
      <c r="D12" s="216"/>
      <c r="E12" s="216"/>
      <c r="F12" s="216"/>
      <c r="G12" s="216"/>
      <c r="H12" s="217"/>
    </row>
    <row r="13" customHeight="1" spans="1:8">
      <c r="A13" s="110">
        <v>7</v>
      </c>
      <c r="B13" s="250" t="s">
        <v>765</v>
      </c>
      <c r="C13" s="214"/>
      <c r="D13" s="216"/>
      <c r="E13" s="216"/>
      <c r="F13" s="216"/>
      <c r="G13" s="216"/>
      <c r="H13" s="217"/>
    </row>
    <row r="14" customHeight="1" spans="1:8">
      <c r="A14" s="110">
        <v>8</v>
      </c>
      <c r="B14" s="250" t="s">
        <v>766</v>
      </c>
      <c r="C14" s="214"/>
      <c r="D14" s="216"/>
      <c r="E14" s="216"/>
      <c r="F14" s="216"/>
      <c r="G14" s="216"/>
      <c r="H14" s="217"/>
    </row>
    <row r="15" customHeight="1" spans="1:8">
      <c r="A15" s="110">
        <v>9</v>
      </c>
      <c r="B15" s="250" t="s">
        <v>767</v>
      </c>
      <c r="C15" s="214"/>
      <c r="D15" s="216"/>
      <c r="E15" s="216"/>
      <c r="F15" s="216"/>
      <c r="G15" s="216"/>
      <c r="H15" s="217"/>
    </row>
    <row r="16" customHeight="1" spans="1:8">
      <c r="A16" s="110">
        <v>10</v>
      </c>
      <c r="B16" s="250" t="s">
        <v>768</v>
      </c>
      <c r="C16" s="214"/>
      <c r="D16" s="216"/>
      <c r="E16" s="216"/>
      <c r="F16" s="216"/>
      <c r="G16" s="216"/>
      <c r="H16" s="217"/>
    </row>
    <row r="17" customHeight="1" spans="1:8">
      <c r="A17" s="110">
        <v>11</v>
      </c>
      <c r="B17" s="250" t="s">
        <v>769</v>
      </c>
      <c r="C17" s="214"/>
      <c r="D17" s="216"/>
      <c r="E17" s="216"/>
      <c r="F17" s="216"/>
      <c r="G17" s="216"/>
      <c r="H17" s="217"/>
    </row>
    <row r="18" customHeight="1" spans="1:8">
      <c r="A18" s="110">
        <v>12</v>
      </c>
      <c r="B18" s="250" t="s">
        <v>770</v>
      </c>
      <c r="C18" s="214"/>
      <c r="D18" s="216"/>
      <c r="E18" s="216"/>
      <c r="F18" s="216"/>
      <c r="G18" s="216"/>
      <c r="H18" s="217"/>
    </row>
    <row r="19" customHeight="1" spans="1:8">
      <c r="A19" s="110">
        <v>13</v>
      </c>
      <c r="B19" s="250" t="s">
        <v>771</v>
      </c>
      <c r="C19" s="214"/>
      <c r="D19" s="216"/>
      <c r="E19" s="216"/>
      <c r="F19" s="216"/>
      <c r="G19" s="216"/>
      <c r="H19" s="217"/>
    </row>
    <row r="20" customHeight="1" spans="1:8">
      <c r="A20" s="110">
        <v>14</v>
      </c>
      <c r="B20" s="250" t="s">
        <v>772</v>
      </c>
      <c r="C20" s="214"/>
      <c r="D20" s="216"/>
      <c r="E20" s="216"/>
      <c r="F20" s="216"/>
      <c r="G20" s="216"/>
      <c r="H20" s="217"/>
    </row>
    <row r="21" customHeight="1" spans="1:8">
      <c r="A21" s="110">
        <v>15</v>
      </c>
      <c r="B21" s="250" t="s">
        <v>773</v>
      </c>
      <c r="C21" s="214"/>
      <c r="D21" s="216"/>
      <c r="E21" s="216"/>
      <c r="F21" s="216"/>
      <c r="G21" s="216"/>
      <c r="H21" s="217"/>
    </row>
    <row r="22" customHeight="1" spans="1:8">
      <c r="A22" s="110"/>
      <c r="B22" s="213"/>
      <c r="C22" s="214"/>
      <c r="D22" s="216"/>
      <c r="E22" s="216"/>
      <c r="F22" s="216"/>
      <c r="G22" s="216"/>
      <c r="H22" s="217"/>
    </row>
    <row r="23" customHeight="1" spans="1:8">
      <c r="A23" s="110"/>
      <c r="B23" s="213"/>
      <c r="C23" s="214"/>
      <c r="D23" s="216"/>
      <c r="E23" s="216"/>
      <c r="F23" s="216"/>
      <c r="G23" s="216"/>
      <c r="H23" s="217"/>
    </row>
    <row r="24" customHeight="1" spans="1:8">
      <c r="A24" s="110"/>
      <c r="B24" s="213"/>
      <c r="C24" s="214"/>
      <c r="D24" s="216"/>
      <c r="E24" s="216"/>
      <c r="F24" s="216"/>
      <c r="G24" s="216"/>
      <c r="H24" s="217"/>
    </row>
    <row r="25" customHeight="1" spans="1:8">
      <c r="A25" s="110"/>
      <c r="B25" s="213"/>
      <c r="C25" s="214"/>
      <c r="D25" s="216"/>
      <c r="E25" s="216"/>
      <c r="F25" s="216"/>
      <c r="G25" s="216"/>
      <c r="H25" s="217"/>
    </row>
    <row r="26" customHeight="1" spans="1:8">
      <c r="A26" s="110"/>
      <c r="B26" s="213"/>
      <c r="C26" s="214"/>
      <c r="D26" s="216"/>
      <c r="E26" s="216"/>
      <c r="F26" s="216"/>
      <c r="G26" s="216"/>
      <c r="H26" s="217"/>
    </row>
    <row r="27" customHeight="1" spans="1:8">
      <c r="A27" s="110"/>
      <c r="B27" s="213"/>
      <c r="C27" s="214"/>
      <c r="D27" s="216"/>
      <c r="E27" s="216"/>
      <c r="F27" s="216"/>
      <c r="G27" s="216"/>
      <c r="H27" s="217"/>
    </row>
    <row r="28" customHeight="1" spans="1:8">
      <c r="A28" s="218" t="s">
        <v>195</v>
      </c>
      <c r="B28" s="196"/>
      <c r="C28" s="214"/>
      <c r="D28" s="216">
        <f>SUM(D7:D27)</f>
        <v>0</v>
      </c>
      <c r="E28" s="216">
        <f>SUM(E7:E27)</f>
        <v>0</v>
      </c>
      <c r="F28" s="137">
        <f>E28-D28</f>
        <v>0</v>
      </c>
      <c r="G28" s="202">
        <f>IF(D28=0,0,F28/D28)</f>
        <v>0</v>
      </c>
      <c r="H28" s="217"/>
    </row>
    <row r="29" customHeight="1" spans="1:8">
      <c r="A29" s="219" t="str">
        <f>参数填写!A5</f>
        <v>被评估单位填表人：蒋申璐</v>
      </c>
      <c r="B29" s="247"/>
      <c r="C29" s="247"/>
      <c r="D29" s="247"/>
      <c r="E29" s="208" t="s">
        <v>186</v>
      </c>
      <c r="F29" s="208"/>
      <c r="G29" s="208"/>
      <c r="H29" s="208"/>
    </row>
    <row r="30" customHeight="1" spans="1:8">
      <c r="A30" s="223" t="str">
        <f>参数填写!A6</f>
        <v>填表日期：2022年8月</v>
      </c>
      <c r="B30" s="79"/>
      <c r="C30" s="79"/>
      <c r="D30" s="79"/>
    </row>
  </sheetData>
  <mergeCells count="1">
    <mergeCell ref="A28:B28"/>
  </mergeCells>
  <printOptions horizontalCentered="1"/>
  <pageMargins left="0.46" right="0.25" top="0.87" bottom="0.866141732283464"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E7" sqref="E7:F7"/>
    </sheetView>
  </sheetViews>
  <sheetFormatPr defaultColWidth="9" defaultRowHeight="15.75" customHeight="1"/>
  <cols>
    <col min="1" max="1" width="8.4" style="81" customWidth="1"/>
    <col min="2" max="2" width="24.5" style="81" customWidth="1"/>
    <col min="3" max="3" width="14" style="81" customWidth="1"/>
    <col min="4" max="4" width="12.4" style="81" customWidth="1"/>
    <col min="5" max="5" width="16.7" style="81" customWidth="1"/>
    <col min="6" max="6" width="18.1" style="81" customWidth="1"/>
    <col min="7" max="7" width="10" style="81" customWidth="1"/>
    <col min="8" max="8" width="9.6" style="81" customWidth="1"/>
    <col min="9" max="9" width="11.2" style="81" customWidth="1"/>
    <col min="10" max="16384" width="9" style="81"/>
  </cols>
  <sheetData>
    <row r="1" s="73" customFormat="1" ht="30" customHeight="1" spans="1:9">
      <c r="A1" s="189" t="s">
        <v>774</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775</v>
      </c>
    </row>
    <row r="4" ht="14.1" customHeight="1" spans="1:9">
      <c r="A4" s="100"/>
      <c r="B4" s="100"/>
      <c r="C4" s="100"/>
      <c r="D4" s="100"/>
      <c r="E4" s="100"/>
      <c r="F4" s="100"/>
      <c r="G4" s="100"/>
      <c r="H4" s="100"/>
      <c r="I4" s="191"/>
    </row>
    <row r="5" customHeight="1" spans="1:9">
      <c r="A5" s="192" t="str">
        <f>参数填写!A4</f>
        <v>被评估单位：杭氧集团股份有限公司</v>
      </c>
      <c r="I5" s="211" t="s">
        <v>3</v>
      </c>
    </row>
    <row r="6" s="74" customFormat="1" customHeight="1" spans="1:9">
      <c r="A6" s="133" t="s">
        <v>5</v>
      </c>
      <c r="B6" s="133" t="s">
        <v>776</v>
      </c>
      <c r="C6" s="133" t="s">
        <v>251</v>
      </c>
      <c r="D6" s="133" t="s">
        <v>777</v>
      </c>
      <c r="E6" s="212" t="s">
        <v>94</v>
      </c>
      <c r="F6" s="133" t="s">
        <v>95</v>
      </c>
      <c r="G6" s="133" t="s">
        <v>475</v>
      </c>
      <c r="H6" s="133" t="s">
        <v>97</v>
      </c>
      <c r="I6" s="133" t="s">
        <v>8</v>
      </c>
    </row>
    <row r="7" customHeight="1" spans="1:9">
      <c r="A7" s="110"/>
      <c r="B7" s="213"/>
      <c r="C7" s="214"/>
      <c r="D7" s="110"/>
      <c r="E7" s="137"/>
      <c r="F7" s="137"/>
      <c r="G7" s="137">
        <f>F7-E7</f>
        <v>0</v>
      </c>
      <c r="H7" s="202">
        <f>IF(E7=0,0,G7/E7)</f>
        <v>0</v>
      </c>
      <c r="I7" s="217"/>
    </row>
    <row r="8" customHeight="1" spans="1:9">
      <c r="A8" s="110"/>
      <c r="B8" s="213"/>
      <c r="C8" s="214"/>
      <c r="D8" s="110"/>
      <c r="E8" s="137"/>
      <c r="F8" s="137"/>
      <c r="G8" s="137"/>
      <c r="H8" s="216"/>
      <c r="I8" s="217"/>
    </row>
    <row r="9" customHeight="1" spans="1:9">
      <c r="A9" s="110"/>
      <c r="B9" s="213"/>
      <c r="C9" s="214"/>
      <c r="D9" s="110"/>
      <c r="E9" s="137"/>
      <c r="F9" s="137"/>
      <c r="G9" s="137"/>
      <c r="H9" s="216"/>
      <c r="I9" s="217"/>
    </row>
    <row r="10" customHeight="1" spans="1:9">
      <c r="A10" s="110"/>
      <c r="B10" s="213"/>
      <c r="C10" s="214"/>
      <c r="D10" s="110"/>
      <c r="E10" s="137"/>
      <c r="F10" s="137"/>
      <c r="G10" s="137"/>
      <c r="H10" s="216"/>
      <c r="I10" s="217"/>
    </row>
    <row r="11" customHeight="1" spans="1:9">
      <c r="A11" s="110"/>
      <c r="B11" s="213"/>
      <c r="C11" s="214"/>
      <c r="D11" s="110"/>
      <c r="E11" s="137"/>
      <c r="F11" s="137"/>
      <c r="G11" s="137"/>
      <c r="H11" s="216"/>
      <c r="I11" s="217"/>
    </row>
    <row r="12" customHeight="1" spans="1:9">
      <c r="A12" s="110"/>
      <c r="B12" s="213"/>
      <c r="C12" s="214"/>
      <c r="D12" s="110"/>
      <c r="E12" s="137"/>
      <c r="F12" s="137"/>
      <c r="G12" s="137"/>
      <c r="H12" s="216"/>
      <c r="I12" s="217"/>
    </row>
    <row r="13" customHeight="1" spans="1:9">
      <c r="A13" s="110"/>
      <c r="B13" s="213"/>
      <c r="C13" s="214"/>
      <c r="D13" s="110"/>
      <c r="E13" s="137"/>
      <c r="F13" s="137"/>
      <c r="G13" s="137"/>
      <c r="H13" s="216"/>
      <c r="I13" s="217"/>
    </row>
    <row r="14" customHeight="1" spans="1:9">
      <c r="A14" s="110"/>
      <c r="B14" s="213"/>
      <c r="C14" s="214"/>
      <c r="D14" s="110"/>
      <c r="E14" s="137"/>
      <c r="F14" s="137"/>
      <c r="G14" s="137"/>
      <c r="H14" s="216"/>
      <c r="I14" s="217"/>
    </row>
    <row r="15" customHeight="1" spans="1:9">
      <c r="A15" s="110"/>
      <c r="B15" s="213"/>
      <c r="C15" s="214"/>
      <c r="D15" s="110"/>
      <c r="E15" s="137"/>
      <c r="F15" s="137"/>
      <c r="G15" s="137"/>
      <c r="H15" s="216"/>
      <c r="I15" s="217"/>
    </row>
    <row r="16" customHeight="1" spans="1:9">
      <c r="A16" s="110"/>
      <c r="B16" s="213"/>
      <c r="C16" s="214"/>
      <c r="D16" s="110"/>
      <c r="E16" s="137"/>
      <c r="F16" s="137"/>
      <c r="G16" s="137"/>
      <c r="H16" s="216"/>
      <c r="I16" s="217"/>
    </row>
    <row r="17" customHeight="1" spans="1:9">
      <c r="A17" s="110"/>
      <c r="B17" s="213"/>
      <c r="C17" s="214"/>
      <c r="D17" s="110"/>
      <c r="E17" s="137"/>
      <c r="F17" s="137"/>
      <c r="G17" s="137"/>
      <c r="H17" s="216"/>
      <c r="I17" s="217"/>
    </row>
    <row r="18" customHeight="1" spans="1:9">
      <c r="A18" s="110"/>
      <c r="B18" s="213"/>
      <c r="C18" s="214"/>
      <c r="D18" s="110"/>
      <c r="E18" s="137"/>
      <c r="F18" s="137"/>
      <c r="G18" s="137"/>
      <c r="H18" s="216"/>
      <c r="I18" s="217"/>
    </row>
    <row r="19" customHeight="1" spans="1:9">
      <c r="A19" s="110"/>
      <c r="B19" s="213"/>
      <c r="C19" s="214"/>
      <c r="D19" s="110"/>
      <c r="E19" s="137"/>
      <c r="F19" s="137"/>
      <c r="G19" s="137"/>
      <c r="H19" s="216"/>
      <c r="I19" s="217"/>
    </row>
    <row r="20" customHeight="1" spans="1:9">
      <c r="A20" s="110"/>
      <c r="B20" s="213"/>
      <c r="C20" s="214"/>
      <c r="D20" s="110"/>
      <c r="E20" s="137"/>
      <c r="F20" s="137"/>
      <c r="G20" s="137"/>
      <c r="H20" s="216"/>
      <c r="I20" s="217"/>
    </row>
    <row r="21" customHeight="1" spans="1:9">
      <c r="A21" s="110"/>
      <c r="B21" s="213"/>
      <c r="C21" s="214"/>
      <c r="D21" s="110"/>
      <c r="E21" s="137"/>
      <c r="F21" s="137"/>
      <c r="G21" s="137"/>
      <c r="H21" s="216"/>
      <c r="I21" s="217"/>
    </row>
    <row r="22" customHeight="1" spans="1:9">
      <c r="A22" s="110"/>
      <c r="B22" s="213"/>
      <c r="C22" s="214"/>
      <c r="D22" s="110"/>
      <c r="E22" s="137"/>
      <c r="F22" s="137"/>
      <c r="G22" s="137"/>
      <c r="H22" s="216"/>
      <c r="I22" s="217"/>
    </row>
    <row r="23" customHeight="1" spans="1:9">
      <c r="A23" s="110"/>
      <c r="B23" s="213"/>
      <c r="C23" s="214"/>
      <c r="D23" s="110"/>
      <c r="E23" s="137"/>
      <c r="F23" s="137"/>
      <c r="G23" s="137"/>
      <c r="H23" s="216"/>
      <c r="I23" s="217"/>
    </row>
    <row r="24" customHeight="1" spans="1:9">
      <c r="A24" s="110"/>
      <c r="B24" s="213"/>
      <c r="C24" s="214"/>
      <c r="D24" s="110"/>
      <c r="E24" s="137"/>
      <c r="F24" s="137"/>
      <c r="G24" s="137"/>
      <c r="H24" s="216"/>
      <c r="I24" s="217"/>
    </row>
    <row r="25" customHeight="1" spans="1:9">
      <c r="A25" s="110"/>
      <c r="B25" s="213"/>
      <c r="C25" s="214"/>
      <c r="D25" s="110"/>
      <c r="E25" s="137"/>
      <c r="F25" s="137"/>
      <c r="G25" s="137"/>
      <c r="H25" s="216"/>
      <c r="I25" s="217"/>
    </row>
    <row r="26" customHeight="1" spans="1:9">
      <c r="A26" s="110"/>
      <c r="B26" s="213"/>
      <c r="C26" s="214"/>
      <c r="D26" s="110"/>
      <c r="E26" s="137"/>
      <c r="F26" s="137"/>
      <c r="G26" s="137"/>
      <c r="H26" s="216"/>
      <c r="I26" s="217"/>
    </row>
    <row r="27" customHeight="1" spans="1:9">
      <c r="A27" s="110"/>
      <c r="B27" s="213"/>
      <c r="C27" s="214"/>
      <c r="D27" s="110"/>
      <c r="E27" s="137"/>
      <c r="F27" s="137"/>
      <c r="G27" s="137"/>
      <c r="H27" s="216"/>
      <c r="I27" s="217"/>
    </row>
    <row r="28" customHeight="1" spans="1:9">
      <c r="A28" s="218" t="s">
        <v>195</v>
      </c>
      <c r="B28" s="196"/>
      <c r="C28" s="214"/>
      <c r="D28" s="110"/>
      <c r="E28" s="137">
        <f>SUM(E7:E27)</f>
        <v>0</v>
      </c>
      <c r="F28" s="137">
        <f>SUM(F7:F27)</f>
        <v>0</v>
      </c>
      <c r="G28" s="137">
        <f>F28-E28</f>
        <v>0</v>
      </c>
      <c r="H28" s="202">
        <f>IF(E28=0,0,G28/E28)</f>
        <v>0</v>
      </c>
      <c r="I28" s="217"/>
    </row>
    <row r="29" customHeight="1" spans="1:9">
      <c r="A29" s="219" t="str">
        <f>参数填写!A5</f>
        <v>被评估单位填表人：蒋申璐</v>
      </c>
      <c r="B29" s="247"/>
      <c r="C29" s="247"/>
      <c r="D29" s="247"/>
      <c r="E29" s="249" t="s">
        <v>778</v>
      </c>
      <c r="F29" s="208"/>
      <c r="G29" s="208"/>
      <c r="H29" s="208"/>
      <c r="I29" s="208"/>
    </row>
    <row r="30" customHeight="1" spans="1:9">
      <c r="A30" s="223" t="str">
        <f>参数填写!A6</f>
        <v>填表日期：2022年8月</v>
      </c>
    </row>
  </sheetData>
  <mergeCells count="1">
    <mergeCell ref="A28:B28"/>
  </mergeCells>
  <printOptions horizontalCentered="1"/>
  <pageMargins left="0.54" right="0.34" top="0.87" bottom="0.69" header="1.24"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0"/>
  <sheetViews>
    <sheetView topLeftCell="A4" workbookViewId="0">
      <selection activeCell="H7" sqref="H7"/>
    </sheetView>
  </sheetViews>
  <sheetFormatPr defaultColWidth="9" defaultRowHeight="15.75" customHeight="1"/>
  <cols>
    <col min="1" max="1" width="6.5" style="81" customWidth="1"/>
    <col min="2" max="2" width="22" style="81" customWidth="1"/>
    <col min="3" max="3" width="11" style="81" customWidth="1"/>
    <col min="4" max="4" width="12.6" style="81" customWidth="1"/>
    <col min="5" max="5" width="12.9" style="81" customWidth="1"/>
    <col min="6" max="6" width="8.7" style="81" customWidth="1"/>
    <col min="7" max="7" width="13.2" style="81" customWidth="1"/>
    <col min="8" max="8" width="12.9" style="81" customWidth="1"/>
    <col min="9" max="9" width="10.4" style="81" customWidth="1"/>
    <col min="10" max="10" width="7.4" style="81" customWidth="1"/>
    <col min="11" max="11" width="9.7" style="81" customWidth="1"/>
    <col min="12" max="16384" width="9" style="81"/>
  </cols>
  <sheetData>
    <row r="1" s="73" customFormat="1" ht="30" customHeight="1" spans="1:11">
      <c r="A1" s="189" t="s">
        <v>779</v>
      </c>
      <c r="B1" s="86"/>
      <c r="C1" s="86"/>
      <c r="D1" s="86"/>
      <c r="E1" s="86"/>
      <c r="F1" s="86"/>
      <c r="G1" s="86"/>
      <c r="H1" s="86"/>
      <c r="I1" s="86"/>
      <c r="J1" s="86"/>
      <c r="K1" s="86"/>
    </row>
    <row r="2" ht="14.1" customHeight="1" spans="1:11">
      <c r="A2" s="190" t="str">
        <f>参数填写!A3</f>
        <v>评估基准日：2022年7月31日</v>
      </c>
      <c r="B2" s="92"/>
      <c r="C2" s="92"/>
      <c r="D2" s="92"/>
      <c r="E2" s="92"/>
      <c r="F2" s="92"/>
      <c r="G2" s="92"/>
      <c r="H2" s="93"/>
      <c r="I2" s="93"/>
      <c r="J2" s="93"/>
      <c r="K2" s="93"/>
    </row>
    <row r="3" ht="14.1" customHeight="1" spans="1:11">
      <c r="A3" s="100"/>
      <c r="B3" s="100"/>
      <c r="C3" s="100"/>
      <c r="D3" s="100"/>
      <c r="E3" s="100"/>
      <c r="F3" s="100"/>
      <c r="G3" s="100"/>
      <c r="H3" s="96"/>
      <c r="I3" s="96"/>
      <c r="J3" s="96"/>
      <c r="K3" s="191" t="s">
        <v>780</v>
      </c>
    </row>
    <row r="4" ht="14.1" customHeight="1" spans="1:11">
      <c r="A4" s="100"/>
      <c r="B4" s="100"/>
      <c r="C4" s="100"/>
      <c r="D4" s="100"/>
      <c r="E4" s="100"/>
      <c r="F4" s="100"/>
      <c r="G4" s="100"/>
      <c r="H4" s="96"/>
      <c r="I4" s="96"/>
      <c r="J4" s="96"/>
      <c r="K4" s="191"/>
    </row>
    <row r="5" customHeight="1" spans="1:11">
      <c r="A5" s="210" t="str">
        <f>参数填写!A4</f>
        <v>被评估单位：杭氧集团股份有限公司</v>
      </c>
      <c r="B5" s="210"/>
      <c r="C5" s="210"/>
      <c r="D5" s="210"/>
      <c r="K5" s="211" t="s">
        <v>3</v>
      </c>
    </row>
    <row r="6" s="74" customFormat="1" customHeight="1" spans="1:11">
      <c r="A6" s="133" t="s">
        <v>5</v>
      </c>
      <c r="B6" s="133" t="s">
        <v>241</v>
      </c>
      <c r="C6" s="133" t="s">
        <v>251</v>
      </c>
      <c r="D6" s="133" t="s">
        <v>261</v>
      </c>
      <c r="E6" s="133" t="s">
        <v>262</v>
      </c>
      <c r="F6" s="133" t="s">
        <v>781</v>
      </c>
      <c r="G6" s="196" t="s">
        <v>94</v>
      </c>
      <c r="H6" s="133" t="s">
        <v>95</v>
      </c>
      <c r="I6" s="133" t="s">
        <v>475</v>
      </c>
      <c r="J6" s="133" t="s">
        <v>97</v>
      </c>
      <c r="K6" s="133" t="s">
        <v>8</v>
      </c>
    </row>
    <row r="7" customHeight="1" spans="1:11">
      <c r="A7" s="110"/>
      <c r="B7" s="213"/>
      <c r="C7" s="214"/>
      <c r="D7" s="216"/>
      <c r="E7" s="110"/>
      <c r="F7" s="248"/>
      <c r="G7" s="137"/>
      <c r="H7" s="137"/>
      <c r="I7" s="137">
        <f>H7-G7</f>
        <v>0</v>
      </c>
      <c r="J7" s="202">
        <f>IF(G7=0,0,I7/G7)</f>
        <v>0</v>
      </c>
      <c r="K7" s="217"/>
    </row>
    <row r="8" customHeight="1" spans="1:11">
      <c r="A8" s="110"/>
      <c r="B8" s="213"/>
      <c r="C8" s="214"/>
      <c r="D8" s="216"/>
      <c r="E8" s="110"/>
      <c r="F8" s="248"/>
      <c r="G8" s="137"/>
      <c r="H8" s="137"/>
      <c r="I8" s="137"/>
      <c r="J8" s="216"/>
      <c r="K8" s="217"/>
    </row>
    <row r="9" customHeight="1" spans="1:11">
      <c r="A9" s="110"/>
      <c r="B9" s="213"/>
      <c r="C9" s="214"/>
      <c r="D9" s="216"/>
      <c r="E9" s="110"/>
      <c r="F9" s="248"/>
      <c r="G9" s="137"/>
      <c r="H9" s="137"/>
      <c r="I9" s="137"/>
      <c r="J9" s="216"/>
      <c r="K9" s="217"/>
    </row>
    <row r="10" customHeight="1" spans="1:11">
      <c r="A10" s="110"/>
      <c r="B10" s="213"/>
      <c r="C10" s="214"/>
      <c r="D10" s="216"/>
      <c r="E10" s="110"/>
      <c r="F10" s="248"/>
      <c r="G10" s="137"/>
      <c r="H10" s="137"/>
      <c r="I10" s="137"/>
      <c r="J10" s="216"/>
      <c r="K10" s="217"/>
    </row>
    <row r="11" customHeight="1" spans="1:11">
      <c r="A11" s="110"/>
      <c r="B11" s="213"/>
      <c r="C11" s="214"/>
      <c r="D11" s="216"/>
      <c r="E11" s="110"/>
      <c r="F11" s="248"/>
      <c r="G11" s="137"/>
      <c r="H11" s="137"/>
      <c r="I11" s="137"/>
      <c r="J11" s="216"/>
      <c r="K11" s="217"/>
    </row>
    <row r="12" customHeight="1" spans="1:11">
      <c r="A12" s="110"/>
      <c r="B12" s="213"/>
      <c r="C12" s="214"/>
      <c r="D12" s="216"/>
      <c r="E12" s="110"/>
      <c r="F12" s="248"/>
      <c r="G12" s="137"/>
      <c r="H12" s="137"/>
      <c r="I12" s="137"/>
      <c r="J12" s="216"/>
      <c r="K12" s="217"/>
    </row>
    <row r="13" customHeight="1" spans="1:11">
      <c r="A13" s="110"/>
      <c r="B13" s="213"/>
      <c r="C13" s="214"/>
      <c r="D13" s="216"/>
      <c r="E13" s="110"/>
      <c r="F13" s="248"/>
      <c r="G13" s="137"/>
      <c r="H13" s="137"/>
      <c r="I13" s="137"/>
      <c r="J13" s="216"/>
      <c r="K13" s="217"/>
    </row>
    <row r="14" customHeight="1" spans="1:11">
      <c r="A14" s="110"/>
      <c r="B14" s="213"/>
      <c r="C14" s="214"/>
      <c r="D14" s="216"/>
      <c r="E14" s="110"/>
      <c r="F14" s="248"/>
      <c r="G14" s="137"/>
      <c r="H14" s="137"/>
      <c r="I14" s="137"/>
      <c r="J14" s="216"/>
      <c r="K14" s="217"/>
    </row>
    <row r="15" customHeight="1" spans="1:11">
      <c r="A15" s="110"/>
      <c r="B15" s="213"/>
      <c r="C15" s="214"/>
      <c r="D15" s="216"/>
      <c r="E15" s="110"/>
      <c r="F15" s="248"/>
      <c r="G15" s="137"/>
      <c r="H15" s="137"/>
      <c r="I15" s="137"/>
      <c r="J15" s="216"/>
      <c r="K15" s="217"/>
    </row>
    <row r="16" customHeight="1" spans="1:11">
      <c r="A16" s="110"/>
      <c r="B16" s="213"/>
      <c r="C16" s="214"/>
      <c r="D16" s="216"/>
      <c r="E16" s="110"/>
      <c r="F16" s="248"/>
      <c r="G16" s="137"/>
      <c r="H16" s="137"/>
      <c r="I16" s="137"/>
      <c r="J16" s="216"/>
      <c r="K16" s="217"/>
    </row>
    <row r="17" customHeight="1" spans="1:11">
      <c r="A17" s="110"/>
      <c r="B17" s="213"/>
      <c r="C17" s="214"/>
      <c r="D17" s="216"/>
      <c r="E17" s="110"/>
      <c r="F17" s="248"/>
      <c r="G17" s="137"/>
      <c r="H17" s="137"/>
      <c r="I17" s="137"/>
      <c r="J17" s="216"/>
      <c r="K17" s="217"/>
    </row>
    <row r="18" customHeight="1" spans="1:11">
      <c r="A18" s="110"/>
      <c r="B18" s="213"/>
      <c r="C18" s="214"/>
      <c r="D18" s="216"/>
      <c r="E18" s="110"/>
      <c r="F18" s="248"/>
      <c r="G18" s="137"/>
      <c r="H18" s="137"/>
      <c r="I18" s="137"/>
      <c r="J18" s="216"/>
      <c r="K18" s="217"/>
    </row>
    <row r="19" customHeight="1" spans="1:11">
      <c r="A19" s="110"/>
      <c r="B19" s="213"/>
      <c r="C19" s="214"/>
      <c r="D19" s="216"/>
      <c r="E19" s="110"/>
      <c r="F19" s="248"/>
      <c r="G19" s="137"/>
      <c r="H19" s="137"/>
      <c r="I19" s="137"/>
      <c r="J19" s="216"/>
      <c r="K19" s="217"/>
    </row>
    <row r="20" customHeight="1" spans="1:11">
      <c r="A20" s="110"/>
      <c r="B20" s="213"/>
      <c r="C20" s="214"/>
      <c r="D20" s="216"/>
      <c r="E20" s="110"/>
      <c r="F20" s="248"/>
      <c r="G20" s="137"/>
      <c r="H20" s="137"/>
      <c r="I20" s="137"/>
      <c r="J20" s="216"/>
      <c r="K20" s="217"/>
    </row>
    <row r="21" customHeight="1" spans="1:11">
      <c r="A21" s="110"/>
      <c r="B21" s="213"/>
      <c r="C21" s="214"/>
      <c r="D21" s="216"/>
      <c r="E21" s="110"/>
      <c r="F21" s="248"/>
      <c r="G21" s="137"/>
      <c r="H21" s="137"/>
      <c r="I21" s="137"/>
      <c r="J21" s="216"/>
      <c r="K21" s="217"/>
    </row>
    <row r="22" customHeight="1" spans="1:11">
      <c r="A22" s="110"/>
      <c r="B22" s="213"/>
      <c r="C22" s="214"/>
      <c r="D22" s="216"/>
      <c r="E22" s="110"/>
      <c r="F22" s="248"/>
      <c r="G22" s="137"/>
      <c r="H22" s="137"/>
      <c r="I22" s="137"/>
      <c r="J22" s="216"/>
      <c r="K22" s="217"/>
    </row>
    <row r="23" customHeight="1" spans="1:11">
      <c r="A23" s="110"/>
      <c r="B23" s="213"/>
      <c r="C23" s="214"/>
      <c r="D23" s="216"/>
      <c r="E23" s="110"/>
      <c r="F23" s="248"/>
      <c r="G23" s="137"/>
      <c r="H23" s="137"/>
      <c r="I23" s="137"/>
      <c r="J23" s="216"/>
      <c r="K23" s="217"/>
    </row>
    <row r="24" customHeight="1" spans="1:11">
      <c r="A24" s="110"/>
      <c r="B24" s="213"/>
      <c r="C24" s="214"/>
      <c r="D24" s="216"/>
      <c r="E24" s="110"/>
      <c r="F24" s="248"/>
      <c r="G24" s="137"/>
      <c r="H24" s="137"/>
      <c r="I24" s="137"/>
      <c r="J24" s="216"/>
      <c r="K24" s="217"/>
    </row>
    <row r="25" customHeight="1" spans="1:11">
      <c r="A25" s="110"/>
      <c r="B25" s="213"/>
      <c r="C25" s="214"/>
      <c r="D25" s="216"/>
      <c r="E25" s="110"/>
      <c r="F25" s="248"/>
      <c r="G25" s="137"/>
      <c r="H25" s="137"/>
      <c r="I25" s="137"/>
      <c r="J25" s="216"/>
      <c r="K25" s="217"/>
    </row>
    <row r="26" customHeight="1" spans="1:11">
      <c r="A26" s="110"/>
      <c r="B26" s="213"/>
      <c r="C26" s="214"/>
      <c r="D26" s="216"/>
      <c r="E26" s="110"/>
      <c r="F26" s="248"/>
      <c r="G26" s="137"/>
      <c r="H26" s="137"/>
      <c r="I26" s="137"/>
      <c r="J26" s="216"/>
      <c r="K26" s="217"/>
    </row>
    <row r="27" customHeight="1" spans="1:11">
      <c r="A27" s="110"/>
      <c r="B27" s="213"/>
      <c r="C27" s="214"/>
      <c r="D27" s="216"/>
      <c r="E27" s="110"/>
      <c r="F27" s="248"/>
      <c r="G27" s="137"/>
      <c r="H27" s="137"/>
      <c r="I27" s="137"/>
      <c r="J27" s="216"/>
      <c r="K27" s="217"/>
    </row>
    <row r="28" customHeight="1" spans="1:11">
      <c r="A28" s="218" t="s">
        <v>195</v>
      </c>
      <c r="B28" s="196"/>
      <c r="C28" s="217"/>
      <c r="D28" s="216"/>
      <c r="E28" s="217"/>
      <c r="F28" s="248"/>
      <c r="G28" s="137">
        <f>SUM(G7:G27)</f>
        <v>0</v>
      </c>
      <c r="H28" s="137">
        <f>SUM(H7:H27)</f>
        <v>0</v>
      </c>
      <c r="I28" s="137">
        <f>H28-G28</f>
        <v>0</v>
      </c>
      <c r="J28" s="202">
        <f>IF(G28=0,0,I28/G28)</f>
        <v>0</v>
      </c>
      <c r="K28" s="217"/>
    </row>
    <row r="29" customHeight="1" spans="1:11">
      <c r="A29" s="219" t="str">
        <f>参数填写!A5</f>
        <v>被评估单位填表人：蒋申璐</v>
      </c>
      <c r="B29" s="219"/>
      <c r="C29" s="219"/>
      <c r="D29" s="219"/>
      <c r="E29" s="219" t="s">
        <v>186</v>
      </c>
      <c r="F29" s="221"/>
      <c r="G29" s="221"/>
      <c r="H29" s="221"/>
      <c r="I29" s="221"/>
      <c r="J29" s="221"/>
      <c r="K29" s="221"/>
    </row>
    <row r="30" customHeight="1" spans="1:11">
      <c r="A30" s="223" t="str">
        <f>参数填写!A6</f>
        <v>填表日期：2022年8月</v>
      </c>
      <c r="B30" s="224"/>
      <c r="C30" s="224"/>
      <c r="D30" s="224"/>
      <c r="E30" s="224"/>
      <c r="F30" s="224"/>
      <c r="G30" s="224"/>
      <c r="H30" s="224"/>
      <c r="I30" s="224"/>
      <c r="J30" s="224"/>
      <c r="K30" s="224"/>
    </row>
  </sheetData>
  <mergeCells count="1">
    <mergeCell ref="A28:B28"/>
  </mergeCells>
  <printOptions horizontalCentered="1"/>
  <pageMargins left="0.49" right="0.37" top="0.87" bottom="0.866141732283464" header="1.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E7" sqref="E7:F7"/>
    </sheetView>
  </sheetViews>
  <sheetFormatPr defaultColWidth="9" defaultRowHeight="15.75" customHeight="1"/>
  <cols>
    <col min="1" max="1" width="6.9" style="81" customWidth="1"/>
    <col min="2" max="2" width="22.5" style="81" customWidth="1"/>
    <col min="3" max="3" width="13.7" style="81" customWidth="1"/>
    <col min="4" max="4" width="14.2" style="81" customWidth="1"/>
    <col min="5" max="5" width="17.9" style="81" customWidth="1"/>
    <col min="6" max="6" width="18.2" style="81" customWidth="1"/>
    <col min="7" max="7" width="11.4" style="81" customWidth="1"/>
    <col min="8" max="8" width="7.9" style="81" customWidth="1"/>
    <col min="9" max="9" width="18.2" style="81" customWidth="1"/>
    <col min="10" max="16384" width="9" style="81"/>
  </cols>
  <sheetData>
    <row r="1" s="73" customFormat="1" ht="30" customHeight="1" spans="1:9">
      <c r="A1" s="189" t="s">
        <v>782</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783</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784</v>
      </c>
      <c r="C6" s="133" t="s">
        <v>251</v>
      </c>
      <c r="D6" s="133" t="s">
        <v>785</v>
      </c>
      <c r="E6" s="212" t="s">
        <v>94</v>
      </c>
      <c r="F6" s="133" t="s">
        <v>95</v>
      </c>
      <c r="G6" s="133" t="s">
        <v>475</v>
      </c>
      <c r="H6" s="133" t="s">
        <v>97</v>
      </c>
      <c r="I6" s="133" t="s">
        <v>8</v>
      </c>
    </row>
    <row r="7" customHeight="1" spans="1:9">
      <c r="A7" s="110"/>
      <c r="B7" s="213"/>
      <c r="C7" s="214"/>
      <c r="D7" s="110"/>
      <c r="E7" s="216"/>
      <c r="F7" s="216"/>
      <c r="G7" s="137">
        <f>F7-E7</f>
        <v>0</v>
      </c>
      <c r="H7" s="202">
        <f>IF(E7=0,0,G7/E7)</f>
        <v>0</v>
      </c>
      <c r="I7" s="217"/>
    </row>
    <row r="8" customHeight="1" spans="1:9">
      <c r="A8" s="110"/>
      <c r="B8" s="213"/>
      <c r="C8" s="214"/>
      <c r="D8" s="110"/>
      <c r="E8" s="216"/>
      <c r="F8" s="216"/>
      <c r="G8" s="216"/>
      <c r="H8" s="216"/>
      <c r="I8" s="217"/>
    </row>
    <row r="9" customHeight="1" spans="1:9">
      <c r="A9" s="110"/>
      <c r="B9" s="213"/>
      <c r="C9" s="214"/>
      <c r="D9" s="110"/>
      <c r="E9" s="216"/>
      <c r="F9" s="216"/>
      <c r="G9" s="216"/>
      <c r="H9" s="216"/>
      <c r="I9" s="217"/>
    </row>
    <row r="10" customHeight="1" spans="1:9">
      <c r="A10" s="110"/>
      <c r="B10" s="213"/>
      <c r="C10" s="214"/>
      <c r="D10" s="110"/>
      <c r="E10" s="216"/>
      <c r="F10" s="216"/>
      <c r="G10" s="216"/>
      <c r="H10" s="216"/>
      <c r="I10" s="217"/>
    </row>
    <row r="11" customHeight="1" spans="1:9">
      <c r="A11" s="110"/>
      <c r="B11" s="213"/>
      <c r="C11" s="214"/>
      <c r="D11" s="110"/>
      <c r="E11" s="216"/>
      <c r="F11" s="216"/>
      <c r="G11" s="216"/>
      <c r="H11" s="216"/>
      <c r="I11" s="217"/>
    </row>
    <row r="12" customHeight="1" spans="1:9">
      <c r="A12" s="110"/>
      <c r="B12" s="213"/>
      <c r="C12" s="214"/>
      <c r="D12" s="110"/>
      <c r="E12" s="216"/>
      <c r="F12" s="216"/>
      <c r="G12" s="216"/>
      <c r="H12" s="216"/>
      <c r="I12" s="217"/>
    </row>
    <row r="13" customHeight="1" spans="1:9">
      <c r="A13" s="110"/>
      <c r="B13" s="213"/>
      <c r="C13" s="214"/>
      <c r="D13" s="110"/>
      <c r="E13" s="216"/>
      <c r="F13" s="216"/>
      <c r="G13" s="216"/>
      <c r="H13" s="216"/>
      <c r="I13" s="217"/>
    </row>
    <row r="14" customHeight="1" spans="1:9">
      <c r="A14" s="110"/>
      <c r="B14" s="213"/>
      <c r="C14" s="214"/>
      <c r="D14" s="110"/>
      <c r="E14" s="216"/>
      <c r="F14" s="216"/>
      <c r="G14" s="216"/>
      <c r="H14" s="216"/>
      <c r="I14" s="217"/>
    </row>
    <row r="15" customHeight="1" spans="1:9">
      <c r="A15" s="110"/>
      <c r="B15" s="213"/>
      <c r="C15" s="214"/>
      <c r="D15" s="110"/>
      <c r="E15" s="216"/>
      <c r="F15" s="216"/>
      <c r="G15" s="216"/>
      <c r="H15" s="216"/>
      <c r="I15" s="217"/>
    </row>
    <row r="16" customHeight="1" spans="1:9">
      <c r="A16" s="110"/>
      <c r="B16" s="213"/>
      <c r="C16" s="214"/>
      <c r="D16" s="110"/>
      <c r="E16" s="216"/>
      <c r="F16" s="216"/>
      <c r="G16" s="216"/>
      <c r="H16" s="216"/>
      <c r="I16" s="217"/>
    </row>
    <row r="17" customHeight="1" spans="1:9">
      <c r="A17" s="110"/>
      <c r="B17" s="213"/>
      <c r="C17" s="214"/>
      <c r="D17" s="110"/>
      <c r="E17" s="216"/>
      <c r="F17" s="216"/>
      <c r="G17" s="216"/>
      <c r="H17" s="216"/>
      <c r="I17" s="217"/>
    </row>
    <row r="18" customHeight="1" spans="1:9">
      <c r="A18" s="110"/>
      <c r="B18" s="213"/>
      <c r="C18" s="214"/>
      <c r="D18" s="110"/>
      <c r="E18" s="216"/>
      <c r="F18" s="216"/>
      <c r="G18" s="216"/>
      <c r="H18" s="216"/>
      <c r="I18" s="217"/>
    </row>
    <row r="19" customHeight="1" spans="1:9">
      <c r="A19" s="110"/>
      <c r="B19" s="213"/>
      <c r="C19" s="214"/>
      <c r="D19" s="110"/>
      <c r="E19" s="216"/>
      <c r="F19" s="216"/>
      <c r="G19" s="216"/>
      <c r="H19" s="216"/>
      <c r="I19" s="217"/>
    </row>
    <row r="20" customHeight="1" spans="1:9">
      <c r="A20" s="110"/>
      <c r="B20" s="213"/>
      <c r="C20" s="214"/>
      <c r="D20" s="110"/>
      <c r="E20" s="216"/>
      <c r="F20" s="216"/>
      <c r="G20" s="216"/>
      <c r="H20" s="216"/>
      <c r="I20" s="217"/>
    </row>
    <row r="21" customHeight="1" spans="1:9">
      <c r="A21" s="110"/>
      <c r="B21" s="213"/>
      <c r="C21" s="214"/>
      <c r="D21" s="110"/>
      <c r="E21" s="216"/>
      <c r="F21" s="216"/>
      <c r="G21" s="216"/>
      <c r="H21" s="216"/>
      <c r="I21" s="217"/>
    </row>
    <row r="22" customHeight="1" spans="1:9">
      <c r="A22" s="110"/>
      <c r="B22" s="213"/>
      <c r="C22" s="214"/>
      <c r="D22" s="110"/>
      <c r="E22" s="216"/>
      <c r="F22" s="216"/>
      <c r="G22" s="216"/>
      <c r="H22" s="216"/>
      <c r="I22" s="217"/>
    </row>
    <row r="23" customHeight="1" spans="1:9">
      <c r="A23" s="110"/>
      <c r="B23" s="213"/>
      <c r="C23" s="214"/>
      <c r="D23" s="110"/>
      <c r="E23" s="216"/>
      <c r="F23" s="216"/>
      <c r="G23" s="216"/>
      <c r="H23" s="216"/>
      <c r="I23" s="217"/>
    </row>
    <row r="24" customHeight="1" spans="1:9">
      <c r="A24" s="110"/>
      <c r="B24" s="213"/>
      <c r="C24" s="214"/>
      <c r="D24" s="110"/>
      <c r="E24" s="216"/>
      <c r="F24" s="216"/>
      <c r="G24" s="216"/>
      <c r="H24" s="216"/>
      <c r="I24" s="217"/>
    </row>
    <row r="25" customHeight="1" spans="1:9">
      <c r="A25" s="110"/>
      <c r="B25" s="213"/>
      <c r="C25" s="214"/>
      <c r="D25" s="110"/>
      <c r="E25" s="216"/>
      <c r="F25" s="216"/>
      <c r="G25" s="216"/>
      <c r="H25" s="216"/>
      <c r="I25" s="217"/>
    </row>
    <row r="26" customHeight="1" spans="1:9">
      <c r="A26" s="110"/>
      <c r="B26" s="213"/>
      <c r="C26" s="214"/>
      <c r="D26" s="110"/>
      <c r="E26" s="216"/>
      <c r="F26" s="216"/>
      <c r="G26" s="216"/>
      <c r="H26" s="216"/>
      <c r="I26" s="217"/>
    </row>
    <row r="27" customHeight="1" spans="1:9">
      <c r="A27" s="110"/>
      <c r="B27" s="213"/>
      <c r="C27" s="214"/>
      <c r="D27" s="110"/>
      <c r="E27" s="216"/>
      <c r="F27" s="216"/>
      <c r="G27" s="216"/>
      <c r="H27" s="216"/>
      <c r="I27" s="217"/>
    </row>
    <row r="28" customHeight="1" spans="1:9">
      <c r="A28" s="218" t="s">
        <v>195</v>
      </c>
      <c r="B28" s="196"/>
      <c r="C28" s="214"/>
      <c r="D28" s="110"/>
      <c r="E28" s="216">
        <f>SUM(E7:E27)</f>
        <v>0</v>
      </c>
      <c r="F28" s="216">
        <f>SUM(F7:F27)</f>
        <v>0</v>
      </c>
      <c r="G28" s="216">
        <f>SUM(G7:G27)</f>
        <v>0</v>
      </c>
      <c r="H28" s="202">
        <f>IF(E28=0,0,G28/E28)</f>
        <v>0</v>
      </c>
      <c r="I28" s="217"/>
    </row>
    <row r="29" customHeight="1" spans="1:9">
      <c r="A29" s="219" t="str">
        <f>参数填写!A5</f>
        <v>被评估单位填表人：蒋申璐</v>
      </c>
      <c r="B29" s="247"/>
      <c r="C29" s="247"/>
      <c r="D29" s="247"/>
      <c r="E29" s="208" t="s">
        <v>186</v>
      </c>
      <c r="F29" s="208"/>
      <c r="G29" s="208"/>
      <c r="H29" s="208"/>
      <c r="I29" s="208"/>
    </row>
    <row r="30" customHeight="1" spans="1:9">
      <c r="A30" s="223" t="str">
        <f>参数填写!A6</f>
        <v>填表日期：2022年8月</v>
      </c>
    </row>
  </sheetData>
  <mergeCells count="1">
    <mergeCell ref="A28:B28"/>
  </mergeCells>
  <printOptions horizontalCentered="1"/>
  <pageMargins left="0.27" right="0.31" top="0.73"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0"/>
  <sheetViews>
    <sheetView workbookViewId="0">
      <selection activeCell="E7" sqref="E7:F7"/>
    </sheetView>
  </sheetViews>
  <sheetFormatPr defaultColWidth="9" defaultRowHeight="15.75" customHeight="1"/>
  <cols>
    <col min="1" max="1" width="6" style="81" customWidth="1"/>
    <col min="2" max="2" width="23" style="81" customWidth="1"/>
    <col min="3" max="3" width="11.9" style="81" customWidth="1"/>
    <col min="4" max="4" width="17.7" style="81" customWidth="1"/>
    <col min="5" max="5" width="17.4" style="81" customWidth="1"/>
    <col min="6" max="6" width="17.7" style="81" customWidth="1"/>
    <col min="7" max="7" width="9.6" style="81" customWidth="1"/>
    <col min="8" max="8" width="7.9" style="81" customWidth="1"/>
    <col min="9" max="9" width="16.7" style="81" customWidth="1"/>
    <col min="10" max="16384" width="9" style="81"/>
  </cols>
  <sheetData>
    <row r="1" s="73" customFormat="1" ht="30" customHeight="1" spans="1:9">
      <c r="A1" s="189" t="s">
        <v>786</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787</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250</v>
      </c>
      <c r="E6" s="212" t="s">
        <v>94</v>
      </c>
      <c r="F6" s="133" t="s">
        <v>95</v>
      </c>
      <c r="G6" s="133" t="s">
        <v>475</v>
      </c>
      <c r="H6" s="133" t="s">
        <v>97</v>
      </c>
      <c r="I6" s="133" t="s">
        <v>8</v>
      </c>
    </row>
    <row r="7" customHeight="1" spans="1:9">
      <c r="A7" s="110"/>
      <c r="B7" s="213"/>
      <c r="C7" s="214"/>
      <c r="D7" s="110"/>
      <c r="E7" s="216"/>
      <c r="F7" s="216"/>
      <c r="G7" s="137">
        <f>F7-E7</f>
        <v>0</v>
      </c>
      <c r="H7" s="202">
        <f>IF(E7=0,0,G7/E7)</f>
        <v>0</v>
      </c>
      <c r="I7" s="217"/>
    </row>
    <row r="8" customHeight="1" spans="1:9">
      <c r="A8" s="110"/>
      <c r="B8" s="213"/>
      <c r="C8" s="214"/>
      <c r="D8" s="110"/>
      <c r="E8" s="216"/>
      <c r="F8" s="216"/>
      <c r="G8" s="216"/>
      <c r="H8" s="216"/>
      <c r="I8" s="217"/>
    </row>
    <row r="9" customHeight="1" spans="1:9">
      <c r="A9" s="110"/>
      <c r="B9" s="213"/>
      <c r="C9" s="214"/>
      <c r="D9" s="110"/>
      <c r="E9" s="216"/>
      <c r="F9" s="216"/>
      <c r="G9" s="216"/>
      <c r="H9" s="216"/>
      <c r="I9" s="217"/>
    </row>
    <row r="10" customHeight="1" spans="1:9">
      <c r="A10" s="110"/>
      <c r="B10" s="213"/>
      <c r="C10" s="214"/>
      <c r="D10" s="110"/>
      <c r="E10" s="216"/>
      <c r="F10" s="216"/>
      <c r="G10" s="216"/>
      <c r="H10" s="216"/>
      <c r="I10" s="217"/>
    </row>
    <row r="11" customHeight="1" spans="1:9">
      <c r="A11" s="110"/>
      <c r="B11" s="213"/>
      <c r="C11" s="214"/>
      <c r="D11" s="110"/>
      <c r="E11" s="216"/>
      <c r="F11" s="216"/>
      <c r="G11" s="216"/>
      <c r="H11" s="216"/>
      <c r="I11" s="217"/>
    </row>
    <row r="12" customHeight="1" spans="1:9">
      <c r="A12" s="110"/>
      <c r="B12" s="213"/>
      <c r="C12" s="214"/>
      <c r="D12" s="110"/>
      <c r="E12" s="216"/>
      <c r="F12" s="216"/>
      <c r="G12" s="216"/>
      <c r="H12" s="216"/>
      <c r="I12" s="217"/>
    </row>
    <row r="13" customHeight="1" spans="1:9">
      <c r="A13" s="110"/>
      <c r="B13" s="213"/>
      <c r="C13" s="214"/>
      <c r="D13" s="110"/>
      <c r="E13" s="216"/>
      <c r="F13" s="216"/>
      <c r="G13" s="216"/>
      <c r="H13" s="216"/>
      <c r="I13" s="217"/>
    </row>
    <row r="14" customHeight="1" spans="1:9">
      <c r="A14" s="110"/>
      <c r="B14" s="213"/>
      <c r="C14" s="214"/>
      <c r="D14" s="110"/>
      <c r="E14" s="216"/>
      <c r="F14" s="216"/>
      <c r="G14" s="216"/>
      <c r="H14" s="216"/>
      <c r="I14" s="217"/>
    </row>
    <row r="15" customHeight="1" spans="1:9">
      <c r="A15" s="110"/>
      <c r="B15" s="213"/>
      <c r="C15" s="214"/>
      <c r="D15" s="110"/>
      <c r="E15" s="216"/>
      <c r="F15" s="216"/>
      <c r="G15" s="216"/>
      <c r="H15" s="216"/>
      <c r="I15" s="217"/>
    </row>
    <row r="16" customHeight="1" spans="1:9">
      <c r="A16" s="110"/>
      <c r="B16" s="213"/>
      <c r="C16" s="214"/>
      <c r="D16" s="110"/>
      <c r="E16" s="216"/>
      <c r="F16" s="216"/>
      <c r="G16" s="216"/>
      <c r="H16" s="216"/>
      <c r="I16" s="217"/>
    </row>
    <row r="17" customHeight="1" spans="1:9">
      <c r="A17" s="110"/>
      <c r="B17" s="213"/>
      <c r="C17" s="214"/>
      <c r="D17" s="110"/>
      <c r="E17" s="216"/>
      <c r="F17" s="216"/>
      <c r="G17" s="216"/>
      <c r="H17" s="216"/>
      <c r="I17" s="217"/>
    </row>
    <row r="18" customHeight="1" spans="1:9">
      <c r="A18" s="110"/>
      <c r="B18" s="213"/>
      <c r="C18" s="214"/>
      <c r="D18" s="110"/>
      <c r="E18" s="216"/>
      <c r="F18" s="216"/>
      <c r="G18" s="216"/>
      <c r="H18" s="216"/>
      <c r="I18" s="217"/>
    </row>
    <row r="19" customHeight="1" spans="1:9">
      <c r="A19" s="110"/>
      <c r="B19" s="213"/>
      <c r="C19" s="214"/>
      <c r="D19" s="110"/>
      <c r="E19" s="216"/>
      <c r="F19" s="216"/>
      <c r="G19" s="216"/>
      <c r="H19" s="216"/>
      <c r="I19" s="217"/>
    </row>
    <row r="20" customHeight="1" spans="1:9">
      <c r="A20" s="110"/>
      <c r="B20" s="213"/>
      <c r="C20" s="214"/>
      <c r="D20" s="110"/>
      <c r="E20" s="216"/>
      <c r="F20" s="216"/>
      <c r="G20" s="216"/>
      <c r="H20" s="216"/>
      <c r="I20" s="217"/>
    </row>
    <row r="21" customHeight="1" spans="1:9">
      <c r="A21" s="110"/>
      <c r="B21" s="213"/>
      <c r="C21" s="214"/>
      <c r="D21" s="110"/>
      <c r="E21" s="216"/>
      <c r="F21" s="216"/>
      <c r="G21" s="216"/>
      <c r="H21" s="216"/>
      <c r="I21" s="217"/>
    </row>
    <row r="22" customHeight="1" spans="1:9">
      <c r="A22" s="110"/>
      <c r="B22" s="213"/>
      <c r="C22" s="214"/>
      <c r="D22" s="110"/>
      <c r="E22" s="216"/>
      <c r="F22" s="216"/>
      <c r="G22" s="216"/>
      <c r="H22" s="216"/>
      <c r="I22" s="217"/>
    </row>
    <row r="23" customHeight="1" spans="1:9">
      <c r="A23" s="110"/>
      <c r="B23" s="213"/>
      <c r="C23" s="214"/>
      <c r="D23" s="110"/>
      <c r="E23" s="216"/>
      <c r="F23" s="216"/>
      <c r="G23" s="216"/>
      <c r="H23" s="216"/>
      <c r="I23" s="217"/>
    </row>
    <row r="24" customHeight="1" spans="1:9">
      <c r="A24" s="110"/>
      <c r="B24" s="213"/>
      <c r="C24" s="214"/>
      <c r="D24" s="110"/>
      <c r="E24" s="216"/>
      <c r="F24" s="216"/>
      <c r="G24" s="216"/>
      <c r="H24" s="216"/>
      <c r="I24" s="217"/>
    </row>
    <row r="25" customHeight="1" spans="1:9">
      <c r="A25" s="110"/>
      <c r="B25" s="213"/>
      <c r="C25" s="214"/>
      <c r="D25" s="110"/>
      <c r="E25" s="216"/>
      <c r="F25" s="216"/>
      <c r="G25" s="216"/>
      <c r="H25" s="216"/>
      <c r="I25" s="217"/>
    </row>
    <row r="26" customHeight="1" spans="1:9">
      <c r="A26" s="110"/>
      <c r="B26" s="213"/>
      <c r="C26" s="214"/>
      <c r="D26" s="110"/>
      <c r="E26" s="216"/>
      <c r="F26" s="216"/>
      <c r="G26" s="216"/>
      <c r="H26" s="216"/>
      <c r="I26" s="217"/>
    </row>
    <row r="27" customHeight="1" spans="1:9">
      <c r="A27" s="110"/>
      <c r="B27" s="213"/>
      <c r="C27" s="214"/>
      <c r="D27" s="110"/>
      <c r="E27" s="216"/>
      <c r="F27" s="216"/>
      <c r="G27" s="216"/>
      <c r="H27" s="216"/>
      <c r="I27" s="217"/>
    </row>
    <row r="28" customHeight="1" spans="1:9">
      <c r="A28" s="218" t="s">
        <v>195</v>
      </c>
      <c r="B28" s="196"/>
      <c r="C28" s="214"/>
      <c r="D28" s="110"/>
      <c r="E28" s="216">
        <f>SUM(E7:E27)</f>
        <v>0</v>
      </c>
      <c r="F28" s="216">
        <f>SUM(F7:F27)</f>
        <v>0</v>
      </c>
      <c r="G28" s="137">
        <f>F28-E28</f>
        <v>0</v>
      </c>
      <c r="H28" s="202">
        <f>IF(E28=0,0,G28/E28)</f>
        <v>0</v>
      </c>
      <c r="I28" s="217"/>
    </row>
    <row r="29" customHeight="1" spans="1:9">
      <c r="A29" s="219" t="str">
        <f>参数填写!A5</f>
        <v>被评估单位填表人：蒋申璐</v>
      </c>
      <c r="B29" s="247"/>
      <c r="C29" s="247"/>
      <c r="D29" s="247"/>
      <c r="E29" s="208" t="s">
        <v>186</v>
      </c>
      <c r="F29" s="222"/>
      <c r="G29" s="222"/>
      <c r="H29" s="222"/>
      <c r="I29" s="222"/>
    </row>
    <row r="30" customHeight="1" spans="1:9">
      <c r="A30" s="223" t="str">
        <f>参数填写!A6</f>
        <v>填表日期：2022年8月</v>
      </c>
    </row>
  </sheetData>
  <mergeCells count="1">
    <mergeCell ref="A28:B28"/>
  </mergeCells>
  <printOptions horizontalCentered="1"/>
  <pageMargins left="0.47" right="0.32" top="0.72"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workbookViewId="0">
      <selection activeCell="G11" sqref="G11"/>
    </sheetView>
  </sheetViews>
  <sheetFormatPr defaultColWidth="9" defaultRowHeight="15.75" customHeight="1"/>
  <cols>
    <col min="1" max="1" width="4.7" style="81" customWidth="1"/>
    <col min="2" max="2" width="23.5" style="81" customWidth="1"/>
    <col min="3" max="3" width="21.4" style="81" customWidth="1"/>
    <col min="4" max="4" width="7.9" style="81" customWidth="1"/>
    <col min="5" max="5" width="13" style="81" customWidth="1"/>
    <col min="6" max="6" width="9" style="81"/>
    <col min="7" max="7" width="12.9" style="81" customWidth="1"/>
    <col min="8" max="8" width="13.5" style="81" customWidth="1"/>
    <col min="9" max="9" width="9.4" style="81" customWidth="1"/>
    <col min="10" max="10" width="7.4" style="81" customWidth="1"/>
    <col min="11" max="11" width="8.2" style="81" customWidth="1"/>
    <col min="12" max="16384" width="9" style="81"/>
  </cols>
  <sheetData>
    <row r="1" s="73" customFormat="1" ht="30" customHeight="1" spans="1:11">
      <c r="A1" s="189" t="s">
        <v>202</v>
      </c>
      <c r="B1" s="189"/>
      <c r="C1" s="189"/>
      <c r="D1" s="189"/>
      <c r="E1" s="189"/>
      <c r="F1" s="189"/>
      <c r="G1" s="189"/>
      <c r="H1" s="189"/>
      <c r="I1" s="189"/>
      <c r="J1" s="189"/>
      <c r="K1" s="189"/>
    </row>
    <row r="2" ht="14.1" customHeight="1" spans="1:11">
      <c r="A2" s="190" t="str">
        <f>参数填写!A3</f>
        <v>评估基准日：2022年7月31日</v>
      </c>
      <c r="B2" s="92"/>
      <c r="C2" s="92"/>
      <c r="D2" s="92"/>
      <c r="E2" s="92"/>
      <c r="F2" s="92"/>
      <c r="G2" s="92"/>
      <c r="H2" s="93"/>
      <c r="I2" s="93"/>
      <c r="J2" s="93"/>
    </row>
    <row r="3" ht="14.1" customHeight="1" spans="1:11">
      <c r="A3" s="100"/>
      <c r="B3" s="100"/>
      <c r="C3" s="100"/>
      <c r="D3" s="100"/>
      <c r="E3" s="100"/>
      <c r="F3" s="100"/>
      <c r="G3" s="100"/>
      <c r="H3" s="96"/>
      <c r="I3" s="96"/>
      <c r="J3" s="191" t="s">
        <v>203</v>
      </c>
      <c r="K3" s="191"/>
    </row>
    <row r="4" ht="14.1" customHeight="1" spans="1:11">
      <c r="A4" s="100"/>
      <c r="B4" s="100"/>
      <c r="C4" s="100"/>
      <c r="D4" s="100"/>
      <c r="E4" s="100"/>
      <c r="F4" s="100"/>
      <c r="G4" s="100"/>
      <c r="H4" s="96"/>
      <c r="I4" s="96"/>
      <c r="J4" s="191"/>
      <c r="K4" s="191"/>
    </row>
    <row r="5" customHeight="1" spans="1:11">
      <c r="A5" s="256" t="str">
        <f>参数填写!A4</f>
        <v>被评估单位：杭氧集团股份有限公司</v>
      </c>
      <c r="J5" s="211" t="s">
        <v>3</v>
      </c>
      <c r="K5" s="211"/>
    </row>
    <row r="6" s="74" customFormat="1" ht="30.75" customHeight="1" spans="1:11">
      <c r="A6" s="133" t="s">
        <v>5</v>
      </c>
      <c r="B6" s="133" t="s">
        <v>204</v>
      </c>
      <c r="C6" s="133" t="s">
        <v>205</v>
      </c>
      <c r="D6" s="133" t="s">
        <v>199</v>
      </c>
      <c r="E6" s="133" t="s">
        <v>200</v>
      </c>
      <c r="F6" s="257" t="s">
        <v>201</v>
      </c>
      <c r="G6" s="133" t="s">
        <v>94</v>
      </c>
      <c r="H6" s="133" t="s">
        <v>95</v>
      </c>
      <c r="I6" s="133" t="s">
        <v>96</v>
      </c>
      <c r="J6" s="133" t="s">
        <v>97</v>
      </c>
      <c r="K6" s="133" t="s">
        <v>8</v>
      </c>
    </row>
    <row r="7" customHeight="1" spans="1:11">
      <c r="A7" s="110">
        <v>1</v>
      </c>
      <c r="B7" s="213"/>
      <c r="C7" s="197"/>
      <c r="D7" s="197"/>
      <c r="E7" s="216"/>
      <c r="F7" s="273"/>
      <c r="G7" s="483"/>
      <c r="H7" s="483"/>
      <c r="I7" s="483">
        <f>H7-G7</f>
        <v>0</v>
      </c>
      <c r="J7" s="202">
        <f>IF(G7=0,0,I7/G7)</f>
        <v>0</v>
      </c>
      <c r="K7" s="217"/>
    </row>
    <row r="8" customHeight="1" spans="1:11">
      <c r="A8" s="110">
        <v>2</v>
      </c>
      <c r="B8" s="213"/>
      <c r="C8" s="197"/>
      <c r="D8" s="197"/>
      <c r="E8" s="216"/>
      <c r="F8" s="273"/>
      <c r="G8" s="483"/>
      <c r="H8" s="483"/>
      <c r="I8" s="483">
        <f t="shared" ref="I8:I16" si="0">H8-G8</f>
        <v>0</v>
      </c>
      <c r="J8" s="202">
        <f t="shared" ref="J8:J16" si="1">IF(G8=0,0,I8/G8)</f>
        <v>0</v>
      </c>
      <c r="K8" s="217"/>
    </row>
    <row r="9" customHeight="1" spans="1:11">
      <c r="A9" s="110">
        <v>3</v>
      </c>
      <c r="B9" s="213"/>
      <c r="C9" s="197"/>
      <c r="D9" s="197"/>
      <c r="E9" s="216"/>
      <c r="F9" s="273"/>
      <c r="G9" s="483"/>
      <c r="H9" s="483"/>
      <c r="I9" s="483">
        <f t="shared" si="0"/>
        <v>0</v>
      </c>
      <c r="J9" s="202">
        <f t="shared" si="1"/>
        <v>0</v>
      </c>
      <c r="K9" s="217"/>
    </row>
    <row r="10" customHeight="1" spans="1:11">
      <c r="A10" s="110">
        <v>4</v>
      </c>
      <c r="B10" s="213"/>
      <c r="C10" s="197"/>
      <c r="D10" s="197"/>
      <c r="E10" s="216"/>
      <c r="F10" s="273"/>
      <c r="G10" s="483"/>
      <c r="H10" s="483"/>
      <c r="I10" s="483">
        <f t="shared" si="0"/>
        <v>0</v>
      </c>
      <c r="J10" s="202">
        <f t="shared" si="1"/>
        <v>0</v>
      </c>
      <c r="K10" s="217"/>
    </row>
    <row r="11" customHeight="1" spans="1:11">
      <c r="A11" s="110">
        <v>5</v>
      </c>
      <c r="B11" s="213"/>
      <c r="C11" s="197"/>
      <c r="D11" s="197"/>
      <c r="E11" s="216"/>
      <c r="F11" s="273"/>
      <c r="G11" s="483"/>
      <c r="H11" s="483"/>
      <c r="I11" s="483">
        <f t="shared" si="0"/>
        <v>0</v>
      </c>
      <c r="J11" s="202">
        <f t="shared" si="1"/>
        <v>0</v>
      </c>
      <c r="K11" s="217"/>
    </row>
    <row r="12" customHeight="1" spans="1:11">
      <c r="A12" s="110">
        <v>6</v>
      </c>
      <c r="B12" s="213"/>
      <c r="C12" s="197"/>
      <c r="D12" s="197"/>
      <c r="E12" s="216"/>
      <c r="F12" s="273"/>
      <c r="G12" s="483"/>
      <c r="H12" s="483"/>
      <c r="I12" s="483">
        <f t="shared" si="0"/>
        <v>0</v>
      </c>
      <c r="J12" s="202">
        <f t="shared" si="1"/>
        <v>0</v>
      </c>
      <c r="K12" s="217"/>
    </row>
    <row r="13" customHeight="1" spans="1:11">
      <c r="A13" s="110">
        <v>7</v>
      </c>
      <c r="B13" s="213"/>
      <c r="C13" s="197"/>
      <c r="D13" s="197"/>
      <c r="E13" s="216"/>
      <c r="F13" s="273"/>
      <c r="G13" s="483"/>
      <c r="H13" s="483"/>
      <c r="I13" s="483">
        <f t="shared" si="0"/>
        <v>0</v>
      </c>
      <c r="J13" s="202">
        <f t="shared" si="1"/>
        <v>0</v>
      </c>
      <c r="K13" s="217"/>
    </row>
    <row r="14" customHeight="1" spans="1:11">
      <c r="A14" s="110">
        <v>8</v>
      </c>
      <c r="B14" s="213"/>
      <c r="C14" s="197"/>
      <c r="D14" s="197"/>
      <c r="E14" s="216"/>
      <c r="F14" s="273"/>
      <c r="G14" s="483"/>
      <c r="H14" s="483"/>
      <c r="I14" s="483">
        <f t="shared" si="0"/>
        <v>0</v>
      </c>
      <c r="J14" s="202">
        <f t="shared" si="1"/>
        <v>0</v>
      </c>
      <c r="K14" s="217"/>
    </row>
    <row r="15" customHeight="1" spans="1:11">
      <c r="A15" s="110">
        <v>9</v>
      </c>
      <c r="B15" s="213"/>
      <c r="C15" s="197"/>
      <c r="D15" s="197"/>
      <c r="E15" s="216"/>
      <c r="F15" s="273"/>
      <c r="G15" s="483"/>
      <c r="H15" s="483"/>
      <c r="I15" s="483">
        <f t="shared" si="0"/>
        <v>0</v>
      </c>
      <c r="J15" s="202">
        <f t="shared" si="1"/>
        <v>0</v>
      </c>
      <c r="K15" s="217"/>
    </row>
    <row r="16" customHeight="1" spans="1:11">
      <c r="A16" s="110">
        <v>10</v>
      </c>
      <c r="B16" s="213"/>
      <c r="C16" s="197"/>
      <c r="D16" s="197"/>
      <c r="E16" s="216"/>
      <c r="F16" s="273"/>
      <c r="G16" s="483"/>
      <c r="H16" s="483"/>
      <c r="I16" s="483">
        <f t="shared" si="0"/>
        <v>0</v>
      </c>
      <c r="J16" s="202">
        <f t="shared" si="1"/>
        <v>0</v>
      </c>
      <c r="K16" s="217"/>
    </row>
    <row r="17" customHeight="1" spans="1:11">
      <c r="A17" s="110">
        <v>11</v>
      </c>
      <c r="B17" s="213"/>
      <c r="C17" s="197"/>
      <c r="D17" s="197"/>
      <c r="E17" s="216"/>
      <c r="F17" s="273"/>
      <c r="G17" s="483"/>
      <c r="H17" s="483"/>
      <c r="I17" s="483"/>
      <c r="J17" s="216" t="s">
        <v>185</v>
      </c>
      <c r="K17" s="217"/>
    </row>
    <row r="18" customHeight="1" spans="1:11">
      <c r="A18" s="110">
        <v>12</v>
      </c>
      <c r="B18" s="213"/>
      <c r="C18" s="197"/>
      <c r="D18" s="197"/>
      <c r="E18" s="216"/>
      <c r="F18" s="273"/>
      <c r="G18" s="483"/>
      <c r="H18" s="483"/>
      <c r="I18" s="483"/>
      <c r="J18" s="216" t="s">
        <v>185</v>
      </c>
      <c r="K18" s="217"/>
    </row>
    <row r="19" customHeight="1" spans="1:11">
      <c r="A19" s="110">
        <v>13</v>
      </c>
      <c r="B19" s="213"/>
      <c r="C19" s="197"/>
      <c r="D19" s="197"/>
      <c r="E19" s="216"/>
      <c r="F19" s="273"/>
      <c r="G19" s="483"/>
      <c r="H19" s="483"/>
      <c r="I19" s="483"/>
      <c r="J19" s="216"/>
      <c r="K19" s="217"/>
    </row>
    <row r="20" customHeight="1" spans="1:11">
      <c r="A20" s="110">
        <v>14</v>
      </c>
      <c r="B20" s="213"/>
      <c r="C20" s="197"/>
      <c r="D20" s="197"/>
      <c r="E20" s="216"/>
      <c r="F20" s="273"/>
      <c r="G20" s="483"/>
      <c r="H20" s="483"/>
      <c r="I20" s="483"/>
      <c r="J20" s="216" t="s">
        <v>185</v>
      </c>
      <c r="K20" s="217"/>
    </row>
    <row r="21" customHeight="1" spans="1:11">
      <c r="A21" s="110">
        <v>15</v>
      </c>
      <c r="B21" s="213"/>
      <c r="C21" s="197"/>
      <c r="D21" s="197"/>
      <c r="E21" s="216"/>
      <c r="F21" s="273"/>
      <c r="G21" s="483"/>
      <c r="H21" s="483"/>
      <c r="I21" s="483"/>
      <c r="J21" s="216" t="s">
        <v>185</v>
      </c>
      <c r="K21" s="217"/>
    </row>
    <row r="22" customHeight="1" spans="1:11">
      <c r="A22" s="110">
        <v>16</v>
      </c>
      <c r="B22" s="213"/>
      <c r="C22" s="197"/>
      <c r="D22" s="197"/>
      <c r="E22" s="216"/>
      <c r="F22" s="273"/>
      <c r="G22" s="483"/>
      <c r="H22" s="483"/>
      <c r="I22" s="483"/>
      <c r="J22" s="216" t="s">
        <v>185</v>
      </c>
      <c r="K22" s="217"/>
    </row>
    <row r="23" customHeight="1" spans="1:11">
      <c r="A23" s="110">
        <v>17</v>
      </c>
      <c r="B23" s="213"/>
      <c r="C23" s="197"/>
      <c r="D23" s="197"/>
      <c r="E23" s="216"/>
      <c r="F23" s="273"/>
      <c r="G23" s="483"/>
      <c r="H23" s="483"/>
      <c r="I23" s="483"/>
      <c r="J23" s="216" t="s">
        <v>185</v>
      </c>
      <c r="K23" s="217"/>
    </row>
    <row r="24" customHeight="1" spans="1:11">
      <c r="A24" s="110">
        <v>18</v>
      </c>
      <c r="B24" s="213"/>
      <c r="C24" s="197"/>
      <c r="D24" s="197"/>
      <c r="E24" s="216"/>
      <c r="F24" s="273"/>
      <c r="G24" s="483"/>
      <c r="H24" s="483"/>
      <c r="I24" s="483"/>
      <c r="J24" s="216" t="s">
        <v>185</v>
      </c>
      <c r="K24" s="217"/>
    </row>
    <row r="25" customHeight="1" spans="1:11">
      <c r="A25" s="110">
        <v>19</v>
      </c>
      <c r="B25" s="213"/>
      <c r="C25" s="197"/>
      <c r="D25" s="197"/>
      <c r="E25" s="216"/>
      <c r="F25" s="273"/>
      <c r="G25" s="483"/>
      <c r="H25" s="483"/>
      <c r="I25" s="483"/>
      <c r="J25" s="216" t="s">
        <v>185</v>
      </c>
      <c r="K25" s="217"/>
    </row>
    <row r="26" customHeight="1" spans="1:11">
      <c r="A26" s="110">
        <v>20</v>
      </c>
      <c r="B26" s="213"/>
      <c r="C26" s="197"/>
      <c r="D26" s="197"/>
      <c r="E26" s="216"/>
      <c r="F26" s="273"/>
      <c r="G26" s="483"/>
      <c r="H26" s="483"/>
      <c r="I26" s="483"/>
      <c r="J26" s="216" t="s">
        <v>185</v>
      </c>
      <c r="K26" s="217"/>
    </row>
    <row r="27" customHeight="1" spans="1:11">
      <c r="A27" s="110">
        <v>21</v>
      </c>
      <c r="B27" s="213"/>
      <c r="C27" s="197"/>
      <c r="D27" s="197"/>
      <c r="E27" s="216"/>
      <c r="F27" s="273"/>
      <c r="G27" s="483"/>
      <c r="H27" s="483"/>
      <c r="I27" s="483"/>
      <c r="J27" s="216" t="s">
        <v>185</v>
      </c>
      <c r="K27" s="217"/>
    </row>
    <row r="28" customHeight="1" spans="1:11">
      <c r="A28" s="110">
        <v>22</v>
      </c>
      <c r="B28" s="213"/>
      <c r="C28" s="197"/>
      <c r="D28" s="197"/>
      <c r="E28" s="216"/>
      <c r="F28" s="273"/>
      <c r="G28" s="483"/>
      <c r="H28" s="483"/>
      <c r="I28" s="483"/>
      <c r="J28" s="216"/>
      <c r="K28" s="217"/>
    </row>
    <row r="29" customHeight="1" spans="1:11">
      <c r="A29" s="218" t="s">
        <v>195</v>
      </c>
      <c r="B29" s="196"/>
      <c r="C29" s="217"/>
      <c r="D29" s="217"/>
      <c r="E29" s="216"/>
      <c r="F29" s="273"/>
      <c r="G29" s="216">
        <f>SUM(G7:G28)</f>
        <v>0</v>
      </c>
      <c r="H29" s="216">
        <f>SUM(H7:H28)</f>
        <v>0</v>
      </c>
      <c r="I29" s="483">
        <f>H29-G29</f>
        <v>0</v>
      </c>
      <c r="J29" s="202">
        <f>IF(G29=0,0,I29/G29)</f>
        <v>0</v>
      </c>
      <c r="K29" s="217"/>
    </row>
    <row r="30" customHeight="1" spans="1:11">
      <c r="A30" s="219" t="str">
        <f>参数填写!A5</f>
        <v>被评估单位填表人：蒋申璐</v>
      </c>
      <c r="B30" s="219"/>
      <c r="C30" s="219"/>
      <c r="D30" s="219"/>
      <c r="G30" s="208" t="s">
        <v>186</v>
      </c>
      <c r="H30" s="208"/>
      <c r="I30" s="208"/>
      <c r="J30" s="208"/>
      <c r="K30" s="208"/>
    </row>
    <row r="31" customHeight="1" spans="1:11">
      <c r="A31" s="223" t="str">
        <f>参数填写!A6</f>
        <v>填表日期：2022年8月</v>
      </c>
      <c r="B31" s="224"/>
      <c r="C31" s="224"/>
      <c r="D31" s="224"/>
    </row>
  </sheetData>
  <mergeCells count="3">
    <mergeCell ref="J3:K3"/>
    <mergeCell ref="J5:K5"/>
    <mergeCell ref="A29:B29"/>
  </mergeCells>
  <printOptions horizontalCentered="1"/>
  <pageMargins left="0.34" right="0.31" top="0.7" bottom="0.66"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
  <sheetViews>
    <sheetView workbookViewId="0">
      <selection activeCell="F7" sqref="F7:G7"/>
    </sheetView>
  </sheetViews>
  <sheetFormatPr defaultColWidth="9" defaultRowHeight="15.75" customHeight="1"/>
  <cols>
    <col min="1" max="1" width="7.7" style="81" customWidth="1"/>
    <col min="2" max="2" width="20.9" style="81" customWidth="1"/>
    <col min="3" max="3" width="12.9" style="81" customWidth="1"/>
    <col min="4" max="5" width="12.4" style="81" customWidth="1"/>
    <col min="6" max="6" width="13.7" style="81" customWidth="1"/>
    <col min="7" max="7" width="13.5" style="81" customWidth="1"/>
    <col min="8" max="8" width="8.4" style="81" customWidth="1"/>
    <col min="9" max="9" width="10.7" style="81" customWidth="1"/>
    <col min="10" max="10" width="14.6" style="81" customWidth="1"/>
    <col min="11" max="16384" width="9" style="81"/>
  </cols>
  <sheetData>
    <row r="1" s="73" customFormat="1" ht="30" customHeight="1" spans="1:10">
      <c r="A1" s="189" t="s">
        <v>788</v>
      </c>
      <c r="B1" s="86"/>
      <c r="C1" s="86"/>
      <c r="D1" s="86"/>
      <c r="E1" s="86"/>
      <c r="F1" s="86"/>
      <c r="G1" s="86"/>
      <c r="H1" s="86"/>
      <c r="I1" s="86"/>
      <c r="J1" s="86"/>
    </row>
    <row r="2" ht="14.1" customHeight="1" spans="1:10">
      <c r="A2" s="190" t="str">
        <f>参数填写!A3</f>
        <v>评估基准日：2022年7月31日</v>
      </c>
      <c r="B2" s="92"/>
      <c r="C2" s="92"/>
      <c r="D2" s="92"/>
      <c r="E2" s="92"/>
      <c r="F2" s="92"/>
      <c r="G2" s="93"/>
      <c r="H2" s="93"/>
      <c r="I2" s="93"/>
      <c r="J2" s="93"/>
    </row>
    <row r="3" ht="14.1" customHeight="1" spans="1:10">
      <c r="A3" s="100"/>
      <c r="B3" s="100"/>
      <c r="C3" s="100"/>
      <c r="D3" s="100"/>
      <c r="E3" s="100"/>
      <c r="F3" s="100"/>
      <c r="G3" s="96"/>
      <c r="H3" s="96"/>
      <c r="I3" s="96"/>
      <c r="J3" s="191" t="s">
        <v>789</v>
      </c>
    </row>
    <row r="4" ht="14.1" customHeight="1" spans="1:10">
      <c r="A4" s="100"/>
      <c r="B4" s="100"/>
      <c r="C4" s="100"/>
      <c r="D4" s="100"/>
      <c r="E4" s="100"/>
      <c r="F4" s="100"/>
      <c r="G4" s="96"/>
      <c r="H4" s="96"/>
      <c r="I4" s="96"/>
      <c r="J4" s="191"/>
    </row>
    <row r="5" customHeight="1" spans="1:10">
      <c r="A5" s="210" t="str">
        <f>参数填写!A4</f>
        <v>被评估单位：杭氧集团股份有限公司</v>
      </c>
      <c r="B5" s="210"/>
      <c r="C5" s="210"/>
      <c r="J5" s="211" t="s">
        <v>3</v>
      </c>
    </row>
    <row r="6" s="74" customFormat="1" customHeight="1" spans="1:10">
      <c r="A6" s="133" t="s">
        <v>5</v>
      </c>
      <c r="B6" s="133" t="s">
        <v>790</v>
      </c>
      <c r="C6" s="133" t="s">
        <v>251</v>
      </c>
      <c r="D6" s="133" t="s">
        <v>394</v>
      </c>
      <c r="E6" s="133" t="s">
        <v>791</v>
      </c>
      <c r="F6" s="212" t="s">
        <v>94</v>
      </c>
      <c r="G6" s="133" t="s">
        <v>95</v>
      </c>
      <c r="H6" s="133" t="s">
        <v>475</v>
      </c>
      <c r="I6" s="133" t="s">
        <v>97</v>
      </c>
      <c r="J6" s="133" t="s">
        <v>8</v>
      </c>
    </row>
    <row r="7" customHeight="1" spans="1:10">
      <c r="A7" s="110"/>
      <c r="B7" s="213"/>
      <c r="C7" s="214"/>
      <c r="D7" s="214"/>
      <c r="E7" s="110"/>
      <c r="F7" s="216"/>
      <c r="G7" s="216"/>
      <c r="H7" s="137">
        <f>G7-F7</f>
        <v>0</v>
      </c>
      <c r="I7" s="202">
        <f>IF(F7=0,0,H7/F7)</f>
        <v>0</v>
      </c>
      <c r="J7" s="217"/>
    </row>
    <row r="8" customHeight="1" spans="1:10">
      <c r="A8" s="110"/>
      <c r="B8" s="213"/>
      <c r="C8" s="214"/>
      <c r="D8" s="214"/>
      <c r="E8" s="110"/>
      <c r="F8" s="216"/>
      <c r="G8" s="216"/>
      <c r="H8" s="216"/>
      <c r="I8" s="216"/>
      <c r="J8" s="217"/>
    </row>
    <row r="9" customHeight="1" spans="1:10">
      <c r="A9" s="110"/>
      <c r="B9" s="213"/>
      <c r="C9" s="214"/>
      <c r="D9" s="214"/>
      <c r="E9" s="110"/>
      <c r="F9" s="216"/>
      <c r="G9" s="216"/>
      <c r="H9" s="216"/>
      <c r="I9" s="216"/>
      <c r="J9" s="217"/>
    </row>
    <row r="10" customHeight="1" spans="1:10">
      <c r="A10" s="110"/>
      <c r="B10" s="213"/>
      <c r="C10" s="214"/>
      <c r="D10" s="214"/>
      <c r="E10" s="110"/>
      <c r="F10" s="216"/>
      <c r="G10" s="216"/>
      <c r="H10" s="216"/>
      <c r="I10" s="216"/>
      <c r="J10" s="217"/>
    </row>
    <row r="11" customHeight="1" spans="1:10">
      <c r="A11" s="110"/>
      <c r="B11" s="213"/>
      <c r="C11" s="214"/>
      <c r="D11" s="214"/>
      <c r="E11" s="110"/>
      <c r="F11" s="216"/>
      <c r="G11" s="216"/>
      <c r="H11" s="216"/>
      <c r="I11" s="216"/>
      <c r="J11" s="217"/>
    </row>
    <row r="12" customHeight="1" spans="1:10">
      <c r="A12" s="110"/>
      <c r="B12" s="213"/>
      <c r="C12" s="214"/>
      <c r="D12" s="214"/>
      <c r="E12" s="110"/>
      <c r="F12" s="216"/>
      <c r="G12" s="216"/>
      <c r="H12" s="216"/>
      <c r="I12" s="216"/>
      <c r="J12" s="217"/>
    </row>
    <row r="13" customHeight="1" spans="1:10">
      <c r="A13" s="110"/>
      <c r="B13" s="213"/>
      <c r="C13" s="214"/>
      <c r="D13" s="214"/>
      <c r="E13" s="110"/>
      <c r="F13" s="216"/>
      <c r="G13" s="216"/>
      <c r="H13" s="216"/>
      <c r="I13" s="216"/>
      <c r="J13" s="217"/>
    </row>
    <row r="14" customHeight="1" spans="1:10">
      <c r="A14" s="110"/>
      <c r="B14" s="213"/>
      <c r="C14" s="214"/>
      <c r="D14" s="214"/>
      <c r="E14" s="110"/>
      <c r="F14" s="216"/>
      <c r="G14" s="216"/>
      <c r="H14" s="216"/>
      <c r="I14" s="216"/>
      <c r="J14" s="217"/>
    </row>
    <row r="15" customHeight="1" spans="1:10">
      <c r="A15" s="110"/>
      <c r="B15" s="213"/>
      <c r="C15" s="214"/>
      <c r="D15" s="214"/>
      <c r="E15" s="110"/>
      <c r="F15" s="216"/>
      <c r="G15" s="216"/>
      <c r="H15" s="216"/>
      <c r="I15" s="216"/>
      <c r="J15" s="217"/>
    </row>
    <row r="16" customHeight="1" spans="1:10">
      <c r="A16" s="110"/>
      <c r="B16" s="213"/>
      <c r="C16" s="214"/>
      <c r="D16" s="214"/>
      <c r="E16" s="110"/>
      <c r="F16" s="216"/>
      <c r="G16" s="216"/>
      <c r="H16" s="216"/>
      <c r="I16" s="216"/>
      <c r="J16" s="217"/>
    </row>
    <row r="17" customHeight="1" spans="1:10">
      <c r="A17" s="110"/>
      <c r="B17" s="213"/>
      <c r="C17" s="214"/>
      <c r="D17" s="214"/>
      <c r="E17" s="110"/>
      <c r="F17" s="216"/>
      <c r="G17" s="216"/>
      <c r="H17" s="216"/>
      <c r="I17" s="216"/>
      <c r="J17" s="217"/>
    </row>
    <row r="18" customHeight="1" spans="1:10">
      <c r="A18" s="110"/>
      <c r="B18" s="213"/>
      <c r="C18" s="214"/>
      <c r="D18" s="214"/>
      <c r="E18" s="110"/>
      <c r="F18" s="216"/>
      <c r="G18" s="216"/>
      <c r="H18" s="216"/>
      <c r="I18" s="216"/>
      <c r="J18" s="217"/>
    </row>
    <row r="19" customHeight="1" spans="1:10">
      <c r="A19" s="110"/>
      <c r="B19" s="213"/>
      <c r="C19" s="214"/>
      <c r="D19" s="214"/>
      <c r="E19" s="110"/>
      <c r="F19" s="216"/>
      <c r="G19" s="216"/>
      <c r="H19" s="216"/>
      <c r="I19" s="216"/>
      <c r="J19" s="217"/>
    </row>
    <row r="20" customHeight="1" spans="1:10">
      <c r="A20" s="110"/>
      <c r="B20" s="213"/>
      <c r="C20" s="214"/>
      <c r="D20" s="214"/>
      <c r="E20" s="110"/>
      <c r="F20" s="216"/>
      <c r="G20" s="216"/>
      <c r="H20" s="216"/>
      <c r="I20" s="216"/>
      <c r="J20" s="217"/>
    </row>
    <row r="21" customHeight="1" spans="1:10">
      <c r="A21" s="110"/>
      <c r="B21" s="213"/>
      <c r="C21" s="214"/>
      <c r="D21" s="214"/>
      <c r="E21" s="110"/>
      <c r="F21" s="216"/>
      <c r="G21" s="216"/>
      <c r="H21" s="216"/>
      <c r="I21" s="216"/>
      <c r="J21" s="217"/>
    </row>
    <row r="22" customHeight="1" spans="1:10">
      <c r="A22" s="110"/>
      <c r="B22" s="213"/>
      <c r="C22" s="214"/>
      <c r="D22" s="214"/>
      <c r="E22" s="110"/>
      <c r="F22" s="216"/>
      <c r="G22" s="216"/>
      <c r="H22" s="216"/>
      <c r="I22" s="216"/>
      <c r="J22" s="217"/>
    </row>
    <row r="23" customHeight="1" spans="1:10">
      <c r="A23" s="110"/>
      <c r="B23" s="213"/>
      <c r="C23" s="214"/>
      <c r="D23" s="214"/>
      <c r="E23" s="110"/>
      <c r="F23" s="216"/>
      <c r="G23" s="216"/>
      <c r="H23" s="216"/>
      <c r="I23" s="216"/>
      <c r="J23" s="217"/>
    </row>
    <row r="24" customHeight="1" spans="1:10">
      <c r="A24" s="110"/>
      <c r="B24" s="213"/>
      <c r="C24" s="214"/>
      <c r="D24" s="214"/>
      <c r="E24" s="110"/>
      <c r="F24" s="216"/>
      <c r="G24" s="216"/>
      <c r="H24" s="216"/>
      <c r="I24" s="216"/>
      <c r="J24" s="217"/>
    </row>
    <row r="25" customHeight="1" spans="1:10">
      <c r="A25" s="110"/>
      <c r="B25" s="213"/>
      <c r="C25" s="214"/>
      <c r="D25" s="214"/>
      <c r="E25" s="110"/>
      <c r="F25" s="216"/>
      <c r="G25" s="216"/>
      <c r="H25" s="216"/>
      <c r="I25" s="216"/>
      <c r="J25" s="217"/>
    </row>
    <row r="26" customHeight="1" spans="1:10">
      <c r="A26" s="110"/>
      <c r="B26" s="213"/>
      <c r="C26" s="214"/>
      <c r="D26" s="214"/>
      <c r="E26" s="110"/>
      <c r="F26" s="216"/>
      <c r="G26" s="216"/>
      <c r="H26" s="216"/>
      <c r="I26" s="216"/>
      <c r="J26" s="217"/>
    </row>
    <row r="27" customHeight="1" spans="1:10">
      <c r="A27" s="110"/>
      <c r="B27" s="213"/>
      <c r="C27" s="214"/>
      <c r="D27" s="214"/>
      <c r="E27" s="110"/>
      <c r="F27" s="216"/>
      <c r="G27" s="216"/>
      <c r="H27" s="216"/>
      <c r="I27" s="216"/>
      <c r="J27" s="217"/>
    </row>
    <row r="28" customHeight="1" spans="1:10">
      <c r="A28" s="110"/>
      <c r="B28" s="213"/>
      <c r="C28" s="214"/>
      <c r="D28" s="214"/>
      <c r="E28" s="110"/>
      <c r="F28" s="216"/>
      <c r="G28" s="216"/>
      <c r="H28" s="216"/>
      <c r="I28" s="216"/>
      <c r="J28" s="217"/>
    </row>
    <row r="29" customHeight="1" spans="1:10">
      <c r="A29" s="218" t="s">
        <v>195</v>
      </c>
      <c r="B29" s="196"/>
      <c r="C29" s="214"/>
      <c r="D29" s="214"/>
      <c r="E29" s="217"/>
      <c r="F29" s="216">
        <f>SUM(F7:F28)</f>
        <v>0</v>
      </c>
      <c r="G29" s="216">
        <f>SUM(G7:G28)</f>
        <v>0</v>
      </c>
      <c r="H29" s="137">
        <f>G29-F29</f>
        <v>0</v>
      </c>
      <c r="I29" s="202">
        <f>IF(F29=0,0,H29/F29)</f>
        <v>0</v>
      </c>
      <c r="J29" s="217"/>
    </row>
    <row r="30" customHeight="1" spans="1:10">
      <c r="A30" s="219" t="str">
        <f>参数填写!A5</f>
        <v>被评估单位填表人：蒋申璐</v>
      </c>
      <c r="B30" s="219"/>
      <c r="C30" s="219"/>
      <c r="D30" s="219"/>
      <c r="E30" s="224"/>
      <c r="F30" s="232" t="s">
        <v>792</v>
      </c>
      <c r="G30" s="222"/>
      <c r="H30" s="222"/>
      <c r="I30" s="222"/>
      <c r="J30" s="222"/>
    </row>
    <row r="31" customHeight="1" spans="1:10">
      <c r="A31" s="223" t="str">
        <f>参数填写!A6</f>
        <v>填表日期：2022年8月</v>
      </c>
      <c r="B31" s="224"/>
      <c r="C31" s="224"/>
      <c r="D31" s="224"/>
      <c r="E31" s="224"/>
      <c r="F31" s="224"/>
    </row>
  </sheetData>
  <mergeCells count="1">
    <mergeCell ref="A29:B29"/>
  </mergeCells>
  <printOptions horizontalCentered="1"/>
  <pageMargins left="0.34" right="0.39" top="0.7"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E7" sqref="E7:F7"/>
    </sheetView>
  </sheetViews>
  <sheetFormatPr defaultColWidth="9" defaultRowHeight="15.75" customHeight="1"/>
  <cols>
    <col min="1" max="1" width="5.6" style="81" customWidth="1"/>
    <col min="2" max="2" width="23.6" style="81" customWidth="1"/>
    <col min="3" max="3" width="12" style="81" customWidth="1"/>
    <col min="4" max="4" width="18.7" style="81" customWidth="1"/>
    <col min="5" max="5" width="17.6" style="81" customWidth="1"/>
    <col min="6" max="6" width="16.5" style="81" customWidth="1"/>
    <col min="7" max="7" width="12" style="81" customWidth="1"/>
    <col min="8" max="8" width="12.2" style="81" customWidth="1"/>
    <col min="9" max="9" width="9.7" style="81" customWidth="1"/>
    <col min="10" max="16384" width="9" style="81"/>
  </cols>
  <sheetData>
    <row r="1" s="73" customFormat="1" ht="30" customHeight="1" spans="1:9">
      <c r="A1" s="189" t="s">
        <v>793</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794</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354</v>
      </c>
      <c r="E6" s="212" t="s">
        <v>94</v>
      </c>
      <c r="F6" s="133" t="s">
        <v>95</v>
      </c>
      <c r="G6" s="133" t="s">
        <v>475</v>
      </c>
      <c r="H6" s="133" t="s">
        <v>97</v>
      </c>
      <c r="I6" s="133" t="s">
        <v>8</v>
      </c>
    </row>
    <row r="7" customHeight="1" spans="1:9">
      <c r="A7" s="110"/>
      <c r="B7" s="213"/>
      <c r="C7" s="214"/>
      <c r="D7" s="110"/>
      <c r="E7" s="215"/>
      <c r="F7" s="216"/>
      <c r="G7" s="137">
        <f>F7-E7</f>
        <v>0</v>
      </c>
      <c r="H7" s="202">
        <f>IF(E7=0,0,G7/E7)</f>
        <v>0</v>
      </c>
      <c r="I7" s="217"/>
    </row>
    <row r="8" customHeight="1" spans="1:9">
      <c r="A8" s="110"/>
      <c r="B8" s="213"/>
      <c r="C8" s="214"/>
      <c r="D8" s="110"/>
      <c r="E8" s="215"/>
      <c r="F8" s="216"/>
      <c r="G8" s="216"/>
      <c r="H8" s="216"/>
      <c r="I8" s="217"/>
    </row>
    <row r="9" customHeight="1" spans="1:9">
      <c r="A9" s="110"/>
      <c r="B9" s="213"/>
      <c r="C9" s="214"/>
      <c r="D9" s="110"/>
      <c r="E9" s="215"/>
      <c r="F9" s="216"/>
      <c r="G9" s="216"/>
      <c r="H9" s="216"/>
      <c r="I9" s="217"/>
    </row>
    <row r="10" customHeight="1" spans="1:9">
      <c r="A10" s="110"/>
      <c r="B10" s="213"/>
      <c r="C10" s="214"/>
      <c r="D10" s="110"/>
      <c r="E10" s="215"/>
      <c r="F10" s="216"/>
      <c r="G10" s="216"/>
      <c r="H10" s="216"/>
      <c r="I10" s="217"/>
    </row>
    <row r="11" customHeight="1" spans="1:9">
      <c r="A11" s="110"/>
      <c r="B11" s="213"/>
      <c r="C11" s="214"/>
      <c r="D11" s="110"/>
      <c r="E11" s="215"/>
      <c r="F11" s="216"/>
      <c r="G11" s="216"/>
      <c r="H11" s="216"/>
      <c r="I11" s="217"/>
    </row>
    <row r="12" customHeight="1" spans="1:9">
      <c r="A12" s="110"/>
      <c r="B12" s="213"/>
      <c r="C12" s="214"/>
      <c r="D12" s="110"/>
      <c r="E12" s="215"/>
      <c r="F12" s="216"/>
      <c r="G12" s="216"/>
      <c r="H12" s="216"/>
      <c r="I12" s="217"/>
    </row>
    <row r="13" customHeight="1" spans="1:9">
      <c r="A13" s="110"/>
      <c r="B13" s="213"/>
      <c r="C13" s="214"/>
      <c r="D13" s="110"/>
      <c r="E13" s="215"/>
      <c r="F13" s="216"/>
      <c r="G13" s="216"/>
      <c r="H13" s="216"/>
      <c r="I13" s="217"/>
    </row>
    <row r="14" customHeight="1" spans="1:9">
      <c r="A14" s="110"/>
      <c r="B14" s="213"/>
      <c r="C14" s="214"/>
      <c r="D14" s="110"/>
      <c r="E14" s="215"/>
      <c r="F14" s="216"/>
      <c r="G14" s="216"/>
      <c r="H14" s="216"/>
      <c r="I14" s="217"/>
    </row>
    <row r="15" customHeight="1" spans="1:9">
      <c r="A15" s="110"/>
      <c r="B15" s="213"/>
      <c r="C15" s="214"/>
      <c r="D15" s="110"/>
      <c r="E15" s="215"/>
      <c r="F15" s="216"/>
      <c r="G15" s="216"/>
      <c r="H15" s="216"/>
      <c r="I15" s="217"/>
    </row>
    <row r="16" customHeight="1" spans="1:9">
      <c r="A16" s="110"/>
      <c r="B16" s="213"/>
      <c r="C16" s="214"/>
      <c r="D16" s="110"/>
      <c r="E16" s="215"/>
      <c r="F16" s="216"/>
      <c r="G16" s="216"/>
      <c r="H16" s="216"/>
      <c r="I16" s="217"/>
    </row>
    <row r="17" customHeight="1" spans="1:9">
      <c r="A17" s="110"/>
      <c r="B17" s="213"/>
      <c r="C17" s="214"/>
      <c r="D17" s="110"/>
      <c r="E17" s="215"/>
      <c r="F17" s="216"/>
      <c r="G17" s="216"/>
      <c r="H17" s="216"/>
      <c r="I17" s="217"/>
    </row>
    <row r="18" customHeight="1" spans="1:9">
      <c r="A18" s="110"/>
      <c r="B18" s="213"/>
      <c r="C18" s="214"/>
      <c r="D18" s="110"/>
      <c r="E18" s="215"/>
      <c r="F18" s="216"/>
      <c r="G18" s="216"/>
      <c r="H18" s="216"/>
      <c r="I18" s="217"/>
    </row>
    <row r="19" customHeight="1" spans="1:9">
      <c r="A19" s="110"/>
      <c r="B19" s="213"/>
      <c r="C19" s="214"/>
      <c r="D19" s="110"/>
      <c r="E19" s="215"/>
      <c r="F19" s="216"/>
      <c r="G19" s="216"/>
      <c r="H19" s="216"/>
      <c r="I19" s="217"/>
    </row>
    <row r="20" customHeight="1" spans="1:9">
      <c r="A20" s="110"/>
      <c r="B20" s="213"/>
      <c r="C20" s="214"/>
      <c r="D20" s="110"/>
      <c r="E20" s="215"/>
      <c r="F20" s="216"/>
      <c r="G20" s="216"/>
      <c r="H20" s="216"/>
      <c r="I20" s="217"/>
    </row>
    <row r="21" customHeight="1" spans="1:9">
      <c r="A21" s="110"/>
      <c r="B21" s="213"/>
      <c r="C21" s="214"/>
      <c r="D21" s="110"/>
      <c r="E21" s="215"/>
      <c r="F21" s="216"/>
      <c r="G21" s="216"/>
      <c r="H21" s="216"/>
      <c r="I21" s="217"/>
    </row>
    <row r="22" customHeight="1" spans="1:9">
      <c r="A22" s="110"/>
      <c r="B22" s="213"/>
      <c r="C22" s="214"/>
      <c r="D22" s="110"/>
      <c r="E22" s="215"/>
      <c r="F22" s="216"/>
      <c r="G22" s="216"/>
      <c r="H22" s="216"/>
      <c r="I22" s="217"/>
    </row>
    <row r="23" customHeight="1" spans="1:9">
      <c r="A23" s="110"/>
      <c r="B23" s="213"/>
      <c r="C23" s="214"/>
      <c r="D23" s="110"/>
      <c r="E23" s="215"/>
      <c r="F23" s="216"/>
      <c r="G23" s="216"/>
      <c r="H23" s="216"/>
      <c r="I23" s="217"/>
    </row>
    <row r="24" customHeight="1" spans="1:9">
      <c r="A24" s="110"/>
      <c r="B24" s="213"/>
      <c r="C24" s="214"/>
      <c r="D24" s="110"/>
      <c r="E24" s="215"/>
      <c r="F24" s="216"/>
      <c r="G24" s="216"/>
      <c r="H24" s="216"/>
      <c r="I24" s="217"/>
    </row>
    <row r="25" customHeight="1" spans="1:9">
      <c r="A25" s="110"/>
      <c r="B25" s="213"/>
      <c r="C25" s="214"/>
      <c r="D25" s="110"/>
      <c r="E25" s="215"/>
      <c r="F25" s="216"/>
      <c r="G25" s="216"/>
      <c r="H25" s="216"/>
      <c r="I25" s="217"/>
    </row>
    <row r="26" customHeight="1" spans="1:9">
      <c r="A26" s="110"/>
      <c r="B26" s="213"/>
      <c r="C26" s="214"/>
      <c r="D26" s="110"/>
      <c r="E26" s="215"/>
      <c r="F26" s="216"/>
      <c r="G26" s="216"/>
      <c r="H26" s="216"/>
      <c r="I26" s="217"/>
    </row>
    <row r="27" customHeight="1" spans="1:9">
      <c r="A27" s="110"/>
      <c r="B27" s="213"/>
      <c r="C27" s="214"/>
      <c r="D27" s="110"/>
      <c r="E27" s="215"/>
      <c r="F27" s="216"/>
      <c r="G27" s="216"/>
      <c r="H27" s="216"/>
      <c r="I27" s="217"/>
    </row>
    <row r="28" customHeight="1" spans="1:9">
      <c r="A28" s="110"/>
      <c r="B28" s="213"/>
      <c r="C28" s="214"/>
      <c r="D28" s="110"/>
      <c r="E28" s="215"/>
      <c r="F28" s="216"/>
      <c r="G28" s="216"/>
      <c r="H28" s="216"/>
      <c r="I28" s="217"/>
    </row>
    <row r="29" customHeight="1" spans="1:9">
      <c r="A29" s="218" t="s">
        <v>195</v>
      </c>
      <c r="B29" s="196"/>
      <c r="C29" s="214"/>
      <c r="D29" s="110"/>
      <c r="E29" s="216">
        <f>SUM(E7:E28)</f>
        <v>0</v>
      </c>
      <c r="F29" s="216">
        <f>SUM(F7:F28)</f>
        <v>0</v>
      </c>
      <c r="G29" s="137">
        <f>F29-E29</f>
        <v>0</v>
      </c>
      <c r="H29" s="202">
        <f>IF(E29=0,0,G29/E29)</f>
        <v>0</v>
      </c>
      <c r="I29" s="217"/>
    </row>
    <row r="30" customHeight="1" spans="1:9">
      <c r="A30" s="219" t="str">
        <f>参数填写!A5</f>
        <v>被评估单位填表人：蒋申璐</v>
      </c>
      <c r="B30" s="219"/>
      <c r="C30" s="219"/>
      <c r="D30" s="219"/>
      <c r="E30" s="232" t="s">
        <v>672</v>
      </c>
      <c r="F30" s="221"/>
      <c r="G30" s="221"/>
      <c r="H30" s="221"/>
      <c r="I30" s="221"/>
    </row>
    <row r="31" customHeight="1" spans="1:9">
      <c r="A31" s="223" t="str">
        <f>参数填写!A6</f>
        <v>填表日期：2022年8月</v>
      </c>
      <c r="B31" s="224"/>
      <c r="C31" s="224"/>
      <c r="D31" s="224"/>
      <c r="E31" s="224"/>
      <c r="F31" s="224"/>
      <c r="G31" s="224"/>
      <c r="H31" s="224"/>
      <c r="I31" s="224"/>
    </row>
  </sheetData>
  <mergeCells count="1">
    <mergeCell ref="A29:B29"/>
  </mergeCells>
  <printOptions horizontalCentered="1"/>
  <pageMargins left="0.34" right="0.19" top="0.71"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1"/>
  <sheetViews>
    <sheetView workbookViewId="0">
      <selection activeCell="D12" sqref="D12"/>
    </sheetView>
  </sheetViews>
  <sheetFormatPr defaultColWidth="9" defaultRowHeight="15.75" customHeight="1" outlineLevelCol="5"/>
  <cols>
    <col min="1" max="1" width="6.2" style="81" customWidth="1"/>
    <col min="2" max="2" width="29.9" style="81" customWidth="1"/>
    <col min="3" max="3" width="21.9" style="81" customWidth="1"/>
    <col min="4" max="4" width="20.6" style="81" customWidth="1"/>
    <col min="5" max="5" width="21" style="81" customWidth="1"/>
    <col min="6" max="6" width="17.4" style="81" customWidth="1"/>
    <col min="7" max="16384" width="9" style="81"/>
  </cols>
  <sheetData>
    <row r="1" s="73" customFormat="1" ht="30" customHeight="1" spans="1:6">
      <c r="A1" s="189" t="s">
        <v>795</v>
      </c>
      <c r="B1" s="86"/>
      <c r="C1" s="86"/>
      <c r="D1" s="86"/>
      <c r="E1" s="86"/>
      <c r="F1" s="86"/>
    </row>
    <row r="2" ht="14.1" customHeight="1" spans="1:6">
      <c r="A2" s="190" t="str">
        <f>参数填写!A3</f>
        <v>评估基准日：2022年7月31日</v>
      </c>
      <c r="B2" s="92"/>
      <c r="C2" s="92"/>
      <c r="D2" s="92"/>
      <c r="E2" s="92"/>
      <c r="F2" s="92"/>
    </row>
    <row r="3" ht="14.1" customHeight="1" spans="1:6">
      <c r="A3" s="100"/>
      <c r="B3" s="100"/>
      <c r="C3" s="100"/>
      <c r="D3" s="100"/>
      <c r="E3" s="100"/>
      <c r="F3" s="103" t="s">
        <v>796</v>
      </c>
    </row>
    <row r="4" ht="14.1" customHeight="1" spans="1:6">
      <c r="A4" s="100"/>
      <c r="B4" s="100"/>
      <c r="C4" s="100"/>
      <c r="D4" s="100"/>
      <c r="E4" s="100"/>
      <c r="F4" s="103"/>
    </row>
    <row r="5" customHeight="1" spans="1:6">
      <c r="A5" s="210" t="str">
        <f>参数填写!A4</f>
        <v>被评估单位：杭氧集团股份有限公司</v>
      </c>
      <c r="B5" s="210"/>
      <c r="C5" s="210"/>
      <c r="F5" s="244" t="s">
        <v>3</v>
      </c>
    </row>
    <row r="6" s="243" customFormat="1" customHeight="1" spans="1:6">
      <c r="A6" s="106" t="s">
        <v>171</v>
      </c>
      <c r="B6" s="106" t="s">
        <v>130</v>
      </c>
      <c r="C6" s="106" t="s">
        <v>94</v>
      </c>
      <c r="D6" s="106" t="s">
        <v>95</v>
      </c>
      <c r="E6" s="106" t="s">
        <v>475</v>
      </c>
      <c r="F6" s="106" t="s">
        <v>273</v>
      </c>
    </row>
    <row r="7" customHeight="1" spans="1:6">
      <c r="A7" s="106" t="s">
        <v>797</v>
      </c>
      <c r="B7" s="217" t="s">
        <v>160</v>
      </c>
      <c r="C7" s="204">
        <f>SUMIF('6-1长期借款'!$A$8:$A$5171,"合计",'6-1长期借款'!H$8:H$5171)</f>
        <v>0</v>
      </c>
      <c r="D7" s="204">
        <f>SUMIF('6-1长期借款'!$A$8:$A$5171,"合计",'6-1长期借款'!J$8:J$5171)</f>
        <v>0</v>
      </c>
      <c r="E7" s="137">
        <f t="shared" ref="E7:E13" si="0">D7-C7</f>
        <v>0</v>
      </c>
      <c r="F7" s="202">
        <f t="shared" ref="F7:F13" si="1">IF(C7=0,0,E7/C7)</f>
        <v>0</v>
      </c>
    </row>
    <row r="8" customHeight="1" spans="1:6">
      <c r="A8" s="106" t="s">
        <v>798</v>
      </c>
      <c r="B8" s="217" t="s">
        <v>161</v>
      </c>
      <c r="C8" s="204">
        <f>SUMIF('6-2应付债券'!$A$8:$A$5171,"合计",'6-2应付债券'!G$8:G$5171)</f>
        <v>0</v>
      </c>
      <c r="D8" s="204">
        <f>SUMIF('6-2应付债券'!$A$8:$A$5171,"合计",'6-2应付债券'!H$8:H$5171)</f>
        <v>0</v>
      </c>
      <c r="E8" s="137">
        <f t="shared" si="0"/>
        <v>0</v>
      </c>
      <c r="F8" s="202">
        <f t="shared" si="1"/>
        <v>0</v>
      </c>
    </row>
    <row r="9" customHeight="1" spans="1:6">
      <c r="A9" s="106" t="s">
        <v>799</v>
      </c>
      <c r="B9" s="217" t="s">
        <v>162</v>
      </c>
      <c r="C9" s="204">
        <f>SUMIF('6-3长期应付款'!$A$8:$A$5171,"合计",'6-3长期应付款'!G$8:G$5171)</f>
        <v>0</v>
      </c>
      <c r="D9" s="204">
        <f>SUMIF('6-3长期应付款'!$A$8:$A$5171,"合计",'6-3长期应付款'!H$8:H$5171)</f>
        <v>0</v>
      </c>
      <c r="E9" s="137">
        <f t="shared" si="0"/>
        <v>0</v>
      </c>
      <c r="F9" s="202">
        <f t="shared" si="1"/>
        <v>0</v>
      </c>
    </row>
    <row r="10" customHeight="1" spans="1:6">
      <c r="A10" s="106" t="s">
        <v>800</v>
      </c>
      <c r="B10" s="217" t="s">
        <v>163</v>
      </c>
      <c r="C10" s="204">
        <f>SUMIF('6-4专项应付款'!$A$7:$A$5170,"合计",'6-4专项应付款'!E$7:E$5170)</f>
        <v>0</v>
      </c>
      <c r="D10" s="204">
        <f>SUMIF('6-4专项应付款'!$A$7:$A$5170,"合计",'6-4专项应付款'!F$7:F$5170)</f>
        <v>0</v>
      </c>
      <c r="E10" s="137">
        <f t="shared" si="0"/>
        <v>0</v>
      </c>
      <c r="F10" s="202">
        <f t="shared" si="1"/>
        <v>0</v>
      </c>
    </row>
    <row r="11" customHeight="1" spans="1:6">
      <c r="A11" s="106" t="s">
        <v>801</v>
      </c>
      <c r="B11" s="217" t="s">
        <v>164</v>
      </c>
      <c r="C11" s="204">
        <f>SUMIF('6-5预计负债'!$A$8:$A$5171,"合计",'6-5预计负债'!E$8:E$5171)</f>
        <v>0</v>
      </c>
      <c r="D11" s="204">
        <f>SUMIF('6-5预计负债'!$A$8:$A$5171,"合计",'6-5预计负债'!F$8:F$5171)</f>
        <v>0</v>
      </c>
      <c r="E11" s="137">
        <f t="shared" si="0"/>
        <v>0</v>
      </c>
      <c r="F11" s="202">
        <f t="shared" si="1"/>
        <v>0</v>
      </c>
    </row>
    <row r="12" customHeight="1" spans="1:6">
      <c r="A12" s="106" t="s">
        <v>802</v>
      </c>
      <c r="B12" s="217" t="s">
        <v>165</v>
      </c>
      <c r="C12" s="204">
        <f>SUMIF('6-6递延所得税负债'!$A$8:$A$5171,"合计",'6-6递延所得税负债'!D$8:D$5171)</f>
        <v>0</v>
      </c>
      <c r="D12" s="204">
        <f>SUMIF('6-6递延所得税负债'!$A$8:$A$5171,"合计",'6-6递延所得税负债'!E$8:E$5171)</f>
        <v>0</v>
      </c>
      <c r="E12" s="137">
        <f t="shared" si="0"/>
        <v>0</v>
      </c>
      <c r="F12" s="202">
        <f t="shared" si="1"/>
        <v>0</v>
      </c>
    </row>
    <row r="13" customHeight="1" spans="1:6">
      <c r="A13" s="106" t="s">
        <v>803</v>
      </c>
      <c r="B13" s="217" t="s">
        <v>166</v>
      </c>
      <c r="C13" s="204">
        <f>SUMIF('6-7其他非流动负债'!$A$8:$A$5171,"合计",'6-7其他非流动负债'!E$8:E$5171)</f>
        <v>0</v>
      </c>
      <c r="D13" s="204">
        <f>SUMIF('6-7其他非流动负债'!$A$8:$A$5171,"合计",'6-7其他非流动负债'!F$8:F$5171)</f>
        <v>0</v>
      </c>
      <c r="E13" s="137">
        <f t="shared" si="0"/>
        <v>0</v>
      </c>
      <c r="F13" s="202">
        <f t="shared" si="1"/>
        <v>0</v>
      </c>
    </row>
    <row r="14" customHeight="1" spans="1:6">
      <c r="A14" s="110"/>
      <c r="B14" s="217"/>
      <c r="C14" s="137"/>
      <c r="D14" s="137"/>
      <c r="E14" s="216"/>
      <c r="F14" s="216"/>
    </row>
    <row r="15" customHeight="1" spans="1:6">
      <c r="A15" s="110"/>
      <c r="B15" s="217"/>
      <c r="C15" s="137"/>
      <c r="D15" s="137"/>
      <c r="E15" s="216"/>
      <c r="F15" s="216"/>
    </row>
    <row r="16" customHeight="1" spans="1:6">
      <c r="A16" s="110"/>
      <c r="B16" s="217"/>
      <c r="C16" s="137"/>
      <c r="D16" s="137"/>
      <c r="E16" s="216"/>
      <c r="F16" s="216"/>
    </row>
    <row r="17" customHeight="1" spans="1:6">
      <c r="A17" s="110"/>
      <c r="B17" s="217"/>
      <c r="C17" s="137"/>
      <c r="D17" s="137"/>
      <c r="E17" s="216"/>
      <c r="F17" s="216"/>
    </row>
    <row r="18" customHeight="1" spans="1:6">
      <c r="A18" s="110"/>
      <c r="B18" s="217"/>
      <c r="C18" s="137"/>
      <c r="D18" s="137"/>
      <c r="E18" s="216"/>
      <c r="F18" s="216"/>
    </row>
    <row r="19" customHeight="1" spans="1:6">
      <c r="A19" s="110"/>
      <c r="B19" s="217"/>
      <c r="C19" s="137"/>
      <c r="D19" s="137"/>
      <c r="E19" s="216"/>
      <c r="F19" s="216"/>
    </row>
    <row r="20" customHeight="1" spans="1:6">
      <c r="A20" s="110"/>
      <c r="B20" s="217"/>
      <c r="C20" s="137"/>
      <c r="D20" s="137"/>
      <c r="E20" s="216"/>
      <c r="F20" s="216"/>
    </row>
    <row r="21" customHeight="1" spans="1:6">
      <c r="A21" s="110"/>
      <c r="B21" s="217"/>
      <c r="C21" s="137"/>
      <c r="D21" s="137"/>
      <c r="E21" s="216"/>
      <c r="F21" s="216"/>
    </row>
    <row r="22" customHeight="1" spans="1:6">
      <c r="A22" s="110"/>
      <c r="B22" s="217"/>
      <c r="C22" s="137"/>
      <c r="D22" s="137"/>
      <c r="E22" s="216"/>
      <c r="F22" s="216"/>
    </row>
    <row r="23" customHeight="1" spans="1:6">
      <c r="A23" s="110"/>
      <c r="B23" s="217"/>
      <c r="C23" s="137"/>
      <c r="D23" s="137"/>
      <c r="E23" s="216"/>
      <c r="F23" s="216"/>
    </row>
    <row r="24" customHeight="1" spans="1:6">
      <c r="A24" s="110"/>
      <c r="B24" s="217"/>
      <c r="C24" s="137"/>
      <c r="D24" s="137"/>
      <c r="E24" s="216"/>
      <c r="F24" s="216"/>
    </row>
    <row r="25" customHeight="1" spans="1:6">
      <c r="A25" s="110"/>
      <c r="B25" s="217"/>
      <c r="C25" s="137"/>
      <c r="D25" s="137"/>
      <c r="E25" s="216"/>
      <c r="F25" s="216"/>
    </row>
    <row r="26" customHeight="1" spans="1:6">
      <c r="A26" s="110"/>
      <c r="B26" s="217"/>
      <c r="C26" s="137"/>
      <c r="D26" s="137"/>
      <c r="E26" s="216"/>
      <c r="F26" s="216"/>
    </row>
    <row r="27" customHeight="1" spans="1:6">
      <c r="A27" s="106"/>
      <c r="B27" s="245"/>
      <c r="C27" s="137"/>
      <c r="D27" s="137"/>
      <c r="E27" s="216"/>
      <c r="F27" s="216"/>
    </row>
    <row r="28" customHeight="1" spans="1:6">
      <c r="A28" s="106"/>
      <c r="B28" s="245"/>
      <c r="C28" s="137"/>
      <c r="D28" s="137"/>
      <c r="E28" s="216"/>
      <c r="F28" s="216"/>
    </row>
    <row r="29" customHeight="1" spans="1:6">
      <c r="A29" s="246" t="s">
        <v>804</v>
      </c>
      <c r="B29" s="195"/>
      <c r="C29" s="137">
        <f>SUM(C7:C13)</f>
        <v>0</v>
      </c>
      <c r="D29" s="137">
        <f>SUM(D7:D13)</f>
        <v>0</v>
      </c>
      <c r="E29" s="137">
        <f>D29-C29</f>
        <v>0</v>
      </c>
      <c r="F29" s="202">
        <f>IF(C29=0,0,E29/C29)</f>
        <v>0</v>
      </c>
    </row>
    <row r="30" customHeight="1" spans="1:6">
      <c r="A30" s="104"/>
      <c r="D30" s="208" t="s">
        <v>186</v>
      </c>
      <c r="E30" s="208"/>
      <c r="F30" s="208"/>
    </row>
    <row r="31" customHeight="1" spans="1:6">
      <c r="A31" s="79"/>
    </row>
  </sheetData>
  <mergeCells count="1">
    <mergeCell ref="A29:B29"/>
  </mergeCells>
  <printOptions horizontalCentered="1"/>
  <pageMargins left="0.63" right="0.47" top="0.87" bottom="0.866141732283464" header="1.22"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workbookViewId="0">
      <selection activeCell="H7" sqref="H7:J7"/>
    </sheetView>
  </sheetViews>
  <sheetFormatPr defaultColWidth="9" defaultRowHeight="15.75" customHeight="1"/>
  <cols>
    <col min="1" max="1" width="5.5" style="81" customWidth="1"/>
    <col min="2" max="2" width="20.5" style="81" customWidth="1"/>
    <col min="3" max="3" width="7.5" style="81" customWidth="1"/>
    <col min="4" max="4" width="7.6" style="81" customWidth="1"/>
    <col min="5" max="5" width="7.2" style="81" customWidth="1"/>
    <col min="6" max="6" width="6.1" style="81" customWidth="1"/>
    <col min="7" max="7" width="10" style="81" customWidth="1"/>
    <col min="8" max="8" width="10.5" style="81" customWidth="1"/>
    <col min="9" max="9" width="11.9" style="81" customWidth="1"/>
    <col min="10" max="10" width="12.9" style="81" customWidth="1"/>
    <col min="11" max="11" width="9.1" style="81" customWidth="1"/>
    <col min="12" max="12" width="9.4" style="81" customWidth="1"/>
    <col min="13" max="13" width="10.6" style="81" customWidth="1"/>
    <col min="14" max="16384" width="9" style="81"/>
  </cols>
  <sheetData>
    <row r="1" s="73" customFormat="1" ht="30" customHeight="1" spans="1:13">
      <c r="A1" s="189" t="s">
        <v>805</v>
      </c>
      <c r="B1" s="86"/>
      <c r="C1" s="86"/>
      <c r="D1" s="86"/>
      <c r="E1" s="86"/>
      <c r="F1" s="86"/>
      <c r="G1" s="86"/>
      <c r="H1" s="86"/>
      <c r="I1" s="86"/>
      <c r="J1" s="86"/>
      <c r="K1" s="86"/>
      <c r="L1" s="86"/>
      <c r="M1" s="86"/>
    </row>
    <row r="2" ht="14.1" customHeight="1" spans="1:13">
      <c r="A2" s="190" t="str">
        <f>参数填写!A3</f>
        <v>评估基准日：2022年7月31日</v>
      </c>
      <c r="B2" s="92"/>
      <c r="C2" s="92"/>
      <c r="D2" s="92"/>
      <c r="E2" s="92"/>
      <c r="F2" s="92"/>
      <c r="G2" s="92"/>
      <c r="H2" s="93"/>
      <c r="I2" s="93"/>
      <c r="J2" s="93"/>
      <c r="K2" s="93"/>
      <c r="L2" s="93"/>
      <c r="M2" s="93"/>
    </row>
    <row r="3" ht="14.1" customHeight="1" spans="1:13">
      <c r="A3" s="100"/>
      <c r="B3" s="100"/>
      <c r="C3" s="100"/>
      <c r="D3" s="100"/>
      <c r="E3" s="100"/>
      <c r="F3" s="100"/>
      <c r="G3" s="100"/>
      <c r="H3" s="96"/>
      <c r="I3" s="96"/>
      <c r="J3" s="96"/>
      <c r="K3" s="96"/>
      <c r="L3" s="96"/>
      <c r="M3" s="191" t="s">
        <v>806</v>
      </c>
    </row>
    <row r="4" ht="14.1" customHeight="1" spans="1:13">
      <c r="A4" s="100"/>
      <c r="B4" s="100"/>
      <c r="C4" s="100"/>
      <c r="D4" s="100"/>
      <c r="E4" s="100"/>
      <c r="F4" s="100"/>
      <c r="G4" s="100"/>
      <c r="H4" s="96"/>
      <c r="I4" s="96"/>
      <c r="J4" s="96"/>
      <c r="K4" s="96"/>
      <c r="L4" s="96"/>
      <c r="M4" s="191"/>
    </row>
    <row r="5" customHeight="1" spans="1:13">
      <c r="A5" s="210" t="str">
        <f>参数填写!A4</f>
        <v>被评估单位：杭氧集团股份有限公司</v>
      </c>
      <c r="B5" s="210"/>
      <c r="C5" s="210"/>
      <c r="D5" s="210"/>
      <c r="E5" s="210"/>
      <c r="M5" s="211" t="s">
        <v>3</v>
      </c>
    </row>
    <row r="6" s="74" customFormat="1" customHeight="1" spans="1:13">
      <c r="A6" s="133" t="s">
        <v>5</v>
      </c>
      <c r="B6" s="133" t="s">
        <v>745</v>
      </c>
      <c r="C6" s="133" t="s">
        <v>251</v>
      </c>
      <c r="D6" s="133" t="s">
        <v>394</v>
      </c>
      <c r="E6" s="133" t="s">
        <v>807</v>
      </c>
      <c r="F6" s="133" t="s">
        <v>199</v>
      </c>
      <c r="G6" s="133" t="s">
        <v>747</v>
      </c>
      <c r="H6" s="212" t="s">
        <v>94</v>
      </c>
      <c r="I6" s="133" t="s">
        <v>748</v>
      </c>
      <c r="J6" s="133" t="s">
        <v>95</v>
      </c>
      <c r="K6" s="133" t="s">
        <v>475</v>
      </c>
      <c r="L6" s="133" t="s">
        <v>97</v>
      </c>
      <c r="M6" s="133" t="s">
        <v>8</v>
      </c>
    </row>
    <row r="7" customHeight="1" spans="1:13">
      <c r="A7" s="110"/>
      <c r="B7" s="213"/>
      <c r="C7" s="214"/>
      <c r="D7" s="214"/>
      <c r="E7" s="214"/>
      <c r="F7" s="110"/>
      <c r="G7" s="216"/>
      <c r="H7" s="215"/>
      <c r="I7" s="242"/>
      <c r="J7" s="216"/>
      <c r="K7" s="137">
        <f>J7-H7</f>
        <v>0</v>
      </c>
      <c r="L7" s="202">
        <f>IF(H7=0,0,K7/H7)</f>
        <v>0</v>
      </c>
      <c r="M7" s="217"/>
    </row>
    <row r="8" customHeight="1" spans="1:13">
      <c r="A8" s="110"/>
      <c r="B8" s="213"/>
      <c r="C8" s="214"/>
      <c r="D8" s="214"/>
      <c r="E8" s="110"/>
      <c r="F8" s="110"/>
      <c r="G8" s="216"/>
      <c r="H8" s="215"/>
      <c r="I8" s="242"/>
      <c r="J8" s="216"/>
      <c r="K8" s="216"/>
      <c r="L8" s="216"/>
      <c r="M8" s="217"/>
    </row>
    <row r="9" customHeight="1" spans="1:13">
      <c r="A9" s="110"/>
      <c r="B9" s="213"/>
      <c r="C9" s="214"/>
      <c r="D9" s="214"/>
      <c r="E9" s="110"/>
      <c r="F9" s="110"/>
      <c r="G9" s="216"/>
      <c r="H9" s="215"/>
      <c r="I9" s="242"/>
      <c r="J9" s="216"/>
      <c r="K9" s="216"/>
      <c r="L9" s="216"/>
      <c r="M9" s="217"/>
    </row>
    <row r="10" customHeight="1" spans="1:13">
      <c r="A10" s="110"/>
      <c r="B10" s="213"/>
      <c r="C10" s="214"/>
      <c r="D10" s="214"/>
      <c r="E10" s="110"/>
      <c r="F10" s="110"/>
      <c r="G10" s="216"/>
      <c r="H10" s="215"/>
      <c r="I10" s="242"/>
      <c r="J10" s="216"/>
      <c r="K10" s="216"/>
      <c r="L10" s="216"/>
      <c r="M10" s="217"/>
    </row>
    <row r="11" customHeight="1" spans="1:13">
      <c r="A11" s="110"/>
      <c r="B11" s="213"/>
      <c r="C11" s="214"/>
      <c r="D11" s="214"/>
      <c r="E11" s="110"/>
      <c r="F11" s="110"/>
      <c r="G11" s="216"/>
      <c r="H11" s="215"/>
      <c r="I11" s="242"/>
      <c r="J11" s="216"/>
      <c r="K11" s="216"/>
      <c r="L11" s="216"/>
      <c r="M11" s="217"/>
    </row>
    <row r="12" customHeight="1" spans="1:13">
      <c r="A12" s="110"/>
      <c r="B12" s="213"/>
      <c r="C12" s="214"/>
      <c r="D12" s="214"/>
      <c r="E12" s="110"/>
      <c r="F12" s="110"/>
      <c r="G12" s="216"/>
      <c r="H12" s="215"/>
      <c r="I12" s="242"/>
      <c r="J12" s="216"/>
      <c r="K12" s="216"/>
      <c r="L12" s="216"/>
      <c r="M12" s="217"/>
    </row>
    <row r="13" customHeight="1" spans="1:13">
      <c r="A13" s="110"/>
      <c r="B13" s="213"/>
      <c r="C13" s="214"/>
      <c r="D13" s="214"/>
      <c r="E13" s="110"/>
      <c r="F13" s="110"/>
      <c r="G13" s="216"/>
      <c r="H13" s="215"/>
      <c r="I13" s="242"/>
      <c r="J13" s="216"/>
      <c r="K13" s="216"/>
      <c r="L13" s="216"/>
      <c r="M13" s="217"/>
    </row>
    <row r="14" customHeight="1" spans="1:13">
      <c r="A14" s="110"/>
      <c r="B14" s="213"/>
      <c r="C14" s="214"/>
      <c r="D14" s="214"/>
      <c r="E14" s="110"/>
      <c r="F14" s="110"/>
      <c r="G14" s="216"/>
      <c r="H14" s="215"/>
      <c r="I14" s="242"/>
      <c r="J14" s="216"/>
      <c r="K14" s="216"/>
      <c r="L14" s="216"/>
      <c r="M14" s="217"/>
    </row>
    <row r="15" customHeight="1" spans="1:13">
      <c r="A15" s="110"/>
      <c r="B15" s="213"/>
      <c r="C15" s="214"/>
      <c r="D15" s="214"/>
      <c r="E15" s="110"/>
      <c r="F15" s="110"/>
      <c r="G15" s="216"/>
      <c r="H15" s="215"/>
      <c r="I15" s="242"/>
      <c r="J15" s="216"/>
      <c r="K15" s="216"/>
      <c r="L15" s="216"/>
      <c r="M15" s="217"/>
    </row>
    <row r="16" customHeight="1" spans="1:13">
      <c r="A16" s="110"/>
      <c r="B16" s="213"/>
      <c r="C16" s="214"/>
      <c r="D16" s="214"/>
      <c r="E16" s="110"/>
      <c r="F16" s="110"/>
      <c r="G16" s="216"/>
      <c r="H16" s="215"/>
      <c r="I16" s="242"/>
      <c r="J16" s="216"/>
      <c r="K16" s="216"/>
      <c r="L16" s="216"/>
      <c r="M16" s="217"/>
    </row>
    <row r="17" customHeight="1" spans="1:13">
      <c r="A17" s="110"/>
      <c r="B17" s="213"/>
      <c r="C17" s="214"/>
      <c r="D17" s="214"/>
      <c r="E17" s="110"/>
      <c r="F17" s="110"/>
      <c r="G17" s="216"/>
      <c r="H17" s="215"/>
      <c r="I17" s="242"/>
      <c r="J17" s="216"/>
      <c r="K17" s="216"/>
      <c r="L17" s="216"/>
      <c r="M17" s="217"/>
    </row>
    <row r="18" customHeight="1" spans="1:13">
      <c r="A18" s="110"/>
      <c r="B18" s="213"/>
      <c r="C18" s="214"/>
      <c r="D18" s="214"/>
      <c r="E18" s="110"/>
      <c r="F18" s="110"/>
      <c r="G18" s="216"/>
      <c r="H18" s="215"/>
      <c r="I18" s="242"/>
      <c r="J18" s="216"/>
      <c r="K18" s="216"/>
      <c r="L18" s="216"/>
      <c r="M18" s="217"/>
    </row>
    <row r="19" customHeight="1" spans="1:13">
      <c r="A19" s="110"/>
      <c r="B19" s="213"/>
      <c r="C19" s="214"/>
      <c r="D19" s="214"/>
      <c r="E19" s="110"/>
      <c r="F19" s="110"/>
      <c r="G19" s="216"/>
      <c r="H19" s="215"/>
      <c r="I19" s="242"/>
      <c r="J19" s="216"/>
      <c r="K19" s="216"/>
      <c r="L19" s="216"/>
      <c r="M19" s="217"/>
    </row>
    <row r="20" customHeight="1" spans="1:13">
      <c r="A20" s="110"/>
      <c r="B20" s="213"/>
      <c r="C20" s="214"/>
      <c r="D20" s="214"/>
      <c r="E20" s="110"/>
      <c r="F20" s="110"/>
      <c r="G20" s="216"/>
      <c r="H20" s="215"/>
      <c r="I20" s="242"/>
      <c r="J20" s="216"/>
      <c r="K20" s="216"/>
      <c r="L20" s="216"/>
      <c r="M20" s="217"/>
    </row>
    <row r="21" customHeight="1" spans="1:13">
      <c r="A21" s="110"/>
      <c r="B21" s="213"/>
      <c r="C21" s="214"/>
      <c r="D21" s="214"/>
      <c r="E21" s="110"/>
      <c r="F21" s="110"/>
      <c r="G21" s="216"/>
      <c r="H21" s="215"/>
      <c r="I21" s="242"/>
      <c r="J21" s="216"/>
      <c r="K21" s="216"/>
      <c r="L21" s="216"/>
      <c r="M21" s="217"/>
    </row>
    <row r="22" customHeight="1" spans="1:13">
      <c r="A22" s="110"/>
      <c r="B22" s="213"/>
      <c r="C22" s="214"/>
      <c r="D22" s="214"/>
      <c r="E22" s="110"/>
      <c r="F22" s="110"/>
      <c r="G22" s="216"/>
      <c r="H22" s="215"/>
      <c r="I22" s="242"/>
      <c r="J22" s="216"/>
      <c r="K22" s="216"/>
      <c r="L22" s="216"/>
      <c r="M22" s="217"/>
    </row>
    <row r="23" customHeight="1" spans="1:13">
      <c r="A23" s="110"/>
      <c r="B23" s="213"/>
      <c r="C23" s="214"/>
      <c r="D23" s="214"/>
      <c r="E23" s="110"/>
      <c r="F23" s="110"/>
      <c r="G23" s="216"/>
      <c r="H23" s="215"/>
      <c r="I23" s="242"/>
      <c r="J23" s="216"/>
      <c r="K23" s="216"/>
      <c r="L23" s="216"/>
      <c r="M23" s="217"/>
    </row>
    <row r="24" customHeight="1" spans="1:13">
      <c r="A24" s="110"/>
      <c r="B24" s="213"/>
      <c r="C24" s="214"/>
      <c r="D24" s="214"/>
      <c r="E24" s="110"/>
      <c r="F24" s="110"/>
      <c r="G24" s="216"/>
      <c r="H24" s="215"/>
      <c r="I24" s="242"/>
      <c r="J24" s="216"/>
      <c r="K24" s="216"/>
      <c r="L24" s="216"/>
      <c r="M24" s="217"/>
    </row>
    <row r="25" customHeight="1" spans="1:13">
      <c r="A25" s="110"/>
      <c r="B25" s="213"/>
      <c r="C25" s="214"/>
      <c r="D25" s="214"/>
      <c r="E25" s="110"/>
      <c r="F25" s="110"/>
      <c r="G25" s="216"/>
      <c r="H25" s="215"/>
      <c r="I25" s="242"/>
      <c r="J25" s="216"/>
      <c r="K25" s="216"/>
      <c r="L25" s="216"/>
      <c r="M25" s="217"/>
    </row>
    <row r="26" customHeight="1" spans="1:13">
      <c r="A26" s="110"/>
      <c r="B26" s="213"/>
      <c r="C26" s="214"/>
      <c r="D26" s="214"/>
      <c r="E26" s="110"/>
      <c r="F26" s="110"/>
      <c r="G26" s="216"/>
      <c r="H26" s="215"/>
      <c r="I26" s="242"/>
      <c r="J26" s="216"/>
      <c r="K26" s="216"/>
      <c r="L26" s="216"/>
      <c r="M26" s="217"/>
    </row>
    <row r="27" customHeight="1" spans="1:13">
      <c r="A27" s="110"/>
      <c r="B27" s="213"/>
      <c r="C27" s="214"/>
      <c r="D27" s="214"/>
      <c r="E27" s="110"/>
      <c r="F27" s="110"/>
      <c r="G27" s="216"/>
      <c r="H27" s="215"/>
      <c r="I27" s="242"/>
      <c r="J27" s="216"/>
      <c r="K27" s="216"/>
      <c r="L27" s="216"/>
      <c r="M27" s="217"/>
    </row>
    <row r="28" customHeight="1" spans="1:13">
      <c r="A28" s="110"/>
      <c r="B28" s="213"/>
      <c r="C28" s="214"/>
      <c r="D28" s="214"/>
      <c r="E28" s="110"/>
      <c r="F28" s="110"/>
      <c r="G28" s="216"/>
      <c r="H28" s="215"/>
      <c r="I28" s="242"/>
      <c r="J28" s="216"/>
      <c r="K28" s="216"/>
      <c r="L28" s="216"/>
      <c r="M28" s="217"/>
    </row>
    <row r="29" customHeight="1" spans="1:13">
      <c r="A29" s="218" t="s">
        <v>195</v>
      </c>
      <c r="B29" s="196"/>
      <c r="C29" s="214"/>
      <c r="D29" s="214"/>
      <c r="E29" s="110"/>
      <c r="F29" s="110"/>
      <c r="G29" s="216"/>
      <c r="H29" s="215">
        <f>SUM(H7:H28)</f>
        <v>0</v>
      </c>
      <c r="I29" s="215"/>
      <c r="J29" s="215">
        <f>SUM(J7:J28)</f>
        <v>0</v>
      </c>
      <c r="K29" s="137">
        <f>J29-H29</f>
        <v>0</v>
      </c>
      <c r="L29" s="202">
        <f>IF(H29=0,0,K29/H29)</f>
        <v>0</v>
      </c>
      <c r="M29" s="217"/>
    </row>
    <row r="30" customHeight="1" spans="1:13">
      <c r="A30" s="219" t="str">
        <f>参数填写!A5</f>
        <v>被评估单位填表人：蒋申璐</v>
      </c>
      <c r="B30" s="219"/>
      <c r="C30" s="219"/>
      <c r="D30" s="219"/>
      <c r="E30" s="224"/>
      <c r="F30" s="224"/>
      <c r="G30" s="219" t="s">
        <v>186</v>
      </c>
      <c r="H30" s="221"/>
      <c r="I30" s="221"/>
      <c r="J30" s="221"/>
      <c r="K30" s="221"/>
      <c r="L30" s="221"/>
      <c r="M30" s="221"/>
    </row>
    <row r="31" customHeight="1" spans="1:13">
      <c r="A31" s="223" t="str">
        <f>参数填写!A6</f>
        <v>填表日期：2022年8月</v>
      </c>
      <c r="B31" s="224"/>
      <c r="C31" s="224"/>
      <c r="D31" s="224"/>
      <c r="E31" s="224"/>
      <c r="F31" s="224"/>
      <c r="G31" s="224"/>
      <c r="H31" s="224"/>
      <c r="I31" s="224"/>
      <c r="J31" s="224"/>
      <c r="K31" s="224"/>
      <c r="L31" s="224"/>
      <c r="M31" s="224"/>
    </row>
  </sheetData>
  <mergeCells count="1">
    <mergeCell ref="A29:B29"/>
  </mergeCells>
  <printOptions horizontalCentered="1"/>
  <pageMargins left="0.4" right="0.26" top="0.74" bottom="0.71"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1"/>
  <sheetViews>
    <sheetView showGridLines="0" workbookViewId="0">
      <selection activeCell="G8" sqref="G8:H8"/>
    </sheetView>
  </sheetViews>
  <sheetFormatPr defaultColWidth="8.7" defaultRowHeight="12.75"/>
  <cols>
    <col min="1" max="1" width="5.6" style="81" customWidth="1"/>
    <col min="2" max="2" width="20.9" style="81" customWidth="1"/>
    <col min="3" max="3" width="9.6" style="81" customWidth="1"/>
    <col min="4" max="5" width="11.6" style="81" customWidth="1"/>
    <col min="6" max="6" width="11.2" style="81" customWidth="1"/>
    <col min="7" max="7" width="13" style="81" customWidth="1"/>
    <col min="8" max="8" width="13.6" style="81" customWidth="1"/>
    <col min="9" max="9" width="11.1" style="81" customWidth="1"/>
    <col min="10" max="11" width="9" style="81" customWidth="1"/>
    <col min="12" max="16384" width="8.7" style="81"/>
  </cols>
  <sheetData>
    <row r="1" spans="1:11">
      <c r="A1" s="230"/>
      <c r="B1" s="230"/>
      <c r="C1" s="97"/>
      <c r="D1" s="97"/>
      <c r="E1" s="97"/>
      <c r="F1" s="97"/>
      <c r="G1" s="97"/>
      <c r="H1" s="97"/>
      <c r="I1" s="97"/>
      <c r="J1" s="97"/>
      <c r="K1" s="97"/>
    </row>
    <row r="2" s="73" customFormat="1" ht="21" customHeight="1" spans="1:11">
      <c r="A2" s="239" t="s">
        <v>808</v>
      </c>
      <c r="B2" s="240"/>
      <c r="C2" s="240"/>
      <c r="D2" s="240"/>
      <c r="E2" s="240"/>
      <c r="F2" s="240"/>
      <c r="G2" s="240"/>
      <c r="H2" s="240"/>
      <c r="I2" s="240"/>
      <c r="J2" s="240"/>
      <c r="K2" s="240"/>
    </row>
    <row r="3" ht="14.1" customHeight="1" spans="1:11">
      <c r="A3" s="190" t="str">
        <f>参数填写!A3</f>
        <v>评估基准日：2022年7月31日</v>
      </c>
      <c r="B3" s="92"/>
      <c r="C3" s="92"/>
      <c r="D3" s="92"/>
      <c r="E3" s="92"/>
      <c r="F3" s="92"/>
      <c r="G3" s="92"/>
      <c r="H3" s="93"/>
      <c r="I3" s="93"/>
      <c r="J3" s="93"/>
      <c r="K3" s="93"/>
    </row>
    <row r="4" ht="14.1" customHeight="1" spans="1:11">
      <c r="B4" s="100"/>
      <c r="C4" s="100"/>
      <c r="D4" s="100"/>
      <c r="E4" s="100"/>
      <c r="F4" s="100"/>
      <c r="G4" s="100"/>
      <c r="H4" s="96"/>
      <c r="I4" s="96"/>
      <c r="J4" s="96"/>
      <c r="K4" s="191" t="s">
        <v>809</v>
      </c>
    </row>
    <row r="5" ht="14.1" customHeight="1" spans="1:11">
      <c r="B5" s="100"/>
      <c r="C5" s="100"/>
      <c r="D5" s="100"/>
      <c r="E5" s="100"/>
      <c r="F5" s="100"/>
      <c r="G5" s="100"/>
      <c r="H5" s="96"/>
      <c r="I5" s="96"/>
      <c r="J5" s="96"/>
      <c r="K5" s="191"/>
    </row>
    <row r="6" ht="15.75" customHeight="1" spans="1:11">
      <c r="A6" s="231" t="str">
        <f>参数填写!A4</f>
        <v>被评估单位：杭氧集团股份有限公司</v>
      </c>
      <c r="B6" s="231"/>
      <c r="C6" s="231"/>
      <c r="D6" s="231"/>
      <c r="K6" s="211" t="s">
        <v>3</v>
      </c>
    </row>
    <row r="7" ht="15.75" customHeight="1" spans="1:11">
      <c r="A7" s="133" t="s">
        <v>5</v>
      </c>
      <c r="B7" s="133" t="s">
        <v>810</v>
      </c>
      <c r="C7" s="133" t="s">
        <v>393</v>
      </c>
      <c r="D7" s="133" t="s">
        <v>251</v>
      </c>
      <c r="E7" s="133" t="s">
        <v>394</v>
      </c>
      <c r="F7" s="133" t="s">
        <v>811</v>
      </c>
      <c r="G7" s="212" t="s">
        <v>94</v>
      </c>
      <c r="H7" s="133" t="s">
        <v>95</v>
      </c>
      <c r="I7" s="133" t="s">
        <v>475</v>
      </c>
      <c r="J7" s="133" t="s">
        <v>97</v>
      </c>
      <c r="K7" s="110" t="s">
        <v>812</v>
      </c>
    </row>
    <row r="8" ht="15.75" customHeight="1" spans="1:11">
      <c r="A8" s="110"/>
      <c r="B8" s="213"/>
      <c r="C8" s="110"/>
      <c r="D8" s="110"/>
      <c r="E8" s="110"/>
      <c r="F8" s="110"/>
      <c r="G8" s="215"/>
      <c r="H8" s="216"/>
      <c r="I8" s="137">
        <f>H8-G8</f>
        <v>0</v>
      </c>
      <c r="J8" s="202">
        <f>IF(G8=0,0,I8/G8)</f>
        <v>0</v>
      </c>
      <c r="K8" s="217"/>
    </row>
    <row r="9" ht="15.75" customHeight="1" spans="1:11">
      <c r="A9" s="110"/>
      <c r="B9" s="213"/>
      <c r="C9" s="110"/>
      <c r="D9" s="110"/>
      <c r="E9" s="110"/>
      <c r="F9" s="110"/>
      <c r="G9" s="215"/>
      <c r="H9" s="216"/>
      <c r="I9" s="216"/>
      <c r="J9" s="216"/>
      <c r="K9" s="217"/>
    </row>
    <row r="10" ht="15.75" customHeight="1" spans="1:11">
      <c r="A10" s="110"/>
      <c r="B10" s="213"/>
      <c r="C10" s="110"/>
      <c r="D10" s="110"/>
      <c r="E10" s="110"/>
      <c r="F10" s="110"/>
      <c r="G10" s="215"/>
      <c r="H10" s="216"/>
      <c r="I10" s="216"/>
      <c r="J10" s="216"/>
      <c r="K10" s="217"/>
    </row>
    <row r="11" ht="15.75" customHeight="1" spans="1:11">
      <c r="A11" s="110"/>
      <c r="B11" s="213"/>
      <c r="C11" s="110"/>
      <c r="D11" s="110"/>
      <c r="E11" s="110"/>
      <c r="F11" s="110"/>
      <c r="G11" s="215"/>
      <c r="H11" s="216"/>
      <c r="I11" s="216"/>
      <c r="J11" s="216"/>
      <c r="K11" s="217"/>
    </row>
    <row r="12" ht="15.75" customHeight="1" spans="1:11">
      <c r="A12" s="110"/>
      <c r="B12" s="213"/>
      <c r="C12" s="110"/>
      <c r="D12" s="110"/>
      <c r="E12" s="110"/>
      <c r="F12" s="110"/>
      <c r="G12" s="215"/>
      <c r="H12" s="216"/>
      <c r="I12" s="216"/>
      <c r="J12" s="216"/>
      <c r="K12" s="217"/>
    </row>
    <row r="13" ht="15.75" customHeight="1" spans="1:11">
      <c r="A13" s="110"/>
      <c r="B13" s="213"/>
      <c r="C13" s="110"/>
      <c r="D13" s="110"/>
      <c r="E13" s="110"/>
      <c r="F13" s="110"/>
      <c r="G13" s="215"/>
      <c r="H13" s="216"/>
      <c r="I13" s="216"/>
      <c r="J13" s="216"/>
      <c r="K13" s="217"/>
    </row>
    <row r="14" ht="15.75" customHeight="1" spans="1:11">
      <c r="A14" s="110"/>
      <c r="B14" s="213"/>
      <c r="C14" s="110"/>
      <c r="D14" s="110"/>
      <c r="E14" s="110"/>
      <c r="F14" s="110"/>
      <c r="G14" s="215"/>
      <c r="H14" s="216"/>
      <c r="I14" s="216"/>
      <c r="J14" s="216"/>
      <c r="K14" s="217"/>
    </row>
    <row r="15" ht="15.75" customHeight="1" spans="1:11">
      <c r="A15" s="110"/>
      <c r="B15" s="213"/>
      <c r="C15" s="110"/>
      <c r="D15" s="110"/>
      <c r="E15" s="110"/>
      <c r="F15" s="110"/>
      <c r="G15" s="215"/>
      <c r="H15" s="216"/>
      <c r="I15" s="216"/>
      <c r="J15" s="216"/>
      <c r="K15" s="217"/>
    </row>
    <row r="16" ht="15.75" customHeight="1" spans="1:11">
      <c r="A16" s="110"/>
      <c r="B16" s="213"/>
      <c r="C16" s="110"/>
      <c r="D16" s="110"/>
      <c r="E16" s="110"/>
      <c r="F16" s="110"/>
      <c r="G16" s="215"/>
      <c r="H16" s="216"/>
      <c r="I16" s="216"/>
      <c r="J16" s="216"/>
      <c r="K16" s="217"/>
    </row>
    <row r="17" ht="15.75" customHeight="1" spans="1:21">
      <c r="A17" s="110"/>
      <c r="B17" s="213"/>
      <c r="C17" s="110"/>
      <c r="D17" s="110"/>
      <c r="E17" s="110"/>
      <c r="F17" s="110"/>
      <c r="G17" s="215"/>
      <c r="H17" s="216"/>
      <c r="I17" s="216"/>
      <c r="J17" s="216"/>
      <c r="K17" s="217"/>
    </row>
    <row r="18" ht="15.75" customHeight="1" spans="1:21">
      <c r="A18" s="110"/>
      <c r="B18" s="213"/>
      <c r="C18" s="110"/>
      <c r="D18" s="110"/>
      <c r="E18" s="110"/>
      <c r="F18" s="110"/>
      <c r="G18" s="215"/>
      <c r="H18" s="216"/>
      <c r="I18" s="216"/>
      <c r="J18" s="216"/>
      <c r="K18" s="217"/>
    </row>
    <row r="19" ht="15.75" customHeight="1" spans="1:21">
      <c r="A19" s="110"/>
      <c r="B19" s="213"/>
      <c r="C19" s="110"/>
      <c r="D19" s="110"/>
      <c r="E19" s="110"/>
      <c r="F19" s="110"/>
      <c r="G19" s="215"/>
      <c r="H19" s="216"/>
      <c r="I19" s="216"/>
      <c r="J19" s="216"/>
      <c r="K19" s="217"/>
    </row>
    <row r="20" ht="15.75" customHeight="1" spans="1:21">
      <c r="A20" s="110"/>
      <c r="B20" s="213"/>
      <c r="C20" s="110"/>
      <c r="D20" s="110"/>
      <c r="E20" s="110"/>
      <c r="F20" s="110"/>
      <c r="G20" s="215"/>
      <c r="H20" s="216"/>
      <c r="I20" s="216"/>
      <c r="J20" s="216"/>
      <c r="K20" s="217"/>
    </row>
    <row r="21" ht="15.75" customHeight="1" spans="1:21">
      <c r="A21" s="110"/>
      <c r="B21" s="213"/>
      <c r="C21" s="110"/>
      <c r="D21" s="110"/>
      <c r="E21" s="110"/>
      <c r="F21" s="110"/>
      <c r="G21" s="215"/>
      <c r="H21" s="216"/>
      <c r="I21" s="216"/>
      <c r="J21" s="216"/>
      <c r="K21" s="217"/>
    </row>
    <row r="22" ht="15.75" customHeight="1" spans="1:21">
      <c r="A22" s="110"/>
      <c r="B22" s="213"/>
      <c r="C22" s="110"/>
      <c r="D22" s="110"/>
      <c r="E22" s="110"/>
      <c r="F22" s="110"/>
      <c r="G22" s="215"/>
      <c r="H22" s="216"/>
      <c r="I22" s="216"/>
      <c r="J22" s="216"/>
      <c r="K22" s="217"/>
    </row>
    <row r="23" ht="15.75" customHeight="1" spans="1:21">
      <c r="A23" s="110"/>
      <c r="B23" s="213"/>
      <c r="C23" s="110"/>
      <c r="D23" s="110"/>
      <c r="E23" s="110"/>
      <c r="F23" s="110"/>
      <c r="G23" s="215"/>
      <c r="H23" s="216"/>
      <c r="I23" s="216"/>
      <c r="J23" s="216"/>
      <c r="K23" s="217"/>
    </row>
    <row r="24" ht="15.75" customHeight="1" spans="1:21">
      <c r="A24" s="110"/>
      <c r="B24" s="213"/>
      <c r="C24" s="110"/>
      <c r="D24" s="110"/>
      <c r="E24" s="110"/>
      <c r="F24" s="110"/>
      <c r="G24" s="215"/>
      <c r="H24" s="216"/>
      <c r="I24" s="216"/>
      <c r="J24" s="216"/>
      <c r="K24" s="217"/>
    </row>
    <row r="25" ht="15.75" customHeight="1" spans="1:21">
      <c r="A25" s="110"/>
      <c r="B25" s="213"/>
      <c r="C25" s="110"/>
      <c r="D25" s="110"/>
      <c r="E25" s="110"/>
      <c r="F25" s="110"/>
      <c r="G25" s="215"/>
      <c r="H25" s="216"/>
      <c r="I25" s="216"/>
      <c r="J25" s="216"/>
      <c r="K25" s="217"/>
    </row>
    <row r="26" ht="15.75" customHeight="1" spans="1:21">
      <c r="A26" s="110"/>
      <c r="B26" s="213"/>
      <c r="C26" s="110"/>
      <c r="D26" s="110"/>
      <c r="E26" s="110"/>
      <c r="F26" s="110"/>
      <c r="G26" s="215"/>
      <c r="H26" s="216"/>
      <c r="I26" s="216"/>
      <c r="J26" s="216"/>
      <c r="K26" s="217"/>
    </row>
    <row r="27" ht="15.75" customHeight="1" spans="1:21">
      <c r="A27" s="110"/>
      <c r="B27" s="213"/>
      <c r="C27" s="110"/>
      <c r="D27" s="110"/>
      <c r="E27" s="110"/>
      <c r="F27" s="110"/>
      <c r="G27" s="215"/>
      <c r="H27" s="216"/>
      <c r="I27" s="216"/>
      <c r="J27" s="216"/>
      <c r="K27" s="217"/>
    </row>
    <row r="28" ht="15.75" customHeight="1" spans="1:21">
      <c r="A28" s="110"/>
      <c r="B28" s="213"/>
      <c r="C28" s="110"/>
      <c r="D28" s="110"/>
      <c r="E28" s="110"/>
      <c r="F28" s="110"/>
      <c r="G28" s="215"/>
      <c r="H28" s="216"/>
      <c r="I28" s="216"/>
      <c r="J28" s="216"/>
      <c r="K28" s="217"/>
    </row>
    <row r="29" ht="15.75" customHeight="1" spans="1:21">
      <c r="A29" s="133" t="s">
        <v>195</v>
      </c>
      <c r="B29" s="110"/>
      <c r="C29" s="110"/>
      <c r="D29" s="217"/>
      <c r="E29" s="110"/>
      <c r="F29" s="110"/>
      <c r="G29" s="216">
        <f>SUM(G8:G28)</f>
        <v>0</v>
      </c>
      <c r="H29" s="216">
        <f>SUM(H8:H28)</f>
        <v>0</v>
      </c>
      <c r="I29" s="137">
        <f>H29-G29</f>
        <v>0</v>
      </c>
      <c r="J29" s="202">
        <f>IF(G29=0,0,I29/G29)</f>
        <v>0</v>
      </c>
      <c r="K29" s="241"/>
      <c r="L29" s="77"/>
      <c r="M29" s="77"/>
      <c r="N29" s="77"/>
      <c r="O29" s="77"/>
      <c r="P29" s="77"/>
      <c r="Q29" s="77"/>
      <c r="R29" s="77"/>
      <c r="S29" s="77"/>
      <c r="T29" s="77"/>
      <c r="U29" s="77"/>
    </row>
    <row r="30" s="235" customFormat="1" ht="15.75" customHeight="1" spans="1:21">
      <c r="A30" s="219" t="str">
        <f>参数填写!A5</f>
        <v>被评估单位填表人：蒋申璐</v>
      </c>
      <c r="B30" s="219"/>
      <c r="C30" s="219"/>
      <c r="D30" s="219"/>
      <c r="E30" s="234"/>
      <c r="F30" s="221" t="s">
        <v>186</v>
      </c>
      <c r="G30" s="221"/>
      <c r="H30" s="221"/>
      <c r="I30" s="221"/>
      <c r="J30" s="221"/>
      <c r="K30" s="221"/>
    </row>
    <row r="31" s="235" customFormat="1" ht="15.75" customHeight="1" spans="1:21">
      <c r="A31" s="233" t="str">
        <f>参数填写!A6</f>
        <v>填表日期：2022年8月</v>
      </c>
      <c r="B31" s="234"/>
      <c r="C31" s="234"/>
      <c r="D31" s="234"/>
      <c r="E31" s="234"/>
      <c r="F31" s="234"/>
      <c r="G31" s="234"/>
      <c r="H31" s="234"/>
      <c r="I31" s="234"/>
      <c r="J31" s="234"/>
      <c r="K31" s="234"/>
    </row>
  </sheetData>
  <mergeCells count="1">
    <mergeCell ref="A29:C29"/>
  </mergeCells>
  <printOptions horizontalCentered="1"/>
  <pageMargins left="0.4" right="0.34" top="0.65" bottom="0.866141732283464" header="1.06299212598425" footer="0.511811023622047"/>
  <pageSetup paperSize="9" fitToHeight="0" orientation="landscape" horizontalDpi="300" verticalDpi="300"/>
  <headerFooter scaleWithDoc="0">
    <oddHeader>&amp;R
&amp;"宋体,常规"&amp;10共&amp;"Times New Roman,常规"&amp;N&amp;"宋体,常规"页，第&amp;"Times New Roman,常规"&amp;P&amp;"宋体,常规"页</oddHead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workbookViewId="0">
      <selection activeCell="H8" sqref="H8"/>
    </sheetView>
  </sheetViews>
  <sheetFormatPr defaultColWidth="9" defaultRowHeight="15.75" customHeight="1"/>
  <cols>
    <col min="1" max="1" width="5.1" style="81" customWidth="1"/>
    <col min="2" max="2" width="18.9" style="81" customWidth="1"/>
    <col min="3" max="3" width="9.2" style="81" customWidth="1"/>
    <col min="4" max="4" width="12.5" style="81" customWidth="1"/>
    <col min="5" max="5" width="10.5" style="81" customWidth="1"/>
    <col min="6" max="6" width="14.2" style="81" customWidth="1"/>
    <col min="7" max="7" width="14" style="81" customWidth="1"/>
    <col min="8" max="9" width="14.4" style="81" customWidth="1"/>
    <col min="10" max="10" width="11" style="81" customWidth="1"/>
    <col min="11" max="11" width="6.9" style="81" customWidth="1"/>
    <col min="12" max="16384" width="9" style="81"/>
  </cols>
  <sheetData>
    <row r="1" s="73" customFormat="1" ht="30" customHeight="1" spans="1:11">
      <c r="A1" s="189" t="s">
        <v>813</v>
      </c>
      <c r="B1" s="86"/>
      <c r="C1" s="86"/>
      <c r="D1" s="86"/>
      <c r="E1" s="86"/>
      <c r="F1" s="86"/>
      <c r="G1" s="86"/>
      <c r="H1" s="86"/>
      <c r="I1" s="86"/>
      <c r="J1" s="86"/>
      <c r="K1" s="86"/>
    </row>
    <row r="2" ht="14.1" customHeight="1" spans="1:11">
      <c r="A2" s="190" t="str">
        <f>参数填写!A3</f>
        <v>评估基准日：2022年7月31日</v>
      </c>
      <c r="B2" s="92"/>
      <c r="C2" s="92"/>
      <c r="D2" s="92"/>
      <c r="E2" s="92"/>
      <c r="F2" s="92"/>
      <c r="G2" s="92"/>
      <c r="H2" s="93"/>
      <c r="I2" s="93"/>
      <c r="J2" s="93"/>
      <c r="K2" s="93"/>
    </row>
    <row r="3" ht="14.1" customHeight="1" spans="1:11">
      <c r="A3" s="100"/>
      <c r="B3" s="100"/>
      <c r="C3" s="100"/>
      <c r="D3" s="100"/>
      <c r="E3" s="100"/>
      <c r="F3" s="100"/>
      <c r="G3" s="100"/>
      <c r="H3" s="96"/>
      <c r="I3" s="96"/>
      <c r="J3" s="96"/>
      <c r="K3" s="191" t="s">
        <v>814</v>
      </c>
    </row>
    <row r="4" ht="14.1" customHeight="1" spans="1:11">
      <c r="A4" s="100"/>
      <c r="B4" s="100"/>
      <c r="C4" s="100"/>
      <c r="D4" s="100"/>
      <c r="E4" s="100"/>
      <c r="F4" s="100"/>
      <c r="G4" s="100"/>
      <c r="H4" s="96"/>
      <c r="I4" s="96"/>
      <c r="J4" s="96"/>
      <c r="K4" s="191"/>
    </row>
    <row r="5" customHeight="1" spans="1:11">
      <c r="A5" s="210" t="str">
        <f>参数填写!A4</f>
        <v>被评估单位：杭氧集团股份有限公司</v>
      </c>
      <c r="B5" s="210"/>
      <c r="C5" s="210"/>
      <c r="D5" s="210"/>
      <c r="K5" s="211" t="s">
        <v>3</v>
      </c>
    </row>
    <row r="6" s="74" customFormat="1" customHeight="1" spans="1:11">
      <c r="A6" s="133" t="s">
        <v>5</v>
      </c>
      <c r="B6" s="133" t="s">
        <v>241</v>
      </c>
      <c r="C6" s="133" t="s">
        <v>251</v>
      </c>
      <c r="D6" s="133" t="s">
        <v>250</v>
      </c>
      <c r="E6" s="133" t="s">
        <v>94</v>
      </c>
      <c r="F6" s="133"/>
      <c r="G6" s="133"/>
      <c r="H6" s="133" t="s">
        <v>95</v>
      </c>
      <c r="I6" s="133" t="s">
        <v>96</v>
      </c>
      <c r="J6" s="133" t="s">
        <v>97</v>
      </c>
      <c r="K6" s="133" t="s">
        <v>8</v>
      </c>
    </row>
    <row r="7" s="74" customFormat="1" customHeight="1" spans="1:11">
      <c r="A7" s="110"/>
      <c r="B7" s="110"/>
      <c r="C7" s="110"/>
      <c r="D7" s="110"/>
      <c r="E7" s="133" t="s">
        <v>815</v>
      </c>
      <c r="F7" s="133" t="s">
        <v>816</v>
      </c>
      <c r="G7" s="133" t="s">
        <v>195</v>
      </c>
      <c r="H7" s="110"/>
      <c r="I7" s="110"/>
      <c r="J7" s="110"/>
      <c r="K7" s="110"/>
    </row>
    <row r="8" customHeight="1" spans="1:11">
      <c r="A8" s="110"/>
      <c r="B8" s="213"/>
      <c r="C8" s="236"/>
      <c r="D8" s="237"/>
      <c r="E8" s="215"/>
      <c r="F8" s="216"/>
      <c r="G8" s="216"/>
      <c r="H8" s="216"/>
      <c r="I8" s="137">
        <f>H8-G8</f>
        <v>0</v>
      </c>
      <c r="J8" s="202">
        <f>IF(G8=0,0,I8/G8)</f>
        <v>0</v>
      </c>
      <c r="K8" s="217"/>
    </row>
    <row r="9" customHeight="1" spans="1:11">
      <c r="A9" s="110"/>
      <c r="B9" s="213"/>
      <c r="C9" s="236"/>
      <c r="D9" s="237"/>
      <c r="E9" s="215"/>
      <c r="F9" s="216"/>
      <c r="G9" s="216"/>
      <c r="H9" s="216"/>
      <c r="I9" s="216"/>
      <c r="J9" s="216"/>
      <c r="K9" s="217"/>
    </row>
    <row r="10" customHeight="1" spans="1:11">
      <c r="A10" s="110"/>
      <c r="B10" s="213"/>
      <c r="C10" s="236"/>
      <c r="D10" s="237"/>
      <c r="E10" s="215"/>
      <c r="F10" s="216"/>
      <c r="G10" s="216"/>
      <c r="H10" s="216"/>
      <c r="I10" s="216"/>
      <c r="J10" s="216"/>
      <c r="K10" s="217"/>
    </row>
    <row r="11" customHeight="1" spans="1:11">
      <c r="A11" s="110"/>
      <c r="B11" s="213"/>
      <c r="C11" s="236"/>
      <c r="D11" s="237"/>
      <c r="E11" s="215"/>
      <c r="F11" s="216"/>
      <c r="G11" s="216"/>
      <c r="H11" s="216"/>
      <c r="I11" s="216"/>
      <c r="J11" s="216"/>
      <c r="K11" s="217"/>
    </row>
    <row r="12" customHeight="1" spans="1:11">
      <c r="A12" s="110"/>
      <c r="B12" s="213"/>
      <c r="C12" s="236"/>
      <c r="D12" s="237"/>
      <c r="E12" s="215"/>
      <c r="F12" s="216"/>
      <c r="G12" s="216"/>
      <c r="H12" s="216"/>
      <c r="I12" s="216"/>
      <c r="J12" s="216"/>
      <c r="K12" s="217"/>
    </row>
    <row r="13" customHeight="1" spans="1:11">
      <c r="A13" s="110"/>
      <c r="B13" s="213"/>
      <c r="C13" s="236"/>
      <c r="D13" s="237"/>
      <c r="E13" s="215"/>
      <c r="F13" s="216"/>
      <c r="G13" s="216"/>
      <c r="H13" s="216"/>
      <c r="I13" s="216"/>
      <c r="J13" s="216"/>
      <c r="K13" s="217"/>
    </row>
    <row r="14" customHeight="1" spans="1:11">
      <c r="A14" s="110"/>
      <c r="B14" s="213"/>
      <c r="C14" s="236"/>
      <c r="D14" s="237"/>
      <c r="E14" s="215"/>
      <c r="F14" s="216"/>
      <c r="G14" s="216"/>
      <c r="H14" s="216"/>
      <c r="I14" s="216"/>
      <c r="J14" s="216"/>
      <c r="K14" s="217"/>
    </row>
    <row r="15" customHeight="1" spans="1:11">
      <c r="A15" s="110"/>
      <c r="B15" s="213"/>
      <c r="C15" s="236"/>
      <c r="D15" s="237"/>
      <c r="E15" s="215"/>
      <c r="F15" s="216"/>
      <c r="G15" s="216"/>
      <c r="H15" s="216"/>
      <c r="I15" s="216"/>
      <c r="J15" s="216"/>
      <c r="K15" s="217"/>
    </row>
    <row r="16" customHeight="1" spans="1:11">
      <c r="A16" s="110"/>
      <c r="B16" s="213"/>
      <c r="C16" s="236"/>
      <c r="D16" s="237"/>
      <c r="E16" s="215"/>
      <c r="F16" s="216"/>
      <c r="G16" s="216"/>
      <c r="H16" s="216"/>
      <c r="I16" s="216"/>
      <c r="J16" s="216"/>
      <c r="K16" s="217"/>
    </row>
    <row r="17" customHeight="1" spans="1:11">
      <c r="A17" s="110"/>
      <c r="B17" s="213"/>
      <c r="C17" s="236"/>
      <c r="D17" s="237"/>
      <c r="E17" s="215"/>
      <c r="F17" s="216"/>
      <c r="G17" s="216"/>
      <c r="H17" s="216"/>
      <c r="I17" s="216"/>
      <c r="J17" s="216"/>
      <c r="K17" s="217"/>
    </row>
    <row r="18" customHeight="1" spans="1:11">
      <c r="A18" s="110"/>
      <c r="B18" s="213"/>
      <c r="C18" s="236"/>
      <c r="D18" s="237"/>
      <c r="E18" s="215"/>
      <c r="F18" s="216"/>
      <c r="G18" s="216"/>
      <c r="H18" s="216"/>
      <c r="I18" s="216"/>
      <c r="J18" s="216"/>
      <c r="K18" s="217"/>
    </row>
    <row r="19" customHeight="1" spans="1:11">
      <c r="A19" s="110"/>
      <c r="B19" s="213"/>
      <c r="C19" s="236"/>
      <c r="D19" s="237"/>
      <c r="E19" s="215"/>
      <c r="F19" s="216"/>
      <c r="G19" s="216"/>
      <c r="H19" s="216"/>
      <c r="I19" s="216"/>
      <c r="J19" s="216"/>
      <c r="K19" s="217"/>
    </row>
    <row r="20" customHeight="1" spans="1:11">
      <c r="A20" s="110"/>
      <c r="B20" s="213"/>
      <c r="C20" s="236"/>
      <c r="D20" s="237"/>
      <c r="E20" s="215"/>
      <c r="F20" s="216"/>
      <c r="G20" s="216"/>
      <c r="H20" s="216"/>
      <c r="I20" s="216"/>
      <c r="J20" s="216"/>
      <c r="K20" s="217"/>
    </row>
    <row r="21" customHeight="1" spans="1:11">
      <c r="A21" s="110"/>
      <c r="B21" s="213"/>
      <c r="C21" s="236"/>
      <c r="D21" s="237"/>
      <c r="E21" s="215"/>
      <c r="F21" s="216"/>
      <c r="G21" s="216"/>
      <c r="H21" s="216"/>
      <c r="I21" s="216"/>
      <c r="J21" s="216"/>
      <c r="K21" s="217"/>
    </row>
    <row r="22" customHeight="1" spans="1:11">
      <c r="A22" s="110"/>
      <c r="B22" s="213"/>
      <c r="C22" s="236"/>
      <c r="D22" s="237"/>
      <c r="E22" s="215"/>
      <c r="F22" s="216"/>
      <c r="G22" s="216"/>
      <c r="H22" s="216"/>
      <c r="I22" s="216"/>
      <c r="J22" s="216"/>
      <c r="K22" s="217"/>
    </row>
    <row r="23" customHeight="1" spans="1:11">
      <c r="A23" s="110"/>
      <c r="B23" s="213"/>
      <c r="C23" s="236"/>
      <c r="D23" s="237"/>
      <c r="E23" s="215"/>
      <c r="F23" s="216"/>
      <c r="G23" s="216"/>
      <c r="H23" s="216"/>
      <c r="I23" s="216"/>
      <c r="J23" s="216"/>
      <c r="K23" s="217"/>
    </row>
    <row r="24" customHeight="1" spans="1:11">
      <c r="A24" s="110"/>
      <c r="B24" s="213"/>
      <c r="C24" s="236"/>
      <c r="D24" s="237"/>
      <c r="E24" s="215"/>
      <c r="F24" s="216"/>
      <c r="G24" s="216"/>
      <c r="H24" s="216"/>
      <c r="I24" s="216"/>
      <c r="J24" s="216"/>
      <c r="K24" s="217"/>
    </row>
    <row r="25" customHeight="1" spans="1:11">
      <c r="A25" s="110"/>
      <c r="B25" s="213"/>
      <c r="C25" s="236"/>
      <c r="D25" s="237"/>
      <c r="E25" s="215"/>
      <c r="F25" s="216"/>
      <c r="G25" s="216"/>
      <c r="H25" s="216"/>
      <c r="I25" s="216"/>
      <c r="J25" s="216"/>
      <c r="K25" s="217"/>
    </row>
    <row r="26" customHeight="1" spans="1:11">
      <c r="A26" s="110"/>
      <c r="B26" s="213"/>
      <c r="C26" s="236"/>
      <c r="D26" s="237"/>
      <c r="E26" s="215"/>
      <c r="F26" s="216"/>
      <c r="G26" s="216"/>
      <c r="H26" s="216"/>
      <c r="I26" s="216"/>
      <c r="J26" s="216"/>
      <c r="K26" s="217"/>
    </row>
    <row r="27" customHeight="1" spans="1:11">
      <c r="A27" s="110"/>
      <c r="B27" s="213"/>
      <c r="C27" s="236"/>
      <c r="D27" s="237"/>
      <c r="E27" s="215"/>
      <c r="F27" s="216"/>
      <c r="G27" s="216"/>
      <c r="H27" s="216"/>
      <c r="I27" s="216"/>
      <c r="J27" s="216"/>
      <c r="K27" s="217"/>
    </row>
    <row r="28" customHeight="1" spans="1:11">
      <c r="A28" s="110"/>
      <c r="B28" s="213"/>
      <c r="C28" s="236"/>
      <c r="D28" s="237"/>
      <c r="E28" s="215"/>
      <c r="F28" s="216"/>
      <c r="G28" s="216"/>
      <c r="H28" s="216"/>
      <c r="I28" s="216"/>
      <c r="J28" s="216"/>
      <c r="K28" s="217"/>
    </row>
    <row r="29" customHeight="1" spans="1:11">
      <c r="A29" s="218" t="s">
        <v>195</v>
      </c>
      <c r="B29" s="195"/>
      <c r="C29" s="236"/>
      <c r="D29" s="238"/>
      <c r="E29" s="216"/>
      <c r="F29" s="216"/>
      <c r="G29" s="216">
        <f>SUM(G8:G28)</f>
        <v>0</v>
      </c>
      <c r="H29" s="216">
        <f>SUM(H8:H28)</f>
        <v>0</v>
      </c>
      <c r="I29" s="137">
        <f>H29-G29</f>
        <v>0</v>
      </c>
      <c r="J29" s="202">
        <f>IF(G29=0,0,I29/G29)</f>
        <v>0</v>
      </c>
      <c r="K29" s="217"/>
    </row>
    <row r="30" customHeight="1" spans="1:11">
      <c r="A30" s="219" t="str">
        <f>参数填写!A5</f>
        <v>被评估单位填表人：蒋申璐</v>
      </c>
      <c r="B30" s="219"/>
      <c r="C30" s="219"/>
      <c r="D30" s="219"/>
      <c r="E30" s="224"/>
      <c r="F30" s="219" t="s">
        <v>186</v>
      </c>
      <c r="G30" s="222"/>
      <c r="H30" s="222"/>
      <c r="I30" s="222"/>
      <c r="J30" s="222"/>
      <c r="K30" s="222"/>
    </row>
    <row r="31" customHeight="1" spans="1:11">
      <c r="A31" s="223" t="str">
        <f>参数填写!A6</f>
        <v>填表日期：2022年8月</v>
      </c>
      <c r="B31" s="224"/>
      <c r="C31" s="224"/>
      <c r="D31" s="224"/>
      <c r="E31" s="224"/>
      <c r="F31" s="224"/>
    </row>
  </sheetData>
  <mergeCells count="10">
    <mergeCell ref="E6:G6"/>
    <mergeCell ref="A29:B29"/>
    <mergeCell ref="A6:A7"/>
    <mergeCell ref="B6:B7"/>
    <mergeCell ref="C6:C7"/>
    <mergeCell ref="D6:D7"/>
    <mergeCell ref="H6:H7"/>
    <mergeCell ref="I6:I7"/>
    <mergeCell ref="J6:J7"/>
    <mergeCell ref="K6:K7"/>
  </mergeCells>
  <printOptions horizontalCentered="1"/>
  <pageMargins left="0.28" right="0.31" top="0.69" bottom="0.48" header="1.06299212598425" footer="0.32"/>
  <pageSetup paperSize="9" fitToHeight="0" orientation="landscape"/>
  <headerFooter scaleWithDoc="0">
    <oddHeader>&amp;R
&amp;"宋体,常规"&amp;10共&amp;"Times New Roman,常规"&amp;N&amp;"宋体,常规"页，第&amp;"Times New Roman,常规"&amp;P&amp;"宋体,常规"页</oddHead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3"/>
  <sheetViews>
    <sheetView showGridLines="0" workbookViewId="0">
      <selection activeCell="E7" sqref="E7:F7"/>
    </sheetView>
  </sheetViews>
  <sheetFormatPr defaultColWidth="9" defaultRowHeight="15.75" customHeight="1"/>
  <cols>
    <col min="1" max="1" width="5.9" style="81" customWidth="1"/>
    <col min="2" max="2" width="22.7" style="81" customWidth="1"/>
    <col min="3" max="3" width="17.5" style="81" customWidth="1"/>
    <col min="4" max="4" width="12.7" style="81" customWidth="1"/>
    <col min="5" max="5" width="13.9" style="81" customWidth="1"/>
    <col min="6" max="6" width="17.7" style="81" customWidth="1"/>
    <col min="7" max="7" width="13.7" style="81" customWidth="1"/>
    <col min="8" max="8" width="11" style="81" customWidth="1"/>
    <col min="9" max="9" width="10.1" style="81" customWidth="1"/>
    <col min="10" max="16384" width="9" style="81"/>
  </cols>
  <sheetData>
    <row r="1" spans="1:9">
      <c r="A1" s="230"/>
      <c r="B1" s="230"/>
      <c r="C1" s="230"/>
      <c r="D1" s="97"/>
      <c r="E1" s="97"/>
      <c r="F1" s="97"/>
      <c r="G1" s="97"/>
      <c r="H1" s="97"/>
      <c r="I1" s="97"/>
    </row>
    <row r="2" s="73" customFormat="1" ht="30" customHeight="1" spans="1:9">
      <c r="A2" s="189" t="s">
        <v>817</v>
      </c>
      <c r="B2" s="86"/>
      <c r="C2" s="86"/>
      <c r="D2" s="86"/>
      <c r="E2" s="86"/>
      <c r="F2" s="86"/>
      <c r="G2" s="86"/>
      <c r="H2" s="86"/>
      <c r="I2" s="86"/>
    </row>
    <row r="3" ht="14.1" customHeight="1" spans="1:9">
      <c r="A3" s="190" t="str">
        <f>参数填写!A3</f>
        <v>评估基准日：2022年7月31日</v>
      </c>
      <c r="B3" s="92"/>
      <c r="C3" s="92"/>
      <c r="D3" s="92"/>
      <c r="E3" s="92"/>
      <c r="F3" s="92"/>
      <c r="G3" s="92"/>
      <c r="H3" s="92"/>
      <c r="I3" s="93"/>
    </row>
    <row r="4" ht="14.1" customHeight="1" spans="1:9">
      <c r="D4" s="100"/>
      <c r="E4" s="100"/>
      <c r="F4" s="100"/>
      <c r="G4" s="100"/>
      <c r="H4" s="100"/>
      <c r="I4" s="191" t="s">
        <v>818</v>
      </c>
    </row>
    <row r="5" customHeight="1" spans="1:9">
      <c r="A5" s="231" t="str">
        <f>参数填写!A4</f>
        <v>被评估单位：杭氧集团股份有限公司</v>
      </c>
      <c r="B5" s="231"/>
      <c r="C5" s="231"/>
      <c r="I5" s="211" t="s">
        <v>3</v>
      </c>
    </row>
    <row r="6" s="74" customFormat="1" customHeight="1" spans="1:9">
      <c r="A6" s="133" t="s">
        <v>5</v>
      </c>
      <c r="B6" s="133" t="s">
        <v>819</v>
      </c>
      <c r="C6" s="133" t="s">
        <v>820</v>
      </c>
      <c r="D6" s="133" t="s">
        <v>251</v>
      </c>
      <c r="E6" s="212" t="s">
        <v>94</v>
      </c>
      <c r="F6" s="133" t="s">
        <v>95</v>
      </c>
      <c r="G6" s="133" t="s">
        <v>475</v>
      </c>
      <c r="H6" s="133" t="s">
        <v>97</v>
      </c>
      <c r="I6" s="133" t="s">
        <v>821</v>
      </c>
    </row>
    <row r="7" customHeight="1" spans="1:9">
      <c r="A7" s="110"/>
      <c r="B7" s="213"/>
      <c r="C7" s="213"/>
      <c r="D7" s="214"/>
      <c r="E7" s="215"/>
      <c r="F7" s="216"/>
      <c r="G7" s="137">
        <f>F7-E7</f>
        <v>0</v>
      </c>
      <c r="H7" s="202">
        <f>IF(E7=0,0,G7/E7)</f>
        <v>0</v>
      </c>
      <c r="I7" s="217"/>
    </row>
    <row r="8" customHeight="1" spans="1:9">
      <c r="A8" s="110"/>
      <c r="B8" s="213"/>
      <c r="C8" s="213"/>
      <c r="D8" s="214"/>
      <c r="E8" s="215"/>
      <c r="F8" s="216"/>
      <c r="G8" s="216"/>
      <c r="H8" s="216"/>
      <c r="I8" s="217"/>
    </row>
    <row r="9" customHeight="1" spans="1:9">
      <c r="A9" s="110"/>
      <c r="B9" s="213"/>
      <c r="C9" s="213"/>
      <c r="D9" s="214"/>
      <c r="E9" s="215"/>
      <c r="F9" s="216"/>
      <c r="G9" s="216"/>
      <c r="H9" s="216"/>
      <c r="I9" s="217"/>
    </row>
    <row r="10" customHeight="1" spans="1:9">
      <c r="A10" s="110"/>
      <c r="B10" s="213"/>
      <c r="C10" s="213"/>
      <c r="D10" s="214"/>
      <c r="E10" s="215"/>
      <c r="F10" s="216"/>
      <c r="G10" s="216"/>
      <c r="H10" s="216"/>
      <c r="I10" s="217"/>
    </row>
    <row r="11" customHeight="1" spans="1:9">
      <c r="A11" s="110"/>
      <c r="B11" s="213"/>
      <c r="C11" s="213"/>
      <c r="D11" s="214"/>
      <c r="E11" s="215"/>
      <c r="F11" s="216"/>
      <c r="G11" s="216"/>
      <c r="H11" s="216"/>
      <c r="I11" s="217"/>
    </row>
    <row r="12" customHeight="1" spans="1:9">
      <c r="A12" s="110"/>
      <c r="B12" s="213"/>
      <c r="C12" s="213"/>
      <c r="D12" s="214"/>
      <c r="E12" s="215"/>
      <c r="F12" s="216"/>
      <c r="G12" s="216"/>
      <c r="H12" s="216"/>
      <c r="I12" s="217"/>
    </row>
    <row r="13" customHeight="1" spans="1:9">
      <c r="A13" s="110"/>
      <c r="B13" s="213"/>
      <c r="C13" s="213"/>
      <c r="D13" s="214"/>
      <c r="E13" s="215"/>
      <c r="F13" s="216"/>
      <c r="G13" s="216"/>
      <c r="H13" s="216"/>
      <c r="I13" s="217"/>
    </row>
    <row r="14" customHeight="1" spans="1:9">
      <c r="A14" s="110"/>
      <c r="B14" s="213"/>
      <c r="C14" s="213"/>
      <c r="D14" s="214"/>
      <c r="E14" s="215"/>
      <c r="F14" s="216"/>
      <c r="G14" s="216"/>
      <c r="H14" s="216"/>
      <c r="I14" s="217"/>
    </row>
    <row r="15" customHeight="1" spans="1:9">
      <c r="A15" s="110"/>
      <c r="B15" s="213"/>
      <c r="C15" s="213"/>
      <c r="D15" s="214"/>
      <c r="E15" s="215"/>
      <c r="F15" s="216"/>
      <c r="G15" s="216"/>
      <c r="H15" s="216"/>
      <c r="I15" s="217"/>
    </row>
    <row r="16" customHeight="1" spans="1:9">
      <c r="A16" s="110"/>
      <c r="B16" s="213"/>
      <c r="C16" s="213"/>
      <c r="D16" s="214"/>
      <c r="E16" s="215"/>
      <c r="F16" s="216"/>
      <c r="G16" s="216"/>
      <c r="H16" s="216"/>
      <c r="I16" s="217"/>
    </row>
    <row r="17" customHeight="1" spans="1:9">
      <c r="A17" s="110"/>
      <c r="B17" s="213"/>
      <c r="C17" s="213"/>
      <c r="D17" s="214"/>
      <c r="E17" s="215"/>
      <c r="F17" s="216"/>
      <c r="G17" s="216"/>
      <c r="H17" s="216"/>
      <c r="I17" s="217"/>
    </row>
    <row r="18" customHeight="1" spans="1:9">
      <c r="A18" s="110"/>
      <c r="B18" s="213"/>
      <c r="C18" s="213"/>
      <c r="D18" s="214"/>
      <c r="E18" s="215"/>
      <c r="F18" s="216"/>
      <c r="G18" s="216"/>
      <c r="H18" s="216"/>
      <c r="I18" s="217"/>
    </row>
    <row r="19" customHeight="1" spans="1:9">
      <c r="A19" s="110"/>
      <c r="B19" s="213"/>
      <c r="C19" s="213"/>
      <c r="D19" s="214"/>
      <c r="E19" s="215"/>
      <c r="F19" s="216"/>
      <c r="G19" s="216"/>
      <c r="H19" s="216"/>
      <c r="I19" s="217"/>
    </row>
    <row r="20" customHeight="1" spans="1:9">
      <c r="A20" s="110"/>
      <c r="B20" s="213"/>
      <c r="C20" s="213"/>
      <c r="D20" s="214"/>
      <c r="E20" s="215"/>
      <c r="F20" s="216"/>
      <c r="G20" s="216"/>
      <c r="H20" s="216"/>
      <c r="I20" s="217"/>
    </row>
    <row r="21" customHeight="1" spans="1:9">
      <c r="A21" s="110"/>
      <c r="B21" s="213"/>
      <c r="C21" s="213"/>
      <c r="D21" s="214"/>
      <c r="E21" s="215"/>
      <c r="F21" s="216"/>
      <c r="G21" s="216"/>
      <c r="H21" s="216"/>
      <c r="I21" s="217"/>
    </row>
    <row r="22" customHeight="1" spans="1:9">
      <c r="A22" s="110"/>
      <c r="B22" s="213"/>
      <c r="C22" s="213"/>
      <c r="D22" s="214"/>
      <c r="E22" s="215"/>
      <c r="F22" s="216"/>
      <c r="G22" s="216"/>
      <c r="H22" s="216"/>
      <c r="I22" s="217"/>
    </row>
    <row r="23" customHeight="1" spans="1:9">
      <c r="A23" s="110"/>
      <c r="B23" s="213"/>
      <c r="C23" s="213"/>
      <c r="D23" s="214"/>
      <c r="E23" s="215"/>
      <c r="F23" s="216"/>
      <c r="G23" s="216"/>
      <c r="H23" s="216"/>
      <c r="I23" s="217"/>
    </row>
    <row r="24" customHeight="1" spans="1:9">
      <c r="A24" s="110"/>
      <c r="B24" s="213"/>
      <c r="C24" s="213"/>
      <c r="D24" s="214"/>
      <c r="E24" s="215"/>
      <c r="F24" s="216"/>
      <c r="G24" s="216"/>
      <c r="H24" s="216"/>
      <c r="I24" s="217"/>
    </row>
    <row r="25" customHeight="1" spans="1:9">
      <c r="A25" s="110"/>
      <c r="B25" s="213"/>
      <c r="C25" s="213"/>
      <c r="D25" s="214"/>
      <c r="E25" s="215"/>
      <c r="F25" s="216"/>
      <c r="G25" s="216"/>
      <c r="H25" s="216"/>
      <c r="I25" s="217"/>
    </row>
    <row r="26" customHeight="1" spans="1:9">
      <c r="A26" s="110"/>
      <c r="B26" s="213"/>
      <c r="C26" s="213"/>
      <c r="D26" s="214"/>
      <c r="E26" s="215"/>
      <c r="F26" s="216"/>
      <c r="G26" s="216"/>
      <c r="H26" s="216"/>
      <c r="I26" s="217"/>
    </row>
    <row r="27" customHeight="1" spans="1:9">
      <c r="A27" s="110"/>
      <c r="B27" s="213"/>
      <c r="C27" s="213"/>
      <c r="D27" s="214"/>
      <c r="E27" s="216"/>
      <c r="F27" s="216"/>
      <c r="G27" s="216"/>
      <c r="H27" s="216"/>
      <c r="I27" s="217"/>
    </row>
    <row r="28" customHeight="1" spans="1:9">
      <c r="A28" s="218" t="s">
        <v>195</v>
      </c>
      <c r="B28" s="195"/>
      <c r="C28" s="217"/>
      <c r="D28" s="217"/>
      <c r="E28" s="216">
        <f>SUM(E7:E27)</f>
        <v>0</v>
      </c>
      <c r="F28" s="216">
        <f>SUM(F7:F27)</f>
        <v>0</v>
      </c>
      <c r="G28" s="137">
        <f>F28-E28</f>
        <v>0</v>
      </c>
      <c r="H28" s="202">
        <f>IF(E28=0,0,G28/E28)</f>
        <v>0</v>
      </c>
      <c r="I28" s="217"/>
    </row>
    <row r="29" customHeight="1" spans="1:9">
      <c r="A29" s="219" t="str">
        <f>参数填写!A5</f>
        <v>被评估单位填表人：蒋申璐</v>
      </c>
      <c r="B29" s="219"/>
      <c r="C29" s="219"/>
      <c r="D29" s="219"/>
      <c r="E29" s="232" t="s">
        <v>822</v>
      </c>
      <c r="F29" s="221"/>
      <c r="G29" s="221"/>
      <c r="H29" s="221"/>
      <c r="I29" s="221"/>
    </row>
    <row r="30" customHeight="1" spans="1:9">
      <c r="A30" s="233" t="str">
        <f>参数填写!A6</f>
        <v>填表日期：2022年8月</v>
      </c>
      <c r="B30" s="234"/>
      <c r="C30" s="234"/>
      <c r="D30" s="234"/>
      <c r="E30" s="234"/>
      <c r="F30" s="234"/>
      <c r="G30" s="234"/>
      <c r="H30" s="234"/>
      <c r="I30" s="234"/>
    </row>
    <row r="31" customHeight="1" spans="1:9">
      <c r="A31" s="235"/>
      <c r="B31" s="235"/>
      <c r="C31" s="235"/>
      <c r="D31" s="235"/>
      <c r="E31" s="235"/>
      <c r="F31" s="235"/>
      <c r="G31" s="235"/>
      <c r="H31" s="235"/>
      <c r="I31" s="235"/>
    </row>
    <row r="32" customHeight="1" spans="1:9">
      <c r="A32" s="235"/>
      <c r="B32" s="235"/>
      <c r="C32" s="235"/>
      <c r="D32" s="235"/>
      <c r="E32" s="235"/>
      <c r="F32" s="235"/>
      <c r="G32" s="235"/>
      <c r="H32" s="235"/>
      <c r="I32" s="235"/>
    </row>
    <row r="33" customHeight="1" spans="1:9">
      <c r="A33" s="235"/>
      <c r="B33" s="235"/>
      <c r="C33" s="235"/>
      <c r="D33" s="235"/>
      <c r="E33" s="235"/>
      <c r="F33" s="235"/>
      <c r="G33" s="235"/>
      <c r="H33" s="235"/>
      <c r="I33" s="235"/>
    </row>
  </sheetData>
  <mergeCells count="1">
    <mergeCell ref="A28:B28"/>
  </mergeCells>
  <printOptions horizontalCentered="1"/>
  <pageMargins left="0.31" right="0.23" top="0.87" bottom="0.866141732283464" header="1.06299212598425" footer="0.511811023622047"/>
  <pageSetup paperSize="9" fitToHeight="0" orientation="landscape" horizontalDpi="300" verticalDpi="300"/>
  <headerFooter scaleWithDoc="0">
    <oddHeader>&amp;R
&amp;"宋体,常规"&amp;10共&amp;"Times New Roman,常规"&amp;N&amp;"宋体,常规"页，第&amp;"Times New Roman,常规"&amp;P&amp;"宋体,常规"页</oddHead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E7" sqref="E7:F7"/>
    </sheetView>
  </sheetViews>
  <sheetFormatPr defaultColWidth="9" defaultRowHeight="15.75" customHeight="1"/>
  <cols>
    <col min="1" max="1" width="6.5" style="81" customWidth="1"/>
    <col min="2" max="2" width="25.6" style="81" customWidth="1"/>
    <col min="3" max="3" width="12.9" style="81" customWidth="1"/>
    <col min="4" max="4" width="17.1" style="81" customWidth="1"/>
    <col min="5" max="6" width="16.5" style="81" customWidth="1"/>
    <col min="7" max="7" width="12.4" style="81" customWidth="1"/>
    <col min="8" max="8" width="10.6" style="81" customWidth="1"/>
    <col min="9" max="9" width="10.1" style="81" customWidth="1"/>
    <col min="10" max="16384" width="9" style="81"/>
  </cols>
  <sheetData>
    <row r="1" s="73" customFormat="1" ht="30" customHeight="1" spans="1:9">
      <c r="A1" s="189" t="s">
        <v>823</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824</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825</v>
      </c>
      <c r="E6" s="212" t="s">
        <v>94</v>
      </c>
      <c r="F6" s="133" t="s">
        <v>95</v>
      </c>
      <c r="G6" s="133" t="s">
        <v>475</v>
      </c>
      <c r="H6" s="133" t="s">
        <v>97</v>
      </c>
      <c r="I6" s="133" t="s">
        <v>8</v>
      </c>
    </row>
    <row r="7" customHeight="1" spans="1:9">
      <c r="A7" s="110"/>
      <c r="B7" s="213"/>
      <c r="C7" s="214"/>
      <c r="D7" s="110"/>
      <c r="E7" s="215"/>
      <c r="F7" s="216"/>
      <c r="G7" s="137">
        <f>F7-E7</f>
        <v>0</v>
      </c>
      <c r="H7" s="202">
        <f>IF(E7=0,0,G7/E7)</f>
        <v>0</v>
      </c>
      <c r="I7" s="217"/>
    </row>
    <row r="8" customHeight="1" spans="1:9">
      <c r="A8" s="110"/>
      <c r="B8" s="213"/>
      <c r="C8" s="214"/>
      <c r="D8" s="110"/>
      <c r="E8" s="215"/>
      <c r="F8" s="216"/>
      <c r="G8" s="216"/>
      <c r="H8" s="216"/>
      <c r="I8" s="217"/>
    </row>
    <row r="9" customHeight="1" spans="1:9">
      <c r="A9" s="110"/>
      <c r="B9" s="213"/>
      <c r="C9" s="214"/>
      <c r="D9" s="110"/>
      <c r="E9" s="215"/>
      <c r="F9" s="216"/>
      <c r="G9" s="216"/>
      <c r="H9" s="216"/>
      <c r="I9" s="217"/>
    </row>
    <row r="10" customHeight="1" spans="1:9">
      <c r="A10" s="110"/>
      <c r="B10" s="213"/>
      <c r="C10" s="214"/>
      <c r="D10" s="110"/>
      <c r="E10" s="215"/>
      <c r="F10" s="216"/>
      <c r="G10" s="216"/>
      <c r="H10" s="216"/>
      <c r="I10" s="217"/>
    </row>
    <row r="11" customHeight="1" spans="1:9">
      <c r="A11" s="110"/>
      <c r="B11" s="213"/>
      <c r="C11" s="214"/>
      <c r="D11" s="110"/>
      <c r="E11" s="215"/>
      <c r="F11" s="216"/>
      <c r="G11" s="216"/>
      <c r="H11" s="216"/>
      <c r="I11" s="217"/>
    </row>
    <row r="12" customHeight="1" spans="1:9">
      <c r="A12" s="110"/>
      <c r="B12" s="213"/>
      <c r="C12" s="214"/>
      <c r="D12" s="110"/>
      <c r="E12" s="215"/>
      <c r="F12" s="216"/>
      <c r="G12" s="216"/>
      <c r="H12" s="216"/>
      <c r="I12" s="217"/>
    </row>
    <row r="13" customHeight="1" spans="1:9">
      <c r="A13" s="110"/>
      <c r="B13" s="213"/>
      <c r="C13" s="214"/>
      <c r="D13" s="110"/>
      <c r="E13" s="215"/>
      <c r="F13" s="216"/>
      <c r="G13" s="216"/>
      <c r="H13" s="216"/>
      <c r="I13" s="217"/>
    </row>
    <row r="14" customHeight="1" spans="1:9">
      <c r="A14" s="110"/>
      <c r="B14" s="213"/>
      <c r="C14" s="214"/>
      <c r="D14" s="110"/>
      <c r="E14" s="215"/>
      <c r="F14" s="216"/>
      <c r="G14" s="216"/>
      <c r="H14" s="216"/>
      <c r="I14" s="217"/>
    </row>
    <row r="15" customHeight="1" spans="1:9">
      <c r="A15" s="110"/>
      <c r="B15" s="213"/>
      <c r="C15" s="214"/>
      <c r="D15" s="110"/>
      <c r="E15" s="215"/>
      <c r="F15" s="216"/>
      <c r="G15" s="216"/>
      <c r="H15" s="216"/>
      <c r="I15" s="217"/>
    </row>
    <row r="16" customHeight="1" spans="1:9">
      <c r="A16" s="110"/>
      <c r="B16" s="213"/>
      <c r="C16" s="214"/>
      <c r="D16" s="110"/>
      <c r="E16" s="215"/>
      <c r="F16" s="216"/>
      <c r="G16" s="216"/>
      <c r="H16" s="216"/>
      <c r="I16" s="217"/>
    </row>
    <row r="17" customHeight="1" spans="1:9">
      <c r="A17" s="110"/>
      <c r="B17" s="213"/>
      <c r="C17" s="214"/>
      <c r="D17" s="110"/>
      <c r="E17" s="215"/>
      <c r="F17" s="216"/>
      <c r="G17" s="216"/>
      <c r="H17" s="216"/>
      <c r="I17" s="217"/>
    </row>
    <row r="18" customHeight="1" spans="1:9">
      <c r="A18" s="110"/>
      <c r="B18" s="213"/>
      <c r="C18" s="214"/>
      <c r="D18" s="110"/>
      <c r="E18" s="215"/>
      <c r="F18" s="216"/>
      <c r="G18" s="216"/>
      <c r="H18" s="216"/>
      <c r="I18" s="217"/>
    </row>
    <row r="19" customHeight="1" spans="1:9">
      <c r="A19" s="110"/>
      <c r="B19" s="213"/>
      <c r="C19" s="214"/>
      <c r="D19" s="110"/>
      <c r="E19" s="215"/>
      <c r="F19" s="216"/>
      <c r="G19" s="216"/>
      <c r="H19" s="216"/>
      <c r="I19" s="217"/>
    </row>
    <row r="20" customHeight="1" spans="1:9">
      <c r="A20" s="110"/>
      <c r="B20" s="213"/>
      <c r="C20" s="214"/>
      <c r="D20" s="110"/>
      <c r="E20" s="215"/>
      <c r="F20" s="216"/>
      <c r="G20" s="216"/>
      <c r="H20" s="216"/>
      <c r="I20" s="217"/>
    </row>
    <row r="21" customHeight="1" spans="1:9">
      <c r="A21" s="110"/>
      <c r="B21" s="213"/>
      <c r="C21" s="214"/>
      <c r="D21" s="110"/>
      <c r="E21" s="215"/>
      <c r="F21" s="216"/>
      <c r="G21" s="216"/>
      <c r="H21" s="216"/>
      <c r="I21" s="217"/>
    </row>
    <row r="22" customHeight="1" spans="1:9">
      <c r="A22" s="110"/>
      <c r="B22" s="213"/>
      <c r="C22" s="214"/>
      <c r="D22" s="110"/>
      <c r="E22" s="215"/>
      <c r="F22" s="216"/>
      <c r="G22" s="216"/>
      <c r="H22" s="216"/>
      <c r="I22" s="217"/>
    </row>
    <row r="23" customHeight="1" spans="1:9">
      <c r="A23" s="110"/>
      <c r="B23" s="213"/>
      <c r="C23" s="214"/>
      <c r="D23" s="110"/>
      <c r="E23" s="215"/>
      <c r="F23" s="216"/>
      <c r="G23" s="216"/>
      <c r="H23" s="216"/>
      <c r="I23" s="217"/>
    </row>
    <row r="24" customHeight="1" spans="1:9">
      <c r="A24" s="110"/>
      <c r="B24" s="213"/>
      <c r="C24" s="214"/>
      <c r="D24" s="110"/>
      <c r="E24" s="215"/>
      <c r="F24" s="216"/>
      <c r="G24" s="216"/>
      <c r="H24" s="216"/>
      <c r="I24" s="217"/>
    </row>
    <row r="25" customHeight="1" spans="1:9">
      <c r="A25" s="110"/>
      <c r="B25" s="213"/>
      <c r="C25" s="214"/>
      <c r="D25" s="110"/>
      <c r="E25" s="215"/>
      <c r="F25" s="216"/>
      <c r="G25" s="216"/>
      <c r="H25" s="216"/>
      <c r="I25" s="217"/>
    </row>
    <row r="26" customHeight="1" spans="1:9">
      <c r="A26" s="110"/>
      <c r="B26" s="213"/>
      <c r="C26" s="214"/>
      <c r="D26" s="110"/>
      <c r="E26" s="215"/>
      <c r="F26" s="216"/>
      <c r="G26" s="216"/>
      <c r="H26" s="216"/>
      <c r="I26" s="217"/>
    </row>
    <row r="27" customHeight="1" spans="1:9">
      <c r="A27" s="110"/>
      <c r="B27" s="213"/>
      <c r="C27" s="214"/>
      <c r="D27" s="110"/>
      <c r="E27" s="215"/>
      <c r="F27" s="216"/>
      <c r="G27" s="216"/>
      <c r="H27" s="216"/>
      <c r="I27" s="217"/>
    </row>
    <row r="28" customHeight="1" spans="1:9">
      <c r="A28" s="110"/>
      <c r="B28" s="213"/>
      <c r="C28" s="214"/>
      <c r="D28" s="110"/>
      <c r="E28" s="215"/>
      <c r="F28" s="216"/>
      <c r="G28" s="216"/>
      <c r="H28" s="216"/>
      <c r="I28" s="217"/>
    </row>
    <row r="29" customHeight="1" spans="1:9">
      <c r="A29" s="218" t="s">
        <v>195</v>
      </c>
      <c r="B29" s="195"/>
      <c r="C29" s="214"/>
      <c r="D29" s="110"/>
      <c r="E29" s="216">
        <f>SUM(E7:E28)</f>
        <v>0</v>
      </c>
      <c r="F29" s="216">
        <f>SUM(F7:F28)</f>
        <v>0</v>
      </c>
      <c r="G29" s="137">
        <f>F29-E29</f>
        <v>0</v>
      </c>
      <c r="H29" s="202">
        <f>IF(E29=0,0,G29/E29)</f>
        <v>0</v>
      </c>
      <c r="I29" s="217"/>
    </row>
    <row r="30" customHeight="1" spans="1:9">
      <c r="A30" s="219" t="str">
        <f>参数填写!A5</f>
        <v>被评估单位填表人：蒋申璐</v>
      </c>
      <c r="B30" s="219"/>
      <c r="C30" s="219"/>
      <c r="D30" s="219"/>
      <c r="E30" s="221" t="s">
        <v>186</v>
      </c>
      <c r="F30" s="221"/>
      <c r="G30" s="221"/>
      <c r="H30" s="221"/>
      <c r="I30" s="221"/>
    </row>
    <row r="31" customHeight="1" spans="1:9">
      <c r="A31" s="223" t="str">
        <f>参数填写!A6</f>
        <v>填表日期：2022年8月</v>
      </c>
      <c r="B31" s="224"/>
      <c r="C31" s="224"/>
      <c r="D31" s="224"/>
      <c r="E31" s="224"/>
      <c r="F31" s="224"/>
      <c r="G31" s="224"/>
      <c r="H31" s="224"/>
      <c r="I31" s="224"/>
    </row>
  </sheetData>
  <mergeCells count="1">
    <mergeCell ref="A29:B29"/>
  </mergeCells>
  <printOptions horizontalCentered="1"/>
  <pageMargins left="0.49" right="0.43" top="0.71" bottom="0.61"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1"/>
  <sheetViews>
    <sheetView workbookViewId="0">
      <selection activeCell="D7" sqref="D7:E7"/>
    </sheetView>
  </sheetViews>
  <sheetFormatPr defaultColWidth="9" defaultRowHeight="15.75" customHeight="1" outlineLevelCol="7"/>
  <cols>
    <col min="1" max="1" width="7" style="81" customWidth="1"/>
    <col min="2" max="2" width="29" style="81" customWidth="1"/>
    <col min="3" max="3" width="12.7" style="81" customWidth="1"/>
    <col min="4" max="4" width="20.7" style="81" customWidth="1"/>
    <col min="5" max="5" width="21.4" style="81" customWidth="1"/>
    <col min="6" max="6" width="12.1" style="81" customWidth="1"/>
    <col min="7" max="7" width="12.2" style="81" customWidth="1"/>
    <col min="8" max="8" width="11.6" style="81" customWidth="1"/>
    <col min="9" max="16384" width="9" style="81"/>
  </cols>
  <sheetData>
    <row r="1" s="73" customFormat="1" ht="30" customHeight="1" spans="1:8">
      <c r="A1" s="225" t="s">
        <v>826</v>
      </c>
      <c r="B1" s="226"/>
      <c r="C1" s="226"/>
      <c r="D1" s="226"/>
      <c r="E1" s="226"/>
      <c r="F1" s="226"/>
      <c r="G1" s="226"/>
      <c r="H1" s="226"/>
    </row>
    <row r="2" ht="14.1" customHeight="1" spans="1:8">
      <c r="A2" s="227" t="str">
        <f>参数填写!A3</f>
        <v>评估基准日：2022年7月31日</v>
      </c>
      <c r="B2" s="93"/>
      <c r="C2" s="93"/>
      <c r="D2" s="93"/>
      <c r="E2" s="93"/>
      <c r="F2" s="93"/>
      <c r="G2" s="93"/>
      <c r="H2" s="93"/>
    </row>
    <row r="3" ht="14.1" customHeight="1" spans="1:8">
      <c r="A3" s="100"/>
      <c r="B3" s="100"/>
      <c r="C3" s="100"/>
      <c r="D3" s="100"/>
      <c r="E3" s="100"/>
      <c r="F3" s="100"/>
      <c r="G3" s="100"/>
      <c r="H3" s="191" t="s">
        <v>827</v>
      </c>
    </row>
    <row r="4" ht="14.1" customHeight="1" spans="1:8">
      <c r="A4" s="100"/>
      <c r="B4" s="100"/>
      <c r="C4" s="100"/>
      <c r="D4" s="100"/>
      <c r="E4" s="100"/>
      <c r="F4" s="100"/>
      <c r="G4" s="100"/>
      <c r="H4" s="191"/>
    </row>
    <row r="5" customHeight="1" spans="1:8">
      <c r="A5" s="210" t="str">
        <f>参数填写!A4</f>
        <v>被评估单位：杭氧集团股份有限公司</v>
      </c>
      <c r="B5" s="210"/>
      <c r="C5" s="210"/>
      <c r="H5" s="211" t="s">
        <v>3</v>
      </c>
    </row>
    <row r="6" s="74" customFormat="1" customHeight="1" spans="1:8">
      <c r="A6" s="133" t="s">
        <v>5</v>
      </c>
      <c r="B6" s="133" t="s">
        <v>828</v>
      </c>
      <c r="C6" s="133" t="s">
        <v>251</v>
      </c>
      <c r="D6" s="212" t="s">
        <v>94</v>
      </c>
      <c r="E6" s="133" t="s">
        <v>95</v>
      </c>
      <c r="F6" s="133" t="s">
        <v>475</v>
      </c>
      <c r="G6" s="133" t="s">
        <v>97</v>
      </c>
      <c r="H6" s="133" t="s">
        <v>8</v>
      </c>
    </row>
    <row r="7" customHeight="1" spans="1:8">
      <c r="A7" s="110"/>
      <c r="B7" s="213"/>
      <c r="C7" s="214"/>
      <c r="D7" s="228"/>
      <c r="E7" s="229"/>
      <c r="F7" s="137">
        <f>E7-D7</f>
        <v>0</v>
      </c>
      <c r="G7" s="202">
        <f>IF(D7=0,0,F7/D7)</f>
        <v>0</v>
      </c>
      <c r="H7" s="217"/>
    </row>
    <row r="8" customHeight="1" spans="1:8">
      <c r="A8" s="110"/>
      <c r="B8" s="213"/>
      <c r="C8" s="214"/>
      <c r="D8" s="228"/>
      <c r="E8" s="229"/>
      <c r="F8" s="229"/>
      <c r="G8" s="229"/>
      <c r="H8" s="217"/>
    </row>
    <row r="9" customHeight="1" spans="1:8">
      <c r="A9" s="110"/>
      <c r="B9" s="213"/>
      <c r="C9" s="214"/>
      <c r="D9" s="228"/>
      <c r="E9" s="229"/>
      <c r="F9" s="229"/>
      <c r="G9" s="229"/>
      <c r="H9" s="217"/>
    </row>
    <row r="10" customHeight="1" spans="1:8">
      <c r="A10" s="110"/>
      <c r="B10" s="213"/>
      <c r="C10" s="214"/>
      <c r="D10" s="228"/>
      <c r="E10" s="229"/>
      <c r="F10" s="229"/>
      <c r="G10" s="229"/>
      <c r="H10" s="217"/>
    </row>
    <row r="11" customHeight="1" spans="1:8">
      <c r="A11" s="110"/>
      <c r="B11" s="213"/>
      <c r="C11" s="214"/>
      <c r="D11" s="228"/>
      <c r="E11" s="229"/>
      <c r="F11" s="229"/>
      <c r="G11" s="229"/>
      <c r="H11" s="217"/>
    </row>
    <row r="12" customHeight="1" spans="1:8">
      <c r="A12" s="110"/>
      <c r="B12" s="213"/>
      <c r="C12" s="214"/>
      <c r="D12" s="228"/>
      <c r="E12" s="229"/>
      <c r="F12" s="229"/>
      <c r="G12" s="229"/>
      <c r="H12" s="217"/>
    </row>
    <row r="13" customHeight="1" spans="1:8">
      <c r="A13" s="110"/>
      <c r="B13" s="213"/>
      <c r="C13" s="214"/>
      <c r="D13" s="228"/>
      <c r="E13" s="229"/>
      <c r="F13" s="229"/>
      <c r="G13" s="229"/>
      <c r="H13" s="217"/>
    </row>
    <row r="14" customHeight="1" spans="1:8">
      <c r="A14" s="110"/>
      <c r="B14" s="213"/>
      <c r="C14" s="214"/>
      <c r="D14" s="228"/>
      <c r="E14" s="229"/>
      <c r="F14" s="229"/>
      <c r="G14" s="229"/>
      <c r="H14" s="217"/>
    </row>
    <row r="15" customHeight="1" spans="1:8">
      <c r="A15" s="110"/>
      <c r="B15" s="213"/>
      <c r="C15" s="214"/>
      <c r="D15" s="228"/>
      <c r="E15" s="229"/>
      <c r="F15" s="229"/>
      <c r="G15" s="229"/>
      <c r="H15" s="217"/>
    </row>
    <row r="16" customHeight="1" spans="1:8">
      <c r="A16" s="110"/>
      <c r="B16" s="213"/>
      <c r="C16" s="214"/>
      <c r="D16" s="228"/>
      <c r="E16" s="229"/>
      <c r="F16" s="229"/>
      <c r="G16" s="229"/>
      <c r="H16" s="217"/>
    </row>
    <row r="17" customHeight="1" spans="1:8">
      <c r="A17" s="110"/>
      <c r="B17" s="213"/>
      <c r="C17" s="214"/>
      <c r="D17" s="228"/>
      <c r="E17" s="229"/>
      <c r="F17" s="229"/>
      <c r="G17" s="229"/>
      <c r="H17" s="217"/>
    </row>
    <row r="18" customHeight="1" spans="1:8">
      <c r="A18" s="110"/>
      <c r="B18" s="213"/>
      <c r="C18" s="214"/>
      <c r="D18" s="228"/>
      <c r="E18" s="229"/>
      <c r="F18" s="229"/>
      <c r="G18" s="229"/>
      <c r="H18" s="217"/>
    </row>
    <row r="19" customHeight="1" spans="1:8">
      <c r="A19" s="110"/>
      <c r="B19" s="213"/>
      <c r="C19" s="214"/>
      <c r="D19" s="228"/>
      <c r="E19" s="229"/>
      <c r="F19" s="229"/>
      <c r="G19" s="229"/>
      <c r="H19" s="217"/>
    </row>
    <row r="20" customHeight="1" spans="1:8">
      <c r="A20" s="110"/>
      <c r="B20" s="213"/>
      <c r="C20" s="214"/>
      <c r="D20" s="228"/>
      <c r="E20" s="229"/>
      <c r="F20" s="229"/>
      <c r="G20" s="229"/>
      <c r="H20" s="217"/>
    </row>
    <row r="21" customHeight="1" spans="1:8">
      <c r="A21" s="110"/>
      <c r="B21" s="213"/>
      <c r="C21" s="214"/>
      <c r="D21" s="228"/>
      <c r="E21" s="229"/>
      <c r="F21" s="229"/>
      <c r="G21" s="229"/>
      <c r="H21" s="217"/>
    </row>
    <row r="22" customHeight="1" spans="1:8">
      <c r="A22" s="110"/>
      <c r="B22" s="213"/>
      <c r="C22" s="214"/>
      <c r="D22" s="228"/>
      <c r="E22" s="229"/>
      <c r="F22" s="229"/>
      <c r="G22" s="229"/>
      <c r="H22" s="217"/>
    </row>
    <row r="23" customHeight="1" spans="1:8">
      <c r="A23" s="110"/>
      <c r="B23" s="213"/>
      <c r="C23" s="214"/>
      <c r="D23" s="228"/>
      <c r="E23" s="229"/>
      <c r="F23" s="229"/>
      <c r="G23" s="229"/>
      <c r="H23" s="217"/>
    </row>
    <row r="24" customHeight="1" spans="1:8">
      <c r="A24" s="110"/>
      <c r="B24" s="213"/>
      <c r="C24" s="214"/>
      <c r="D24" s="228"/>
      <c r="E24" s="229"/>
      <c r="F24" s="229"/>
      <c r="G24" s="229"/>
      <c r="H24" s="217"/>
    </row>
    <row r="25" customHeight="1" spans="1:8">
      <c r="A25" s="110"/>
      <c r="B25" s="213"/>
      <c r="C25" s="214"/>
      <c r="D25" s="228"/>
      <c r="E25" s="229"/>
      <c r="F25" s="229"/>
      <c r="G25" s="229"/>
      <c r="H25" s="217"/>
    </row>
    <row r="26" customHeight="1" spans="1:8">
      <c r="A26" s="110"/>
      <c r="B26" s="213"/>
      <c r="C26" s="214"/>
      <c r="D26" s="228"/>
      <c r="E26" s="229"/>
      <c r="F26" s="229"/>
      <c r="G26" s="229"/>
      <c r="H26" s="217"/>
    </row>
    <row r="27" customHeight="1" spans="1:8">
      <c r="A27" s="110"/>
      <c r="B27" s="213"/>
      <c r="C27" s="214"/>
      <c r="D27" s="228"/>
      <c r="E27" s="229"/>
      <c r="F27" s="229"/>
      <c r="G27" s="229"/>
      <c r="H27" s="217"/>
    </row>
    <row r="28" customHeight="1" spans="1:8">
      <c r="A28" s="110"/>
      <c r="B28" s="213"/>
      <c r="C28" s="214"/>
      <c r="D28" s="228"/>
      <c r="E28" s="229"/>
      <c r="F28" s="229"/>
      <c r="G28" s="229"/>
      <c r="H28" s="217"/>
    </row>
    <row r="29" customHeight="1" spans="1:8">
      <c r="A29" s="218" t="s">
        <v>195</v>
      </c>
      <c r="B29" s="195"/>
      <c r="C29" s="214"/>
      <c r="D29" s="228">
        <f>SUM(D7:D28)</f>
        <v>0</v>
      </c>
      <c r="E29" s="228">
        <f>SUM(E7:E28)</f>
        <v>0</v>
      </c>
      <c r="F29" s="137">
        <f>E29-D29</f>
        <v>0</v>
      </c>
      <c r="G29" s="202">
        <f>IF(D29=0,0,F29/D29)</f>
        <v>0</v>
      </c>
      <c r="H29" s="217"/>
    </row>
    <row r="30" customHeight="1" spans="1:8">
      <c r="A30" s="219" t="str">
        <f>参数填写!A5</f>
        <v>被评估单位填表人：蒋申璐</v>
      </c>
      <c r="B30" s="219"/>
      <c r="C30" s="219"/>
      <c r="D30" s="219"/>
      <c r="E30" s="221" t="s">
        <v>186</v>
      </c>
      <c r="F30" s="221"/>
      <c r="G30" s="221"/>
      <c r="H30" s="221"/>
    </row>
    <row r="31" customHeight="1" spans="1:8">
      <c r="A31" s="223" t="str">
        <f>参数填写!A6</f>
        <v>填表日期：2022年8月</v>
      </c>
      <c r="B31" s="224"/>
      <c r="C31" s="224"/>
      <c r="D31" s="224"/>
      <c r="E31" s="224"/>
      <c r="F31" s="224"/>
      <c r="G31" s="224"/>
      <c r="H31" s="224"/>
    </row>
  </sheetData>
  <mergeCells count="1">
    <mergeCell ref="A29:B29"/>
  </mergeCells>
  <printOptions horizontalCentered="1"/>
  <pageMargins left="0.4" right="0.35" top="0.67" bottom="0.866141732283464"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31"/>
  <sheetViews>
    <sheetView workbookViewId="0">
      <selection activeCell="E7" sqref="E7:F7"/>
    </sheetView>
  </sheetViews>
  <sheetFormatPr defaultColWidth="9" defaultRowHeight="15.75" customHeight="1"/>
  <cols>
    <col min="1" max="1" width="6.1" style="81" customWidth="1"/>
    <col min="2" max="2" width="23" style="81" customWidth="1"/>
    <col min="3" max="3" width="12" style="81" customWidth="1"/>
    <col min="4" max="4" width="17.1" style="81" customWidth="1"/>
    <col min="5" max="5" width="16.5" style="81" customWidth="1"/>
    <col min="6" max="6" width="14.9" style="81" customWidth="1"/>
    <col min="7" max="7" width="13" style="81" customWidth="1"/>
    <col min="8" max="8" width="11.6" style="81" customWidth="1"/>
    <col min="9" max="9" width="11.4" style="81" customWidth="1"/>
    <col min="10" max="16384" width="9" style="81"/>
  </cols>
  <sheetData>
    <row r="1" s="73" customFormat="1" ht="30" customHeight="1" spans="1:9">
      <c r="A1" s="189" t="s">
        <v>829</v>
      </c>
      <c r="B1" s="86"/>
      <c r="C1" s="86"/>
      <c r="D1" s="86"/>
      <c r="E1" s="86"/>
      <c r="F1" s="86"/>
      <c r="G1" s="86"/>
      <c r="H1" s="86"/>
      <c r="I1" s="86"/>
    </row>
    <row r="2" ht="14.1" customHeight="1" spans="1:9">
      <c r="A2" s="190" t="str">
        <f>参数填写!A3</f>
        <v>评估基准日：2022年7月31日</v>
      </c>
      <c r="B2" s="92"/>
      <c r="C2" s="92"/>
      <c r="D2" s="92"/>
      <c r="E2" s="92"/>
      <c r="F2" s="92"/>
      <c r="G2" s="92"/>
      <c r="H2" s="92"/>
      <c r="I2" s="93"/>
    </row>
    <row r="3" ht="14.1" customHeight="1" spans="1:9">
      <c r="A3" s="100"/>
      <c r="B3" s="100"/>
      <c r="C3" s="100"/>
      <c r="D3" s="100"/>
      <c r="E3" s="100"/>
      <c r="F3" s="100"/>
      <c r="G3" s="100"/>
      <c r="H3" s="100"/>
      <c r="I3" s="191" t="s">
        <v>830</v>
      </c>
    </row>
    <row r="4" ht="14.1" customHeight="1" spans="1:9">
      <c r="A4" s="100"/>
      <c r="B4" s="100"/>
      <c r="C4" s="100"/>
      <c r="D4" s="100"/>
      <c r="E4" s="100"/>
      <c r="F4" s="100"/>
      <c r="G4" s="100"/>
      <c r="H4" s="100"/>
      <c r="I4" s="191"/>
    </row>
    <row r="5" customHeight="1" spans="1:9">
      <c r="A5" s="210" t="str">
        <f>参数填写!A4</f>
        <v>被评估单位：杭氧集团股份有限公司</v>
      </c>
      <c r="B5" s="210"/>
      <c r="C5" s="210"/>
      <c r="D5" s="210"/>
      <c r="I5" s="211" t="s">
        <v>3</v>
      </c>
    </row>
    <row r="6" s="74" customFormat="1" customHeight="1" spans="1:9">
      <c r="A6" s="133" t="s">
        <v>5</v>
      </c>
      <c r="B6" s="133" t="s">
        <v>241</v>
      </c>
      <c r="C6" s="133" t="s">
        <v>251</v>
      </c>
      <c r="D6" s="133" t="s">
        <v>354</v>
      </c>
      <c r="E6" s="212" t="s">
        <v>94</v>
      </c>
      <c r="F6" s="133" t="s">
        <v>95</v>
      </c>
      <c r="G6" s="133" t="s">
        <v>475</v>
      </c>
      <c r="H6" s="133" t="s">
        <v>97</v>
      </c>
      <c r="I6" s="133" t="s">
        <v>8</v>
      </c>
    </row>
    <row r="7" customHeight="1" spans="1:9">
      <c r="A7" s="110"/>
      <c r="B7" s="213"/>
      <c r="C7" s="214"/>
      <c r="D7" s="110"/>
      <c r="E7" s="215"/>
      <c r="F7" s="216"/>
      <c r="G7" s="137">
        <f>F7-E7</f>
        <v>0</v>
      </c>
      <c r="H7" s="202">
        <f>IF(E7=0,0,G7/E7)</f>
        <v>0</v>
      </c>
      <c r="I7" s="217"/>
    </row>
    <row r="8" customHeight="1" spans="1:9">
      <c r="A8" s="110"/>
      <c r="B8" s="213"/>
      <c r="C8" s="214"/>
      <c r="D8" s="110"/>
      <c r="E8" s="215"/>
      <c r="F8" s="216"/>
      <c r="G8" s="216"/>
      <c r="H8" s="216"/>
      <c r="I8" s="217"/>
    </row>
    <row r="9" customHeight="1" spans="1:9">
      <c r="A9" s="110"/>
      <c r="B9" s="213"/>
      <c r="C9" s="214"/>
      <c r="D9" s="110"/>
      <c r="E9" s="215"/>
      <c r="F9" s="216"/>
      <c r="G9" s="216"/>
      <c r="H9" s="216"/>
      <c r="I9" s="217"/>
    </row>
    <row r="10" customHeight="1" spans="1:9">
      <c r="A10" s="110"/>
      <c r="B10" s="213"/>
      <c r="C10" s="214"/>
      <c r="D10" s="110"/>
      <c r="E10" s="215"/>
      <c r="F10" s="216"/>
      <c r="G10" s="216"/>
      <c r="H10" s="216"/>
      <c r="I10" s="217"/>
    </row>
    <row r="11" customHeight="1" spans="1:9">
      <c r="A11" s="110"/>
      <c r="B11" s="213"/>
      <c r="C11" s="214"/>
      <c r="D11" s="110"/>
      <c r="E11" s="215"/>
      <c r="F11" s="216"/>
      <c r="G11" s="216"/>
      <c r="H11" s="216"/>
      <c r="I11" s="217"/>
    </row>
    <row r="12" customHeight="1" spans="1:9">
      <c r="A12" s="110"/>
      <c r="B12" s="213"/>
      <c r="C12" s="214"/>
      <c r="D12" s="110"/>
      <c r="E12" s="215"/>
      <c r="F12" s="216"/>
      <c r="G12" s="216"/>
      <c r="H12" s="216"/>
      <c r="I12" s="217"/>
    </row>
    <row r="13" customHeight="1" spans="1:9">
      <c r="A13" s="110"/>
      <c r="B13" s="213"/>
      <c r="C13" s="214"/>
      <c r="D13" s="110"/>
      <c r="E13" s="215"/>
      <c r="F13" s="216"/>
      <c r="G13" s="216"/>
      <c r="H13" s="216"/>
      <c r="I13" s="217"/>
    </row>
    <row r="14" customHeight="1" spans="1:9">
      <c r="A14" s="110"/>
      <c r="B14" s="213"/>
      <c r="C14" s="214"/>
      <c r="D14" s="110"/>
      <c r="E14" s="215"/>
      <c r="F14" s="216"/>
      <c r="G14" s="216"/>
      <c r="H14" s="216"/>
      <c r="I14" s="217"/>
    </row>
    <row r="15" customHeight="1" spans="1:9">
      <c r="A15" s="110"/>
      <c r="B15" s="213"/>
      <c r="C15" s="214"/>
      <c r="D15" s="110"/>
      <c r="E15" s="215"/>
      <c r="F15" s="216"/>
      <c r="G15" s="216"/>
      <c r="H15" s="216"/>
      <c r="I15" s="217"/>
    </row>
    <row r="16" customHeight="1" spans="1:9">
      <c r="A16" s="110"/>
      <c r="B16" s="213"/>
      <c r="C16" s="214"/>
      <c r="D16" s="110"/>
      <c r="E16" s="215"/>
      <c r="F16" s="216"/>
      <c r="G16" s="216"/>
      <c r="H16" s="216"/>
      <c r="I16" s="217"/>
    </row>
    <row r="17" customHeight="1" spans="1:9">
      <c r="A17" s="110"/>
      <c r="B17" s="213"/>
      <c r="C17" s="214"/>
      <c r="D17" s="110"/>
      <c r="E17" s="215"/>
      <c r="F17" s="216"/>
      <c r="G17" s="216"/>
      <c r="H17" s="216"/>
      <c r="I17" s="217"/>
    </row>
    <row r="18" customHeight="1" spans="1:9">
      <c r="A18" s="110"/>
      <c r="B18" s="213"/>
      <c r="C18" s="214"/>
      <c r="D18" s="110"/>
      <c r="E18" s="215"/>
      <c r="F18" s="216"/>
      <c r="G18" s="216"/>
      <c r="H18" s="216"/>
      <c r="I18" s="217"/>
    </row>
    <row r="19" customHeight="1" spans="1:9">
      <c r="A19" s="110"/>
      <c r="B19" s="213"/>
      <c r="C19" s="214"/>
      <c r="D19" s="110"/>
      <c r="E19" s="215"/>
      <c r="F19" s="216"/>
      <c r="G19" s="216"/>
      <c r="H19" s="216"/>
      <c r="I19" s="217"/>
    </row>
    <row r="20" customHeight="1" spans="1:9">
      <c r="A20" s="110"/>
      <c r="B20" s="213"/>
      <c r="C20" s="214"/>
      <c r="D20" s="110"/>
      <c r="E20" s="215"/>
      <c r="F20" s="216"/>
      <c r="G20" s="216"/>
      <c r="H20" s="216"/>
      <c r="I20" s="217"/>
    </row>
    <row r="21" customHeight="1" spans="1:9">
      <c r="A21" s="110"/>
      <c r="B21" s="213"/>
      <c r="C21" s="214"/>
      <c r="D21" s="110"/>
      <c r="E21" s="215"/>
      <c r="F21" s="216"/>
      <c r="G21" s="216"/>
      <c r="H21" s="216"/>
      <c r="I21" s="217"/>
    </row>
    <row r="22" customHeight="1" spans="1:9">
      <c r="A22" s="110"/>
      <c r="B22" s="213"/>
      <c r="C22" s="214"/>
      <c r="D22" s="110"/>
      <c r="E22" s="215"/>
      <c r="F22" s="216"/>
      <c r="G22" s="216"/>
      <c r="H22" s="216"/>
      <c r="I22" s="217"/>
    </row>
    <row r="23" customHeight="1" spans="1:9">
      <c r="A23" s="110"/>
      <c r="B23" s="213"/>
      <c r="C23" s="214"/>
      <c r="D23" s="110"/>
      <c r="E23" s="215"/>
      <c r="F23" s="216"/>
      <c r="G23" s="216"/>
      <c r="H23" s="216"/>
      <c r="I23" s="217"/>
    </row>
    <row r="24" customHeight="1" spans="1:9">
      <c r="A24" s="110"/>
      <c r="B24" s="213"/>
      <c r="C24" s="214"/>
      <c r="D24" s="110"/>
      <c r="E24" s="215"/>
      <c r="F24" s="216"/>
      <c r="G24" s="216"/>
      <c r="H24" s="216"/>
      <c r="I24" s="217"/>
    </row>
    <row r="25" customHeight="1" spans="1:9">
      <c r="A25" s="110"/>
      <c r="B25" s="213"/>
      <c r="C25" s="214"/>
      <c r="D25" s="110"/>
      <c r="E25" s="215"/>
      <c r="F25" s="216"/>
      <c r="G25" s="216"/>
      <c r="H25" s="216"/>
      <c r="I25" s="217"/>
    </row>
    <row r="26" customHeight="1" spans="1:9">
      <c r="A26" s="110"/>
      <c r="B26" s="213"/>
      <c r="C26" s="214"/>
      <c r="D26" s="110"/>
      <c r="E26" s="215"/>
      <c r="F26" s="216"/>
      <c r="G26" s="216"/>
      <c r="H26" s="216"/>
      <c r="I26" s="217"/>
    </row>
    <row r="27" customHeight="1" spans="1:9">
      <c r="A27" s="110"/>
      <c r="B27" s="213"/>
      <c r="C27" s="214"/>
      <c r="D27" s="110"/>
      <c r="E27" s="215"/>
      <c r="F27" s="216"/>
      <c r="G27" s="216"/>
      <c r="H27" s="216"/>
      <c r="I27" s="217"/>
    </row>
    <row r="28" customHeight="1" spans="1:9">
      <c r="A28" s="110"/>
      <c r="B28" s="213"/>
      <c r="C28" s="214"/>
      <c r="D28" s="110"/>
      <c r="E28" s="215"/>
      <c r="F28" s="216"/>
      <c r="G28" s="216"/>
      <c r="H28" s="216"/>
      <c r="I28" s="217"/>
    </row>
    <row r="29" customHeight="1" spans="1:9">
      <c r="A29" s="218" t="s">
        <v>195</v>
      </c>
      <c r="B29" s="195"/>
      <c r="C29" s="214"/>
      <c r="D29" s="110"/>
      <c r="E29" s="215">
        <f>SUM(E7:E28)</f>
        <v>0</v>
      </c>
      <c r="F29" s="215">
        <f>SUM(F7:F28)</f>
        <v>0</v>
      </c>
      <c r="G29" s="137">
        <f>F29-E29</f>
        <v>0</v>
      </c>
      <c r="H29" s="202">
        <f>IF(E29=0,0,G29/E29)</f>
        <v>0</v>
      </c>
      <c r="I29" s="217"/>
    </row>
    <row r="30" customHeight="1" spans="1:9">
      <c r="A30" s="219" t="str">
        <f>参数填写!A5</f>
        <v>被评估单位填表人：蒋申璐</v>
      </c>
      <c r="B30" s="219"/>
      <c r="C30" s="219"/>
      <c r="D30" s="219"/>
      <c r="E30" s="220" t="s">
        <v>831</v>
      </c>
      <c r="F30" s="221"/>
      <c r="G30" s="222"/>
      <c r="H30" s="222"/>
      <c r="I30" s="222"/>
    </row>
    <row r="31" customHeight="1" spans="1:9">
      <c r="A31" s="223" t="str">
        <f>参数填写!A6</f>
        <v>填表日期：2022年8月</v>
      </c>
      <c r="B31" s="224"/>
      <c r="C31" s="224"/>
      <c r="D31" s="224"/>
      <c r="E31" s="224"/>
      <c r="F31" s="224"/>
    </row>
  </sheetData>
  <mergeCells count="1">
    <mergeCell ref="A29:B29"/>
  </mergeCells>
  <printOptions horizontalCentered="1"/>
  <pageMargins left="0.49" right="0.44" top="0.73" bottom="0.67"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1"/>
  <sheetViews>
    <sheetView workbookViewId="0">
      <selection activeCell="E10" sqref="E10"/>
    </sheetView>
  </sheetViews>
  <sheetFormatPr defaultColWidth="9" defaultRowHeight="15.75" customHeight="1"/>
  <cols>
    <col min="1" max="1" width="5.4" style="81" customWidth="1"/>
    <col min="2" max="2" width="21.5" style="81" customWidth="1"/>
    <col min="3" max="3" width="14.9" style="81" customWidth="1"/>
    <col min="4" max="4" width="8.7" style="81" customWidth="1"/>
    <col min="5" max="5" width="11.2" style="81" customWidth="1"/>
    <col min="6" max="6" width="12.2" style="81" customWidth="1"/>
    <col min="7" max="7" width="13.1" style="81" customWidth="1"/>
    <col min="8" max="8" width="12.4" style="81" customWidth="1"/>
    <col min="9" max="9" width="10.1" style="81" customWidth="1"/>
    <col min="10" max="10" width="8.7" style="81" customWidth="1"/>
    <col min="11" max="16384" width="9" style="81"/>
  </cols>
  <sheetData>
    <row r="1" s="73" customFormat="1" ht="30" customHeight="1" spans="1:11">
      <c r="A1" s="189" t="s">
        <v>206</v>
      </c>
      <c r="B1" s="86"/>
      <c r="C1" s="86"/>
      <c r="D1" s="86"/>
      <c r="E1" s="86"/>
      <c r="F1" s="86"/>
      <c r="G1" s="86"/>
      <c r="H1" s="86"/>
      <c r="I1" s="86"/>
      <c r="J1" s="86"/>
      <c r="K1" s="86"/>
    </row>
    <row r="2" ht="14.1" customHeight="1" spans="1:11">
      <c r="A2" s="190" t="str">
        <f>参数填写!A3</f>
        <v>评估基准日：2022年7月31日</v>
      </c>
      <c r="B2" s="92"/>
      <c r="C2" s="92"/>
      <c r="D2" s="92"/>
      <c r="E2" s="92"/>
      <c r="F2" s="92"/>
      <c r="G2" s="92"/>
      <c r="H2" s="93"/>
      <c r="I2" s="93"/>
      <c r="J2" s="93"/>
      <c r="K2" s="93"/>
    </row>
    <row r="3" ht="14.1" customHeight="1" spans="1:11">
      <c r="A3" s="100"/>
      <c r="B3" s="100"/>
      <c r="C3" s="100"/>
      <c r="D3" s="100"/>
      <c r="E3" s="100"/>
      <c r="F3" s="100"/>
      <c r="G3" s="100"/>
      <c r="H3" s="96"/>
      <c r="I3" s="96"/>
      <c r="J3" s="96"/>
      <c r="K3" s="191" t="s">
        <v>207</v>
      </c>
    </row>
    <row r="4" ht="14.1" customHeight="1" spans="1:11">
      <c r="A4" s="100"/>
      <c r="B4" s="100"/>
      <c r="C4" s="100"/>
      <c r="D4" s="100"/>
      <c r="E4" s="100"/>
      <c r="F4" s="100"/>
      <c r="G4" s="100"/>
      <c r="H4" s="96"/>
      <c r="I4" s="96"/>
      <c r="J4" s="96"/>
      <c r="K4" s="191"/>
    </row>
    <row r="5" customHeight="1" spans="1:11">
      <c r="A5" s="256" t="str">
        <f>参数填写!A4</f>
        <v>被评估单位：杭氧集团股份有限公司</v>
      </c>
      <c r="K5" s="211" t="s">
        <v>3</v>
      </c>
    </row>
    <row r="6" s="74" customFormat="1" ht="29.25" customHeight="1" spans="1:11">
      <c r="A6" s="257" t="s">
        <v>5</v>
      </c>
      <c r="B6" s="257" t="s">
        <v>208</v>
      </c>
      <c r="C6" s="257" t="s">
        <v>209</v>
      </c>
      <c r="D6" s="257" t="s">
        <v>199</v>
      </c>
      <c r="E6" s="257" t="s">
        <v>200</v>
      </c>
      <c r="F6" s="257" t="s">
        <v>201</v>
      </c>
      <c r="G6" s="257" t="s">
        <v>94</v>
      </c>
      <c r="H6" s="257" t="s">
        <v>95</v>
      </c>
      <c r="I6" s="257" t="s">
        <v>96</v>
      </c>
      <c r="J6" s="257" t="s">
        <v>97</v>
      </c>
      <c r="K6" s="257" t="s">
        <v>8</v>
      </c>
    </row>
    <row r="7" customHeight="1" spans="1:11">
      <c r="A7" s="110"/>
      <c r="B7" s="213"/>
      <c r="C7" s="213"/>
      <c r="D7" s="110"/>
      <c r="E7" s="216"/>
      <c r="F7" s="273"/>
      <c r="G7" s="483"/>
      <c r="H7" s="483"/>
      <c r="I7" s="483">
        <f>H7-G7</f>
        <v>0</v>
      </c>
      <c r="J7" s="202">
        <f>IF(G7=0,0,I7/G7)</f>
        <v>0</v>
      </c>
      <c r="K7" s="217"/>
    </row>
    <row r="8" customHeight="1" spans="1:11">
      <c r="A8" s="110"/>
      <c r="B8" s="213"/>
      <c r="C8" s="213"/>
      <c r="D8" s="110"/>
      <c r="E8" s="216"/>
      <c r="F8" s="273"/>
      <c r="G8" s="483"/>
      <c r="H8" s="483"/>
      <c r="I8" s="483"/>
      <c r="J8" s="216"/>
      <c r="K8" s="217"/>
    </row>
    <row r="9" customHeight="1" spans="1:11">
      <c r="A9" s="110"/>
      <c r="B9" s="213"/>
      <c r="C9" s="213"/>
      <c r="D9" s="110"/>
      <c r="E9" s="216"/>
      <c r="F9" s="273"/>
      <c r="G9" s="483"/>
      <c r="H9" s="483"/>
      <c r="I9" s="483"/>
      <c r="J9" s="216"/>
      <c r="K9" s="217"/>
    </row>
    <row r="10" customHeight="1" spans="1:11">
      <c r="A10" s="110"/>
      <c r="B10" s="213"/>
      <c r="C10" s="213"/>
      <c r="D10" s="110"/>
      <c r="E10" s="216"/>
      <c r="F10" s="273"/>
      <c r="G10" s="483"/>
      <c r="H10" s="483"/>
      <c r="I10" s="483"/>
      <c r="J10" s="216"/>
      <c r="K10" s="217"/>
    </row>
    <row r="11" customHeight="1" spans="1:11">
      <c r="A11" s="110"/>
      <c r="B11" s="213"/>
      <c r="C11" s="213"/>
      <c r="D11" s="110"/>
      <c r="E11" s="216"/>
      <c r="F11" s="273"/>
      <c r="G11" s="483"/>
      <c r="H11" s="483"/>
      <c r="I11" s="483"/>
      <c r="J11" s="216"/>
      <c r="K11" s="217"/>
    </row>
    <row r="12" customHeight="1" spans="1:11">
      <c r="A12" s="110"/>
      <c r="B12" s="213"/>
      <c r="C12" s="213"/>
      <c r="D12" s="110"/>
      <c r="E12" s="216"/>
      <c r="F12" s="273"/>
      <c r="G12" s="483"/>
      <c r="H12" s="483"/>
      <c r="I12" s="483"/>
      <c r="J12" s="216"/>
      <c r="K12" s="217"/>
    </row>
    <row r="13" customHeight="1" spans="1:11">
      <c r="A13" s="110"/>
      <c r="B13" s="213"/>
      <c r="C13" s="213"/>
      <c r="D13" s="110"/>
      <c r="E13" s="216"/>
      <c r="F13" s="273"/>
      <c r="G13" s="483"/>
      <c r="H13" s="483"/>
      <c r="I13" s="483"/>
      <c r="J13" s="216"/>
      <c r="K13" s="217"/>
    </row>
    <row r="14" customHeight="1" spans="1:11">
      <c r="A14" s="110"/>
      <c r="B14" s="213"/>
      <c r="C14" s="213"/>
      <c r="D14" s="110"/>
      <c r="E14" s="216"/>
      <c r="F14" s="273"/>
      <c r="G14" s="483"/>
      <c r="H14" s="483"/>
      <c r="I14" s="483"/>
      <c r="J14" s="216"/>
      <c r="K14" s="217"/>
    </row>
    <row r="15" customHeight="1" spans="1:11">
      <c r="A15" s="110"/>
      <c r="B15" s="213"/>
      <c r="C15" s="213"/>
      <c r="D15" s="110"/>
      <c r="E15" s="216"/>
      <c r="F15" s="273"/>
      <c r="G15" s="483"/>
      <c r="H15" s="483"/>
      <c r="I15" s="483"/>
      <c r="J15" s="216"/>
      <c r="K15" s="217"/>
    </row>
    <row r="16" customHeight="1" spans="1:11">
      <c r="A16" s="110"/>
      <c r="B16" s="213"/>
      <c r="C16" s="213"/>
      <c r="D16" s="110"/>
      <c r="E16" s="216"/>
      <c r="F16" s="273"/>
      <c r="G16" s="483"/>
      <c r="H16" s="483"/>
      <c r="I16" s="483"/>
      <c r="J16" s="216"/>
      <c r="K16" s="217"/>
    </row>
    <row r="17" customHeight="1" spans="1:11">
      <c r="A17" s="110"/>
      <c r="B17" s="213"/>
      <c r="C17" s="213"/>
      <c r="D17" s="110"/>
      <c r="E17" s="216"/>
      <c r="F17" s="273"/>
      <c r="G17" s="483"/>
      <c r="H17" s="483"/>
      <c r="I17" s="483"/>
      <c r="J17" s="216"/>
      <c r="K17" s="217"/>
    </row>
    <row r="18" customHeight="1" spans="1:11">
      <c r="A18" s="110"/>
      <c r="B18" s="213"/>
      <c r="C18" s="213"/>
      <c r="D18" s="110"/>
      <c r="E18" s="216"/>
      <c r="F18" s="273"/>
      <c r="G18" s="483"/>
      <c r="H18" s="483"/>
      <c r="I18" s="483"/>
      <c r="J18" s="216"/>
      <c r="K18" s="217"/>
    </row>
    <row r="19" customHeight="1" spans="1:11">
      <c r="A19" s="110"/>
      <c r="B19" s="213"/>
      <c r="C19" s="213"/>
      <c r="D19" s="110"/>
      <c r="E19" s="216"/>
      <c r="F19" s="273"/>
      <c r="G19" s="483"/>
      <c r="H19" s="483"/>
      <c r="I19" s="483"/>
      <c r="J19" s="216"/>
      <c r="K19" s="217"/>
    </row>
    <row r="20" customHeight="1" spans="1:11">
      <c r="A20" s="110"/>
      <c r="B20" s="213"/>
      <c r="C20" s="213"/>
      <c r="D20" s="110"/>
      <c r="E20" s="216"/>
      <c r="F20" s="273"/>
      <c r="G20" s="483"/>
      <c r="H20" s="483"/>
      <c r="I20" s="483"/>
      <c r="J20" s="216"/>
      <c r="K20" s="217"/>
    </row>
    <row r="21" customHeight="1" spans="1:11">
      <c r="A21" s="110"/>
      <c r="B21" s="213"/>
      <c r="C21" s="213"/>
      <c r="D21" s="110"/>
      <c r="E21" s="216"/>
      <c r="F21" s="273"/>
      <c r="G21" s="483"/>
      <c r="H21" s="483"/>
      <c r="I21" s="483"/>
      <c r="J21" s="216"/>
      <c r="K21" s="217"/>
    </row>
    <row r="22" customHeight="1" spans="1:11">
      <c r="A22" s="110"/>
      <c r="B22" s="213"/>
      <c r="C22" s="213"/>
      <c r="D22" s="110"/>
      <c r="E22" s="216"/>
      <c r="F22" s="273"/>
      <c r="G22" s="483"/>
      <c r="H22" s="483"/>
      <c r="I22" s="483"/>
      <c r="J22" s="216"/>
      <c r="K22" s="217"/>
    </row>
    <row r="23" customHeight="1" spans="1:11">
      <c r="A23" s="110"/>
      <c r="B23" s="213"/>
      <c r="C23" s="213"/>
      <c r="D23" s="110"/>
      <c r="E23" s="216"/>
      <c r="F23" s="273"/>
      <c r="G23" s="483"/>
      <c r="H23" s="483"/>
      <c r="I23" s="483"/>
      <c r="J23" s="216"/>
      <c r="K23" s="217"/>
    </row>
    <row r="24" customHeight="1" spans="1:11">
      <c r="A24" s="110"/>
      <c r="B24" s="213"/>
      <c r="C24" s="213"/>
      <c r="D24" s="110"/>
      <c r="E24" s="216"/>
      <c r="F24" s="273"/>
      <c r="G24" s="483"/>
      <c r="H24" s="483"/>
      <c r="I24" s="483"/>
      <c r="J24" s="216"/>
      <c r="K24" s="217"/>
    </row>
    <row r="25" customHeight="1" spans="1:11">
      <c r="A25" s="110"/>
      <c r="B25" s="213"/>
      <c r="C25" s="213"/>
      <c r="D25" s="110"/>
      <c r="E25" s="216"/>
      <c r="F25" s="273"/>
      <c r="G25" s="483"/>
      <c r="H25" s="483"/>
      <c r="I25" s="483"/>
      <c r="J25" s="216"/>
      <c r="K25" s="217"/>
    </row>
    <row r="26" customHeight="1" spans="1:11">
      <c r="A26" s="110"/>
      <c r="B26" s="213"/>
      <c r="C26" s="213"/>
      <c r="D26" s="110"/>
      <c r="E26" s="216"/>
      <c r="F26" s="273"/>
      <c r="G26" s="483"/>
      <c r="H26" s="483"/>
      <c r="I26" s="483"/>
      <c r="J26" s="216"/>
      <c r="K26" s="217"/>
    </row>
    <row r="27" customHeight="1" spans="1:11">
      <c r="A27" s="110"/>
      <c r="B27" s="213"/>
      <c r="C27" s="213"/>
      <c r="D27" s="110"/>
      <c r="E27" s="216"/>
      <c r="F27" s="273"/>
      <c r="G27" s="483"/>
      <c r="H27" s="483"/>
      <c r="I27" s="483"/>
      <c r="J27" s="216"/>
      <c r="K27" s="217"/>
    </row>
    <row r="28" customHeight="1" spans="1:11">
      <c r="A28" s="110"/>
      <c r="B28" s="213"/>
      <c r="C28" s="213"/>
      <c r="D28" s="110"/>
      <c r="E28" s="216"/>
      <c r="F28" s="273"/>
      <c r="G28" s="483"/>
      <c r="H28" s="483"/>
      <c r="I28" s="483"/>
      <c r="J28" s="216"/>
      <c r="K28" s="217"/>
    </row>
    <row r="29" customHeight="1" spans="1:11">
      <c r="A29" s="218" t="s">
        <v>195</v>
      </c>
      <c r="B29" s="196"/>
      <c r="C29" s="217"/>
      <c r="D29" s="217"/>
      <c r="E29" s="216"/>
      <c r="F29" s="217"/>
      <c r="G29" s="216">
        <f>SUM(G7:G28)</f>
        <v>0</v>
      </c>
      <c r="H29" s="216">
        <f>SUM(H7:H28)</f>
        <v>0</v>
      </c>
      <c r="I29" s="483">
        <f>H29-G29</f>
        <v>0</v>
      </c>
      <c r="J29" s="202">
        <f>IF(G29=0,0,I29/G29)</f>
        <v>0</v>
      </c>
      <c r="K29" s="217"/>
    </row>
    <row r="30" customHeight="1" spans="1:11">
      <c r="A30" s="270" t="str">
        <f>参数填写!A5</f>
        <v>被评估单位填表人：蒋申璐</v>
      </c>
      <c r="B30" s="270"/>
      <c r="C30" s="270"/>
      <c r="D30" s="270"/>
      <c r="G30" s="208" t="s">
        <v>186</v>
      </c>
      <c r="H30" s="208"/>
      <c r="I30" s="208"/>
      <c r="J30" s="208"/>
      <c r="K30" s="208"/>
    </row>
    <row r="31" customHeight="1" spans="1:11">
      <c r="A31" s="223" t="str">
        <f>参数填写!A6</f>
        <v>填表日期：2022年8月</v>
      </c>
    </row>
  </sheetData>
  <mergeCells count="2">
    <mergeCell ref="A29:B29"/>
    <mergeCell ref="A30:D30"/>
  </mergeCells>
  <printOptions horizontalCentered="1"/>
  <pageMargins left="0.41" right="0.39" top="0.71" bottom="0.68" header="1.06299212598425" footer="0.511811023622047"/>
  <pageSetup paperSize="9" fitToHeight="0" orientation="landscape"/>
  <headerFooter scaleWithDoc="0">
    <oddHeader>&amp;R
&amp;"宋体,常规"&amp;10共&amp;"Times New Roman,常规"&amp;N&amp;"宋体,常规"页，第&amp;"Times New Roman,常规"&amp;P&amp;"宋体,常规"页</oddHead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832</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833</v>
      </c>
      <c r="B5" s="104"/>
      <c r="C5" s="104"/>
      <c r="N5" s="105" t="s">
        <v>454</v>
      </c>
      <c r="O5" s="105"/>
      <c r="P5" s="105"/>
      <c r="Q5" s="105"/>
    </row>
    <row r="6" s="74" customFormat="1" ht="15.75" customHeight="1" spans="1:19">
      <c r="A6" s="106" t="s">
        <v>455</v>
      </c>
      <c r="B6" s="107" t="s">
        <v>456</v>
      </c>
      <c r="C6" s="108" t="s">
        <v>507</v>
      </c>
      <c r="D6" s="109" t="s">
        <v>834</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835</v>
      </c>
      <c r="C8" s="117" t="s">
        <v>836</v>
      </c>
      <c r="D8" s="118" t="s">
        <v>837</v>
      </c>
      <c r="E8" s="118" t="s">
        <v>838</v>
      </c>
      <c r="F8" s="118" t="s">
        <v>839</v>
      </c>
      <c r="G8" s="119">
        <v>41030</v>
      </c>
      <c r="H8" s="61" t="s">
        <v>840</v>
      </c>
      <c r="I8" s="120">
        <v>867</v>
      </c>
      <c r="J8" s="121">
        <v>22746451.7</v>
      </c>
      <c r="K8" s="121">
        <v>18607715.36</v>
      </c>
      <c r="L8" s="122">
        <v>542910</v>
      </c>
      <c r="M8" s="123">
        <v>0.73</v>
      </c>
      <c r="N8" s="122">
        <v>396320</v>
      </c>
      <c r="O8" s="124"/>
      <c r="P8" s="125">
        <f t="shared" ref="P8:P71" si="0">L8/I8</f>
        <v>626</v>
      </c>
      <c r="Q8" s="126" t="s">
        <v>841</v>
      </c>
    </row>
    <row r="9" s="2" customFormat="1" ht="15.75" customHeight="1" spans="1:19">
      <c r="A9" s="115" t="s">
        <v>303</v>
      </c>
      <c r="B9" s="127"/>
      <c r="C9" s="128"/>
      <c r="D9" s="118" t="s">
        <v>837</v>
      </c>
      <c r="E9" s="118" t="s">
        <v>842</v>
      </c>
      <c r="F9" s="118" t="s">
        <v>839</v>
      </c>
      <c r="G9" s="119">
        <v>41030</v>
      </c>
      <c r="H9" s="61" t="s">
        <v>840</v>
      </c>
      <c r="I9" s="120">
        <v>867</v>
      </c>
      <c r="J9" s="129"/>
      <c r="K9" s="129"/>
      <c r="L9" s="122">
        <v>542910</v>
      </c>
      <c r="M9" s="123">
        <v>0.73</v>
      </c>
      <c r="N9" s="122">
        <v>396320</v>
      </c>
      <c r="O9" s="124"/>
      <c r="P9" s="125">
        <f t="shared" si="0"/>
        <v>626</v>
      </c>
      <c r="Q9" s="126" t="s">
        <v>841</v>
      </c>
    </row>
    <row r="10" s="2" customFormat="1" ht="15.75" customHeight="1" spans="1:19">
      <c r="A10" s="115" t="s">
        <v>304</v>
      </c>
      <c r="B10" s="127"/>
      <c r="C10" s="128"/>
      <c r="D10" s="118" t="s">
        <v>837</v>
      </c>
      <c r="E10" s="118" t="s">
        <v>843</v>
      </c>
      <c r="F10" s="118" t="s">
        <v>839</v>
      </c>
      <c r="G10" s="119">
        <v>41030</v>
      </c>
      <c r="H10" s="61" t="s">
        <v>840</v>
      </c>
      <c r="I10" s="120">
        <v>867</v>
      </c>
      <c r="J10" s="129"/>
      <c r="K10" s="129"/>
      <c r="L10" s="122">
        <v>542910</v>
      </c>
      <c r="M10" s="123">
        <v>0.73</v>
      </c>
      <c r="N10" s="122">
        <v>396320</v>
      </c>
      <c r="O10" s="124"/>
      <c r="P10" s="125">
        <f t="shared" si="0"/>
        <v>626</v>
      </c>
      <c r="Q10" s="126" t="s">
        <v>841</v>
      </c>
    </row>
    <row r="11" s="2" customFormat="1" ht="15.75" customHeight="1" spans="1:19">
      <c r="A11" s="115" t="s">
        <v>305</v>
      </c>
      <c r="B11" s="127"/>
      <c r="C11" s="128"/>
      <c r="D11" s="118" t="s">
        <v>837</v>
      </c>
      <c r="E11" s="118" t="s">
        <v>844</v>
      </c>
      <c r="F11" s="118" t="s">
        <v>839</v>
      </c>
      <c r="G11" s="119">
        <v>41030</v>
      </c>
      <c r="H11" s="61" t="s">
        <v>840</v>
      </c>
      <c r="I11" s="120">
        <v>867</v>
      </c>
      <c r="J11" s="129"/>
      <c r="K11" s="129"/>
      <c r="L11" s="122">
        <v>542910</v>
      </c>
      <c r="M11" s="123">
        <v>0.73</v>
      </c>
      <c r="N11" s="122">
        <v>396320</v>
      </c>
      <c r="O11" s="124"/>
      <c r="P11" s="125">
        <f t="shared" si="0"/>
        <v>626</v>
      </c>
      <c r="Q11" s="126" t="s">
        <v>841</v>
      </c>
    </row>
    <row r="12" s="2" customFormat="1" ht="15.75" customHeight="1" spans="1:19">
      <c r="A12" s="115" t="s">
        <v>306</v>
      </c>
      <c r="B12" s="127"/>
      <c r="C12" s="128"/>
      <c r="D12" s="118" t="s">
        <v>837</v>
      </c>
      <c r="E12" s="118" t="s">
        <v>845</v>
      </c>
      <c r="F12" s="118" t="s">
        <v>839</v>
      </c>
      <c r="G12" s="119">
        <v>41030</v>
      </c>
      <c r="H12" s="61" t="s">
        <v>840</v>
      </c>
      <c r="I12" s="120">
        <v>867</v>
      </c>
      <c r="J12" s="129"/>
      <c r="K12" s="129"/>
      <c r="L12" s="122">
        <v>542910</v>
      </c>
      <c r="M12" s="123">
        <v>0.73</v>
      </c>
      <c r="N12" s="122">
        <v>396320</v>
      </c>
      <c r="O12" s="124"/>
      <c r="P12" s="125">
        <f t="shared" si="0"/>
        <v>626</v>
      </c>
      <c r="Q12" s="126" t="s">
        <v>841</v>
      </c>
    </row>
    <row r="13" s="2" customFormat="1" ht="15.75" customHeight="1" spans="1:19">
      <c r="A13" s="115" t="s">
        <v>307</v>
      </c>
      <c r="B13" s="127"/>
      <c r="C13" s="128"/>
      <c r="D13" s="118" t="s">
        <v>837</v>
      </c>
      <c r="E13" s="118" t="s">
        <v>846</v>
      </c>
      <c r="F13" s="118" t="s">
        <v>839</v>
      </c>
      <c r="G13" s="119">
        <v>41030</v>
      </c>
      <c r="H13" s="61" t="s">
        <v>840</v>
      </c>
      <c r="I13" s="120">
        <v>867</v>
      </c>
      <c r="J13" s="129"/>
      <c r="K13" s="129"/>
      <c r="L13" s="122">
        <v>542910</v>
      </c>
      <c r="M13" s="123">
        <v>0.73</v>
      </c>
      <c r="N13" s="122">
        <v>396320</v>
      </c>
      <c r="O13" s="124"/>
      <c r="P13" s="125">
        <f t="shared" si="0"/>
        <v>626</v>
      </c>
      <c r="Q13" s="126" t="s">
        <v>841</v>
      </c>
    </row>
    <row r="14" s="2" customFormat="1" ht="15.75" customHeight="1" spans="1:19">
      <c r="A14" s="115" t="s">
        <v>308</v>
      </c>
      <c r="B14" s="127"/>
      <c r="C14" s="128"/>
      <c r="D14" s="118" t="s">
        <v>847</v>
      </c>
      <c r="E14" s="118" t="s">
        <v>848</v>
      </c>
      <c r="F14" s="118" t="s">
        <v>839</v>
      </c>
      <c r="G14" s="119">
        <v>41030</v>
      </c>
      <c r="H14" s="61" t="s">
        <v>840</v>
      </c>
      <c r="I14" s="120">
        <v>550</v>
      </c>
      <c r="J14" s="129"/>
      <c r="K14" s="129"/>
      <c r="L14" s="122">
        <v>371100</v>
      </c>
      <c r="M14" s="123">
        <v>0.73</v>
      </c>
      <c r="N14" s="122">
        <v>270900</v>
      </c>
      <c r="O14" s="124"/>
      <c r="P14" s="125">
        <f t="shared" si="0"/>
        <v>675</v>
      </c>
      <c r="Q14" s="126" t="s">
        <v>841</v>
      </c>
    </row>
    <row r="15" s="2" customFormat="1" ht="15.75" customHeight="1" spans="1:19">
      <c r="A15" s="115" t="s">
        <v>309</v>
      </c>
      <c r="B15" s="127"/>
      <c r="C15" s="128"/>
      <c r="D15" s="118" t="s">
        <v>847</v>
      </c>
      <c r="E15" s="118" t="s">
        <v>849</v>
      </c>
      <c r="F15" s="118" t="s">
        <v>839</v>
      </c>
      <c r="G15" s="119">
        <v>41030</v>
      </c>
      <c r="H15" s="61" t="s">
        <v>840</v>
      </c>
      <c r="I15" s="120">
        <v>550</v>
      </c>
      <c r="J15" s="129"/>
      <c r="K15" s="129"/>
      <c r="L15" s="122">
        <v>371100</v>
      </c>
      <c r="M15" s="123">
        <v>0.73</v>
      </c>
      <c r="N15" s="122">
        <v>270900</v>
      </c>
      <c r="O15" s="124"/>
      <c r="P15" s="125">
        <f t="shared" si="0"/>
        <v>675</v>
      </c>
      <c r="Q15" s="126" t="s">
        <v>841</v>
      </c>
    </row>
    <row r="16" s="2" customFormat="1" ht="15.75" customHeight="1" spans="1:19">
      <c r="A16" s="115" t="s">
        <v>310</v>
      </c>
      <c r="B16" s="127"/>
      <c r="C16" s="128"/>
      <c r="D16" s="118" t="s">
        <v>847</v>
      </c>
      <c r="E16" s="118" t="s">
        <v>850</v>
      </c>
      <c r="F16" s="118" t="s">
        <v>839</v>
      </c>
      <c r="G16" s="119">
        <v>41030</v>
      </c>
      <c r="H16" s="61" t="s">
        <v>840</v>
      </c>
      <c r="I16" s="120">
        <v>550</v>
      </c>
      <c r="J16" s="129"/>
      <c r="K16" s="129"/>
      <c r="L16" s="122">
        <v>371100</v>
      </c>
      <c r="M16" s="123">
        <v>0.73</v>
      </c>
      <c r="N16" s="122">
        <v>270900</v>
      </c>
      <c r="O16" s="124"/>
      <c r="P16" s="125">
        <f t="shared" si="0"/>
        <v>675</v>
      </c>
      <c r="Q16" s="126" t="s">
        <v>841</v>
      </c>
    </row>
    <row r="17" s="2" customFormat="1" ht="15.75" customHeight="1" spans="1:17">
      <c r="A17" s="115" t="s">
        <v>311</v>
      </c>
      <c r="B17" s="127"/>
      <c r="C17" s="128"/>
      <c r="D17" s="118" t="s">
        <v>847</v>
      </c>
      <c r="E17" s="118" t="s">
        <v>851</v>
      </c>
      <c r="F17" s="118" t="s">
        <v>839</v>
      </c>
      <c r="G17" s="119">
        <v>41030</v>
      </c>
      <c r="H17" s="61" t="s">
        <v>840</v>
      </c>
      <c r="I17" s="120">
        <v>550</v>
      </c>
      <c r="J17" s="129"/>
      <c r="K17" s="129"/>
      <c r="L17" s="122">
        <v>371100</v>
      </c>
      <c r="M17" s="123">
        <v>0.73</v>
      </c>
      <c r="N17" s="122">
        <v>270900</v>
      </c>
      <c r="O17" s="124"/>
      <c r="P17" s="125">
        <f t="shared" si="0"/>
        <v>675</v>
      </c>
      <c r="Q17" s="126" t="s">
        <v>841</v>
      </c>
    </row>
    <row r="18" s="2" customFormat="1" ht="15.75" customHeight="1" spans="1:17">
      <c r="A18" s="115" t="s">
        <v>312</v>
      </c>
      <c r="B18" s="127"/>
      <c r="C18" s="128"/>
      <c r="D18" s="118" t="s">
        <v>847</v>
      </c>
      <c r="E18" s="118" t="s">
        <v>852</v>
      </c>
      <c r="F18" s="118" t="s">
        <v>839</v>
      </c>
      <c r="G18" s="119">
        <v>41030</v>
      </c>
      <c r="H18" s="61" t="s">
        <v>840</v>
      </c>
      <c r="I18" s="120">
        <v>550</v>
      </c>
      <c r="J18" s="129"/>
      <c r="K18" s="129"/>
      <c r="L18" s="122">
        <v>371100</v>
      </c>
      <c r="M18" s="123">
        <v>0.73</v>
      </c>
      <c r="N18" s="122">
        <v>270900</v>
      </c>
      <c r="O18" s="124"/>
      <c r="P18" s="125">
        <f t="shared" si="0"/>
        <v>675</v>
      </c>
      <c r="Q18" s="126" t="s">
        <v>841</v>
      </c>
    </row>
    <row r="19" s="2" customFormat="1" ht="15.75" customHeight="1" spans="1:17">
      <c r="A19" s="115" t="s">
        <v>313</v>
      </c>
      <c r="B19" s="127"/>
      <c r="C19" s="128"/>
      <c r="D19" s="118" t="s">
        <v>847</v>
      </c>
      <c r="E19" s="118" t="s">
        <v>853</v>
      </c>
      <c r="F19" s="118" t="s">
        <v>839</v>
      </c>
      <c r="G19" s="119">
        <v>41030</v>
      </c>
      <c r="H19" s="61" t="s">
        <v>840</v>
      </c>
      <c r="I19" s="120">
        <v>550</v>
      </c>
      <c r="J19" s="129"/>
      <c r="K19" s="129"/>
      <c r="L19" s="122">
        <v>371100</v>
      </c>
      <c r="M19" s="123">
        <v>0.73</v>
      </c>
      <c r="N19" s="122">
        <v>270900</v>
      </c>
      <c r="O19" s="124"/>
      <c r="P19" s="125">
        <f t="shared" si="0"/>
        <v>675</v>
      </c>
      <c r="Q19" s="126" t="s">
        <v>841</v>
      </c>
    </row>
    <row r="20" s="2" customFormat="1" ht="15.75" customHeight="1" spans="1:17">
      <c r="A20" s="115" t="s">
        <v>314</v>
      </c>
      <c r="B20" s="127"/>
      <c r="C20" s="128"/>
      <c r="D20" s="118" t="s">
        <v>847</v>
      </c>
      <c r="E20" s="118" t="s">
        <v>854</v>
      </c>
      <c r="F20" s="118" t="s">
        <v>839</v>
      </c>
      <c r="G20" s="119">
        <v>41030</v>
      </c>
      <c r="H20" s="61" t="s">
        <v>840</v>
      </c>
      <c r="I20" s="120">
        <v>550</v>
      </c>
      <c r="J20" s="129"/>
      <c r="K20" s="129"/>
      <c r="L20" s="122">
        <v>371100</v>
      </c>
      <c r="M20" s="123">
        <v>0.73</v>
      </c>
      <c r="N20" s="122">
        <v>270900</v>
      </c>
      <c r="O20" s="124"/>
      <c r="P20" s="125">
        <f t="shared" si="0"/>
        <v>675</v>
      </c>
      <c r="Q20" s="126" t="s">
        <v>841</v>
      </c>
    </row>
    <row r="21" s="75" customFormat="1" ht="15.75" customHeight="1" spans="1:17">
      <c r="A21" s="115" t="s">
        <v>315</v>
      </c>
      <c r="B21" s="127"/>
      <c r="C21" s="128"/>
      <c r="D21" s="118" t="s">
        <v>847</v>
      </c>
      <c r="E21" s="118" t="s">
        <v>855</v>
      </c>
      <c r="F21" s="118" t="s">
        <v>839</v>
      </c>
      <c r="G21" s="119">
        <v>41030</v>
      </c>
      <c r="H21" s="61" t="s">
        <v>840</v>
      </c>
      <c r="I21" s="120">
        <v>550</v>
      </c>
      <c r="J21" s="129"/>
      <c r="K21" s="129"/>
      <c r="L21" s="122">
        <v>371100</v>
      </c>
      <c r="M21" s="123">
        <v>0.73</v>
      </c>
      <c r="N21" s="122">
        <v>270900</v>
      </c>
      <c r="O21" s="124"/>
      <c r="P21" s="125">
        <f t="shared" si="0"/>
        <v>675</v>
      </c>
      <c r="Q21" s="126" t="s">
        <v>841</v>
      </c>
    </row>
    <row r="22" s="2" customFormat="1" ht="15.75" customHeight="1" spans="1:17">
      <c r="A22" s="115" t="s">
        <v>316</v>
      </c>
      <c r="B22" s="127"/>
      <c r="C22" s="128"/>
      <c r="D22" s="118" t="s">
        <v>847</v>
      </c>
      <c r="E22" s="118" t="s">
        <v>856</v>
      </c>
      <c r="F22" s="118" t="s">
        <v>839</v>
      </c>
      <c r="G22" s="119">
        <v>41030</v>
      </c>
      <c r="H22" s="61" t="s">
        <v>840</v>
      </c>
      <c r="I22" s="120">
        <v>550</v>
      </c>
      <c r="J22" s="129"/>
      <c r="K22" s="129"/>
      <c r="L22" s="122">
        <v>371100</v>
      </c>
      <c r="M22" s="123">
        <v>0.73</v>
      </c>
      <c r="N22" s="122">
        <v>270900</v>
      </c>
      <c r="O22" s="124"/>
      <c r="P22" s="125">
        <f t="shared" si="0"/>
        <v>675</v>
      </c>
      <c r="Q22" s="126" t="s">
        <v>841</v>
      </c>
    </row>
    <row r="23" s="2" customFormat="1" ht="15.75" customHeight="1" spans="1:17">
      <c r="A23" s="115" t="s">
        <v>317</v>
      </c>
      <c r="B23" s="127"/>
      <c r="C23" s="128"/>
      <c r="D23" s="118" t="s">
        <v>847</v>
      </c>
      <c r="E23" s="118" t="s">
        <v>857</v>
      </c>
      <c r="F23" s="118" t="s">
        <v>839</v>
      </c>
      <c r="G23" s="119">
        <v>41030</v>
      </c>
      <c r="H23" s="61" t="s">
        <v>840</v>
      </c>
      <c r="I23" s="120">
        <v>550</v>
      </c>
      <c r="J23" s="129"/>
      <c r="K23" s="129"/>
      <c r="L23" s="122">
        <v>371100</v>
      </c>
      <c r="M23" s="123">
        <v>0.73</v>
      </c>
      <c r="N23" s="122">
        <v>270900</v>
      </c>
      <c r="O23" s="124"/>
      <c r="P23" s="125">
        <f t="shared" si="0"/>
        <v>675</v>
      </c>
      <c r="Q23" s="126" t="s">
        <v>841</v>
      </c>
    </row>
    <row r="24" s="2" customFormat="1" ht="15.75" customHeight="1" spans="1:17">
      <c r="A24" s="115" t="s">
        <v>318</v>
      </c>
      <c r="B24" s="127"/>
      <c r="C24" s="128"/>
      <c r="D24" s="118" t="s">
        <v>847</v>
      </c>
      <c r="E24" s="118" t="s">
        <v>858</v>
      </c>
      <c r="F24" s="118" t="s">
        <v>839</v>
      </c>
      <c r="G24" s="119">
        <v>41030</v>
      </c>
      <c r="H24" s="61" t="s">
        <v>840</v>
      </c>
      <c r="I24" s="120">
        <v>550</v>
      </c>
      <c r="J24" s="129"/>
      <c r="K24" s="129"/>
      <c r="L24" s="122">
        <v>371100</v>
      </c>
      <c r="M24" s="123">
        <v>0.73</v>
      </c>
      <c r="N24" s="122">
        <v>270900</v>
      </c>
      <c r="O24" s="124"/>
      <c r="P24" s="125">
        <f t="shared" si="0"/>
        <v>675</v>
      </c>
      <c r="Q24" s="126" t="s">
        <v>841</v>
      </c>
    </row>
    <row r="25" s="2" customFormat="1" ht="15.75" customHeight="1" spans="1:17">
      <c r="A25" s="115" t="s">
        <v>319</v>
      </c>
      <c r="B25" s="127"/>
      <c r="C25" s="128"/>
      <c r="D25" s="118" t="s">
        <v>847</v>
      </c>
      <c r="E25" s="118" t="s">
        <v>859</v>
      </c>
      <c r="F25" s="118" t="s">
        <v>839</v>
      </c>
      <c r="G25" s="119">
        <v>41030</v>
      </c>
      <c r="H25" s="61" t="s">
        <v>840</v>
      </c>
      <c r="I25" s="120">
        <v>550</v>
      </c>
      <c r="J25" s="129"/>
      <c r="K25" s="129"/>
      <c r="L25" s="122">
        <v>371100</v>
      </c>
      <c r="M25" s="123">
        <v>0.73</v>
      </c>
      <c r="N25" s="122">
        <v>270900</v>
      </c>
      <c r="O25" s="124"/>
      <c r="P25" s="125">
        <f t="shared" si="0"/>
        <v>675</v>
      </c>
      <c r="Q25" s="126" t="s">
        <v>841</v>
      </c>
    </row>
    <row r="26" s="2" customFormat="1" ht="15.75" customHeight="1" spans="1:17">
      <c r="A26" s="115" t="s">
        <v>320</v>
      </c>
      <c r="B26" s="127"/>
      <c r="C26" s="128"/>
      <c r="D26" s="118" t="s">
        <v>837</v>
      </c>
      <c r="E26" s="130" t="s">
        <v>860</v>
      </c>
      <c r="F26" s="118" t="s">
        <v>839</v>
      </c>
      <c r="G26" s="131">
        <v>41030</v>
      </c>
      <c r="H26" s="61" t="s">
        <v>840</v>
      </c>
      <c r="I26" s="120">
        <v>867</v>
      </c>
      <c r="J26" s="129"/>
      <c r="K26" s="129"/>
      <c r="L26" s="122">
        <v>542910</v>
      </c>
      <c r="M26" s="123">
        <v>0.73</v>
      </c>
      <c r="N26" s="122">
        <v>396320</v>
      </c>
      <c r="O26" s="124"/>
      <c r="P26" s="125">
        <f t="shared" si="0"/>
        <v>626</v>
      </c>
      <c r="Q26" s="126" t="s">
        <v>841</v>
      </c>
    </row>
    <row r="27" s="2" customFormat="1" ht="15.75" customHeight="1" spans="1:17">
      <c r="A27" s="115" t="s">
        <v>335</v>
      </c>
      <c r="B27" s="127"/>
      <c r="C27" s="128"/>
      <c r="D27" s="118" t="s">
        <v>837</v>
      </c>
      <c r="E27" s="130" t="s">
        <v>861</v>
      </c>
      <c r="F27" s="118" t="s">
        <v>839</v>
      </c>
      <c r="G27" s="131">
        <v>41030</v>
      </c>
      <c r="H27" s="61" t="s">
        <v>840</v>
      </c>
      <c r="I27" s="120">
        <v>867</v>
      </c>
      <c r="J27" s="129"/>
      <c r="K27" s="129"/>
      <c r="L27" s="122">
        <v>542910</v>
      </c>
      <c r="M27" s="123">
        <v>0.73</v>
      </c>
      <c r="N27" s="122">
        <v>396320</v>
      </c>
      <c r="O27" s="124"/>
      <c r="P27" s="125">
        <f t="shared" si="0"/>
        <v>626</v>
      </c>
      <c r="Q27" s="126" t="s">
        <v>841</v>
      </c>
    </row>
    <row r="28" s="2" customFormat="1" ht="15.75" customHeight="1" spans="1:17">
      <c r="A28" s="115" t="s">
        <v>336</v>
      </c>
      <c r="B28" s="127"/>
      <c r="C28" s="128"/>
      <c r="D28" s="118" t="s">
        <v>837</v>
      </c>
      <c r="E28" s="130" t="s">
        <v>862</v>
      </c>
      <c r="F28" s="118" t="s">
        <v>839</v>
      </c>
      <c r="G28" s="131">
        <v>41030</v>
      </c>
      <c r="H28" s="61" t="s">
        <v>840</v>
      </c>
      <c r="I28" s="120">
        <v>867</v>
      </c>
      <c r="J28" s="129"/>
      <c r="K28" s="129"/>
      <c r="L28" s="122">
        <v>542910</v>
      </c>
      <c r="M28" s="123">
        <v>0.73</v>
      </c>
      <c r="N28" s="122">
        <v>396320</v>
      </c>
      <c r="O28" s="124"/>
      <c r="P28" s="125">
        <f t="shared" si="0"/>
        <v>626</v>
      </c>
      <c r="Q28" s="126" t="s">
        <v>841</v>
      </c>
    </row>
    <row r="29" s="2" customFormat="1" ht="15.75" customHeight="1" spans="1:17">
      <c r="A29" s="115" t="s">
        <v>337</v>
      </c>
      <c r="B29" s="127"/>
      <c r="C29" s="128"/>
      <c r="D29" s="118" t="s">
        <v>837</v>
      </c>
      <c r="E29" s="130" t="s">
        <v>863</v>
      </c>
      <c r="F29" s="118" t="s">
        <v>839</v>
      </c>
      <c r="G29" s="131">
        <v>41030</v>
      </c>
      <c r="H29" s="61" t="s">
        <v>840</v>
      </c>
      <c r="I29" s="120">
        <v>867</v>
      </c>
      <c r="J29" s="129"/>
      <c r="K29" s="129"/>
      <c r="L29" s="122">
        <v>542910</v>
      </c>
      <c r="M29" s="123">
        <v>0.73</v>
      </c>
      <c r="N29" s="122">
        <v>396320</v>
      </c>
      <c r="O29" s="124"/>
      <c r="P29" s="125">
        <f t="shared" si="0"/>
        <v>626</v>
      </c>
      <c r="Q29" s="126" t="s">
        <v>841</v>
      </c>
    </row>
    <row r="30" s="2" customFormat="1" ht="15.75" customHeight="1" spans="1:17">
      <c r="A30" s="115" t="s">
        <v>864</v>
      </c>
      <c r="B30" s="127"/>
      <c r="C30" s="128"/>
      <c r="D30" s="118" t="s">
        <v>837</v>
      </c>
      <c r="E30" s="130" t="s">
        <v>865</v>
      </c>
      <c r="F30" s="118" t="s">
        <v>839</v>
      </c>
      <c r="G30" s="131">
        <v>41030</v>
      </c>
      <c r="H30" s="61" t="s">
        <v>840</v>
      </c>
      <c r="I30" s="120">
        <v>867</v>
      </c>
      <c r="J30" s="129"/>
      <c r="K30" s="129"/>
      <c r="L30" s="122">
        <v>542910</v>
      </c>
      <c r="M30" s="123">
        <v>0.73</v>
      </c>
      <c r="N30" s="122">
        <v>396320</v>
      </c>
      <c r="O30" s="124"/>
      <c r="P30" s="125">
        <f t="shared" si="0"/>
        <v>626</v>
      </c>
      <c r="Q30" s="126" t="s">
        <v>841</v>
      </c>
    </row>
    <row r="31" s="2" customFormat="1" ht="15.75" customHeight="1" spans="1:17">
      <c r="A31" s="115" t="s">
        <v>866</v>
      </c>
      <c r="B31" s="127"/>
      <c r="C31" s="128"/>
      <c r="D31" s="118" t="s">
        <v>837</v>
      </c>
      <c r="E31" s="130" t="s">
        <v>867</v>
      </c>
      <c r="F31" s="118" t="s">
        <v>839</v>
      </c>
      <c r="G31" s="131">
        <v>41030</v>
      </c>
      <c r="H31" s="61" t="s">
        <v>840</v>
      </c>
      <c r="I31" s="120">
        <v>867</v>
      </c>
      <c r="J31" s="129"/>
      <c r="K31" s="129"/>
      <c r="L31" s="122">
        <v>542910</v>
      </c>
      <c r="M31" s="123">
        <v>0.73</v>
      </c>
      <c r="N31" s="122">
        <v>396320</v>
      </c>
      <c r="O31" s="124"/>
      <c r="P31" s="125">
        <f t="shared" si="0"/>
        <v>626</v>
      </c>
      <c r="Q31" s="126" t="s">
        <v>841</v>
      </c>
    </row>
    <row r="32" s="2" customFormat="1" ht="15.75" customHeight="1" spans="1:17">
      <c r="A32" s="115" t="s">
        <v>868</v>
      </c>
      <c r="B32" s="127"/>
      <c r="C32" s="128"/>
      <c r="D32" s="118" t="s">
        <v>837</v>
      </c>
      <c r="E32" s="130" t="s">
        <v>869</v>
      </c>
      <c r="F32" s="118" t="s">
        <v>839</v>
      </c>
      <c r="G32" s="131">
        <v>41030</v>
      </c>
      <c r="H32" s="61" t="s">
        <v>840</v>
      </c>
      <c r="I32" s="120">
        <v>867</v>
      </c>
      <c r="J32" s="129"/>
      <c r="K32" s="129"/>
      <c r="L32" s="122">
        <v>542910</v>
      </c>
      <c r="M32" s="123">
        <v>0.73</v>
      </c>
      <c r="N32" s="122">
        <v>396320</v>
      </c>
      <c r="O32" s="124"/>
      <c r="P32" s="125">
        <f t="shared" si="0"/>
        <v>626</v>
      </c>
      <c r="Q32" s="126" t="s">
        <v>841</v>
      </c>
    </row>
    <row r="33" s="2" customFormat="1" ht="15.75" customHeight="1" spans="1:17">
      <c r="A33" s="115" t="s">
        <v>870</v>
      </c>
      <c r="B33" s="127"/>
      <c r="C33" s="128"/>
      <c r="D33" s="130" t="s">
        <v>847</v>
      </c>
      <c r="E33" s="130" t="s">
        <v>871</v>
      </c>
      <c r="F33" s="118" t="s">
        <v>839</v>
      </c>
      <c r="G33" s="131">
        <v>41030</v>
      </c>
      <c r="H33" s="61" t="s">
        <v>840</v>
      </c>
      <c r="I33" s="120">
        <v>550</v>
      </c>
      <c r="J33" s="129"/>
      <c r="K33" s="129"/>
      <c r="L33" s="122">
        <v>371100</v>
      </c>
      <c r="M33" s="123">
        <v>0.73</v>
      </c>
      <c r="N33" s="122">
        <v>270900</v>
      </c>
      <c r="O33" s="124"/>
      <c r="P33" s="125">
        <f t="shared" si="0"/>
        <v>675</v>
      </c>
      <c r="Q33" s="126" t="s">
        <v>841</v>
      </c>
    </row>
    <row r="34" s="2" customFormat="1" ht="15.75" customHeight="1" spans="1:17">
      <c r="A34" s="115" t="s">
        <v>872</v>
      </c>
      <c r="B34" s="127"/>
      <c r="C34" s="128"/>
      <c r="D34" s="130" t="s">
        <v>847</v>
      </c>
      <c r="E34" s="130" t="s">
        <v>873</v>
      </c>
      <c r="F34" s="118" t="s">
        <v>839</v>
      </c>
      <c r="G34" s="131">
        <v>41030</v>
      </c>
      <c r="H34" s="61" t="s">
        <v>840</v>
      </c>
      <c r="I34" s="120">
        <v>550</v>
      </c>
      <c r="J34" s="129"/>
      <c r="K34" s="129"/>
      <c r="L34" s="122">
        <v>371100</v>
      </c>
      <c r="M34" s="123">
        <v>0.73</v>
      </c>
      <c r="N34" s="122">
        <v>270900</v>
      </c>
      <c r="O34" s="124"/>
      <c r="P34" s="125">
        <f t="shared" si="0"/>
        <v>675</v>
      </c>
      <c r="Q34" s="126" t="s">
        <v>841</v>
      </c>
    </row>
    <row r="35" s="2" customFormat="1" ht="15.75" customHeight="1" spans="1:17">
      <c r="A35" s="115" t="s">
        <v>874</v>
      </c>
      <c r="B35" s="127"/>
      <c r="C35" s="128"/>
      <c r="D35" s="130" t="s">
        <v>847</v>
      </c>
      <c r="E35" s="130" t="s">
        <v>875</v>
      </c>
      <c r="F35" s="118" t="s">
        <v>839</v>
      </c>
      <c r="G35" s="131">
        <v>41030</v>
      </c>
      <c r="H35" s="61" t="s">
        <v>840</v>
      </c>
      <c r="I35" s="120">
        <v>550</v>
      </c>
      <c r="J35" s="129"/>
      <c r="K35" s="129"/>
      <c r="L35" s="122">
        <v>371100</v>
      </c>
      <c r="M35" s="123">
        <v>0.73</v>
      </c>
      <c r="N35" s="122">
        <v>270900</v>
      </c>
      <c r="O35" s="124"/>
      <c r="P35" s="125">
        <f t="shared" si="0"/>
        <v>675</v>
      </c>
      <c r="Q35" s="126" t="s">
        <v>841</v>
      </c>
    </row>
    <row r="36" s="75" customFormat="1" ht="15.75" customHeight="1" spans="1:17">
      <c r="A36" s="115" t="s">
        <v>876</v>
      </c>
      <c r="B36" s="127"/>
      <c r="C36" s="128"/>
      <c r="D36" s="130" t="s">
        <v>847</v>
      </c>
      <c r="E36" s="130" t="s">
        <v>877</v>
      </c>
      <c r="F36" s="118" t="s">
        <v>839</v>
      </c>
      <c r="G36" s="131">
        <v>41030</v>
      </c>
      <c r="H36" s="61" t="s">
        <v>840</v>
      </c>
      <c r="I36" s="120">
        <v>550</v>
      </c>
      <c r="J36" s="129"/>
      <c r="K36" s="129"/>
      <c r="L36" s="122">
        <v>371100</v>
      </c>
      <c r="M36" s="123">
        <v>0.73</v>
      </c>
      <c r="N36" s="122">
        <v>270900</v>
      </c>
      <c r="O36" s="124"/>
      <c r="P36" s="125">
        <f t="shared" si="0"/>
        <v>675</v>
      </c>
      <c r="Q36" s="126" t="s">
        <v>841</v>
      </c>
    </row>
    <row r="37" s="2" customFormat="1" ht="15.75" customHeight="1" spans="1:17">
      <c r="A37" s="115" t="s">
        <v>878</v>
      </c>
      <c r="B37" s="127"/>
      <c r="C37" s="128"/>
      <c r="D37" s="130" t="s">
        <v>847</v>
      </c>
      <c r="E37" s="130" t="s">
        <v>879</v>
      </c>
      <c r="F37" s="118" t="s">
        <v>839</v>
      </c>
      <c r="G37" s="131">
        <v>41030</v>
      </c>
      <c r="H37" s="61" t="s">
        <v>840</v>
      </c>
      <c r="I37" s="120">
        <v>550</v>
      </c>
      <c r="J37" s="129"/>
      <c r="K37" s="129"/>
      <c r="L37" s="122">
        <v>371100</v>
      </c>
      <c r="M37" s="123">
        <v>0.73</v>
      </c>
      <c r="N37" s="122">
        <v>270900</v>
      </c>
      <c r="O37" s="124"/>
      <c r="P37" s="125">
        <f t="shared" si="0"/>
        <v>675</v>
      </c>
      <c r="Q37" s="126" t="s">
        <v>841</v>
      </c>
    </row>
    <row r="38" s="2" customFormat="1" ht="15.75" customHeight="1" spans="1:17">
      <c r="A38" s="115" t="s">
        <v>880</v>
      </c>
      <c r="B38" s="127"/>
      <c r="C38" s="128"/>
      <c r="D38" s="130" t="s">
        <v>847</v>
      </c>
      <c r="E38" s="130" t="s">
        <v>881</v>
      </c>
      <c r="F38" s="118" t="s">
        <v>839</v>
      </c>
      <c r="G38" s="131">
        <v>41030</v>
      </c>
      <c r="H38" s="61" t="s">
        <v>840</v>
      </c>
      <c r="I38" s="120">
        <v>550</v>
      </c>
      <c r="J38" s="129"/>
      <c r="K38" s="129"/>
      <c r="L38" s="122">
        <v>371100</v>
      </c>
      <c r="M38" s="123">
        <v>0.73</v>
      </c>
      <c r="N38" s="122">
        <v>270900</v>
      </c>
      <c r="O38" s="124"/>
      <c r="P38" s="125">
        <f t="shared" si="0"/>
        <v>675</v>
      </c>
      <c r="Q38" s="126" t="s">
        <v>841</v>
      </c>
    </row>
    <row r="39" s="2" customFormat="1" ht="15.75" customHeight="1" spans="1:17">
      <c r="A39" s="115" t="s">
        <v>882</v>
      </c>
      <c r="B39" s="127"/>
      <c r="C39" s="128"/>
      <c r="D39" s="130" t="s">
        <v>847</v>
      </c>
      <c r="E39" s="130" t="s">
        <v>883</v>
      </c>
      <c r="F39" s="118" t="s">
        <v>839</v>
      </c>
      <c r="G39" s="131">
        <v>41030</v>
      </c>
      <c r="H39" s="61" t="s">
        <v>840</v>
      </c>
      <c r="I39" s="120">
        <v>550</v>
      </c>
      <c r="J39" s="129"/>
      <c r="K39" s="129"/>
      <c r="L39" s="122">
        <v>371100</v>
      </c>
      <c r="M39" s="123">
        <v>0.73</v>
      </c>
      <c r="N39" s="122">
        <v>270900</v>
      </c>
      <c r="O39" s="124"/>
      <c r="P39" s="125">
        <f t="shared" si="0"/>
        <v>675</v>
      </c>
      <c r="Q39" s="126" t="s">
        <v>841</v>
      </c>
    </row>
    <row r="40" s="2" customFormat="1" ht="15.75" customHeight="1" spans="1:17">
      <c r="A40" s="115" t="s">
        <v>884</v>
      </c>
      <c r="B40" s="127"/>
      <c r="C40" s="128"/>
      <c r="D40" s="130" t="s">
        <v>847</v>
      </c>
      <c r="E40" s="130" t="s">
        <v>885</v>
      </c>
      <c r="F40" s="118" t="s">
        <v>839</v>
      </c>
      <c r="G40" s="131">
        <v>41030</v>
      </c>
      <c r="H40" s="61" t="s">
        <v>840</v>
      </c>
      <c r="I40" s="120">
        <v>550</v>
      </c>
      <c r="J40" s="129"/>
      <c r="K40" s="129"/>
      <c r="L40" s="122">
        <v>371100</v>
      </c>
      <c r="M40" s="123">
        <v>0.73</v>
      </c>
      <c r="N40" s="122">
        <v>270900</v>
      </c>
      <c r="O40" s="124"/>
      <c r="P40" s="125">
        <f t="shared" si="0"/>
        <v>675</v>
      </c>
      <c r="Q40" s="126" t="s">
        <v>841</v>
      </c>
    </row>
    <row r="41" s="2" customFormat="1" ht="15.75" customHeight="1" spans="1:17">
      <c r="A41" s="115" t="s">
        <v>886</v>
      </c>
      <c r="B41" s="127"/>
      <c r="C41" s="128"/>
      <c r="D41" s="130" t="s">
        <v>847</v>
      </c>
      <c r="E41" s="130" t="s">
        <v>887</v>
      </c>
      <c r="F41" s="118" t="s">
        <v>839</v>
      </c>
      <c r="G41" s="131">
        <v>41030</v>
      </c>
      <c r="H41" s="61" t="s">
        <v>840</v>
      </c>
      <c r="I41" s="120">
        <v>550</v>
      </c>
      <c r="J41" s="129"/>
      <c r="K41" s="129"/>
      <c r="L41" s="122">
        <v>371100</v>
      </c>
      <c r="M41" s="123">
        <v>0.73</v>
      </c>
      <c r="N41" s="122">
        <v>270900</v>
      </c>
      <c r="O41" s="124"/>
      <c r="P41" s="125">
        <f t="shared" si="0"/>
        <v>675</v>
      </c>
      <c r="Q41" s="126" t="s">
        <v>841</v>
      </c>
    </row>
    <row r="42" s="2" customFormat="1" ht="15.75" customHeight="1" spans="1:17">
      <c r="A42" s="115" t="s">
        <v>888</v>
      </c>
      <c r="B42" s="127"/>
      <c r="C42" s="128"/>
      <c r="D42" s="130" t="s">
        <v>847</v>
      </c>
      <c r="E42" s="130" t="s">
        <v>889</v>
      </c>
      <c r="F42" s="118" t="s">
        <v>839</v>
      </c>
      <c r="G42" s="131">
        <v>41030</v>
      </c>
      <c r="H42" s="61" t="s">
        <v>840</v>
      </c>
      <c r="I42" s="120">
        <v>550</v>
      </c>
      <c r="J42" s="129"/>
      <c r="K42" s="129"/>
      <c r="L42" s="122">
        <v>371100</v>
      </c>
      <c r="M42" s="123">
        <v>0.73</v>
      </c>
      <c r="N42" s="122">
        <v>270900</v>
      </c>
      <c r="O42" s="124"/>
      <c r="P42" s="125">
        <f t="shared" si="0"/>
        <v>675</v>
      </c>
      <c r="Q42" s="126" t="s">
        <v>841</v>
      </c>
    </row>
    <row r="43" s="2" customFormat="1" ht="15.75" customHeight="1" spans="1:17">
      <c r="A43" s="115" t="s">
        <v>890</v>
      </c>
      <c r="B43" s="127"/>
      <c r="C43" s="128"/>
      <c r="D43" s="118" t="s">
        <v>837</v>
      </c>
      <c r="E43" s="130" t="s">
        <v>891</v>
      </c>
      <c r="F43" s="118" t="s">
        <v>839</v>
      </c>
      <c r="G43" s="131">
        <v>42644</v>
      </c>
      <c r="H43" s="61" t="s">
        <v>840</v>
      </c>
      <c r="I43" s="120">
        <v>867</v>
      </c>
      <c r="J43" s="129"/>
      <c r="K43" s="129"/>
      <c r="L43" s="122">
        <v>542910</v>
      </c>
      <c r="M43" s="123">
        <v>0.86</v>
      </c>
      <c r="N43" s="122">
        <v>466900</v>
      </c>
      <c r="O43" s="124"/>
      <c r="P43" s="125">
        <f t="shared" si="0"/>
        <v>626</v>
      </c>
      <c r="Q43" s="126" t="s">
        <v>841</v>
      </c>
    </row>
    <row r="44" s="2" customFormat="1" ht="15.75" customHeight="1" spans="1:17">
      <c r="A44" s="115" t="s">
        <v>892</v>
      </c>
      <c r="B44" s="127"/>
      <c r="C44" s="128"/>
      <c r="D44" s="118" t="s">
        <v>837</v>
      </c>
      <c r="E44" s="130" t="s">
        <v>893</v>
      </c>
      <c r="F44" s="118" t="s">
        <v>839</v>
      </c>
      <c r="G44" s="131">
        <v>42644</v>
      </c>
      <c r="H44" s="61" t="s">
        <v>840</v>
      </c>
      <c r="I44" s="120">
        <v>867</v>
      </c>
      <c r="J44" s="129"/>
      <c r="K44" s="129"/>
      <c r="L44" s="122">
        <v>542910</v>
      </c>
      <c r="M44" s="123">
        <v>0.86</v>
      </c>
      <c r="N44" s="122">
        <v>466900</v>
      </c>
      <c r="O44" s="124"/>
      <c r="P44" s="125">
        <f t="shared" si="0"/>
        <v>626</v>
      </c>
      <c r="Q44" s="126" t="s">
        <v>841</v>
      </c>
    </row>
    <row r="45" s="3" customFormat="1" ht="15.75" customHeight="1" spans="1:17">
      <c r="A45" s="115" t="s">
        <v>894</v>
      </c>
      <c r="B45" s="127"/>
      <c r="C45" s="128"/>
      <c r="D45" s="118" t="s">
        <v>837</v>
      </c>
      <c r="E45" s="130" t="s">
        <v>895</v>
      </c>
      <c r="F45" s="118" t="s">
        <v>839</v>
      </c>
      <c r="G45" s="131">
        <v>42644</v>
      </c>
      <c r="H45" s="61" t="s">
        <v>840</v>
      </c>
      <c r="I45" s="120">
        <v>867</v>
      </c>
      <c r="J45" s="129"/>
      <c r="K45" s="129"/>
      <c r="L45" s="122">
        <v>542910</v>
      </c>
      <c r="M45" s="123">
        <v>0.86</v>
      </c>
      <c r="N45" s="122">
        <v>466900</v>
      </c>
      <c r="O45" s="124"/>
      <c r="P45" s="125">
        <f t="shared" si="0"/>
        <v>626</v>
      </c>
      <c r="Q45" s="126" t="s">
        <v>841</v>
      </c>
    </row>
    <row r="46" s="3" customFormat="1" ht="15.75" customHeight="1" spans="1:17">
      <c r="A46" s="115" t="s">
        <v>896</v>
      </c>
      <c r="B46" s="127"/>
      <c r="C46" s="128"/>
      <c r="D46" s="118" t="s">
        <v>837</v>
      </c>
      <c r="E46" s="130" t="s">
        <v>897</v>
      </c>
      <c r="F46" s="118" t="s">
        <v>839</v>
      </c>
      <c r="G46" s="131">
        <v>42644</v>
      </c>
      <c r="H46" s="61" t="s">
        <v>840</v>
      </c>
      <c r="I46" s="120">
        <v>867</v>
      </c>
      <c r="J46" s="129"/>
      <c r="K46" s="129"/>
      <c r="L46" s="122">
        <v>542910</v>
      </c>
      <c r="M46" s="123">
        <v>0.86</v>
      </c>
      <c r="N46" s="122">
        <v>466900</v>
      </c>
      <c r="O46" s="124"/>
      <c r="P46" s="125">
        <f t="shared" si="0"/>
        <v>626</v>
      </c>
      <c r="Q46" s="126" t="s">
        <v>841</v>
      </c>
    </row>
    <row r="47" s="3" customFormat="1" ht="15.75" customHeight="1" spans="1:17">
      <c r="A47" s="115" t="s">
        <v>898</v>
      </c>
      <c r="B47" s="127"/>
      <c r="C47" s="128"/>
      <c r="D47" s="118" t="s">
        <v>837</v>
      </c>
      <c r="E47" s="130" t="s">
        <v>899</v>
      </c>
      <c r="F47" s="118" t="s">
        <v>839</v>
      </c>
      <c r="G47" s="131">
        <v>42644</v>
      </c>
      <c r="H47" s="61" t="s">
        <v>840</v>
      </c>
      <c r="I47" s="120">
        <v>867</v>
      </c>
      <c r="J47" s="129"/>
      <c r="K47" s="129"/>
      <c r="L47" s="122">
        <v>542910</v>
      </c>
      <c r="M47" s="123">
        <v>0.86</v>
      </c>
      <c r="N47" s="122">
        <v>466900</v>
      </c>
      <c r="O47" s="124"/>
      <c r="P47" s="125">
        <f t="shared" si="0"/>
        <v>626</v>
      </c>
      <c r="Q47" s="126" t="s">
        <v>841</v>
      </c>
    </row>
    <row r="48" s="3" customFormat="1" ht="15.75" customHeight="1" spans="1:17">
      <c r="A48" s="115" t="s">
        <v>900</v>
      </c>
      <c r="B48" s="127"/>
      <c r="C48" s="128"/>
      <c r="D48" s="118" t="s">
        <v>837</v>
      </c>
      <c r="E48" s="130" t="s">
        <v>901</v>
      </c>
      <c r="F48" s="118" t="s">
        <v>839</v>
      </c>
      <c r="G48" s="131">
        <v>42644</v>
      </c>
      <c r="H48" s="61" t="s">
        <v>840</v>
      </c>
      <c r="I48" s="120">
        <v>867</v>
      </c>
      <c r="J48" s="129"/>
      <c r="K48" s="129"/>
      <c r="L48" s="122">
        <v>542910</v>
      </c>
      <c r="M48" s="123">
        <v>0.86</v>
      </c>
      <c r="N48" s="122">
        <v>466900</v>
      </c>
      <c r="O48" s="124"/>
      <c r="P48" s="125">
        <f t="shared" si="0"/>
        <v>626</v>
      </c>
      <c r="Q48" s="126" t="s">
        <v>841</v>
      </c>
    </row>
    <row r="49" s="3" customFormat="1" ht="15.75" customHeight="1" spans="1:17">
      <c r="A49" s="115" t="s">
        <v>902</v>
      </c>
      <c r="B49" s="127"/>
      <c r="C49" s="128"/>
      <c r="D49" s="118" t="s">
        <v>837</v>
      </c>
      <c r="E49" s="130" t="s">
        <v>903</v>
      </c>
      <c r="F49" s="118" t="s">
        <v>839</v>
      </c>
      <c r="G49" s="131">
        <v>42644</v>
      </c>
      <c r="H49" s="61" t="s">
        <v>840</v>
      </c>
      <c r="I49" s="120">
        <v>867</v>
      </c>
      <c r="J49" s="129"/>
      <c r="K49" s="129"/>
      <c r="L49" s="122">
        <v>542910</v>
      </c>
      <c r="M49" s="123">
        <v>0.86</v>
      </c>
      <c r="N49" s="122">
        <v>466900</v>
      </c>
      <c r="O49" s="124"/>
      <c r="P49" s="125">
        <f t="shared" si="0"/>
        <v>626</v>
      </c>
      <c r="Q49" s="126" t="s">
        <v>841</v>
      </c>
    </row>
    <row r="50" s="3" customFormat="1" ht="15.75" customHeight="1" spans="1:17">
      <c r="A50" s="115" t="s">
        <v>904</v>
      </c>
      <c r="B50" s="127"/>
      <c r="C50" s="128"/>
      <c r="D50" s="118" t="s">
        <v>847</v>
      </c>
      <c r="E50" s="130">
        <v>301</v>
      </c>
      <c r="F50" s="118" t="s">
        <v>839</v>
      </c>
      <c r="G50" s="131">
        <v>42644</v>
      </c>
      <c r="H50" s="61" t="s">
        <v>840</v>
      </c>
      <c r="I50" s="120">
        <v>550</v>
      </c>
      <c r="J50" s="129"/>
      <c r="K50" s="129"/>
      <c r="L50" s="122">
        <v>371100</v>
      </c>
      <c r="M50" s="123">
        <v>0.86</v>
      </c>
      <c r="N50" s="122">
        <v>319150</v>
      </c>
      <c r="O50" s="124"/>
      <c r="P50" s="125">
        <f t="shared" si="0"/>
        <v>675</v>
      </c>
      <c r="Q50" s="126" t="s">
        <v>841</v>
      </c>
    </row>
    <row r="51" s="2" customFormat="1" ht="15.75" customHeight="1" spans="1:17">
      <c r="A51" s="115" t="s">
        <v>905</v>
      </c>
      <c r="B51" s="127"/>
      <c r="C51" s="128"/>
      <c r="D51" s="118" t="s">
        <v>847</v>
      </c>
      <c r="E51" s="130">
        <v>302</v>
      </c>
      <c r="F51" s="118" t="s">
        <v>839</v>
      </c>
      <c r="G51" s="131">
        <v>42644</v>
      </c>
      <c r="H51" s="61" t="s">
        <v>840</v>
      </c>
      <c r="I51" s="120">
        <v>550</v>
      </c>
      <c r="J51" s="129"/>
      <c r="K51" s="129"/>
      <c r="L51" s="122">
        <v>371100</v>
      </c>
      <c r="M51" s="123">
        <v>0.86</v>
      </c>
      <c r="N51" s="122">
        <v>319150</v>
      </c>
      <c r="O51" s="124"/>
      <c r="P51" s="125">
        <f t="shared" si="0"/>
        <v>675</v>
      </c>
      <c r="Q51" s="126" t="s">
        <v>841</v>
      </c>
    </row>
    <row r="52" s="2" customFormat="1" ht="15.75" customHeight="1" spans="1:17">
      <c r="A52" s="115" t="s">
        <v>906</v>
      </c>
      <c r="B52" s="127"/>
      <c r="C52" s="128"/>
      <c r="D52" s="118" t="s">
        <v>847</v>
      </c>
      <c r="E52" s="130">
        <v>303</v>
      </c>
      <c r="F52" s="118" t="s">
        <v>839</v>
      </c>
      <c r="G52" s="131">
        <v>42644</v>
      </c>
      <c r="H52" s="61" t="s">
        <v>840</v>
      </c>
      <c r="I52" s="120">
        <v>550</v>
      </c>
      <c r="J52" s="129"/>
      <c r="K52" s="129"/>
      <c r="L52" s="122">
        <v>371100</v>
      </c>
      <c r="M52" s="123">
        <v>0.86</v>
      </c>
      <c r="N52" s="122">
        <v>319150</v>
      </c>
      <c r="O52" s="124"/>
      <c r="P52" s="125">
        <f t="shared" si="0"/>
        <v>675</v>
      </c>
      <c r="Q52" s="126" t="s">
        <v>841</v>
      </c>
    </row>
    <row r="53" s="2" customFormat="1" ht="15.75" customHeight="1" spans="1:17">
      <c r="A53" s="115" t="s">
        <v>907</v>
      </c>
      <c r="B53" s="127"/>
      <c r="C53" s="128"/>
      <c r="D53" s="118" t="s">
        <v>847</v>
      </c>
      <c r="E53" s="130">
        <v>304</v>
      </c>
      <c r="F53" s="118" t="s">
        <v>839</v>
      </c>
      <c r="G53" s="131">
        <v>42644</v>
      </c>
      <c r="H53" s="61" t="s">
        <v>840</v>
      </c>
      <c r="I53" s="120">
        <v>550</v>
      </c>
      <c r="J53" s="129"/>
      <c r="K53" s="129"/>
      <c r="L53" s="122">
        <v>371100</v>
      </c>
      <c r="M53" s="123">
        <v>0.86</v>
      </c>
      <c r="N53" s="122">
        <v>319150</v>
      </c>
      <c r="O53" s="124"/>
      <c r="P53" s="125">
        <f t="shared" si="0"/>
        <v>675</v>
      </c>
      <c r="Q53" s="126" t="s">
        <v>841</v>
      </c>
    </row>
    <row r="54" s="2" customFormat="1" ht="15.75" customHeight="1" spans="1:17">
      <c r="A54" s="115" t="s">
        <v>908</v>
      </c>
      <c r="B54" s="127"/>
      <c r="C54" s="128"/>
      <c r="D54" s="118" t="s">
        <v>847</v>
      </c>
      <c r="E54" s="130">
        <v>305</v>
      </c>
      <c r="F54" s="118" t="s">
        <v>839</v>
      </c>
      <c r="G54" s="131">
        <v>42644</v>
      </c>
      <c r="H54" s="61" t="s">
        <v>840</v>
      </c>
      <c r="I54" s="120">
        <v>550</v>
      </c>
      <c r="J54" s="129"/>
      <c r="K54" s="129"/>
      <c r="L54" s="122">
        <v>371100</v>
      </c>
      <c r="M54" s="123">
        <v>0.86</v>
      </c>
      <c r="N54" s="122">
        <v>319150</v>
      </c>
      <c r="O54" s="124"/>
      <c r="P54" s="125">
        <f t="shared" si="0"/>
        <v>675</v>
      </c>
      <c r="Q54" s="126" t="s">
        <v>841</v>
      </c>
    </row>
    <row r="55" s="2" customFormat="1" ht="15.75" customHeight="1" spans="1:17">
      <c r="A55" s="115" t="s">
        <v>909</v>
      </c>
      <c r="B55" s="127"/>
      <c r="C55" s="128"/>
      <c r="D55" s="118" t="s">
        <v>847</v>
      </c>
      <c r="E55" s="130">
        <v>306</v>
      </c>
      <c r="F55" s="118" t="s">
        <v>839</v>
      </c>
      <c r="G55" s="131">
        <v>42644</v>
      </c>
      <c r="H55" s="61" t="s">
        <v>840</v>
      </c>
      <c r="I55" s="120">
        <v>550</v>
      </c>
      <c r="J55" s="129"/>
      <c r="K55" s="129"/>
      <c r="L55" s="122">
        <v>371100</v>
      </c>
      <c r="M55" s="123">
        <v>0.86</v>
      </c>
      <c r="N55" s="122">
        <v>319150</v>
      </c>
      <c r="O55" s="124"/>
      <c r="P55" s="125">
        <f t="shared" si="0"/>
        <v>675</v>
      </c>
      <c r="Q55" s="126" t="s">
        <v>841</v>
      </c>
    </row>
    <row r="56" s="2" customFormat="1" ht="15.75" customHeight="1" spans="1:17">
      <c r="A56" s="115" t="s">
        <v>910</v>
      </c>
      <c r="B56" s="127"/>
      <c r="C56" s="128"/>
      <c r="D56" s="118" t="s">
        <v>847</v>
      </c>
      <c r="E56" s="130">
        <v>307</v>
      </c>
      <c r="F56" s="118" t="s">
        <v>839</v>
      </c>
      <c r="G56" s="131">
        <v>42644</v>
      </c>
      <c r="H56" s="61" t="s">
        <v>840</v>
      </c>
      <c r="I56" s="120">
        <v>550</v>
      </c>
      <c r="J56" s="129"/>
      <c r="K56" s="129"/>
      <c r="L56" s="122">
        <v>371100</v>
      </c>
      <c r="M56" s="123">
        <v>0.86</v>
      </c>
      <c r="N56" s="122">
        <v>319150</v>
      </c>
      <c r="O56" s="124"/>
      <c r="P56" s="125">
        <f t="shared" si="0"/>
        <v>675</v>
      </c>
      <c r="Q56" s="126" t="s">
        <v>841</v>
      </c>
    </row>
    <row r="57" s="2" customFormat="1" ht="15.75" customHeight="1" spans="1:17">
      <c r="A57" s="115" t="s">
        <v>911</v>
      </c>
      <c r="B57" s="127"/>
      <c r="C57" s="128"/>
      <c r="D57" s="118" t="s">
        <v>837</v>
      </c>
      <c r="E57" s="130" t="s">
        <v>912</v>
      </c>
      <c r="F57" s="118" t="s">
        <v>839</v>
      </c>
      <c r="G57" s="131">
        <v>42644</v>
      </c>
      <c r="H57" s="61" t="s">
        <v>840</v>
      </c>
      <c r="I57" s="120">
        <v>867</v>
      </c>
      <c r="J57" s="129"/>
      <c r="K57" s="129"/>
      <c r="L57" s="122">
        <v>542910</v>
      </c>
      <c r="M57" s="123">
        <v>0.86</v>
      </c>
      <c r="N57" s="122">
        <v>466900</v>
      </c>
      <c r="O57" s="124"/>
      <c r="P57" s="125">
        <f t="shared" si="0"/>
        <v>626</v>
      </c>
      <c r="Q57" s="126" t="s">
        <v>841</v>
      </c>
    </row>
    <row r="58" s="2" customFormat="1" ht="15.75" customHeight="1" spans="1:17">
      <c r="A58" s="115" t="s">
        <v>913</v>
      </c>
      <c r="B58" s="127"/>
      <c r="C58" s="128"/>
      <c r="D58" s="118" t="s">
        <v>837</v>
      </c>
      <c r="E58" s="130" t="s">
        <v>914</v>
      </c>
      <c r="F58" s="118" t="s">
        <v>839</v>
      </c>
      <c r="G58" s="131">
        <v>42644</v>
      </c>
      <c r="H58" s="61" t="s">
        <v>840</v>
      </c>
      <c r="I58" s="120">
        <v>867</v>
      </c>
      <c r="J58" s="129"/>
      <c r="K58" s="129"/>
      <c r="L58" s="122">
        <v>542910</v>
      </c>
      <c r="M58" s="123">
        <v>0.86</v>
      </c>
      <c r="N58" s="122">
        <v>466900</v>
      </c>
      <c r="O58" s="124"/>
      <c r="P58" s="125">
        <f t="shared" si="0"/>
        <v>626</v>
      </c>
      <c r="Q58" s="126" t="s">
        <v>841</v>
      </c>
    </row>
    <row r="59" s="2" customFormat="1" ht="15.75" customHeight="1" spans="1:17">
      <c r="A59" s="115" t="s">
        <v>915</v>
      </c>
      <c r="B59" s="127"/>
      <c r="C59" s="128"/>
      <c r="D59" s="118" t="s">
        <v>837</v>
      </c>
      <c r="E59" s="130" t="s">
        <v>916</v>
      </c>
      <c r="F59" s="118" t="s">
        <v>839</v>
      </c>
      <c r="G59" s="131">
        <v>42644</v>
      </c>
      <c r="H59" s="61" t="s">
        <v>840</v>
      </c>
      <c r="I59" s="120">
        <v>867</v>
      </c>
      <c r="J59" s="129"/>
      <c r="K59" s="129"/>
      <c r="L59" s="122">
        <v>542910</v>
      </c>
      <c r="M59" s="123">
        <v>0.86</v>
      </c>
      <c r="N59" s="122">
        <v>466900</v>
      </c>
      <c r="O59" s="124"/>
      <c r="P59" s="125">
        <f t="shared" si="0"/>
        <v>626</v>
      </c>
      <c r="Q59" s="126" t="s">
        <v>841</v>
      </c>
    </row>
    <row r="60" s="2" customFormat="1" ht="15.75" customHeight="1" spans="1:17">
      <c r="A60" s="115" t="s">
        <v>917</v>
      </c>
      <c r="B60" s="127"/>
      <c r="C60" s="128"/>
      <c r="D60" s="118" t="s">
        <v>837</v>
      </c>
      <c r="E60" s="130" t="s">
        <v>918</v>
      </c>
      <c r="F60" s="118" t="s">
        <v>839</v>
      </c>
      <c r="G60" s="131">
        <v>42644</v>
      </c>
      <c r="H60" s="61" t="s">
        <v>840</v>
      </c>
      <c r="I60" s="120">
        <v>867</v>
      </c>
      <c r="J60" s="129"/>
      <c r="K60" s="129"/>
      <c r="L60" s="122">
        <v>542910</v>
      </c>
      <c r="M60" s="123">
        <v>0.86</v>
      </c>
      <c r="N60" s="122">
        <v>466900</v>
      </c>
      <c r="O60" s="124"/>
      <c r="P60" s="125">
        <f t="shared" si="0"/>
        <v>626</v>
      </c>
      <c r="Q60" s="126" t="s">
        <v>841</v>
      </c>
    </row>
    <row r="61" s="2" customFormat="1" ht="15.75" customHeight="1" spans="1:17">
      <c r="A61" s="115" t="s">
        <v>919</v>
      </c>
      <c r="B61" s="127"/>
      <c r="C61" s="128"/>
      <c r="D61" s="118" t="s">
        <v>837</v>
      </c>
      <c r="E61" s="130" t="s">
        <v>920</v>
      </c>
      <c r="F61" s="118" t="s">
        <v>839</v>
      </c>
      <c r="G61" s="131">
        <v>42644</v>
      </c>
      <c r="H61" s="61" t="s">
        <v>840</v>
      </c>
      <c r="I61" s="120">
        <v>867</v>
      </c>
      <c r="J61" s="129"/>
      <c r="K61" s="129"/>
      <c r="L61" s="122">
        <v>542910</v>
      </c>
      <c r="M61" s="123">
        <v>0.86</v>
      </c>
      <c r="N61" s="122">
        <v>466900</v>
      </c>
      <c r="O61" s="124"/>
      <c r="P61" s="125">
        <f t="shared" si="0"/>
        <v>626</v>
      </c>
      <c r="Q61" s="126" t="s">
        <v>841</v>
      </c>
    </row>
    <row r="62" s="2" customFormat="1" ht="15.75" customHeight="1" spans="1:17">
      <c r="A62" s="115" t="s">
        <v>921</v>
      </c>
      <c r="B62" s="127"/>
      <c r="C62" s="128"/>
      <c r="D62" s="118" t="s">
        <v>847</v>
      </c>
      <c r="E62" s="130">
        <v>401</v>
      </c>
      <c r="F62" s="118" t="s">
        <v>839</v>
      </c>
      <c r="G62" s="131">
        <v>42644</v>
      </c>
      <c r="H62" s="61" t="s">
        <v>840</v>
      </c>
      <c r="I62" s="120">
        <v>550</v>
      </c>
      <c r="J62" s="129"/>
      <c r="K62" s="129"/>
      <c r="L62" s="122">
        <v>371100</v>
      </c>
      <c r="M62" s="123">
        <v>0.86</v>
      </c>
      <c r="N62" s="122">
        <v>319150</v>
      </c>
      <c r="O62" s="124"/>
      <c r="P62" s="125">
        <f t="shared" si="0"/>
        <v>675</v>
      </c>
      <c r="Q62" s="126" t="s">
        <v>841</v>
      </c>
    </row>
    <row r="63" s="75" customFormat="1" ht="15.75" customHeight="1" spans="1:17">
      <c r="A63" s="115" t="s">
        <v>922</v>
      </c>
      <c r="B63" s="127"/>
      <c r="C63" s="128"/>
      <c r="D63" s="118" t="s">
        <v>847</v>
      </c>
      <c r="E63" s="130">
        <v>402</v>
      </c>
      <c r="F63" s="118" t="s">
        <v>839</v>
      </c>
      <c r="G63" s="131">
        <v>42644</v>
      </c>
      <c r="H63" s="61" t="s">
        <v>840</v>
      </c>
      <c r="I63" s="120">
        <v>550</v>
      </c>
      <c r="J63" s="129"/>
      <c r="K63" s="129"/>
      <c r="L63" s="122">
        <v>371100</v>
      </c>
      <c r="M63" s="123">
        <v>0.86</v>
      </c>
      <c r="N63" s="122">
        <v>319150</v>
      </c>
      <c r="O63" s="124"/>
      <c r="P63" s="125">
        <f t="shared" si="0"/>
        <v>675</v>
      </c>
      <c r="Q63" s="126" t="s">
        <v>841</v>
      </c>
    </row>
    <row r="64" s="2" customFormat="1" ht="15.75" customHeight="1" spans="1:17">
      <c r="A64" s="115" t="s">
        <v>923</v>
      </c>
      <c r="B64" s="127"/>
      <c r="C64" s="128"/>
      <c r="D64" s="118" t="s">
        <v>847</v>
      </c>
      <c r="E64" s="130">
        <v>403</v>
      </c>
      <c r="F64" s="118" t="s">
        <v>839</v>
      </c>
      <c r="G64" s="131">
        <v>42644</v>
      </c>
      <c r="H64" s="61" t="s">
        <v>840</v>
      </c>
      <c r="I64" s="120">
        <v>550</v>
      </c>
      <c r="J64" s="129"/>
      <c r="K64" s="129"/>
      <c r="L64" s="122">
        <v>371100</v>
      </c>
      <c r="M64" s="123">
        <v>0.86</v>
      </c>
      <c r="N64" s="122">
        <v>319150</v>
      </c>
      <c r="O64" s="124"/>
      <c r="P64" s="125">
        <f t="shared" si="0"/>
        <v>675</v>
      </c>
      <c r="Q64" s="126" t="s">
        <v>841</v>
      </c>
    </row>
    <row r="65" s="2" customFormat="1" ht="15.75" customHeight="1" spans="1:17">
      <c r="A65" s="115" t="s">
        <v>924</v>
      </c>
      <c r="B65" s="127"/>
      <c r="C65" s="128"/>
      <c r="D65" s="118" t="s">
        <v>847</v>
      </c>
      <c r="E65" s="130">
        <v>404</v>
      </c>
      <c r="F65" s="118" t="s">
        <v>839</v>
      </c>
      <c r="G65" s="131">
        <v>42644</v>
      </c>
      <c r="H65" s="61" t="s">
        <v>840</v>
      </c>
      <c r="I65" s="120">
        <v>550</v>
      </c>
      <c r="J65" s="129"/>
      <c r="K65" s="129"/>
      <c r="L65" s="122">
        <v>371100</v>
      </c>
      <c r="M65" s="123">
        <v>0.86</v>
      </c>
      <c r="N65" s="122">
        <v>319150</v>
      </c>
      <c r="O65" s="124"/>
      <c r="P65" s="125">
        <f t="shared" si="0"/>
        <v>675</v>
      </c>
      <c r="Q65" s="126" t="s">
        <v>841</v>
      </c>
    </row>
    <row r="66" s="2" customFormat="1" ht="15.75" customHeight="1" spans="1:17">
      <c r="A66" s="115" t="s">
        <v>925</v>
      </c>
      <c r="B66" s="127"/>
      <c r="C66" s="128"/>
      <c r="D66" s="118" t="s">
        <v>847</v>
      </c>
      <c r="E66" s="130">
        <v>405</v>
      </c>
      <c r="F66" s="118" t="s">
        <v>839</v>
      </c>
      <c r="G66" s="131">
        <v>42644</v>
      </c>
      <c r="H66" s="61" t="s">
        <v>840</v>
      </c>
      <c r="I66" s="120">
        <v>550</v>
      </c>
      <c r="J66" s="129"/>
      <c r="K66" s="129"/>
      <c r="L66" s="122">
        <v>371100</v>
      </c>
      <c r="M66" s="123">
        <v>0.86</v>
      </c>
      <c r="N66" s="122">
        <v>319150</v>
      </c>
      <c r="O66" s="124"/>
      <c r="P66" s="125">
        <f t="shared" si="0"/>
        <v>675</v>
      </c>
      <c r="Q66" s="126" t="s">
        <v>841</v>
      </c>
    </row>
    <row r="67" s="2" customFormat="1" ht="15.75" customHeight="1" spans="1:17">
      <c r="A67" s="115" t="s">
        <v>926</v>
      </c>
      <c r="B67" s="127"/>
      <c r="C67" s="128"/>
      <c r="D67" s="118" t="s">
        <v>847</v>
      </c>
      <c r="E67" s="130">
        <v>406</v>
      </c>
      <c r="F67" s="118" t="s">
        <v>839</v>
      </c>
      <c r="G67" s="131">
        <v>42644</v>
      </c>
      <c r="H67" s="61" t="s">
        <v>840</v>
      </c>
      <c r="I67" s="120">
        <v>550</v>
      </c>
      <c r="J67" s="129"/>
      <c r="K67" s="129"/>
      <c r="L67" s="122">
        <v>371100</v>
      </c>
      <c r="M67" s="123">
        <v>0.86</v>
      </c>
      <c r="N67" s="122">
        <v>319150</v>
      </c>
      <c r="O67" s="124"/>
      <c r="P67" s="125">
        <f t="shared" si="0"/>
        <v>675</v>
      </c>
      <c r="Q67" s="126" t="s">
        <v>841</v>
      </c>
    </row>
    <row r="68" s="2" customFormat="1" ht="15.75" customHeight="1" spans="1:17">
      <c r="A68" s="115" t="s">
        <v>927</v>
      </c>
      <c r="B68" s="127"/>
      <c r="C68" s="128"/>
      <c r="D68" s="118" t="s">
        <v>847</v>
      </c>
      <c r="E68" s="130">
        <v>407</v>
      </c>
      <c r="F68" s="118" t="s">
        <v>839</v>
      </c>
      <c r="G68" s="131">
        <v>42644</v>
      </c>
      <c r="H68" s="61" t="s">
        <v>840</v>
      </c>
      <c r="I68" s="120">
        <v>550</v>
      </c>
      <c r="J68" s="129"/>
      <c r="K68" s="129"/>
      <c r="L68" s="122">
        <v>371100</v>
      </c>
      <c r="M68" s="123">
        <v>0.86</v>
      </c>
      <c r="N68" s="122">
        <v>319150</v>
      </c>
      <c r="O68" s="124"/>
      <c r="P68" s="125">
        <f t="shared" si="0"/>
        <v>675</v>
      </c>
      <c r="Q68" s="126" t="s">
        <v>841</v>
      </c>
    </row>
    <row r="69" s="2" customFormat="1" ht="15.75" customHeight="1" spans="1:17">
      <c r="A69" s="115" t="s">
        <v>928</v>
      </c>
      <c r="B69" s="127"/>
      <c r="C69" s="128"/>
      <c r="D69" s="130" t="s">
        <v>929</v>
      </c>
      <c r="E69" s="130" t="s">
        <v>930</v>
      </c>
      <c r="F69" s="130" t="s">
        <v>931</v>
      </c>
      <c r="G69" s="119">
        <v>42005</v>
      </c>
      <c r="H69" s="61" t="s">
        <v>840</v>
      </c>
      <c r="I69" s="120">
        <v>260</v>
      </c>
      <c r="J69" s="129"/>
      <c r="K69" s="129"/>
      <c r="L69" s="122">
        <v>210270</v>
      </c>
      <c r="M69" s="123">
        <v>0.86</v>
      </c>
      <c r="N69" s="122">
        <v>180830</v>
      </c>
      <c r="O69" s="124"/>
      <c r="P69" s="125">
        <f t="shared" si="0"/>
        <v>809</v>
      </c>
      <c r="Q69" s="126" t="s">
        <v>841</v>
      </c>
    </row>
    <row r="70" s="2" customFormat="1" ht="15.75" customHeight="1" spans="1:17">
      <c r="A70" s="115" t="s">
        <v>932</v>
      </c>
      <c r="B70" s="127"/>
      <c r="C70" s="128"/>
      <c r="D70" s="130" t="s">
        <v>929</v>
      </c>
      <c r="E70" s="130" t="s">
        <v>930</v>
      </c>
      <c r="F70" s="130" t="s">
        <v>931</v>
      </c>
      <c r="G70" s="119">
        <v>42005</v>
      </c>
      <c r="H70" s="61" t="s">
        <v>840</v>
      </c>
      <c r="I70" s="120">
        <v>260</v>
      </c>
      <c r="J70" s="129"/>
      <c r="K70" s="129"/>
      <c r="L70" s="122">
        <v>210270</v>
      </c>
      <c r="M70" s="123">
        <v>0.86</v>
      </c>
      <c r="N70" s="122">
        <v>180830</v>
      </c>
      <c r="O70" s="124"/>
      <c r="P70" s="125">
        <f t="shared" si="0"/>
        <v>809</v>
      </c>
      <c r="Q70" s="126" t="s">
        <v>841</v>
      </c>
    </row>
    <row r="71" s="2" customFormat="1" ht="15.75" customHeight="1" spans="1:17">
      <c r="A71" s="115" t="s">
        <v>933</v>
      </c>
      <c r="B71" s="127"/>
      <c r="C71" s="128"/>
      <c r="D71" s="130" t="s">
        <v>929</v>
      </c>
      <c r="E71" s="130" t="s">
        <v>930</v>
      </c>
      <c r="F71" s="130" t="s">
        <v>931</v>
      </c>
      <c r="G71" s="119">
        <v>42005</v>
      </c>
      <c r="H71" s="61" t="s">
        <v>840</v>
      </c>
      <c r="I71" s="120">
        <v>260</v>
      </c>
      <c r="J71" s="129"/>
      <c r="K71" s="129"/>
      <c r="L71" s="122">
        <v>210270</v>
      </c>
      <c r="M71" s="123">
        <v>0.86</v>
      </c>
      <c r="N71" s="122">
        <v>180830</v>
      </c>
      <c r="O71" s="124"/>
      <c r="P71" s="125">
        <f t="shared" si="0"/>
        <v>809</v>
      </c>
      <c r="Q71" s="126" t="s">
        <v>841</v>
      </c>
    </row>
    <row r="72" s="2" customFormat="1" ht="15.75" customHeight="1" spans="1:17">
      <c r="A72" s="115" t="s">
        <v>934</v>
      </c>
      <c r="B72" s="127"/>
      <c r="C72" s="128"/>
      <c r="D72" s="130" t="s">
        <v>935</v>
      </c>
      <c r="E72" s="130" t="s">
        <v>930</v>
      </c>
      <c r="F72" s="130" t="s">
        <v>931</v>
      </c>
      <c r="G72" s="119">
        <v>43344</v>
      </c>
      <c r="H72" s="61" t="s">
        <v>840</v>
      </c>
      <c r="I72" s="120">
        <v>150</v>
      </c>
      <c r="J72" s="129"/>
      <c r="K72" s="129"/>
      <c r="L72" s="122">
        <v>103980</v>
      </c>
      <c r="M72" s="123">
        <v>0.92</v>
      </c>
      <c r="N72" s="122">
        <v>95660</v>
      </c>
      <c r="O72" s="124"/>
      <c r="P72" s="125">
        <f t="shared" ref="P72:P73" si="1">L72/I72</f>
        <v>693</v>
      </c>
      <c r="Q72" s="126" t="s">
        <v>841</v>
      </c>
    </row>
    <row r="73" s="75" customFormat="1" ht="15.75" customHeight="1" spans="1:17">
      <c r="A73" s="115" t="s">
        <v>936</v>
      </c>
      <c r="B73" s="127"/>
      <c r="C73" s="128"/>
      <c r="D73" s="130" t="s">
        <v>937</v>
      </c>
      <c r="E73" s="130" t="s">
        <v>930</v>
      </c>
      <c r="F73" s="130" t="s">
        <v>938</v>
      </c>
      <c r="G73" s="119">
        <v>42887</v>
      </c>
      <c r="H73" s="61" t="s">
        <v>840</v>
      </c>
      <c r="I73" s="120">
        <v>1500</v>
      </c>
      <c r="J73" s="129"/>
      <c r="K73" s="129"/>
      <c r="L73" s="122">
        <v>1005150</v>
      </c>
      <c r="M73" s="123">
        <v>0.88</v>
      </c>
      <c r="N73" s="122">
        <v>884530</v>
      </c>
      <c r="O73" s="124"/>
      <c r="P73" s="125">
        <f t="shared" si="1"/>
        <v>670</v>
      </c>
      <c r="Q73" s="126" t="s">
        <v>841</v>
      </c>
    </row>
    <row r="74" s="76" customFormat="1" ht="15.75" customHeight="1" spans="1:17">
      <c r="A74" s="115" t="s">
        <v>939</v>
      </c>
      <c r="B74" s="127"/>
      <c r="C74" s="128"/>
      <c r="D74" s="108" t="s">
        <v>940</v>
      </c>
      <c r="E74" s="108"/>
      <c r="F74" s="132"/>
      <c r="G74" s="119">
        <v>41852</v>
      </c>
      <c r="H74" s="133" t="s">
        <v>941</v>
      </c>
      <c r="I74" s="134">
        <v>1</v>
      </c>
      <c r="J74" s="135">
        <f>316800+79200</f>
        <v>396000</v>
      </c>
      <c r="K74" s="136">
        <f>255354+63838.5</f>
        <v>319192.5</v>
      </c>
      <c r="L74" s="137">
        <f>515470+103090</f>
        <v>618560</v>
      </c>
      <c r="M74" s="138">
        <v>0.85</v>
      </c>
      <c r="N74" s="139">
        <f>438150+87630</f>
        <v>525780</v>
      </c>
      <c r="O74" s="140"/>
      <c r="P74" s="141"/>
      <c r="Q74" s="142" t="s">
        <v>841</v>
      </c>
    </row>
    <row r="75" ht="15.75" customHeight="1" spans="1:17">
      <c r="A75" s="115" t="s">
        <v>942</v>
      </c>
      <c r="B75" s="127"/>
      <c r="C75" s="128"/>
      <c r="D75" s="108" t="s">
        <v>943</v>
      </c>
      <c r="E75" s="108"/>
      <c r="F75" s="132"/>
      <c r="G75" s="119">
        <v>42064</v>
      </c>
      <c r="H75" s="133" t="s">
        <v>941</v>
      </c>
      <c r="I75" s="134">
        <v>1</v>
      </c>
      <c r="J75" s="135">
        <v>96085</v>
      </c>
      <c r="K75" s="136">
        <v>80110.72</v>
      </c>
      <c r="L75" s="137">
        <v>118550</v>
      </c>
      <c r="M75" s="138">
        <v>0.8</v>
      </c>
      <c r="N75" s="139">
        <v>94840</v>
      </c>
      <c r="O75" s="140"/>
      <c r="P75" s="141"/>
      <c r="Q75" s="142" t="s">
        <v>841</v>
      </c>
    </row>
    <row r="76" ht="15.75" customHeight="1" spans="1:17">
      <c r="A76" s="115" t="s">
        <v>944</v>
      </c>
      <c r="B76" s="127"/>
      <c r="C76" s="128"/>
      <c r="D76" s="108" t="s">
        <v>945</v>
      </c>
      <c r="E76" s="108"/>
      <c r="F76" s="132"/>
      <c r="G76" s="119">
        <v>41974</v>
      </c>
      <c r="H76" s="133" t="s">
        <v>941</v>
      </c>
      <c r="I76" s="134">
        <v>1</v>
      </c>
      <c r="J76" s="135">
        <v>131986</v>
      </c>
      <c r="K76" s="136">
        <v>108476.2</v>
      </c>
      <c r="L76" s="137">
        <v>171800</v>
      </c>
      <c r="M76" s="138">
        <v>0.79</v>
      </c>
      <c r="N76" s="139">
        <v>135720</v>
      </c>
      <c r="O76" s="140"/>
      <c r="P76" s="141"/>
      <c r="Q76" s="142" t="s">
        <v>841</v>
      </c>
    </row>
    <row r="77" ht="15.75" customHeight="1" spans="1:17">
      <c r="A77" s="115" t="s">
        <v>946</v>
      </c>
      <c r="B77" s="127"/>
      <c r="C77" s="128"/>
      <c r="D77" s="108" t="s">
        <v>947</v>
      </c>
      <c r="E77" s="108"/>
      <c r="F77" s="132"/>
      <c r="G77" s="119">
        <v>41974</v>
      </c>
      <c r="H77" s="133" t="s">
        <v>941</v>
      </c>
      <c r="I77" s="134">
        <v>1</v>
      </c>
      <c r="J77" s="135">
        <v>144232</v>
      </c>
      <c r="K77" s="136">
        <v>118540.6</v>
      </c>
      <c r="L77" s="137">
        <v>187750</v>
      </c>
      <c r="M77" s="138">
        <v>0.79</v>
      </c>
      <c r="N77" s="139">
        <v>148320</v>
      </c>
      <c r="O77" s="140"/>
      <c r="P77" s="141"/>
      <c r="Q77" s="142" t="s">
        <v>841</v>
      </c>
    </row>
    <row r="78" ht="15.75" customHeight="1" spans="1:17">
      <c r="A78" s="115" t="s">
        <v>948</v>
      </c>
      <c r="B78" s="127"/>
      <c r="C78" s="128"/>
      <c r="D78" s="108" t="s">
        <v>949</v>
      </c>
      <c r="E78" s="108"/>
      <c r="F78" s="132"/>
      <c r="G78" s="119">
        <v>42705</v>
      </c>
      <c r="H78" s="133" t="s">
        <v>941</v>
      </c>
      <c r="I78" s="134">
        <v>1</v>
      </c>
      <c r="J78" s="135">
        <v>42334.41</v>
      </c>
      <c r="K78" s="136">
        <v>38815.44</v>
      </c>
      <c r="L78" s="137">
        <v>52230</v>
      </c>
      <c r="M78" s="138">
        <v>0.89</v>
      </c>
      <c r="N78" s="139">
        <v>46480</v>
      </c>
      <c r="O78" s="140"/>
      <c r="P78" s="141"/>
      <c r="Q78" s="142" t="s">
        <v>841</v>
      </c>
    </row>
    <row r="79" ht="15.75" customHeight="1" spans="1:17">
      <c r="A79" s="115" t="s">
        <v>950</v>
      </c>
      <c r="B79" s="127"/>
      <c r="C79" s="128"/>
      <c r="D79" s="108" t="s">
        <v>951</v>
      </c>
      <c r="E79" s="108"/>
      <c r="F79" s="132"/>
      <c r="G79" s="119">
        <v>42579</v>
      </c>
      <c r="H79" s="133" t="s">
        <v>941</v>
      </c>
      <c r="I79" s="134">
        <v>1</v>
      </c>
      <c r="J79" s="135">
        <v>20500</v>
      </c>
      <c r="K79" s="136">
        <v>18390.1</v>
      </c>
      <c r="L79" s="137">
        <v>25290</v>
      </c>
      <c r="M79" s="138">
        <v>0.87</v>
      </c>
      <c r="N79" s="139">
        <v>22000</v>
      </c>
      <c r="O79" s="140"/>
      <c r="P79" s="141"/>
      <c r="Q79" s="142" t="s">
        <v>841</v>
      </c>
    </row>
    <row r="80" ht="15.75" customHeight="1" spans="1:17">
      <c r="A80" s="115" t="s">
        <v>952</v>
      </c>
      <c r="B80" s="127"/>
      <c r="C80" s="128"/>
      <c r="D80" s="108" t="s">
        <v>953</v>
      </c>
      <c r="E80" s="108"/>
      <c r="F80" s="132"/>
      <c r="G80" s="119">
        <v>42644</v>
      </c>
      <c r="H80" s="133" t="s">
        <v>941</v>
      </c>
      <c r="I80" s="134">
        <v>1</v>
      </c>
      <c r="J80" s="135">
        <v>109717</v>
      </c>
      <c r="K80" s="136">
        <v>99728.1</v>
      </c>
      <c r="L80" s="137">
        <v>135370</v>
      </c>
      <c r="M80" s="138">
        <v>0.88</v>
      </c>
      <c r="N80" s="139">
        <v>119130</v>
      </c>
      <c r="O80" s="140"/>
      <c r="P80" s="141"/>
      <c r="Q80" s="142" t="s">
        <v>841</v>
      </c>
    </row>
    <row r="81" ht="15.75" customHeight="1" spans="1:17">
      <c r="A81" s="115" t="s">
        <v>954</v>
      </c>
      <c r="B81" s="127"/>
      <c r="C81" s="128"/>
      <c r="D81" s="109" t="s">
        <v>955</v>
      </c>
      <c r="E81" s="108"/>
      <c r="F81" s="132"/>
      <c r="G81" s="119">
        <v>42751</v>
      </c>
      <c r="H81" s="133" t="s">
        <v>941</v>
      </c>
      <c r="I81" s="134">
        <v>1</v>
      </c>
      <c r="J81" s="135">
        <v>73045.05</v>
      </c>
      <c r="K81" s="136">
        <v>67262.25</v>
      </c>
      <c r="L81" s="137">
        <v>87640</v>
      </c>
      <c r="M81" s="138">
        <v>0.89</v>
      </c>
      <c r="N81" s="139">
        <v>78000</v>
      </c>
      <c r="O81" s="140"/>
      <c r="P81" s="141"/>
      <c r="Q81" s="142" t="s">
        <v>841</v>
      </c>
    </row>
    <row r="82" ht="15.75" customHeight="1" spans="1:17">
      <c r="A82" s="115" t="s">
        <v>956</v>
      </c>
      <c r="B82" s="127"/>
      <c r="C82" s="128"/>
      <c r="D82" s="108" t="s">
        <v>957</v>
      </c>
      <c r="E82" s="108"/>
      <c r="F82" s="132"/>
      <c r="G82" s="119">
        <v>43339</v>
      </c>
      <c r="H82" s="133" t="s">
        <v>941</v>
      </c>
      <c r="I82" s="134">
        <v>2</v>
      </c>
      <c r="J82" s="135">
        <v>115040</v>
      </c>
      <c r="K82" s="136">
        <v>114584.63</v>
      </c>
      <c r="L82" s="137">
        <v>136730</v>
      </c>
      <c r="M82" s="138">
        <v>0.97</v>
      </c>
      <c r="N82" s="139">
        <v>132630</v>
      </c>
      <c r="O82" s="140"/>
      <c r="P82" s="141"/>
      <c r="Q82" s="143" t="s">
        <v>841</v>
      </c>
    </row>
    <row r="83" ht="15.75" customHeight="1" spans="1:17">
      <c r="A83" s="115" t="s">
        <v>958</v>
      </c>
      <c r="B83" s="127"/>
      <c r="C83" s="128"/>
      <c r="D83" s="108" t="s">
        <v>959</v>
      </c>
      <c r="E83" s="108"/>
      <c r="F83" s="132"/>
      <c r="G83" s="119">
        <v>43305</v>
      </c>
      <c r="H83" s="133" t="s">
        <v>941</v>
      </c>
      <c r="I83" s="134">
        <v>2</v>
      </c>
      <c r="J83" s="135">
        <v>9780</v>
      </c>
      <c r="K83" s="136">
        <v>9470.3</v>
      </c>
      <c r="L83" s="137">
        <v>11620</v>
      </c>
      <c r="M83" s="138">
        <v>0.96</v>
      </c>
      <c r="N83" s="139">
        <v>11160</v>
      </c>
      <c r="O83" s="140"/>
      <c r="P83" s="141"/>
      <c r="Q83" s="142" t="s">
        <v>960</v>
      </c>
    </row>
    <row r="84" ht="15.75" customHeight="1" spans="1:17">
      <c r="A84" s="115" t="s">
        <v>961</v>
      </c>
      <c r="B84" s="127"/>
      <c r="C84" s="128"/>
      <c r="D84" s="108" t="s">
        <v>962</v>
      </c>
      <c r="E84" s="108"/>
      <c r="F84" s="132"/>
      <c r="G84" s="119">
        <v>42278</v>
      </c>
      <c r="H84" s="133" t="s">
        <v>941</v>
      </c>
      <c r="I84" s="134">
        <v>1</v>
      </c>
      <c r="J84" s="135">
        <v>1409325.32</v>
      </c>
      <c r="K84" s="136">
        <v>1214075.02</v>
      </c>
      <c r="L84" s="137">
        <v>1738790</v>
      </c>
      <c r="M84" s="138">
        <v>0.83</v>
      </c>
      <c r="N84" s="139">
        <v>1443200</v>
      </c>
      <c r="O84" s="140"/>
      <c r="P84" s="141"/>
      <c r="Q84" s="142" t="s">
        <v>963</v>
      </c>
    </row>
    <row r="85" ht="15.75" customHeight="1" spans="1:17">
      <c r="A85" s="115" t="s">
        <v>964</v>
      </c>
      <c r="B85" s="127"/>
      <c r="C85" s="128"/>
      <c r="D85" s="108" t="s">
        <v>965</v>
      </c>
      <c r="E85" s="108"/>
      <c r="F85" s="132"/>
      <c r="G85" s="119">
        <v>42339</v>
      </c>
      <c r="H85" s="133" t="s">
        <v>941</v>
      </c>
      <c r="I85" s="134">
        <v>1</v>
      </c>
      <c r="J85" s="135">
        <v>126020.5</v>
      </c>
      <c r="K85" s="136">
        <v>109559.11</v>
      </c>
      <c r="L85" s="137">
        <v>155480</v>
      </c>
      <c r="M85" s="138">
        <v>0.84</v>
      </c>
      <c r="N85" s="139">
        <v>130600</v>
      </c>
      <c r="O85" s="140"/>
      <c r="P85" s="141"/>
      <c r="Q85" s="142" t="s">
        <v>963</v>
      </c>
    </row>
    <row r="86" ht="15.75" customHeight="1" spans="1:17">
      <c r="A86" s="115" t="s">
        <v>966</v>
      </c>
      <c r="B86" s="127"/>
      <c r="C86" s="144"/>
      <c r="D86" s="108" t="s">
        <v>967</v>
      </c>
      <c r="E86" s="108"/>
      <c r="F86" s="132"/>
      <c r="G86" s="119">
        <v>42428</v>
      </c>
      <c r="H86" s="133" t="s">
        <v>941</v>
      </c>
      <c r="I86" s="134">
        <v>1</v>
      </c>
      <c r="J86" s="135">
        <v>51707.6</v>
      </c>
      <c r="K86" s="136">
        <v>45362.52</v>
      </c>
      <c r="L86" s="137">
        <v>63800</v>
      </c>
      <c r="M86" s="138">
        <v>0.79</v>
      </c>
      <c r="N86" s="139">
        <v>50400</v>
      </c>
      <c r="O86" s="140"/>
      <c r="P86" s="141"/>
      <c r="Q86" s="142" t="s">
        <v>963</v>
      </c>
    </row>
    <row r="87" s="77" customFormat="1" ht="15.75" customHeight="1" spans="1:17">
      <c r="A87" s="115" t="s">
        <v>968</v>
      </c>
      <c r="B87" s="145"/>
      <c r="C87" s="145"/>
      <c r="D87" s="146" t="s">
        <v>969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970</v>
      </c>
      <c r="B88" s="17" t="s">
        <v>971</v>
      </c>
      <c r="C88" s="155" t="s">
        <v>972</v>
      </c>
      <c r="D88" s="18" t="s">
        <v>973</v>
      </c>
      <c r="E88" s="18">
        <v>1</v>
      </c>
      <c r="F88" s="14" t="s">
        <v>839</v>
      </c>
      <c r="G88" s="119">
        <v>40179</v>
      </c>
      <c r="H88" s="61" t="s">
        <v>840</v>
      </c>
      <c r="I88" s="120">
        <v>1331.1</v>
      </c>
      <c r="J88" s="121">
        <v>24082922.01</v>
      </c>
      <c r="K88" s="121">
        <v>20526992.36</v>
      </c>
      <c r="L88" s="122">
        <v>887360</v>
      </c>
      <c r="M88" s="123">
        <v>0.65</v>
      </c>
      <c r="N88" s="122">
        <v>576780</v>
      </c>
      <c r="O88" s="124"/>
      <c r="P88" s="125">
        <f t="shared" ref="P88:P116" si="2">L88/I88</f>
        <v>667</v>
      </c>
      <c r="Q88" s="126" t="s">
        <v>974</v>
      </c>
    </row>
    <row r="89" s="2" customFormat="1" ht="15.75" customHeight="1" spans="1:17">
      <c r="A89" s="115" t="s">
        <v>975</v>
      </c>
      <c r="B89" s="17"/>
      <c r="C89" s="156"/>
      <c r="D89" s="18" t="s">
        <v>976</v>
      </c>
      <c r="E89" s="18">
        <v>2</v>
      </c>
      <c r="F89" s="14" t="s">
        <v>839</v>
      </c>
      <c r="G89" s="119">
        <v>40179</v>
      </c>
      <c r="H89" s="61" t="s">
        <v>840</v>
      </c>
      <c r="I89" s="120">
        <v>1331.1</v>
      </c>
      <c r="J89" s="157"/>
      <c r="K89" s="157"/>
      <c r="L89" s="122">
        <v>887360</v>
      </c>
      <c r="M89" s="123">
        <v>0.65</v>
      </c>
      <c r="N89" s="122">
        <v>576780</v>
      </c>
      <c r="O89" s="124"/>
      <c r="P89" s="125">
        <f t="shared" si="2"/>
        <v>667</v>
      </c>
      <c r="Q89" s="126" t="s">
        <v>974</v>
      </c>
    </row>
    <row r="90" s="2" customFormat="1" ht="15.75" customHeight="1" spans="1:17">
      <c r="A90" s="115" t="s">
        <v>977</v>
      </c>
      <c r="B90" s="17"/>
      <c r="C90" s="156"/>
      <c r="D90" s="18" t="s">
        <v>978</v>
      </c>
      <c r="E90" s="18">
        <v>3</v>
      </c>
      <c r="F90" s="14" t="s">
        <v>839</v>
      </c>
      <c r="G90" s="119">
        <v>40179</v>
      </c>
      <c r="H90" s="61" t="s">
        <v>840</v>
      </c>
      <c r="I90" s="120">
        <v>647.28</v>
      </c>
      <c r="J90" s="157"/>
      <c r="K90" s="157"/>
      <c r="L90" s="122">
        <v>431500</v>
      </c>
      <c r="M90" s="123">
        <v>0.65</v>
      </c>
      <c r="N90" s="122">
        <v>280480</v>
      </c>
      <c r="O90" s="124"/>
      <c r="P90" s="125">
        <f t="shared" si="2"/>
        <v>667</v>
      </c>
      <c r="Q90" s="126" t="s">
        <v>974</v>
      </c>
    </row>
    <row r="91" s="2" customFormat="1" ht="15.75" customHeight="1" spans="1:17">
      <c r="A91" s="115" t="s">
        <v>979</v>
      </c>
      <c r="B91" s="17"/>
      <c r="C91" s="156"/>
      <c r="D91" s="18" t="s">
        <v>980</v>
      </c>
      <c r="E91" s="18">
        <v>4</v>
      </c>
      <c r="F91" s="14" t="s">
        <v>839</v>
      </c>
      <c r="G91" s="119">
        <v>40179</v>
      </c>
      <c r="H91" s="61" t="s">
        <v>840</v>
      </c>
      <c r="I91" s="120">
        <v>2041.02</v>
      </c>
      <c r="J91" s="157"/>
      <c r="K91" s="157"/>
      <c r="L91" s="122">
        <v>1360620</v>
      </c>
      <c r="M91" s="123">
        <v>0.65</v>
      </c>
      <c r="N91" s="122">
        <v>884400</v>
      </c>
      <c r="O91" s="124"/>
      <c r="P91" s="125">
        <f t="shared" si="2"/>
        <v>667</v>
      </c>
      <c r="Q91" s="126" t="s">
        <v>974</v>
      </c>
    </row>
    <row r="92" s="2" customFormat="1" ht="15.75" customHeight="1" spans="1:17">
      <c r="A92" s="115" t="s">
        <v>981</v>
      </c>
      <c r="B92" s="17"/>
      <c r="C92" s="156"/>
      <c r="D92" s="18" t="s">
        <v>982</v>
      </c>
      <c r="E92" s="18">
        <v>5</v>
      </c>
      <c r="F92" s="14" t="s">
        <v>839</v>
      </c>
      <c r="G92" s="119">
        <v>40179</v>
      </c>
      <c r="H92" s="61" t="s">
        <v>840</v>
      </c>
      <c r="I92" s="120">
        <v>647.28</v>
      </c>
      <c r="J92" s="157"/>
      <c r="K92" s="157"/>
      <c r="L92" s="122">
        <v>431500</v>
      </c>
      <c r="M92" s="123">
        <v>0.65</v>
      </c>
      <c r="N92" s="122">
        <v>280480</v>
      </c>
      <c r="O92" s="124"/>
      <c r="P92" s="125">
        <f t="shared" si="2"/>
        <v>667</v>
      </c>
      <c r="Q92" s="126" t="s">
        <v>974</v>
      </c>
    </row>
    <row r="93" s="2" customFormat="1" ht="15.75" customHeight="1" spans="1:17">
      <c r="A93" s="115" t="s">
        <v>983</v>
      </c>
      <c r="B93" s="17"/>
      <c r="C93" s="156"/>
      <c r="D93" s="18" t="s">
        <v>984</v>
      </c>
      <c r="E93" s="18">
        <v>6</v>
      </c>
      <c r="F93" s="14" t="s">
        <v>839</v>
      </c>
      <c r="G93" s="119">
        <v>40179</v>
      </c>
      <c r="H93" s="61" t="s">
        <v>840</v>
      </c>
      <c r="I93" s="120">
        <v>436.41</v>
      </c>
      <c r="J93" s="157"/>
      <c r="K93" s="157"/>
      <c r="L93" s="122">
        <v>290930</v>
      </c>
      <c r="M93" s="123">
        <v>0.65</v>
      </c>
      <c r="N93" s="122">
        <v>189100</v>
      </c>
      <c r="O93" s="124"/>
      <c r="P93" s="125">
        <f t="shared" si="2"/>
        <v>667</v>
      </c>
      <c r="Q93" s="126" t="s">
        <v>974</v>
      </c>
    </row>
    <row r="94" s="2" customFormat="1" ht="15.75" customHeight="1" spans="1:17">
      <c r="A94" s="115" t="s">
        <v>985</v>
      </c>
      <c r="B94" s="17"/>
      <c r="C94" s="156"/>
      <c r="D94" s="18" t="s">
        <v>986</v>
      </c>
      <c r="E94" s="18">
        <v>7</v>
      </c>
      <c r="F94" s="14" t="s">
        <v>839</v>
      </c>
      <c r="G94" s="119">
        <v>40179</v>
      </c>
      <c r="H94" s="61" t="s">
        <v>840</v>
      </c>
      <c r="I94" s="120">
        <v>1252.8</v>
      </c>
      <c r="J94" s="157"/>
      <c r="K94" s="157"/>
      <c r="L94" s="122">
        <v>835160</v>
      </c>
      <c r="M94" s="123">
        <v>0.65</v>
      </c>
      <c r="N94" s="122">
        <v>542850</v>
      </c>
      <c r="O94" s="124"/>
      <c r="P94" s="125">
        <f t="shared" si="2"/>
        <v>667</v>
      </c>
      <c r="Q94" s="126" t="s">
        <v>974</v>
      </c>
    </row>
    <row r="95" s="3" customFormat="1" ht="15.75" customHeight="1" spans="1:17">
      <c r="A95" s="115" t="s">
        <v>987</v>
      </c>
      <c r="B95" s="17"/>
      <c r="C95" s="156"/>
      <c r="D95" s="18" t="s">
        <v>988</v>
      </c>
      <c r="E95" s="18">
        <v>8</v>
      </c>
      <c r="F95" s="14" t="s">
        <v>839</v>
      </c>
      <c r="G95" s="119">
        <v>40179</v>
      </c>
      <c r="H95" s="61" t="s">
        <v>840</v>
      </c>
      <c r="I95" s="120">
        <v>1320.66</v>
      </c>
      <c r="J95" s="157"/>
      <c r="K95" s="157"/>
      <c r="L95" s="122">
        <v>880400</v>
      </c>
      <c r="M95" s="123">
        <v>0.65</v>
      </c>
      <c r="N95" s="122">
        <v>572260</v>
      </c>
      <c r="O95" s="124"/>
      <c r="P95" s="125">
        <f t="shared" si="2"/>
        <v>667</v>
      </c>
      <c r="Q95" s="126" t="s">
        <v>974</v>
      </c>
    </row>
    <row r="96" s="3" customFormat="1" ht="15.75" customHeight="1" spans="1:17">
      <c r="A96" s="115" t="s">
        <v>989</v>
      </c>
      <c r="B96" s="17"/>
      <c r="C96" s="156"/>
      <c r="D96" s="18" t="s">
        <v>990</v>
      </c>
      <c r="E96" s="18">
        <v>9</v>
      </c>
      <c r="F96" s="14" t="s">
        <v>839</v>
      </c>
      <c r="G96" s="119">
        <v>40179</v>
      </c>
      <c r="H96" s="61" t="s">
        <v>840</v>
      </c>
      <c r="I96" s="120">
        <v>1320.66</v>
      </c>
      <c r="J96" s="157"/>
      <c r="K96" s="157"/>
      <c r="L96" s="122">
        <v>880400</v>
      </c>
      <c r="M96" s="123">
        <v>0.65</v>
      </c>
      <c r="N96" s="122">
        <v>572260</v>
      </c>
      <c r="O96" s="124"/>
      <c r="P96" s="125">
        <f t="shared" si="2"/>
        <v>667</v>
      </c>
      <c r="Q96" s="126" t="s">
        <v>974</v>
      </c>
    </row>
    <row r="97" s="3" customFormat="1" ht="15.75" customHeight="1" spans="1:20">
      <c r="A97" s="115" t="s">
        <v>991</v>
      </c>
      <c r="B97" s="17"/>
      <c r="C97" s="156"/>
      <c r="D97" s="18" t="s">
        <v>992</v>
      </c>
      <c r="E97" s="18">
        <v>10</v>
      </c>
      <c r="F97" s="14" t="s">
        <v>839</v>
      </c>
      <c r="G97" s="119">
        <v>40179</v>
      </c>
      <c r="H97" s="61" t="s">
        <v>840</v>
      </c>
      <c r="I97" s="120">
        <v>1320.66</v>
      </c>
      <c r="J97" s="157"/>
      <c r="K97" s="157"/>
      <c r="L97" s="122">
        <v>880400</v>
      </c>
      <c r="M97" s="123">
        <v>0.65</v>
      </c>
      <c r="N97" s="122">
        <v>572260</v>
      </c>
      <c r="O97" s="124"/>
      <c r="P97" s="125">
        <f t="shared" si="2"/>
        <v>667</v>
      </c>
      <c r="Q97" s="126" t="s">
        <v>974</v>
      </c>
    </row>
    <row r="98" s="3" customFormat="1" ht="15.75" customHeight="1" spans="1:20">
      <c r="A98" s="115" t="s">
        <v>993</v>
      </c>
      <c r="B98" s="17"/>
      <c r="C98" s="156"/>
      <c r="D98" s="18" t="s">
        <v>994</v>
      </c>
      <c r="E98" s="18">
        <v>1</v>
      </c>
      <c r="F98" s="14" t="s">
        <v>839</v>
      </c>
      <c r="G98" s="119">
        <v>40179</v>
      </c>
      <c r="H98" s="61" t="s">
        <v>840</v>
      </c>
      <c r="I98" s="120">
        <v>662.94</v>
      </c>
      <c r="J98" s="157"/>
      <c r="K98" s="157"/>
      <c r="L98" s="122">
        <v>441940</v>
      </c>
      <c r="M98" s="123">
        <v>0.65</v>
      </c>
      <c r="N98" s="122">
        <v>287260</v>
      </c>
      <c r="O98" s="124"/>
      <c r="P98" s="125">
        <f t="shared" si="2"/>
        <v>667</v>
      </c>
      <c r="Q98" s="126" t="s">
        <v>974</v>
      </c>
    </row>
    <row r="99" s="3" customFormat="1" ht="15.75" customHeight="1" spans="1:20">
      <c r="A99" s="115" t="s">
        <v>995</v>
      </c>
      <c r="B99" s="17"/>
      <c r="C99" s="156"/>
      <c r="D99" s="18" t="s">
        <v>996</v>
      </c>
      <c r="E99" s="18">
        <v>2</v>
      </c>
      <c r="F99" s="14" t="s">
        <v>839</v>
      </c>
      <c r="G99" s="119">
        <v>40179</v>
      </c>
      <c r="H99" s="61" t="s">
        <v>840</v>
      </c>
      <c r="I99" s="120">
        <v>662.94</v>
      </c>
      <c r="J99" s="157"/>
      <c r="K99" s="157"/>
      <c r="L99" s="122">
        <v>441940</v>
      </c>
      <c r="M99" s="123">
        <v>0.65</v>
      </c>
      <c r="N99" s="122">
        <v>287260</v>
      </c>
      <c r="O99" s="124"/>
      <c r="P99" s="125">
        <f t="shared" si="2"/>
        <v>667</v>
      </c>
      <c r="Q99" s="126" t="s">
        <v>974</v>
      </c>
    </row>
    <row r="100" s="3" customFormat="1" ht="15.75" customHeight="1" spans="1:20">
      <c r="A100" s="115" t="s">
        <v>997</v>
      </c>
      <c r="B100" s="17"/>
      <c r="C100" s="156"/>
      <c r="D100" s="18" t="s">
        <v>998</v>
      </c>
      <c r="E100" s="18">
        <v>3</v>
      </c>
      <c r="F100" s="14" t="s">
        <v>839</v>
      </c>
      <c r="G100" s="119">
        <v>40179</v>
      </c>
      <c r="H100" s="61" t="s">
        <v>840</v>
      </c>
      <c r="I100" s="120">
        <v>662.94</v>
      </c>
      <c r="J100" s="157"/>
      <c r="K100" s="157"/>
      <c r="L100" s="122">
        <v>441940</v>
      </c>
      <c r="M100" s="123">
        <v>0.65</v>
      </c>
      <c r="N100" s="122">
        <v>287260</v>
      </c>
      <c r="O100" s="124"/>
      <c r="P100" s="125">
        <f t="shared" si="2"/>
        <v>667</v>
      </c>
      <c r="Q100" s="126" t="s">
        <v>974</v>
      </c>
    </row>
    <row r="101" s="78" customFormat="1" ht="15.75" customHeight="1" spans="1:20">
      <c r="A101" s="115" t="s">
        <v>999</v>
      </c>
      <c r="B101" s="17"/>
      <c r="C101" s="156"/>
      <c r="D101" s="18" t="s">
        <v>1000</v>
      </c>
      <c r="E101" s="18">
        <v>4</v>
      </c>
      <c r="F101" s="14" t="s">
        <v>839</v>
      </c>
      <c r="G101" s="119">
        <v>40179</v>
      </c>
      <c r="H101" s="61" t="s">
        <v>840</v>
      </c>
      <c r="I101" s="120">
        <v>662.94</v>
      </c>
      <c r="J101" s="157"/>
      <c r="K101" s="157"/>
      <c r="L101" s="122">
        <v>441940</v>
      </c>
      <c r="M101" s="123">
        <v>0.65</v>
      </c>
      <c r="N101" s="122">
        <v>287260</v>
      </c>
      <c r="O101" s="124"/>
      <c r="P101" s="125">
        <f t="shared" si="2"/>
        <v>667</v>
      </c>
      <c r="Q101" s="126" t="s">
        <v>974</v>
      </c>
    </row>
    <row r="102" s="3" customFormat="1" ht="15.75" customHeight="1" spans="1:20">
      <c r="A102" s="115" t="s">
        <v>1001</v>
      </c>
      <c r="B102" s="17"/>
      <c r="C102" s="156"/>
      <c r="D102" s="18" t="s">
        <v>1002</v>
      </c>
      <c r="E102" s="18">
        <v>5</v>
      </c>
      <c r="F102" s="14" t="s">
        <v>839</v>
      </c>
      <c r="G102" s="119">
        <v>40179</v>
      </c>
      <c r="H102" s="61" t="s">
        <v>840</v>
      </c>
      <c r="I102" s="120">
        <v>662.94</v>
      </c>
      <c r="J102" s="157"/>
      <c r="K102" s="157"/>
      <c r="L102" s="122">
        <v>441940</v>
      </c>
      <c r="M102" s="123">
        <v>0.65</v>
      </c>
      <c r="N102" s="122">
        <v>287260</v>
      </c>
      <c r="O102" s="124"/>
      <c r="P102" s="125">
        <f t="shared" si="2"/>
        <v>667</v>
      </c>
      <c r="Q102" s="126" t="s">
        <v>974</v>
      </c>
    </row>
    <row r="103" s="2" customFormat="1" ht="15.75" customHeight="1" spans="1:20">
      <c r="A103" s="115" t="s">
        <v>1003</v>
      </c>
      <c r="B103" s="17"/>
      <c r="C103" s="156"/>
      <c r="D103" s="18" t="s">
        <v>1004</v>
      </c>
      <c r="E103" s="18">
        <v>6</v>
      </c>
      <c r="F103" s="14" t="s">
        <v>839</v>
      </c>
      <c r="G103" s="119">
        <v>40179</v>
      </c>
      <c r="H103" s="61" t="s">
        <v>840</v>
      </c>
      <c r="I103" s="120">
        <v>662.94</v>
      </c>
      <c r="J103" s="157"/>
      <c r="K103" s="157"/>
      <c r="L103" s="122">
        <v>441940</v>
      </c>
      <c r="M103" s="123">
        <v>0.65</v>
      </c>
      <c r="N103" s="122">
        <v>287260</v>
      </c>
      <c r="O103" s="124"/>
      <c r="P103" s="125">
        <f t="shared" si="2"/>
        <v>667</v>
      </c>
      <c r="Q103" s="126" t="s">
        <v>974</v>
      </c>
    </row>
    <row r="104" s="2" customFormat="1" ht="15.75" customHeight="1" spans="1:20">
      <c r="A104" s="115" t="s">
        <v>1005</v>
      </c>
      <c r="B104" s="17"/>
      <c r="C104" s="156"/>
      <c r="D104" s="18" t="s">
        <v>1006</v>
      </c>
      <c r="E104" s="18">
        <v>7</v>
      </c>
      <c r="F104" s="14" t="s">
        <v>839</v>
      </c>
      <c r="G104" s="119">
        <v>40179</v>
      </c>
      <c r="H104" s="61" t="s">
        <v>840</v>
      </c>
      <c r="I104" s="120">
        <v>662.94</v>
      </c>
      <c r="J104" s="157"/>
      <c r="K104" s="157"/>
      <c r="L104" s="122">
        <v>441940</v>
      </c>
      <c r="M104" s="123">
        <v>0.65</v>
      </c>
      <c r="N104" s="122">
        <v>287260</v>
      </c>
      <c r="O104" s="124"/>
      <c r="P104" s="125">
        <f t="shared" si="2"/>
        <v>667</v>
      </c>
      <c r="Q104" s="126" t="s">
        <v>974</v>
      </c>
      <c r="T104" s="158"/>
    </row>
    <row r="105" s="2" customFormat="1" ht="15.75" customHeight="1" spans="1:20">
      <c r="A105" s="115" t="s">
        <v>1007</v>
      </c>
      <c r="B105" s="17"/>
      <c r="C105" s="156"/>
      <c r="D105" s="18" t="s">
        <v>1008</v>
      </c>
      <c r="E105" s="18">
        <v>8</v>
      </c>
      <c r="F105" s="14" t="s">
        <v>839</v>
      </c>
      <c r="G105" s="119">
        <v>40179</v>
      </c>
      <c r="H105" s="61" t="s">
        <v>840</v>
      </c>
      <c r="I105" s="120">
        <v>662.94</v>
      </c>
      <c r="J105" s="157"/>
      <c r="K105" s="157"/>
      <c r="L105" s="122">
        <v>441940</v>
      </c>
      <c r="M105" s="123">
        <v>0.65</v>
      </c>
      <c r="N105" s="122">
        <v>287260</v>
      </c>
      <c r="O105" s="124"/>
      <c r="P105" s="125">
        <f t="shared" si="2"/>
        <v>667</v>
      </c>
      <c r="Q105" s="126" t="s">
        <v>974</v>
      </c>
      <c r="T105" s="158"/>
    </row>
    <row r="106" s="2" customFormat="1" ht="15.75" customHeight="1" spans="1:20">
      <c r="A106" s="115" t="s">
        <v>1009</v>
      </c>
      <c r="B106" s="17"/>
      <c r="C106" s="156"/>
      <c r="D106" s="18" t="s">
        <v>1010</v>
      </c>
      <c r="E106" s="18">
        <v>9</v>
      </c>
      <c r="F106" s="14" t="s">
        <v>839</v>
      </c>
      <c r="G106" s="119">
        <v>40179</v>
      </c>
      <c r="H106" s="61" t="s">
        <v>840</v>
      </c>
      <c r="I106" s="120">
        <v>662.94</v>
      </c>
      <c r="J106" s="157"/>
      <c r="K106" s="157"/>
      <c r="L106" s="122">
        <v>441940</v>
      </c>
      <c r="M106" s="123">
        <v>0.65</v>
      </c>
      <c r="N106" s="122">
        <v>287260</v>
      </c>
      <c r="O106" s="124"/>
      <c r="P106" s="125">
        <f t="shared" si="2"/>
        <v>667</v>
      </c>
      <c r="Q106" s="126" t="s">
        <v>974</v>
      </c>
    </row>
    <row r="107" s="2" customFormat="1" ht="15.75" customHeight="1" spans="1:20">
      <c r="A107" s="115" t="s">
        <v>1011</v>
      </c>
      <c r="B107" s="17"/>
      <c r="C107" s="156"/>
      <c r="D107" s="18" t="s">
        <v>1012</v>
      </c>
      <c r="E107" s="18">
        <v>10</v>
      </c>
      <c r="F107" s="14" t="s">
        <v>839</v>
      </c>
      <c r="G107" s="119">
        <v>40179</v>
      </c>
      <c r="H107" s="61" t="s">
        <v>840</v>
      </c>
      <c r="I107" s="120">
        <v>662.94</v>
      </c>
      <c r="J107" s="157"/>
      <c r="K107" s="157"/>
      <c r="L107" s="122">
        <v>441940</v>
      </c>
      <c r="M107" s="123">
        <v>0.65</v>
      </c>
      <c r="N107" s="122">
        <v>287260</v>
      </c>
      <c r="O107" s="124"/>
      <c r="P107" s="125">
        <f t="shared" si="2"/>
        <v>667</v>
      </c>
      <c r="Q107" s="126" t="s">
        <v>974</v>
      </c>
    </row>
    <row r="108" s="2" customFormat="1" ht="15.75" customHeight="1" spans="1:20">
      <c r="A108" s="115" t="s">
        <v>1013</v>
      </c>
      <c r="B108" s="17"/>
      <c r="C108" s="156"/>
      <c r="D108" s="18" t="s">
        <v>1014</v>
      </c>
      <c r="E108" s="18">
        <v>11</v>
      </c>
      <c r="F108" s="14" t="s">
        <v>839</v>
      </c>
      <c r="G108" s="119">
        <v>40179</v>
      </c>
      <c r="H108" s="61" t="s">
        <v>840</v>
      </c>
      <c r="I108" s="120">
        <v>662.94</v>
      </c>
      <c r="J108" s="157"/>
      <c r="K108" s="157"/>
      <c r="L108" s="122">
        <v>441940</v>
      </c>
      <c r="M108" s="123">
        <v>0.65</v>
      </c>
      <c r="N108" s="122">
        <v>287260</v>
      </c>
      <c r="O108" s="124"/>
      <c r="P108" s="125">
        <f t="shared" si="2"/>
        <v>667</v>
      </c>
      <c r="Q108" s="126" t="s">
        <v>974</v>
      </c>
    </row>
    <row r="109" s="2" customFormat="1" ht="15.75" customHeight="1" spans="1:20">
      <c r="A109" s="115" t="s">
        <v>1015</v>
      </c>
      <c r="B109" s="17"/>
      <c r="C109" s="156"/>
      <c r="D109" s="18" t="s">
        <v>1016</v>
      </c>
      <c r="E109" s="18">
        <v>12</v>
      </c>
      <c r="F109" s="14" t="s">
        <v>839</v>
      </c>
      <c r="G109" s="119">
        <v>40179</v>
      </c>
      <c r="H109" s="61" t="s">
        <v>840</v>
      </c>
      <c r="I109" s="120">
        <v>662.94</v>
      </c>
      <c r="J109" s="157"/>
      <c r="K109" s="157"/>
      <c r="L109" s="122">
        <v>441940</v>
      </c>
      <c r="M109" s="123">
        <v>0.65</v>
      </c>
      <c r="N109" s="122">
        <v>287260</v>
      </c>
      <c r="O109" s="124"/>
      <c r="P109" s="125">
        <f t="shared" si="2"/>
        <v>667</v>
      </c>
      <c r="Q109" s="126" t="s">
        <v>974</v>
      </c>
    </row>
    <row r="110" s="2" customFormat="1" ht="15.75" customHeight="1" spans="1:20">
      <c r="A110" s="115" t="s">
        <v>1017</v>
      </c>
      <c r="B110" s="17"/>
      <c r="C110" s="156"/>
      <c r="D110" s="18" t="s">
        <v>1018</v>
      </c>
      <c r="E110" s="18">
        <v>13</v>
      </c>
      <c r="F110" s="14" t="s">
        <v>839</v>
      </c>
      <c r="G110" s="119">
        <v>40179</v>
      </c>
      <c r="H110" s="61" t="s">
        <v>840</v>
      </c>
      <c r="I110" s="120">
        <v>662.94</v>
      </c>
      <c r="J110" s="157"/>
      <c r="K110" s="157"/>
      <c r="L110" s="122">
        <v>441940</v>
      </c>
      <c r="M110" s="123">
        <v>0.65</v>
      </c>
      <c r="N110" s="122">
        <v>287260</v>
      </c>
      <c r="O110" s="124"/>
      <c r="P110" s="125">
        <f t="shared" si="2"/>
        <v>667</v>
      </c>
      <c r="Q110" s="126" t="s">
        <v>974</v>
      </c>
    </row>
    <row r="111" s="2" customFormat="1" ht="15.75" customHeight="1" spans="1:20">
      <c r="A111" s="115" t="s">
        <v>1019</v>
      </c>
      <c r="B111" s="17"/>
      <c r="C111" s="156"/>
      <c r="D111" s="18" t="s">
        <v>1020</v>
      </c>
      <c r="E111" s="18">
        <v>14</v>
      </c>
      <c r="F111" s="14" t="s">
        <v>839</v>
      </c>
      <c r="G111" s="119">
        <v>40179</v>
      </c>
      <c r="H111" s="61" t="s">
        <v>840</v>
      </c>
      <c r="I111" s="120">
        <v>662.94</v>
      </c>
      <c r="J111" s="157"/>
      <c r="K111" s="157"/>
      <c r="L111" s="122">
        <v>441940</v>
      </c>
      <c r="M111" s="123">
        <v>0.65</v>
      </c>
      <c r="N111" s="122">
        <v>287260</v>
      </c>
      <c r="O111" s="124"/>
      <c r="P111" s="125">
        <f t="shared" si="2"/>
        <v>667</v>
      </c>
      <c r="Q111" s="126" t="s">
        <v>974</v>
      </c>
    </row>
    <row r="112" s="2" customFormat="1" ht="15.75" customHeight="1" spans="1:20">
      <c r="A112" s="115" t="s">
        <v>1021</v>
      </c>
      <c r="B112" s="17"/>
      <c r="C112" s="156"/>
      <c r="D112" s="18" t="s">
        <v>1022</v>
      </c>
      <c r="E112" s="18">
        <v>15</v>
      </c>
      <c r="F112" s="14" t="s">
        <v>839</v>
      </c>
      <c r="G112" s="119">
        <v>40179</v>
      </c>
      <c r="H112" s="61" t="s">
        <v>840</v>
      </c>
      <c r="I112" s="120">
        <v>662.94</v>
      </c>
      <c r="J112" s="157"/>
      <c r="K112" s="157"/>
      <c r="L112" s="122">
        <v>441940</v>
      </c>
      <c r="M112" s="123">
        <v>0.65</v>
      </c>
      <c r="N112" s="122">
        <v>287260</v>
      </c>
      <c r="O112" s="124"/>
      <c r="P112" s="125">
        <f t="shared" si="2"/>
        <v>667</v>
      </c>
      <c r="Q112" s="126" t="s">
        <v>974</v>
      </c>
    </row>
    <row r="113" s="2" customFormat="1" ht="15.75" customHeight="1" spans="1:17">
      <c r="A113" s="115" t="s">
        <v>1023</v>
      </c>
      <c r="B113" s="17"/>
      <c r="C113" s="156"/>
      <c r="D113" s="18" t="s">
        <v>1024</v>
      </c>
      <c r="E113" s="18">
        <v>16</v>
      </c>
      <c r="F113" s="14" t="s">
        <v>839</v>
      </c>
      <c r="G113" s="119">
        <v>40179</v>
      </c>
      <c r="H113" s="61" t="s">
        <v>840</v>
      </c>
      <c r="I113" s="120">
        <v>662.94</v>
      </c>
      <c r="J113" s="157"/>
      <c r="K113" s="157"/>
      <c r="L113" s="122">
        <v>441940</v>
      </c>
      <c r="M113" s="123">
        <v>0.65</v>
      </c>
      <c r="N113" s="122">
        <v>287260</v>
      </c>
      <c r="O113" s="124"/>
      <c r="P113" s="125">
        <f t="shared" si="2"/>
        <v>667</v>
      </c>
      <c r="Q113" s="126" t="s">
        <v>974</v>
      </c>
    </row>
    <row r="114" s="2" customFormat="1" ht="15.75" customHeight="1" spans="1:17">
      <c r="A114" s="115" t="s">
        <v>1025</v>
      </c>
      <c r="B114" s="17"/>
      <c r="C114" s="156"/>
      <c r="D114" s="18" t="s">
        <v>1026</v>
      </c>
      <c r="E114" s="18">
        <v>17</v>
      </c>
      <c r="F114" s="14" t="s">
        <v>839</v>
      </c>
      <c r="G114" s="119">
        <v>40179</v>
      </c>
      <c r="H114" s="61" t="s">
        <v>840</v>
      </c>
      <c r="I114" s="120">
        <v>662.94</v>
      </c>
      <c r="J114" s="157"/>
      <c r="K114" s="157"/>
      <c r="L114" s="122">
        <v>441940</v>
      </c>
      <c r="M114" s="123">
        <v>0.65</v>
      </c>
      <c r="N114" s="122">
        <v>287260</v>
      </c>
      <c r="O114" s="124"/>
      <c r="P114" s="125">
        <f t="shared" si="2"/>
        <v>667</v>
      </c>
      <c r="Q114" s="126" t="s">
        <v>974</v>
      </c>
    </row>
    <row r="115" s="2" customFormat="1" ht="15.75" customHeight="1" spans="1:17">
      <c r="A115" s="115" t="s">
        <v>1027</v>
      </c>
      <c r="B115" s="17"/>
      <c r="C115" s="156"/>
      <c r="D115" s="18" t="s">
        <v>1028</v>
      </c>
      <c r="E115" s="18">
        <v>1</v>
      </c>
      <c r="F115" s="18" t="s">
        <v>931</v>
      </c>
      <c r="G115" s="119">
        <v>40179</v>
      </c>
      <c r="H115" s="61" t="s">
        <v>840</v>
      </c>
      <c r="I115" s="120">
        <v>252</v>
      </c>
      <c r="J115" s="157"/>
      <c r="K115" s="157"/>
      <c r="L115" s="122">
        <v>203800</v>
      </c>
      <c r="M115" s="123">
        <v>0.77</v>
      </c>
      <c r="N115" s="122">
        <v>156930</v>
      </c>
      <c r="O115" s="124"/>
      <c r="P115" s="125">
        <f t="shared" si="2"/>
        <v>809</v>
      </c>
      <c r="Q115" s="126" t="s">
        <v>974</v>
      </c>
    </row>
    <row r="116" s="2" customFormat="1" ht="15.75" customHeight="1" spans="1:17">
      <c r="A116" s="115" t="s">
        <v>1029</v>
      </c>
      <c r="B116" s="17"/>
      <c r="C116" s="156"/>
      <c r="D116" s="18" t="s">
        <v>1030</v>
      </c>
      <c r="E116" s="18">
        <v>1</v>
      </c>
      <c r="F116" s="18" t="s">
        <v>1031</v>
      </c>
      <c r="G116" s="119">
        <v>43009</v>
      </c>
      <c r="H116" s="61" t="s">
        <v>840</v>
      </c>
      <c r="I116" s="120">
        <v>720</v>
      </c>
      <c r="J116" s="157"/>
      <c r="K116" s="157"/>
      <c r="L116" s="122">
        <v>707070</v>
      </c>
      <c r="M116" s="123">
        <v>0.91</v>
      </c>
      <c r="N116" s="122">
        <v>643430</v>
      </c>
      <c r="O116" s="124"/>
      <c r="P116" s="125">
        <f t="shared" si="2"/>
        <v>982</v>
      </c>
      <c r="Q116" s="126" t="s">
        <v>974</v>
      </c>
    </row>
    <row r="117" ht="15.75" customHeight="1" spans="1:17">
      <c r="A117" s="115" t="s">
        <v>1032</v>
      </c>
      <c r="B117" s="112"/>
      <c r="C117" s="156"/>
      <c r="D117" s="108" t="s">
        <v>1033</v>
      </c>
      <c r="E117" s="108"/>
      <c r="F117" s="132"/>
      <c r="G117" s="119">
        <v>41030</v>
      </c>
      <c r="H117" s="133" t="s">
        <v>941</v>
      </c>
      <c r="I117" s="134">
        <v>1</v>
      </c>
      <c r="J117" s="135">
        <v>90000</v>
      </c>
      <c r="K117" s="136">
        <v>62925</v>
      </c>
      <c r="L117" s="137">
        <v>125300</v>
      </c>
      <c r="M117" s="138">
        <v>0.77</v>
      </c>
      <c r="N117" s="139">
        <v>96480</v>
      </c>
      <c r="O117" s="140"/>
      <c r="P117" s="141"/>
      <c r="Q117" s="142" t="s">
        <v>974</v>
      </c>
    </row>
    <row r="118" ht="15.75" customHeight="1" spans="1:17">
      <c r="A118" s="115" t="s">
        <v>1034</v>
      </c>
      <c r="B118" s="112"/>
      <c r="C118" s="156"/>
      <c r="D118" s="108" t="s">
        <v>1035</v>
      </c>
      <c r="E118" s="108"/>
      <c r="F118" s="132"/>
      <c r="G118" s="119">
        <v>41030</v>
      </c>
      <c r="H118" s="133" t="s">
        <v>941</v>
      </c>
      <c r="I118" s="134">
        <v>3</v>
      </c>
      <c r="J118" s="135">
        <v>64200</v>
      </c>
      <c r="K118" s="136">
        <v>44886.12</v>
      </c>
      <c r="L118" s="137">
        <v>89380</v>
      </c>
      <c r="M118" s="138">
        <v>0.66</v>
      </c>
      <c r="N118" s="139">
        <v>58990</v>
      </c>
      <c r="O118" s="140"/>
      <c r="P118" s="141"/>
      <c r="Q118" s="142" t="s">
        <v>974</v>
      </c>
    </row>
    <row r="119" ht="15.75" customHeight="1" spans="1:17">
      <c r="A119" s="115" t="s">
        <v>1036</v>
      </c>
      <c r="B119" s="112"/>
      <c r="C119" s="156"/>
      <c r="D119" s="108" t="s">
        <v>1035</v>
      </c>
      <c r="E119" s="108"/>
      <c r="F119" s="132"/>
      <c r="G119" s="119">
        <v>41030</v>
      </c>
      <c r="H119" s="133" t="s">
        <v>941</v>
      </c>
      <c r="I119" s="134">
        <v>2</v>
      </c>
      <c r="J119" s="135">
        <v>104070</v>
      </c>
      <c r="K119" s="136">
        <v>72762.56</v>
      </c>
      <c r="L119" s="137">
        <v>144890</v>
      </c>
      <c r="M119" s="138">
        <v>0.66</v>
      </c>
      <c r="N119" s="139">
        <v>95630</v>
      </c>
      <c r="O119" s="140"/>
      <c r="P119" s="141"/>
      <c r="Q119" s="142" t="s">
        <v>974</v>
      </c>
    </row>
    <row r="120" ht="15.75" customHeight="1" spans="1:17">
      <c r="A120" s="115" t="s">
        <v>1037</v>
      </c>
      <c r="B120" s="112"/>
      <c r="C120" s="156"/>
      <c r="D120" s="108" t="s">
        <v>1038</v>
      </c>
      <c r="E120" s="108"/>
      <c r="F120" s="132"/>
      <c r="G120" s="119">
        <v>41030</v>
      </c>
      <c r="H120" s="133" t="s">
        <v>941</v>
      </c>
      <c r="I120" s="134">
        <v>1</v>
      </c>
      <c r="J120" s="135">
        <v>19979</v>
      </c>
      <c r="K120" s="136">
        <v>13968.92</v>
      </c>
      <c r="L120" s="137">
        <v>27820</v>
      </c>
      <c r="M120" s="138">
        <v>0.54</v>
      </c>
      <c r="N120" s="139">
        <v>15020</v>
      </c>
      <c r="O120" s="140"/>
      <c r="P120" s="141"/>
      <c r="Q120" s="142" t="s">
        <v>974</v>
      </c>
    </row>
    <row r="121" ht="15.75" customHeight="1" spans="1:17">
      <c r="A121" s="115" t="s">
        <v>1039</v>
      </c>
      <c r="B121" s="112"/>
      <c r="C121" s="156"/>
      <c r="D121" s="108" t="s">
        <v>1040</v>
      </c>
      <c r="E121" s="108"/>
      <c r="F121" s="132"/>
      <c r="G121" s="119">
        <v>41030</v>
      </c>
      <c r="H121" s="133" t="s">
        <v>941</v>
      </c>
      <c r="I121" s="134">
        <v>1</v>
      </c>
      <c r="J121" s="135">
        <v>195195</v>
      </c>
      <c r="K121" s="136">
        <v>136473.6</v>
      </c>
      <c r="L121" s="137">
        <v>271760</v>
      </c>
      <c r="M121" s="138">
        <v>0.86</v>
      </c>
      <c r="N121" s="139">
        <v>233710</v>
      </c>
      <c r="O121" s="140"/>
      <c r="P121" s="141"/>
      <c r="Q121" s="142" t="s">
        <v>974</v>
      </c>
    </row>
    <row r="122" ht="15.75" customHeight="1" spans="1:17">
      <c r="A122" s="115" t="s">
        <v>1041</v>
      </c>
      <c r="B122" s="112"/>
      <c r="C122" s="156"/>
      <c r="D122" s="108" t="s">
        <v>1035</v>
      </c>
      <c r="E122" s="108"/>
      <c r="F122" s="132"/>
      <c r="G122" s="119">
        <v>41030</v>
      </c>
      <c r="H122" s="133" t="s">
        <v>941</v>
      </c>
      <c r="I122" s="134">
        <v>1</v>
      </c>
      <c r="J122" s="135">
        <v>48150</v>
      </c>
      <c r="K122" s="136">
        <v>33665.16</v>
      </c>
      <c r="L122" s="137">
        <v>67040</v>
      </c>
      <c r="M122" s="138">
        <v>0.66</v>
      </c>
      <c r="N122" s="139">
        <v>44250</v>
      </c>
      <c r="O122" s="140"/>
      <c r="P122" s="141"/>
      <c r="Q122" s="142" t="s">
        <v>974</v>
      </c>
    </row>
    <row r="123" ht="15.75" customHeight="1" spans="1:17">
      <c r="A123" s="115" t="s">
        <v>1042</v>
      </c>
      <c r="B123" s="112"/>
      <c r="C123" s="156"/>
      <c r="D123" s="108" t="s">
        <v>1043</v>
      </c>
      <c r="E123" s="108"/>
      <c r="F123" s="132"/>
      <c r="G123" s="119">
        <v>41030</v>
      </c>
      <c r="H123" s="133" t="s">
        <v>941</v>
      </c>
      <c r="I123" s="134">
        <v>1</v>
      </c>
      <c r="J123" s="135">
        <v>284458</v>
      </c>
      <c r="K123" s="136">
        <v>198883.52</v>
      </c>
      <c r="L123" s="137">
        <v>396030</v>
      </c>
      <c r="M123" s="138">
        <v>0.77</v>
      </c>
      <c r="N123" s="139">
        <v>304940</v>
      </c>
      <c r="O123" s="140"/>
      <c r="P123" s="141"/>
      <c r="Q123" s="142" t="s">
        <v>974</v>
      </c>
    </row>
    <row r="124" s="77" customFormat="1" ht="15.75" customHeight="1" spans="1:17">
      <c r="A124" s="115" t="s">
        <v>1044</v>
      </c>
      <c r="B124" s="112"/>
      <c r="C124" s="156"/>
      <c r="D124" s="108" t="s">
        <v>1045</v>
      </c>
      <c r="E124" s="108"/>
      <c r="F124" s="132"/>
      <c r="G124" s="119">
        <v>41030</v>
      </c>
      <c r="H124" s="133" t="s">
        <v>941</v>
      </c>
      <c r="I124" s="134">
        <v>1</v>
      </c>
      <c r="J124" s="135">
        <v>191383.49</v>
      </c>
      <c r="K124" s="136">
        <v>133808.93</v>
      </c>
      <c r="L124" s="137">
        <v>266450</v>
      </c>
      <c r="M124" s="138">
        <v>0.54</v>
      </c>
      <c r="N124" s="139">
        <v>143880</v>
      </c>
      <c r="O124" s="140"/>
      <c r="P124" s="141"/>
      <c r="Q124" s="142" t="s">
        <v>974</v>
      </c>
    </row>
    <row r="125" ht="15.75" customHeight="1" spans="1:17">
      <c r="A125" s="115" t="s">
        <v>1046</v>
      </c>
      <c r="B125" s="112"/>
      <c r="C125" s="156"/>
      <c r="D125" s="108" t="s">
        <v>1047</v>
      </c>
      <c r="E125" s="108"/>
      <c r="F125" s="132"/>
      <c r="G125" s="119">
        <v>41518</v>
      </c>
      <c r="H125" s="133" t="s">
        <v>941</v>
      </c>
      <c r="I125" s="134">
        <v>1</v>
      </c>
      <c r="J125" s="135">
        <v>38713.06</v>
      </c>
      <c r="K125" s="136">
        <v>29518.66</v>
      </c>
      <c r="L125" s="137">
        <v>52580</v>
      </c>
      <c r="M125" s="138">
        <v>0.73</v>
      </c>
      <c r="N125" s="139">
        <v>38380</v>
      </c>
      <c r="O125" s="140"/>
      <c r="P125" s="141"/>
      <c r="Q125" s="142" t="s">
        <v>974</v>
      </c>
    </row>
    <row r="126" ht="15.75" customHeight="1" spans="1:17">
      <c r="A126" s="115" t="s">
        <v>1048</v>
      </c>
      <c r="B126" s="112"/>
      <c r="C126" s="156"/>
      <c r="D126" s="108" t="s">
        <v>1049</v>
      </c>
      <c r="E126" s="108"/>
      <c r="F126" s="132"/>
      <c r="G126" s="119">
        <v>41579</v>
      </c>
      <c r="H126" s="133" t="s">
        <v>941</v>
      </c>
      <c r="I126" s="134">
        <v>1</v>
      </c>
      <c r="J126" s="135">
        <v>1035.79</v>
      </c>
      <c r="K126" s="136">
        <v>797.99</v>
      </c>
      <c r="L126" s="137">
        <v>1410</v>
      </c>
      <c r="M126" s="138">
        <v>0.73</v>
      </c>
      <c r="N126" s="139">
        <v>1030</v>
      </c>
      <c r="O126" s="140"/>
      <c r="P126" s="141"/>
      <c r="Q126" s="142" t="s">
        <v>974</v>
      </c>
    </row>
    <row r="127" ht="15.75" customHeight="1" spans="1:17">
      <c r="A127" s="115" t="s">
        <v>1050</v>
      </c>
      <c r="B127" s="112"/>
      <c r="C127" s="156"/>
      <c r="D127" s="108" t="s">
        <v>1051</v>
      </c>
      <c r="E127" s="108"/>
      <c r="F127" s="132"/>
      <c r="G127" s="119">
        <v>41699</v>
      </c>
      <c r="H127" s="133" t="s">
        <v>941</v>
      </c>
      <c r="I127" s="134">
        <v>1</v>
      </c>
      <c r="J127" s="135">
        <v>250000</v>
      </c>
      <c r="K127" s="136">
        <v>196562.68</v>
      </c>
      <c r="L127" s="137">
        <v>325420</v>
      </c>
      <c r="M127" s="138">
        <v>0.83</v>
      </c>
      <c r="N127" s="139">
        <v>270100</v>
      </c>
      <c r="O127" s="140"/>
      <c r="P127" s="141"/>
      <c r="Q127" s="142" t="s">
        <v>974</v>
      </c>
    </row>
    <row r="128" ht="15.75" customHeight="1" spans="1:17">
      <c r="A128" s="115" t="s">
        <v>1052</v>
      </c>
      <c r="B128" s="112"/>
      <c r="C128" s="156"/>
      <c r="D128" s="108" t="s">
        <v>1053</v>
      </c>
      <c r="E128" s="108"/>
      <c r="F128" s="132"/>
      <c r="G128" s="119">
        <v>41760</v>
      </c>
      <c r="H128" s="133" t="s">
        <v>941</v>
      </c>
      <c r="I128" s="134">
        <v>1</v>
      </c>
      <c r="J128" s="135">
        <v>85000</v>
      </c>
      <c r="K128" s="136">
        <v>67504.08</v>
      </c>
      <c r="L128" s="137">
        <v>110640</v>
      </c>
      <c r="M128" s="138">
        <v>0.84</v>
      </c>
      <c r="N128" s="139">
        <v>92940</v>
      </c>
      <c r="O128" s="140"/>
      <c r="P128" s="141"/>
      <c r="Q128" s="143" t="s">
        <v>974</v>
      </c>
    </row>
    <row r="129" ht="15.75" customHeight="1" spans="1:17">
      <c r="A129" s="115" t="s">
        <v>1054</v>
      </c>
      <c r="B129" s="112"/>
      <c r="C129" s="156"/>
      <c r="D129" s="108" t="s">
        <v>1055</v>
      </c>
      <c r="E129" s="108"/>
      <c r="F129" s="132"/>
      <c r="G129" s="119">
        <v>41852</v>
      </c>
      <c r="H129" s="133" t="s">
        <v>941</v>
      </c>
      <c r="I129" s="134">
        <v>1</v>
      </c>
      <c r="J129" s="135">
        <v>72744.02</v>
      </c>
      <c r="K129" s="136">
        <v>58634.47</v>
      </c>
      <c r="L129" s="137">
        <v>94690</v>
      </c>
      <c r="M129" s="138">
        <v>0.69</v>
      </c>
      <c r="N129" s="139">
        <v>65340</v>
      </c>
      <c r="O129" s="140"/>
      <c r="P129" s="141"/>
      <c r="Q129" s="142" t="s">
        <v>974</v>
      </c>
    </row>
    <row r="130" ht="15.75" customHeight="1" spans="1:17">
      <c r="A130" s="115" t="s">
        <v>1056</v>
      </c>
      <c r="B130" s="112"/>
      <c r="C130" s="156"/>
      <c r="D130" s="108" t="s">
        <v>1057</v>
      </c>
      <c r="E130" s="108"/>
      <c r="F130" s="132"/>
      <c r="G130" s="119">
        <v>41883</v>
      </c>
      <c r="H130" s="133" t="s">
        <v>941</v>
      </c>
      <c r="I130" s="134">
        <v>1</v>
      </c>
      <c r="J130" s="135">
        <v>288542.3</v>
      </c>
      <c r="K130" s="136">
        <v>233719.1</v>
      </c>
      <c r="L130" s="137">
        <v>375590</v>
      </c>
      <c r="M130" s="138">
        <v>0.78</v>
      </c>
      <c r="N130" s="139">
        <v>292960</v>
      </c>
      <c r="O130" s="140"/>
      <c r="P130" s="141"/>
      <c r="Q130" s="142" t="s">
        <v>974</v>
      </c>
    </row>
    <row r="131" ht="15.75" customHeight="1" spans="1:17">
      <c r="A131" s="115" t="s">
        <v>1058</v>
      </c>
      <c r="B131" s="112"/>
      <c r="C131" s="156"/>
      <c r="D131" s="108" t="s">
        <v>1059</v>
      </c>
      <c r="E131" s="108"/>
      <c r="F131" s="132"/>
      <c r="G131" s="119">
        <v>41699</v>
      </c>
      <c r="H131" s="133" t="s">
        <v>941</v>
      </c>
      <c r="I131" s="134">
        <v>1</v>
      </c>
      <c r="J131" s="135">
        <v>1346774.94</v>
      </c>
      <c r="K131" s="136">
        <v>1058902.02</v>
      </c>
      <c r="L131" s="137">
        <v>1753080</v>
      </c>
      <c r="M131" s="138">
        <v>0.75</v>
      </c>
      <c r="N131" s="139">
        <v>1314810</v>
      </c>
      <c r="O131" s="140"/>
      <c r="P131" s="141"/>
      <c r="Q131" s="142" t="s">
        <v>974</v>
      </c>
    </row>
    <row r="132" ht="15.75" customHeight="1" spans="1:17">
      <c r="A132" s="115" t="s">
        <v>1060</v>
      </c>
      <c r="B132" s="112"/>
      <c r="C132" s="156"/>
      <c r="D132" s="108" t="s">
        <v>1059</v>
      </c>
      <c r="E132" s="108"/>
      <c r="F132" s="132"/>
      <c r="G132" s="119">
        <v>41760</v>
      </c>
      <c r="H132" s="133" t="s">
        <v>941</v>
      </c>
      <c r="I132" s="134">
        <v>1</v>
      </c>
      <c r="J132" s="135">
        <v>23750</v>
      </c>
      <c r="K132" s="136">
        <v>18861.48</v>
      </c>
      <c r="L132" s="137">
        <v>30920</v>
      </c>
      <c r="M132" s="138">
        <v>0.76</v>
      </c>
      <c r="N132" s="139">
        <v>23500</v>
      </c>
      <c r="O132" s="140"/>
      <c r="P132" s="141"/>
      <c r="Q132" s="142" t="s">
        <v>974</v>
      </c>
    </row>
    <row r="133" ht="15.75" customHeight="1" spans="1:17">
      <c r="A133" s="115" t="s">
        <v>1061</v>
      </c>
      <c r="B133" s="112"/>
      <c r="C133" s="156"/>
      <c r="D133" s="108" t="s">
        <v>1062</v>
      </c>
      <c r="E133" s="108"/>
      <c r="F133" s="132"/>
      <c r="G133" s="119">
        <v>42219</v>
      </c>
      <c r="H133" s="133" t="s">
        <v>941</v>
      </c>
      <c r="I133" s="134">
        <v>1</v>
      </c>
      <c r="J133" s="135">
        <v>19095</v>
      </c>
      <c r="K133" s="136">
        <v>16298.54</v>
      </c>
      <c r="L133" s="137">
        <v>23560</v>
      </c>
      <c r="M133" s="138">
        <v>0.82</v>
      </c>
      <c r="N133" s="139">
        <v>19320</v>
      </c>
      <c r="O133" s="140"/>
      <c r="P133" s="141"/>
      <c r="Q133" s="142" t="s">
        <v>974</v>
      </c>
    </row>
    <row r="134" ht="15.75" customHeight="1" spans="1:17">
      <c r="A134" s="115" t="s">
        <v>1063</v>
      </c>
      <c r="B134" s="112"/>
      <c r="C134" s="156"/>
      <c r="D134" s="108" t="s">
        <v>943</v>
      </c>
      <c r="E134" s="108"/>
      <c r="F134" s="132"/>
      <c r="G134" s="119">
        <v>42795</v>
      </c>
      <c r="H134" s="133" t="s">
        <v>941</v>
      </c>
      <c r="I134" s="134">
        <v>1</v>
      </c>
      <c r="J134" s="135">
        <v>90000</v>
      </c>
      <c r="K134" s="136">
        <v>83587.5</v>
      </c>
      <c r="L134" s="137">
        <v>107980</v>
      </c>
      <c r="M134" s="138">
        <v>0.9</v>
      </c>
      <c r="N134" s="139">
        <v>97180</v>
      </c>
      <c r="O134" s="140"/>
      <c r="P134" s="141"/>
      <c r="Q134" s="142" t="s">
        <v>974</v>
      </c>
    </row>
    <row r="135" ht="15.75" customHeight="1" spans="1:17">
      <c r="A135" s="115" t="s">
        <v>1064</v>
      </c>
      <c r="B135" s="112"/>
      <c r="C135" s="156"/>
      <c r="D135" s="108" t="s">
        <v>1065</v>
      </c>
      <c r="E135" s="108"/>
      <c r="F135" s="132"/>
      <c r="G135" s="119">
        <v>43284</v>
      </c>
      <c r="H135" s="133" t="s">
        <v>941</v>
      </c>
      <c r="I135" s="134">
        <v>1</v>
      </c>
      <c r="J135" s="135">
        <v>90000</v>
      </c>
      <c r="K135" s="136">
        <v>87150</v>
      </c>
      <c r="L135" s="137">
        <v>106970</v>
      </c>
      <c r="M135" s="138">
        <v>0.97</v>
      </c>
      <c r="N135" s="139">
        <v>103760</v>
      </c>
      <c r="O135" s="140"/>
      <c r="P135" s="141"/>
      <c r="Q135" s="142" t="s">
        <v>974</v>
      </c>
    </row>
    <row r="136" ht="15.75" customHeight="1" spans="1:17">
      <c r="A136" s="115" t="s">
        <v>1066</v>
      </c>
      <c r="B136" s="112"/>
      <c r="C136" s="156"/>
      <c r="D136" s="108" t="s">
        <v>1067</v>
      </c>
      <c r="E136" s="108"/>
      <c r="F136" s="132"/>
      <c r="G136" s="119">
        <v>41030</v>
      </c>
      <c r="H136" s="133" t="s">
        <v>941</v>
      </c>
      <c r="I136" s="134">
        <v>1</v>
      </c>
      <c r="J136" s="135">
        <v>2100000</v>
      </c>
      <c r="K136" s="136">
        <v>1468250</v>
      </c>
      <c r="L136" s="137">
        <v>2923700</v>
      </c>
      <c r="M136" s="138">
        <v>0.66</v>
      </c>
      <c r="N136" s="139">
        <v>1929640</v>
      </c>
      <c r="O136" s="140"/>
      <c r="P136" s="141"/>
      <c r="Q136" s="142" t="s">
        <v>1068</v>
      </c>
    </row>
    <row r="137" ht="15.75" customHeight="1" spans="1:17">
      <c r="A137" s="115" t="s">
        <v>1069</v>
      </c>
      <c r="B137" s="112"/>
      <c r="C137" s="156"/>
      <c r="D137" s="108" t="s">
        <v>1070</v>
      </c>
      <c r="E137" s="108"/>
      <c r="F137" s="132"/>
      <c r="G137" s="119">
        <v>41275</v>
      </c>
      <c r="H137" s="133" t="s">
        <v>941</v>
      </c>
      <c r="I137" s="134">
        <v>1</v>
      </c>
      <c r="J137" s="135">
        <v>81652.8</v>
      </c>
      <c r="K137" s="136">
        <v>59674.52</v>
      </c>
      <c r="L137" s="137">
        <v>110910</v>
      </c>
      <c r="M137" s="138">
        <v>0.59</v>
      </c>
      <c r="N137" s="139">
        <v>65440</v>
      </c>
      <c r="O137" s="140"/>
      <c r="P137" s="141"/>
      <c r="Q137" s="142" t="s">
        <v>1068</v>
      </c>
    </row>
    <row r="138" ht="15.75" customHeight="1" spans="1:17">
      <c r="A138" s="115" t="s">
        <v>1071</v>
      </c>
      <c r="B138" s="112"/>
      <c r="C138" s="156"/>
      <c r="D138" s="108" t="s">
        <v>1072</v>
      </c>
      <c r="E138" s="108"/>
      <c r="F138" s="132"/>
      <c r="G138" s="119">
        <v>41275</v>
      </c>
      <c r="H138" s="133" t="s">
        <v>941</v>
      </c>
      <c r="I138" s="134">
        <v>1</v>
      </c>
      <c r="J138" s="135">
        <v>99263.45</v>
      </c>
      <c r="K138" s="136">
        <v>72544.89</v>
      </c>
      <c r="L138" s="137">
        <v>134830</v>
      </c>
      <c r="M138" s="138">
        <v>0.69</v>
      </c>
      <c r="N138" s="139">
        <v>93030</v>
      </c>
      <c r="O138" s="140"/>
      <c r="P138" s="141"/>
      <c r="Q138" s="142" t="s">
        <v>1068</v>
      </c>
    </row>
    <row r="139" ht="15.75" customHeight="1" spans="1:17">
      <c r="A139" s="115" t="s">
        <v>1073</v>
      </c>
      <c r="B139" s="112"/>
      <c r="C139" s="156"/>
      <c r="D139" s="108" t="s">
        <v>1074</v>
      </c>
      <c r="E139" s="108"/>
      <c r="F139" s="132"/>
      <c r="G139" s="119">
        <v>41409</v>
      </c>
      <c r="H139" s="133" t="s">
        <v>941</v>
      </c>
      <c r="I139" s="134">
        <v>1</v>
      </c>
      <c r="J139" s="135">
        <v>11057.39</v>
      </c>
      <c r="K139" s="136">
        <v>8256.11</v>
      </c>
      <c r="L139" s="137">
        <v>15020</v>
      </c>
      <c r="M139" s="138">
        <v>0.71</v>
      </c>
      <c r="N139" s="139">
        <v>10660</v>
      </c>
      <c r="O139" s="140"/>
      <c r="P139" s="141"/>
      <c r="Q139" s="142" t="s">
        <v>1068</v>
      </c>
    </row>
    <row r="140" ht="15.75" customHeight="1" spans="1:17">
      <c r="A140" s="115" t="s">
        <v>1075</v>
      </c>
      <c r="B140" s="112"/>
      <c r="C140" s="156"/>
      <c r="D140" s="108" t="s">
        <v>1076</v>
      </c>
      <c r="E140" s="108"/>
      <c r="F140" s="132"/>
      <c r="G140" s="119">
        <v>41518</v>
      </c>
      <c r="H140" s="133" t="s">
        <v>941</v>
      </c>
      <c r="I140" s="134">
        <v>1</v>
      </c>
      <c r="J140" s="135">
        <v>173400</v>
      </c>
      <c r="K140" s="136">
        <v>132217.2</v>
      </c>
      <c r="L140" s="137">
        <v>235530</v>
      </c>
      <c r="M140" s="138">
        <v>0.73</v>
      </c>
      <c r="N140" s="139">
        <v>171940</v>
      </c>
      <c r="O140" s="140"/>
      <c r="P140" s="141"/>
      <c r="Q140" s="142" t="s">
        <v>1068</v>
      </c>
    </row>
    <row r="141" ht="15.75" customHeight="1" spans="1:17">
      <c r="A141" s="115" t="s">
        <v>1077</v>
      </c>
      <c r="B141" s="112"/>
      <c r="C141" s="156"/>
      <c r="D141" s="108" t="s">
        <v>1078</v>
      </c>
      <c r="E141" s="108"/>
      <c r="F141" s="132"/>
      <c r="G141" s="119">
        <v>41548</v>
      </c>
      <c r="H141" s="133" t="s">
        <v>941</v>
      </c>
      <c r="I141" s="134">
        <v>1</v>
      </c>
      <c r="J141" s="135">
        <v>142210.81</v>
      </c>
      <c r="K141" s="136">
        <v>108998.53</v>
      </c>
      <c r="L141" s="137">
        <v>193160</v>
      </c>
      <c r="M141" s="138">
        <v>0.73</v>
      </c>
      <c r="N141" s="139">
        <v>141010</v>
      </c>
      <c r="O141" s="140"/>
      <c r="P141" s="141"/>
      <c r="Q141" s="142" t="s">
        <v>1068</v>
      </c>
    </row>
    <row r="142" ht="15.75" customHeight="1" spans="1:17">
      <c r="A142" s="115" t="s">
        <v>1079</v>
      </c>
      <c r="B142" s="112"/>
      <c r="C142" s="156"/>
      <c r="D142" s="108" t="s">
        <v>962</v>
      </c>
      <c r="E142" s="108"/>
      <c r="F142" s="132"/>
      <c r="G142" s="119">
        <v>41609</v>
      </c>
      <c r="H142" s="133" t="s">
        <v>941</v>
      </c>
      <c r="I142" s="134">
        <v>1</v>
      </c>
      <c r="J142" s="135">
        <v>57873.18</v>
      </c>
      <c r="K142" s="136">
        <v>44815.62</v>
      </c>
      <c r="L142" s="137">
        <v>78610</v>
      </c>
      <c r="M142" s="138">
        <v>0.74</v>
      </c>
      <c r="N142" s="139">
        <v>58170</v>
      </c>
      <c r="O142" s="140"/>
      <c r="P142" s="141"/>
      <c r="Q142" s="142" t="s">
        <v>1068</v>
      </c>
    </row>
    <row r="143" ht="15.75" customHeight="1" spans="1:17">
      <c r="A143" s="115" t="s">
        <v>1080</v>
      </c>
      <c r="B143" s="112"/>
      <c r="C143" s="156"/>
      <c r="D143" s="108" t="s">
        <v>1081</v>
      </c>
      <c r="E143" s="108"/>
      <c r="F143" s="132"/>
      <c r="G143" s="119">
        <v>41671</v>
      </c>
      <c r="H143" s="133" t="s">
        <v>941</v>
      </c>
      <c r="I143" s="134">
        <v>1</v>
      </c>
      <c r="J143" s="135">
        <v>24250</v>
      </c>
      <c r="K143" s="136">
        <v>18970.55</v>
      </c>
      <c r="L143" s="137">
        <v>31570</v>
      </c>
      <c r="M143" s="138">
        <v>0.83</v>
      </c>
      <c r="N143" s="139">
        <v>26200</v>
      </c>
      <c r="O143" s="140"/>
      <c r="P143" s="141"/>
      <c r="Q143" s="142" t="s">
        <v>1068</v>
      </c>
    </row>
    <row r="144" ht="15.75" customHeight="1" spans="1:17">
      <c r="A144" s="115" t="s">
        <v>1082</v>
      </c>
      <c r="B144" s="112"/>
      <c r="C144" s="156"/>
      <c r="D144" s="108" t="s">
        <v>1083</v>
      </c>
      <c r="E144" s="108"/>
      <c r="F144" s="132"/>
      <c r="G144" s="119">
        <v>41671</v>
      </c>
      <c r="H144" s="133" t="s">
        <v>941</v>
      </c>
      <c r="I144" s="134">
        <v>1</v>
      </c>
      <c r="J144" s="135">
        <v>112809.19</v>
      </c>
      <c r="K144" s="136">
        <v>88249.49</v>
      </c>
      <c r="L144" s="137">
        <v>146840</v>
      </c>
      <c r="M144" s="138">
        <v>0.75</v>
      </c>
      <c r="N144" s="139">
        <v>110130</v>
      </c>
      <c r="O144" s="140"/>
      <c r="P144" s="141"/>
      <c r="Q144" s="142" t="s">
        <v>1068</v>
      </c>
    </row>
    <row r="145" ht="15.75" customHeight="1" spans="1:20">
      <c r="A145" s="115" t="s">
        <v>1084</v>
      </c>
      <c r="B145" s="112"/>
      <c r="C145" s="156"/>
      <c r="D145" s="108" t="s">
        <v>1085</v>
      </c>
      <c r="E145" s="108"/>
      <c r="F145" s="132"/>
      <c r="G145" s="119">
        <v>41852</v>
      </c>
      <c r="H145" s="133" t="s">
        <v>941</v>
      </c>
      <c r="I145" s="134">
        <v>1</v>
      </c>
      <c r="J145" s="135">
        <v>6030</v>
      </c>
      <c r="K145" s="136">
        <v>4860.37</v>
      </c>
      <c r="L145" s="137">
        <v>7850</v>
      </c>
      <c r="M145" s="138">
        <v>0.77</v>
      </c>
      <c r="N145" s="139">
        <v>6040</v>
      </c>
      <c r="O145" s="140"/>
      <c r="P145" s="141"/>
      <c r="Q145" s="143" t="s">
        <v>1068</v>
      </c>
    </row>
    <row r="146" ht="15.75" customHeight="1" spans="1:20">
      <c r="A146" s="115" t="s">
        <v>1086</v>
      </c>
      <c r="B146" s="112"/>
      <c r="C146" s="156"/>
      <c r="D146" s="108" t="s">
        <v>1087</v>
      </c>
      <c r="E146" s="108"/>
      <c r="F146" s="132"/>
      <c r="G146" s="119">
        <v>41852</v>
      </c>
      <c r="H146" s="133" t="s">
        <v>941</v>
      </c>
      <c r="I146" s="134">
        <v>2</v>
      </c>
      <c r="J146" s="135">
        <v>111000</v>
      </c>
      <c r="K146" s="136">
        <v>89470.38</v>
      </c>
      <c r="L146" s="137">
        <v>144490</v>
      </c>
      <c r="M146" s="138">
        <v>0.77</v>
      </c>
      <c r="N146" s="139">
        <v>111260</v>
      </c>
      <c r="O146" s="140"/>
      <c r="P146" s="141"/>
      <c r="Q146" s="142" t="s">
        <v>1068</v>
      </c>
    </row>
    <row r="147" ht="15.75" customHeight="1" spans="1:20">
      <c r="A147" s="115" t="s">
        <v>1088</v>
      </c>
      <c r="B147" s="112"/>
      <c r="C147" s="156"/>
      <c r="D147" s="109" t="s">
        <v>1089</v>
      </c>
      <c r="E147" s="108"/>
      <c r="F147" s="132"/>
      <c r="G147" s="119">
        <v>42410</v>
      </c>
      <c r="H147" s="133" t="s">
        <v>941</v>
      </c>
      <c r="I147" s="134">
        <v>2</v>
      </c>
      <c r="J147" s="135">
        <v>20022.25</v>
      </c>
      <c r="K147" s="136">
        <v>17565.5</v>
      </c>
      <c r="L147" s="137">
        <v>24700</v>
      </c>
      <c r="M147" s="138">
        <v>0.79</v>
      </c>
      <c r="N147" s="139">
        <v>19510</v>
      </c>
      <c r="O147" s="140"/>
      <c r="P147" s="141"/>
      <c r="Q147" s="142" t="s">
        <v>1068</v>
      </c>
    </row>
    <row r="148" ht="15.75" customHeight="1" spans="1:20">
      <c r="A148" s="115" t="s">
        <v>1090</v>
      </c>
      <c r="B148" s="112"/>
      <c r="C148" s="159"/>
      <c r="D148" s="108" t="s">
        <v>962</v>
      </c>
      <c r="E148" s="108"/>
      <c r="F148" s="132"/>
      <c r="G148" s="119">
        <v>41609</v>
      </c>
      <c r="H148" s="133" t="s">
        <v>941</v>
      </c>
      <c r="I148" s="134">
        <v>1</v>
      </c>
      <c r="J148" s="135">
        <v>4528.75</v>
      </c>
      <c r="K148" s="136">
        <v>441.28</v>
      </c>
      <c r="L148" s="137">
        <v>6150</v>
      </c>
      <c r="M148" s="138">
        <v>0.74</v>
      </c>
      <c r="N148" s="139">
        <v>4550</v>
      </c>
      <c r="O148" s="140"/>
      <c r="P148" s="141"/>
      <c r="Q148" s="142" t="s">
        <v>1068</v>
      </c>
    </row>
    <row r="149" s="77" customFormat="1" ht="15.75" customHeight="1" spans="1:20">
      <c r="A149" s="115" t="s">
        <v>1091</v>
      </c>
      <c r="B149" s="160"/>
      <c r="C149" s="160"/>
      <c r="D149" s="146" t="s">
        <v>1092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1093</v>
      </c>
      <c r="B150" s="116" t="s">
        <v>1094</v>
      </c>
      <c r="C150" s="117" t="s">
        <v>1095</v>
      </c>
      <c r="D150" s="118" t="s">
        <v>837</v>
      </c>
      <c r="E150" s="118">
        <v>101</v>
      </c>
      <c r="F150" s="118" t="s">
        <v>839</v>
      </c>
      <c r="G150" s="131">
        <v>42826</v>
      </c>
      <c r="H150" s="61" t="s">
        <v>840</v>
      </c>
      <c r="I150" s="120">
        <v>360</v>
      </c>
      <c r="J150" s="121">
        <v>56771331.95</v>
      </c>
      <c r="K150" s="161">
        <v>37052865.53</v>
      </c>
      <c r="L150" s="122">
        <v>235000</v>
      </c>
      <c r="M150" s="123">
        <v>0.88</v>
      </c>
      <c r="N150" s="122">
        <v>206800</v>
      </c>
      <c r="O150" s="124"/>
      <c r="P150" s="125">
        <f t="shared" ref="P150:P213" si="3">L150/I150</f>
        <v>653</v>
      </c>
      <c r="Q150" s="126" t="s">
        <v>1096</v>
      </c>
    </row>
    <row r="151" s="2" customFormat="1" ht="15.75" customHeight="1" spans="1:20">
      <c r="A151" s="115" t="s">
        <v>1097</v>
      </c>
      <c r="B151" s="116"/>
      <c r="C151" s="156"/>
      <c r="D151" s="118" t="s">
        <v>837</v>
      </c>
      <c r="E151" s="118">
        <v>102</v>
      </c>
      <c r="F151" s="118" t="s">
        <v>839</v>
      </c>
      <c r="G151" s="131">
        <v>42826</v>
      </c>
      <c r="H151" s="61" t="s">
        <v>840</v>
      </c>
      <c r="I151" s="120">
        <v>360</v>
      </c>
      <c r="J151" s="129"/>
      <c r="K151" s="129"/>
      <c r="L151" s="122">
        <v>235000</v>
      </c>
      <c r="M151" s="123">
        <v>0.88</v>
      </c>
      <c r="N151" s="122">
        <v>206800</v>
      </c>
      <c r="O151" s="124"/>
      <c r="P151" s="125">
        <f t="shared" si="3"/>
        <v>653</v>
      </c>
      <c r="Q151" s="126" t="s">
        <v>1096</v>
      </c>
    </row>
    <row r="152" s="2" customFormat="1" ht="15.75" customHeight="1" spans="1:20">
      <c r="A152" s="115" t="s">
        <v>1098</v>
      </c>
      <c r="B152" s="116"/>
      <c r="C152" s="156"/>
      <c r="D152" s="118" t="s">
        <v>837</v>
      </c>
      <c r="E152" s="118">
        <v>103</v>
      </c>
      <c r="F152" s="118" t="s">
        <v>839</v>
      </c>
      <c r="G152" s="131">
        <v>42826</v>
      </c>
      <c r="H152" s="61" t="s">
        <v>840</v>
      </c>
      <c r="I152" s="120">
        <v>360</v>
      </c>
      <c r="J152" s="129"/>
      <c r="K152" s="129"/>
      <c r="L152" s="122">
        <v>235000</v>
      </c>
      <c r="M152" s="123">
        <v>0.88</v>
      </c>
      <c r="N152" s="122">
        <v>206800</v>
      </c>
      <c r="O152" s="124"/>
      <c r="P152" s="125">
        <f t="shared" si="3"/>
        <v>653</v>
      </c>
      <c r="Q152" s="126" t="s">
        <v>1096</v>
      </c>
      <c r="T152" s="162"/>
    </row>
    <row r="153" s="2" customFormat="1" ht="15.75" customHeight="1" spans="1:20">
      <c r="A153" s="115" t="s">
        <v>1099</v>
      </c>
      <c r="B153" s="116"/>
      <c r="C153" s="156"/>
      <c r="D153" s="118" t="s">
        <v>837</v>
      </c>
      <c r="E153" s="118">
        <v>104</v>
      </c>
      <c r="F153" s="118" t="s">
        <v>839</v>
      </c>
      <c r="G153" s="131">
        <v>42826</v>
      </c>
      <c r="H153" s="61" t="s">
        <v>840</v>
      </c>
      <c r="I153" s="120">
        <v>360</v>
      </c>
      <c r="J153" s="129"/>
      <c r="K153" s="129"/>
      <c r="L153" s="122">
        <v>235000</v>
      </c>
      <c r="M153" s="123">
        <v>0.88</v>
      </c>
      <c r="N153" s="122">
        <v>206800</v>
      </c>
      <c r="O153" s="124"/>
      <c r="P153" s="125">
        <f t="shared" si="3"/>
        <v>653</v>
      </c>
      <c r="Q153" s="126" t="s">
        <v>1096</v>
      </c>
      <c r="T153" s="162"/>
    </row>
    <row r="154" s="2" customFormat="1" ht="15.75" customHeight="1" spans="1:20">
      <c r="A154" s="115" t="s">
        <v>1100</v>
      </c>
      <c r="B154" s="116"/>
      <c r="C154" s="156"/>
      <c r="D154" s="118" t="s">
        <v>837</v>
      </c>
      <c r="E154" s="118">
        <v>105</v>
      </c>
      <c r="F154" s="118" t="s">
        <v>839</v>
      </c>
      <c r="G154" s="131">
        <v>42826</v>
      </c>
      <c r="H154" s="61" t="s">
        <v>840</v>
      </c>
      <c r="I154" s="120">
        <v>360</v>
      </c>
      <c r="J154" s="129"/>
      <c r="K154" s="129"/>
      <c r="L154" s="122">
        <v>235000</v>
      </c>
      <c r="M154" s="123">
        <v>0.88</v>
      </c>
      <c r="N154" s="122">
        <v>206800</v>
      </c>
      <c r="O154" s="124"/>
      <c r="P154" s="125">
        <f t="shared" si="3"/>
        <v>653</v>
      </c>
      <c r="Q154" s="126" t="s">
        <v>1096</v>
      </c>
      <c r="T154" s="162"/>
    </row>
    <row r="155" s="2" customFormat="1" ht="15.75" customHeight="1" spans="1:20">
      <c r="A155" s="115" t="s">
        <v>1101</v>
      </c>
      <c r="B155" s="116"/>
      <c r="C155" s="156"/>
      <c r="D155" s="118" t="s">
        <v>837</v>
      </c>
      <c r="E155" s="118">
        <v>106</v>
      </c>
      <c r="F155" s="118" t="s">
        <v>839</v>
      </c>
      <c r="G155" s="131">
        <v>42826</v>
      </c>
      <c r="H155" s="61" t="s">
        <v>840</v>
      </c>
      <c r="I155" s="120">
        <v>360</v>
      </c>
      <c r="J155" s="129"/>
      <c r="K155" s="129"/>
      <c r="L155" s="122">
        <v>235000</v>
      </c>
      <c r="M155" s="123">
        <v>0.88</v>
      </c>
      <c r="N155" s="122">
        <v>206800</v>
      </c>
      <c r="O155" s="124"/>
      <c r="P155" s="125">
        <f t="shared" si="3"/>
        <v>653</v>
      </c>
      <c r="Q155" s="126" t="s">
        <v>1096</v>
      </c>
      <c r="T155" s="162"/>
    </row>
    <row r="156" s="2" customFormat="1" ht="15.75" customHeight="1" spans="1:20">
      <c r="A156" s="115" t="s">
        <v>1102</v>
      </c>
      <c r="B156" s="116"/>
      <c r="C156" s="156"/>
      <c r="D156" s="118" t="s">
        <v>837</v>
      </c>
      <c r="E156" s="118">
        <v>107</v>
      </c>
      <c r="F156" s="118" t="s">
        <v>839</v>
      </c>
      <c r="G156" s="131">
        <v>42826</v>
      </c>
      <c r="H156" s="61" t="s">
        <v>840</v>
      </c>
      <c r="I156" s="120">
        <v>360</v>
      </c>
      <c r="J156" s="129"/>
      <c r="K156" s="129"/>
      <c r="L156" s="122">
        <v>235000</v>
      </c>
      <c r="M156" s="123">
        <v>0.88</v>
      </c>
      <c r="N156" s="122">
        <v>206800</v>
      </c>
      <c r="O156" s="124"/>
      <c r="P156" s="125">
        <f t="shared" si="3"/>
        <v>653</v>
      </c>
      <c r="Q156" s="126" t="s">
        <v>1096</v>
      </c>
      <c r="T156" s="162"/>
    </row>
    <row r="157" s="2" customFormat="1" ht="15.75" customHeight="1" spans="1:20">
      <c r="A157" s="115" t="s">
        <v>1103</v>
      </c>
      <c r="B157" s="116"/>
      <c r="C157" s="156"/>
      <c r="D157" s="118" t="s">
        <v>837</v>
      </c>
      <c r="E157" s="118">
        <v>108</v>
      </c>
      <c r="F157" s="118" t="s">
        <v>839</v>
      </c>
      <c r="G157" s="131">
        <v>42826</v>
      </c>
      <c r="H157" s="61" t="s">
        <v>840</v>
      </c>
      <c r="I157" s="120">
        <v>360</v>
      </c>
      <c r="J157" s="129"/>
      <c r="K157" s="129"/>
      <c r="L157" s="122">
        <v>235000</v>
      </c>
      <c r="M157" s="123">
        <v>0.88</v>
      </c>
      <c r="N157" s="122">
        <v>206800</v>
      </c>
      <c r="O157" s="124"/>
      <c r="P157" s="125">
        <f t="shared" si="3"/>
        <v>653</v>
      </c>
      <c r="Q157" s="126" t="s">
        <v>1096</v>
      </c>
      <c r="T157" s="162"/>
    </row>
    <row r="158" s="75" customFormat="1" ht="15.75" customHeight="1" spans="1:20">
      <c r="A158" s="115" t="s">
        <v>1104</v>
      </c>
      <c r="B158" s="116"/>
      <c r="C158" s="156"/>
      <c r="D158" s="118" t="s">
        <v>837</v>
      </c>
      <c r="E158" s="118">
        <v>109</v>
      </c>
      <c r="F158" s="118" t="s">
        <v>839</v>
      </c>
      <c r="G158" s="131">
        <v>42826</v>
      </c>
      <c r="H158" s="61" t="s">
        <v>840</v>
      </c>
      <c r="I158" s="120">
        <v>360</v>
      </c>
      <c r="J158" s="129"/>
      <c r="K158" s="129"/>
      <c r="L158" s="122">
        <v>235000</v>
      </c>
      <c r="M158" s="123">
        <v>0.88</v>
      </c>
      <c r="N158" s="122">
        <v>206800</v>
      </c>
      <c r="O158" s="124"/>
      <c r="P158" s="125">
        <f t="shared" si="3"/>
        <v>653</v>
      </c>
      <c r="Q158" s="126" t="s">
        <v>1096</v>
      </c>
      <c r="T158" s="162"/>
    </row>
    <row r="159" s="2" customFormat="1" ht="15.75" customHeight="1" spans="1:20">
      <c r="A159" s="115" t="s">
        <v>1105</v>
      </c>
      <c r="B159" s="116"/>
      <c r="C159" s="156"/>
      <c r="D159" s="118" t="s">
        <v>837</v>
      </c>
      <c r="E159" s="118">
        <v>110</v>
      </c>
      <c r="F159" s="118" t="s">
        <v>839</v>
      </c>
      <c r="G159" s="131">
        <v>42826</v>
      </c>
      <c r="H159" s="61" t="s">
        <v>840</v>
      </c>
      <c r="I159" s="120">
        <v>360</v>
      </c>
      <c r="J159" s="129"/>
      <c r="K159" s="129"/>
      <c r="L159" s="122">
        <v>235000</v>
      </c>
      <c r="M159" s="123">
        <v>0.88</v>
      </c>
      <c r="N159" s="122">
        <v>206800</v>
      </c>
      <c r="O159" s="124"/>
      <c r="P159" s="125">
        <f t="shared" si="3"/>
        <v>653</v>
      </c>
      <c r="Q159" s="126" t="s">
        <v>1096</v>
      </c>
      <c r="T159" s="162"/>
    </row>
    <row r="160" s="2" customFormat="1" ht="15.75" customHeight="1" spans="1:20">
      <c r="A160" s="115" t="s">
        <v>1106</v>
      </c>
      <c r="B160" s="116"/>
      <c r="C160" s="156"/>
      <c r="D160" s="118" t="s">
        <v>837</v>
      </c>
      <c r="E160" s="118">
        <v>111</v>
      </c>
      <c r="F160" s="118" t="s">
        <v>839</v>
      </c>
      <c r="G160" s="131">
        <v>42826</v>
      </c>
      <c r="H160" s="61" t="s">
        <v>840</v>
      </c>
      <c r="I160" s="120">
        <v>360</v>
      </c>
      <c r="J160" s="129"/>
      <c r="K160" s="129"/>
      <c r="L160" s="122">
        <v>235000</v>
      </c>
      <c r="M160" s="123">
        <v>0.88</v>
      </c>
      <c r="N160" s="122">
        <v>206800</v>
      </c>
      <c r="O160" s="124"/>
      <c r="P160" s="125">
        <f t="shared" si="3"/>
        <v>653</v>
      </c>
      <c r="Q160" s="126" t="s">
        <v>1096</v>
      </c>
      <c r="T160" s="162"/>
    </row>
    <row r="161" s="2" customFormat="1" ht="15.75" customHeight="1" spans="1:20">
      <c r="A161" s="115" t="s">
        <v>1107</v>
      </c>
      <c r="B161" s="116"/>
      <c r="C161" s="156"/>
      <c r="D161" s="118" t="s">
        <v>837</v>
      </c>
      <c r="E161" s="118">
        <v>112</v>
      </c>
      <c r="F161" s="118" t="s">
        <v>839</v>
      </c>
      <c r="G161" s="131">
        <v>42826</v>
      </c>
      <c r="H161" s="61" t="s">
        <v>840</v>
      </c>
      <c r="I161" s="120">
        <v>360</v>
      </c>
      <c r="J161" s="129"/>
      <c r="K161" s="129"/>
      <c r="L161" s="122">
        <v>235000</v>
      </c>
      <c r="M161" s="123">
        <v>0.88</v>
      </c>
      <c r="N161" s="122">
        <v>206800</v>
      </c>
      <c r="O161" s="124"/>
      <c r="P161" s="125">
        <f t="shared" si="3"/>
        <v>653</v>
      </c>
      <c r="Q161" s="126" t="s">
        <v>1096</v>
      </c>
      <c r="T161" s="162"/>
    </row>
    <row r="162" s="2" customFormat="1" ht="15.75" customHeight="1" spans="1:20">
      <c r="A162" s="115" t="s">
        <v>1108</v>
      </c>
      <c r="B162" s="116"/>
      <c r="C162" s="156"/>
      <c r="D162" s="118" t="s">
        <v>837</v>
      </c>
      <c r="E162" s="118">
        <v>113</v>
      </c>
      <c r="F162" s="118" t="s">
        <v>839</v>
      </c>
      <c r="G162" s="131">
        <v>42826</v>
      </c>
      <c r="H162" s="61" t="s">
        <v>840</v>
      </c>
      <c r="I162" s="120">
        <v>360</v>
      </c>
      <c r="J162" s="129"/>
      <c r="K162" s="129"/>
      <c r="L162" s="122">
        <v>235000</v>
      </c>
      <c r="M162" s="123">
        <v>0.88</v>
      </c>
      <c r="N162" s="122">
        <v>206800</v>
      </c>
      <c r="O162" s="124"/>
      <c r="P162" s="125">
        <f t="shared" si="3"/>
        <v>653</v>
      </c>
      <c r="Q162" s="126" t="s">
        <v>1096</v>
      </c>
      <c r="T162" s="162"/>
    </row>
    <row r="163" s="2" customFormat="1" ht="15.75" customHeight="1" spans="1:20">
      <c r="A163" s="115" t="s">
        <v>1109</v>
      </c>
      <c r="B163" s="116"/>
      <c r="C163" s="156"/>
      <c r="D163" s="118" t="s">
        <v>837</v>
      </c>
      <c r="E163" s="118">
        <v>114</v>
      </c>
      <c r="F163" s="118" t="s">
        <v>839</v>
      </c>
      <c r="G163" s="131">
        <v>42826</v>
      </c>
      <c r="H163" s="61" t="s">
        <v>840</v>
      </c>
      <c r="I163" s="120">
        <v>360</v>
      </c>
      <c r="J163" s="129"/>
      <c r="K163" s="129"/>
      <c r="L163" s="122">
        <v>235000</v>
      </c>
      <c r="M163" s="123">
        <v>0.88</v>
      </c>
      <c r="N163" s="122">
        <v>206800</v>
      </c>
      <c r="O163" s="124"/>
      <c r="P163" s="125">
        <f t="shared" si="3"/>
        <v>653</v>
      </c>
      <c r="Q163" s="126" t="s">
        <v>1096</v>
      </c>
      <c r="T163" s="162"/>
    </row>
    <row r="164" s="2" customFormat="1" ht="15.75" customHeight="1" spans="1:20">
      <c r="A164" s="115" t="s">
        <v>1110</v>
      </c>
      <c r="B164" s="116"/>
      <c r="C164" s="156"/>
      <c r="D164" s="118" t="s">
        <v>837</v>
      </c>
      <c r="E164" s="118">
        <v>115</v>
      </c>
      <c r="F164" s="118" t="s">
        <v>839</v>
      </c>
      <c r="G164" s="131">
        <v>42826</v>
      </c>
      <c r="H164" s="61" t="s">
        <v>840</v>
      </c>
      <c r="I164" s="120">
        <v>360</v>
      </c>
      <c r="J164" s="129"/>
      <c r="K164" s="129"/>
      <c r="L164" s="122">
        <v>235000</v>
      </c>
      <c r="M164" s="123">
        <v>0.88</v>
      </c>
      <c r="N164" s="122">
        <v>206800</v>
      </c>
      <c r="O164" s="124"/>
      <c r="P164" s="125">
        <f t="shared" si="3"/>
        <v>653</v>
      </c>
      <c r="Q164" s="126" t="s">
        <v>1096</v>
      </c>
    </row>
    <row r="165" s="2" customFormat="1" ht="15.75" customHeight="1" spans="1:20">
      <c r="A165" s="115" t="s">
        <v>1111</v>
      </c>
      <c r="B165" s="116"/>
      <c r="C165" s="156"/>
      <c r="D165" s="118" t="s">
        <v>837</v>
      </c>
      <c r="E165" s="118">
        <v>116</v>
      </c>
      <c r="F165" s="118" t="s">
        <v>839</v>
      </c>
      <c r="G165" s="131">
        <v>42826</v>
      </c>
      <c r="H165" s="61" t="s">
        <v>840</v>
      </c>
      <c r="I165" s="120">
        <v>360</v>
      </c>
      <c r="J165" s="129"/>
      <c r="K165" s="129"/>
      <c r="L165" s="122">
        <v>235000</v>
      </c>
      <c r="M165" s="123">
        <v>0.88</v>
      </c>
      <c r="N165" s="122">
        <v>206800</v>
      </c>
      <c r="O165" s="124"/>
      <c r="P165" s="125">
        <f t="shared" si="3"/>
        <v>653</v>
      </c>
      <c r="Q165" s="126" t="s">
        <v>1096</v>
      </c>
    </row>
    <row r="166" s="2" customFormat="1" ht="15.75" customHeight="1" spans="1:20">
      <c r="A166" s="115" t="s">
        <v>1112</v>
      </c>
      <c r="B166" s="116"/>
      <c r="C166" s="156"/>
      <c r="D166" s="118" t="s">
        <v>837</v>
      </c>
      <c r="E166" s="118">
        <v>117</v>
      </c>
      <c r="F166" s="118" t="s">
        <v>839</v>
      </c>
      <c r="G166" s="131">
        <v>42826</v>
      </c>
      <c r="H166" s="61" t="s">
        <v>840</v>
      </c>
      <c r="I166" s="120">
        <v>360</v>
      </c>
      <c r="J166" s="129"/>
      <c r="K166" s="129"/>
      <c r="L166" s="122">
        <v>235000</v>
      </c>
      <c r="M166" s="123">
        <v>0.88</v>
      </c>
      <c r="N166" s="122">
        <v>206800</v>
      </c>
      <c r="O166" s="124"/>
      <c r="P166" s="125">
        <f t="shared" si="3"/>
        <v>653</v>
      </c>
      <c r="Q166" s="126" t="s">
        <v>1096</v>
      </c>
    </row>
    <row r="167" s="3" customFormat="1" ht="15.75" customHeight="1" spans="1:20">
      <c r="A167" s="115" t="s">
        <v>1113</v>
      </c>
      <c r="B167" s="116"/>
      <c r="C167" s="156"/>
      <c r="D167" s="118" t="s">
        <v>837</v>
      </c>
      <c r="E167" s="118">
        <v>118</v>
      </c>
      <c r="F167" s="118" t="s">
        <v>839</v>
      </c>
      <c r="G167" s="131">
        <v>42826</v>
      </c>
      <c r="H167" s="61" t="s">
        <v>840</v>
      </c>
      <c r="I167" s="120">
        <v>360</v>
      </c>
      <c r="J167" s="129"/>
      <c r="K167" s="129"/>
      <c r="L167" s="122">
        <v>235000</v>
      </c>
      <c r="M167" s="123">
        <v>0.88</v>
      </c>
      <c r="N167" s="122">
        <v>206800</v>
      </c>
      <c r="O167" s="124"/>
      <c r="P167" s="125">
        <f t="shared" si="3"/>
        <v>653</v>
      </c>
      <c r="Q167" s="126" t="s">
        <v>1096</v>
      </c>
    </row>
    <row r="168" s="3" customFormat="1" ht="15.75" customHeight="1" spans="1:20">
      <c r="A168" s="115" t="s">
        <v>1114</v>
      </c>
      <c r="B168" s="116"/>
      <c r="C168" s="156"/>
      <c r="D168" s="118" t="s">
        <v>837</v>
      </c>
      <c r="E168" s="118">
        <v>119</v>
      </c>
      <c r="F168" s="118" t="s">
        <v>839</v>
      </c>
      <c r="G168" s="131">
        <v>42826</v>
      </c>
      <c r="H168" s="61" t="s">
        <v>840</v>
      </c>
      <c r="I168" s="120">
        <v>360</v>
      </c>
      <c r="J168" s="129"/>
      <c r="K168" s="129"/>
      <c r="L168" s="122">
        <v>235000</v>
      </c>
      <c r="M168" s="123">
        <v>0.88</v>
      </c>
      <c r="N168" s="122">
        <v>206800</v>
      </c>
      <c r="O168" s="124"/>
      <c r="P168" s="125">
        <f t="shared" si="3"/>
        <v>653</v>
      </c>
      <c r="Q168" s="126" t="s">
        <v>1096</v>
      </c>
    </row>
    <row r="169" s="3" customFormat="1" ht="15.75" customHeight="1" spans="1:20">
      <c r="A169" s="115" t="s">
        <v>1115</v>
      </c>
      <c r="B169" s="116"/>
      <c r="C169" s="156"/>
      <c r="D169" s="118" t="s">
        <v>847</v>
      </c>
      <c r="E169" s="118">
        <v>121</v>
      </c>
      <c r="F169" s="118" t="s">
        <v>839</v>
      </c>
      <c r="G169" s="131">
        <v>42826</v>
      </c>
      <c r="H169" s="61" t="s">
        <v>840</v>
      </c>
      <c r="I169" s="120">
        <v>550</v>
      </c>
      <c r="J169" s="129"/>
      <c r="K169" s="129"/>
      <c r="L169" s="122">
        <v>359020</v>
      </c>
      <c r="M169" s="123">
        <v>0.88</v>
      </c>
      <c r="N169" s="122">
        <v>315940</v>
      </c>
      <c r="O169" s="124"/>
      <c r="P169" s="125">
        <f t="shared" si="3"/>
        <v>653</v>
      </c>
      <c r="Q169" s="126" t="s">
        <v>1096</v>
      </c>
    </row>
    <row r="170" s="3" customFormat="1" ht="15.75" customHeight="1" spans="1:20">
      <c r="A170" s="115" t="s">
        <v>1116</v>
      </c>
      <c r="B170" s="116"/>
      <c r="C170" s="156"/>
      <c r="D170" s="118" t="s">
        <v>847</v>
      </c>
      <c r="E170" s="118">
        <v>122</v>
      </c>
      <c r="F170" s="118" t="s">
        <v>839</v>
      </c>
      <c r="G170" s="131">
        <v>42826</v>
      </c>
      <c r="H170" s="61" t="s">
        <v>840</v>
      </c>
      <c r="I170" s="120">
        <v>550</v>
      </c>
      <c r="J170" s="129"/>
      <c r="K170" s="129"/>
      <c r="L170" s="122">
        <v>359020</v>
      </c>
      <c r="M170" s="123">
        <v>0.88</v>
      </c>
      <c r="N170" s="122">
        <v>315940</v>
      </c>
      <c r="O170" s="124"/>
      <c r="P170" s="125">
        <f t="shared" si="3"/>
        <v>653</v>
      </c>
      <c r="Q170" s="126" t="s">
        <v>1096</v>
      </c>
    </row>
    <row r="171" s="3" customFormat="1" ht="15.75" customHeight="1" spans="1:20">
      <c r="A171" s="115" t="s">
        <v>1117</v>
      </c>
      <c r="B171" s="116"/>
      <c r="C171" s="156"/>
      <c r="D171" s="118" t="s">
        <v>847</v>
      </c>
      <c r="E171" s="118">
        <v>123</v>
      </c>
      <c r="F171" s="118" t="s">
        <v>839</v>
      </c>
      <c r="G171" s="131">
        <v>42826</v>
      </c>
      <c r="H171" s="61" t="s">
        <v>840</v>
      </c>
      <c r="I171" s="120">
        <v>550</v>
      </c>
      <c r="J171" s="129"/>
      <c r="K171" s="129"/>
      <c r="L171" s="122">
        <v>359020</v>
      </c>
      <c r="M171" s="123">
        <v>0.88</v>
      </c>
      <c r="N171" s="122">
        <v>315940</v>
      </c>
      <c r="O171" s="124"/>
      <c r="P171" s="125">
        <f t="shared" si="3"/>
        <v>653</v>
      </c>
      <c r="Q171" s="126" t="s">
        <v>1096</v>
      </c>
    </row>
    <row r="172" s="3" customFormat="1" ht="15.75" customHeight="1" spans="1:20">
      <c r="A172" s="115" t="s">
        <v>1118</v>
      </c>
      <c r="B172" s="116"/>
      <c r="C172" s="156"/>
      <c r="D172" s="118" t="s">
        <v>847</v>
      </c>
      <c r="E172" s="118">
        <v>124</v>
      </c>
      <c r="F172" s="118" t="s">
        <v>839</v>
      </c>
      <c r="G172" s="131">
        <v>42826</v>
      </c>
      <c r="H172" s="61" t="s">
        <v>840</v>
      </c>
      <c r="I172" s="120">
        <v>550</v>
      </c>
      <c r="J172" s="129"/>
      <c r="K172" s="129"/>
      <c r="L172" s="122">
        <v>359020</v>
      </c>
      <c r="M172" s="123">
        <v>0.88</v>
      </c>
      <c r="N172" s="122">
        <v>315940</v>
      </c>
      <c r="O172" s="124"/>
      <c r="P172" s="125">
        <f t="shared" si="3"/>
        <v>653</v>
      </c>
      <c r="Q172" s="126" t="s">
        <v>1096</v>
      </c>
    </row>
    <row r="173" s="2" customFormat="1" ht="15.75" customHeight="1" spans="1:20">
      <c r="A173" s="115" t="s">
        <v>1119</v>
      </c>
      <c r="B173" s="116"/>
      <c r="C173" s="156"/>
      <c r="D173" s="118" t="s">
        <v>847</v>
      </c>
      <c r="E173" s="118">
        <v>125</v>
      </c>
      <c r="F173" s="118" t="s">
        <v>839</v>
      </c>
      <c r="G173" s="131">
        <v>42826</v>
      </c>
      <c r="H173" s="61" t="s">
        <v>840</v>
      </c>
      <c r="I173" s="120">
        <v>550</v>
      </c>
      <c r="J173" s="129"/>
      <c r="K173" s="129"/>
      <c r="L173" s="122">
        <v>359020</v>
      </c>
      <c r="M173" s="123">
        <v>0.88</v>
      </c>
      <c r="N173" s="122">
        <v>315940</v>
      </c>
      <c r="O173" s="124"/>
      <c r="P173" s="125">
        <f t="shared" si="3"/>
        <v>653</v>
      </c>
      <c r="Q173" s="126" t="s">
        <v>1096</v>
      </c>
    </row>
    <row r="174" s="2" customFormat="1" ht="15.75" customHeight="1" spans="1:20">
      <c r="A174" s="115" t="s">
        <v>1120</v>
      </c>
      <c r="B174" s="116"/>
      <c r="C174" s="156"/>
      <c r="D174" s="118" t="s">
        <v>847</v>
      </c>
      <c r="E174" s="118">
        <v>126</v>
      </c>
      <c r="F174" s="118" t="s">
        <v>839</v>
      </c>
      <c r="G174" s="131">
        <v>42826</v>
      </c>
      <c r="H174" s="61" t="s">
        <v>840</v>
      </c>
      <c r="I174" s="120">
        <v>550</v>
      </c>
      <c r="J174" s="129"/>
      <c r="K174" s="129"/>
      <c r="L174" s="122">
        <v>359020</v>
      </c>
      <c r="M174" s="123">
        <v>0.88</v>
      </c>
      <c r="N174" s="122">
        <v>315940</v>
      </c>
      <c r="O174" s="124"/>
      <c r="P174" s="125">
        <f t="shared" si="3"/>
        <v>653</v>
      </c>
      <c r="Q174" s="126" t="s">
        <v>1096</v>
      </c>
    </row>
    <row r="175" s="2" customFormat="1" ht="15.75" customHeight="1" spans="1:20">
      <c r="A175" s="115" t="s">
        <v>1121</v>
      </c>
      <c r="B175" s="116"/>
      <c r="C175" s="156"/>
      <c r="D175" s="118" t="s">
        <v>847</v>
      </c>
      <c r="E175" s="118">
        <v>127</v>
      </c>
      <c r="F175" s="118" t="s">
        <v>839</v>
      </c>
      <c r="G175" s="131">
        <v>42826</v>
      </c>
      <c r="H175" s="61" t="s">
        <v>840</v>
      </c>
      <c r="I175" s="120">
        <v>550</v>
      </c>
      <c r="J175" s="129"/>
      <c r="K175" s="129"/>
      <c r="L175" s="122">
        <v>359020</v>
      </c>
      <c r="M175" s="123">
        <v>0.88</v>
      </c>
      <c r="N175" s="122">
        <v>315940</v>
      </c>
      <c r="O175" s="124"/>
      <c r="P175" s="125">
        <f t="shared" si="3"/>
        <v>653</v>
      </c>
      <c r="Q175" s="126" t="s">
        <v>1096</v>
      </c>
    </row>
    <row r="176" s="2" customFormat="1" ht="15.75" customHeight="1" spans="1:20">
      <c r="A176" s="115" t="s">
        <v>1122</v>
      </c>
      <c r="B176" s="116"/>
      <c r="C176" s="156"/>
      <c r="D176" s="118" t="s">
        <v>847</v>
      </c>
      <c r="E176" s="118">
        <v>128</v>
      </c>
      <c r="F176" s="118" t="s">
        <v>839</v>
      </c>
      <c r="G176" s="131">
        <v>42826</v>
      </c>
      <c r="H176" s="61" t="s">
        <v>840</v>
      </c>
      <c r="I176" s="120">
        <v>550</v>
      </c>
      <c r="J176" s="129"/>
      <c r="K176" s="129"/>
      <c r="L176" s="122">
        <v>359020</v>
      </c>
      <c r="M176" s="123">
        <v>0.88</v>
      </c>
      <c r="N176" s="122">
        <v>315940</v>
      </c>
      <c r="O176" s="124"/>
      <c r="P176" s="125">
        <f t="shared" si="3"/>
        <v>653</v>
      </c>
      <c r="Q176" s="126" t="s">
        <v>1096</v>
      </c>
    </row>
    <row r="177" s="2" customFormat="1" ht="15.75" customHeight="1" spans="1:17">
      <c r="A177" s="115" t="s">
        <v>1123</v>
      </c>
      <c r="B177" s="116"/>
      <c r="C177" s="156"/>
      <c r="D177" s="118" t="s">
        <v>847</v>
      </c>
      <c r="E177" s="118">
        <v>129</v>
      </c>
      <c r="F177" s="118" t="s">
        <v>839</v>
      </c>
      <c r="G177" s="131">
        <v>42826</v>
      </c>
      <c r="H177" s="61" t="s">
        <v>840</v>
      </c>
      <c r="I177" s="120">
        <v>550</v>
      </c>
      <c r="J177" s="129"/>
      <c r="K177" s="129"/>
      <c r="L177" s="122">
        <v>359020</v>
      </c>
      <c r="M177" s="123">
        <v>0.88</v>
      </c>
      <c r="N177" s="122">
        <v>315940</v>
      </c>
      <c r="O177" s="124"/>
      <c r="P177" s="125">
        <f t="shared" si="3"/>
        <v>653</v>
      </c>
      <c r="Q177" s="126" t="s">
        <v>1096</v>
      </c>
    </row>
    <row r="178" s="2" customFormat="1" ht="15.75" customHeight="1" spans="1:17">
      <c r="A178" s="115" t="s">
        <v>1124</v>
      </c>
      <c r="B178" s="116"/>
      <c r="C178" s="156"/>
      <c r="D178" s="118" t="s">
        <v>847</v>
      </c>
      <c r="E178" s="118">
        <v>130</v>
      </c>
      <c r="F178" s="118" t="s">
        <v>839</v>
      </c>
      <c r="G178" s="131">
        <v>42826</v>
      </c>
      <c r="H178" s="61" t="s">
        <v>840</v>
      </c>
      <c r="I178" s="120">
        <v>550</v>
      </c>
      <c r="J178" s="129"/>
      <c r="K178" s="129"/>
      <c r="L178" s="122">
        <v>359020</v>
      </c>
      <c r="M178" s="123">
        <v>0.88</v>
      </c>
      <c r="N178" s="122">
        <v>315940</v>
      </c>
      <c r="O178" s="124"/>
      <c r="P178" s="125">
        <f t="shared" si="3"/>
        <v>653</v>
      </c>
      <c r="Q178" s="126" t="s">
        <v>1096</v>
      </c>
    </row>
    <row r="179" s="2" customFormat="1" ht="15.75" customHeight="1" spans="1:17">
      <c r="A179" s="115" t="s">
        <v>1125</v>
      </c>
      <c r="B179" s="116"/>
      <c r="C179" s="156"/>
      <c r="D179" s="118" t="s">
        <v>847</v>
      </c>
      <c r="E179" s="118">
        <v>131</v>
      </c>
      <c r="F179" s="118" t="s">
        <v>839</v>
      </c>
      <c r="G179" s="131">
        <v>42826</v>
      </c>
      <c r="H179" s="61" t="s">
        <v>840</v>
      </c>
      <c r="I179" s="120">
        <v>550</v>
      </c>
      <c r="J179" s="129"/>
      <c r="K179" s="129"/>
      <c r="L179" s="122">
        <v>359020</v>
      </c>
      <c r="M179" s="123">
        <v>0.88</v>
      </c>
      <c r="N179" s="122">
        <v>315940</v>
      </c>
      <c r="O179" s="124"/>
      <c r="P179" s="125">
        <f t="shared" si="3"/>
        <v>653</v>
      </c>
      <c r="Q179" s="126" t="s">
        <v>1096</v>
      </c>
    </row>
    <row r="180" s="2" customFormat="1" ht="15.75" customHeight="1" spans="1:17">
      <c r="A180" s="115" t="s">
        <v>1126</v>
      </c>
      <c r="B180" s="116"/>
      <c r="C180" s="156"/>
      <c r="D180" s="118" t="s">
        <v>847</v>
      </c>
      <c r="E180" s="118">
        <v>132</v>
      </c>
      <c r="F180" s="118" t="s">
        <v>839</v>
      </c>
      <c r="G180" s="131">
        <v>42826</v>
      </c>
      <c r="H180" s="61" t="s">
        <v>840</v>
      </c>
      <c r="I180" s="120">
        <v>550</v>
      </c>
      <c r="J180" s="129"/>
      <c r="K180" s="129"/>
      <c r="L180" s="122">
        <v>359020</v>
      </c>
      <c r="M180" s="123">
        <v>0.88</v>
      </c>
      <c r="N180" s="122">
        <v>315940</v>
      </c>
      <c r="O180" s="124"/>
      <c r="P180" s="125">
        <f t="shared" si="3"/>
        <v>653</v>
      </c>
      <c r="Q180" s="126" t="s">
        <v>1096</v>
      </c>
    </row>
    <row r="181" s="2" customFormat="1" ht="15.75" customHeight="1" spans="1:17">
      <c r="A181" s="115" t="s">
        <v>1127</v>
      </c>
      <c r="B181" s="116"/>
      <c r="C181" s="156"/>
      <c r="D181" s="118" t="s">
        <v>847</v>
      </c>
      <c r="E181" s="118">
        <v>133</v>
      </c>
      <c r="F181" s="118" t="s">
        <v>839</v>
      </c>
      <c r="G181" s="131">
        <v>42826</v>
      </c>
      <c r="H181" s="61" t="s">
        <v>840</v>
      </c>
      <c r="I181" s="120">
        <v>550</v>
      </c>
      <c r="J181" s="129"/>
      <c r="K181" s="129"/>
      <c r="L181" s="122">
        <v>359020</v>
      </c>
      <c r="M181" s="123">
        <v>0.88</v>
      </c>
      <c r="N181" s="122">
        <v>315940</v>
      </c>
      <c r="O181" s="124"/>
      <c r="P181" s="125">
        <f t="shared" si="3"/>
        <v>653</v>
      </c>
      <c r="Q181" s="126" t="s">
        <v>1096</v>
      </c>
    </row>
    <row r="182" s="2" customFormat="1" ht="15.75" customHeight="1" spans="1:17">
      <c r="A182" s="115" t="s">
        <v>1128</v>
      </c>
      <c r="B182" s="116"/>
      <c r="C182" s="156"/>
      <c r="D182" s="118" t="s">
        <v>847</v>
      </c>
      <c r="E182" s="118">
        <v>134</v>
      </c>
      <c r="F182" s="118" t="s">
        <v>839</v>
      </c>
      <c r="G182" s="131">
        <v>42826</v>
      </c>
      <c r="H182" s="61" t="s">
        <v>840</v>
      </c>
      <c r="I182" s="120">
        <v>550</v>
      </c>
      <c r="J182" s="129"/>
      <c r="K182" s="129"/>
      <c r="L182" s="122">
        <v>359020</v>
      </c>
      <c r="M182" s="123">
        <v>0.88</v>
      </c>
      <c r="N182" s="122">
        <v>315940</v>
      </c>
      <c r="O182" s="124"/>
      <c r="P182" s="125">
        <f t="shared" si="3"/>
        <v>653</v>
      </c>
      <c r="Q182" s="126" t="s">
        <v>1096</v>
      </c>
    </row>
    <row r="183" s="2" customFormat="1" ht="15.75" customHeight="1" spans="1:17">
      <c r="A183" s="115" t="s">
        <v>1129</v>
      </c>
      <c r="B183" s="116"/>
      <c r="C183" s="156"/>
      <c r="D183" s="118" t="s">
        <v>847</v>
      </c>
      <c r="E183" s="118">
        <v>135</v>
      </c>
      <c r="F183" s="118" t="s">
        <v>839</v>
      </c>
      <c r="G183" s="131">
        <v>42826</v>
      </c>
      <c r="H183" s="61" t="s">
        <v>840</v>
      </c>
      <c r="I183" s="120">
        <v>550</v>
      </c>
      <c r="J183" s="129"/>
      <c r="K183" s="129"/>
      <c r="L183" s="122">
        <v>359020</v>
      </c>
      <c r="M183" s="123">
        <v>0.88</v>
      </c>
      <c r="N183" s="122">
        <v>315940</v>
      </c>
      <c r="O183" s="124"/>
      <c r="P183" s="125">
        <f t="shared" si="3"/>
        <v>653</v>
      </c>
      <c r="Q183" s="126" t="s">
        <v>1096</v>
      </c>
    </row>
    <row r="184" s="2" customFormat="1" ht="15.75" customHeight="1" spans="1:17">
      <c r="A184" s="115" t="s">
        <v>1130</v>
      </c>
      <c r="B184" s="116"/>
      <c r="C184" s="156"/>
      <c r="D184" s="118" t="s">
        <v>847</v>
      </c>
      <c r="E184" s="118">
        <v>136</v>
      </c>
      <c r="F184" s="118" t="s">
        <v>839</v>
      </c>
      <c r="G184" s="131">
        <v>42826</v>
      </c>
      <c r="H184" s="61" t="s">
        <v>840</v>
      </c>
      <c r="I184" s="120">
        <v>550</v>
      </c>
      <c r="J184" s="129"/>
      <c r="K184" s="129"/>
      <c r="L184" s="122">
        <v>359020</v>
      </c>
      <c r="M184" s="123">
        <v>0.88</v>
      </c>
      <c r="N184" s="122">
        <v>315940</v>
      </c>
      <c r="O184" s="124"/>
      <c r="P184" s="125">
        <f t="shared" si="3"/>
        <v>653</v>
      </c>
      <c r="Q184" s="126" t="s">
        <v>1096</v>
      </c>
    </row>
    <row r="185" s="75" customFormat="1" ht="15.75" customHeight="1" spans="1:17">
      <c r="A185" s="115" t="s">
        <v>1131</v>
      </c>
      <c r="B185" s="116"/>
      <c r="C185" s="156"/>
      <c r="D185" s="118" t="s">
        <v>847</v>
      </c>
      <c r="E185" s="118">
        <v>137</v>
      </c>
      <c r="F185" s="118" t="s">
        <v>839</v>
      </c>
      <c r="G185" s="131">
        <v>42826</v>
      </c>
      <c r="H185" s="61" t="s">
        <v>840</v>
      </c>
      <c r="I185" s="120">
        <v>550</v>
      </c>
      <c r="J185" s="129"/>
      <c r="K185" s="129"/>
      <c r="L185" s="122">
        <v>359020</v>
      </c>
      <c r="M185" s="123">
        <v>0.88</v>
      </c>
      <c r="N185" s="122">
        <v>315940</v>
      </c>
      <c r="O185" s="124"/>
      <c r="P185" s="125">
        <f t="shared" si="3"/>
        <v>653</v>
      </c>
      <c r="Q185" s="126" t="s">
        <v>1096</v>
      </c>
    </row>
    <row r="186" s="2" customFormat="1" ht="15.75" customHeight="1" spans="1:17">
      <c r="A186" s="115" t="s">
        <v>1132</v>
      </c>
      <c r="B186" s="116"/>
      <c r="C186" s="156"/>
      <c r="D186" s="118" t="s">
        <v>847</v>
      </c>
      <c r="E186" s="118">
        <v>138</v>
      </c>
      <c r="F186" s="118" t="s">
        <v>839</v>
      </c>
      <c r="G186" s="131">
        <v>42826</v>
      </c>
      <c r="H186" s="61" t="s">
        <v>840</v>
      </c>
      <c r="I186" s="120">
        <v>550</v>
      </c>
      <c r="J186" s="129"/>
      <c r="K186" s="129"/>
      <c r="L186" s="122">
        <v>359020</v>
      </c>
      <c r="M186" s="123">
        <v>0.88</v>
      </c>
      <c r="N186" s="122">
        <v>315940</v>
      </c>
      <c r="O186" s="124"/>
      <c r="P186" s="125">
        <f t="shared" si="3"/>
        <v>653</v>
      </c>
      <c r="Q186" s="126" t="s">
        <v>1096</v>
      </c>
    </row>
    <row r="187" s="2" customFormat="1" ht="15.75" customHeight="1" spans="1:17">
      <c r="A187" s="115" t="s">
        <v>1133</v>
      </c>
      <c r="B187" s="116"/>
      <c r="C187" s="156"/>
      <c r="D187" s="118" t="s">
        <v>837</v>
      </c>
      <c r="E187" s="130">
        <v>201</v>
      </c>
      <c r="F187" s="118" t="s">
        <v>839</v>
      </c>
      <c r="G187" s="131">
        <v>43374</v>
      </c>
      <c r="H187" s="61" t="s">
        <v>840</v>
      </c>
      <c r="I187" s="120">
        <v>300</v>
      </c>
      <c r="J187" s="129"/>
      <c r="K187" s="129"/>
      <c r="L187" s="122">
        <v>195830</v>
      </c>
      <c r="M187" s="123">
        <v>0.92</v>
      </c>
      <c r="N187" s="122">
        <v>180160</v>
      </c>
      <c r="O187" s="124"/>
      <c r="P187" s="125">
        <f t="shared" si="3"/>
        <v>653</v>
      </c>
      <c r="Q187" s="126" t="s">
        <v>1096</v>
      </c>
    </row>
    <row r="188" s="2" customFormat="1" ht="15.75" customHeight="1" spans="1:17">
      <c r="A188" s="115" t="s">
        <v>1134</v>
      </c>
      <c r="B188" s="116"/>
      <c r="C188" s="156"/>
      <c r="D188" s="118" t="s">
        <v>837</v>
      </c>
      <c r="E188" s="130">
        <v>202</v>
      </c>
      <c r="F188" s="118" t="s">
        <v>839</v>
      </c>
      <c r="G188" s="131">
        <v>43374</v>
      </c>
      <c r="H188" s="61" t="s">
        <v>840</v>
      </c>
      <c r="I188" s="120">
        <v>300</v>
      </c>
      <c r="J188" s="129"/>
      <c r="K188" s="129"/>
      <c r="L188" s="122">
        <v>195830</v>
      </c>
      <c r="M188" s="123">
        <v>0.92</v>
      </c>
      <c r="N188" s="122">
        <v>180160</v>
      </c>
      <c r="O188" s="124"/>
      <c r="P188" s="125">
        <f t="shared" si="3"/>
        <v>653</v>
      </c>
      <c r="Q188" s="126" t="s">
        <v>1096</v>
      </c>
    </row>
    <row r="189" s="2" customFormat="1" ht="15.75" customHeight="1" spans="1:17">
      <c r="A189" s="115" t="s">
        <v>1135</v>
      </c>
      <c r="B189" s="116"/>
      <c r="C189" s="156"/>
      <c r="D189" s="118" t="s">
        <v>837</v>
      </c>
      <c r="E189" s="130">
        <v>203</v>
      </c>
      <c r="F189" s="118" t="s">
        <v>839</v>
      </c>
      <c r="G189" s="131">
        <v>43374</v>
      </c>
      <c r="H189" s="61" t="s">
        <v>840</v>
      </c>
      <c r="I189" s="120">
        <v>300</v>
      </c>
      <c r="J189" s="129"/>
      <c r="K189" s="129"/>
      <c r="L189" s="122">
        <v>195830</v>
      </c>
      <c r="M189" s="123">
        <v>0.92</v>
      </c>
      <c r="N189" s="122">
        <v>180160</v>
      </c>
      <c r="O189" s="124"/>
      <c r="P189" s="125">
        <f t="shared" si="3"/>
        <v>653</v>
      </c>
      <c r="Q189" s="126" t="s">
        <v>1096</v>
      </c>
    </row>
    <row r="190" s="2" customFormat="1" ht="15.75" customHeight="1" spans="1:17">
      <c r="A190" s="115" t="s">
        <v>1136</v>
      </c>
      <c r="B190" s="116"/>
      <c r="C190" s="156"/>
      <c r="D190" s="118" t="s">
        <v>837</v>
      </c>
      <c r="E190" s="130">
        <v>204</v>
      </c>
      <c r="F190" s="118" t="s">
        <v>839</v>
      </c>
      <c r="G190" s="131">
        <v>43374</v>
      </c>
      <c r="H190" s="61" t="s">
        <v>840</v>
      </c>
      <c r="I190" s="120">
        <v>260</v>
      </c>
      <c r="J190" s="129"/>
      <c r="K190" s="129"/>
      <c r="L190" s="122">
        <v>169720</v>
      </c>
      <c r="M190" s="123">
        <v>0.92</v>
      </c>
      <c r="N190" s="122">
        <v>156140</v>
      </c>
      <c r="O190" s="124"/>
      <c r="P190" s="125">
        <f t="shared" si="3"/>
        <v>653</v>
      </c>
      <c r="Q190" s="126" t="s">
        <v>1096</v>
      </c>
    </row>
    <row r="191" s="2" customFormat="1" ht="15.75" customHeight="1" spans="1:17">
      <c r="A191" s="115" t="s">
        <v>1137</v>
      </c>
      <c r="B191" s="116"/>
      <c r="C191" s="156"/>
      <c r="D191" s="118" t="s">
        <v>837</v>
      </c>
      <c r="E191" s="130">
        <v>205</v>
      </c>
      <c r="F191" s="118" t="s">
        <v>839</v>
      </c>
      <c r="G191" s="131">
        <v>43374</v>
      </c>
      <c r="H191" s="61" t="s">
        <v>840</v>
      </c>
      <c r="I191" s="120">
        <v>260</v>
      </c>
      <c r="J191" s="129"/>
      <c r="K191" s="129"/>
      <c r="L191" s="122">
        <v>169720</v>
      </c>
      <c r="M191" s="123">
        <v>0.92</v>
      </c>
      <c r="N191" s="122">
        <v>156140</v>
      </c>
      <c r="O191" s="124"/>
      <c r="P191" s="125">
        <f t="shared" si="3"/>
        <v>653</v>
      </c>
      <c r="Q191" s="126" t="s">
        <v>1096</v>
      </c>
    </row>
    <row r="192" s="2" customFormat="1" ht="15.75" customHeight="1" spans="1:17">
      <c r="A192" s="115" t="s">
        <v>1138</v>
      </c>
      <c r="B192" s="116"/>
      <c r="C192" s="156"/>
      <c r="D192" s="118" t="s">
        <v>837</v>
      </c>
      <c r="E192" s="130">
        <v>206</v>
      </c>
      <c r="F192" s="118" t="s">
        <v>839</v>
      </c>
      <c r="G192" s="131">
        <v>43374</v>
      </c>
      <c r="H192" s="61" t="s">
        <v>840</v>
      </c>
      <c r="I192" s="120">
        <v>260</v>
      </c>
      <c r="J192" s="129"/>
      <c r="K192" s="129"/>
      <c r="L192" s="122">
        <v>169720</v>
      </c>
      <c r="M192" s="123">
        <v>0.92</v>
      </c>
      <c r="N192" s="122">
        <v>156140</v>
      </c>
      <c r="O192" s="124"/>
      <c r="P192" s="125">
        <f t="shared" si="3"/>
        <v>653</v>
      </c>
      <c r="Q192" s="126" t="s">
        <v>1096</v>
      </c>
    </row>
    <row r="193" s="2" customFormat="1" ht="15.75" customHeight="1" spans="1:17">
      <c r="A193" s="115" t="s">
        <v>1139</v>
      </c>
      <c r="B193" s="116"/>
      <c r="C193" s="156"/>
      <c r="D193" s="118" t="s">
        <v>837</v>
      </c>
      <c r="E193" s="130">
        <v>207</v>
      </c>
      <c r="F193" s="118" t="s">
        <v>839</v>
      </c>
      <c r="G193" s="131">
        <v>43374</v>
      </c>
      <c r="H193" s="61" t="s">
        <v>840</v>
      </c>
      <c r="I193" s="120">
        <v>260</v>
      </c>
      <c r="J193" s="129"/>
      <c r="K193" s="129"/>
      <c r="L193" s="122">
        <v>169720</v>
      </c>
      <c r="M193" s="123">
        <v>0.92</v>
      </c>
      <c r="N193" s="122">
        <v>156140</v>
      </c>
      <c r="O193" s="124"/>
      <c r="P193" s="125">
        <f t="shared" si="3"/>
        <v>653</v>
      </c>
      <c r="Q193" s="126" t="s">
        <v>1096</v>
      </c>
    </row>
    <row r="194" s="2" customFormat="1" ht="15.75" customHeight="1" spans="1:17">
      <c r="A194" s="115" t="s">
        <v>1140</v>
      </c>
      <c r="B194" s="116"/>
      <c r="C194" s="156"/>
      <c r="D194" s="118" t="s">
        <v>837</v>
      </c>
      <c r="E194" s="130">
        <v>208</v>
      </c>
      <c r="F194" s="118" t="s">
        <v>839</v>
      </c>
      <c r="G194" s="131">
        <v>43374</v>
      </c>
      <c r="H194" s="61" t="s">
        <v>840</v>
      </c>
      <c r="I194" s="120">
        <v>260</v>
      </c>
      <c r="J194" s="129"/>
      <c r="K194" s="129"/>
      <c r="L194" s="122">
        <v>169720</v>
      </c>
      <c r="M194" s="123">
        <v>0.92</v>
      </c>
      <c r="N194" s="122">
        <v>156140</v>
      </c>
      <c r="O194" s="124"/>
      <c r="P194" s="125">
        <f t="shared" si="3"/>
        <v>653</v>
      </c>
      <c r="Q194" s="126" t="s">
        <v>1096</v>
      </c>
    </row>
    <row r="195" s="2" customFormat="1" ht="15.75" customHeight="1" spans="1:17">
      <c r="A195" s="115" t="s">
        <v>1141</v>
      </c>
      <c r="B195" s="116"/>
      <c r="C195" s="156"/>
      <c r="D195" s="118" t="s">
        <v>837</v>
      </c>
      <c r="E195" s="130">
        <v>109</v>
      </c>
      <c r="F195" s="118" t="s">
        <v>839</v>
      </c>
      <c r="G195" s="131">
        <v>43374</v>
      </c>
      <c r="H195" s="61" t="s">
        <v>840</v>
      </c>
      <c r="I195" s="120">
        <v>260</v>
      </c>
      <c r="J195" s="129"/>
      <c r="K195" s="129"/>
      <c r="L195" s="122">
        <v>169720</v>
      </c>
      <c r="M195" s="123">
        <v>0.92</v>
      </c>
      <c r="N195" s="122">
        <v>156140</v>
      </c>
      <c r="O195" s="124"/>
      <c r="P195" s="125">
        <f t="shared" si="3"/>
        <v>653</v>
      </c>
      <c r="Q195" s="126" t="s">
        <v>1096</v>
      </c>
    </row>
    <row r="196" s="2" customFormat="1" ht="15.75" customHeight="1" spans="1:17">
      <c r="A196" s="115" t="s">
        <v>1142</v>
      </c>
      <c r="B196" s="116"/>
      <c r="C196" s="156"/>
      <c r="D196" s="130" t="s">
        <v>847</v>
      </c>
      <c r="E196" s="130">
        <v>209</v>
      </c>
      <c r="F196" s="118" t="s">
        <v>839</v>
      </c>
      <c r="G196" s="131">
        <v>43374</v>
      </c>
      <c r="H196" s="61" t="s">
        <v>840</v>
      </c>
      <c r="I196" s="120">
        <v>240</v>
      </c>
      <c r="J196" s="129"/>
      <c r="K196" s="129"/>
      <c r="L196" s="122">
        <v>156670</v>
      </c>
      <c r="M196" s="123">
        <v>0.92</v>
      </c>
      <c r="N196" s="122">
        <v>144140</v>
      </c>
      <c r="O196" s="124"/>
      <c r="P196" s="125">
        <f t="shared" si="3"/>
        <v>653</v>
      </c>
      <c r="Q196" s="126" t="s">
        <v>1096</v>
      </c>
    </row>
    <row r="197" s="2" customFormat="1" ht="15.75" customHeight="1" spans="1:17">
      <c r="A197" s="115" t="s">
        <v>1143</v>
      </c>
      <c r="B197" s="116"/>
      <c r="C197" s="156"/>
      <c r="D197" s="130" t="s">
        <v>847</v>
      </c>
      <c r="E197" s="130">
        <v>210</v>
      </c>
      <c r="F197" s="118" t="s">
        <v>839</v>
      </c>
      <c r="G197" s="131">
        <v>43374</v>
      </c>
      <c r="H197" s="61" t="s">
        <v>840</v>
      </c>
      <c r="I197" s="120">
        <v>240</v>
      </c>
      <c r="J197" s="129"/>
      <c r="K197" s="129"/>
      <c r="L197" s="122">
        <v>156670</v>
      </c>
      <c r="M197" s="123">
        <v>0.92</v>
      </c>
      <c r="N197" s="122">
        <v>144140</v>
      </c>
      <c r="O197" s="124"/>
      <c r="P197" s="125">
        <f t="shared" si="3"/>
        <v>653</v>
      </c>
      <c r="Q197" s="126" t="s">
        <v>1096</v>
      </c>
    </row>
    <row r="198" s="2" customFormat="1" ht="15.75" customHeight="1" spans="1:17">
      <c r="A198" s="115" t="s">
        <v>1144</v>
      </c>
      <c r="B198" s="116"/>
      <c r="C198" s="156"/>
      <c r="D198" s="130" t="s">
        <v>847</v>
      </c>
      <c r="E198" s="130">
        <v>211</v>
      </c>
      <c r="F198" s="118" t="s">
        <v>839</v>
      </c>
      <c r="G198" s="131">
        <v>43374</v>
      </c>
      <c r="H198" s="61" t="s">
        <v>840</v>
      </c>
      <c r="I198" s="120">
        <v>240</v>
      </c>
      <c r="J198" s="129"/>
      <c r="K198" s="129"/>
      <c r="L198" s="122">
        <v>156670</v>
      </c>
      <c r="M198" s="123">
        <v>0.92</v>
      </c>
      <c r="N198" s="122">
        <v>144140</v>
      </c>
      <c r="O198" s="124"/>
      <c r="P198" s="125">
        <f t="shared" si="3"/>
        <v>653</v>
      </c>
      <c r="Q198" s="126" t="s">
        <v>1096</v>
      </c>
    </row>
    <row r="199" s="2" customFormat="1" ht="15.75" customHeight="1" spans="1:17">
      <c r="A199" s="115" t="s">
        <v>1145</v>
      </c>
      <c r="B199" s="116"/>
      <c r="C199" s="156"/>
      <c r="D199" s="130" t="s">
        <v>847</v>
      </c>
      <c r="E199" s="130">
        <v>212</v>
      </c>
      <c r="F199" s="118" t="s">
        <v>839</v>
      </c>
      <c r="G199" s="131">
        <v>43374</v>
      </c>
      <c r="H199" s="61" t="s">
        <v>840</v>
      </c>
      <c r="I199" s="120">
        <v>240</v>
      </c>
      <c r="J199" s="129"/>
      <c r="K199" s="129"/>
      <c r="L199" s="122">
        <v>156670</v>
      </c>
      <c r="M199" s="123">
        <v>0.92</v>
      </c>
      <c r="N199" s="122">
        <v>144140</v>
      </c>
      <c r="O199" s="124"/>
      <c r="P199" s="125">
        <f t="shared" si="3"/>
        <v>653</v>
      </c>
      <c r="Q199" s="126" t="s">
        <v>1096</v>
      </c>
    </row>
    <row r="200" s="75" customFormat="1" ht="15.75" customHeight="1" spans="1:17">
      <c r="A200" s="115" t="s">
        <v>1146</v>
      </c>
      <c r="B200" s="116"/>
      <c r="C200" s="156"/>
      <c r="D200" s="130" t="s">
        <v>847</v>
      </c>
      <c r="E200" s="130">
        <v>213</v>
      </c>
      <c r="F200" s="118" t="s">
        <v>839</v>
      </c>
      <c r="G200" s="131">
        <v>43374</v>
      </c>
      <c r="H200" s="61" t="s">
        <v>840</v>
      </c>
      <c r="I200" s="120">
        <v>240</v>
      </c>
      <c r="J200" s="129"/>
      <c r="K200" s="129"/>
      <c r="L200" s="122">
        <v>156670</v>
      </c>
      <c r="M200" s="123">
        <v>0.92</v>
      </c>
      <c r="N200" s="122">
        <v>144140</v>
      </c>
      <c r="O200" s="124"/>
      <c r="P200" s="125">
        <f t="shared" si="3"/>
        <v>653</v>
      </c>
      <c r="Q200" s="126" t="s">
        <v>1096</v>
      </c>
    </row>
    <row r="201" s="2" customFormat="1" ht="15.75" customHeight="1" spans="1:17">
      <c r="A201" s="115" t="s">
        <v>1147</v>
      </c>
      <c r="B201" s="116"/>
      <c r="C201" s="156"/>
      <c r="D201" s="130" t="s">
        <v>847</v>
      </c>
      <c r="E201" s="130">
        <v>214</v>
      </c>
      <c r="F201" s="118" t="s">
        <v>839</v>
      </c>
      <c r="G201" s="131">
        <v>43374</v>
      </c>
      <c r="H201" s="61" t="s">
        <v>840</v>
      </c>
      <c r="I201" s="120">
        <v>240</v>
      </c>
      <c r="J201" s="129"/>
      <c r="K201" s="129"/>
      <c r="L201" s="122">
        <v>156670</v>
      </c>
      <c r="M201" s="123">
        <v>0.92</v>
      </c>
      <c r="N201" s="122">
        <v>144140</v>
      </c>
      <c r="O201" s="124"/>
      <c r="P201" s="125">
        <f t="shared" si="3"/>
        <v>653</v>
      </c>
      <c r="Q201" s="126" t="s">
        <v>1096</v>
      </c>
    </row>
    <row r="202" s="2" customFormat="1" ht="15.75" customHeight="1" spans="1:17">
      <c r="A202" s="115" t="s">
        <v>1148</v>
      </c>
      <c r="B202" s="116"/>
      <c r="C202" s="156"/>
      <c r="D202" s="130" t="s">
        <v>847</v>
      </c>
      <c r="E202" s="130">
        <v>215</v>
      </c>
      <c r="F202" s="118" t="s">
        <v>839</v>
      </c>
      <c r="G202" s="131">
        <v>43374</v>
      </c>
      <c r="H202" s="61" t="s">
        <v>840</v>
      </c>
      <c r="I202" s="120">
        <v>240</v>
      </c>
      <c r="J202" s="129"/>
      <c r="K202" s="129"/>
      <c r="L202" s="122">
        <v>156670</v>
      </c>
      <c r="M202" s="123">
        <v>0.92</v>
      </c>
      <c r="N202" s="122">
        <v>144140</v>
      </c>
      <c r="O202" s="124"/>
      <c r="P202" s="125">
        <f t="shared" si="3"/>
        <v>653</v>
      </c>
      <c r="Q202" s="126" t="s">
        <v>1096</v>
      </c>
    </row>
    <row r="203" s="2" customFormat="1" ht="15.75" customHeight="1" spans="1:17">
      <c r="A203" s="115" t="s">
        <v>1149</v>
      </c>
      <c r="B203" s="116"/>
      <c r="C203" s="156"/>
      <c r="D203" s="130" t="s">
        <v>847</v>
      </c>
      <c r="E203" s="130">
        <v>216</v>
      </c>
      <c r="F203" s="118" t="s">
        <v>839</v>
      </c>
      <c r="G203" s="131">
        <v>43374</v>
      </c>
      <c r="H203" s="61" t="s">
        <v>840</v>
      </c>
      <c r="I203" s="120">
        <v>240</v>
      </c>
      <c r="J203" s="129"/>
      <c r="K203" s="129"/>
      <c r="L203" s="122">
        <v>156670</v>
      </c>
      <c r="M203" s="123">
        <v>0.92</v>
      </c>
      <c r="N203" s="122">
        <v>144140</v>
      </c>
      <c r="O203" s="124"/>
      <c r="P203" s="125">
        <f t="shared" si="3"/>
        <v>653</v>
      </c>
      <c r="Q203" s="126" t="s">
        <v>1096</v>
      </c>
    </row>
    <row r="204" s="2" customFormat="1" ht="15.75" customHeight="1" spans="1:17">
      <c r="A204" s="115" t="s">
        <v>1150</v>
      </c>
      <c r="B204" s="116"/>
      <c r="C204" s="156"/>
      <c r="D204" s="130" t="s">
        <v>847</v>
      </c>
      <c r="E204" s="130">
        <v>217</v>
      </c>
      <c r="F204" s="118" t="s">
        <v>839</v>
      </c>
      <c r="G204" s="131">
        <v>43374</v>
      </c>
      <c r="H204" s="61" t="s">
        <v>840</v>
      </c>
      <c r="I204" s="120">
        <v>240</v>
      </c>
      <c r="J204" s="129"/>
      <c r="K204" s="129"/>
      <c r="L204" s="122">
        <v>156670</v>
      </c>
      <c r="M204" s="123">
        <v>0.92</v>
      </c>
      <c r="N204" s="122">
        <v>144140</v>
      </c>
      <c r="O204" s="124"/>
      <c r="P204" s="125">
        <f t="shared" si="3"/>
        <v>653</v>
      </c>
      <c r="Q204" s="126" t="s">
        <v>1096</v>
      </c>
    </row>
    <row r="205" s="2" customFormat="1" ht="15.75" customHeight="1" spans="1:17">
      <c r="A205" s="115" t="s">
        <v>1151</v>
      </c>
      <c r="B205" s="116"/>
      <c r="C205" s="156"/>
      <c r="D205" s="130" t="s">
        <v>847</v>
      </c>
      <c r="E205" s="130">
        <v>218</v>
      </c>
      <c r="F205" s="118" t="s">
        <v>839</v>
      </c>
      <c r="G205" s="131">
        <v>43374</v>
      </c>
      <c r="H205" s="61" t="s">
        <v>840</v>
      </c>
      <c r="I205" s="120">
        <v>240</v>
      </c>
      <c r="J205" s="129"/>
      <c r="K205" s="129"/>
      <c r="L205" s="122">
        <v>156670</v>
      </c>
      <c r="M205" s="123">
        <v>0.92</v>
      </c>
      <c r="N205" s="122">
        <v>144140</v>
      </c>
      <c r="O205" s="124"/>
      <c r="P205" s="125">
        <f t="shared" si="3"/>
        <v>653</v>
      </c>
      <c r="Q205" s="126" t="s">
        <v>1096</v>
      </c>
    </row>
    <row r="206" s="2" customFormat="1" ht="15.75" customHeight="1" spans="1:17">
      <c r="A206" s="115" t="s">
        <v>1152</v>
      </c>
      <c r="B206" s="116"/>
      <c r="C206" s="156"/>
      <c r="D206" s="130" t="s">
        <v>847</v>
      </c>
      <c r="E206" s="130">
        <v>219</v>
      </c>
      <c r="F206" s="118" t="s">
        <v>839</v>
      </c>
      <c r="G206" s="131">
        <v>43374</v>
      </c>
      <c r="H206" s="61" t="s">
        <v>840</v>
      </c>
      <c r="I206" s="120">
        <v>240</v>
      </c>
      <c r="J206" s="129"/>
      <c r="K206" s="129"/>
      <c r="L206" s="122">
        <v>156670</v>
      </c>
      <c r="M206" s="123">
        <v>0.92</v>
      </c>
      <c r="N206" s="122">
        <v>144140</v>
      </c>
      <c r="O206" s="124"/>
      <c r="P206" s="125">
        <f t="shared" si="3"/>
        <v>653</v>
      </c>
      <c r="Q206" s="126" t="s">
        <v>1096</v>
      </c>
    </row>
    <row r="207" s="2" customFormat="1" ht="15.75" customHeight="1" spans="1:17">
      <c r="A207" s="115" t="s">
        <v>1153</v>
      </c>
      <c r="B207" s="116"/>
      <c r="C207" s="156"/>
      <c r="D207" s="130" t="s">
        <v>847</v>
      </c>
      <c r="E207" s="130">
        <v>220</v>
      </c>
      <c r="F207" s="118" t="s">
        <v>839</v>
      </c>
      <c r="G207" s="131">
        <v>43374</v>
      </c>
      <c r="H207" s="61" t="s">
        <v>840</v>
      </c>
      <c r="I207" s="120">
        <v>240</v>
      </c>
      <c r="J207" s="129"/>
      <c r="K207" s="129"/>
      <c r="L207" s="122">
        <v>156670</v>
      </c>
      <c r="M207" s="123">
        <v>0.92</v>
      </c>
      <c r="N207" s="122">
        <v>144140</v>
      </c>
      <c r="O207" s="124"/>
      <c r="P207" s="125">
        <f t="shared" si="3"/>
        <v>653</v>
      </c>
      <c r="Q207" s="126" t="s">
        <v>1096</v>
      </c>
    </row>
    <row r="208" s="2" customFormat="1" ht="15.75" customHeight="1" spans="1:17">
      <c r="A208" s="115" t="s">
        <v>1154</v>
      </c>
      <c r="B208" s="116"/>
      <c r="C208" s="156"/>
      <c r="D208" s="118" t="s">
        <v>837</v>
      </c>
      <c r="E208" s="130">
        <v>301</v>
      </c>
      <c r="F208" s="118" t="s">
        <v>839</v>
      </c>
      <c r="G208" s="131">
        <v>43040</v>
      </c>
      <c r="H208" s="61" t="s">
        <v>840</v>
      </c>
      <c r="I208" s="120">
        <v>320</v>
      </c>
      <c r="J208" s="129"/>
      <c r="K208" s="129"/>
      <c r="L208" s="122">
        <v>208890</v>
      </c>
      <c r="M208" s="123">
        <v>0.9</v>
      </c>
      <c r="N208" s="122">
        <v>188000</v>
      </c>
      <c r="O208" s="124"/>
      <c r="P208" s="125">
        <f t="shared" si="3"/>
        <v>653</v>
      </c>
      <c r="Q208" s="126" t="s">
        <v>1096</v>
      </c>
    </row>
    <row r="209" s="3" customFormat="1" ht="15.75" customHeight="1" spans="1:17">
      <c r="A209" s="115" t="s">
        <v>1155</v>
      </c>
      <c r="B209" s="116"/>
      <c r="C209" s="156"/>
      <c r="D209" s="118" t="s">
        <v>837</v>
      </c>
      <c r="E209" s="130">
        <v>302</v>
      </c>
      <c r="F209" s="118" t="s">
        <v>839</v>
      </c>
      <c r="G209" s="131">
        <v>43040</v>
      </c>
      <c r="H209" s="61" t="s">
        <v>840</v>
      </c>
      <c r="I209" s="120">
        <v>320</v>
      </c>
      <c r="J209" s="129"/>
      <c r="K209" s="129"/>
      <c r="L209" s="122">
        <v>208890</v>
      </c>
      <c r="M209" s="123">
        <v>0.9</v>
      </c>
      <c r="N209" s="122">
        <v>188000</v>
      </c>
      <c r="O209" s="124"/>
      <c r="P209" s="125">
        <f t="shared" si="3"/>
        <v>653</v>
      </c>
      <c r="Q209" s="126" t="s">
        <v>1096</v>
      </c>
    </row>
    <row r="210" s="3" customFormat="1" ht="15.75" customHeight="1" spans="1:17">
      <c r="A210" s="115" t="s">
        <v>1156</v>
      </c>
      <c r="B210" s="116"/>
      <c r="C210" s="156"/>
      <c r="D210" s="118" t="s">
        <v>837</v>
      </c>
      <c r="E210" s="130">
        <v>303</v>
      </c>
      <c r="F210" s="118" t="s">
        <v>839</v>
      </c>
      <c r="G210" s="131">
        <v>43040</v>
      </c>
      <c r="H210" s="61" t="s">
        <v>840</v>
      </c>
      <c r="I210" s="120">
        <v>320</v>
      </c>
      <c r="J210" s="129"/>
      <c r="K210" s="129"/>
      <c r="L210" s="122">
        <v>208890</v>
      </c>
      <c r="M210" s="123">
        <v>0.9</v>
      </c>
      <c r="N210" s="122">
        <v>188000</v>
      </c>
      <c r="O210" s="124"/>
      <c r="P210" s="125">
        <f t="shared" si="3"/>
        <v>653</v>
      </c>
      <c r="Q210" s="126" t="s">
        <v>1096</v>
      </c>
    </row>
    <row r="211" s="3" customFormat="1" ht="15.75" customHeight="1" spans="1:17">
      <c r="A211" s="115" t="s">
        <v>1157</v>
      </c>
      <c r="B211" s="116"/>
      <c r="C211" s="156"/>
      <c r="D211" s="118" t="s">
        <v>837</v>
      </c>
      <c r="E211" s="130">
        <v>304</v>
      </c>
      <c r="F211" s="118" t="s">
        <v>839</v>
      </c>
      <c r="G211" s="131">
        <v>43040</v>
      </c>
      <c r="H211" s="61" t="s">
        <v>840</v>
      </c>
      <c r="I211" s="120">
        <v>320</v>
      </c>
      <c r="J211" s="129"/>
      <c r="K211" s="129"/>
      <c r="L211" s="122">
        <v>208890</v>
      </c>
      <c r="M211" s="123">
        <v>0.9</v>
      </c>
      <c r="N211" s="122">
        <v>188000</v>
      </c>
      <c r="O211" s="124"/>
      <c r="P211" s="125">
        <f t="shared" si="3"/>
        <v>653</v>
      </c>
      <c r="Q211" s="126" t="s">
        <v>1096</v>
      </c>
    </row>
    <row r="212" s="3" customFormat="1" ht="15.75" customHeight="1" spans="1:17">
      <c r="A212" s="115" t="s">
        <v>1158</v>
      </c>
      <c r="B212" s="116"/>
      <c r="C212" s="156"/>
      <c r="D212" s="118" t="s">
        <v>837</v>
      </c>
      <c r="E212" s="130">
        <v>305</v>
      </c>
      <c r="F212" s="118" t="s">
        <v>839</v>
      </c>
      <c r="G212" s="131">
        <v>43040</v>
      </c>
      <c r="H212" s="61" t="s">
        <v>840</v>
      </c>
      <c r="I212" s="120">
        <v>320</v>
      </c>
      <c r="J212" s="129"/>
      <c r="K212" s="129"/>
      <c r="L212" s="122">
        <v>208890</v>
      </c>
      <c r="M212" s="123">
        <v>0.9</v>
      </c>
      <c r="N212" s="122">
        <v>188000</v>
      </c>
      <c r="O212" s="124"/>
      <c r="P212" s="125">
        <f t="shared" si="3"/>
        <v>653</v>
      </c>
      <c r="Q212" s="126" t="s">
        <v>1096</v>
      </c>
    </row>
    <row r="213" s="3" customFormat="1" ht="15.75" customHeight="1" spans="1:17">
      <c r="A213" s="115" t="s">
        <v>1159</v>
      </c>
      <c r="B213" s="116"/>
      <c r="C213" s="156"/>
      <c r="D213" s="118" t="s">
        <v>837</v>
      </c>
      <c r="E213" s="130">
        <v>306</v>
      </c>
      <c r="F213" s="118" t="s">
        <v>839</v>
      </c>
      <c r="G213" s="131">
        <v>43040</v>
      </c>
      <c r="H213" s="61" t="s">
        <v>840</v>
      </c>
      <c r="I213" s="120">
        <v>320</v>
      </c>
      <c r="J213" s="129"/>
      <c r="K213" s="129"/>
      <c r="L213" s="122">
        <v>208890</v>
      </c>
      <c r="M213" s="123">
        <v>0.9</v>
      </c>
      <c r="N213" s="122">
        <v>188000</v>
      </c>
      <c r="O213" s="124"/>
      <c r="P213" s="125">
        <f t="shared" si="3"/>
        <v>653</v>
      </c>
      <c r="Q213" s="126" t="s">
        <v>1096</v>
      </c>
    </row>
    <row r="214" s="3" customFormat="1" ht="15.75" customHeight="1" spans="1:17">
      <c r="A214" s="115" t="s">
        <v>1160</v>
      </c>
      <c r="B214" s="116"/>
      <c r="C214" s="156"/>
      <c r="D214" s="118" t="s">
        <v>837</v>
      </c>
      <c r="E214" s="130">
        <v>307</v>
      </c>
      <c r="F214" s="118" t="s">
        <v>839</v>
      </c>
      <c r="G214" s="131">
        <v>43040</v>
      </c>
      <c r="H214" s="61" t="s">
        <v>840</v>
      </c>
      <c r="I214" s="120">
        <v>320</v>
      </c>
      <c r="J214" s="129"/>
      <c r="K214" s="129"/>
      <c r="L214" s="122">
        <v>208890</v>
      </c>
      <c r="M214" s="123">
        <v>0.9</v>
      </c>
      <c r="N214" s="122">
        <v>188000</v>
      </c>
      <c r="O214" s="124"/>
      <c r="P214" s="125">
        <f t="shared" ref="P214:P277" si="4">L214/I214</f>
        <v>653</v>
      </c>
      <c r="Q214" s="126" t="s">
        <v>1096</v>
      </c>
    </row>
    <row r="215" s="78" customFormat="1" ht="15.75" customHeight="1" spans="1:17">
      <c r="A215" s="115" t="s">
        <v>1161</v>
      </c>
      <c r="B215" s="116"/>
      <c r="C215" s="156"/>
      <c r="D215" s="118" t="s">
        <v>837</v>
      </c>
      <c r="E215" s="130">
        <v>308</v>
      </c>
      <c r="F215" s="118" t="s">
        <v>839</v>
      </c>
      <c r="G215" s="131">
        <v>43040</v>
      </c>
      <c r="H215" s="61" t="s">
        <v>840</v>
      </c>
      <c r="I215" s="120">
        <v>320</v>
      </c>
      <c r="J215" s="129"/>
      <c r="K215" s="129"/>
      <c r="L215" s="122">
        <v>208890</v>
      </c>
      <c r="M215" s="123">
        <v>0.9</v>
      </c>
      <c r="N215" s="122">
        <v>188000</v>
      </c>
      <c r="O215" s="124"/>
      <c r="P215" s="125">
        <f t="shared" si="4"/>
        <v>653</v>
      </c>
      <c r="Q215" s="126" t="s">
        <v>1096</v>
      </c>
    </row>
    <row r="216" s="3" customFormat="1" ht="15.75" customHeight="1" spans="1:17">
      <c r="A216" s="115" t="s">
        <v>1162</v>
      </c>
      <c r="B216" s="116"/>
      <c r="C216" s="156"/>
      <c r="D216" s="118" t="s">
        <v>837</v>
      </c>
      <c r="E216" s="130">
        <v>309</v>
      </c>
      <c r="F216" s="118" t="s">
        <v>839</v>
      </c>
      <c r="G216" s="131">
        <v>43040</v>
      </c>
      <c r="H216" s="61" t="s">
        <v>840</v>
      </c>
      <c r="I216" s="120">
        <v>320</v>
      </c>
      <c r="J216" s="129"/>
      <c r="K216" s="129"/>
      <c r="L216" s="122">
        <v>208890</v>
      </c>
      <c r="M216" s="123">
        <v>0.9</v>
      </c>
      <c r="N216" s="122">
        <v>188000</v>
      </c>
      <c r="O216" s="124"/>
      <c r="P216" s="125">
        <f t="shared" si="4"/>
        <v>653</v>
      </c>
      <c r="Q216" s="126" t="s">
        <v>1096</v>
      </c>
    </row>
    <row r="217" s="2" customFormat="1" ht="15.75" customHeight="1" spans="1:17">
      <c r="A217" s="115" t="s">
        <v>1163</v>
      </c>
      <c r="B217" s="116"/>
      <c r="C217" s="156"/>
      <c r="D217" s="118" t="s">
        <v>837</v>
      </c>
      <c r="E217" s="130">
        <v>310</v>
      </c>
      <c r="F217" s="118" t="s">
        <v>839</v>
      </c>
      <c r="G217" s="131">
        <v>43040</v>
      </c>
      <c r="H217" s="61" t="s">
        <v>840</v>
      </c>
      <c r="I217" s="120">
        <v>320</v>
      </c>
      <c r="J217" s="129"/>
      <c r="K217" s="129"/>
      <c r="L217" s="122">
        <v>208890</v>
      </c>
      <c r="M217" s="123">
        <v>0.9</v>
      </c>
      <c r="N217" s="122">
        <v>188000</v>
      </c>
      <c r="O217" s="124"/>
      <c r="P217" s="125">
        <f t="shared" si="4"/>
        <v>653</v>
      </c>
      <c r="Q217" s="126" t="s">
        <v>1096</v>
      </c>
    </row>
    <row r="218" s="2" customFormat="1" ht="15.75" customHeight="1" spans="1:17">
      <c r="A218" s="115" t="s">
        <v>1164</v>
      </c>
      <c r="B218" s="116"/>
      <c r="C218" s="156"/>
      <c r="D218" s="118" t="s">
        <v>837</v>
      </c>
      <c r="E218" s="130">
        <v>311</v>
      </c>
      <c r="F218" s="118" t="s">
        <v>839</v>
      </c>
      <c r="G218" s="131">
        <v>43040</v>
      </c>
      <c r="H218" s="61" t="s">
        <v>840</v>
      </c>
      <c r="I218" s="120">
        <v>320</v>
      </c>
      <c r="J218" s="129"/>
      <c r="K218" s="129"/>
      <c r="L218" s="122">
        <v>208890</v>
      </c>
      <c r="M218" s="123">
        <v>0.9</v>
      </c>
      <c r="N218" s="122">
        <v>188000</v>
      </c>
      <c r="O218" s="124"/>
      <c r="P218" s="125">
        <f t="shared" si="4"/>
        <v>653</v>
      </c>
      <c r="Q218" s="126" t="s">
        <v>1096</v>
      </c>
    </row>
    <row r="219" s="2" customFormat="1" ht="15.75" customHeight="1" spans="1:17">
      <c r="A219" s="115" t="s">
        <v>1165</v>
      </c>
      <c r="B219" s="116"/>
      <c r="C219" s="156"/>
      <c r="D219" s="118" t="s">
        <v>837</v>
      </c>
      <c r="E219" s="130">
        <v>312</v>
      </c>
      <c r="F219" s="118" t="s">
        <v>839</v>
      </c>
      <c r="G219" s="131">
        <v>43040</v>
      </c>
      <c r="H219" s="61" t="s">
        <v>840</v>
      </c>
      <c r="I219" s="120">
        <v>320</v>
      </c>
      <c r="J219" s="129"/>
      <c r="K219" s="129"/>
      <c r="L219" s="122">
        <v>208890</v>
      </c>
      <c r="M219" s="123">
        <v>0.9</v>
      </c>
      <c r="N219" s="122">
        <v>188000</v>
      </c>
      <c r="O219" s="124"/>
      <c r="P219" s="125">
        <f t="shared" si="4"/>
        <v>653</v>
      </c>
      <c r="Q219" s="126" t="s">
        <v>1096</v>
      </c>
    </row>
    <row r="220" s="2" customFormat="1" ht="15.75" customHeight="1" spans="1:17">
      <c r="A220" s="115" t="s">
        <v>1166</v>
      </c>
      <c r="B220" s="116"/>
      <c r="C220" s="156"/>
      <c r="D220" s="118" t="s">
        <v>837</v>
      </c>
      <c r="E220" s="130">
        <v>313</v>
      </c>
      <c r="F220" s="118" t="s">
        <v>839</v>
      </c>
      <c r="G220" s="131">
        <v>43040</v>
      </c>
      <c r="H220" s="61" t="s">
        <v>840</v>
      </c>
      <c r="I220" s="120">
        <v>320</v>
      </c>
      <c r="J220" s="129"/>
      <c r="K220" s="129"/>
      <c r="L220" s="122">
        <v>208890</v>
      </c>
      <c r="M220" s="123">
        <v>0.9</v>
      </c>
      <c r="N220" s="122">
        <v>188000</v>
      </c>
      <c r="O220" s="124"/>
      <c r="P220" s="125">
        <f t="shared" si="4"/>
        <v>653</v>
      </c>
      <c r="Q220" s="126" t="s">
        <v>1096</v>
      </c>
    </row>
    <row r="221" s="2" customFormat="1" ht="15.75" customHeight="1" spans="1:17">
      <c r="A221" s="115" t="s">
        <v>1167</v>
      </c>
      <c r="B221" s="116"/>
      <c r="C221" s="156"/>
      <c r="D221" s="118" t="s">
        <v>837</v>
      </c>
      <c r="E221" s="130">
        <v>314</v>
      </c>
      <c r="F221" s="118" t="s">
        <v>839</v>
      </c>
      <c r="G221" s="131">
        <v>43040</v>
      </c>
      <c r="H221" s="61" t="s">
        <v>840</v>
      </c>
      <c r="I221" s="120">
        <v>320</v>
      </c>
      <c r="J221" s="129"/>
      <c r="K221" s="129"/>
      <c r="L221" s="122">
        <v>208890</v>
      </c>
      <c r="M221" s="123">
        <v>0.9</v>
      </c>
      <c r="N221" s="122">
        <v>188000</v>
      </c>
      <c r="O221" s="124"/>
      <c r="P221" s="125">
        <f t="shared" si="4"/>
        <v>653</v>
      </c>
      <c r="Q221" s="126" t="s">
        <v>1096</v>
      </c>
    </row>
    <row r="222" s="2" customFormat="1" ht="15.75" customHeight="1" spans="1:17">
      <c r="A222" s="115" t="s">
        <v>1168</v>
      </c>
      <c r="B222" s="116"/>
      <c r="C222" s="156"/>
      <c r="D222" s="118" t="s">
        <v>837</v>
      </c>
      <c r="E222" s="130">
        <v>315</v>
      </c>
      <c r="F222" s="118" t="s">
        <v>839</v>
      </c>
      <c r="G222" s="131">
        <v>43040</v>
      </c>
      <c r="H222" s="61" t="s">
        <v>840</v>
      </c>
      <c r="I222" s="120">
        <v>320</v>
      </c>
      <c r="J222" s="129"/>
      <c r="K222" s="129"/>
      <c r="L222" s="122">
        <v>208890</v>
      </c>
      <c r="M222" s="123">
        <v>0.9</v>
      </c>
      <c r="N222" s="122">
        <v>188000</v>
      </c>
      <c r="O222" s="124"/>
      <c r="P222" s="125">
        <f t="shared" si="4"/>
        <v>653</v>
      </c>
      <c r="Q222" s="126" t="s">
        <v>1096</v>
      </c>
    </row>
    <row r="223" s="2" customFormat="1" ht="15.75" customHeight="1" spans="1:17">
      <c r="A223" s="115" t="s">
        <v>1169</v>
      </c>
      <c r="B223" s="116"/>
      <c r="C223" s="156"/>
      <c r="D223" s="118" t="s">
        <v>837</v>
      </c>
      <c r="E223" s="130">
        <v>316</v>
      </c>
      <c r="F223" s="118" t="s">
        <v>839</v>
      </c>
      <c r="G223" s="131">
        <v>43040</v>
      </c>
      <c r="H223" s="61" t="s">
        <v>840</v>
      </c>
      <c r="I223" s="120">
        <v>320</v>
      </c>
      <c r="J223" s="129"/>
      <c r="K223" s="129"/>
      <c r="L223" s="122">
        <v>208890</v>
      </c>
      <c r="M223" s="123">
        <v>0.9</v>
      </c>
      <c r="N223" s="122">
        <v>188000</v>
      </c>
      <c r="O223" s="124"/>
      <c r="P223" s="125">
        <f t="shared" si="4"/>
        <v>653</v>
      </c>
      <c r="Q223" s="126" t="s">
        <v>1096</v>
      </c>
    </row>
    <row r="224" s="2" customFormat="1" ht="15.75" customHeight="1" spans="1:17">
      <c r="A224" s="115" t="s">
        <v>1170</v>
      </c>
      <c r="B224" s="116"/>
      <c r="C224" s="156"/>
      <c r="D224" s="118" t="s">
        <v>847</v>
      </c>
      <c r="E224" s="130">
        <v>317</v>
      </c>
      <c r="F224" s="118" t="s">
        <v>839</v>
      </c>
      <c r="G224" s="131">
        <v>43040</v>
      </c>
      <c r="H224" s="61" t="s">
        <v>840</v>
      </c>
      <c r="I224" s="120">
        <v>260</v>
      </c>
      <c r="J224" s="129"/>
      <c r="K224" s="129"/>
      <c r="L224" s="122">
        <v>169720</v>
      </c>
      <c r="M224" s="123">
        <v>0.9</v>
      </c>
      <c r="N224" s="122">
        <v>152750</v>
      </c>
      <c r="O224" s="124"/>
      <c r="P224" s="125">
        <f t="shared" si="4"/>
        <v>653</v>
      </c>
      <c r="Q224" s="126" t="s">
        <v>1096</v>
      </c>
    </row>
    <row r="225" s="2" customFormat="1" ht="15.75" customHeight="1" spans="1:17">
      <c r="A225" s="115" t="s">
        <v>1171</v>
      </c>
      <c r="B225" s="116"/>
      <c r="C225" s="156"/>
      <c r="D225" s="118" t="s">
        <v>847</v>
      </c>
      <c r="E225" s="130">
        <v>318</v>
      </c>
      <c r="F225" s="118" t="s">
        <v>839</v>
      </c>
      <c r="G225" s="131">
        <v>43040</v>
      </c>
      <c r="H225" s="61" t="s">
        <v>840</v>
      </c>
      <c r="I225" s="120">
        <v>260</v>
      </c>
      <c r="J225" s="129"/>
      <c r="K225" s="129"/>
      <c r="L225" s="122">
        <v>169720</v>
      </c>
      <c r="M225" s="123">
        <v>0.9</v>
      </c>
      <c r="N225" s="122">
        <v>152750</v>
      </c>
      <c r="O225" s="124"/>
      <c r="P225" s="125">
        <f t="shared" si="4"/>
        <v>653</v>
      </c>
      <c r="Q225" s="126" t="s">
        <v>1096</v>
      </c>
    </row>
    <row r="226" s="2" customFormat="1" ht="15.75" customHeight="1" spans="1:17">
      <c r="A226" s="115" t="s">
        <v>1172</v>
      </c>
      <c r="B226" s="116"/>
      <c r="C226" s="156"/>
      <c r="D226" s="118" t="s">
        <v>847</v>
      </c>
      <c r="E226" s="130">
        <v>319</v>
      </c>
      <c r="F226" s="118" t="s">
        <v>839</v>
      </c>
      <c r="G226" s="131">
        <v>43040</v>
      </c>
      <c r="H226" s="61" t="s">
        <v>840</v>
      </c>
      <c r="I226" s="120">
        <v>260</v>
      </c>
      <c r="J226" s="129"/>
      <c r="K226" s="129"/>
      <c r="L226" s="122">
        <v>169720</v>
      </c>
      <c r="M226" s="123">
        <v>0.9</v>
      </c>
      <c r="N226" s="122">
        <v>152750</v>
      </c>
      <c r="O226" s="124"/>
      <c r="P226" s="125">
        <f t="shared" si="4"/>
        <v>653</v>
      </c>
      <c r="Q226" s="126" t="s">
        <v>1096</v>
      </c>
    </row>
    <row r="227" s="2" customFormat="1" ht="15.75" customHeight="1" spans="1:17">
      <c r="A227" s="115" t="s">
        <v>1173</v>
      </c>
      <c r="B227" s="116"/>
      <c r="C227" s="156"/>
      <c r="D227" s="118" t="s">
        <v>847</v>
      </c>
      <c r="E227" s="130">
        <v>320</v>
      </c>
      <c r="F227" s="118" t="s">
        <v>839</v>
      </c>
      <c r="G227" s="131">
        <v>43040</v>
      </c>
      <c r="H227" s="61" t="s">
        <v>840</v>
      </c>
      <c r="I227" s="120">
        <v>260</v>
      </c>
      <c r="J227" s="129"/>
      <c r="K227" s="129"/>
      <c r="L227" s="122">
        <v>169720</v>
      </c>
      <c r="M227" s="123">
        <v>0.9</v>
      </c>
      <c r="N227" s="122">
        <v>152750</v>
      </c>
      <c r="O227" s="124"/>
      <c r="P227" s="125">
        <f t="shared" si="4"/>
        <v>653</v>
      </c>
      <c r="Q227" s="126" t="s">
        <v>1096</v>
      </c>
    </row>
    <row r="228" s="2" customFormat="1" ht="15.75" customHeight="1" spans="1:17">
      <c r="A228" s="115" t="s">
        <v>1174</v>
      </c>
      <c r="B228" s="116"/>
      <c r="C228" s="156"/>
      <c r="D228" s="118" t="s">
        <v>847</v>
      </c>
      <c r="E228" s="130">
        <v>321</v>
      </c>
      <c r="F228" s="118" t="s">
        <v>839</v>
      </c>
      <c r="G228" s="131">
        <v>43040</v>
      </c>
      <c r="H228" s="61" t="s">
        <v>840</v>
      </c>
      <c r="I228" s="120">
        <v>260</v>
      </c>
      <c r="J228" s="129"/>
      <c r="K228" s="129"/>
      <c r="L228" s="122">
        <v>169720</v>
      </c>
      <c r="M228" s="123">
        <v>0.9</v>
      </c>
      <c r="N228" s="122">
        <v>152750</v>
      </c>
      <c r="O228" s="124"/>
      <c r="P228" s="125">
        <f t="shared" si="4"/>
        <v>653</v>
      </c>
      <c r="Q228" s="126" t="s">
        <v>1096</v>
      </c>
    </row>
    <row r="229" s="75" customFormat="1" ht="15.75" customHeight="1" spans="1:17">
      <c r="A229" s="115" t="s">
        <v>1175</v>
      </c>
      <c r="B229" s="116"/>
      <c r="C229" s="156"/>
      <c r="D229" s="118" t="s">
        <v>847</v>
      </c>
      <c r="E229" s="130">
        <v>322</v>
      </c>
      <c r="F229" s="118" t="s">
        <v>839</v>
      </c>
      <c r="G229" s="131">
        <v>43040</v>
      </c>
      <c r="H229" s="61" t="s">
        <v>840</v>
      </c>
      <c r="I229" s="120">
        <v>260</v>
      </c>
      <c r="J229" s="129"/>
      <c r="K229" s="129"/>
      <c r="L229" s="122">
        <v>169720</v>
      </c>
      <c r="M229" s="123">
        <v>0.9</v>
      </c>
      <c r="N229" s="122">
        <v>152750</v>
      </c>
      <c r="O229" s="124"/>
      <c r="P229" s="125">
        <f t="shared" si="4"/>
        <v>653</v>
      </c>
      <c r="Q229" s="126" t="s">
        <v>1096</v>
      </c>
    </row>
    <row r="230" s="2" customFormat="1" ht="15.75" customHeight="1" spans="1:17">
      <c r="A230" s="115" t="s">
        <v>1176</v>
      </c>
      <c r="B230" s="116"/>
      <c r="C230" s="156"/>
      <c r="D230" s="118" t="s">
        <v>847</v>
      </c>
      <c r="E230" s="130">
        <v>323</v>
      </c>
      <c r="F230" s="118" t="s">
        <v>839</v>
      </c>
      <c r="G230" s="131">
        <v>43040</v>
      </c>
      <c r="H230" s="61" t="s">
        <v>840</v>
      </c>
      <c r="I230" s="120">
        <v>260</v>
      </c>
      <c r="J230" s="129"/>
      <c r="K230" s="129"/>
      <c r="L230" s="122">
        <v>169720</v>
      </c>
      <c r="M230" s="123">
        <v>0.9</v>
      </c>
      <c r="N230" s="122">
        <v>152750</v>
      </c>
      <c r="O230" s="124"/>
      <c r="P230" s="125">
        <f t="shared" si="4"/>
        <v>653</v>
      </c>
      <c r="Q230" s="126" t="s">
        <v>1096</v>
      </c>
    </row>
    <row r="231" s="2" customFormat="1" ht="15.75" customHeight="1" spans="1:17">
      <c r="A231" s="115" t="s">
        <v>1177</v>
      </c>
      <c r="B231" s="116"/>
      <c r="C231" s="156"/>
      <c r="D231" s="118" t="s">
        <v>847</v>
      </c>
      <c r="E231" s="130">
        <v>324</v>
      </c>
      <c r="F231" s="118" t="s">
        <v>839</v>
      </c>
      <c r="G231" s="131">
        <v>43040</v>
      </c>
      <c r="H231" s="61" t="s">
        <v>840</v>
      </c>
      <c r="I231" s="120">
        <v>260</v>
      </c>
      <c r="J231" s="129"/>
      <c r="K231" s="129"/>
      <c r="L231" s="122">
        <v>169720</v>
      </c>
      <c r="M231" s="123">
        <v>0.9</v>
      </c>
      <c r="N231" s="122">
        <v>152750</v>
      </c>
      <c r="O231" s="124"/>
      <c r="P231" s="125">
        <f t="shared" si="4"/>
        <v>653</v>
      </c>
      <c r="Q231" s="126" t="s">
        <v>1096</v>
      </c>
    </row>
    <row r="232" s="2" customFormat="1" ht="15.75" customHeight="1" spans="1:17">
      <c r="A232" s="115" t="s">
        <v>1178</v>
      </c>
      <c r="B232" s="116"/>
      <c r="C232" s="156"/>
      <c r="D232" s="118" t="s">
        <v>847</v>
      </c>
      <c r="E232" s="130">
        <v>325</v>
      </c>
      <c r="F232" s="118" t="s">
        <v>839</v>
      </c>
      <c r="G232" s="131">
        <v>43040</v>
      </c>
      <c r="H232" s="61" t="s">
        <v>840</v>
      </c>
      <c r="I232" s="120">
        <v>260</v>
      </c>
      <c r="J232" s="129"/>
      <c r="K232" s="129"/>
      <c r="L232" s="122">
        <v>169720</v>
      </c>
      <c r="M232" s="123">
        <v>0.9</v>
      </c>
      <c r="N232" s="122">
        <v>152750</v>
      </c>
      <c r="O232" s="124"/>
      <c r="P232" s="125">
        <f t="shared" si="4"/>
        <v>653</v>
      </c>
      <c r="Q232" s="126" t="s">
        <v>1096</v>
      </c>
    </row>
    <row r="233" s="2" customFormat="1" ht="15.75" customHeight="1" spans="1:17">
      <c r="A233" s="115" t="s">
        <v>1179</v>
      </c>
      <c r="B233" s="116"/>
      <c r="C233" s="156"/>
      <c r="D233" s="118" t="s">
        <v>847</v>
      </c>
      <c r="E233" s="130">
        <v>326</v>
      </c>
      <c r="F233" s="118" t="s">
        <v>839</v>
      </c>
      <c r="G233" s="131">
        <v>43040</v>
      </c>
      <c r="H233" s="61" t="s">
        <v>840</v>
      </c>
      <c r="I233" s="120">
        <v>260</v>
      </c>
      <c r="J233" s="129"/>
      <c r="K233" s="129"/>
      <c r="L233" s="122">
        <v>169720</v>
      </c>
      <c r="M233" s="123">
        <v>0.9</v>
      </c>
      <c r="N233" s="122">
        <v>152750</v>
      </c>
      <c r="O233" s="124"/>
      <c r="P233" s="125">
        <f t="shared" si="4"/>
        <v>653</v>
      </c>
      <c r="Q233" s="126" t="s">
        <v>1096</v>
      </c>
    </row>
    <row r="234" s="2" customFormat="1" ht="15.75" customHeight="1" spans="1:17">
      <c r="A234" s="115" t="s">
        <v>1180</v>
      </c>
      <c r="B234" s="116"/>
      <c r="C234" s="156"/>
      <c r="D234" s="118" t="s">
        <v>847</v>
      </c>
      <c r="E234" s="130">
        <v>327</v>
      </c>
      <c r="F234" s="118" t="s">
        <v>839</v>
      </c>
      <c r="G234" s="131">
        <v>43040</v>
      </c>
      <c r="H234" s="61" t="s">
        <v>840</v>
      </c>
      <c r="I234" s="120">
        <v>260</v>
      </c>
      <c r="J234" s="129"/>
      <c r="K234" s="129"/>
      <c r="L234" s="122">
        <v>169720</v>
      </c>
      <c r="M234" s="123">
        <v>0.9</v>
      </c>
      <c r="N234" s="122">
        <v>152750</v>
      </c>
      <c r="O234" s="124"/>
      <c r="P234" s="125">
        <f t="shared" si="4"/>
        <v>653</v>
      </c>
      <c r="Q234" s="126" t="s">
        <v>1096</v>
      </c>
    </row>
    <row r="235" s="2" customFormat="1" ht="15.75" customHeight="1" spans="1:17">
      <c r="A235" s="115" t="s">
        <v>1181</v>
      </c>
      <c r="B235" s="116"/>
      <c r="C235" s="156"/>
      <c r="D235" s="118" t="s">
        <v>847</v>
      </c>
      <c r="E235" s="130">
        <v>328</v>
      </c>
      <c r="F235" s="118" t="s">
        <v>839</v>
      </c>
      <c r="G235" s="131">
        <v>43040</v>
      </c>
      <c r="H235" s="61" t="s">
        <v>840</v>
      </c>
      <c r="I235" s="120">
        <v>260</v>
      </c>
      <c r="J235" s="129"/>
      <c r="K235" s="129"/>
      <c r="L235" s="122">
        <v>169720</v>
      </c>
      <c r="M235" s="123">
        <v>0.9</v>
      </c>
      <c r="N235" s="122">
        <v>152750</v>
      </c>
      <c r="O235" s="124"/>
      <c r="P235" s="125">
        <f t="shared" si="4"/>
        <v>653</v>
      </c>
      <c r="Q235" s="126" t="s">
        <v>1096</v>
      </c>
    </row>
    <row r="236" s="2" customFormat="1" ht="15.75" customHeight="1" spans="1:17">
      <c r="A236" s="115" t="s">
        <v>1182</v>
      </c>
      <c r="B236" s="116"/>
      <c r="C236" s="156"/>
      <c r="D236" s="118" t="s">
        <v>847</v>
      </c>
      <c r="E236" s="130">
        <v>329</v>
      </c>
      <c r="F236" s="118" t="s">
        <v>839</v>
      </c>
      <c r="G236" s="131">
        <v>43040</v>
      </c>
      <c r="H236" s="61" t="s">
        <v>840</v>
      </c>
      <c r="I236" s="120">
        <v>260</v>
      </c>
      <c r="J236" s="129"/>
      <c r="K236" s="129"/>
      <c r="L236" s="122">
        <v>169720</v>
      </c>
      <c r="M236" s="123">
        <v>0.9</v>
      </c>
      <c r="N236" s="122">
        <v>152750</v>
      </c>
      <c r="O236" s="124"/>
      <c r="P236" s="125">
        <f t="shared" si="4"/>
        <v>653</v>
      </c>
      <c r="Q236" s="126" t="s">
        <v>1096</v>
      </c>
    </row>
    <row r="237" s="2" customFormat="1" ht="15.75" customHeight="1" spans="1:17">
      <c r="A237" s="115" t="s">
        <v>1183</v>
      </c>
      <c r="B237" s="116"/>
      <c r="C237" s="156"/>
      <c r="D237" s="118" t="s">
        <v>847</v>
      </c>
      <c r="E237" s="130">
        <v>330</v>
      </c>
      <c r="F237" s="118" t="s">
        <v>839</v>
      </c>
      <c r="G237" s="131">
        <v>43040</v>
      </c>
      <c r="H237" s="61" t="s">
        <v>840</v>
      </c>
      <c r="I237" s="120">
        <v>260</v>
      </c>
      <c r="J237" s="129"/>
      <c r="K237" s="129"/>
      <c r="L237" s="122">
        <v>169720</v>
      </c>
      <c r="M237" s="123">
        <v>0.9</v>
      </c>
      <c r="N237" s="122">
        <v>152750</v>
      </c>
      <c r="O237" s="124"/>
      <c r="P237" s="125">
        <f t="shared" si="4"/>
        <v>653</v>
      </c>
      <c r="Q237" s="126" t="s">
        <v>1096</v>
      </c>
    </row>
    <row r="238" s="2" customFormat="1" ht="15.75" customHeight="1" spans="1:17">
      <c r="A238" s="115" t="s">
        <v>1184</v>
      </c>
      <c r="B238" s="116"/>
      <c r="C238" s="156"/>
      <c r="D238" s="118" t="s">
        <v>847</v>
      </c>
      <c r="E238" s="130">
        <v>331</v>
      </c>
      <c r="F238" s="118" t="s">
        <v>839</v>
      </c>
      <c r="G238" s="131">
        <v>43040</v>
      </c>
      <c r="H238" s="61" t="s">
        <v>840</v>
      </c>
      <c r="I238" s="120">
        <v>260</v>
      </c>
      <c r="J238" s="129"/>
      <c r="K238" s="129"/>
      <c r="L238" s="122">
        <v>169720</v>
      </c>
      <c r="M238" s="123">
        <v>0.9</v>
      </c>
      <c r="N238" s="122">
        <v>152750</v>
      </c>
      <c r="O238" s="124"/>
      <c r="P238" s="125">
        <f t="shared" si="4"/>
        <v>653</v>
      </c>
      <c r="Q238" s="126" t="s">
        <v>1096</v>
      </c>
    </row>
    <row r="239" s="2" customFormat="1" ht="15.75" customHeight="1" spans="1:17">
      <c r="A239" s="115" t="s">
        <v>1185</v>
      </c>
      <c r="B239" s="116"/>
      <c r="C239" s="156"/>
      <c r="D239" s="118" t="s">
        <v>847</v>
      </c>
      <c r="E239" s="130">
        <v>332</v>
      </c>
      <c r="F239" s="118" t="s">
        <v>839</v>
      </c>
      <c r="G239" s="131">
        <v>43040</v>
      </c>
      <c r="H239" s="61" t="s">
        <v>840</v>
      </c>
      <c r="I239" s="120">
        <v>260</v>
      </c>
      <c r="J239" s="129"/>
      <c r="K239" s="129"/>
      <c r="L239" s="122">
        <v>169720</v>
      </c>
      <c r="M239" s="123">
        <v>0.9</v>
      </c>
      <c r="N239" s="122">
        <v>152750</v>
      </c>
      <c r="O239" s="124"/>
      <c r="P239" s="125">
        <f t="shared" si="4"/>
        <v>653</v>
      </c>
      <c r="Q239" s="126" t="s">
        <v>1096</v>
      </c>
    </row>
    <row r="240" s="2" customFormat="1" ht="15.75" customHeight="1" spans="1:17">
      <c r="A240" s="115" t="s">
        <v>1186</v>
      </c>
      <c r="B240" s="116"/>
      <c r="C240" s="156"/>
      <c r="D240" s="118" t="s">
        <v>847</v>
      </c>
      <c r="E240" s="130">
        <v>333</v>
      </c>
      <c r="F240" s="118" t="s">
        <v>839</v>
      </c>
      <c r="G240" s="131">
        <v>43040</v>
      </c>
      <c r="H240" s="61" t="s">
        <v>840</v>
      </c>
      <c r="I240" s="120">
        <v>260</v>
      </c>
      <c r="J240" s="129"/>
      <c r="K240" s="129"/>
      <c r="L240" s="122">
        <v>169720</v>
      </c>
      <c r="M240" s="123">
        <v>0.9</v>
      </c>
      <c r="N240" s="122">
        <v>152750</v>
      </c>
      <c r="O240" s="124"/>
      <c r="P240" s="125">
        <f t="shared" si="4"/>
        <v>653</v>
      </c>
      <c r="Q240" s="126" t="s">
        <v>1096</v>
      </c>
    </row>
    <row r="241" s="2" customFormat="1" ht="15.75" customHeight="1" spans="1:17">
      <c r="A241" s="115" t="s">
        <v>1187</v>
      </c>
      <c r="B241" s="116"/>
      <c r="C241" s="156"/>
      <c r="D241" s="118" t="s">
        <v>837</v>
      </c>
      <c r="E241" s="130">
        <v>406</v>
      </c>
      <c r="F241" s="118" t="s">
        <v>839</v>
      </c>
      <c r="G241" s="131">
        <v>42826</v>
      </c>
      <c r="H241" s="61" t="s">
        <v>840</v>
      </c>
      <c r="I241" s="120">
        <v>180</v>
      </c>
      <c r="J241" s="129"/>
      <c r="K241" s="129"/>
      <c r="L241" s="122">
        <v>117500</v>
      </c>
      <c r="M241" s="123">
        <v>0.88</v>
      </c>
      <c r="N241" s="122">
        <v>103400</v>
      </c>
      <c r="O241" s="124"/>
      <c r="P241" s="125">
        <f t="shared" si="4"/>
        <v>653</v>
      </c>
      <c r="Q241" s="126" t="s">
        <v>1096</v>
      </c>
    </row>
    <row r="242" s="2" customFormat="1" ht="15.75" customHeight="1" spans="1:17">
      <c r="A242" s="115" t="s">
        <v>1188</v>
      </c>
      <c r="B242" s="116"/>
      <c r="C242" s="156"/>
      <c r="D242" s="118" t="s">
        <v>837</v>
      </c>
      <c r="E242" s="130">
        <v>407</v>
      </c>
      <c r="F242" s="118" t="s">
        <v>839</v>
      </c>
      <c r="G242" s="131">
        <v>42826</v>
      </c>
      <c r="H242" s="61" t="s">
        <v>840</v>
      </c>
      <c r="I242" s="120">
        <v>180</v>
      </c>
      <c r="J242" s="129"/>
      <c r="K242" s="129"/>
      <c r="L242" s="122">
        <v>117500</v>
      </c>
      <c r="M242" s="123">
        <v>0.88</v>
      </c>
      <c r="N242" s="122">
        <v>103400</v>
      </c>
      <c r="O242" s="124"/>
      <c r="P242" s="125">
        <f t="shared" si="4"/>
        <v>653</v>
      </c>
      <c r="Q242" s="126" t="s">
        <v>1096</v>
      </c>
    </row>
    <row r="243" s="2" customFormat="1" ht="15.75" customHeight="1" spans="1:17">
      <c r="A243" s="115" t="s">
        <v>1189</v>
      </c>
      <c r="B243" s="116"/>
      <c r="C243" s="156"/>
      <c r="D243" s="118" t="s">
        <v>837</v>
      </c>
      <c r="E243" s="130">
        <v>408</v>
      </c>
      <c r="F243" s="118" t="s">
        <v>839</v>
      </c>
      <c r="G243" s="131">
        <v>42826</v>
      </c>
      <c r="H243" s="61" t="s">
        <v>840</v>
      </c>
      <c r="I243" s="120">
        <v>320</v>
      </c>
      <c r="J243" s="129"/>
      <c r="K243" s="129"/>
      <c r="L243" s="122">
        <v>208890</v>
      </c>
      <c r="M243" s="123">
        <v>0.88</v>
      </c>
      <c r="N243" s="122">
        <v>183820</v>
      </c>
      <c r="O243" s="124"/>
      <c r="P243" s="125">
        <f t="shared" si="4"/>
        <v>653</v>
      </c>
      <c r="Q243" s="126" t="s">
        <v>1096</v>
      </c>
    </row>
    <row r="244" s="75" customFormat="1" ht="15.75" customHeight="1" spans="1:17">
      <c r="A244" s="115" t="s">
        <v>1190</v>
      </c>
      <c r="B244" s="116"/>
      <c r="C244" s="156"/>
      <c r="D244" s="118" t="s">
        <v>837</v>
      </c>
      <c r="E244" s="130">
        <v>409</v>
      </c>
      <c r="F244" s="118" t="s">
        <v>839</v>
      </c>
      <c r="G244" s="131">
        <v>42826</v>
      </c>
      <c r="H244" s="61" t="s">
        <v>840</v>
      </c>
      <c r="I244" s="120">
        <v>320</v>
      </c>
      <c r="J244" s="129"/>
      <c r="K244" s="129"/>
      <c r="L244" s="122">
        <v>208890</v>
      </c>
      <c r="M244" s="123">
        <v>0.88</v>
      </c>
      <c r="N244" s="122">
        <v>183820</v>
      </c>
      <c r="O244" s="124"/>
      <c r="P244" s="125">
        <f t="shared" si="4"/>
        <v>653</v>
      </c>
      <c r="Q244" s="126" t="s">
        <v>1096</v>
      </c>
    </row>
    <row r="245" s="2" customFormat="1" ht="15.75" customHeight="1" spans="1:17">
      <c r="A245" s="115" t="s">
        <v>1191</v>
      </c>
      <c r="B245" s="116"/>
      <c r="C245" s="156"/>
      <c r="D245" s="118" t="s">
        <v>837</v>
      </c>
      <c r="E245" s="130">
        <v>410</v>
      </c>
      <c r="F245" s="118" t="s">
        <v>839</v>
      </c>
      <c r="G245" s="131">
        <v>42826</v>
      </c>
      <c r="H245" s="61" t="s">
        <v>840</v>
      </c>
      <c r="I245" s="120">
        <v>320</v>
      </c>
      <c r="J245" s="129"/>
      <c r="K245" s="129"/>
      <c r="L245" s="122">
        <v>208890</v>
      </c>
      <c r="M245" s="123">
        <v>0.88</v>
      </c>
      <c r="N245" s="122">
        <v>183820</v>
      </c>
      <c r="O245" s="124"/>
      <c r="P245" s="125">
        <f t="shared" si="4"/>
        <v>653</v>
      </c>
      <c r="Q245" s="126" t="s">
        <v>1096</v>
      </c>
    </row>
    <row r="246" s="2" customFormat="1" ht="15.75" customHeight="1" spans="1:17">
      <c r="A246" s="115" t="s">
        <v>1192</v>
      </c>
      <c r="B246" s="116"/>
      <c r="C246" s="156"/>
      <c r="D246" s="118" t="s">
        <v>837</v>
      </c>
      <c r="E246" s="130">
        <v>411</v>
      </c>
      <c r="F246" s="118" t="s">
        <v>839</v>
      </c>
      <c r="G246" s="131">
        <v>42826</v>
      </c>
      <c r="H246" s="61" t="s">
        <v>840</v>
      </c>
      <c r="I246" s="120">
        <v>320</v>
      </c>
      <c r="J246" s="129"/>
      <c r="K246" s="129"/>
      <c r="L246" s="122">
        <v>208890</v>
      </c>
      <c r="M246" s="123">
        <v>0.88</v>
      </c>
      <c r="N246" s="122">
        <v>183820</v>
      </c>
      <c r="O246" s="124"/>
      <c r="P246" s="125">
        <f t="shared" si="4"/>
        <v>653</v>
      </c>
      <c r="Q246" s="126" t="s">
        <v>1096</v>
      </c>
    </row>
    <row r="247" s="2" customFormat="1" ht="15.75" customHeight="1" spans="1:17">
      <c r="A247" s="115" t="s">
        <v>1193</v>
      </c>
      <c r="B247" s="116"/>
      <c r="C247" s="156"/>
      <c r="D247" s="118" t="s">
        <v>837</v>
      </c>
      <c r="E247" s="130">
        <v>412</v>
      </c>
      <c r="F247" s="118" t="s">
        <v>839</v>
      </c>
      <c r="G247" s="131">
        <v>42826</v>
      </c>
      <c r="H247" s="61" t="s">
        <v>840</v>
      </c>
      <c r="I247" s="120">
        <v>320</v>
      </c>
      <c r="J247" s="129"/>
      <c r="K247" s="129"/>
      <c r="L247" s="122">
        <v>208890</v>
      </c>
      <c r="M247" s="123">
        <v>0.88</v>
      </c>
      <c r="N247" s="122">
        <v>183820</v>
      </c>
      <c r="O247" s="124"/>
      <c r="P247" s="125">
        <f t="shared" si="4"/>
        <v>653</v>
      </c>
      <c r="Q247" s="126" t="s">
        <v>1096</v>
      </c>
    </row>
    <row r="248" s="2" customFormat="1" ht="15.75" customHeight="1" spans="1:17">
      <c r="A248" s="115" t="s">
        <v>1194</v>
      </c>
      <c r="B248" s="116"/>
      <c r="C248" s="156"/>
      <c r="D248" s="118" t="s">
        <v>837</v>
      </c>
      <c r="E248" s="130">
        <v>413</v>
      </c>
      <c r="F248" s="118" t="s">
        <v>839</v>
      </c>
      <c r="G248" s="131">
        <v>42826</v>
      </c>
      <c r="H248" s="61" t="s">
        <v>840</v>
      </c>
      <c r="I248" s="120">
        <v>320</v>
      </c>
      <c r="J248" s="129"/>
      <c r="K248" s="129"/>
      <c r="L248" s="122">
        <v>208890</v>
      </c>
      <c r="M248" s="123">
        <v>0.88</v>
      </c>
      <c r="N248" s="122">
        <v>183820</v>
      </c>
      <c r="O248" s="124"/>
      <c r="P248" s="125">
        <f t="shared" si="4"/>
        <v>653</v>
      </c>
      <c r="Q248" s="126" t="s">
        <v>1096</v>
      </c>
    </row>
    <row r="249" s="2" customFormat="1" ht="15.75" customHeight="1" spans="1:17">
      <c r="A249" s="115" t="s">
        <v>1195</v>
      </c>
      <c r="B249" s="116"/>
      <c r="C249" s="156"/>
      <c r="D249" s="118" t="s">
        <v>847</v>
      </c>
      <c r="E249" s="130">
        <v>401</v>
      </c>
      <c r="F249" s="118" t="s">
        <v>839</v>
      </c>
      <c r="G249" s="131">
        <v>42826</v>
      </c>
      <c r="H249" s="61" t="s">
        <v>840</v>
      </c>
      <c r="I249" s="120">
        <v>260</v>
      </c>
      <c r="J249" s="129"/>
      <c r="K249" s="129"/>
      <c r="L249" s="122">
        <v>169720</v>
      </c>
      <c r="M249" s="123">
        <v>0.88</v>
      </c>
      <c r="N249" s="122">
        <v>149350</v>
      </c>
      <c r="O249" s="124"/>
      <c r="P249" s="125">
        <f t="shared" si="4"/>
        <v>653</v>
      </c>
      <c r="Q249" s="126" t="s">
        <v>1096</v>
      </c>
    </row>
    <row r="250" s="2" customFormat="1" ht="15.75" customHeight="1" spans="1:17">
      <c r="A250" s="115" t="s">
        <v>1196</v>
      </c>
      <c r="B250" s="116"/>
      <c r="C250" s="156"/>
      <c r="D250" s="118" t="s">
        <v>847</v>
      </c>
      <c r="E250" s="130">
        <v>402</v>
      </c>
      <c r="F250" s="118" t="s">
        <v>839</v>
      </c>
      <c r="G250" s="131">
        <v>42826</v>
      </c>
      <c r="H250" s="61" t="s">
        <v>840</v>
      </c>
      <c r="I250" s="120">
        <v>260</v>
      </c>
      <c r="J250" s="129"/>
      <c r="K250" s="129"/>
      <c r="L250" s="122">
        <v>169720</v>
      </c>
      <c r="M250" s="123">
        <v>0.88</v>
      </c>
      <c r="N250" s="122">
        <v>149350</v>
      </c>
      <c r="O250" s="124"/>
      <c r="P250" s="125">
        <f t="shared" si="4"/>
        <v>653</v>
      </c>
      <c r="Q250" s="126" t="s">
        <v>1096</v>
      </c>
    </row>
    <row r="251" s="2" customFormat="1" ht="15.75" customHeight="1" spans="1:17">
      <c r="A251" s="115" t="s">
        <v>1197</v>
      </c>
      <c r="B251" s="116"/>
      <c r="C251" s="156"/>
      <c r="D251" s="118" t="s">
        <v>847</v>
      </c>
      <c r="E251" s="130">
        <v>403</v>
      </c>
      <c r="F251" s="118" t="s">
        <v>839</v>
      </c>
      <c r="G251" s="131">
        <v>42826</v>
      </c>
      <c r="H251" s="61" t="s">
        <v>840</v>
      </c>
      <c r="I251" s="120">
        <v>260</v>
      </c>
      <c r="J251" s="129"/>
      <c r="K251" s="129"/>
      <c r="L251" s="122">
        <v>169720</v>
      </c>
      <c r="M251" s="123">
        <v>0.88</v>
      </c>
      <c r="N251" s="122">
        <v>149350</v>
      </c>
      <c r="O251" s="124"/>
      <c r="P251" s="125">
        <f t="shared" si="4"/>
        <v>653</v>
      </c>
      <c r="Q251" s="126" t="s">
        <v>1096</v>
      </c>
    </row>
    <row r="252" s="2" customFormat="1" ht="15.75" customHeight="1" spans="1:17">
      <c r="A252" s="115" t="s">
        <v>1198</v>
      </c>
      <c r="B252" s="116"/>
      <c r="C252" s="156"/>
      <c r="D252" s="118" t="s">
        <v>847</v>
      </c>
      <c r="E252" s="130">
        <v>404</v>
      </c>
      <c r="F252" s="118" t="s">
        <v>839</v>
      </c>
      <c r="G252" s="131">
        <v>42826</v>
      </c>
      <c r="H252" s="61" t="s">
        <v>840</v>
      </c>
      <c r="I252" s="120">
        <v>260</v>
      </c>
      <c r="J252" s="129"/>
      <c r="K252" s="129"/>
      <c r="L252" s="122">
        <v>169720</v>
      </c>
      <c r="M252" s="123">
        <v>0.88</v>
      </c>
      <c r="N252" s="122">
        <v>149350</v>
      </c>
      <c r="O252" s="124"/>
      <c r="P252" s="125">
        <f t="shared" si="4"/>
        <v>653</v>
      </c>
      <c r="Q252" s="126" t="s">
        <v>1096</v>
      </c>
    </row>
    <row r="253" s="3" customFormat="1" ht="15.75" customHeight="1" spans="1:17">
      <c r="A253" s="115" t="s">
        <v>1199</v>
      </c>
      <c r="B253" s="116"/>
      <c r="C253" s="156"/>
      <c r="D253" s="118" t="s">
        <v>847</v>
      </c>
      <c r="E253" s="130">
        <v>405</v>
      </c>
      <c r="F253" s="118" t="s">
        <v>839</v>
      </c>
      <c r="G253" s="131">
        <v>42826</v>
      </c>
      <c r="H253" s="61" t="s">
        <v>840</v>
      </c>
      <c r="I253" s="120">
        <v>260</v>
      </c>
      <c r="J253" s="129"/>
      <c r="K253" s="129"/>
      <c r="L253" s="122">
        <v>169720</v>
      </c>
      <c r="M253" s="123">
        <v>0.88</v>
      </c>
      <c r="N253" s="122">
        <v>149350</v>
      </c>
      <c r="O253" s="124"/>
      <c r="P253" s="125">
        <f t="shared" si="4"/>
        <v>653</v>
      </c>
      <c r="Q253" s="126" t="s">
        <v>1096</v>
      </c>
    </row>
    <row r="254" s="3" customFormat="1" ht="15.75" customHeight="1" spans="1:17">
      <c r="A254" s="115" t="s">
        <v>1200</v>
      </c>
      <c r="B254" s="116"/>
      <c r="C254" s="156"/>
      <c r="D254" s="118" t="s">
        <v>847</v>
      </c>
      <c r="E254" s="130">
        <v>414</v>
      </c>
      <c r="F254" s="118" t="s">
        <v>839</v>
      </c>
      <c r="G254" s="131">
        <v>42826</v>
      </c>
      <c r="H254" s="61" t="s">
        <v>840</v>
      </c>
      <c r="I254" s="120">
        <v>260</v>
      </c>
      <c r="J254" s="129"/>
      <c r="K254" s="129"/>
      <c r="L254" s="122">
        <v>169720</v>
      </c>
      <c r="M254" s="123">
        <v>0.88</v>
      </c>
      <c r="N254" s="122">
        <v>149350</v>
      </c>
      <c r="O254" s="124"/>
      <c r="P254" s="125">
        <f t="shared" si="4"/>
        <v>653</v>
      </c>
      <c r="Q254" s="126" t="s">
        <v>1096</v>
      </c>
    </row>
    <row r="255" s="3" customFormat="1" ht="15.75" customHeight="1" spans="1:17">
      <c r="A255" s="115" t="s">
        <v>1201</v>
      </c>
      <c r="B255" s="116"/>
      <c r="C255" s="156"/>
      <c r="D255" s="118" t="s">
        <v>847</v>
      </c>
      <c r="E255" s="130">
        <v>415</v>
      </c>
      <c r="F255" s="118" t="s">
        <v>839</v>
      </c>
      <c r="G255" s="131">
        <v>42826</v>
      </c>
      <c r="H255" s="61" t="s">
        <v>840</v>
      </c>
      <c r="I255" s="120">
        <v>260</v>
      </c>
      <c r="J255" s="129"/>
      <c r="K255" s="129"/>
      <c r="L255" s="122">
        <v>169720</v>
      </c>
      <c r="M255" s="123">
        <v>0.88</v>
      </c>
      <c r="N255" s="122">
        <v>149350</v>
      </c>
      <c r="O255" s="124"/>
      <c r="P255" s="125">
        <f t="shared" si="4"/>
        <v>653</v>
      </c>
      <c r="Q255" s="126" t="s">
        <v>1096</v>
      </c>
    </row>
    <row r="256" s="3" customFormat="1" ht="15.75" customHeight="1" spans="1:17">
      <c r="A256" s="115" t="s">
        <v>1202</v>
      </c>
      <c r="B256" s="116"/>
      <c r="C256" s="156"/>
      <c r="D256" s="118" t="s">
        <v>847</v>
      </c>
      <c r="E256" s="130">
        <v>416</v>
      </c>
      <c r="F256" s="118" t="s">
        <v>839</v>
      </c>
      <c r="G256" s="131">
        <v>42826</v>
      </c>
      <c r="H256" s="61" t="s">
        <v>840</v>
      </c>
      <c r="I256" s="120">
        <v>260</v>
      </c>
      <c r="J256" s="129"/>
      <c r="K256" s="129"/>
      <c r="L256" s="122">
        <v>169720</v>
      </c>
      <c r="M256" s="123">
        <v>0.88</v>
      </c>
      <c r="N256" s="122">
        <v>149350</v>
      </c>
      <c r="O256" s="124"/>
      <c r="P256" s="125">
        <f t="shared" si="4"/>
        <v>653</v>
      </c>
      <c r="Q256" s="126" t="s">
        <v>1096</v>
      </c>
    </row>
    <row r="257" s="3" customFormat="1" ht="15.75" customHeight="1" spans="1:17">
      <c r="A257" s="115" t="s">
        <v>1203</v>
      </c>
      <c r="B257" s="116"/>
      <c r="C257" s="156"/>
      <c r="D257" s="118" t="s">
        <v>847</v>
      </c>
      <c r="E257" s="130">
        <v>417</v>
      </c>
      <c r="F257" s="118" t="s">
        <v>839</v>
      </c>
      <c r="G257" s="131">
        <v>42826</v>
      </c>
      <c r="H257" s="61" t="s">
        <v>840</v>
      </c>
      <c r="I257" s="120">
        <v>260</v>
      </c>
      <c r="J257" s="129"/>
      <c r="K257" s="129"/>
      <c r="L257" s="122">
        <v>169720</v>
      </c>
      <c r="M257" s="123">
        <v>0.88</v>
      </c>
      <c r="N257" s="122">
        <v>149350</v>
      </c>
      <c r="O257" s="124"/>
      <c r="P257" s="125">
        <f t="shared" si="4"/>
        <v>653</v>
      </c>
      <c r="Q257" s="126" t="s">
        <v>1096</v>
      </c>
    </row>
    <row r="258" s="3" customFormat="1" ht="15.75" customHeight="1" spans="1:17">
      <c r="A258" s="115" t="s">
        <v>1204</v>
      </c>
      <c r="B258" s="116"/>
      <c r="C258" s="156"/>
      <c r="D258" s="118" t="s">
        <v>847</v>
      </c>
      <c r="E258" s="130">
        <v>418</v>
      </c>
      <c r="F258" s="118" t="s">
        <v>839</v>
      </c>
      <c r="G258" s="131">
        <v>42826</v>
      </c>
      <c r="H258" s="61" t="s">
        <v>840</v>
      </c>
      <c r="I258" s="120">
        <v>260</v>
      </c>
      <c r="J258" s="129"/>
      <c r="K258" s="129"/>
      <c r="L258" s="122">
        <v>169720</v>
      </c>
      <c r="M258" s="123">
        <v>0.88</v>
      </c>
      <c r="N258" s="122">
        <v>149350</v>
      </c>
      <c r="O258" s="124"/>
      <c r="P258" s="125">
        <f t="shared" si="4"/>
        <v>653</v>
      </c>
      <c r="Q258" s="126" t="s">
        <v>1096</v>
      </c>
    </row>
    <row r="259" s="2" customFormat="1" ht="15.75" customHeight="1" spans="1:17">
      <c r="A259" s="115" t="s">
        <v>1205</v>
      </c>
      <c r="B259" s="116"/>
      <c r="C259" s="156"/>
      <c r="D259" s="118" t="s">
        <v>837</v>
      </c>
      <c r="E259" s="130">
        <v>501</v>
      </c>
      <c r="F259" s="118" t="s">
        <v>839</v>
      </c>
      <c r="G259" s="131">
        <v>42826</v>
      </c>
      <c r="H259" s="61" t="s">
        <v>840</v>
      </c>
      <c r="I259" s="120">
        <v>210</v>
      </c>
      <c r="J259" s="129"/>
      <c r="K259" s="129"/>
      <c r="L259" s="122">
        <v>137080</v>
      </c>
      <c r="M259" s="123">
        <v>0.88</v>
      </c>
      <c r="N259" s="122">
        <v>120630</v>
      </c>
      <c r="O259" s="124"/>
      <c r="P259" s="125">
        <f t="shared" si="4"/>
        <v>653</v>
      </c>
      <c r="Q259" s="126" t="s">
        <v>1096</v>
      </c>
    </row>
    <row r="260" s="2" customFormat="1" ht="15.75" customHeight="1" spans="1:17">
      <c r="A260" s="115" t="s">
        <v>1206</v>
      </c>
      <c r="B260" s="116"/>
      <c r="C260" s="156"/>
      <c r="D260" s="118" t="s">
        <v>837</v>
      </c>
      <c r="E260" s="130">
        <v>502</v>
      </c>
      <c r="F260" s="118" t="s">
        <v>839</v>
      </c>
      <c r="G260" s="131">
        <v>42826</v>
      </c>
      <c r="H260" s="61" t="s">
        <v>840</v>
      </c>
      <c r="I260" s="120">
        <v>210</v>
      </c>
      <c r="J260" s="129"/>
      <c r="K260" s="129"/>
      <c r="L260" s="122">
        <v>137080</v>
      </c>
      <c r="M260" s="123">
        <v>0.88</v>
      </c>
      <c r="N260" s="122">
        <v>120630</v>
      </c>
      <c r="O260" s="124"/>
      <c r="P260" s="125">
        <f t="shared" si="4"/>
        <v>653</v>
      </c>
      <c r="Q260" s="126" t="s">
        <v>1096</v>
      </c>
    </row>
    <row r="261" s="2" customFormat="1" ht="15.75" customHeight="1" spans="1:17">
      <c r="A261" s="115" t="s">
        <v>1207</v>
      </c>
      <c r="B261" s="116"/>
      <c r="C261" s="156"/>
      <c r="D261" s="118" t="s">
        <v>837</v>
      </c>
      <c r="E261" s="130">
        <v>503</v>
      </c>
      <c r="F261" s="118" t="s">
        <v>839</v>
      </c>
      <c r="G261" s="131">
        <v>42826</v>
      </c>
      <c r="H261" s="61" t="s">
        <v>840</v>
      </c>
      <c r="I261" s="120">
        <v>210</v>
      </c>
      <c r="J261" s="129"/>
      <c r="K261" s="129"/>
      <c r="L261" s="122">
        <v>137080</v>
      </c>
      <c r="M261" s="123">
        <v>0.88</v>
      </c>
      <c r="N261" s="122">
        <v>120630</v>
      </c>
      <c r="O261" s="124"/>
      <c r="P261" s="125">
        <f t="shared" si="4"/>
        <v>653</v>
      </c>
      <c r="Q261" s="126" t="s">
        <v>1096</v>
      </c>
    </row>
    <row r="262" s="2" customFormat="1" ht="15.75" customHeight="1" spans="1:17">
      <c r="A262" s="115" t="s">
        <v>1208</v>
      </c>
      <c r="B262" s="116"/>
      <c r="C262" s="156"/>
      <c r="D262" s="118" t="s">
        <v>837</v>
      </c>
      <c r="E262" s="130">
        <v>504</v>
      </c>
      <c r="F262" s="118" t="s">
        <v>839</v>
      </c>
      <c r="G262" s="131">
        <v>42826</v>
      </c>
      <c r="H262" s="61" t="s">
        <v>840</v>
      </c>
      <c r="I262" s="120">
        <v>210</v>
      </c>
      <c r="J262" s="129"/>
      <c r="K262" s="129"/>
      <c r="L262" s="122">
        <v>137080</v>
      </c>
      <c r="M262" s="123">
        <v>0.88</v>
      </c>
      <c r="N262" s="122">
        <v>120630</v>
      </c>
      <c r="O262" s="124"/>
      <c r="P262" s="125">
        <f t="shared" si="4"/>
        <v>653</v>
      </c>
      <c r="Q262" s="126" t="s">
        <v>1096</v>
      </c>
    </row>
    <row r="263" s="2" customFormat="1" ht="15.75" customHeight="1" spans="1:17">
      <c r="A263" s="115" t="s">
        <v>1209</v>
      </c>
      <c r="B263" s="116"/>
      <c r="C263" s="156"/>
      <c r="D263" s="118" t="s">
        <v>837</v>
      </c>
      <c r="E263" s="130">
        <v>505</v>
      </c>
      <c r="F263" s="118" t="s">
        <v>839</v>
      </c>
      <c r="G263" s="131">
        <v>42826</v>
      </c>
      <c r="H263" s="61" t="s">
        <v>840</v>
      </c>
      <c r="I263" s="120">
        <v>210</v>
      </c>
      <c r="J263" s="129"/>
      <c r="K263" s="129"/>
      <c r="L263" s="122">
        <v>137080</v>
      </c>
      <c r="M263" s="123">
        <v>0.88</v>
      </c>
      <c r="N263" s="122">
        <v>120630</v>
      </c>
      <c r="O263" s="124"/>
      <c r="P263" s="125">
        <f t="shared" si="4"/>
        <v>653</v>
      </c>
      <c r="Q263" s="126" t="s">
        <v>1096</v>
      </c>
    </row>
    <row r="264" s="2" customFormat="1" ht="15.75" customHeight="1" spans="1:17">
      <c r="A264" s="115" t="s">
        <v>1210</v>
      </c>
      <c r="B264" s="116"/>
      <c r="C264" s="156"/>
      <c r="D264" s="118" t="s">
        <v>837</v>
      </c>
      <c r="E264" s="130">
        <v>506</v>
      </c>
      <c r="F264" s="118" t="s">
        <v>839</v>
      </c>
      <c r="G264" s="131">
        <v>42826</v>
      </c>
      <c r="H264" s="61" t="s">
        <v>840</v>
      </c>
      <c r="I264" s="120">
        <v>210</v>
      </c>
      <c r="J264" s="129"/>
      <c r="K264" s="129"/>
      <c r="L264" s="122">
        <v>137080</v>
      </c>
      <c r="M264" s="123">
        <v>0.88</v>
      </c>
      <c r="N264" s="122">
        <v>120630</v>
      </c>
      <c r="O264" s="124"/>
      <c r="P264" s="125">
        <f t="shared" si="4"/>
        <v>653</v>
      </c>
      <c r="Q264" s="126" t="s">
        <v>1096</v>
      </c>
    </row>
    <row r="265" s="2" customFormat="1" ht="15.75" customHeight="1" spans="1:17">
      <c r="A265" s="115" t="s">
        <v>1211</v>
      </c>
      <c r="B265" s="116"/>
      <c r="C265" s="156"/>
      <c r="D265" s="118" t="s">
        <v>837</v>
      </c>
      <c r="E265" s="130">
        <v>507</v>
      </c>
      <c r="F265" s="118" t="s">
        <v>839</v>
      </c>
      <c r="G265" s="131">
        <v>42826</v>
      </c>
      <c r="H265" s="61" t="s">
        <v>840</v>
      </c>
      <c r="I265" s="120">
        <v>210</v>
      </c>
      <c r="J265" s="129"/>
      <c r="K265" s="129"/>
      <c r="L265" s="122">
        <v>137080</v>
      </c>
      <c r="M265" s="123">
        <v>0.88</v>
      </c>
      <c r="N265" s="122">
        <v>120630</v>
      </c>
      <c r="O265" s="124"/>
      <c r="P265" s="125">
        <f t="shared" si="4"/>
        <v>653</v>
      </c>
      <c r="Q265" s="126" t="s">
        <v>1096</v>
      </c>
    </row>
    <row r="266" s="2" customFormat="1" ht="15.75" customHeight="1" spans="1:17">
      <c r="A266" s="115" t="s">
        <v>1212</v>
      </c>
      <c r="B266" s="116"/>
      <c r="C266" s="156"/>
      <c r="D266" s="118" t="s">
        <v>837</v>
      </c>
      <c r="E266" s="130">
        <v>508</v>
      </c>
      <c r="F266" s="118" t="s">
        <v>839</v>
      </c>
      <c r="G266" s="131">
        <v>42826</v>
      </c>
      <c r="H266" s="61" t="s">
        <v>840</v>
      </c>
      <c r="I266" s="120">
        <v>210</v>
      </c>
      <c r="J266" s="129"/>
      <c r="K266" s="129"/>
      <c r="L266" s="122">
        <v>137080</v>
      </c>
      <c r="M266" s="123">
        <v>0.88</v>
      </c>
      <c r="N266" s="122">
        <v>120630</v>
      </c>
      <c r="O266" s="124"/>
      <c r="P266" s="125">
        <f t="shared" si="4"/>
        <v>653</v>
      </c>
      <c r="Q266" s="126" t="s">
        <v>1096</v>
      </c>
    </row>
    <row r="267" s="2" customFormat="1" ht="15.75" customHeight="1" spans="1:17">
      <c r="A267" s="115" t="s">
        <v>1213</v>
      </c>
      <c r="B267" s="116"/>
      <c r="C267" s="156"/>
      <c r="D267" s="118" t="s">
        <v>837</v>
      </c>
      <c r="E267" s="130">
        <v>509</v>
      </c>
      <c r="F267" s="118" t="s">
        <v>839</v>
      </c>
      <c r="G267" s="131">
        <v>42826</v>
      </c>
      <c r="H267" s="61" t="s">
        <v>840</v>
      </c>
      <c r="I267" s="120">
        <v>180</v>
      </c>
      <c r="J267" s="129"/>
      <c r="K267" s="129"/>
      <c r="L267" s="122">
        <v>117500</v>
      </c>
      <c r="M267" s="123">
        <v>0.88</v>
      </c>
      <c r="N267" s="122">
        <v>103400</v>
      </c>
      <c r="O267" s="124"/>
      <c r="P267" s="125">
        <f t="shared" si="4"/>
        <v>653</v>
      </c>
      <c r="Q267" s="126" t="s">
        <v>1096</v>
      </c>
    </row>
    <row r="268" s="2" customFormat="1" ht="15.75" customHeight="1" spans="1:17">
      <c r="A268" s="115" t="s">
        <v>1214</v>
      </c>
      <c r="B268" s="116"/>
      <c r="C268" s="156"/>
      <c r="D268" s="118" t="s">
        <v>837</v>
      </c>
      <c r="E268" s="130">
        <v>510</v>
      </c>
      <c r="F268" s="118" t="s">
        <v>839</v>
      </c>
      <c r="G268" s="131">
        <v>42826</v>
      </c>
      <c r="H268" s="61" t="s">
        <v>840</v>
      </c>
      <c r="I268" s="120">
        <v>180</v>
      </c>
      <c r="J268" s="129"/>
      <c r="K268" s="129"/>
      <c r="L268" s="122">
        <v>117500</v>
      </c>
      <c r="M268" s="123">
        <v>0.88</v>
      </c>
      <c r="N268" s="122">
        <v>103400</v>
      </c>
      <c r="O268" s="124"/>
      <c r="P268" s="125">
        <f t="shared" si="4"/>
        <v>653</v>
      </c>
      <c r="Q268" s="126" t="s">
        <v>1096</v>
      </c>
    </row>
    <row r="269" s="2" customFormat="1" ht="15.75" customHeight="1" spans="1:17">
      <c r="A269" s="115" t="s">
        <v>1215</v>
      </c>
      <c r="B269" s="116"/>
      <c r="C269" s="156"/>
      <c r="D269" s="118" t="s">
        <v>837</v>
      </c>
      <c r="E269" s="130">
        <v>511</v>
      </c>
      <c r="F269" s="118" t="s">
        <v>839</v>
      </c>
      <c r="G269" s="131">
        <v>42826</v>
      </c>
      <c r="H269" s="61" t="s">
        <v>840</v>
      </c>
      <c r="I269" s="120">
        <v>180</v>
      </c>
      <c r="J269" s="129"/>
      <c r="K269" s="129"/>
      <c r="L269" s="122">
        <v>117500</v>
      </c>
      <c r="M269" s="123">
        <v>0.88</v>
      </c>
      <c r="N269" s="122">
        <v>103400</v>
      </c>
      <c r="O269" s="124"/>
      <c r="P269" s="125">
        <f t="shared" si="4"/>
        <v>653</v>
      </c>
      <c r="Q269" s="126" t="s">
        <v>1096</v>
      </c>
    </row>
    <row r="270" s="2" customFormat="1" ht="15.75" customHeight="1" spans="1:17">
      <c r="A270" s="115" t="s">
        <v>1216</v>
      </c>
      <c r="B270" s="116"/>
      <c r="C270" s="156"/>
      <c r="D270" s="118" t="s">
        <v>837</v>
      </c>
      <c r="E270" s="130">
        <v>512</v>
      </c>
      <c r="F270" s="118" t="s">
        <v>839</v>
      </c>
      <c r="G270" s="131">
        <v>42826</v>
      </c>
      <c r="H270" s="61" t="s">
        <v>840</v>
      </c>
      <c r="I270" s="120">
        <v>180</v>
      </c>
      <c r="J270" s="129"/>
      <c r="K270" s="129"/>
      <c r="L270" s="122">
        <v>117500</v>
      </c>
      <c r="M270" s="123">
        <v>0.88</v>
      </c>
      <c r="N270" s="122">
        <v>103400</v>
      </c>
      <c r="O270" s="124"/>
      <c r="P270" s="125">
        <f t="shared" si="4"/>
        <v>653</v>
      </c>
      <c r="Q270" s="126" t="s">
        <v>1096</v>
      </c>
    </row>
    <row r="271" s="75" customFormat="1" ht="15.75" customHeight="1" spans="1:17">
      <c r="A271" s="115" t="s">
        <v>1217</v>
      </c>
      <c r="B271" s="116"/>
      <c r="C271" s="156"/>
      <c r="D271" s="118" t="s">
        <v>847</v>
      </c>
      <c r="E271" s="130">
        <v>513</v>
      </c>
      <c r="F271" s="118" t="s">
        <v>839</v>
      </c>
      <c r="G271" s="131">
        <v>42826</v>
      </c>
      <c r="H271" s="61" t="s">
        <v>840</v>
      </c>
      <c r="I271" s="120">
        <v>200</v>
      </c>
      <c r="J271" s="129"/>
      <c r="K271" s="129"/>
      <c r="L271" s="122">
        <v>130550</v>
      </c>
      <c r="M271" s="123">
        <v>0.88</v>
      </c>
      <c r="N271" s="122">
        <v>114880</v>
      </c>
      <c r="O271" s="124"/>
      <c r="P271" s="125">
        <f t="shared" si="4"/>
        <v>653</v>
      </c>
      <c r="Q271" s="126" t="s">
        <v>1096</v>
      </c>
    </row>
    <row r="272" s="2" customFormat="1" ht="15.75" customHeight="1" spans="1:17">
      <c r="A272" s="115" t="s">
        <v>1218</v>
      </c>
      <c r="B272" s="116"/>
      <c r="C272" s="156"/>
      <c r="D272" s="118" t="s">
        <v>847</v>
      </c>
      <c r="E272" s="130">
        <v>514</v>
      </c>
      <c r="F272" s="118" t="s">
        <v>839</v>
      </c>
      <c r="G272" s="131">
        <v>42826</v>
      </c>
      <c r="H272" s="61" t="s">
        <v>840</v>
      </c>
      <c r="I272" s="120">
        <v>200</v>
      </c>
      <c r="J272" s="129"/>
      <c r="K272" s="129"/>
      <c r="L272" s="122">
        <v>130550</v>
      </c>
      <c r="M272" s="123">
        <v>0.88</v>
      </c>
      <c r="N272" s="122">
        <v>114880</v>
      </c>
      <c r="O272" s="124"/>
      <c r="P272" s="125">
        <f t="shared" si="4"/>
        <v>653</v>
      </c>
      <c r="Q272" s="126" t="s">
        <v>1096</v>
      </c>
    </row>
    <row r="273" s="2" customFormat="1" ht="15.75" customHeight="1" spans="1:17">
      <c r="A273" s="115" t="s">
        <v>1219</v>
      </c>
      <c r="B273" s="116"/>
      <c r="C273" s="156"/>
      <c r="D273" s="118" t="s">
        <v>847</v>
      </c>
      <c r="E273" s="130">
        <v>515</v>
      </c>
      <c r="F273" s="118" t="s">
        <v>839</v>
      </c>
      <c r="G273" s="131">
        <v>42826</v>
      </c>
      <c r="H273" s="61" t="s">
        <v>840</v>
      </c>
      <c r="I273" s="120">
        <v>180</v>
      </c>
      <c r="J273" s="129"/>
      <c r="K273" s="129"/>
      <c r="L273" s="122">
        <v>117500</v>
      </c>
      <c r="M273" s="123">
        <v>0.88</v>
      </c>
      <c r="N273" s="122">
        <v>103400</v>
      </c>
      <c r="O273" s="124"/>
      <c r="P273" s="125">
        <f t="shared" si="4"/>
        <v>653</v>
      </c>
      <c r="Q273" s="126" t="s">
        <v>1096</v>
      </c>
    </row>
    <row r="274" s="2" customFormat="1" ht="15.75" customHeight="1" spans="1:17">
      <c r="A274" s="115" t="s">
        <v>1220</v>
      </c>
      <c r="B274" s="116"/>
      <c r="C274" s="156"/>
      <c r="D274" s="118" t="s">
        <v>847</v>
      </c>
      <c r="E274" s="130">
        <v>516</v>
      </c>
      <c r="F274" s="118" t="s">
        <v>839</v>
      </c>
      <c r="G274" s="131">
        <v>42826</v>
      </c>
      <c r="H274" s="61" t="s">
        <v>840</v>
      </c>
      <c r="I274" s="120">
        <v>180</v>
      </c>
      <c r="J274" s="129"/>
      <c r="K274" s="129"/>
      <c r="L274" s="122">
        <v>117500</v>
      </c>
      <c r="M274" s="123">
        <v>0.88</v>
      </c>
      <c r="N274" s="122">
        <v>103400</v>
      </c>
      <c r="O274" s="124"/>
      <c r="P274" s="125">
        <f t="shared" si="4"/>
        <v>653</v>
      </c>
      <c r="Q274" s="126" t="s">
        <v>1096</v>
      </c>
    </row>
    <row r="275" s="2" customFormat="1" ht="15.75" customHeight="1" spans="1:17">
      <c r="A275" s="115" t="s">
        <v>1221</v>
      </c>
      <c r="B275" s="116"/>
      <c r="C275" s="156"/>
      <c r="D275" s="118" t="s">
        <v>847</v>
      </c>
      <c r="E275" s="130">
        <v>517</v>
      </c>
      <c r="F275" s="118" t="s">
        <v>839</v>
      </c>
      <c r="G275" s="131">
        <v>42826</v>
      </c>
      <c r="H275" s="61" t="s">
        <v>840</v>
      </c>
      <c r="I275" s="120">
        <v>160</v>
      </c>
      <c r="J275" s="129"/>
      <c r="K275" s="129"/>
      <c r="L275" s="122">
        <v>104440</v>
      </c>
      <c r="M275" s="123">
        <v>0.88</v>
      </c>
      <c r="N275" s="122">
        <v>91910</v>
      </c>
      <c r="O275" s="124"/>
      <c r="P275" s="125">
        <f t="shared" si="4"/>
        <v>653</v>
      </c>
      <c r="Q275" s="126" t="s">
        <v>1096</v>
      </c>
    </row>
    <row r="276" s="2" customFormat="1" ht="15.75" customHeight="1" spans="1:17">
      <c r="A276" s="115" t="s">
        <v>1222</v>
      </c>
      <c r="B276" s="116"/>
      <c r="C276" s="156"/>
      <c r="D276" s="118" t="s">
        <v>847</v>
      </c>
      <c r="E276" s="130">
        <v>518</v>
      </c>
      <c r="F276" s="118" t="s">
        <v>839</v>
      </c>
      <c r="G276" s="131">
        <v>42826</v>
      </c>
      <c r="H276" s="61" t="s">
        <v>840</v>
      </c>
      <c r="I276" s="120">
        <v>240</v>
      </c>
      <c r="J276" s="129"/>
      <c r="K276" s="129"/>
      <c r="L276" s="122">
        <v>156670</v>
      </c>
      <c r="M276" s="123">
        <v>0.88</v>
      </c>
      <c r="N276" s="122">
        <v>137870</v>
      </c>
      <c r="O276" s="124"/>
      <c r="P276" s="125">
        <f t="shared" si="4"/>
        <v>653</v>
      </c>
      <c r="Q276" s="126" t="s">
        <v>1096</v>
      </c>
    </row>
    <row r="277" s="2" customFormat="1" ht="15.75" customHeight="1" spans="1:17">
      <c r="A277" s="115" t="s">
        <v>1223</v>
      </c>
      <c r="B277" s="116"/>
      <c r="C277" s="156"/>
      <c r="D277" s="118" t="s">
        <v>847</v>
      </c>
      <c r="E277" s="130">
        <v>519</v>
      </c>
      <c r="F277" s="118" t="s">
        <v>839</v>
      </c>
      <c r="G277" s="131">
        <v>42826</v>
      </c>
      <c r="H277" s="61" t="s">
        <v>840</v>
      </c>
      <c r="I277" s="120">
        <v>240</v>
      </c>
      <c r="J277" s="129"/>
      <c r="K277" s="129"/>
      <c r="L277" s="122">
        <v>156670</v>
      </c>
      <c r="M277" s="123">
        <v>0.88</v>
      </c>
      <c r="N277" s="122">
        <v>137870</v>
      </c>
      <c r="O277" s="124"/>
      <c r="P277" s="125">
        <f t="shared" si="4"/>
        <v>653</v>
      </c>
      <c r="Q277" s="126" t="s">
        <v>1096</v>
      </c>
    </row>
    <row r="278" s="2" customFormat="1" ht="15.75" customHeight="1" spans="1:17">
      <c r="A278" s="115" t="s">
        <v>1224</v>
      </c>
      <c r="B278" s="116"/>
      <c r="C278" s="156"/>
      <c r="D278" s="118" t="s">
        <v>847</v>
      </c>
      <c r="E278" s="130">
        <v>520</v>
      </c>
      <c r="F278" s="118" t="s">
        <v>839</v>
      </c>
      <c r="G278" s="131">
        <v>42826</v>
      </c>
      <c r="H278" s="61" t="s">
        <v>840</v>
      </c>
      <c r="I278" s="120">
        <v>240</v>
      </c>
      <c r="J278" s="129"/>
      <c r="K278" s="129"/>
      <c r="L278" s="122">
        <v>156670</v>
      </c>
      <c r="M278" s="123">
        <v>0.88</v>
      </c>
      <c r="N278" s="122">
        <v>137870</v>
      </c>
      <c r="O278" s="124"/>
      <c r="P278" s="125">
        <f t="shared" ref="P278:P299" si="5">L278/I278</f>
        <v>653</v>
      </c>
      <c r="Q278" s="126" t="s">
        <v>1096</v>
      </c>
    </row>
    <row r="279" s="2" customFormat="1" ht="15.75" customHeight="1" spans="1:17">
      <c r="A279" s="115" t="s">
        <v>1225</v>
      </c>
      <c r="B279" s="116"/>
      <c r="C279" s="156"/>
      <c r="D279" s="118" t="s">
        <v>847</v>
      </c>
      <c r="E279" s="130">
        <v>521</v>
      </c>
      <c r="F279" s="118" t="s">
        <v>839</v>
      </c>
      <c r="G279" s="131">
        <v>42826</v>
      </c>
      <c r="H279" s="61" t="s">
        <v>840</v>
      </c>
      <c r="I279" s="120">
        <v>240</v>
      </c>
      <c r="J279" s="129"/>
      <c r="K279" s="129"/>
      <c r="L279" s="122">
        <v>156670</v>
      </c>
      <c r="M279" s="123">
        <v>0.88</v>
      </c>
      <c r="N279" s="122">
        <v>137870</v>
      </c>
      <c r="O279" s="124"/>
      <c r="P279" s="125">
        <f t="shared" si="5"/>
        <v>653</v>
      </c>
      <c r="Q279" s="126" t="s">
        <v>1096</v>
      </c>
    </row>
    <row r="280" s="2" customFormat="1" ht="15.75" customHeight="1" spans="1:17">
      <c r="A280" s="115" t="s">
        <v>1226</v>
      </c>
      <c r="B280" s="116"/>
      <c r="C280" s="156"/>
      <c r="D280" s="118" t="s">
        <v>847</v>
      </c>
      <c r="E280" s="130">
        <v>522</v>
      </c>
      <c r="F280" s="118" t="s">
        <v>839</v>
      </c>
      <c r="G280" s="131">
        <v>42826</v>
      </c>
      <c r="H280" s="61" t="s">
        <v>840</v>
      </c>
      <c r="I280" s="120">
        <v>240</v>
      </c>
      <c r="J280" s="129"/>
      <c r="K280" s="129"/>
      <c r="L280" s="122">
        <v>156670</v>
      </c>
      <c r="M280" s="123">
        <v>0.88</v>
      </c>
      <c r="N280" s="122">
        <v>137870</v>
      </c>
      <c r="O280" s="124"/>
      <c r="P280" s="125">
        <f t="shared" si="5"/>
        <v>653</v>
      </c>
      <c r="Q280" s="126" t="s">
        <v>1096</v>
      </c>
    </row>
    <row r="281" s="2" customFormat="1" ht="15.75" customHeight="1" spans="1:17">
      <c r="A281" s="115" t="s">
        <v>1227</v>
      </c>
      <c r="B281" s="116"/>
      <c r="C281" s="156"/>
      <c r="D281" s="118" t="s">
        <v>847</v>
      </c>
      <c r="E281" s="130">
        <v>523</v>
      </c>
      <c r="F281" s="118" t="s">
        <v>839</v>
      </c>
      <c r="G281" s="131">
        <v>42826</v>
      </c>
      <c r="H281" s="61" t="s">
        <v>840</v>
      </c>
      <c r="I281" s="120">
        <v>250</v>
      </c>
      <c r="J281" s="129"/>
      <c r="K281" s="129"/>
      <c r="L281" s="122">
        <v>163190</v>
      </c>
      <c r="M281" s="123">
        <v>0.88</v>
      </c>
      <c r="N281" s="122">
        <v>143610</v>
      </c>
      <c r="O281" s="124"/>
      <c r="P281" s="125">
        <f t="shared" si="5"/>
        <v>653</v>
      </c>
      <c r="Q281" s="126" t="s">
        <v>1096</v>
      </c>
    </row>
    <row r="282" s="2" customFormat="1" ht="15.75" customHeight="1" spans="1:17">
      <c r="A282" s="115" t="s">
        <v>1228</v>
      </c>
      <c r="B282" s="116"/>
      <c r="C282" s="156"/>
      <c r="D282" s="118" t="s">
        <v>1229</v>
      </c>
      <c r="E282" s="130" t="s">
        <v>1230</v>
      </c>
      <c r="F282" s="118" t="s">
        <v>839</v>
      </c>
      <c r="G282" s="131">
        <v>42736</v>
      </c>
      <c r="H282" s="61" t="s">
        <v>840</v>
      </c>
      <c r="I282" s="120">
        <v>300</v>
      </c>
      <c r="J282" s="129"/>
      <c r="K282" s="129"/>
      <c r="L282" s="122">
        <v>195830</v>
      </c>
      <c r="M282" s="123">
        <v>0.87</v>
      </c>
      <c r="N282" s="122">
        <v>170370</v>
      </c>
      <c r="O282" s="124"/>
      <c r="P282" s="125">
        <f t="shared" si="5"/>
        <v>653</v>
      </c>
      <c r="Q282" s="126" t="s">
        <v>1096</v>
      </c>
    </row>
    <row r="283" s="2" customFormat="1" ht="15.75" customHeight="1" spans="1:17">
      <c r="A283" s="115" t="s">
        <v>1231</v>
      </c>
      <c r="B283" s="116"/>
      <c r="C283" s="156"/>
      <c r="D283" s="118" t="s">
        <v>1229</v>
      </c>
      <c r="E283" s="130" t="s">
        <v>1232</v>
      </c>
      <c r="F283" s="118" t="s">
        <v>839</v>
      </c>
      <c r="G283" s="131">
        <v>42736</v>
      </c>
      <c r="H283" s="61" t="s">
        <v>840</v>
      </c>
      <c r="I283" s="120">
        <v>300</v>
      </c>
      <c r="J283" s="129"/>
      <c r="K283" s="129"/>
      <c r="L283" s="122">
        <v>195830</v>
      </c>
      <c r="M283" s="123">
        <v>0.87</v>
      </c>
      <c r="N283" s="122">
        <v>170370</v>
      </c>
      <c r="O283" s="124"/>
      <c r="P283" s="125">
        <f t="shared" si="5"/>
        <v>653</v>
      </c>
      <c r="Q283" s="126" t="s">
        <v>1096</v>
      </c>
    </row>
    <row r="284" s="2" customFormat="1" ht="15.75" customHeight="1" spans="1:17">
      <c r="A284" s="115" t="s">
        <v>1233</v>
      </c>
      <c r="B284" s="116"/>
      <c r="C284" s="156"/>
      <c r="D284" s="118" t="s">
        <v>1234</v>
      </c>
      <c r="E284" s="130" t="s">
        <v>1235</v>
      </c>
      <c r="F284" s="118" t="s">
        <v>839</v>
      </c>
      <c r="G284" s="131">
        <v>42736</v>
      </c>
      <c r="H284" s="61" t="s">
        <v>840</v>
      </c>
      <c r="I284" s="120">
        <v>400</v>
      </c>
      <c r="J284" s="129"/>
      <c r="K284" s="129"/>
      <c r="L284" s="122">
        <v>261110</v>
      </c>
      <c r="M284" s="123">
        <v>0.87</v>
      </c>
      <c r="N284" s="122">
        <v>227170</v>
      </c>
      <c r="O284" s="124"/>
      <c r="P284" s="125">
        <f t="shared" si="5"/>
        <v>653</v>
      </c>
      <c r="Q284" s="126" t="s">
        <v>1096</v>
      </c>
    </row>
    <row r="285" s="2" customFormat="1" ht="15.75" customHeight="1" spans="1:17">
      <c r="A285" s="115" t="s">
        <v>1236</v>
      </c>
      <c r="B285" s="116"/>
      <c r="C285" s="156"/>
      <c r="D285" s="118" t="s">
        <v>1234</v>
      </c>
      <c r="E285" s="130"/>
      <c r="F285" s="118" t="s">
        <v>839</v>
      </c>
      <c r="G285" s="131">
        <v>42736</v>
      </c>
      <c r="H285" s="61" t="s">
        <v>840</v>
      </c>
      <c r="I285" s="120">
        <v>400</v>
      </c>
      <c r="J285" s="129"/>
      <c r="K285" s="129"/>
      <c r="L285" s="122">
        <v>261110</v>
      </c>
      <c r="M285" s="123">
        <v>0.87</v>
      </c>
      <c r="N285" s="122">
        <v>227170</v>
      </c>
      <c r="O285" s="124"/>
      <c r="P285" s="125">
        <f t="shared" si="5"/>
        <v>653</v>
      </c>
      <c r="Q285" s="126" t="s">
        <v>1096</v>
      </c>
    </row>
    <row r="286" s="75" customFormat="1" ht="15.75" customHeight="1" spans="1:17">
      <c r="A286" s="115" t="s">
        <v>1237</v>
      </c>
      <c r="B286" s="116"/>
      <c r="C286" s="156"/>
      <c r="D286" s="118" t="s">
        <v>1238</v>
      </c>
      <c r="E286" s="130" t="s">
        <v>1239</v>
      </c>
      <c r="F286" s="118" t="s">
        <v>839</v>
      </c>
      <c r="G286" s="131">
        <v>42736</v>
      </c>
      <c r="H286" s="61" t="s">
        <v>840</v>
      </c>
      <c r="I286" s="120">
        <v>500</v>
      </c>
      <c r="J286" s="129"/>
      <c r="K286" s="129"/>
      <c r="L286" s="122">
        <v>326390</v>
      </c>
      <c r="M286" s="123">
        <v>0.87</v>
      </c>
      <c r="N286" s="122">
        <v>283960</v>
      </c>
      <c r="O286" s="124"/>
      <c r="P286" s="125">
        <f t="shared" si="5"/>
        <v>653</v>
      </c>
      <c r="Q286" s="126" t="s">
        <v>1096</v>
      </c>
    </row>
    <row r="287" s="2" customFormat="1" ht="15.75" customHeight="1" spans="1:17">
      <c r="A287" s="115" t="s">
        <v>1240</v>
      </c>
      <c r="B287" s="116"/>
      <c r="C287" s="156"/>
      <c r="D287" s="118" t="s">
        <v>1238</v>
      </c>
      <c r="E287" s="130" t="s">
        <v>1241</v>
      </c>
      <c r="F287" s="118" t="s">
        <v>839</v>
      </c>
      <c r="G287" s="131">
        <v>42736</v>
      </c>
      <c r="H287" s="61" t="s">
        <v>840</v>
      </c>
      <c r="I287" s="120">
        <v>500</v>
      </c>
      <c r="J287" s="129"/>
      <c r="K287" s="129"/>
      <c r="L287" s="122">
        <v>326390</v>
      </c>
      <c r="M287" s="123">
        <v>0.87</v>
      </c>
      <c r="N287" s="122">
        <v>283960</v>
      </c>
      <c r="O287" s="124"/>
      <c r="P287" s="125">
        <f t="shared" si="5"/>
        <v>653</v>
      </c>
      <c r="Q287" s="126" t="s">
        <v>1096</v>
      </c>
    </row>
    <row r="288" s="2" customFormat="1" ht="15.75" customHeight="1" spans="1:17">
      <c r="A288" s="115" t="s">
        <v>1242</v>
      </c>
      <c r="B288" s="116"/>
      <c r="C288" s="156"/>
      <c r="D288" s="118" t="s">
        <v>1238</v>
      </c>
      <c r="E288" s="130" t="s">
        <v>1243</v>
      </c>
      <c r="F288" s="118" t="s">
        <v>839</v>
      </c>
      <c r="G288" s="131">
        <v>42736</v>
      </c>
      <c r="H288" s="61" t="s">
        <v>840</v>
      </c>
      <c r="I288" s="120">
        <v>500</v>
      </c>
      <c r="J288" s="129"/>
      <c r="K288" s="129"/>
      <c r="L288" s="122">
        <v>326390</v>
      </c>
      <c r="M288" s="123">
        <v>0.87</v>
      </c>
      <c r="N288" s="122">
        <v>283960</v>
      </c>
      <c r="O288" s="124"/>
      <c r="P288" s="125">
        <f t="shared" si="5"/>
        <v>653</v>
      </c>
      <c r="Q288" s="126" t="s">
        <v>1096</v>
      </c>
    </row>
    <row r="289" s="2" customFormat="1" ht="15.75" customHeight="1" spans="1:17">
      <c r="A289" s="115" t="s">
        <v>1244</v>
      </c>
      <c r="B289" s="116"/>
      <c r="C289" s="156"/>
      <c r="D289" s="118" t="s">
        <v>1238</v>
      </c>
      <c r="E289" s="130" t="s">
        <v>1245</v>
      </c>
      <c r="F289" s="118" t="s">
        <v>839</v>
      </c>
      <c r="G289" s="131">
        <v>42736</v>
      </c>
      <c r="H289" s="61" t="s">
        <v>840</v>
      </c>
      <c r="I289" s="120">
        <v>500</v>
      </c>
      <c r="J289" s="129"/>
      <c r="K289" s="129"/>
      <c r="L289" s="122">
        <v>326390</v>
      </c>
      <c r="M289" s="123">
        <v>0.87</v>
      </c>
      <c r="N289" s="122">
        <v>283960</v>
      </c>
      <c r="O289" s="124"/>
      <c r="P289" s="125">
        <f t="shared" si="5"/>
        <v>653</v>
      </c>
      <c r="Q289" s="126" t="s">
        <v>1096</v>
      </c>
    </row>
    <row r="290" s="2" customFormat="1" ht="15.75" customHeight="1" spans="1:17">
      <c r="A290" s="115" t="s">
        <v>1246</v>
      </c>
      <c r="B290" s="116"/>
      <c r="C290" s="156"/>
      <c r="D290" s="118" t="s">
        <v>1238</v>
      </c>
      <c r="E290" s="130" t="s">
        <v>1247</v>
      </c>
      <c r="F290" s="118" t="s">
        <v>839</v>
      </c>
      <c r="G290" s="131">
        <v>42736</v>
      </c>
      <c r="H290" s="61" t="s">
        <v>840</v>
      </c>
      <c r="I290" s="120">
        <v>500</v>
      </c>
      <c r="J290" s="129"/>
      <c r="K290" s="129"/>
      <c r="L290" s="122">
        <v>326390</v>
      </c>
      <c r="M290" s="123">
        <v>0.87</v>
      </c>
      <c r="N290" s="122">
        <v>283960</v>
      </c>
      <c r="O290" s="124"/>
      <c r="P290" s="125">
        <f t="shared" si="5"/>
        <v>653</v>
      </c>
      <c r="Q290" s="126" t="s">
        <v>1096</v>
      </c>
    </row>
    <row r="291" s="2" customFormat="1" ht="15.75" customHeight="1" spans="1:17">
      <c r="A291" s="115" t="s">
        <v>1248</v>
      </c>
      <c r="B291" s="116"/>
      <c r="C291" s="156"/>
      <c r="D291" s="118" t="s">
        <v>1238</v>
      </c>
      <c r="E291" s="130" t="s">
        <v>1249</v>
      </c>
      <c r="F291" s="118" t="s">
        <v>839</v>
      </c>
      <c r="G291" s="131">
        <v>42736</v>
      </c>
      <c r="H291" s="61" t="s">
        <v>840</v>
      </c>
      <c r="I291" s="120">
        <v>500</v>
      </c>
      <c r="J291" s="129"/>
      <c r="K291" s="129"/>
      <c r="L291" s="122">
        <v>326390</v>
      </c>
      <c r="M291" s="123">
        <v>0.87</v>
      </c>
      <c r="N291" s="122">
        <v>283960</v>
      </c>
      <c r="O291" s="124"/>
      <c r="P291" s="125">
        <f t="shared" si="5"/>
        <v>653</v>
      </c>
      <c r="Q291" s="126" t="s">
        <v>1096</v>
      </c>
    </row>
    <row r="292" s="3" customFormat="1" ht="15.75" customHeight="1" spans="1:17">
      <c r="A292" s="115" t="s">
        <v>1250</v>
      </c>
      <c r="B292" s="116"/>
      <c r="C292" s="156"/>
      <c r="D292" s="130" t="s">
        <v>1251</v>
      </c>
      <c r="E292" s="130" t="s">
        <v>1252</v>
      </c>
      <c r="F292" s="130" t="s">
        <v>931</v>
      </c>
      <c r="G292" s="119">
        <v>42005</v>
      </c>
      <c r="H292" s="61" t="s">
        <v>840</v>
      </c>
      <c r="I292" s="120">
        <v>170</v>
      </c>
      <c r="J292" s="129"/>
      <c r="K292" s="129"/>
      <c r="L292" s="122">
        <v>137490</v>
      </c>
      <c r="M292" s="123">
        <v>0.86</v>
      </c>
      <c r="N292" s="122">
        <v>118240</v>
      </c>
      <c r="O292" s="124"/>
      <c r="P292" s="125">
        <f t="shared" si="5"/>
        <v>809</v>
      </c>
      <c r="Q292" s="126" t="s">
        <v>1096</v>
      </c>
    </row>
    <row r="293" s="2" customFormat="1" ht="15.75" customHeight="1" spans="1:17">
      <c r="A293" s="115" t="s">
        <v>1253</v>
      </c>
      <c r="B293" s="116"/>
      <c r="C293" s="156"/>
      <c r="D293" s="130" t="s">
        <v>1254</v>
      </c>
      <c r="E293" s="130" t="s">
        <v>1255</v>
      </c>
      <c r="F293" s="130" t="s">
        <v>931</v>
      </c>
      <c r="G293" s="119">
        <v>42005</v>
      </c>
      <c r="H293" s="61" t="s">
        <v>840</v>
      </c>
      <c r="I293" s="120">
        <v>170</v>
      </c>
      <c r="J293" s="129"/>
      <c r="K293" s="129"/>
      <c r="L293" s="122">
        <v>137490</v>
      </c>
      <c r="M293" s="123">
        <v>0.86</v>
      </c>
      <c r="N293" s="122">
        <v>118240</v>
      </c>
      <c r="O293" s="124"/>
      <c r="P293" s="125">
        <f t="shared" si="5"/>
        <v>809</v>
      </c>
      <c r="Q293" s="126" t="s">
        <v>1096</v>
      </c>
    </row>
    <row r="294" s="2" customFormat="1" ht="15.75" customHeight="1" spans="1:17">
      <c r="A294" s="115" t="s">
        <v>1256</v>
      </c>
      <c r="B294" s="116"/>
      <c r="C294" s="156"/>
      <c r="D294" s="130" t="s">
        <v>1257</v>
      </c>
      <c r="E294" s="130" t="s">
        <v>1258</v>
      </c>
      <c r="F294" s="130" t="s">
        <v>931</v>
      </c>
      <c r="G294" s="119">
        <v>42005</v>
      </c>
      <c r="H294" s="61" t="s">
        <v>840</v>
      </c>
      <c r="I294" s="120">
        <v>170</v>
      </c>
      <c r="J294" s="129"/>
      <c r="K294" s="129"/>
      <c r="L294" s="122">
        <v>137490</v>
      </c>
      <c r="M294" s="123">
        <v>0.86</v>
      </c>
      <c r="N294" s="122">
        <v>118240</v>
      </c>
      <c r="O294" s="124"/>
      <c r="P294" s="125">
        <f t="shared" si="5"/>
        <v>809</v>
      </c>
      <c r="Q294" s="126" t="s">
        <v>1096</v>
      </c>
    </row>
    <row r="295" s="2" customFormat="1" ht="15.75" customHeight="1" spans="1:17">
      <c r="A295" s="115" t="s">
        <v>1259</v>
      </c>
      <c r="B295" s="116"/>
      <c r="C295" s="156"/>
      <c r="D295" s="130" t="s">
        <v>1260</v>
      </c>
      <c r="E295" s="130" t="s">
        <v>930</v>
      </c>
      <c r="F295" s="130" t="s">
        <v>931</v>
      </c>
      <c r="G295" s="119">
        <v>42736</v>
      </c>
      <c r="H295" s="61" t="s">
        <v>840</v>
      </c>
      <c r="I295" s="120">
        <v>350</v>
      </c>
      <c r="J295" s="129"/>
      <c r="K295" s="129"/>
      <c r="L295" s="122">
        <v>242620</v>
      </c>
      <c r="M295" s="123">
        <v>0.9</v>
      </c>
      <c r="N295" s="122">
        <v>218360</v>
      </c>
      <c r="O295" s="124"/>
      <c r="P295" s="125">
        <f t="shared" si="5"/>
        <v>693</v>
      </c>
      <c r="Q295" s="126" t="s">
        <v>1096</v>
      </c>
    </row>
    <row r="296" s="2" customFormat="1" ht="15.75" customHeight="1" spans="1:17">
      <c r="A296" s="115" t="s">
        <v>1261</v>
      </c>
      <c r="B296" s="116"/>
      <c r="C296" s="156"/>
      <c r="D296" s="130" t="s">
        <v>1262</v>
      </c>
      <c r="E296" s="130" t="s">
        <v>1252</v>
      </c>
      <c r="F296" s="130" t="s">
        <v>931</v>
      </c>
      <c r="G296" s="119">
        <v>42736</v>
      </c>
      <c r="H296" s="61" t="s">
        <v>840</v>
      </c>
      <c r="I296" s="120">
        <v>700</v>
      </c>
      <c r="J296" s="129"/>
      <c r="K296" s="129"/>
      <c r="L296" s="122">
        <v>485250</v>
      </c>
      <c r="M296" s="123">
        <v>0.9</v>
      </c>
      <c r="N296" s="122">
        <v>436730</v>
      </c>
      <c r="O296" s="124"/>
      <c r="P296" s="125">
        <f t="shared" si="5"/>
        <v>693</v>
      </c>
      <c r="Q296" s="126" t="s">
        <v>1096</v>
      </c>
    </row>
    <row r="297" s="2" customFormat="1" ht="15.75" customHeight="1" spans="1:17">
      <c r="A297" s="115" t="s">
        <v>1263</v>
      </c>
      <c r="B297" s="116"/>
      <c r="C297" s="156"/>
      <c r="D297" s="130" t="s">
        <v>1262</v>
      </c>
      <c r="E297" s="130" t="s">
        <v>1255</v>
      </c>
      <c r="F297" s="130" t="s">
        <v>931</v>
      </c>
      <c r="G297" s="119">
        <v>42736</v>
      </c>
      <c r="H297" s="61" t="s">
        <v>840</v>
      </c>
      <c r="I297" s="120">
        <v>700</v>
      </c>
      <c r="J297" s="129"/>
      <c r="K297" s="129"/>
      <c r="L297" s="122">
        <v>485250</v>
      </c>
      <c r="M297" s="123">
        <v>0.9</v>
      </c>
      <c r="N297" s="122">
        <v>436730</v>
      </c>
      <c r="O297" s="124"/>
      <c r="P297" s="125">
        <f t="shared" si="5"/>
        <v>693</v>
      </c>
      <c r="Q297" s="126" t="s">
        <v>1096</v>
      </c>
    </row>
    <row r="298" s="2" customFormat="1" ht="15.75" customHeight="1" spans="1:17">
      <c r="A298" s="115" t="s">
        <v>1264</v>
      </c>
      <c r="B298" s="116"/>
      <c r="C298" s="156"/>
      <c r="D298" s="130" t="s">
        <v>937</v>
      </c>
      <c r="E298" s="130" t="s">
        <v>1252</v>
      </c>
      <c r="F298" s="130" t="s">
        <v>938</v>
      </c>
      <c r="G298" s="119">
        <v>42005</v>
      </c>
      <c r="H298" s="61" t="s">
        <v>840</v>
      </c>
      <c r="I298" s="120">
        <v>3000</v>
      </c>
      <c r="J298" s="129"/>
      <c r="K298" s="129"/>
      <c r="L298" s="122">
        <v>2010300</v>
      </c>
      <c r="M298" s="123">
        <v>0.81</v>
      </c>
      <c r="N298" s="122">
        <v>1628340</v>
      </c>
      <c r="O298" s="124"/>
      <c r="P298" s="125">
        <f t="shared" si="5"/>
        <v>670</v>
      </c>
      <c r="Q298" s="126" t="s">
        <v>1096</v>
      </c>
    </row>
    <row r="299" s="2" customFormat="1" ht="15.75" customHeight="1" spans="1:17">
      <c r="A299" s="115" t="s">
        <v>1265</v>
      </c>
      <c r="B299" s="116"/>
      <c r="C299" s="156"/>
      <c r="D299" s="130" t="s">
        <v>937</v>
      </c>
      <c r="E299" s="130" t="s">
        <v>1255</v>
      </c>
      <c r="F299" s="130" t="s">
        <v>938</v>
      </c>
      <c r="G299" s="119">
        <v>42005</v>
      </c>
      <c r="H299" s="61" t="s">
        <v>840</v>
      </c>
      <c r="I299" s="120">
        <v>3000</v>
      </c>
      <c r="J299" s="129"/>
      <c r="K299" s="129"/>
      <c r="L299" s="122">
        <v>2010300</v>
      </c>
      <c r="M299" s="123">
        <v>0.81</v>
      </c>
      <c r="N299" s="122">
        <v>1628340</v>
      </c>
      <c r="O299" s="124"/>
      <c r="P299" s="125">
        <f t="shared" si="5"/>
        <v>670</v>
      </c>
      <c r="Q299" s="126" t="s">
        <v>1096</v>
      </c>
    </row>
    <row r="300" ht="15.75" customHeight="1" spans="1:17">
      <c r="A300" s="115" t="s">
        <v>1266</v>
      </c>
      <c r="B300" s="112"/>
      <c r="C300" s="156"/>
      <c r="D300" s="108" t="s">
        <v>1267</v>
      </c>
      <c r="E300" s="108"/>
      <c r="F300" s="132"/>
      <c r="G300" s="119">
        <v>40664</v>
      </c>
      <c r="H300" s="133" t="s">
        <v>941</v>
      </c>
      <c r="I300" s="134">
        <v>1</v>
      </c>
      <c r="J300" s="135">
        <v>78040</v>
      </c>
      <c r="K300" s="136">
        <v>50855.92</v>
      </c>
      <c r="L300" s="137">
        <v>113950</v>
      </c>
      <c r="M300" s="138">
        <v>0.61</v>
      </c>
      <c r="N300" s="139">
        <v>69510</v>
      </c>
      <c r="O300" s="140"/>
      <c r="P300" s="141"/>
      <c r="Q300" s="142" t="s">
        <v>1096</v>
      </c>
    </row>
    <row r="301" ht="15.75" customHeight="1" spans="1:17">
      <c r="A301" s="115" t="s">
        <v>1268</v>
      </c>
      <c r="B301" s="112"/>
      <c r="C301" s="156"/>
      <c r="D301" s="108" t="s">
        <v>1267</v>
      </c>
      <c r="E301" s="108"/>
      <c r="F301" s="132"/>
      <c r="G301" s="119">
        <v>41153</v>
      </c>
      <c r="H301" s="133" t="s">
        <v>941</v>
      </c>
      <c r="I301" s="134">
        <v>1</v>
      </c>
      <c r="J301" s="135">
        <v>98935</v>
      </c>
      <c r="K301" s="136">
        <v>70738.36</v>
      </c>
      <c r="L301" s="137">
        <v>137740</v>
      </c>
      <c r="M301" s="138">
        <v>0.68</v>
      </c>
      <c r="N301" s="139">
        <v>93660</v>
      </c>
      <c r="O301" s="140"/>
      <c r="P301" s="141"/>
      <c r="Q301" s="142" t="s">
        <v>1096</v>
      </c>
    </row>
    <row r="302" ht="15.75" customHeight="1" spans="1:17">
      <c r="A302" s="115" t="s">
        <v>1269</v>
      </c>
      <c r="B302" s="112"/>
      <c r="C302" s="156"/>
      <c r="D302" s="108" t="s">
        <v>1270</v>
      </c>
      <c r="E302" s="108"/>
      <c r="F302" s="132"/>
      <c r="G302" s="119">
        <v>41153</v>
      </c>
      <c r="H302" s="133" t="s">
        <v>941</v>
      </c>
      <c r="I302" s="134">
        <v>1</v>
      </c>
      <c r="J302" s="135">
        <v>31297.39</v>
      </c>
      <c r="K302" s="136">
        <v>22377.31</v>
      </c>
      <c r="L302" s="137">
        <v>43570</v>
      </c>
      <c r="M302" s="138">
        <v>0.68</v>
      </c>
      <c r="N302" s="139">
        <v>29630</v>
      </c>
      <c r="O302" s="140"/>
      <c r="P302" s="141"/>
      <c r="Q302" s="142" t="s">
        <v>1096</v>
      </c>
    </row>
    <row r="303" ht="15.75" customHeight="1" spans="1:17">
      <c r="A303" s="115" t="s">
        <v>1271</v>
      </c>
      <c r="B303" s="112"/>
      <c r="C303" s="156"/>
      <c r="D303" s="108" t="s">
        <v>1272</v>
      </c>
      <c r="E303" s="108"/>
      <c r="F303" s="132"/>
      <c r="G303" s="119">
        <v>40179</v>
      </c>
      <c r="H303" s="133" t="s">
        <v>941</v>
      </c>
      <c r="I303" s="134">
        <v>1</v>
      </c>
      <c r="J303" s="135">
        <v>98000</v>
      </c>
      <c r="K303" s="136">
        <v>57656.32</v>
      </c>
      <c r="L303" s="137">
        <v>100000</v>
      </c>
      <c r="M303" s="138"/>
      <c r="N303" s="139">
        <v>100000</v>
      </c>
      <c r="O303" s="140"/>
      <c r="P303" s="141"/>
      <c r="Q303" s="142" t="s">
        <v>1096</v>
      </c>
    </row>
    <row r="304" ht="15.75" customHeight="1" spans="1:17">
      <c r="A304" s="115" t="s">
        <v>1273</v>
      </c>
      <c r="B304" s="112"/>
      <c r="C304" s="156"/>
      <c r="D304" s="109" t="s">
        <v>1274</v>
      </c>
      <c r="E304" s="108"/>
      <c r="F304" s="132"/>
      <c r="G304" s="119">
        <v>40330</v>
      </c>
      <c r="H304" s="133" t="s">
        <v>941</v>
      </c>
      <c r="I304" s="134">
        <v>1</v>
      </c>
      <c r="J304" s="135">
        <v>10244</v>
      </c>
      <c r="K304" s="136">
        <v>6229.55</v>
      </c>
      <c r="L304" s="137">
        <v>15310</v>
      </c>
      <c r="M304" s="138">
        <v>0.42</v>
      </c>
      <c r="N304" s="139">
        <v>6430</v>
      </c>
      <c r="O304" s="140"/>
      <c r="P304" s="141"/>
      <c r="Q304" s="142" t="s">
        <v>1096</v>
      </c>
    </row>
    <row r="305" ht="15.75" customHeight="1" spans="1:17">
      <c r="A305" s="115" t="s">
        <v>1275</v>
      </c>
      <c r="B305" s="112"/>
      <c r="C305" s="156"/>
      <c r="D305" s="108" t="s">
        <v>1276</v>
      </c>
      <c r="E305" s="108"/>
      <c r="F305" s="132"/>
      <c r="G305" s="119">
        <v>40391</v>
      </c>
      <c r="H305" s="133" t="s">
        <v>941</v>
      </c>
      <c r="I305" s="134">
        <v>1</v>
      </c>
      <c r="J305" s="135">
        <v>42487</v>
      </c>
      <c r="K305" s="136">
        <v>26173.54</v>
      </c>
      <c r="L305" s="137">
        <v>63480</v>
      </c>
      <c r="M305" s="138">
        <v>0.71</v>
      </c>
      <c r="N305" s="139">
        <v>45070</v>
      </c>
      <c r="O305" s="140"/>
      <c r="P305" s="141"/>
      <c r="Q305" s="142" t="s">
        <v>1096</v>
      </c>
    </row>
    <row r="306" ht="15.75" customHeight="1" spans="1:17">
      <c r="A306" s="115" t="s">
        <v>1277</v>
      </c>
      <c r="B306" s="112"/>
      <c r="C306" s="156"/>
      <c r="D306" s="108" t="s">
        <v>1278</v>
      </c>
      <c r="E306" s="108"/>
      <c r="F306" s="132"/>
      <c r="G306" s="119">
        <v>40483</v>
      </c>
      <c r="H306" s="133" t="s">
        <v>941</v>
      </c>
      <c r="I306" s="134">
        <v>1</v>
      </c>
      <c r="J306" s="135">
        <v>146074</v>
      </c>
      <c r="K306" s="136">
        <v>91722.26</v>
      </c>
      <c r="L306" s="137">
        <v>218250</v>
      </c>
      <c r="M306" s="138">
        <v>0.58</v>
      </c>
      <c r="N306" s="139">
        <v>126590</v>
      </c>
      <c r="O306" s="140"/>
      <c r="P306" s="141"/>
      <c r="Q306" s="142" t="s">
        <v>1096</v>
      </c>
    </row>
    <row r="307" ht="15.75" customHeight="1" spans="1:17">
      <c r="A307" s="115" t="s">
        <v>1279</v>
      </c>
      <c r="B307" s="112"/>
      <c r="C307" s="156"/>
      <c r="D307" s="108" t="s">
        <v>1280</v>
      </c>
      <c r="E307" s="108"/>
      <c r="F307" s="132"/>
      <c r="G307" s="119">
        <v>40544</v>
      </c>
      <c r="H307" s="133" t="s">
        <v>941</v>
      </c>
      <c r="I307" s="134">
        <v>1</v>
      </c>
      <c r="J307" s="135">
        <v>95000</v>
      </c>
      <c r="K307" s="136">
        <v>60404.32</v>
      </c>
      <c r="L307" s="137">
        <v>138710</v>
      </c>
      <c r="M307" s="138">
        <v>0.59</v>
      </c>
      <c r="N307" s="139">
        <v>81840</v>
      </c>
      <c r="O307" s="140"/>
      <c r="P307" s="141"/>
      <c r="Q307" s="142" t="s">
        <v>1096</v>
      </c>
    </row>
    <row r="308" ht="15.75" customHeight="1" spans="1:17">
      <c r="A308" s="115" t="s">
        <v>1281</v>
      </c>
      <c r="B308" s="112"/>
      <c r="C308" s="156"/>
      <c r="D308" s="108" t="s">
        <v>1282</v>
      </c>
      <c r="E308" s="108"/>
      <c r="F308" s="132"/>
      <c r="G308" s="119">
        <v>41183</v>
      </c>
      <c r="H308" s="133" t="s">
        <v>941</v>
      </c>
      <c r="I308" s="134">
        <v>1</v>
      </c>
      <c r="J308" s="135">
        <v>24000</v>
      </c>
      <c r="K308" s="136">
        <v>17255</v>
      </c>
      <c r="L308" s="137">
        <v>33410</v>
      </c>
      <c r="M308" s="138">
        <v>0.57</v>
      </c>
      <c r="N308" s="139">
        <v>19040</v>
      </c>
      <c r="O308" s="140"/>
      <c r="P308" s="141"/>
      <c r="Q308" s="142" t="s">
        <v>1096</v>
      </c>
    </row>
    <row r="309" ht="15.75" customHeight="1" spans="1:17">
      <c r="A309" s="115" t="s">
        <v>1283</v>
      </c>
      <c r="B309" s="112"/>
      <c r="C309" s="156"/>
      <c r="D309" s="108" t="s">
        <v>962</v>
      </c>
      <c r="E309" s="108"/>
      <c r="F309" s="132"/>
      <c r="G309" s="119">
        <v>41183</v>
      </c>
      <c r="H309" s="133" t="s">
        <v>941</v>
      </c>
      <c r="I309" s="134">
        <v>1</v>
      </c>
      <c r="J309" s="135">
        <v>128381</v>
      </c>
      <c r="K309" s="136">
        <v>92300.93</v>
      </c>
      <c r="L309" s="137">
        <v>178740</v>
      </c>
      <c r="M309" s="138">
        <v>0.68</v>
      </c>
      <c r="N309" s="139">
        <v>121540</v>
      </c>
      <c r="O309" s="140"/>
      <c r="P309" s="141"/>
      <c r="Q309" s="142" t="s">
        <v>1096</v>
      </c>
    </row>
    <row r="310" ht="15.75" customHeight="1" spans="1:17">
      <c r="A310" s="115" t="s">
        <v>1284</v>
      </c>
      <c r="B310" s="112"/>
      <c r="C310" s="156"/>
      <c r="D310" s="108" t="s">
        <v>1285</v>
      </c>
      <c r="E310" s="108"/>
      <c r="F310" s="132"/>
      <c r="G310" s="119">
        <v>41244</v>
      </c>
      <c r="H310" s="133" t="s">
        <v>941</v>
      </c>
      <c r="I310" s="134">
        <v>1</v>
      </c>
      <c r="J310" s="135">
        <v>47170</v>
      </c>
      <c r="K310" s="136">
        <v>34287.01</v>
      </c>
      <c r="L310" s="137">
        <v>65670</v>
      </c>
      <c r="M310" s="138">
        <v>0.69</v>
      </c>
      <c r="N310" s="139">
        <v>45310</v>
      </c>
      <c r="O310" s="140"/>
      <c r="P310" s="141"/>
      <c r="Q310" s="142" t="s">
        <v>1096</v>
      </c>
    </row>
    <row r="311" ht="15.75" customHeight="1" spans="1:17">
      <c r="A311" s="115" t="s">
        <v>1286</v>
      </c>
      <c r="B311" s="112"/>
      <c r="C311" s="156"/>
      <c r="D311" s="108" t="s">
        <v>1287</v>
      </c>
      <c r="E311" s="108"/>
      <c r="F311" s="132"/>
      <c r="G311" s="119">
        <v>41367</v>
      </c>
      <c r="H311" s="133" t="s">
        <v>941</v>
      </c>
      <c r="I311" s="134">
        <v>1</v>
      </c>
      <c r="J311" s="135">
        <v>68942</v>
      </c>
      <c r="K311" s="136">
        <v>51203.5</v>
      </c>
      <c r="L311" s="137">
        <v>93640</v>
      </c>
      <c r="M311" s="138">
        <v>0.61</v>
      </c>
      <c r="N311" s="139">
        <v>57120</v>
      </c>
      <c r="O311" s="140"/>
      <c r="P311" s="141"/>
      <c r="Q311" s="142" t="s">
        <v>1096</v>
      </c>
    </row>
    <row r="312" ht="15.75" customHeight="1" spans="1:17">
      <c r="A312" s="115" t="s">
        <v>1288</v>
      </c>
      <c r="B312" s="112"/>
      <c r="C312" s="156"/>
      <c r="D312" s="108" t="s">
        <v>1289</v>
      </c>
      <c r="E312" s="108"/>
      <c r="F312" s="132"/>
      <c r="G312" s="119">
        <v>41548</v>
      </c>
      <c r="H312" s="133" t="s">
        <v>941</v>
      </c>
      <c r="I312" s="134">
        <v>1</v>
      </c>
      <c r="J312" s="135">
        <v>113457.91</v>
      </c>
      <c r="K312" s="136">
        <v>86961.01</v>
      </c>
      <c r="L312" s="137">
        <v>154110</v>
      </c>
      <c r="M312" s="138">
        <v>0.73</v>
      </c>
      <c r="N312" s="139">
        <v>112500</v>
      </c>
      <c r="O312" s="140"/>
      <c r="P312" s="141"/>
      <c r="Q312" s="143" t="s">
        <v>1096</v>
      </c>
    </row>
    <row r="313" ht="15.75" customHeight="1" spans="1:17">
      <c r="A313" s="115" t="s">
        <v>1290</v>
      </c>
      <c r="B313" s="112"/>
      <c r="C313" s="156"/>
      <c r="D313" s="108" t="s">
        <v>1291</v>
      </c>
      <c r="E313" s="108"/>
      <c r="F313" s="132"/>
      <c r="G313" s="119">
        <v>41699</v>
      </c>
      <c r="H313" s="133" t="s">
        <v>941</v>
      </c>
      <c r="I313" s="134">
        <v>1</v>
      </c>
      <c r="J313" s="135">
        <v>47190</v>
      </c>
      <c r="K313" s="136">
        <v>37103.34</v>
      </c>
      <c r="L313" s="137">
        <v>50000</v>
      </c>
      <c r="M313" s="138"/>
      <c r="N313" s="139">
        <v>50000</v>
      </c>
      <c r="O313" s="140"/>
      <c r="P313" s="141"/>
      <c r="Q313" s="142" t="s">
        <v>1096</v>
      </c>
    </row>
    <row r="314" ht="15.75" customHeight="1" spans="1:17">
      <c r="A314" s="115" t="s">
        <v>1292</v>
      </c>
      <c r="B314" s="112"/>
      <c r="C314" s="156"/>
      <c r="D314" s="108" t="s">
        <v>1293</v>
      </c>
      <c r="E314" s="108"/>
      <c r="F314" s="132"/>
      <c r="G314" s="119">
        <v>41760</v>
      </c>
      <c r="H314" s="133" t="s">
        <v>941</v>
      </c>
      <c r="I314" s="134">
        <v>1</v>
      </c>
      <c r="J314" s="135">
        <v>8420</v>
      </c>
      <c r="K314" s="136">
        <v>6686.84</v>
      </c>
      <c r="L314" s="137">
        <v>10960</v>
      </c>
      <c r="M314" s="138">
        <v>0.76</v>
      </c>
      <c r="N314" s="139">
        <v>8330</v>
      </c>
      <c r="O314" s="140"/>
      <c r="P314" s="141"/>
      <c r="Q314" s="142" t="s">
        <v>1096</v>
      </c>
    </row>
    <row r="315" ht="15.75" customHeight="1" spans="1:17">
      <c r="A315" s="115" t="s">
        <v>1294</v>
      </c>
      <c r="B315" s="112"/>
      <c r="C315" s="156"/>
      <c r="D315" s="108" t="s">
        <v>1295</v>
      </c>
      <c r="E315" s="108"/>
      <c r="F315" s="132"/>
      <c r="G315" s="119">
        <v>41791</v>
      </c>
      <c r="H315" s="133" t="s">
        <v>941</v>
      </c>
      <c r="I315" s="134">
        <v>1</v>
      </c>
      <c r="J315" s="135">
        <v>20000</v>
      </c>
      <c r="K315" s="136">
        <v>15962.33</v>
      </c>
      <c r="L315" s="137">
        <v>26030</v>
      </c>
      <c r="M315" s="138">
        <v>0.68</v>
      </c>
      <c r="N315" s="139">
        <v>17700</v>
      </c>
      <c r="O315" s="140"/>
      <c r="P315" s="141"/>
      <c r="Q315" s="142" t="s">
        <v>1096</v>
      </c>
    </row>
    <row r="316" ht="15.75" customHeight="1" spans="1:17">
      <c r="A316" s="115" t="s">
        <v>1296</v>
      </c>
      <c r="B316" s="112"/>
      <c r="C316" s="156"/>
      <c r="D316" s="108" t="s">
        <v>949</v>
      </c>
      <c r="E316" s="108"/>
      <c r="F316" s="132"/>
      <c r="G316" s="119">
        <v>41913</v>
      </c>
      <c r="H316" s="133" t="s">
        <v>941</v>
      </c>
      <c r="I316" s="134">
        <v>1</v>
      </c>
      <c r="J316" s="135">
        <v>28500</v>
      </c>
      <c r="K316" s="136">
        <v>23197.93</v>
      </c>
      <c r="L316" s="137">
        <v>37100</v>
      </c>
      <c r="M316" s="138">
        <v>0.78</v>
      </c>
      <c r="N316" s="139">
        <v>28940</v>
      </c>
      <c r="O316" s="140"/>
      <c r="P316" s="141"/>
      <c r="Q316" s="142" t="s">
        <v>1096</v>
      </c>
    </row>
    <row r="317" ht="15.75" customHeight="1" spans="1:17">
      <c r="A317" s="115" t="s">
        <v>1297</v>
      </c>
      <c r="B317" s="112"/>
      <c r="C317" s="156"/>
      <c r="D317" s="108" t="s">
        <v>949</v>
      </c>
      <c r="E317" s="108"/>
      <c r="F317" s="132"/>
      <c r="G317" s="119">
        <v>42036</v>
      </c>
      <c r="H317" s="133" t="s">
        <v>941</v>
      </c>
      <c r="I317" s="134">
        <v>1</v>
      </c>
      <c r="J317" s="135">
        <v>57000</v>
      </c>
      <c r="K317" s="136">
        <v>47297.91</v>
      </c>
      <c r="L317" s="137">
        <v>70330</v>
      </c>
      <c r="M317" s="138">
        <v>0.8</v>
      </c>
      <c r="N317" s="139">
        <v>56260</v>
      </c>
      <c r="O317" s="140"/>
      <c r="P317" s="141"/>
      <c r="Q317" s="142" t="s">
        <v>1096</v>
      </c>
    </row>
    <row r="318" ht="15.75" customHeight="1" spans="1:17">
      <c r="A318" s="115" t="s">
        <v>1298</v>
      </c>
      <c r="B318" s="112"/>
      <c r="C318" s="156"/>
      <c r="D318" s="108" t="s">
        <v>1299</v>
      </c>
      <c r="E318" s="108"/>
      <c r="F318" s="132"/>
      <c r="G318" s="119">
        <v>42125</v>
      </c>
      <c r="H318" s="133" t="s">
        <v>941</v>
      </c>
      <c r="I318" s="134">
        <v>1</v>
      </c>
      <c r="J318" s="135">
        <v>38000</v>
      </c>
      <c r="K318" s="136">
        <v>31983.2</v>
      </c>
      <c r="L318" s="137">
        <v>46880</v>
      </c>
      <c r="M318" s="138">
        <v>0.81</v>
      </c>
      <c r="N318" s="139">
        <v>37970</v>
      </c>
      <c r="O318" s="140"/>
      <c r="P318" s="141"/>
      <c r="Q318" s="142" t="s">
        <v>1096</v>
      </c>
    </row>
    <row r="319" ht="15.75" customHeight="1" spans="1:17">
      <c r="A319" s="115" t="s">
        <v>1300</v>
      </c>
      <c r="B319" s="112"/>
      <c r="C319" s="156"/>
      <c r="D319" s="108" t="s">
        <v>1301</v>
      </c>
      <c r="E319" s="108"/>
      <c r="F319" s="132"/>
      <c r="G319" s="119">
        <v>42339</v>
      </c>
      <c r="H319" s="133" t="s">
        <v>941</v>
      </c>
      <c r="I319" s="134">
        <v>1</v>
      </c>
      <c r="J319" s="135">
        <v>28122.06</v>
      </c>
      <c r="K319" s="136">
        <v>24448.5</v>
      </c>
      <c r="L319" s="137">
        <v>34700</v>
      </c>
      <c r="M319" s="138">
        <v>0.78</v>
      </c>
      <c r="N319" s="139">
        <v>27070</v>
      </c>
      <c r="O319" s="140"/>
      <c r="P319" s="141"/>
      <c r="Q319" s="142" t="s">
        <v>1096</v>
      </c>
    </row>
    <row r="320" ht="15.75" customHeight="1" spans="1:17">
      <c r="A320" s="115" t="s">
        <v>1302</v>
      </c>
      <c r="B320" s="112"/>
      <c r="C320" s="156"/>
      <c r="D320" s="108" t="s">
        <v>1303</v>
      </c>
      <c r="E320" s="108"/>
      <c r="F320" s="132"/>
      <c r="G320" s="119">
        <v>42461</v>
      </c>
      <c r="H320" s="133" t="s">
        <v>941</v>
      </c>
      <c r="I320" s="134">
        <v>1</v>
      </c>
      <c r="J320" s="135">
        <v>18065.64</v>
      </c>
      <c r="K320" s="136">
        <v>15991.85</v>
      </c>
      <c r="L320" s="137">
        <v>22290</v>
      </c>
      <c r="M320" s="138">
        <v>0.85</v>
      </c>
      <c r="N320" s="139">
        <v>18950</v>
      </c>
      <c r="O320" s="140"/>
      <c r="P320" s="141"/>
      <c r="Q320" s="142" t="s">
        <v>1096</v>
      </c>
    </row>
    <row r="321" ht="15.75" customHeight="1" spans="1:17">
      <c r="A321" s="115" t="s">
        <v>1304</v>
      </c>
      <c r="B321" s="112"/>
      <c r="C321" s="156"/>
      <c r="D321" s="108" t="s">
        <v>1305</v>
      </c>
      <c r="E321" s="108"/>
      <c r="F321" s="132"/>
      <c r="G321" s="119">
        <v>42491</v>
      </c>
      <c r="H321" s="133" t="s">
        <v>941</v>
      </c>
      <c r="I321" s="134">
        <v>1</v>
      </c>
      <c r="J321" s="135">
        <v>18876.86</v>
      </c>
      <c r="K321" s="136">
        <v>16784.7</v>
      </c>
      <c r="L321" s="137">
        <v>23290</v>
      </c>
      <c r="M321" s="138">
        <v>0.86</v>
      </c>
      <c r="N321" s="139">
        <v>20030</v>
      </c>
      <c r="O321" s="140"/>
      <c r="P321" s="141"/>
      <c r="Q321" s="142" t="s">
        <v>1096</v>
      </c>
    </row>
    <row r="322" ht="15.75" customHeight="1" spans="1:17">
      <c r="A322" s="115" t="s">
        <v>1306</v>
      </c>
      <c r="B322" s="112"/>
      <c r="C322" s="156"/>
      <c r="D322" s="108" t="s">
        <v>1307</v>
      </c>
      <c r="E322" s="108"/>
      <c r="F322" s="132"/>
      <c r="G322" s="119">
        <v>42522</v>
      </c>
      <c r="H322" s="133" t="s">
        <v>941</v>
      </c>
      <c r="I322" s="134">
        <v>1</v>
      </c>
      <c r="J322" s="135">
        <v>32823</v>
      </c>
      <c r="K322" s="136">
        <v>29315.09</v>
      </c>
      <c r="L322" s="137">
        <v>40500</v>
      </c>
      <c r="M322" s="138">
        <v>0.86</v>
      </c>
      <c r="N322" s="139">
        <v>34830</v>
      </c>
      <c r="O322" s="140"/>
      <c r="P322" s="141"/>
      <c r="Q322" s="142" t="s">
        <v>1096</v>
      </c>
    </row>
    <row r="323" ht="15.75" customHeight="1" spans="1:17">
      <c r="A323" s="115" t="s">
        <v>1308</v>
      </c>
      <c r="B323" s="112"/>
      <c r="C323" s="156"/>
      <c r="D323" s="108" t="s">
        <v>1309</v>
      </c>
      <c r="E323" s="108"/>
      <c r="F323" s="132"/>
      <c r="G323" s="119">
        <v>42675</v>
      </c>
      <c r="H323" s="133" t="s">
        <v>941</v>
      </c>
      <c r="I323" s="134">
        <v>1</v>
      </c>
      <c r="J323" s="135">
        <v>38000</v>
      </c>
      <c r="K323" s="136">
        <v>34690.76</v>
      </c>
      <c r="L323" s="137">
        <v>46880</v>
      </c>
      <c r="M323" s="138">
        <v>0.88</v>
      </c>
      <c r="N323" s="139">
        <v>41250</v>
      </c>
      <c r="O323" s="140"/>
      <c r="P323" s="141"/>
      <c r="Q323" s="142" t="s">
        <v>1096</v>
      </c>
    </row>
    <row r="324" ht="15.75" customHeight="1" spans="1:17">
      <c r="A324" s="115" t="s">
        <v>1310</v>
      </c>
      <c r="B324" s="112"/>
      <c r="C324" s="156"/>
      <c r="D324" s="108" t="s">
        <v>1311</v>
      </c>
      <c r="E324" s="108"/>
      <c r="F324" s="132"/>
      <c r="G324" s="119">
        <v>42705</v>
      </c>
      <c r="H324" s="133" t="s">
        <v>941</v>
      </c>
      <c r="I324" s="134">
        <v>1</v>
      </c>
      <c r="J324" s="135">
        <v>45000</v>
      </c>
      <c r="K324" s="136">
        <v>41259.27</v>
      </c>
      <c r="L324" s="137">
        <v>55520</v>
      </c>
      <c r="M324" s="138">
        <v>0.93</v>
      </c>
      <c r="N324" s="139">
        <v>51630</v>
      </c>
      <c r="O324" s="140"/>
      <c r="P324" s="141"/>
      <c r="Q324" s="142" t="s">
        <v>1096</v>
      </c>
    </row>
    <row r="325" ht="15.75" customHeight="1" spans="1:17">
      <c r="A325" s="115" t="s">
        <v>1312</v>
      </c>
      <c r="B325" s="112"/>
      <c r="C325" s="156"/>
      <c r="D325" s="108" t="s">
        <v>1313</v>
      </c>
      <c r="E325" s="108"/>
      <c r="F325" s="132"/>
      <c r="G325" s="119">
        <v>42736</v>
      </c>
      <c r="H325" s="133" t="s">
        <v>941</v>
      </c>
      <c r="I325" s="134">
        <v>1</v>
      </c>
      <c r="J325" s="135">
        <v>30240.88</v>
      </c>
      <c r="K325" s="136">
        <v>27846.88</v>
      </c>
      <c r="L325" s="137">
        <v>36280</v>
      </c>
      <c r="M325" s="138">
        <v>0.86</v>
      </c>
      <c r="N325" s="139">
        <v>31200</v>
      </c>
      <c r="O325" s="140"/>
      <c r="P325" s="141"/>
      <c r="Q325" s="142" t="s">
        <v>1096</v>
      </c>
    </row>
    <row r="326" ht="15.75" customHeight="1" spans="1:17">
      <c r="A326" s="115" t="s">
        <v>1314</v>
      </c>
      <c r="B326" s="112"/>
      <c r="C326" s="156"/>
      <c r="D326" s="108" t="s">
        <v>1315</v>
      </c>
      <c r="E326" s="108"/>
      <c r="F326" s="132"/>
      <c r="G326" s="119">
        <v>42736</v>
      </c>
      <c r="H326" s="133" t="s">
        <v>941</v>
      </c>
      <c r="I326" s="134">
        <v>1</v>
      </c>
      <c r="J326" s="135">
        <v>6148</v>
      </c>
      <c r="K326" s="136">
        <v>5661.2</v>
      </c>
      <c r="L326" s="137"/>
      <c r="M326" s="138"/>
      <c r="N326" s="139"/>
      <c r="O326" s="140"/>
      <c r="P326" s="141"/>
      <c r="Q326" s="142" t="s">
        <v>1096</v>
      </c>
    </row>
    <row r="327" ht="15.75" customHeight="1" spans="1:17">
      <c r="A327" s="115" t="s">
        <v>1316</v>
      </c>
      <c r="B327" s="112"/>
      <c r="C327" s="156"/>
      <c r="D327" s="108" t="s">
        <v>1317</v>
      </c>
      <c r="E327" s="108"/>
      <c r="F327" s="132"/>
      <c r="G327" s="119">
        <v>42736</v>
      </c>
      <c r="H327" s="133" t="s">
        <v>941</v>
      </c>
      <c r="I327" s="134">
        <v>1</v>
      </c>
      <c r="J327" s="135">
        <v>183220.34</v>
      </c>
      <c r="K327" s="136">
        <v>168715.34</v>
      </c>
      <c r="L327" s="137">
        <v>219830</v>
      </c>
      <c r="M327" s="138">
        <v>0.89</v>
      </c>
      <c r="N327" s="139">
        <v>195650</v>
      </c>
      <c r="O327" s="140"/>
      <c r="P327" s="141"/>
      <c r="Q327" s="142" t="s">
        <v>1096</v>
      </c>
    </row>
    <row r="328" ht="15.75" customHeight="1" spans="1:17">
      <c r="A328" s="115" t="s">
        <v>1318</v>
      </c>
      <c r="B328" s="112"/>
      <c r="C328" s="156"/>
      <c r="D328" s="108" t="s">
        <v>1319</v>
      </c>
      <c r="E328" s="108"/>
      <c r="F328" s="132"/>
      <c r="G328" s="119">
        <v>43169</v>
      </c>
      <c r="H328" s="133" t="s">
        <v>941</v>
      </c>
      <c r="I328" s="134">
        <v>1</v>
      </c>
      <c r="J328" s="135">
        <v>130000</v>
      </c>
      <c r="K328" s="136">
        <v>126912.52</v>
      </c>
      <c r="L328" s="137">
        <v>154500</v>
      </c>
      <c r="M328" s="138">
        <v>0.95</v>
      </c>
      <c r="N328" s="139">
        <v>146780</v>
      </c>
      <c r="O328" s="140"/>
      <c r="P328" s="141"/>
      <c r="Q328" s="142" t="s">
        <v>1096</v>
      </c>
    </row>
    <row r="329" ht="15.75" customHeight="1" spans="1:17">
      <c r="A329" s="115" t="s">
        <v>1320</v>
      </c>
      <c r="B329" s="112"/>
      <c r="C329" s="156"/>
      <c r="D329" s="108" t="s">
        <v>1321</v>
      </c>
      <c r="E329" s="108"/>
      <c r="F329" s="132"/>
      <c r="G329" s="119">
        <v>41183</v>
      </c>
      <c r="H329" s="133" t="s">
        <v>941</v>
      </c>
      <c r="I329" s="134">
        <v>1</v>
      </c>
      <c r="J329" s="135">
        <v>15070</v>
      </c>
      <c r="K329" s="136">
        <v>10834.85</v>
      </c>
      <c r="L329" s="137">
        <v>20980</v>
      </c>
      <c r="M329" s="138">
        <v>0.68</v>
      </c>
      <c r="N329" s="139">
        <v>14270</v>
      </c>
      <c r="O329" s="140"/>
      <c r="P329" s="141"/>
      <c r="Q329" s="143" t="s">
        <v>1322</v>
      </c>
    </row>
    <row r="330" ht="15.75" customHeight="1" spans="1:17">
      <c r="A330" s="115" t="s">
        <v>1323</v>
      </c>
      <c r="B330" s="112"/>
      <c r="C330" s="159"/>
      <c r="D330" s="108" t="s">
        <v>1324</v>
      </c>
      <c r="E330" s="108"/>
      <c r="F330" s="132"/>
      <c r="G330" s="119">
        <v>43262</v>
      </c>
      <c r="H330" s="133" t="s">
        <v>941</v>
      </c>
      <c r="I330" s="134">
        <v>1</v>
      </c>
      <c r="J330" s="135">
        <v>1416588.76</v>
      </c>
      <c r="K330" s="136">
        <v>1399766.77</v>
      </c>
      <c r="L330" s="137">
        <v>1683610</v>
      </c>
      <c r="M330" s="138">
        <v>0.96</v>
      </c>
      <c r="N330" s="139">
        <v>1616270</v>
      </c>
      <c r="O330" s="140"/>
      <c r="P330" s="141"/>
      <c r="Q330" s="142" t="s">
        <v>1322</v>
      </c>
    </row>
    <row r="331" s="77" customFormat="1" ht="15.75" customHeight="1" spans="1:17">
      <c r="A331" s="115" t="s">
        <v>1325</v>
      </c>
      <c r="B331" s="163"/>
      <c r="C331" s="163"/>
      <c r="D331" s="146" t="s">
        <v>1326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1327</v>
      </c>
      <c r="B332" s="115"/>
      <c r="C332" s="164" t="s">
        <v>1328</v>
      </c>
      <c r="D332" s="118" t="s">
        <v>1329</v>
      </c>
      <c r="E332" s="118">
        <v>101</v>
      </c>
      <c r="F332" s="118" t="s">
        <v>839</v>
      </c>
      <c r="G332" s="131">
        <v>39417</v>
      </c>
      <c r="H332" s="61" t="s">
        <v>840</v>
      </c>
      <c r="I332" s="120">
        <v>336</v>
      </c>
      <c r="J332" s="121">
        <v>20555743.64</v>
      </c>
      <c r="K332" s="161">
        <v>12220668.82</v>
      </c>
      <c r="L332" s="122">
        <v>219330</v>
      </c>
      <c r="M332" s="123">
        <v>0.6</v>
      </c>
      <c r="N332" s="122">
        <v>131600</v>
      </c>
      <c r="O332" s="124"/>
      <c r="P332" s="125">
        <f t="shared" ref="P332:P383" si="6">L332/I332</f>
        <v>653</v>
      </c>
      <c r="Q332" s="126" t="s">
        <v>1330</v>
      </c>
    </row>
    <row r="333" s="2" customFormat="1" ht="15.75" customHeight="1" spans="1:17">
      <c r="A333" s="115" t="s">
        <v>1331</v>
      </c>
      <c r="B333" s="115"/>
      <c r="C333" s="156"/>
      <c r="D333" s="118" t="s">
        <v>1329</v>
      </c>
      <c r="E333" s="118">
        <v>102</v>
      </c>
      <c r="F333" s="118" t="s">
        <v>839</v>
      </c>
      <c r="G333" s="131">
        <v>39417</v>
      </c>
      <c r="H333" s="61" t="s">
        <v>840</v>
      </c>
      <c r="I333" s="120">
        <v>336</v>
      </c>
      <c r="J333" s="129"/>
      <c r="K333" s="129"/>
      <c r="L333" s="122">
        <v>219330</v>
      </c>
      <c r="M333" s="123">
        <v>0.6</v>
      </c>
      <c r="N333" s="122">
        <v>131600</v>
      </c>
      <c r="O333" s="124"/>
      <c r="P333" s="125">
        <f t="shared" si="6"/>
        <v>653</v>
      </c>
      <c r="Q333" s="126" t="s">
        <v>1330</v>
      </c>
    </row>
    <row r="334" s="2" customFormat="1" ht="15.75" customHeight="1" spans="1:17">
      <c r="A334" s="115" t="s">
        <v>1332</v>
      </c>
      <c r="B334" s="115"/>
      <c r="C334" s="156"/>
      <c r="D334" s="118" t="s">
        <v>1329</v>
      </c>
      <c r="E334" s="118">
        <v>103</v>
      </c>
      <c r="F334" s="118" t="s">
        <v>839</v>
      </c>
      <c r="G334" s="131">
        <v>39417</v>
      </c>
      <c r="H334" s="61" t="s">
        <v>840</v>
      </c>
      <c r="I334" s="120">
        <v>336</v>
      </c>
      <c r="J334" s="129"/>
      <c r="K334" s="129"/>
      <c r="L334" s="122">
        <v>219330</v>
      </c>
      <c r="M334" s="123">
        <v>0.6</v>
      </c>
      <c r="N334" s="122">
        <v>131600</v>
      </c>
      <c r="O334" s="124"/>
      <c r="P334" s="125">
        <f t="shared" si="6"/>
        <v>653</v>
      </c>
      <c r="Q334" s="126" t="s">
        <v>1330</v>
      </c>
    </row>
    <row r="335" s="2" customFormat="1" ht="15.75" customHeight="1" spans="1:17">
      <c r="A335" s="115" t="s">
        <v>1333</v>
      </c>
      <c r="B335" s="115"/>
      <c r="C335" s="156"/>
      <c r="D335" s="118" t="s">
        <v>1329</v>
      </c>
      <c r="E335" s="118">
        <v>104</v>
      </c>
      <c r="F335" s="118" t="s">
        <v>839</v>
      </c>
      <c r="G335" s="131">
        <v>39417</v>
      </c>
      <c r="H335" s="61" t="s">
        <v>840</v>
      </c>
      <c r="I335" s="120">
        <v>336</v>
      </c>
      <c r="J335" s="129"/>
      <c r="K335" s="129"/>
      <c r="L335" s="122">
        <v>219330</v>
      </c>
      <c r="M335" s="123">
        <v>0.6</v>
      </c>
      <c r="N335" s="122">
        <v>131600</v>
      </c>
      <c r="O335" s="124"/>
      <c r="P335" s="125">
        <f t="shared" si="6"/>
        <v>653</v>
      </c>
      <c r="Q335" s="126" t="s">
        <v>1330</v>
      </c>
    </row>
    <row r="336" s="75" customFormat="1" ht="15.75" customHeight="1" spans="1:17">
      <c r="A336" s="115" t="s">
        <v>1334</v>
      </c>
      <c r="B336" s="115"/>
      <c r="C336" s="156"/>
      <c r="D336" s="118" t="s">
        <v>1335</v>
      </c>
      <c r="E336" s="118">
        <v>105</v>
      </c>
      <c r="F336" s="118" t="s">
        <v>839</v>
      </c>
      <c r="G336" s="131">
        <v>39417</v>
      </c>
      <c r="H336" s="61" t="s">
        <v>840</v>
      </c>
      <c r="I336" s="120">
        <v>413</v>
      </c>
      <c r="J336" s="129"/>
      <c r="K336" s="129"/>
      <c r="L336" s="122">
        <v>269590</v>
      </c>
      <c r="M336" s="123">
        <v>0.6</v>
      </c>
      <c r="N336" s="122">
        <v>161750</v>
      </c>
      <c r="O336" s="124"/>
      <c r="P336" s="125">
        <f t="shared" si="6"/>
        <v>653</v>
      </c>
      <c r="Q336" s="126" t="s">
        <v>1330</v>
      </c>
    </row>
    <row r="337" s="2" customFormat="1" ht="15.75" customHeight="1" spans="1:17">
      <c r="A337" s="115" t="s">
        <v>1336</v>
      </c>
      <c r="B337" s="115"/>
      <c r="C337" s="156"/>
      <c r="D337" s="118" t="s">
        <v>1335</v>
      </c>
      <c r="E337" s="118">
        <v>106</v>
      </c>
      <c r="F337" s="118" t="s">
        <v>839</v>
      </c>
      <c r="G337" s="131">
        <v>39417</v>
      </c>
      <c r="H337" s="61" t="s">
        <v>840</v>
      </c>
      <c r="I337" s="120">
        <v>413</v>
      </c>
      <c r="J337" s="129"/>
      <c r="K337" s="129"/>
      <c r="L337" s="122">
        <v>269590</v>
      </c>
      <c r="M337" s="123">
        <v>0.6</v>
      </c>
      <c r="N337" s="122">
        <v>161750</v>
      </c>
      <c r="O337" s="124"/>
      <c r="P337" s="125">
        <f t="shared" si="6"/>
        <v>653</v>
      </c>
      <c r="Q337" s="126" t="s">
        <v>1330</v>
      </c>
    </row>
    <row r="338" s="2" customFormat="1" ht="15.75" customHeight="1" spans="1:17">
      <c r="A338" s="115" t="s">
        <v>1337</v>
      </c>
      <c r="B338" s="115"/>
      <c r="C338" s="156"/>
      <c r="D338" s="118" t="s">
        <v>1335</v>
      </c>
      <c r="E338" s="118">
        <v>107</v>
      </c>
      <c r="F338" s="118" t="s">
        <v>839</v>
      </c>
      <c r="G338" s="131">
        <v>39417</v>
      </c>
      <c r="H338" s="61" t="s">
        <v>840</v>
      </c>
      <c r="I338" s="120">
        <v>413</v>
      </c>
      <c r="J338" s="129"/>
      <c r="K338" s="129"/>
      <c r="L338" s="122">
        <v>269590</v>
      </c>
      <c r="M338" s="123">
        <v>0.6</v>
      </c>
      <c r="N338" s="122">
        <v>161750</v>
      </c>
      <c r="O338" s="124"/>
      <c r="P338" s="125">
        <f t="shared" si="6"/>
        <v>653</v>
      </c>
      <c r="Q338" s="126" t="s">
        <v>1330</v>
      </c>
    </row>
    <row r="339" s="2" customFormat="1" ht="15.75" customHeight="1" spans="1:17">
      <c r="A339" s="115" t="s">
        <v>1338</v>
      </c>
      <c r="B339" s="115"/>
      <c r="C339" s="156"/>
      <c r="D339" s="118" t="s">
        <v>1238</v>
      </c>
      <c r="E339" s="118">
        <v>108</v>
      </c>
      <c r="F339" s="118" t="s">
        <v>839</v>
      </c>
      <c r="G339" s="131">
        <v>39417</v>
      </c>
      <c r="H339" s="61" t="s">
        <v>840</v>
      </c>
      <c r="I339" s="120">
        <v>413</v>
      </c>
      <c r="J339" s="129"/>
      <c r="K339" s="129"/>
      <c r="L339" s="122">
        <v>269590</v>
      </c>
      <c r="M339" s="123">
        <v>0.6</v>
      </c>
      <c r="N339" s="122">
        <v>161750</v>
      </c>
      <c r="O339" s="124"/>
      <c r="P339" s="125">
        <f t="shared" si="6"/>
        <v>653</v>
      </c>
      <c r="Q339" s="126" t="s">
        <v>1330</v>
      </c>
    </row>
    <row r="340" s="2" customFormat="1" ht="15.75" customHeight="1" spans="1:17">
      <c r="A340" s="115" t="s">
        <v>1339</v>
      </c>
      <c r="B340" s="115"/>
      <c r="C340" s="156"/>
      <c r="D340" s="118" t="s">
        <v>1238</v>
      </c>
      <c r="E340" s="118">
        <v>109</v>
      </c>
      <c r="F340" s="118" t="s">
        <v>839</v>
      </c>
      <c r="G340" s="131">
        <v>39417</v>
      </c>
      <c r="H340" s="61" t="s">
        <v>840</v>
      </c>
      <c r="I340" s="120">
        <v>413</v>
      </c>
      <c r="J340" s="129"/>
      <c r="K340" s="129"/>
      <c r="L340" s="122">
        <v>269590</v>
      </c>
      <c r="M340" s="123">
        <v>0.6</v>
      </c>
      <c r="N340" s="122">
        <v>161750</v>
      </c>
      <c r="O340" s="124"/>
      <c r="P340" s="125">
        <f t="shared" si="6"/>
        <v>653</v>
      </c>
      <c r="Q340" s="126" t="s">
        <v>1330</v>
      </c>
    </row>
    <row r="341" s="2" customFormat="1" ht="15.75" customHeight="1" spans="1:17">
      <c r="A341" s="115" t="s">
        <v>1340</v>
      </c>
      <c r="B341" s="115"/>
      <c r="C341" s="156"/>
      <c r="D341" s="118" t="s">
        <v>1238</v>
      </c>
      <c r="E341" s="118">
        <v>110</v>
      </c>
      <c r="F341" s="118" t="s">
        <v>839</v>
      </c>
      <c r="G341" s="131">
        <v>39417</v>
      </c>
      <c r="H341" s="61" t="s">
        <v>840</v>
      </c>
      <c r="I341" s="120">
        <v>200</v>
      </c>
      <c r="J341" s="129"/>
      <c r="K341" s="129"/>
      <c r="L341" s="122">
        <v>130550</v>
      </c>
      <c r="M341" s="123">
        <v>0.6</v>
      </c>
      <c r="N341" s="122">
        <v>78330</v>
      </c>
      <c r="O341" s="124"/>
      <c r="P341" s="125">
        <f t="shared" si="6"/>
        <v>653</v>
      </c>
      <c r="Q341" s="126" t="s">
        <v>1330</v>
      </c>
    </row>
    <row r="342" s="2" customFormat="1" ht="15.75" customHeight="1" spans="1:17">
      <c r="A342" s="115" t="s">
        <v>1341</v>
      </c>
      <c r="B342" s="115"/>
      <c r="C342" s="156"/>
      <c r="D342" s="118" t="s">
        <v>847</v>
      </c>
      <c r="E342" s="118">
        <v>202</v>
      </c>
      <c r="F342" s="118" t="s">
        <v>839</v>
      </c>
      <c r="G342" s="131">
        <v>42491</v>
      </c>
      <c r="H342" s="61" t="s">
        <v>840</v>
      </c>
      <c r="I342" s="120">
        <v>544</v>
      </c>
      <c r="J342" s="129"/>
      <c r="K342" s="129"/>
      <c r="L342" s="122">
        <v>355110</v>
      </c>
      <c r="M342" s="123">
        <v>0.85</v>
      </c>
      <c r="N342" s="122">
        <v>301840</v>
      </c>
      <c r="O342" s="124"/>
      <c r="P342" s="125">
        <f t="shared" si="6"/>
        <v>653</v>
      </c>
      <c r="Q342" s="126" t="s">
        <v>1330</v>
      </c>
    </row>
    <row r="343" s="2" customFormat="1" ht="15.75" customHeight="1" spans="1:17">
      <c r="A343" s="115" t="s">
        <v>1342</v>
      </c>
      <c r="B343" s="115"/>
      <c r="C343" s="156"/>
      <c r="D343" s="118" t="s">
        <v>847</v>
      </c>
      <c r="E343" s="118">
        <v>203</v>
      </c>
      <c r="F343" s="118" t="s">
        <v>839</v>
      </c>
      <c r="G343" s="131">
        <v>39417</v>
      </c>
      <c r="H343" s="61" t="s">
        <v>840</v>
      </c>
      <c r="I343" s="120">
        <v>544</v>
      </c>
      <c r="J343" s="129"/>
      <c r="K343" s="129"/>
      <c r="L343" s="122">
        <v>355110</v>
      </c>
      <c r="M343" s="123">
        <v>0.6</v>
      </c>
      <c r="N343" s="122">
        <v>213070</v>
      </c>
      <c r="O343" s="124"/>
      <c r="P343" s="125">
        <f t="shared" si="6"/>
        <v>653</v>
      </c>
      <c r="Q343" s="126" t="s">
        <v>1330</v>
      </c>
    </row>
    <row r="344" s="2" customFormat="1" ht="15.75" customHeight="1" spans="1:17">
      <c r="A344" s="115" t="s">
        <v>1343</v>
      </c>
      <c r="B344" s="115"/>
      <c r="C344" s="156"/>
      <c r="D344" s="118" t="s">
        <v>847</v>
      </c>
      <c r="E344" s="118">
        <v>204</v>
      </c>
      <c r="F344" s="118" t="s">
        <v>839</v>
      </c>
      <c r="G344" s="131">
        <v>39417</v>
      </c>
      <c r="H344" s="61" t="s">
        <v>840</v>
      </c>
      <c r="I344" s="120">
        <v>544</v>
      </c>
      <c r="J344" s="129"/>
      <c r="K344" s="129"/>
      <c r="L344" s="122">
        <v>355110</v>
      </c>
      <c r="M344" s="123">
        <v>0.6</v>
      </c>
      <c r="N344" s="122">
        <v>213070</v>
      </c>
      <c r="O344" s="124"/>
      <c r="P344" s="125">
        <f t="shared" si="6"/>
        <v>653</v>
      </c>
      <c r="Q344" s="126" t="s">
        <v>1330</v>
      </c>
    </row>
    <row r="345" s="2" customFormat="1" ht="15.75" customHeight="1" spans="1:17">
      <c r="A345" s="115" t="s">
        <v>1344</v>
      </c>
      <c r="B345" s="115"/>
      <c r="C345" s="156"/>
      <c r="D345" s="118" t="s">
        <v>847</v>
      </c>
      <c r="E345" s="118">
        <v>205</v>
      </c>
      <c r="F345" s="118" t="s">
        <v>839</v>
      </c>
      <c r="G345" s="131">
        <v>39417</v>
      </c>
      <c r="H345" s="61" t="s">
        <v>840</v>
      </c>
      <c r="I345" s="120">
        <v>544</v>
      </c>
      <c r="J345" s="129"/>
      <c r="K345" s="129"/>
      <c r="L345" s="122">
        <v>355110</v>
      </c>
      <c r="M345" s="123">
        <v>0.6</v>
      </c>
      <c r="N345" s="122">
        <v>213070</v>
      </c>
      <c r="O345" s="124"/>
      <c r="P345" s="125">
        <f t="shared" si="6"/>
        <v>653</v>
      </c>
      <c r="Q345" s="126" t="s">
        <v>1330</v>
      </c>
    </row>
    <row r="346" s="2" customFormat="1" ht="15.75" customHeight="1" spans="1:17">
      <c r="A346" s="115" t="s">
        <v>1345</v>
      </c>
      <c r="B346" s="115"/>
      <c r="C346" s="156"/>
      <c r="D346" s="118" t="s">
        <v>847</v>
      </c>
      <c r="E346" s="118">
        <v>206</v>
      </c>
      <c r="F346" s="118" t="s">
        <v>839</v>
      </c>
      <c r="G346" s="131">
        <v>39417</v>
      </c>
      <c r="H346" s="61" t="s">
        <v>840</v>
      </c>
      <c r="I346" s="120">
        <v>544</v>
      </c>
      <c r="J346" s="129"/>
      <c r="K346" s="129"/>
      <c r="L346" s="122">
        <v>355110</v>
      </c>
      <c r="M346" s="123">
        <v>0.6</v>
      </c>
      <c r="N346" s="122">
        <v>213070</v>
      </c>
      <c r="O346" s="124"/>
      <c r="P346" s="125">
        <f t="shared" si="6"/>
        <v>653</v>
      </c>
      <c r="Q346" s="126" t="s">
        <v>1330</v>
      </c>
    </row>
    <row r="347" s="2" customFormat="1" ht="15.75" customHeight="1" spans="1:17">
      <c r="A347" s="115" t="s">
        <v>1346</v>
      </c>
      <c r="B347" s="115"/>
      <c r="C347" s="156"/>
      <c r="D347" s="118" t="s">
        <v>837</v>
      </c>
      <c r="E347" s="118">
        <v>207</v>
      </c>
      <c r="F347" s="118" t="s">
        <v>839</v>
      </c>
      <c r="G347" s="131">
        <v>39417</v>
      </c>
      <c r="H347" s="61" t="s">
        <v>840</v>
      </c>
      <c r="I347" s="120">
        <v>516</v>
      </c>
      <c r="J347" s="129"/>
      <c r="K347" s="129"/>
      <c r="L347" s="122">
        <v>336830</v>
      </c>
      <c r="M347" s="123">
        <v>0.6</v>
      </c>
      <c r="N347" s="122">
        <v>202100</v>
      </c>
      <c r="O347" s="124"/>
      <c r="P347" s="125">
        <f t="shared" si="6"/>
        <v>653</v>
      </c>
      <c r="Q347" s="126" t="s">
        <v>1330</v>
      </c>
    </row>
    <row r="348" s="2" customFormat="1" ht="15.75" customHeight="1" spans="1:17">
      <c r="A348" s="115" t="s">
        <v>1347</v>
      </c>
      <c r="B348" s="115"/>
      <c r="C348" s="156"/>
      <c r="D348" s="118" t="s">
        <v>837</v>
      </c>
      <c r="E348" s="118">
        <v>208</v>
      </c>
      <c r="F348" s="118" t="s">
        <v>839</v>
      </c>
      <c r="G348" s="131">
        <v>39417</v>
      </c>
      <c r="H348" s="61" t="s">
        <v>840</v>
      </c>
      <c r="I348" s="120">
        <v>516</v>
      </c>
      <c r="J348" s="129"/>
      <c r="K348" s="129"/>
      <c r="L348" s="122">
        <v>336830</v>
      </c>
      <c r="M348" s="123">
        <v>0.6</v>
      </c>
      <c r="N348" s="122">
        <v>202100</v>
      </c>
      <c r="O348" s="124"/>
      <c r="P348" s="125">
        <f t="shared" si="6"/>
        <v>653</v>
      </c>
      <c r="Q348" s="126" t="s">
        <v>1330</v>
      </c>
    </row>
    <row r="349" s="2" customFormat="1" ht="15.75" customHeight="1" spans="1:17">
      <c r="A349" s="115" t="s">
        <v>1348</v>
      </c>
      <c r="B349" s="115"/>
      <c r="C349" s="156"/>
      <c r="D349" s="118" t="s">
        <v>837</v>
      </c>
      <c r="E349" s="118">
        <v>209</v>
      </c>
      <c r="F349" s="118" t="s">
        <v>839</v>
      </c>
      <c r="G349" s="131">
        <v>39417</v>
      </c>
      <c r="H349" s="61" t="s">
        <v>840</v>
      </c>
      <c r="I349" s="120">
        <v>516</v>
      </c>
      <c r="J349" s="129"/>
      <c r="K349" s="129"/>
      <c r="L349" s="122">
        <v>336830</v>
      </c>
      <c r="M349" s="123">
        <v>0.6</v>
      </c>
      <c r="N349" s="122">
        <v>202100</v>
      </c>
      <c r="O349" s="124"/>
      <c r="P349" s="125">
        <f t="shared" si="6"/>
        <v>653</v>
      </c>
      <c r="Q349" s="126" t="s">
        <v>1330</v>
      </c>
    </row>
    <row r="350" s="2" customFormat="1" ht="15.75" customHeight="1" spans="1:17">
      <c r="A350" s="115" t="s">
        <v>1349</v>
      </c>
      <c r="B350" s="115"/>
      <c r="C350" s="156"/>
      <c r="D350" s="118" t="s">
        <v>837</v>
      </c>
      <c r="E350" s="118">
        <v>210</v>
      </c>
      <c r="F350" s="118" t="s">
        <v>839</v>
      </c>
      <c r="G350" s="131">
        <v>39417</v>
      </c>
      <c r="H350" s="61" t="s">
        <v>840</v>
      </c>
      <c r="I350" s="120">
        <v>516</v>
      </c>
      <c r="J350" s="129"/>
      <c r="K350" s="129"/>
      <c r="L350" s="122">
        <v>336830</v>
      </c>
      <c r="M350" s="123">
        <v>0.6</v>
      </c>
      <c r="N350" s="122">
        <v>202100</v>
      </c>
      <c r="O350" s="124"/>
      <c r="P350" s="125">
        <f t="shared" si="6"/>
        <v>653</v>
      </c>
      <c r="Q350" s="126" t="s">
        <v>1330</v>
      </c>
    </row>
    <row r="351" s="75" customFormat="1" ht="15.75" customHeight="1" spans="1:17">
      <c r="A351" s="115" t="s">
        <v>1350</v>
      </c>
      <c r="B351" s="115"/>
      <c r="C351" s="156"/>
      <c r="D351" s="118" t="s">
        <v>837</v>
      </c>
      <c r="E351" s="118">
        <v>211</v>
      </c>
      <c r="F351" s="118" t="s">
        <v>839</v>
      </c>
      <c r="G351" s="131">
        <v>39417</v>
      </c>
      <c r="H351" s="61" t="s">
        <v>840</v>
      </c>
      <c r="I351" s="120">
        <v>516</v>
      </c>
      <c r="J351" s="129"/>
      <c r="K351" s="129"/>
      <c r="L351" s="122">
        <v>336830</v>
      </c>
      <c r="M351" s="123">
        <v>0.6</v>
      </c>
      <c r="N351" s="122">
        <v>202100</v>
      </c>
      <c r="O351" s="124"/>
      <c r="P351" s="125">
        <f t="shared" si="6"/>
        <v>653</v>
      </c>
      <c r="Q351" s="126" t="s">
        <v>1330</v>
      </c>
    </row>
    <row r="352" s="2" customFormat="1" ht="15.75" customHeight="1" spans="1:17">
      <c r="A352" s="115" t="s">
        <v>1351</v>
      </c>
      <c r="B352" s="115"/>
      <c r="C352" s="156"/>
      <c r="D352" s="118" t="s">
        <v>837</v>
      </c>
      <c r="E352" s="118">
        <v>212</v>
      </c>
      <c r="F352" s="118" t="s">
        <v>839</v>
      </c>
      <c r="G352" s="131">
        <v>39417</v>
      </c>
      <c r="H352" s="61" t="s">
        <v>840</v>
      </c>
      <c r="I352" s="120">
        <v>516</v>
      </c>
      <c r="J352" s="129"/>
      <c r="K352" s="129"/>
      <c r="L352" s="122">
        <v>336830</v>
      </c>
      <c r="M352" s="123">
        <v>0.6</v>
      </c>
      <c r="N352" s="122">
        <v>202100</v>
      </c>
      <c r="O352" s="124"/>
      <c r="P352" s="125">
        <f t="shared" si="6"/>
        <v>653</v>
      </c>
      <c r="Q352" s="126" t="s">
        <v>1330</v>
      </c>
    </row>
    <row r="353" s="2" customFormat="1" ht="15.75" customHeight="1" spans="1:17">
      <c r="A353" s="115" t="s">
        <v>1352</v>
      </c>
      <c r="B353" s="115"/>
      <c r="C353" s="156"/>
      <c r="D353" s="118" t="s">
        <v>837</v>
      </c>
      <c r="E353" s="130">
        <v>301</v>
      </c>
      <c r="F353" s="118" t="s">
        <v>839</v>
      </c>
      <c r="G353" s="131">
        <v>39417</v>
      </c>
      <c r="H353" s="61" t="s">
        <v>840</v>
      </c>
      <c r="I353" s="120">
        <v>516</v>
      </c>
      <c r="J353" s="129"/>
      <c r="K353" s="129"/>
      <c r="L353" s="122">
        <v>336830</v>
      </c>
      <c r="M353" s="123">
        <v>0.6</v>
      </c>
      <c r="N353" s="122">
        <v>202100</v>
      </c>
      <c r="O353" s="124"/>
      <c r="P353" s="125">
        <f t="shared" si="6"/>
        <v>653</v>
      </c>
      <c r="Q353" s="126" t="s">
        <v>1330</v>
      </c>
    </row>
    <row r="354" s="2" customFormat="1" ht="15.75" customHeight="1" spans="1:17">
      <c r="A354" s="115" t="s">
        <v>1353</v>
      </c>
      <c r="B354" s="115"/>
      <c r="C354" s="156"/>
      <c r="D354" s="118" t="s">
        <v>837</v>
      </c>
      <c r="E354" s="130">
        <v>302</v>
      </c>
      <c r="F354" s="118" t="s">
        <v>839</v>
      </c>
      <c r="G354" s="131">
        <v>39417</v>
      </c>
      <c r="H354" s="61" t="s">
        <v>840</v>
      </c>
      <c r="I354" s="120">
        <v>516</v>
      </c>
      <c r="J354" s="129"/>
      <c r="K354" s="129"/>
      <c r="L354" s="122">
        <v>336830</v>
      </c>
      <c r="M354" s="123">
        <v>0.6</v>
      </c>
      <c r="N354" s="122">
        <v>202100</v>
      </c>
      <c r="O354" s="124"/>
      <c r="P354" s="125">
        <f t="shared" si="6"/>
        <v>653</v>
      </c>
      <c r="Q354" s="126" t="s">
        <v>1330</v>
      </c>
    </row>
    <row r="355" s="2" customFormat="1" ht="15.75" customHeight="1" spans="1:17">
      <c r="A355" s="115" t="s">
        <v>1354</v>
      </c>
      <c r="B355" s="115"/>
      <c r="C355" s="156"/>
      <c r="D355" s="118" t="s">
        <v>837</v>
      </c>
      <c r="E355" s="130">
        <v>303</v>
      </c>
      <c r="F355" s="118" t="s">
        <v>839</v>
      </c>
      <c r="G355" s="131">
        <v>39417</v>
      </c>
      <c r="H355" s="61" t="s">
        <v>840</v>
      </c>
      <c r="I355" s="120">
        <v>516</v>
      </c>
      <c r="J355" s="129"/>
      <c r="K355" s="129"/>
      <c r="L355" s="122">
        <v>336830</v>
      </c>
      <c r="M355" s="123">
        <v>0.6</v>
      </c>
      <c r="N355" s="122">
        <v>202100</v>
      </c>
      <c r="O355" s="124"/>
      <c r="P355" s="125">
        <f t="shared" si="6"/>
        <v>653</v>
      </c>
      <c r="Q355" s="126" t="s">
        <v>1330</v>
      </c>
    </row>
    <row r="356" s="2" customFormat="1" ht="15.75" customHeight="1" spans="1:17">
      <c r="A356" s="115" t="s">
        <v>1355</v>
      </c>
      <c r="B356" s="115"/>
      <c r="C356" s="156"/>
      <c r="D356" s="118" t="s">
        <v>837</v>
      </c>
      <c r="E356" s="130">
        <v>304</v>
      </c>
      <c r="F356" s="118" t="s">
        <v>839</v>
      </c>
      <c r="G356" s="131">
        <v>39417</v>
      </c>
      <c r="H356" s="61" t="s">
        <v>840</v>
      </c>
      <c r="I356" s="120">
        <v>516</v>
      </c>
      <c r="J356" s="129"/>
      <c r="K356" s="129"/>
      <c r="L356" s="122">
        <v>336830</v>
      </c>
      <c r="M356" s="123">
        <v>0.6</v>
      </c>
      <c r="N356" s="122">
        <v>202100</v>
      </c>
      <c r="O356" s="124"/>
      <c r="P356" s="125">
        <f t="shared" si="6"/>
        <v>653</v>
      </c>
      <c r="Q356" s="126" t="s">
        <v>1330</v>
      </c>
    </row>
    <row r="357" s="2" customFormat="1" ht="15.75" customHeight="1" spans="1:17">
      <c r="A357" s="115" t="s">
        <v>1356</v>
      </c>
      <c r="B357" s="115"/>
      <c r="C357" s="156"/>
      <c r="D357" s="118" t="s">
        <v>837</v>
      </c>
      <c r="E357" s="130">
        <v>305</v>
      </c>
      <c r="F357" s="118" t="s">
        <v>839</v>
      </c>
      <c r="G357" s="131">
        <v>39417</v>
      </c>
      <c r="H357" s="61" t="s">
        <v>840</v>
      </c>
      <c r="I357" s="120">
        <v>516</v>
      </c>
      <c r="J357" s="129"/>
      <c r="K357" s="129"/>
      <c r="L357" s="122">
        <v>336830</v>
      </c>
      <c r="M357" s="123">
        <v>0.6</v>
      </c>
      <c r="N357" s="122">
        <v>202100</v>
      </c>
      <c r="O357" s="124"/>
      <c r="P357" s="125">
        <f t="shared" si="6"/>
        <v>653</v>
      </c>
      <c r="Q357" s="126" t="s">
        <v>1330</v>
      </c>
    </row>
    <row r="358" s="2" customFormat="1" ht="15.75" customHeight="1" spans="1:17">
      <c r="A358" s="115" t="s">
        <v>1357</v>
      </c>
      <c r="B358" s="115"/>
      <c r="C358" s="156"/>
      <c r="D358" s="118" t="s">
        <v>837</v>
      </c>
      <c r="E358" s="130">
        <v>306</v>
      </c>
      <c r="F358" s="118" t="s">
        <v>839</v>
      </c>
      <c r="G358" s="131">
        <v>39417</v>
      </c>
      <c r="H358" s="61" t="s">
        <v>840</v>
      </c>
      <c r="I358" s="120">
        <v>516</v>
      </c>
      <c r="J358" s="129"/>
      <c r="K358" s="129"/>
      <c r="L358" s="122">
        <v>336830</v>
      </c>
      <c r="M358" s="123">
        <v>0.6</v>
      </c>
      <c r="N358" s="122">
        <v>202100</v>
      </c>
      <c r="O358" s="124"/>
      <c r="P358" s="125">
        <f t="shared" si="6"/>
        <v>653</v>
      </c>
      <c r="Q358" s="126" t="s">
        <v>1330</v>
      </c>
    </row>
    <row r="359" s="2" customFormat="1" ht="15.75" customHeight="1" spans="1:17">
      <c r="A359" s="115" t="s">
        <v>1358</v>
      </c>
      <c r="B359" s="115"/>
      <c r="C359" s="156"/>
      <c r="D359" s="118" t="s">
        <v>1359</v>
      </c>
      <c r="E359" s="130">
        <v>311</v>
      </c>
      <c r="F359" s="118" t="s">
        <v>839</v>
      </c>
      <c r="G359" s="131">
        <v>39417</v>
      </c>
      <c r="H359" s="61" t="s">
        <v>840</v>
      </c>
      <c r="I359" s="120">
        <v>516</v>
      </c>
      <c r="J359" s="129"/>
      <c r="K359" s="129"/>
      <c r="L359" s="122">
        <v>336830</v>
      </c>
      <c r="M359" s="123">
        <v>0.6</v>
      </c>
      <c r="N359" s="122">
        <v>202100</v>
      </c>
      <c r="O359" s="124"/>
      <c r="P359" s="125">
        <f t="shared" si="6"/>
        <v>653</v>
      </c>
      <c r="Q359" s="126" t="s">
        <v>1330</v>
      </c>
    </row>
    <row r="360" s="3" customFormat="1" ht="15.75" customHeight="1" spans="1:17">
      <c r="A360" s="115" t="s">
        <v>1360</v>
      </c>
      <c r="B360" s="115"/>
      <c r="C360" s="156"/>
      <c r="D360" s="118" t="s">
        <v>1359</v>
      </c>
      <c r="E360" s="130">
        <v>312</v>
      </c>
      <c r="F360" s="118" t="s">
        <v>839</v>
      </c>
      <c r="G360" s="131">
        <v>39417</v>
      </c>
      <c r="H360" s="61" t="s">
        <v>840</v>
      </c>
      <c r="I360" s="120">
        <v>516</v>
      </c>
      <c r="J360" s="129"/>
      <c r="K360" s="129"/>
      <c r="L360" s="122">
        <v>336830</v>
      </c>
      <c r="M360" s="123">
        <v>0.6</v>
      </c>
      <c r="N360" s="122">
        <v>202100</v>
      </c>
      <c r="O360" s="124"/>
      <c r="P360" s="125">
        <f t="shared" si="6"/>
        <v>653</v>
      </c>
      <c r="Q360" s="126" t="s">
        <v>1330</v>
      </c>
    </row>
    <row r="361" s="3" customFormat="1" ht="15.75" customHeight="1" spans="1:17">
      <c r="A361" s="115" t="s">
        <v>1361</v>
      </c>
      <c r="B361" s="115"/>
      <c r="C361" s="156"/>
      <c r="D361" s="118" t="s">
        <v>1359</v>
      </c>
      <c r="E361" s="130">
        <v>313</v>
      </c>
      <c r="F361" s="118" t="s">
        <v>839</v>
      </c>
      <c r="G361" s="131">
        <v>39417</v>
      </c>
      <c r="H361" s="61" t="s">
        <v>840</v>
      </c>
      <c r="I361" s="120">
        <v>516</v>
      </c>
      <c r="J361" s="129"/>
      <c r="K361" s="129"/>
      <c r="L361" s="122">
        <v>336830</v>
      </c>
      <c r="M361" s="123">
        <v>0.6</v>
      </c>
      <c r="N361" s="122">
        <v>202100</v>
      </c>
      <c r="O361" s="124"/>
      <c r="P361" s="125">
        <f t="shared" si="6"/>
        <v>653</v>
      </c>
      <c r="Q361" s="126" t="s">
        <v>1330</v>
      </c>
    </row>
    <row r="362" s="3" customFormat="1" ht="15.75" customHeight="1" spans="1:17">
      <c r="A362" s="115" t="s">
        <v>1362</v>
      </c>
      <c r="B362" s="115"/>
      <c r="C362" s="156"/>
      <c r="D362" s="130" t="s">
        <v>847</v>
      </c>
      <c r="E362" s="130">
        <v>314</v>
      </c>
      <c r="F362" s="118" t="s">
        <v>839</v>
      </c>
      <c r="G362" s="131">
        <v>39417</v>
      </c>
      <c r="H362" s="61" t="s">
        <v>840</v>
      </c>
      <c r="I362" s="120">
        <v>544</v>
      </c>
      <c r="J362" s="129"/>
      <c r="K362" s="129"/>
      <c r="L362" s="122">
        <v>355110</v>
      </c>
      <c r="M362" s="123">
        <v>0.6</v>
      </c>
      <c r="N362" s="122">
        <v>213070</v>
      </c>
      <c r="O362" s="124"/>
      <c r="P362" s="125">
        <f t="shared" si="6"/>
        <v>653</v>
      </c>
      <c r="Q362" s="126" t="s">
        <v>1330</v>
      </c>
    </row>
    <row r="363" s="3" customFormat="1" ht="15.75" customHeight="1" spans="1:17">
      <c r="A363" s="115" t="s">
        <v>1363</v>
      </c>
      <c r="B363" s="115"/>
      <c r="C363" s="156"/>
      <c r="D363" s="130" t="s">
        <v>847</v>
      </c>
      <c r="E363" s="130">
        <v>201</v>
      </c>
      <c r="F363" s="118" t="s">
        <v>839</v>
      </c>
      <c r="G363" s="131">
        <v>39417</v>
      </c>
      <c r="H363" s="61" t="s">
        <v>840</v>
      </c>
      <c r="I363" s="120">
        <v>544</v>
      </c>
      <c r="J363" s="129"/>
      <c r="K363" s="129"/>
      <c r="L363" s="122">
        <v>355110</v>
      </c>
      <c r="M363" s="123">
        <v>0.6</v>
      </c>
      <c r="N363" s="122">
        <v>213070</v>
      </c>
      <c r="O363" s="124"/>
      <c r="P363" s="125">
        <f t="shared" si="6"/>
        <v>653</v>
      </c>
      <c r="Q363" s="126" t="s">
        <v>1330</v>
      </c>
    </row>
    <row r="364" s="3" customFormat="1" ht="15.75" customHeight="1" spans="1:17">
      <c r="A364" s="115" t="s">
        <v>1364</v>
      </c>
      <c r="B364" s="115"/>
      <c r="C364" s="156"/>
      <c r="D364" s="130" t="s">
        <v>847</v>
      </c>
      <c r="E364" s="130">
        <v>307</v>
      </c>
      <c r="F364" s="118" t="s">
        <v>839</v>
      </c>
      <c r="G364" s="131">
        <v>39417</v>
      </c>
      <c r="H364" s="61" t="s">
        <v>840</v>
      </c>
      <c r="I364" s="120">
        <v>544</v>
      </c>
      <c r="J364" s="129"/>
      <c r="K364" s="129"/>
      <c r="L364" s="122">
        <v>355110</v>
      </c>
      <c r="M364" s="123">
        <v>0.6</v>
      </c>
      <c r="N364" s="122">
        <v>213070</v>
      </c>
      <c r="O364" s="124"/>
      <c r="P364" s="125">
        <f t="shared" si="6"/>
        <v>653</v>
      </c>
      <c r="Q364" s="126" t="s">
        <v>1330</v>
      </c>
    </row>
    <row r="365" s="3" customFormat="1" ht="15.75" customHeight="1" spans="1:17">
      <c r="A365" s="115" t="s">
        <v>1365</v>
      </c>
      <c r="B365" s="115"/>
      <c r="C365" s="156"/>
      <c r="D365" s="130" t="s">
        <v>847</v>
      </c>
      <c r="E365" s="130">
        <v>308</v>
      </c>
      <c r="F365" s="118" t="s">
        <v>839</v>
      </c>
      <c r="G365" s="131">
        <v>39417</v>
      </c>
      <c r="H365" s="61" t="s">
        <v>840</v>
      </c>
      <c r="I365" s="120">
        <v>544</v>
      </c>
      <c r="J365" s="129"/>
      <c r="K365" s="129"/>
      <c r="L365" s="122">
        <v>355110</v>
      </c>
      <c r="M365" s="123">
        <v>0.6</v>
      </c>
      <c r="N365" s="122">
        <v>213070</v>
      </c>
      <c r="O365" s="124"/>
      <c r="P365" s="125">
        <f t="shared" si="6"/>
        <v>653</v>
      </c>
      <c r="Q365" s="126" t="s">
        <v>1330</v>
      </c>
    </row>
    <row r="366" s="2" customFormat="1" ht="15.75" customHeight="1" spans="1:17">
      <c r="A366" s="115" t="s">
        <v>1366</v>
      </c>
      <c r="B366" s="115"/>
      <c r="C366" s="156"/>
      <c r="D366" s="130" t="s">
        <v>847</v>
      </c>
      <c r="E366" s="130">
        <v>309</v>
      </c>
      <c r="F366" s="118" t="s">
        <v>839</v>
      </c>
      <c r="G366" s="131">
        <v>39417</v>
      </c>
      <c r="H366" s="61" t="s">
        <v>840</v>
      </c>
      <c r="I366" s="120">
        <v>544</v>
      </c>
      <c r="J366" s="129"/>
      <c r="K366" s="129"/>
      <c r="L366" s="122">
        <v>355110</v>
      </c>
      <c r="M366" s="123">
        <v>0.6</v>
      </c>
      <c r="N366" s="122">
        <v>213070</v>
      </c>
      <c r="O366" s="124"/>
      <c r="P366" s="125">
        <f t="shared" si="6"/>
        <v>653</v>
      </c>
      <c r="Q366" s="126" t="s">
        <v>1330</v>
      </c>
    </row>
    <row r="367" s="2" customFormat="1" ht="15.75" customHeight="1" spans="1:17">
      <c r="A367" s="115" t="s">
        <v>1367</v>
      </c>
      <c r="B367" s="115"/>
      <c r="C367" s="156"/>
      <c r="D367" s="130" t="s">
        <v>847</v>
      </c>
      <c r="E367" s="130">
        <v>310</v>
      </c>
      <c r="F367" s="118" t="s">
        <v>839</v>
      </c>
      <c r="G367" s="131">
        <v>39417</v>
      </c>
      <c r="H367" s="61" t="s">
        <v>840</v>
      </c>
      <c r="I367" s="120">
        <v>544</v>
      </c>
      <c r="J367" s="129"/>
      <c r="K367" s="129"/>
      <c r="L367" s="122">
        <v>355110</v>
      </c>
      <c r="M367" s="123">
        <v>0.6</v>
      </c>
      <c r="N367" s="122">
        <v>213070</v>
      </c>
      <c r="O367" s="124"/>
      <c r="P367" s="125">
        <f t="shared" si="6"/>
        <v>653</v>
      </c>
      <c r="Q367" s="126" t="s">
        <v>1330</v>
      </c>
    </row>
    <row r="368" s="2" customFormat="1" ht="15.75" customHeight="1" spans="1:17">
      <c r="A368" s="115" t="s">
        <v>1368</v>
      </c>
      <c r="B368" s="115"/>
      <c r="C368" s="156"/>
      <c r="D368" s="118" t="s">
        <v>1229</v>
      </c>
      <c r="E368" s="130">
        <v>401</v>
      </c>
      <c r="F368" s="118" t="s">
        <v>839</v>
      </c>
      <c r="G368" s="131">
        <v>39417</v>
      </c>
      <c r="H368" s="61" t="s">
        <v>840</v>
      </c>
      <c r="I368" s="120">
        <v>848</v>
      </c>
      <c r="J368" s="129"/>
      <c r="K368" s="129"/>
      <c r="L368" s="122">
        <v>553550</v>
      </c>
      <c r="M368" s="123">
        <v>0.6</v>
      </c>
      <c r="N368" s="122">
        <v>332130</v>
      </c>
      <c r="O368" s="124"/>
      <c r="P368" s="125">
        <f t="shared" si="6"/>
        <v>653</v>
      </c>
      <c r="Q368" s="126" t="s">
        <v>1330</v>
      </c>
    </row>
    <row r="369" s="2" customFormat="1" ht="15.75" customHeight="1" spans="1:17">
      <c r="A369" s="115" t="s">
        <v>1369</v>
      </c>
      <c r="B369" s="115"/>
      <c r="C369" s="156"/>
      <c r="D369" s="118" t="s">
        <v>1229</v>
      </c>
      <c r="E369" s="130">
        <v>402</v>
      </c>
      <c r="F369" s="118" t="s">
        <v>839</v>
      </c>
      <c r="G369" s="131">
        <v>39417</v>
      </c>
      <c r="H369" s="61" t="s">
        <v>840</v>
      </c>
      <c r="I369" s="120">
        <v>848</v>
      </c>
      <c r="J369" s="129"/>
      <c r="K369" s="129"/>
      <c r="L369" s="122">
        <v>553550</v>
      </c>
      <c r="M369" s="123">
        <v>0.6</v>
      </c>
      <c r="N369" s="122">
        <v>332130</v>
      </c>
      <c r="O369" s="124"/>
      <c r="P369" s="125">
        <f t="shared" si="6"/>
        <v>653</v>
      </c>
      <c r="Q369" s="126" t="s">
        <v>1330</v>
      </c>
    </row>
    <row r="370" s="2" customFormat="1" ht="15.75" customHeight="1" spans="1:17">
      <c r="A370" s="115" t="s">
        <v>1370</v>
      </c>
      <c r="B370" s="115"/>
      <c r="C370" s="156"/>
      <c r="D370" s="118" t="s">
        <v>1229</v>
      </c>
      <c r="E370" s="130">
        <v>403</v>
      </c>
      <c r="F370" s="118" t="s">
        <v>839</v>
      </c>
      <c r="G370" s="131">
        <v>39417</v>
      </c>
      <c r="H370" s="61" t="s">
        <v>840</v>
      </c>
      <c r="I370" s="120">
        <v>848</v>
      </c>
      <c r="J370" s="129"/>
      <c r="K370" s="129"/>
      <c r="L370" s="122">
        <v>553550</v>
      </c>
      <c r="M370" s="123">
        <v>0.6</v>
      </c>
      <c r="N370" s="122">
        <v>332130</v>
      </c>
      <c r="O370" s="124"/>
      <c r="P370" s="125">
        <f t="shared" si="6"/>
        <v>653</v>
      </c>
      <c r="Q370" s="126" t="s">
        <v>1330</v>
      </c>
    </row>
    <row r="371" s="2" customFormat="1" ht="15.75" customHeight="1" spans="1:17">
      <c r="A371" s="115" t="s">
        <v>1371</v>
      </c>
      <c r="B371" s="115"/>
      <c r="C371" s="156"/>
      <c r="D371" s="118" t="s">
        <v>1229</v>
      </c>
      <c r="E371" s="130">
        <v>404</v>
      </c>
      <c r="F371" s="118" t="s">
        <v>839</v>
      </c>
      <c r="G371" s="131">
        <v>39417</v>
      </c>
      <c r="H371" s="61" t="s">
        <v>840</v>
      </c>
      <c r="I371" s="120">
        <v>848</v>
      </c>
      <c r="J371" s="129"/>
      <c r="K371" s="129"/>
      <c r="L371" s="122">
        <v>553550</v>
      </c>
      <c r="M371" s="123">
        <v>0.6</v>
      </c>
      <c r="N371" s="122">
        <v>332130</v>
      </c>
      <c r="O371" s="124"/>
      <c r="P371" s="125">
        <f t="shared" si="6"/>
        <v>653</v>
      </c>
      <c r="Q371" s="126" t="s">
        <v>1330</v>
      </c>
    </row>
    <row r="372" s="2" customFormat="1" ht="15.75" customHeight="1" spans="1:17">
      <c r="A372" s="115" t="s">
        <v>1372</v>
      </c>
      <c r="B372" s="115"/>
      <c r="C372" s="156"/>
      <c r="D372" s="118" t="s">
        <v>1229</v>
      </c>
      <c r="E372" s="130">
        <v>405</v>
      </c>
      <c r="F372" s="118" t="s">
        <v>839</v>
      </c>
      <c r="G372" s="131">
        <v>39417</v>
      </c>
      <c r="H372" s="61" t="s">
        <v>840</v>
      </c>
      <c r="I372" s="120">
        <v>848</v>
      </c>
      <c r="J372" s="129"/>
      <c r="K372" s="129"/>
      <c r="L372" s="122">
        <v>553550</v>
      </c>
      <c r="M372" s="123">
        <v>0.6</v>
      </c>
      <c r="N372" s="122">
        <v>332130</v>
      </c>
      <c r="O372" s="124"/>
      <c r="P372" s="125">
        <f t="shared" si="6"/>
        <v>653</v>
      </c>
      <c r="Q372" s="126" t="s">
        <v>1330</v>
      </c>
    </row>
    <row r="373" s="2" customFormat="1" ht="15.75" customHeight="1" spans="1:17">
      <c r="A373" s="115" t="s">
        <v>1373</v>
      </c>
      <c r="B373" s="115"/>
      <c r="C373" s="156"/>
      <c r="D373" s="118" t="s">
        <v>1229</v>
      </c>
      <c r="E373" s="130">
        <v>407</v>
      </c>
      <c r="F373" s="118" t="s">
        <v>839</v>
      </c>
      <c r="G373" s="131">
        <v>39417</v>
      </c>
      <c r="H373" s="61" t="s">
        <v>840</v>
      </c>
      <c r="I373" s="120">
        <v>848</v>
      </c>
      <c r="J373" s="129"/>
      <c r="K373" s="129"/>
      <c r="L373" s="122">
        <v>553550</v>
      </c>
      <c r="M373" s="123">
        <v>0.6</v>
      </c>
      <c r="N373" s="122">
        <v>332130</v>
      </c>
      <c r="O373" s="124"/>
      <c r="P373" s="125">
        <f t="shared" si="6"/>
        <v>653</v>
      </c>
      <c r="Q373" s="126" t="s">
        <v>1330</v>
      </c>
    </row>
    <row r="374" s="2" customFormat="1" ht="15.75" customHeight="1" spans="1:17">
      <c r="A374" s="115" t="s">
        <v>1374</v>
      </c>
      <c r="B374" s="115"/>
      <c r="C374" s="156"/>
      <c r="D374" s="118" t="s">
        <v>1375</v>
      </c>
      <c r="E374" s="130">
        <v>408</v>
      </c>
      <c r="F374" s="118" t="s">
        <v>839</v>
      </c>
      <c r="G374" s="131">
        <v>39417</v>
      </c>
      <c r="H374" s="61" t="s">
        <v>840</v>
      </c>
      <c r="I374" s="120">
        <v>516</v>
      </c>
      <c r="J374" s="129"/>
      <c r="K374" s="129"/>
      <c r="L374" s="122">
        <v>336830</v>
      </c>
      <c r="M374" s="123">
        <v>0.6</v>
      </c>
      <c r="N374" s="122">
        <v>202100</v>
      </c>
      <c r="O374" s="124"/>
      <c r="P374" s="125">
        <f t="shared" si="6"/>
        <v>653</v>
      </c>
      <c r="Q374" s="126" t="s">
        <v>1330</v>
      </c>
    </row>
    <row r="375" s="2" customFormat="1" ht="15.75" customHeight="1" spans="1:17">
      <c r="A375" s="115" t="s">
        <v>1376</v>
      </c>
      <c r="B375" s="115"/>
      <c r="C375" s="156"/>
      <c r="D375" s="118" t="s">
        <v>1375</v>
      </c>
      <c r="E375" s="130">
        <v>409</v>
      </c>
      <c r="F375" s="118" t="s">
        <v>839</v>
      </c>
      <c r="G375" s="131">
        <v>39417</v>
      </c>
      <c r="H375" s="61" t="s">
        <v>840</v>
      </c>
      <c r="I375" s="120">
        <v>336</v>
      </c>
      <c r="J375" s="129"/>
      <c r="K375" s="129"/>
      <c r="L375" s="122">
        <v>219330</v>
      </c>
      <c r="M375" s="123">
        <v>0.6</v>
      </c>
      <c r="N375" s="122">
        <v>131600</v>
      </c>
      <c r="O375" s="124"/>
      <c r="P375" s="125">
        <f t="shared" si="6"/>
        <v>653</v>
      </c>
      <c r="Q375" s="126" t="s">
        <v>1330</v>
      </c>
    </row>
    <row r="376" s="2" customFormat="1" ht="15.75" customHeight="1" spans="1:17">
      <c r="A376" s="115" t="s">
        <v>1377</v>
      </c>
      <c r="B376" s="115"/>
      <c r="C376" s="156"/>
      <c r="D376" s="118" t="s">
        <v>1375</v>
      </c>
      <c r="E376" s="130">
        <v>410</v>
      </c>
      <c r="F376" s="118" t="s">
        <v>839</v>
      </c>
      <c r="G376" s="131">
        <v>39417</v>
      </c>
      <c r="H376" s="61" t="s">
        <v>840</v>
      </c>
      <c r="I376" s="120">
        <v>516</v>
      </c>
      <c r="J376" s="129"/>
      <c r="K376" s="129"/>
      <c r="L376" s="122">
        <v>336830</v>
      </c>
      <c r="M376" s="123">
        <v>0.6</v>
      </c>
      <c r="N376" s="122">
        <v>202100</v>
      </c>
      <c r="O376" s="124"/>
      <c r="P376" s="125">
        <f t="shared" si="6"/>
        <v>653</v>
      </c>
      <c r="Q376" s="126" t="s">
        <v>1330</v>
      </c>
    </row>
    <row r="377" s="2" customFormat="1" ht="15.75" customHeight="1" spans="1:17">
      <c r="A377" s="115" t="s">
        <v>1378</v>
      </c>
      <c r="B377" s="115"/>
      <c r="C377" s="156"/>
      <c r="D377" s="118" t="s">
        <v>1375</v>
      </c>
      <c r="E377" s="130">
        <v>411</v>
      </c>
      <c r="F377" s="118" t="s">
        <v>839</v>
      </c>
      <c r="G377" s="131">
        <v>39417</v>
      </c>
      <c r="H377" s="61" t="s">
        <v>840</v>
      </c>
      <c r="I377" s="120">
        <v>516</v>
      </c>
      <c r="J377" s="129"/>
      <c r="K377" s="129"/>
      <c r="L377" s="122">
        <v>336830</v>
      </c>
      <c r="M377" s="123">
        <v>0.6</v>
      </c>
      <c r="N377" s="122">
        <v>202100</v>
      </c>
      <c r="O377" s="124"/>
      <c r="P377" s="125">
        <f t="shared" si="6"/>
        <v>653</v>
      </c>
      <c r="Q377" s="126" t="s">
        <v>1330</v>
      </c>
    </row>
    <row r="378" s="75" customFormat="1" ht="15.75" customHeight="1" spans="1:17">
      <c r="A378" s="115" t="s">
        <v>1379</v>
      </c>
      <c r="B378" s="115"/>
      <c r="C378" s="156"/>
      <c r="D378" s="118" t="s">
        <v>1380</v>
      </c>
      <c r="E378" s="165"/>
      <c r="F378" s="118" t="s">
        <v>839</v>
      </c>
      <c r="G378" s="131">
        <v>39417</v>
      </c>
      <c r="H378" s="61" t="s">
        <v>840</v>
      </c>
      <c r="I378" s="120">
        <v>400</v>
      </c>
      <c r="J378" s="129"/>
      <c r="K378" s="129"/>
      <c r="L378" s="122">
        <v>269890</v>
      </c>
      <c r="M378" s="123">
        <v>0.6</v>
      </c>
      <c r="N378" s="122">
        <v>161930</v>
      </c>
      <c r="O378" s="124"/>
      <c r="P378" s="125">
        <f t="shared" si="6"/>
        <v>675</v>
      </c>
      <c r="Q378" s="126" t="s">
        <v>1330</v>
      </c>
    </row>
    <row r="379" s="2" customFormat="1" ht="15.75" customHeight="1" spans="1:17">
      <c r="A379" s="115" t="s">
        <v>1381</v>
      </c>
      <c r="B379" s="115"/>
      <c r="C379" s="156"/>
      <c r="D379" s="130" t="s">
        <v>929</v>
      </c>
      <c r="E379" s="130">
        <v>1</v>
      </c>
      <c r="F379" s="130" t="s">
        <v>931</v>
      </c>
      <c r="G379" s="119">
        <v>39417</v>
      </c>
      <c r="H379" s="61" t="s">
        <v>840</v>
      </c>
      <c r="I379" s="166">
        <v>20</v>
      </c>
      <c r="J379" s="129"/>
      <c r="K379" s="129"/>
      <c r="L379" s="122">
        <v>16180</v>
      </c>
      <c r="M379" s="123">
        <v>0.73</v>
      </c>
      <c r="N379" s="122">
        <v>11810</v>
      </c>
      <c r="O379" s="124"/>
      <c r="P379" s="125">
        <f t="shared" si="6"/>
        <v>809</v>
      </c>
      <c r="Q379" s="126" t="s">
        <v>1330</v>
      </c>
    </row>
    <row r="380" s="2" customFormat="1" ht="15.75" customHeight="1" spans="1:17">
      <c r="A380" s="115" t="s">
        <v>1382</v>
      </c>
      <c r="B380" s="115"/>
      <c r="C380" s="156"/>
      <c r="D380" s="130" t="s">
        <v>929</v>
      </c>
      <c r="E380" s="130">
        <v>2</v>
      </c>
      <c r="F380" s="130" t="s">
        <v>931</v>
      </c>
      <c r="G380" s="119">
        <v>39417</v>
      </c>
      <c r="H380" s="61" t="s">
        <v>840</v>
      </c>
      <c r="I380" s="166">
        <v>20</v>
      </c>
      <c r="J380" s="129"/>
      <c r="K380" s="129"/>
      <c r="L380" s="122">
        <v>16180</v>
      </c>
      <c r="M380" s="123">
        <v>0.73</v>
      </c>
      <c r="N380" s="122">
        <v>11810</v>
      </c>
      <c r="O380" s="124"/>
      <c r="P380" s="125">
        <f t="shared" si="6"/>
        <v>809</v>
      </c>
      <c r="Q380" s="126" t="s">
        <v>1330</v>
      </c>
    </row>
    <row r="381" s="2" customFormat="1" ht="15.75" customHeight="1" spans="1:17">
      <c r="A381" s="115" t="s">
        <v>1383</v>
      </c>
      <c r="B381" s="115"/>
      <c r="C381" s="156"/>
      <c r="D381" s="130" t="s">
        <v>929</v>
      </c>
      <c r="E381" s="130">
        <v>3</v>
      </c>
      <c r="F381" s="130" t="s">
        <v>931</v>
      </c>
      <c r="G381" s="119">
        <v>39417</v>
      </c>
      <c r="H381" s="61" t="s">
        <v>840</v>
      </c>
      <c r="I381" s="166">
        <v>20</v>
      </c>
      <c r="J381" s="129"/>
      <c r="K381" s="129"/>
      <c r="L381" s="122">
        <v>16180</v>
      </c>
      <c r="M381" s="123">
        <v>0.73</v>
      </c>
      <c r="N381" s="122">
        <v>11810</v>
      </c>
      <c r="O381" s="124"/>
      <c r="P381" s="125">
        <f t="shared" si="6"/>
        <v>809</v>
      </c>
      <c r="Q381" s="126" t="s">
        <v>1330</v>
      </c>
    </row>
    <row r="382" s="2" customFormat="1" ht="15.75" customHeight="1" spans="1:17">
      <c r="A382" s="115" t="s">
        <v>1384</v>
      </c>
      <c r="B382" s="115"/>
      <c r="C382" s="156"/>
      <c r="D382" s="130" t="s">
        <v>937</v>
      </c>
      <c r="E382" s="130">
        <v>1</v>
      </c>
      <c r="F382" s="130" t="s">
        <v>938</v>
      </c>
      <c r="G382" s="119">
        <v>43252</v>
      </c>
      <c r="H382" s="61" t="s">
        <v>840</v>
      </c>
      <c r="I382" s="166">
        <v>540</v>
      </c>
      <c r="J382" s="129"/>
      <c r="K382" s="129"/>
      <c r="L382" s="122">
        <v>361860</v>
      </c>
      <c r="M382" s="123">
        <v>0.91</v>
      </c>
      <c r="N382" s="122">
        <v>329290</v>
      </c>
      <c r="O382" s="124"/>
      <c r="P382" s="125">
        <f t="shared" si="6"/>
        <v>670</v>
      </c>
      <c r="Q382" s="126" t="s">
        <v>1330</v>
      </c>
    </row>
    <row r="383" s="2" customFormat="1" ht="15.75" customHeight="1" spans="1:17">
      <c r="A383" s="115" t="s">
        <v>1385</v>
      </c>
      <c r="B383" s="115"/>
      <c r="C383" s="156"/>
      <c r="D383" s="130" t="s">
        <v>937</v>
      </c>
      <c r="E383" s="130">
        <v>2</v>
      </c>
      <c r="F383" s="130" t="s">
        <v>938</v>
      </c>
      <c r="G383" s="119">
        <v>43252</v>
      </c>
      <c r="H383" s="61" t="s">
        <v>840</v>
      </c>
      <c r="I383" s="166">
        <v>540</v>
      </c>
      <c r="J383" s="129"/>
      <c r="K383" s="129"/>
      <c r="L383" s="122">
        <v>361860</v>
      </c>
      <c r="M383" s="123">
        <v>0.91</v>
      </c>
      <c r="N383" s="122">
        <v>329290</v>
      </c>
      <c r="O383" s="124"/>
      <c r="P383" s="125">
        <f t="shared" si="6"/>
        <v>670</v>
      </c>
      <c r="Q383" s="126" t="s">
        <v>1330</v>
      </c>
    </row>
    <row r="384" ht="15.75" customHeight="1" spans="1:17">
      <c r="A384" s="115" t="s">
        <v>1386</v>
      </c>
      <c r="B384" s="112"/>
      <c r="C384" s="156"/>
      <c r="D384" s="108" t="s">
        <v>1387</v>
      </c>
      <c r="E384" s="108"/>
      <c r="F384" s="132"/>
      <c r="G384" s="119">
        <v>40452</v>
      </c>
      <c r="H384" s="133" t="s">
        <v>941</v>
      </c>
      <c r="I384" s="134">
        <v>1</v>
      </c>
      <c r="J384" s="135">
        <v>12600</v>
      </c>
      <c r="K384" s="136">
        <v>7860.69</v>
      </c>
      <c r="L384" s="137">
        <v>18830</v>
      </c>
      <c r="M384" s="138">
        <v>0.44</v>
      </c>
      <c r="N384" s="139">
        <v>8290</v>
      </c>
      <c r="O384" s="140"/>
      <c r="P384" s="141"/>
      <c r="Q384" s="142" t="s">
        <v>1330</v>
      </c>
    </row>
    <row r="385" ht="15.75" customHeight="1" spans="1:17">
      <c r="A385" s="115" t="s">
        <v>1388</v>
      </c>
      <c r="B385" s="112"/>
      <c r="C385" s="156"/>
      <c r="D385" s="108" t="s">
        <v>1389</v>
      </c>
      <c r="E385" s="108"/>
      <c r="F385" s="132"/>
      <c r="G385" s="119">
        <v>40513</v>
      </c>
      <c r="H385" s="133" t="s">
        <v>941</v>
      </c>
      <c r="I385" s="134">
        <v>1</v>
      </c>
      <c r="J385" s="135">
        <v>13127.76</v>
      </c>
      <c r="K385" s="136">
        <v>8294.77</v>
      </c>
      <c r="L385" s="137">
        <v>19620</v>
      </c>
      <c r="M385" s="138">
        <v>0.59</v>
      </c>
      <c r="N385" s="139">
        <v>11580</v>
      </c>
      <c r="O385" s="140"/>
      <c r="P385" s="141"/>
      <c r="Q385" s="142" t="s">
        <v>1330</v>
      </c>
    </row>
    <row r="386" ht="15.75" customHeight="1" spans="1:17">
      <c r="A386" s="115" t="s">
        <v>1390</v>
      </c>
      <c r="B386" s="112"/>
      <c r="C386" s="156"/>
      <c r="D386" s="108" t="s">
        <v>945</v>
      </c>
      <c r="E386" s="108"/>
      <c r="F386" s="132"/>
      <c r="G386" s="119">
        <v>39784</v>
      </c>
      <c r="H386" s="133" t="s">
        <v>941</v>
      </c>
      <c r="I386" s="134">
        <v>1</v>
      </c>
      <c r="J386" s="135">
        <v>20520</v>
      </c>
      <c r="K386" s="136">
        <v>11015.38</v>
      </c>
      <c r="L386" s="137">
        <v>35070</v>
      </c>
      <c r="M386" s="138">
        <v>0.49</v>
      </c>
      <c r="N386" s="139">
        <v>17180</v>
      </c>
      <c r="O386" s="140"/>
      <c r="P386" s="141"/>
      <c r="Q386" s="142" t="s">
        <v>1330</v>
      </c>
    </row>
    <row r="387" ht="15.75" customHeight="1" spans="1:17">
      <c r="A387" s="115" t="s">
        <v>1391</v>
      </c>
      <c r="B387" s="112"/>
      <c r="C387" s="156"/>
      <c r="D387" s="108" t="s">
        <v>1392</v>
      </c>
      <c r="E387" s="108"/>
      <c r="F387" s="132"/>
      <c r="G387" s="119">
        <v>40756</v>
      </c>
      <c r="H387" s="133" t="s">
        <v>941</v>
      </c>
      <c r="I387" s="134">
        <v>1</v>
      </c>
      <c r="J387" s="135">
        <v>54916</v>
      </c>
      <c r="K387" s="136">
        <v>36437.99</v>
      </c>
      <c r="L387" s="137">
        <v>80190</v>
      </c>
      <c r="M387" s="138">
        <v>0.62</v>
      </c>
      <c r="N387" s="139">
        <v>49720</v>
      </c>
      <c r="O387" s="140"/>
      <c r="P387" s="141"/>
      <c r="Q387" s="142" t="s">
        <v>1330</v>
      </c>
    </row>
    <row r="388" ht="15.75" customHeight="1" spans="1:17">
      <c r="A388" s="115" t="s">
        <v>1393</v>
      </c>
      <c r="B388" s="112"/>
      <c r="C388" s="156"/>
      <c r="D388" s="108" t="s">
        <v>1394</v>
      </c>
      <c r="E388" s="108"/>
      <c r="F388" s="132"/>
      <c r="G388" s="119">
        <v>40817</v>
      </c>
      <c r="H388" s="133" t="s">
        <v>941</v>
      </c>
      <c r="I388" s="134">
        <v>1</v>
      </c>
      <c r="J388" s="135">
        <v>9800</v>
      </c>
      <c r="K388" s="136">
        <v>6579.72</v>
      </c>
      <c r="L388" s="137">
        <v>14310</v>
      </c>
      <c r="M388" s="138">
        <v>0.63</v>
      </c>
      <c r="N388" s="139">
        <v>9020</v>
      </c>
      <c r="O388" s="140"/>
      <c r="P388" s="141"/>
      <c r="Q388" s="142" t="s">
        <v>1330</v>
      </c>
    </row>
    <row r="389" ht="15.75" customHeight="1" spans="1:17">
      <c r="A389" s="115" t="s">
        <v>1395</v>
      </c>
      <c r="B389" s="112"/>
      <c r="C389" s="156"/>
      <c r="D389" s="108" t="s">
        <v>1396</v>
      </c>
      <c r="E389" s="108"/>
      <c r="F389" s="132"/>
      <c r="G389" s="119">
        <v>41091</v>
      </c>
      <c r="H389" s="133" t="s">
        <v>941</v>
      </c>
      <c r="I389" s="134">
        <v>1</v>
      </c>
      <c r="J389" s="135">
        <v>94244</v>
      </c>
      <c r="K389" s="136">
        <v>66637.59</v>
      </c>
      <c r="L389" s="137">
        <v>131210</v>
      </c>
      <c r="M389" s="138">
        <v>0.67</v>
      </c>
      <c r="N389" s="139">
        <v>87910</v>
      </c>
      <c r="O389" s="140"/>
      <c r="P389" s="141"/>
      <c r="Q389" s="142" t="s">
        <v>1330</v>
      </c>
    </row>
    <row r="390" ht="15.75" customHeight="1" spans="1:17">
      <c r="A390" s="115" t="s">
        <v>1397</v>
      </c>
      <c r="B390" s="112"/>
      <c r="C390" s="156"/>
      <c r="D390" s="108" t="s">
        <v>1398</v>
      </c>
      <c r="E390" s="108"/>
      <c r="F390" s="132"/>
      <c r="G390" s="119">
        <v>41091</v>
      </c>
      <c r="H390" s="133" t="s">
        <v>941</v>
      </c>
      <c r="I390" s="134">
        <v>1</v>
      </c>
      <c r="J390" s="135">
        <v>2830000</v>
      </c>
      <c r="K390" s="136">
        <v>2001045.37</v>
      </c>
      <c r="L390" s="137">
        <v>3940030</v>
      </c>
      <c r="M390" s="138">
        <v>0.67</v>
      </c>
      <c r="N390" s="139">
        <v>2639820</v>
      </c>
      <c r="O390" s="140"/>
      <c r="P390" s="141"/>
      <c r="Q390" s="142" t="s">
        <v>1330</v>
      </c>
    </row>
    <row r="391" ht="15.75" customHeight="1" spans="1:17">
      <c r="A391" s="115" t="s">
        <v>1399</v>
      </c>
      <c r="B391" s="112"/>
      <c r="C391" s="156"/>
      <c r="D391" s="108" t="s">
        <v>1270</v>
      </c>
      <c r="E391" s="108"/>
      <c r="F391" s="132"/>
      <c r="G391" s="119">
        <v>41183</v>
      </c>
      <c r="H391" s="133" t="s">
        <v>941</v>
      </c>
      <c r="I391" s="134">
        <v>1</v>
      </c>
      <c r="J391" s="135">
        <v>64258</v>
      </c>
      <c r="K391" s="136">
        <v>46197.82</v>
      </c>
      <c r="L391" s="137">
        <v>89460</v>
      </c>
      <c r="M391" s="138">
        <v>0.68</v>
      </c>
      <c r="N391" s="139">
        <v>60830</v>
      </c>
      <c r="O391" s="140"/>
      <c r="P391" s="141"/>
      <c r="Q391" s="142" t="s">
        <v>1330</v>
      </c>
    </row>
    <row r="392" ht="15.75" customHeight="1" spans="1:17">
      <c r="A392" s="115" t="s">
        <v>1400</v>
      </c>
      <c r="B392" s="112"/>
      <c r="C392" s="156"/>
      <c r="D392" s="108" t="s">
        <v>1401</v>
      </c>
      <c r="E392" s="108"/>
      <c r="F392" s="132"/>
      <c r="G392" s="119">
        <v>41275</v>
      </c>
      <c r="H392" s="133" t="s">
        <v>941</v>
      </c>
      <c r="I392" s="134">
        <v>1</v>
      </c>
      <c r="J392" s="135">
        <v>26454</v>
      </c>
      <c r="K392" s="136">
        <v>19333.01</v>
      </c>
      <c r="L392" s="137">
        <v>35930</v>
      </c>
      <c r="M392" s="138">
        <v>0.59</v>
      </c>
      <c r="N392" s="139">
        <v>21200</v>
      </c>
      <c r="O392" s="140"/>
      <c r="P392" s="141"/>
      <c r="Q392" s="142" t="s">
        <v>1330</v>
      </c>
    </row>
    <row r="393" ht="15.75" customHeight="1" spans="1:17">
      <c r="A393" s="115" t="s">
        <v>1402</v>
      </c>
      <c r="B393" s="112"/>
      <c r="C393" s="156"/>
      <c r="D393" s="108" t="s">
        <v>1403</v>
      </c>
      <c r="E393" s="108"/>
      <c r="F393" s="132"/>
      <c r="G393" s="119">
        <v>41365</v>
      </c>
      <c r="H393" s="133" t="s">
        <v>941</v>
      </c>
      <c r="I393" s="134">
        <v>1</v>
      </c>
      <c r="J393" s="135">
        <v>340000</v>
      </c>
      <c r="K393" s="136">
        <v>252520.34</v>
      </c>
      <c r="L393" s="137">
        <v>461820</v>
      </c>
      <c r="M393" s="138">
        <v>0.7</v>
      </c>
      <c r="N393" s="139">
        <v>323270</v>
      </c>
      <c r="O393" s="140"/>
      <c r="P393" s="141"/>
      <c r="Q393" s="142" t="s">
        <v>1330</v>
      </c>
    </row>
    <row r="394" ht="15.75" customHeight="1" spans="1:17">
      <c r="A394" s="115" t="s">
        <v>1404</v>
      </c>
      <c r="B394" s="112"/>
      <c r="C394" s="156"/>
      <c r="D394" s="108" t="s">
        <v>1405</v>
      </c>
      <c r="E394" s="108"/>
      <c r="F394" s="132"/>
      <c r="G394" s="119">
        <v>41760</v>
      </c>
      <c r="H394" s="133" t="s">
        <v>941</v>
      </c>
      <c r="I394" s="134">
        <v>1</v>
      </c>
      <c r="J394" s="135">
        <v>67618</v>
      </c>
      <c r="K394" s="136">
        <v>53699.06</v>
      </c>
      <c r="L394" s="137">
        <v>88020</v>
      </c>
      <c r="M394" s="138">
        <v>0.76</v>
      </c>
      <c r="N394" s="139">
        <v>66900</v>
      </c>
      <c r="O394" s="140"/>
      <c r="P394" s="141"/>
      <c r="Q394" s="142" t="s">
        <v>1330</v>
      </c>
    </row>
    <row r="395" ht="15.75" customHeight="1" spans="1:17">
      <c r="A395" s="115" t="s">
        <v>1406</v>
      </c>
      <c r="B395" s="112"/>
      <c r="C395" s="156"/>
      <c r="D395" s="108" t="s">
        <v>1278</v>
      </c>
      <c r="E395" s="108"/>
      <c r="F395" s="132"/>
      <c r="G395" s="119">
        <v>41913</v>
      </c>
      <c r="H395" s="133" t="s">
        <v>941</v>
      </c>
      <c r="I395" s="134">
        <v>1</v>
      </c>
      <c r="J395" s="135">
        <v>545941</v>
      </c>
      <c r="K395" s="136">
        <v>444372.35</v>
      </c>
      <c r="L395" s="137">
        <v>710640</v>
      </c>
      <c r="M395" s="138">
        <v>0.78</v>
      </c>
      <c r="N395" s="139">
        <v>554300</v>
      </c>
      <c r="O395" s="140"/>
      <c r="P395" s="141"/>
      <c r="Q395" s="142" t="s">
        <v>1330</v>
      </c>
    </row>
    <row r="396" ht="15.75" customHeight="1" spans="1:17">
      <c r="A396" s="115" t="s">
        <v>1407</v>
      </c>
      <c r="B396" s="112"/>
      <c r="C396" s="156"/>
      <c r="D396" s="108" t="s">
        <v>1408</v>
      </c>
      <c r="E396" s="108"/>
      <c r="F396" s="132"/>
      <c r="G396" s="119">
        <v>41944</v>
      </c>
      <c r="H396" s="133" t="s">
        <v>941</v>
      </c>
      <c r="I396" s="134">
        <v>1</v>
      </c>
      <c r="J396" s="135">
        <v>165139</v>
      </c>
      <c r="K396" s="136">
        <v>135069.01</v>
      </c>
      <c r="L396" s="137">
        <v>214960</v>
      </c>
      <c r="M396" s="138">
        <v>0.78</v>
      </c>
      <c r="N396" s="139">
        <v>167670</v>
      </c>
      <c r="O396" s="140"/>
      <c r="P396" s="141"/>
      <c r="Q396" s="142" t="s">
        <v>1330</v>
      </c>
    </row>
    <row r="397" ht="15.75" customHeight="1" spans="1:17">
      <c r="A397" s="115" t="s">
        <v>1409</v>
      </c>
      <c r="B397" s="112"/>
      <c r="C397" s="156"/>
      <c r="D397" s="108" t="s">
        <v>1410</v>
      </c>
      <c r="E397" s="108"/>
      <c r="F397" s="132"/>
      <c r="G397" s="119">
        <v>42036</v>
      </c>
      <c r="H397" s="133" t="s">
        <v>941</v>
      </c>
      <c r="I397" s="134">
        <v>3</v>
      </c>
      <c r="J397" s="135">
        <v>52421.12</v>
      </c>
      <c r="K397" s="136">
        <v>43497.91</v>
      </c>
      <c r="L397" s="137">
        <v>64680</v>
      </c>
      <c r="M397" s="138">
        <v>0.8</v>
      </c>
      <c r="N397" s="139">
        <v>51740</v>
      </c>
      <c r="O397" s="140"/>
      <c r="P397" s="141"/>
      <c r="Q397" s="143" t="s">
        <v>1330</v>
      </c>
    </row>
    <row r="398" ht="15.75" customHeight="1" spans="1:17">
      <c r="A398" s="115" t="s">
        <v>1411</v>
      </c>
      <c r="B398" s="112"/>
      <c r="C398" s="156"/>
      <c r="D398" s="108" t="s">
        <v>1412</v>
      </c>
      <c r="E398" s="108"/>
      <c r="F398" s="132"/>
      <c r="G398" s="119">
        <v>42339</v>
      </c>
      <c r="H398" s="133" t="s">
        <v>941</v>
      </c>
      <c r="I398" s="134">
        <v>1</v>
      </c>
      <c r="J398" s="135">
        <v>439612.16</v>
      </c>
      <c r="K398" s="136">
        <v>382187.16</v>
      </c>
      <c r="L398" s="137">
        <v>542380</v>
      </c>
      <c r="M398" s="138">
        <v>0.84</v>
      </c>
      <c r="N398" s="139">
        <v>455600</v>
      </c>
      <c r="O398" s="140"/>
      <c r="P398" s="141"/>
      <c r="Q398" s="142" t="s">
        <v>1330</v>
      </c>
    </row>
    <row r="399" ht="15.75" customHeight="1" spans="1:17">
      <c r="A399" s="115" t="s">
        <v>1413</v>
      </c>
      <c r="B399" s="112"/>
      <c r="C399" s="156"/>
      <c r="D399" s="167" t="s">
        <v>1040</v>
      </c>
      <c r="E399" s="167"/>
      <c r="F399" s="18"/>
      <c r="G399" s="168">
        <v>42491</v>
      </c>
      <c r="H399" s="133" t="s">
        <v>941</v>
      </c>
      <c r="I399" s="134">
        <v>1</v>
      </c>
      <c r="J399" s="135">
        <v>10851022</v>
      </c>
      <c r="K399" s="136">
        <v>9648366.95</v>
      </c>
      <c r="L399" s="137">
        <v>13387680</v>
      </c>
      <c r="M399" s="138">
        <v>0.94</v>
      </c>
      <c r="N399" s="139">
        <v>12584420</v>
      </c>
      <c r="O399" s="140"/>
      <c r="P399" s="141"/>
      <c r="Q399" s="142" t="s">
        <v>1330</v>
      </c>
    </row>
    <row r="400" ht="15.75" customHeight="1" spans="1:17">
      <c r="A400" s="115" t="s">
        <v>1414</v>
      </c>
      <c r="B400" s="112"/>
      <c r="C400" s="156"/>
      <c r="D400" s="167" t="s">
        <v>1415</v>
      </c>
      <c r="E400" s="167"/>
      <c r="F400" s="14"/>
      <c r="G400" s="168">
        <v>42583</v>
      </c>
      <c r="H400" s="133" t="s">
        <v>941</v>
      </c>
      <c r="I400" s="134">
        <v>1</v>
      </c>
      <c r="J400" s="135">
        <v>297800</v>
      </c>
      <c r="K400" s="136">
        <v>268330.25</v>
      </c>
      <c r="L400" s="137">
        <v>367420</v>
      </c>
      <c r="M400" s="138">
        <v>0.87</v>
      </c>
      <c r="N400" s="139">
        <v>319660</v>
      </c>
      <c r="O400" s="140"/>
      <c r="P400" s="141"/>
      <c r="Q400" s="142" t="s">
        <v>1330</v>
      </c>
    </row>
    <row r="401" ht="15.75" customHeight="1" spans="1:20">
      <c r="A401" s="115" t="s">
        <v>1416</v>
      </c>
      <c r="B401" s="112"/>
      <c r="C401" s="159"/>
      <c r="D401" s="108" t="s">
        <v>962</v>
      </c>
      <c r="E401" s="108"/>
      <c r="F401" s="132"/>
      <c r="G401" s="119">
        <v>42491</v>
      </c>
      <c r="H401" s="133" t="s">
        <v>941</v>
      </c>
      <c r="I401" s="134">
        <v>1</v>
      </c>
      <c r="J401" s="135">
        <v>225941.59</v>
      </c>
      <c r="K401" s="136">
        <v>200899.79</v>
      </c>
      <c r="L401" s="137">
        <v>278760</v>
      </c>
      <c r="M401" s="138">
        <v>0.86</v>
      </c>
      <c r="N401" s="139">
        <v>239730</v>
      </c>
      <c r="O401" s="140"/>
      <c r="P401" s="141"/>
      <c r="Q401" s="142" t="s">
        <v>1330</v>
      </c>
    </row>
    <row r="402" s="77" customFormat="1" ht="15.75" customHeight="1" spans="1:20">
      <c r="A402" s="115" t="s">
        <v>1417</v>
      </c>
      <c r="B402" s="163"/>
      <c r="C402" s="163"/>
      <c r="D402" s="146" t="s">
        <v>1418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1419</v>
      </c>
      <c r="B403" s="116" t="s">
        <v>1420</v>
      </c>
      <c r="C403" s="117" t="s">
        <v>1421</v>
      </c>
      <c r="D403" s="118" t="s">
        <v>1238</v>
      </c>
      <c r="E403" s="17" t="s">
        <v>1252</v>
      </c>
      <c r="F403" s="14" t="s">
        <v>839</v>
      </c>
      <c r="G403" s="119">
        <v>42095</v>
      </c>
      <c r="H403" s="61" t="s">
        <v>840</v>
      </c>
      <c r="I403" s="18">
        <v>385</v>
      </c>
      <c r="J403" s="121">
        <v>40790483.23</v>
      </c>
      <c r="K403" s="161">
        <v>34337643.29</v>
      </c>
      <c r="L403" s="122">
        <v>251320</v>
      </c>
      <c r="M403" s="123">
        <v>0.82</v>
      </c>
      <c r="N403" s="122">
        <v>206080</v>
      </c>
      <c r="O403" s="124"/>
      <c r="P403" s="125">
        <f t="shared" ref="P403:P424" si="7">L403/I403</f>
        <v>653</v>
      </c>
      <c r="Q403" s="126" t="s">
        <v>1422</v>
      </c>
    </row>
    <row r="404" s="2" customFormat="1" ht="15.75" customHeight="1" spans="1:20">
      <c r="A404" s="115" t="s">
        <v>1423</v>
      </c>
      <c r="B404" s="127"/>
      <c r="C404" s="128"/>
      <c r="D404" s="118" t="s">
        <v>1238</v>
      </c>
      <c r="E404" s="17" t="s">
        <v>1255</v>
      </c>
      <c r="F404" s="14" t="s">
        <v>839</v>
      </c>
      <c r="G404" s="119">
        <v>42095</v>
      </c>
      <c r="H404" s="61" t="s">
        <v>840</v>
      </c>
      <c r="I404" s="18">
        <v>385</v>
      </c>
      <c r="J404" s="129"/>
      <c r="K404" s="129"/>
      <c r="L404" s="122">
        <v>251320</v>
      </c>
      <c r="M404" s="123">
        <v>0.82</v>
      </c>
      <c r="N404" s="122">
        <v>206080</v>
      </c>
      <c r="O404" s="124"/>
      <c r="P404" s="125">
        <f t="shared" si="7"/>
        <v>653</v>
      </c>
      <c r="Q404" s="126" t="s">
        <v>1422</v>
      </c>
    </row>
    <row r="405" s="2" customFormat="1" ht="15.75" customHeight="1" spans="1:20">
      <c r="A405" s="115" t="s">
        <v>1424</v>
      </c>
      <c r="B405" s="127"/>
      <c r="C405" s="128"/>
      <c r="D405" s="118" t="s">
        <v>847</v>
      </c>
      <c r="E405" s="17" t="s">
        <v>1252</v>
      </c>
      <c r="F405" s="14" t="s">
        <v>839</v>
      </c>
      <c r="G405" s="119">
        <v>42095</v>
      </c>
      <c r="H405" s="61" t="s">
        <v>840</v>
      </c>
      <c r="I405" s="18">
        <v>1237</v>
      </c>
      <c r="J405" s="129"/>
      <c r="K405" s="129"/>
      <c r="L405" s="122">
        <v>807480</v>
      </c>
      <c r="M405" s="123">
        <v>0.82</v>
      </c>
      <c r="N405" s="122">
        <v>662130</v>
      </c>
      <c r="O405" s="124"/>
      <c r="P405" s="125">
        <f t="shared" si="7"/>
        <v>653</v>
      </c>
      <c r="Q405" s="126" t="s">
        <v>1422</v>
      </c>
    </row>
    <row r="406" s="75" customFormat="1" ht="15.75" customHeight="1" spans="1:20">
      <c r="A406" s="115" t="s">
        <v>1425</v>
      </c>
      <c r="B406" s="127"/>
      <c r="C406" s="128"/>
      <c r="D406" s="118" t="s">
        <v>847</v>
      </c>
      <c r="E406" s="17" t="s">
        <v>1255</v>
      </c>
      <c r="F406" s="14" t="s">
        <v>839</v>
      </c>
      <c r="G406" s="119">
        <v>42095</v>
      </c>
      <c r="H406" s="61" t="s">
        <v>840</v>
      </c>
      <c r="I406" s="18">
        <v>1237</v>
      </c>
      <c r="J406" s="129"/>
      <c r="K406" s="129"/>
      <c r="L406" s="122">
        <v>807480</v>
      </c>
      <c r="M406" s="123">
        <v>0.82</v>
      </c>
      <c r="N406" s="122">
        <v>662130</v>
      </c>
      <c r="O406" s="124"/>
      <c r="P406" s="125">
        <f t="shared" si="7"/>
        <v>653</v>
      </c>
      <c r="Q406" s="126" t="s">
        <v>1422</v>
      </c>
    </row>
    <row r="407" s="2" customFormat="1" ht="15.75" customHeight="1" spans="1:20">
      <c r="A407" s="115" t="s">
        <v>1426</v>
      </c>
      <c r="B407" s="127"/>
      <c r="C407" s="128"/>
      <c r="D407" s="118" t="s">
        <v>837</v>
      </c>
      <c r="E407" s="17" t="s">
        <v>1252</v>
      </c>
      <c r="F407" s="18" t="s">
        <v>839</v>
      </c>
      <c r="G407" s="119">
        <v>42095</v>
      </c>
      <c r="H407" s="61" t="s">
        <v>840</v>
      </c>
      <c r="I407" s="18">
        <v>1425</v>
      </c>
      <c r="J407" s="129"/>
      <c r="K407" s="129"/>
      <c r="L407" s="122">
        <v>930200</v>
      </c>
      <c r="M407" s="123">
        <v>0.82</v>
      </c>
      <c r="N407" s="122">
        <v>762760</v>
      </c>
      <c r="O407" s="124"/>
      <c r="P407" s="125">
        <f t="shared" si="7"/>
        <v>653</v>
      </c>
      <c r="Q407" s="126" t="s">
        <v>1422</v>
      </c>
    </row>
    <row r="408" s="2" customFormat="1" ht="15.75" customHeight="1" spans="1:20">
      <c r="A408" s="115" t="s">
        <v>1427</v>
      </c>
      <c r="B408" s="127"/>
      <c r="C408" s="128"/>
      <c r="D408" s="118" t="s">
        <v>837</v>
      </c>
      <c r="E408" s="17" t="s">
        <v>1255</v>
      </c>
      <c r="F408" s="14" t="s">
        <v>839</v>
      </c>
      <c r="G408" s="119">
        <v>42095</v>
      </c>
      <c r="H408" s="61" t="s">
        <v>840</v>
      </c>
      <c r="I408" s="18">
        <v>1425</v>
      </c>
      <c r="J408" s="129"/>
      <c r="K408" s="129"/>
      <c r="L408" s="122">
        <v>930200</v>
      </c>
      <c r="M408" s="123">
        <v>0.82</v>
      </c>
      <c r="N408" s="122">
        <v>762760</v>
      </c>
      <c r="O408" s="124"/>
      <c r="P408" s="125">
        <f t="shared" si="7"/>
        <v>653</v>
      </c>
      <c r="Q408" s="126" t="s">
        <v>1422</v>
      </c>
    </row>
    <row r="409" s="2" customFormat="1" ht="15.75" customHeight="1" spans="1:20">
      <c r="A409" s="115" t="s">
        <v>1428</v>
      </c>
      <c r="B409" s="127"/>
      <c r="C409" s="128"/>
      <c r="D409" s="118" t="s">
        <v>837</v>
      </c>
      <c r="E409" s="17" t="s">
        <v>1252</v>
      </c>
      <c r="F409" s="14" t="s">
        <v>839</v>
      </c>
      <c r="G409" s="119">
        <v>42095</v>
      </c>
      <c r="H409" s="61" t="s">
        <v>840</v>
      </c>
      <c r="I409" s="18">
        <v>1425</v>
      </c>
      <c r="J409" s="129"/>
      <c r="K409" s="129"/>
      <c r="L409" s="122">
        <v>930200</v>
      </c>
      <c r="M409" s="123">
        <v>0.82</v>
      </c>
      <c r="N409" s="122">
        <v>762760</v>
      </c>
      <c r="O409" s="124"/>
      <c r="P409" s="125">
        <f t="shared" si="7"/>
        <v>653</v>
      </c>
      <c r="Q409" s="126" t="s">
        <v>1422</v>
      </c>
    </row>
    <row r="410" s="2" customFormat="1" ht="15.75" customHeight="1" spans="1:20">
      <c r="A410" s="115" t="s">
        <v>1429</v>
      </c>
      <c r="B410" s="127"/>
      <c r="C410" s="128"/>
      <c r="D410" s="118" t="s">
        <v>837</v>
      </c>
      <c r="E410" s="17" t="s">
        <v>1255</v>
      </c>
      <c r="F410" s="14" t="s">
        <v>839</v>
      </c>
      <c r="G410" s="119">
        <v>42095</v>
      </c>
      <c r="H410" s="61" t="s">
        <v>840</v>
      </c>
      <c r="I410" s="18">
        <v>1425</v>
      </c>
      <c r="J410" s="129"/>
      <c r="K410" s="129"/>
      <c r="L410" s="122">
        <v>930200</v>
      </c>
      <c r="M410" s="123">
        <v>0.82</v>
      </c>
      <c r="N410" s="122">
        <v>762760</v>
      </c>
      <c r="O410" s="124"/>
      <c r="P410" s="125">
        <f t="shared" si="7"/>
        <v>653</v>
      </c>
      <c r="Q410" s="126" t="s">
        <v>1422</v>
      </c>
    </row>
    <row r="411" s="2" customFormat="1" ht="15.75" customHeight="1" spans="1:20">
      <c r="A411" s="115" t="s">
        <v>1430</v>
      </c>
      <c r="B411" s="127"/>
      <c r="C411" s="128"/>
      <c r="D411" s="118" t="s">
        <v>837</v>
      </c>
      <c r="E411" s="17" t="s">
        <v>1258</v>
      </c>
      <c r="F411" s="14" t="s">
        <v>839</v>
      </c>
      <c r="G411" s="119">
        <v>42095</v>
      </c>
      <c r="H411" s="61" t="s">
        <v>840</v>
      </c>
      <c r="I411" s="18">
        <v>1425</v>
      </c>
      <c r="J411" s="129"/>
      <c r="K411" s="129"/>
      <c r="L411" s="122">
        <v>930200</v>
      </c>
      <c r="M411" s="123">
        <v>0.82</v>
      </c>
      <c r="N411" s="122">
        <v>762760</v>
      </c>
      <c r="O411" s="124"/>
      <c r="P411" s="125">
        <f t="shared" si="7"/>
        <v>653</v>
      </c>
      <c r="Q411" s="126" t="s">
        <v>1422</v>
      </c>
    </row>
    <row r="412" s="2" customFormat="1" ht="15.75" customHeight="1" spans="1:20">
      <c r="A412" s="115" t="s">
        <v>1431</v>
      </c>
      <c r="B412" s="127"/>
      <c r="C412" s="128"/>
      <c r="D412" s="118" t="s">
        <v>837</v>
      </c>
      <c r="E412" s="17" t="s">
        <v>1432</v>
      </c>
      <c r="F412" s="14" t="s">
        <v>839</v>
      </c>
      <c r="G412" s="119">
        <v>42095</v>
      </c>
      <c r="H412" s="61" t="s">
        <v>840</v>
      </c>
      <c r="I412" s="18">
        <v>1425</v>
      </c>
      <c r="J412" s="129"/>
      <c r="K412" s="129"/>
      <c r="L412" s="122">
        <v>930200</v>
      </c>
      <c r="M412" s="123">
        <v>0.82</v>
      </c>
      <c r="N412" s="122">
        <v>762760</v>
      </c>
      <c r="O412" s="124"/>
      <c r="P412" s="125">
        <f t="shared" si="7"/>
        <v>653</v>
      </c>
      <c r="Q412" s="126" t="s">
        <v>1422</v>
      </c>
    </row>
    <row r="413" s="2" customFormat="1" ht="15.75" customHeight="1" spans="1:20">
      <c r="A413" s="115" t="s">
        <v>1433</v>
      </c>
      <c r="B413" s="127"/>
      <c r="C413" s="128"/>
      <c r="D413" s="130" t="s">
        <v>847</v>
      </c>
      <c r="E413" s="17" t="s">
        <v>1252</v>
      </c>
      <c r="F413" s="18" t="s">
        <v>839</v>
      </c>
      <c r="G413" s="119">
        <v>42095</v>
      </c>
      <c r="H413" s="61" t="s">
        <v>840</v>
      </c>
      <c r="I413" s="18">
        <v>1237</v>
      </c>
      <c r="J413" s="129"/>
      <c r="K413" s="129"/>
      <c r="L413" s="122">
        <v>807480</v>
      </c>
      <c r="M413" s="123">
        <v>0.82</v>
      </c>
      <c r="N413" s="122">
        <v>662130</v>
      </c>
      <c r="O413" s="124"/>
      <c r="P413" s="125">
        <f t="shared" si="7"/>
        <v>653</v>
      </c>
      <c r="Q413" s="126" t="s">
        <v>1422</v>
      </c>
    </row>
    <row r="414" s="2" customFormat="1" ht="15.75" customHeight="1" spans="1:20">
      <c r="A414" s="115" t="s">
        <v>1434</v>
      </c>
      <c r="B414" s="127"/>
      <c r="C414" s="128"/>
      <c r="D414" s="130" t="s">
        <v>847</v>
      </c>
      <c r="E414" s="17" t="s">
        <v>1255</v>
      </c>
      <c r="F414" s="18" t="s">
        <v>839</v>
      </c>
      <c r="G414" s="119">
        <v>42095</v>
      </c>
      <c r="H414" s="61" t="s">
        <v>840</v>
      </c>
      <c r="I414" s="18">
        <v>1237</v>
      </c>
      <c r="J414" s="129"/>
      <c r="K414" s="129"/>
      <c r="L414" s="122">
        <v>807480</v>
      </c>
      <c r="M414" s="123">
        <v>0.82</v>
      </c>
      <c r="N414" s="122">
        <v>662130</v>
      </c>
      <c r="O414" s="124"/>
      <c r="P414" s="125">
        <f t="shared" si="7"/>
        <v>653</v>
      </c>
      <c r="Q414" s="126" t="s">
        <v>1422</v>
      </c>
    </row>
    <row r="415" s="3" customFormat="1" ht="15.75" customHeight="1" spans="1:20">
      <c r="A415" s="115" t="s">
        <v>1435</v>
      </c>
      <c r="B415" s="127"/>
      <c r="C415" s="128"/>
      <c r="D415" s="130" t="s">
        <v>847</v>
      </c>
      <c r="E415" s="17" t="s">
        <v>1258</v>
      </c>
      <c r="F415" s="18" t="s">
        <v>839</v>
      </c>
      <c r="G415" s="119">
        <v>42095</v>
      </c>
      <c r="H415" s="61" t="s">
        <v>840</v>
      </c>
      <c r="I415" s="18">
        <v>1237</v>
      </c>
      <c r="J415" s="129"/>
      <c r="K415" s="129"/>
      <c r="L415" s="122">
        <v>807480</v>
      </c>
      <c r="M415" s="123">
        <v>0.82</v>
      </c>
      <c r="N415" s="122">
        <v>662130</v>
      </c>
      <c r="O415" s="124"/>
      <c r="P415" s="125">
        <f t="shared" si="7"/>
        <v>653</v>
      </c>
      <c r="Q415" s="126" t="s">
        <v>1422</v>
      </c>
    </row>
    <row r="416" s="3" customFormat="1" ht="15.75" customHeight="1" spans="1:20">
      <c r="A416" s="115" t="s">
        <v>1436</v>
      </c>
      <c r="B416" s="127"/>
      <c r="C416" s="128"/>
      <c r="D416" s="130" t="s">
        <v>847</v>
      </c>
      <c r="E416" s="17" t="s">
        <v>1432</v>
      </c>
      <c r="F416" s="18" t="s">
        <v>839</v>
      </c>
      <c r="G416" s="119">
        <v>42095</v>
      </c>
      <c r="H416" s="61" t="s">
        <v>840</v>
      </c>
      <c r="I416" s="18">
        <v>1237</v>
      </c>
      <c r="J416" s="129"/>
      <c r="K416" s="129"/>
      <c r="L416" s="122">
        <v>807480</v>
      </c>
      <c r="M416" s="123">
        <v>0.82</v>
      </c>
      <c r="N416" s="122">
        <v>662130</v>
      </c>
      <c r="O416" s="124"/>
      <c r="P416" s="125">
        <f t="shared" si="7"/>
        <v>653</v>
      </c>
      <c r="Q416" s="126" t="s">
        <v>1422</v>
      </c>
      <c r="T416" s="162"/>
    </row>
    <row r="417" s="3" customFormat="1" ht="15.75" customHeight="1" spans="1:20">
      <c r="A417" s="115" t="s">
        <v>1437</v>
      </c>
      <c r="B417" s="127"/>
      <c r="C417" s="128"/>
      <c r="D417" s="118" t="s">
        <v>1375</v>
      </c>
      <c r="E417" s="17" t="s">
        <v>1252</v>
      </c>
      <c r="F417" s="18" t="s">
        <v>839</v>
      </c>
      <c r="G417" s="119">
        <v>42095</v>
      </c>
      <c r="H417" s="61" t="s">
        <v>840</v>
      </c>
      <c r="I417" s="18">
        <v>300</v>
      </c>
      <c r="J417" s="129"/>
      <c r="K417" s="129"/>
      <c r="L417" s="122">
        <v>195830</v>
      </c>
      <c r="M417" s="123">
        <v>0.82</v>
      </c>
      <c r="N417" s="122">
        <v>160580</v>
      </c>
      <c r="O417" s="124"/>
      <c r="P417" s="125">
        <f t="shared" si="7"/>
        <v>653</v>
      </c>
      <c r="Q417" s="126" t="s">
        <v>1422</v>
      </c>
      <c r="T417" s="162"/>
    </row>
    <row r="418" s="3" customFormat="1" ht="15.75" customHeight="1" spans="1:20">
      <c r="A418" s="115" t="s">
        <v>1438</v>
      </c>
      <c r="B418" s="127"/>
      <c r="C418" s="128"/>
      <c r="D418" s="118" t="s">
        <v>1375</v>
      </c>
      <c r="E418" s="17" t="s">
        <v>1255</v>
      </c>
      <c r="F418" s="18" t="s">
        <v>839</v>
      </c>
      <c r="G418" s="119">
        <v>42095</v>
      </c>
      <c r="H418" s="61" t="s">
        <v>840</v>
      </c>
      <c r="I418" s="18">
        <v>380</v>
      </c>
      <c r="J418" s="129"/>
      <c r="K418" s="129"/>
      <c r="L418" s="122">
        <v>248050</v>
      </c>
      <c r="M418" s="123">
        <v>0.82</v>
      </c>
      <c r="N418" s="122">
        <v>203400</v>
      </c>
      <c r="O418" s="124"/>
      <c r="P418" s="125">
        <f t="shared" si="7"/>
        <v>653</v>
      </c>
      <c r="Q418" s="126" t="s">
        <v>1422</v>
      </c>
      <c r="T418" s="162"/>
    </row>
    <row r="419" s="3" customFormat="1" ht="15.75" customHeight="1" spans="1:20">
      <c r="A419" s="115" t="s">
        <v>1439</v>
      </c>
      <c r="B419" s="127"/>
      <c r="C419" s="128"/>
      <c r="D419" s="118" t="s">
        <v>1380</v>
      </c>
      <c r="E419" s="18" t="s">
        <v>1252</v>
      </c>
      <c r="F419" s="18" t="s">
        <v>839</v>
      </c>
      <c r="G419" s="119">
        <v>42095</v>
      </c>
      <c r="H419" s="61" t="s">
        <v>840</v>
      </c>
      <c r="I419" s="18">
        <v>300</v>
      </c>
      <c r="J419" s="129"/>
      <c r="K419" s="129"/>
      <c r="L419" s="122">
        <v>195830</v>
      </c>
      <c r="M419" s="123">
        <v>0.82</v>
      </c>
      <c r="N419" s="122">
        <v>160580</v>
      </c>
      <c r="O419" s="124"/>
      <c r="P419" s="125">
        <f t="shared" si="7"/>
        <v>653</v>
      </c>
      <c r="Q419" s="126" t="s">
        <v>1422</v>
      </c>
      <c r="T419" s="162"/>
    </row>
    <row r="420" s="2" customFormat="1" ht="15.75" customHeight="1" spans="1:20">
      <c r="A420" s="115" t="s">
        <v>1440</v>
      </c>
      <c r="B420" s="127"/>
      <c r="C420" s="128"/>
      <c r="D420" s="130" t="s">
        <v>929</v>
      </c>
      <c r="E420" s="18" t="s">
        <v>1252</v>
      </c>
      <c r="F420" s="18" t="s">
        <v>931</v>
      </c>
      <c r="G420" s="119">
        <v>42095</v>
      </c>
      <c r="H420" s="61" t="s">
        <v>840</v>
      </c>
      <c r="I420" s="18">
        <v>100</v>
      </c>
      <c r="J420" s="129"/>
      <c r="K420" s="129"/>
      <c r="L420" s="122">
        <v>80870</v>
      </c>
      <c r="M420" s="123">
        <v>0.86</v>
      </c>
      <c r="N420" s="122">
        <v>69550</v>
      </c>
      <c r="O420" s="124"/>
      <c r="P420" s="125">
        <f t="shared" si="7"/>
        <v>809</v>
      </c>
      <c r="Q420" s="126" t="s">
        <v>1422</v>
      </c>
    </row>
    <row r="421" s="2" customFormat="1" ht="15.75" customHeight="1" spans="1:20">
      <c r="A421" s="115" t="s">
        <v>1441</v>
      </c>
      <c r="B421" s="127"/>
      <c r="C421" s="128"/>
      <c r="D421" s="130" t="s">
        <v>929</v>
      </c>
      <c r="E421" s="18" t="s">
        <v>1255</v>
      </c>
      <c r="F421" s="18" t="s">
        <v>931</v>
      </c>
      <c r="G421" s="119">
        <v>42095</v>
      </c>
      <c r="H421" s="61" t="s">
        <v>840</v>
      </c>
      <c r="I421" s="18">
        <v>100</v>
      </c>
      <c r="J421" s="129"/>
      <c r="K421" s="129"/>
      <c r="L421" s="122">
        <v>80870</v>
      </c>
      <c r="M421" s="123">
        <v>0.86</v>
      </c>
      <c r="N421" s="122">
        <v>69550</v>
      </c>
      <c r="O421" s="124"/>
      <c r="P421" s="125">
        <f t="shared" si="7"/>
        <v>809</v>
      </c>
      <c r="Q421" s="126" t="s">
        <v>1422</v>
      </c>
    </row>
    <row r="422" s="2" customFormat="1" ht="15.75" customHeight="1" spans="1:20">
      <c r="A422" s="115" t="s">
        <v>1442</v>
      </c>
      <c r="B422" s="127"/>
      <c r="C422" s="128"/>
      <c r="D422" s="130" t="s">
        <v>929</v>
      </c>
      <c r="E422" s="18" t="s">
        <v>1258</v>
      </c>
      <c r="F422" s="18" t="s">
        <v>931</v>
      </c>
      <c r="G422" s="119">
        <v>42095</v>
      </c>
      <c r="H422" s="61" t="s">
        <v>840</v>
      </c>
      <c r="I422" s="18">
        <v>100</v>
      </c>
      <c r="J422" s="129"/>
      <c r="K422" s="129"/>
      <c r="L422" s="122">
        <v>80870</v>
      </c>
      <c r="M422" s="123">
        <v>0.86</v>
      </c>
      <c r="N422" s="122">
        <v>69550</v>
      </c>
      <c r="O422" s="124"/>
      <c r="P422" s="125">
        <f t="shared" si="7"/>
        <v>809</v>
      </c>
      <c r="Q422" s="126" t="s">
        <v>1422</v>
      </c>
    </row>
    <row r="423" s="2" customFormat="1" ht="15.75" customHeight="1" spans="1:20">
      <c r="A423" s="115" t="s">
        <v>1443</v>
      </c>
      <c r="B423" s="127"/>
      <c r="C423" s="128"/>
      <c r="D423" s="130" t="s">
        <v>937</v>
      </c>
      <c r="E423" s="18" t="s">
        <v>1252</v>
      </c>
      <c r="F423" s="18" t="s">
        <v>938</v>
      </c>
      <c r="G423" s="119">
        <v>42095</v>
      </c>
      <c r="H423" s="61" t="s">
        <v>840</v>
      </c>
      <c r="I423" s="18">
        <v>2400</v>
      </c>
      <c r="J423" s="129"/>
      <c r="K423" s="129"/>
      <c r="L423" s="122">
        <v>1608240</v>
      </c>
      <c r="M423" s="123">
        <v>0.82</v>
      </c>
      <c r="N423" s="122">
        <v>1318760</v>
      </c>
      <c r="O423" s="124"/>
      <c r="P423" s="125">
        <f t="shared" si="7"/>
        <v>670</v>
      </c>
      <c r="Q423" s="126" t="s">
        <v>1422</v>
      </c>
    </row>
    <row r="424" s="2" customFormat="1" ht="15.75" customHeight="1" spans="1:20">
      <c r="A424" s="115" t="s">
        <v>1444</v>
      </c>
      <c r="B424" s="127"/>
      <c r="C424" s="128"/>
      <c r="D424" s="130" t="s">
        <v>937</v>
      </c>
      <c r="E424" s="18" t="s">
        <v>1255</v>
      </c>
      <c r="F424" s="18" t="s">
        <v>938</v>
      </c>
      <c r="G424" s="119">
        <v>42095</v>
      </c>
      <c r="H424" s="61" t="s">
        <v>840</v>
      </c>
      <c r="I424" s="18">
        <v>2400</v>
      </c>
      <c r="J424" s="129"/>
      <c r="K424" s="129"/>
      <c r="L424" s="122">
        <v>1608240</v>
      </c>
      <c r="M424" s="123">
        <v>0.82</v>
      </c>
      <c r="N424" s="122">
        <v>1318760</v>
      </c>
      <c r="O424" s="124"/>
      <c r="P424" s="125">
        <f t="shared" si="7"/>
        <v>670</v>
      </c>
      <c r="Q424" s="126" t="s">
        <v>1422</v>
      </c>
    </row>
    <row r="425" ht="15.75" customHeight="1" spans="1:20">
      <c r="A425" s="115" t="s">
        <v>1445</v>
      </c>
      <c r="B425" s="127"/>
      <c r="C425" s="128"/>
      <c r="D425" s="108" t="s">
        <v>945</v>
      </c>
      <c r="E425" s="108"/>
      <c r="F425" s="132"/>
      <c r="G425" s="119">
        <v>42077</v>
      </c>
      <c r="H425" s="133" t="s">
        <v>941</v>
      </c>
      <c r="I425" s="134">
        <v>1</v>
      </c>
      <c r="J425" s="135">
        <v>85946</v>
      </c>
      <c r="K425" s="136">
        <v>71657.5</v>
      </c>
      <c r="L425" s="137">
        <v>106040</v>
      </c>
      <c r="M425" s="138">
        <v>0.8</v>
      </c>
      <c r="N425" s="139">
        <v>84830</v>
      </c>
      <c r="O425" s="140"/>
      <c r="P425" s="141"/>
      <c r="Q425" s="142" t="s">
        <v>1422</v>
      </c>
    </row>
    <row r="426" ht="15.75" customHeight="1" spans="1:20">
      <c r="A426" s="115" t="s">
        <v>1446</v>
      </c>
      <c r="B426" s="127"/>
      <c r="C426" s="128"/>
      <c r="D426" s="109" t="s">
        <v>962</v>
      </c>
      <c r="E426" s="108"/>
      <c r="F426" s="132"/>
      <c r="G426" s="119">
        <v>42230</v>
      </c>
      <c r="H426" s="133" t="s">
        <v>941</v>
      </c>
      <c r="I426" s="134">
        <v>1</v>
      </c>
      <c r="J426" s="135">
        <v>11832889</v>
      </c>
      <c r="K426" s="136">
        <v>10099864.16</v>
      </c>
      <c r="L426" s="137">
        <v>14599080</v>
      </c>
      <c r="M426" s="138">
        <v>0.82</v>
      </c>
      <c r="N426" s="139">
        <v>11971250</v>
      </c>
      <c r="O426" s="140"/>
      <c r="P426" s="141"/>
      <c r="Q426" s="142" t="s">
        <v>1422</v>
      </c>
    </row>
    <row r="427" ht="15.75" customHeight="1" spans="1:20">
      <c r="A427" s="115" t="s">
        <v>1447</v>
      </c>
      <c r="B427" s="127"/>
      <c r="C427" s="128"/>
      <c r="D427" s="109" t="s">
        <v>962</v>
      </c>
      <c r="E427" s="108"/>
      <c r="F427" s="132"/>
      <c r="G427" s="119">
        <v>42352</v>
      </c>
      <c r="H427" s="133" t="s">
        <v>941</v>
      </c>
      <c r="I427" s="134">
        <v>1</v>
      </c>
      <c r="J427" s="135">
        <v>553290.66</v>
      </c>
      <c r="K427" s="136">
        <v>481017.06</v>
      </c>
      <c r="L427" s="137">
        <v>682630</v>
      </c>
      <c r="M427" s="138">
        <v>0.84</v>
      </c>
      <c r="N427" s="139">
        <v>573410</v>
      </c>
      <c r="O427" s="140"/>
      <c r="P427" s="141"/>
      <c r="Q427" s="142" t="s">
        <v>1422</v>
      </c>
    </row>
    <row r="428" ht="15.75" customHeight="1" spans="1:20">
      <c r="A428" s="115" t="s">
        <v>1448</v>
      </c>
      <c r="B428" s="127"/>
      <c r="C428" s="128"/>
      <c r="D428" s="108" t="s">
        <v>1449</v>
      </c>
      <c r="E428" s="108"/>
      <c r="F428" s="132"/>
      <c r="G428" s="119">
        <v>42414</v>
      </c>
      <c r="H428" s="133" t="s">
        <v>941</v>
      </c>
      <c r="I428" s="134">
        <v>1</v>
      </c>
      <c r="J428" s="135">
        <v>28054</v>
      </c>
      <c r="K428" s="136">
        <v>24611.51</v>
      </c>
      <c r="L428" s="137">
        <v>34610</v>
      </c>
      <c r="M428" s="138">
        <v>0.79</v>
      </c>
      <c r="N428" s="139">
        <v>27340</v>
      </c>
      <c r="O428" s="140"/>
      <c r="P428" s="141"/>
      <c r="Q428" s="142" t="s">
        <v>1422</v>
      </c>
    </row>
    <row r="429" ht="15.75" customHeight="1" spans="1:20">
      <c r="A429" s="115" t="s">
        <v>1450</v>
      </c>
      <c r="B429" s="127"/>
      <c r="C429" s="128"/>
      <c r="D429" s="109" t="s">
        <v>1040</v>
      </c>
      <c r="E429" s="109"/>
      <c r="F429" s="132"/>
      <c r="G429" s="119">
        <v>42504</v>
      </c>
      <c r="H429" s="133" t="s">
        <v>941</v>
      </c>
      <c r="I429" s="134">
        <v>1</v>
      </c>
      <c r="J429" s="135">
        <v>10163543</v>
      </c>
      <c r="K429" s="136">
        <v>9037083.99</v>
      </c>
      <c r="L429" s="137">
        <v>12539480</v>
      </c>
      <c r="M429" s="138">
        <v>0.94</v>
      </c>
      <c r="N429" s="139">
        <v>11787110</v>
      </c>
      <c r="O429" s="140"/>
      <c r="P429" s="141"/>
      <c r="Q429" s="142" t="s">
        <v>1422</v>
      </c>
    </row>
    <row r="430" ht="15.75" customHeight="1" spans="1:20">
      <c r="A430" s="115" t="s">
        <v>1451</v>
      </c>
      <c r="B430" s="127"/>
      <c r="C430" s="128"/>
      <c r="D430" s="108" t="s">
        <v>1452</v>
      </c>
      <c r="E430" s="108"/>
      <c r="F430" s="132"/>
      <c r="G430" s="119">
        <v>42565</v>
      </c>
      <c r="H430" s="133" t="s">
        <v>941</v>
      </c>
      <c r="I430" s="134">
        <v>1</v>
      </c>
      <c r="J430" s="135">
        <v>70260</v>
      </c>
      <c r="K430" s="136">
        <v>63029.1</v>
      </c>
      <c r="L430" s="137">
        <v>86680</v>
      </c>
      <c r="M430" s="138">
        <v>0.87</v>
      </c>
      <c r="N430" s="139">
        <v>75410</v>
      </c>
      <c r="O430" s="140"/>
      <c r="P430" s="141"/>
      <c r="Q430" s="142" t="s">
        <v>1422</v>
      </c>
    </row>
    <row r="431" ht="15.75" customHeight="1" spans="1:20">
      <c r="A431" s="115" t="s">
        <v>1453</v>
      </c>
      <c r="B431" s="127"/>
      <c r="C431" s="128"/>
      <c r="D431" s="108" t="s">
        <v>943</v>
      </c>
      <c r="E431" s="108"/>
      <c r="F431" s="132"/>
      <c r="G431" s="119">
        <v>42627</v>
      </c>
      <c r="H431" s="133" t="s">
        <v>941</v>
      </c>
      <c r="I431" s="134">
        <v>1</v>
      </c>
      <c r="J431" s="135">
        <v>50000</v>
      </c>
      <c r="K431" s="136">
        <v>45249.97</v>
      </c>
      <c r="L431" s="137">
        <v>61690</v>
      </c>
      <c r="M431" s="138">
        <v>0.88</v>
      </c>
      <c r="N431" s="139">
        <v>54290</v>
      </c>
      <c r="O431" s="140"/>
      <c r="P431" s="141"/>
      <c r="Q431" s="142" t="s">
        <v>1422</v>
      </c>
    </row>
    <row r="432" ht="15.75" customHeight="1" spans="1:20">
      <c r="A432" s="115" t="s">
        <v>1454</v>
      </c>
      <c r="B432" s="127"/>
      <c r="C432" s="128"/>
      <c r="D432" s="108" t="s">
        <v>1455</v>
      </c>
      <c r="E432" s="108"/>
      <c r="F432" s="132"/>
      <c r="G432" s="119">
        <v>42688</v>
      </c>
      <c r="H432" s="133" t="s">
        <v>941</v>
      </c>
      <c r="I432" s="134">
        <v>1</v>
      </c>
      <c r="J432" s="135">
        <v>17110</v>
      </c>
      <c r="K432" s="136">
        <v>15619.98</v>
      </c>
      <c r="L432" s="137">
        <v>21110</v>
      </c>
      <c r="M432" s="138">
        <v>0.88</v>
      </c>
      <c r="N432" s="139">
        <v>18580</v>
      </c>
      <c r="O432" s="140"/>
      <c r="P432" s="141"/>
      <c r="Q432" s="142" t="s">
        <v>1422</v>
      </c>
    </row>
    <row r="433" ht="15.75" customHeight="1" spans="1:17">
      <c r="A433" s="115" t="s">
        <v>1456</v>
      </c>
      <c r="B433" s="127"/>
      <c r="C433" s="128"/>
      <c r="D433" s="108" t="s">
        <v>1457</v>
      </c>
      <c r="E433" s="108"/>
      <c r="F433" s="132"/>
      <c r="G433" s="119">
        <v>42688</v>
      </c>
      <c r="H433" s="133" t="s">
        <v>941</v>
      </c>
      <c r="I433" s="134">
        <v>1</v>
      </c>
      <c r="J433" s="135">
        <v>14580</v>
      </c>
      <c r="K433" s="136">
        <v>13310.35</v>
      </c>
      <c r="L433" s="137">
        <v>17990</v>
      </c>
      <c r="M433" s="138">
        <v>0.88</v>
      </c>
      <c r="N433" s="139">
        <v>15830</v>
      </c>
      <c r="O433" s="140"/>
      <c r="P433" s="141"/>
      <c r="Q433" s="142" t="s">
        <v>1422</v>
      </c>
    </row>
    <row r="434" ht="15.75" customHeight="1" spans="1:17">
      <c r="A434" s="115" t="s">
        <v>1458</v>
      </c>
      <c r="B434" s="127"/>
      <c r="C434" s="128"/>
      <c r="D434" s="108" t="s">
        <v>1459</v>
      </c>
      <c r="E434" s="108"/>
      <c r="F434" s="132"/>
      <c r="G434" s="119">
        <v>42718</v>
      </c>
      <c r="H434" s="133" t="s">
        <v>941</v>
      </c>
      <c r="I434" s="134">
        <v>1</v>
      </c>
      <c r="J434" s="135">
        <v>44775.7</v>
      </c>
      <c r="K434" s="136">
        <v>41053.69</v>
      </c>
      <c r="L434" s="137">
        <v>55240</v>
      </c>
      <c r="M434" s="138">
        <v>0.85</v>
      </c>
      <c r="N434" s="139">
        <v>46950</v>
      </c>
      <c r="O434" s="140"/>
      <c r="P434" s="141"/>
      <c r="Q434" s="142" t="s">
        <v>1422</v>
      </c>
    </row>
    <row r="435" ht="15.75" customHeight="1" spans="1:17">
      <c r="A435" s="115" t="s">
        <v>1460</v>
      </c>
      <c r="B435" s="127"/>
      <c r="C435" s="128"/>
      <c r="D435" s="108" t="s">
        <v>1461</v>
      </c>
      <c r="E435" s="108"/>
      <c r="F435" s="132"/>
      <c r="G435" s="119">
        <v>42839</v>
      </c>
      <c r="H435" s="133" t="s">
        <v>941</v>
      </c>
      <c r="I435" s="134">
        <v>1</v>
      </c>
      <c r="J435" s="135">
        <v>55677.46</v>
      </c>
      <c r="K435" s="136">
        <v>51930.83</v>
      </c>
      <c r="L435" s="137">
        <v>66800</v>
      </c>
      <c r="M435" s="138">
        <v>0.9</v>
      </c>
      <c r="N435" s="139">
        <v>60120</v>
      </c>
      <c r="O435" s="140"/>
      <c r="P435" s="141"/>
      <c r="Q435" s="142" t="s">
        <v>1422</v>
      </c>
    </row>
    <row r="436" ht="15.75" customHeight="1" spans="1:17">
      <c r="A436" s="115" t="s">
        <v>1462</v>
      </c>
      <c r="B436" s="127"/>
      <c r="C436" s="128"/>
      <c r="D436" s="108" t="s">
        <v>1463</v>
      </c>
      <c r="E436" s="108"/>
      <c r="F436" s="132"/>
      <c r="G436" s="119">
        <v>42832</v>
      </c>
      <c r="H436" s="133" t="s">
        <v>941</v>
      </c>
      <c r="I436" s="134">
        <v>2</v>
      </c>
      <c r="J436" s="135">
        <v>184522.55</v>
      </c>
      <c r="K436" s="136">
        <v>172105.74</v>
      </c>
      <c r="L436" s="137">
        <v>221390</v>
      </c>
      <c r="M436" s="138">
        <v>0.9</v>
      </c>
      <c r="N436" s="139">
        <v>199250</v>
      </c>
      <c r="O436" s="140"/>
      <c r="P436" s="141"/>
      <c r="Q436" s="142" t="s">
        <v>1422</v>
      </c>
    </row>
    <row r="437" ht="15.75" customHeight="1" spans="1:17">
      <c r="A437" s="115" t="s">
        <v>1464</v>
      </c>
      <c r="B437" s="127"/>
      <c r="C437" s="128"/>
      <c r="D437" s="108" t="s">
        <v>1465</v>
      </c>
      <c r="E437" s="108"/>
      <c r="F437" s="132"/>
      <c r="G437" s="119">
        <v>43122</v>
      </c>
      <c r="H437" s="133" t="s">
        <v>941</v>
      </c>
      <c r="I437" s="134">
        <v>1</v>
      </c>
      <c r="J437" s="135">
        <v>30172</v>
      </c>
      <c r="K437" s="136">
        <v>29216.56</v>
      </c>
      <c r="L437" s="137">
        <v>35860</v>
      </c>
      <c r="M437" s="138">
        <v>0.92</v>
      </c>
      <c r="N437" s="139">
        <v>32990</v>
      </c>
      <c r="O437" s="140"/>
      <c r="P437" s="141"/>
      <c r="Q437" s="142" t="s">
        <v>1422</v>
      </c>
    </row>
    <row r="438" ht="15.75" customHeight="1" spans="1:17">
      <c r="A438" s="115" t="s">
        <v>1466</v>
      </c>
      <c r="B438" s="127"/>
      <c r="C438" s="128"/>
      <c r="D438" s="108" t="s">
        <v>1467</v>
      </c>
      <c r="E438" s="108"/>
      <c r="F438" s="132"/>
      <c r="G438" s="119">
        <v>43159</v>
      </c>
      <c r="H438" s="133" t="s">
        <v>941</v>
      </c>
      <c r="I438" s="134">
        <v>1</v>
      </c>
      <c r="J438" s="135">
        <v>648086.75</v>
      </c>
      <c r="K438" s="136">
        <v>630129.37</v>
      </c>
      <c r="L438" s="137">
        <v>770250</v>
      </c>
      <c r="M438" s="138">
        <v>0.95</v>
      </c>
      <c r="N438" s="139">
        <v>731740</v>
      </c>
      <c r="O438" s="140"/>
      <c r="P438" s="141"/>
      <c r="Q438" s="142" t="s">
        <v>1422</v>
      </c>
    </row>
    <row r="439" ht="15.75" customHeight="1" spans="1:17">
      <c r="A439" s="115" t="s">
        <v>1468</v>
      </c>
      <c r="B439" s="127"/>
      <c r="C439" s="128"/>
      <c r="D439" s="108" t="s">
        <v>1469</v>
      </c>
      <c r="E439" s="108"/>
      <c r="F439" s="132"/>
      <c r="G439" s="119">
        <v>43194</v>
      </c>
      <c r="H439" s="133" t="s">
        <v>941</v>
      </c>
      <c r="I439" s="134">
        <v>1</v>
      </c>
      <c r="J439" s="135">
        <v>15848.17</v>
      </c>
      <c r="K439" s="136">
        <v>15534.52</v>
      </c>
      <c r="L439" s="137">
        <v>18840</v>
      </c>
      <c r="M439" s="138">
        <v>0.95</v>
      </c>
      <c r="N439" s="139">
        <v>17900</v>
      </c>
      <c r="O439" s="140"/>
      <c r="P439" s="141"/>
      <c r="Q439" s="142" t="s">
        <v>1422</v>
      </c>
    </row>
    <row r="440" ht="15.75" customHeight="1" spans="1:17">
      <c r="A440" s="115" t="s">
        <v>1470</v>
      </c>
      <c r="B440" s="127"/>
      <c r="C440" s="128"/>
      <c r="D440" s="108" t="s">
        <v>1471</v>
      </c>
      <c r="E440" s="108"/>
      <c r="F440" s="132"/>
      <c r="G440" s="119">
        <v>43315</v>
      </c>
      <c r="H440" s="133" t="s">
        <v>941</v>
      </c>
      <c r="I440" s="134">
        <v>1</v>
      </c>
      <c r="J440" s="135">
        <v>98000</v>
      </c>
      <c r="K440" s="136">
        <v>97612.08</v>
      </c>
      <c r="L440" s="137">
        <v>116470</v>
      </c>
      <c r="M440" s="138">
        <v>0.97</v>
      </c>
      <c r="N440" s="139">
        <v>112980</v>
      </c>
      <c r="O440" s="140"/>
      <c r="P440" s="141"/>
      <c r="Q440" s="143" t="s">
        <v>1422</v>
      </c>
    </row>
    <row r="441" ht="15.75" customHeight="1" spans="1:17">
      <c r="A441" s="115" t="s">
        <v>1472</v>
      </c>
      <c r="B441" s="127"/>
      <c r="C441" s="128"/>
      <c r="D441" s="108" t="s">
        <v>1473</v>
      </c>
      <c r="E441" s="108"/>
      <c r="F441" s="132"/>
      <c r="G441" s="119">
        <v>43337</v>
      </c>
      <c r="H441" s="133" t="s">
        <v>941</v>
      </c>
      <c r="I441" s="134">
        <v>1</v>
      </c>
      <c r="J441" s="135">
        <v>83295</v>
      </c>
      <c r="K441" s="136">
        <v>82965.29</v>
      </c>
      <c r="L441" s="137">
        <v>99000</v>
      </c>
      <c r="M441" s="138">
        <v>0.96</v>
      </c>
      <c r="N441" s="139">
        <v>95040</v>
      </c>
      <c r="O441" s="140"/>
      <c r="P441" s="141"/>
      <c r="Q441" s="142" t="s">
        <v>1422</v>
      </c>
    </row>
    <row r="442" ht="15.75" customHeight="1" spans="1:17">
      <c r="A442" s="115" t="s">
        <v>1474</v>
      </c>
      <c r="B442" s="127"/>
      <c r="C442" s="128"/>
      <c r="D442" s="109" t="s">
        <v>1475</v>
      </c>
      <c r="E442" s="108"/>
      <c r="F442" s="132"/>
      <c r="G442" s="119">
        <v>43362</v>
      </c>
      <c r="H442" s="133" t="s">
        <v>941</v>
      </c>
      <c r="I442" s="134">
        <v>1</v>
      </c>
      <c r="J442" s="135">
        <v>21206</v>
      </c>
      <c r="K442" s="136">
        <v>21206</v>
      </c>
      <c r="L442" s="137">
        <v>25200</v>
      </c>
      <c r="M442" s="138">
        <v>0.97</v>
      </c>
      <c r="N442" s="139">
        <v>24440</v>
      </c>
      <c r="O442" s="140"/>
      <c r="P442" s="141"/>
      <c r="Q442" s="142" t="s">
        <v>1422</v>
      </c>
    </row>
    <row r="443" ht="15.75" customHeight="1" spans="1:17">
      <c r="A443" s="115" t="s">
        <v>1476</v>
      </c>
      <c r="B443" s="127"/>
      <c r="C443" s="128"/>
      <c r="D443" s="108" t="s">
        <v>1477</v>
      </c>
      <c r="E443" s="108"/>
      <c r="F443" s="132"/>
      <c r="G443" s="119">
        <v>42718</v>
      </c>
      <c r="H443" s="133" t="s">
        <v>941</v>
      </c>
      <c r="I443" s="134">
        <v>1</v>
      </c>
      <c r="J443" s="135">
        <v>898000</v>
      </c>
      <c r="K443" s="136">
        <v>823353.78</v>
      </c>
      <c r="L443" s="137">
        <v>1107930</v>
      </c>
      <c r="M443" s="138">
        <v>0.89</v>
      </c>
      <c r="N443" s="139">
        <v>986060</v>
      </c>
      <c r="O443" s="140"/>
      <c r="P443" s="141"/>
      <c r="Q443" s="142" t="s">
        <v>1478</v>
      </c>
    </row>
    <row r="444" ht="15.75" customHeight="1" spans="1:17">
      <c r="A444" s="115" t="s">
        <v>1479</v>
      </c>
      <c r="B444" s="127"/>
      <c r="C444" s="128"/>
      <c r="D444" s="108" t="s">
        <v>955</v>
      </c>
      <c r="E444" s="108"/>
      <c r="F444" s="132"/>
      <c r="G444" s="119">
        <v>42748</v>
      </c>
      <c r="H444" s="133" t="s">
        <v>941</v>
      </c>
      <c r="I444" s="134">
        <v>1</v>
      </c>
      <c r="J444" s="135">
        <v>550000</v>
      </c>
      <c r="K444" s="136">
        <v>506458.36</v>
      </c>
      <c r="L444" s="137">
        <v>659900</v>
      </c>
      <c r="M444" s="138">
        <v>0.89</v>
      </c>
      <c r="N444" s="139">
        <v>587310</v>
      </c>
      <c r="O444" s="140"/>
      <c r="P444" s="141"/>
      <c r="Q444" s="142" t="s">
        <v>1478</v>
      </c>
    </row>
    <row r="445" ht="15.75" customHeight="1" spans="1:17">
      <c r="A445" s="115" t="s">
        <v>1480</v>
      </c>
      <c r="B445" s="127"/>
      <c r="C445" s="128"/>
      <c r="D445" s="108" t="s">
        <v>1481</v>
      </c>
      <c r="E445" s="108"/>
      <c r="F445" s="132"/>
      <c r="G445" s="168">
        <v>42931</v>
      </c>
      <c r="H445" s="133" t="s">
        <v>941</v>
      </c>
      <c r="I445" s="134">
        <v>1</v>
      </c>
      <c r="J445" s="135">
        <v>817682.02</v>
      </c>
      <c r="K445" s="136">
        <v>772368.79</v>
      </c>
      <c r="L445" s="137">
        <v>981070</v>
      </c>
      <c r="M445" s="138">
        <v>0.94</v>
      </c>
      <c r="N445" s="139">
        <v>922210</v>
      </c>
      <c r="O445" s="140"/>
      <c r="P445" s="141"/>
      <c r="Q445" s="142" t="s">
        <v>1478</v>
      </c>
    </row>
    <row r="446" ht="15.75" customHeight="1" spans="1:17">
      <c r="A446" s="115" t="s">
        <v>1482</v>
      </c>
      <c r="B446" s="127"/>
      <c r="C446" s="144"/>
      <c r="D446" s="108" t="s">
        <v>1483</v>
      </c>
      <c r="E446" s="108"/>
      <c r="F446" s="132"/>
      <c r="G446" s="119">
        <v>43159</v>
      </c>
      <c r="H446" s="133" t="s">
        <v>941</v>
      </c>
      <c r="I446" s="134">
        <v>1</v>
      </c>
      <c r="J446" s="135">
        <v>121351.69</v>
      </c>
      <c r="K446" s="136">
        <v>117989.24</v>
      </c>
      <c r="L446" s="137">
        <v>144230</v>
      </c>
      <c r="M446" s="138">
        <v>0.95</v>
      </c>
      <c r="N446" s="139">
        <v>137020</v>
      </c>
      <c r="O446" s="140"/>
      <c r="P446" s="141"/>
      <c r="Q446" s="142" t="s">
        <v>1478</v>
      </c>
    </row>
    <row r="447" s="77" customFormat="1" ht="15.75" customHeight="1" spans="1:17">
      <c r="A447" s="115" t="s">
        <v>1484</v>
      </c>
      <c r="B447" s="169"/>
      <c r="C447" s="169"/>
      <c r="D447" s="146" t="s">
        <v>1485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1486</v>
      </c>
      <c r="B448" s="115" t="s">
        <v>1487</v>
      </c>
      <c r="C448" s="164" t="s">
        <v>1488</v>
      </c>
      <c r="D448" s="18" t="s">
        <v>847</v>
      </c>
      <c r="E448" s="18" t="s">
        <v>930</v>
      </c>
      <c r="F448" s="14" t="s">
        <v>839</v>
      </c>
      <c r="G448" s="119">
        <v>41426</v>
      </c>
      <c r="H448" s="61" t="s">
        <v>840</v>
      </c>
      <c r="I448" s="120">
        <v>1125</v>
      </c>
      <c r="J448" s="121">
        <v>101702889.02</v>
      </c>
      <c r="K448" s="121">
        <v>85752702.99</v>
      </c>
      <c r="L448" s="122">
        <v>879940</v>
      </c>
      <c r="M448" s="123">
        <v>0.76</v>
      </c>
      <c r="N448" s="122">
        <v>668750</v>
      </c>
      <c r="O448" s="124"/>
      <c r="P448" s="125">
        <f t="shared" ref="P448:P476" si="8">L448/I448</f>
        <v>782</v>
      </c>
      <c r="Q448" s="126" t="s">
        <v>1489</v>
      </c>
    </row>
    <row r="449" s="2" customFormat="1" ht="15.75" customHeight="1" spans="1:20">
      <c r="A449" s="115" t="s">
        <v>1490</v>
      </c>
      <c r="B449" s="115"/>
      <c r="C449" s="156"/>
      <c r="D449" s="18" t="s">
        <v>847</v>
      </c>
      <c r="E449" s="18" t="s">
        <v>1491</v>
      </c>
      <c r="F449" s="14" t="s">
        <v>839</v>
      </c>
      <c r="G449" s="119">
        <v>41426</v>
      </c>
      <c r="H449" s="61" t="s">
        <v>840</v>
      </c>
      <c r="I449" s="120">
        <v>1125</v>
      </c>
      <c r="J449" s="129"/>
      <c r="K449" s="129"/>
      <c r="L449" s="122">
        <v>879940</v>
      </c>
      <c r="M449" s="123">
        <v>0.76</v>
      </c>
      <c r="N449" s="122">
        <v>668750</v>
      </c>
      <c r="O449" s="124"/>
      <c r="P449" s="125">
        <f t="shared" si="8"/>
        <v>782</v>
      </c>
      <c r="Q449" s="126" t="s">
        <v>1489</v>
      </c>
    </row>
    <row r="450" s="75" customFormat="1" ht="15.75" customHeight="1" spans="1:20">
      <c r="A450" s="115" t="s">
        <v>1492</v>
      </c>
      <c r="B450" s="115"/>
      <c r="C450" s="156"/>
      <c r="D450" s="18" t="s">
        <v>847</v>
      </c>
      <c r="E450" s="17" t="s">
        <v>1493</v>
      </c>
      <c r="F450" s="14" t="s">
        <v>839</v>
      </c>
      <c r="G450" s="119">
        <v>41426</v>
      </c>
      <c r="H450" s="61" t="s">
        <v>840</v>
      </c>
      <c r="I450" s="120">
        <v>1125</v>
      </c>
      <c r="J450" s="129"/>
      <c r="K450" s="129"/>
      <c r="L450" s="122">
        <v>879940</v>
      </c>
      <c r="M450" s="123">
        <v>0.76</v>
      </c>
      <c r="N450" s="122">
        <v>668750</v>
      </c>
      <c r="O450" s="124"/>
      <c r="P450" s="125">
        <f t="shared" si="8"/>
        <v>782</v>
      </c>
      <c r="Q450" s="126" t="s">
        <v>1489</v>
      </c>
    </row>
    <row r="451" s="2" customFormat="1" ht="15.75" customHeight="1" spans="1:20">
      <c r="A451" s="115" t="s">
        <v>1494</v>
      </c>
      <c r="B451" s="115"/>
      <c r="C451" s="156"/>
      <c r="D451" s="18" t="s">
        <v>847</v>
      </c>
      <c r="E451" s="17" t="s">
        <v>1495</v>
      </c>
      <c r="F451" s="14" t="s">
        <v>839</v>
      </c>
      <c r="G451" s="119">
        <v>41426</v>
      </c>
      <c r="H451" s="61" t="s">
        <v>840</v>
      </c>
      <c r="I451" s="120">
        <v>1125</v>
      </c>
      <c r="J451" s="129"/>
      <c r="K451" s="129"/>
      <c r="L451" s="122">
        <v>879940</v>
      </c>
      <c r="M451" s="123">
        <v>0.76</v>
      </c>
      <c r="N451" s="122">
        <v>668750</v>
      </c>
      <c r="O451" s="124"/>
      <c r="P451" s="125">
        <f t="shared" si="8"/>
        <v>782</v>
      </c>
      <c r="Q451" s="126" t="s">
        <v>1489</v>
      </c>
    </row>
    <row r="452" s="2" customFormat="1" ht="15.75" customHeight="1" spans="1:20">
      <c r="A452" s="115" t="s">
        <v>1496</v>
      </c>
      <c r="B452" s="115"/>
      <c r="C452" s="156"/>
      <c r="D452" s="170" t="s">
        <v>837</v>
      </c>
      <c r="E452" s="17" t="s">
        <v>930</v>
      </c>
      <c r="F452" s="14" t="s">
        <v>839</v>
      </c>
      <c r="G452" s="119">
        <v>41426</v>
      </c>
      <c r="H452" s="61" t="s">
        <v>840</v>
      </c>
      <c r="I452" s="120">
        <v>1728</v>
      </c>
      <c r="J452" s="129"/>
      <c r="K452" s="129"/>
      <c r="L452" s="122">
        <v>1351590</v>
      </c>
      <c r="M452" s="123">
        <v>0.76</v>
      </c>
      <c r="N452" s="122">
        <v>1027210</v>
      </c>
      <c r="O452" s="124"/>
      <c r="P452" s="125">
        <f t="shared" si="8"/>
        <v>782</v>
      </c>
      <c r="Q452" s="126" t="s">
        <v>1489</v>
      </c>
      <c r="T452" s="162"/>
    </row>
    <row r="453" s="2" customFormat="1" ht="15.75" customHeight="1" spans="1:20">
      <c r="A453" s="115" t="s">
        <v>1497</v>
      </c>
      <c r="B453" s="115"/>
      <c r="C453" s="156"/>
      <c r="D453" s="170" t="s">
        <v>837</v>
      </c>
      <c r="E453" s="18" t="s">
        <v>1491</v>
      </c>
      <c r="F453" s="18" t="s">
        <v>839</v>
      </c>
      <c r="G453" s="119">
        <v>41426</v>
      </c>
      <c r="H453" s="61" t="s">
        <v>840</v>
      </c>
      <c r="I453" s="120">
        <v>1008</v>
      </c>
      <c r="J453" s="129"/>
      <c r="K453" s="129"/>
      <c r="L453" s="122">
        <v>788430</v>
      </c>
      <c r="M453" s="123">
        <v>0.76</v>
      </c>
      <c r="N453" s="122">
        <v>599210</v>
      </c>
      <c r="O453" s="124"/>
      <c r="P453" s="125">
        <f t="shared" si="8"/>
        <v>782</v>
      </c>
      <c r="Q453" s="126" t="s">
        <v>1489</v>
      </c>
      <c r="T453" s="162"/>
    </row>
    <row r="454" s="2" customFormat="1" ht="15.75" customHeight="1" spans="1:20">
      <c r="A454" s="115" t="s">
        <v>1498</v>
      </c>
      <c r="B454" s="115"/>
      <c r="C454" s="156"/>
      <c r="D454" s="170" t="s">
        <v>837</v>
      </c>
      <c r="E454" s="17" t="s">
        <v>1493</v>
      </c>
      <c r="F454" s="14" t="s">
        <v>839</v>
      </c>
      <c r="G454" s="119">
        <v>41426</v>
      </c>
      <c r="H454" s="61" t="s">
        <v>840</v>
      </c>
      <c r="I454" s="166">
        <v>1728</v>
      </c>
      <c r="J454" s="129"/>
      <c r="K454" s="129"/>
      <c r="L454" s="122">
        <v>1351590</v>
      </c>
      <c r="M454" s="123">
        <v>0.76</v>
      </c>
      <c r="N454" s="122">
        <v>1027210</v>
      </c>
      <c r="O454" s="124"/>
      <c r="P454" s="125">
        <f t="shared" si="8"/>
        <v>782</v>
      </c>
      <c r="Q454" s="126" t="s">
        <v>1489</v>
      </c>
    </row>
    <row r="455" s="2" customFormat="1" ht="15.75" customHeight="1" spans="1:20">
      <c r="A455" s="115" t="s">
        <v>1499</v>
      </c>
      <c r="B455" s="115"/>
      <c r="C455" s="156"/>
      <c r="D455" s="170" t="s">
        <v>837</v>
      </c>
      <c r="E455" s="17" t="s">
        <v>1495</v>
      </c>
      <c r="F455" s="14" t="s">
        <v>839</v>
      </c>
      <c r="G455" s="119">
        <v>41426</v>
      </c>
      <c r="H455" s="61" t="s">
        <v>840</v>
      </c>
      <c r="I455" s="166">
        <v>1008</v>
      </c>
      <c r="J455" s="129"/>
      <c r="K455" s="129"/>
      <c r="L455" s="122">
        <v>788430</v>
      </c>
      <c r="M455" s="123">
        <v>0.76</v>
      </c>
      <c r="N455" s="122">
        <v>599210</v>
      </c>
      <c r="O455" s="124"/>
      <c r="P455" s="125">
        <f t="shared" si="8"/>
        <v>782</v>
      </c>
      <c r="Q455" s="126" t="s">
        <v>1489</v>
      </c>
    </row>
    <row r="456" s="2" customFormat="1" ht="15.75" customHeight="1" spans="1:20">
      <c r="A456" s="115" t="s">
        <v>1500</v>
      </c>
      <c r="B456" s="115"/>
      <c r="C456" s="156"/>
      <c r="D456" s="170" t="s">
        <v>1238</v>
      </c>
      <c r="E456" s="17" t="s">
        <v>930</v>
      </c>
      <c r="F456" s="14" t="s">
        <v>839</v>
      </c>
      <c r="G456" s="119">
        <v>41426</v>
      </c>
      <c r="H456" s="61" t="s">
        <v>840</v>
      </c>
      <c r="I456" s="166">
        <v>1005</v>
      </c>
      <c r="J456" s="129"/>
      <c r="K456" s="129"/>
      <c r="L456" s="122">
        <v>786080</v>
      </c>
      <c r="M456" s="123">
        <v>0.76</v>
      </c>
      <c r="N456" s="122">
        <v>597420</v>
      </c>
      <c r="O456" s="124"/>
      <c r="P456" s="125">
        <f t="shared" si="8"/>
        <v>782</v>
      </c>
      <c r="Q456" s="126" t="s">
        <v>1489</v>
      </c>
    </row>
    <row r="457" s="2" customFormat="1" ht="15.75" customHeight="1" spans="1:20">
      <c r="A457" s="115" t="s">
        <v>1501</v>
      </c>
      <c r="B457" s="115"/>
      <c r="C457" s="156"/>
      <c r="D457" s="170" t="s">
        <v>1380</v>
      </c>
      <c r="E457" s="17" t="s">
        <v>930</v>
      </c>
      <c r="F457" s="14" t="s">
        <v>839</v>
      </c>
      <c r="G457" s="119">
        <v>41426</v>
      </c>
      <c r="H457" s="61" t="s">
        <v>840</v>
      </c>
      <c r="I457" s="166">
        <v>728</v>
      </c>
      <c r="J457" s="129"/>
      <c r="K457" s="129"/>
      <c r="L457" s="122">
        <v>569420</v>
      </c>
      <c r="M457" s="123">
        <v>0.76</v>
      </c>
      <c r="N457" s="122">
        <v>432760</v>
      </c>
      <c r="O457" s="124"/>
      <c r="P457" s="125">
        <f t="shared" si="8"/>
        <v>782</v>
      </c>
      <c r="Q457" s="126" t="s">
        <v>1489</v>
      </c>
    </row>
    <row r="458" s="2" customFormat="1" ht="15.75" customHeight="1" spans="1:20">
      <c r="A458" s="115" t="s">
        <v>1502</v>
      </c>
      <c r="B458" s="115"/>
      <c r="C458" s="156"/>
      <c r="D458" s="170" t="s">
        <v>929</v>
      </c>
      <c r="E458" s="17" t="s">
        <v>930</v>
      </c>
      <c r="F458" s="14" t="s">
        <v>931</v>
      </c>
      <c r="G458" s="119">
        <v>41426</v>
      </c>
      <c r="H458" s="61" t="s">
        <v>840</v>
      </c>
      <c r="I458" s="120">
        <v>30</v>
      </c>
      <c r="J458" s="129"/>
      <c r="K458" s="129"/>
      <c r="L458" s="122">
        <v>24260</v>
      </c>
      <c r="M458" s="123">
        <v>0.83</v>
      </c>
      <c r="N458" s="122">
        <v>20140</v>
      </c>
      <c r="O458" s="124"/>
      <c r="P458" s="125">
        <f t="shared" si="8"/>
        <v>809</v>
      </c>
      <c r="Q458" s="126" t="s">
        <v>1489</v>
      </c>
    </row>
    <row r="459" s="2" customFormat="1" ht="15.75" customHeight="1" spans="1:20">
      <c r="A459" s="115" t="s">
        <v>1503</v>
      </c>
      <c r="B459" s="115"/>
      <c r="C459" s="156"/>
      <c r="D459" s="170" t="s">
        <v>1229</v>
      </c>
      <c r="E459" s="17">
        <v>1</v>
      </c>
      <c r="F459" s="14" t="s">
        <v>839</v>
      </c>
      <c r="G459" s="119">
        <v>41852</v>
      </c>
      <c r="H459" s="61" t="s">
        <v>840</v>
      </c>
      <c r="I459" s="120">
        <v>1933</v>
      </c>
      <c r="J459" s="129"/>
      <c r="K459" s="129"/>
      <c r="L459" s="122">
        <v>1536500</v>
      </c>
      <c r="M459" s="123">
        <v>0.8</v>
      </c>
      <c r="N459" s="122">
        <v>1229200</v>
      </c>
      <c r="O459" s="124"/>
      <c r="P459" s="125">
        <f t="shared" si="8"/>
        <v>795</v>
      </c>
      <c r="Q459" s="126" t="s">
        <v>1504</v>
      </c>
    </row>
    <row r="460" s="2" customFormat="1" ht="15.75" customHeight="1" spans="1:20">
      <c r="A460" s="115" t="s">
        <v>1505</v>
      </c>
      <c r="B460" s="115"/>
      <c r="C460" s="156"/>
      <c r="D460" s="170" t="s">
        <v>1229</v>
      </c>
      <c r="E460" s="17">
        <v>2</v>
      </c>
      <c r="F460" s="14" t="s">
        <v>839</v>
      </c>
      <c r="G460" s="119">
        <v>41852</v>
      </c>
      <c r="H460" s="61" t="s">
        <v>840</v>
      </c>
      <c r="I460" s="120">
        <v>1933</v>
      </c>
      <c r="J460" s="129"/>
      <c r="K460" s="129"/>
      <c r="L460" s="122">
        <v>1536500</v>
      </c>
      <c r="M460" s="123">
        <v>0.8</v>
      </c>
      <c r="N460" s="122">
        <v>1229200</v>
      </c>
      <c r="O460" s="124"/>
      <c r="P460" s="125">
        <f t="shared" si="8"/>
        <v>795</v>
      </c>
      <c r="Q460" s="126" t="s">
        <v>1504</v>
      </c>
    </row>
    <row r="461" s="2" customFormat="1" ht="15.75" customHeight="1" spans="1:20">
      <c r="A461" s="115" t="s">
        <v>1506</v>
      </c>
      <c r="B461" s="115"/>
      <c r="C461" s="156"/>
      <c r="D461" s="170" t="s">
        <v>1507</v>
      </c>
      <c r="E461" s="17">
        <v>1</v>
      </c>
      <c r="F461" s="14" t="s">
        <v>839</v>
      </c>
      <c r="G461" s="119">
        <v>41852</v>
      </c>
      <c r="H461" s="61" t="s">
        <v>840</v>
      </c>
      <c r="I461" s="120">
        <v>1000</v>
      </c>
      <c r="J461" s="129"/>
      <c r="K461" s="129"/>
      <c r="L461" s="122">
        <v>741730</v>
      </c>
      <c r="M461" s="123">
        <v>0.8</v>
      </c>
      <c r="N461" s="122">
        <v>593380</v>
      </c>
      <c r="O461" s="124"/>
      <c r="P461" s="125">
        <f t="shared" si="8"/>
        <v>742</v>
      </c>
      <c r="Q461" s="126" t="s">
        <v>1504</v>
      </c>
    </row>
    <row r="462" s="75" customFormat="1" ht="15.75" customHeight="1" spans="1:20">
      <c r="A462" s="115" t="s">
        <v>1508</v>
      </c>
      <c r="B462" s="115"/>
      <c r="C462" s="156"/>
      <c r="D462" s="170" t="s">
        <v>1507</v>
      </c>
      <c r="E462" s="17">
        <v>2</v>
      </c>
      <c r="F462" s="14" t="s">
        <v>839</v>
      </c>
      <c r="G462" s="119">
        <v>41852</v>
      </c>
      <c r="H462" s="61" t="s">
        <v>840</v>
      </c>
      <c r="I462" s="120">
        <v>1000</v>
      </c>
      <c r="J462" s="129"/>
      <c r="K462" s="129"/>
      <c r="L462" s="122">
        <v>741730</v>
      </c>
      <c r="M462" s="123">
        <v>0.8</v>
      </c>
      <c r="N462" s="122">
        <v>593380</v>
      </c>
      <c r="O462" s="124"/>
      <c r="P462" s="125">
        <f t="shared" si="8"/>
        <v>742</v>
      </c>
      <c r="Q462" s="126" t="s">
        <v>1504</v>
      </c>
    </row>
    <row r="463" s="2" customFormat="1" ht="15.75" customHeight="1" spans="1:20">
      <c r="A463" s="115" t="s">
        <v>1509</v>
      </c>
      <c r="B463" s="115"/>
      <c r="C463" s="156"/>
      <c r="D463" s="170" t="s">
        <v>1507</v>
      </c>
      <c r="E463" s="17">
        <v>3</v>
      </c>
      <c r="F463" s="14" t="s">
        <v>839</v>
      </c>
      <c r="G463" s="119">
        <v>41852</v>
      </c>
      <c r="H463" s="61" t="s">
        <v>840</v>
      </c>
      <c r="I463" s="120">
        <v>1000</v>
      </c>
      <c r="J463" s="129"/>
      <c r="K463" s="129"/>
      <c r="L463" s="122">
        <v>741730</v>
      </c>
      <c r="M463" s="123">
        <v>0.8</v>
      </c>
      <c r="N463" s="122">
        <v>593380</v>
      </c>
      <c r="O463" s="124"/>
      <c r="P463" s="125">
        <f t="shared" si="8"/>
        <v>742</v>
      </c>
      <c r="Q463" s="126" t="s">
        <v>1504</v>
      </c>
    </row>
    <row r="464" s="2" customFormat="1" ht="15.75" customHeight="1" spans="1:20">
      <c r="A464" s="115" t="s">
        <v>1510</v>
      </c>
      <c r="B464" s="115"/>
      <c r="C464" s="156"/>
      <c r="D464" s="170" t="s">
        <v>1507</v>
      </c>
      <c r="E464" s="17">
        <v>4</v>
      </c>
      <c r="F464" s="14" t="s">
        <v>839</v>
      </c>
      <c r="G464" s="119">
        <v>41852</v>
      </c>
      <c r="H464" s="61" t="s">
        <v>840</v>
      </c>
      <c r="I464" s="120">
        <v>1000</v>
      </c>
      <c r="J464" s="129"/>
      <c r="K464" s="129"/>
      <c r="L464" s="122">
        <v>741730</v>
      </c>
      <c r="M464" s="123">
        <v>0.8</v>
      </c>
      <c r="N464" s="122">
        <v>593380</v>
      </c>
      <c r="O464" s="124"/>
      <c r="P464" s="125">
        <f t="shared" si="8"/>
        <v>742</v>
      </c>
      <c r="Q464" s="126" t="s">
        <v>1504</v>
      </c>
    </row>
    <row r="465" s="2" customFormat="1" ht="15.75" customHeight="1" spans="1:17">
      <c r="A465" s="115" t="s">
        <v>1511</v>
      </c>
      <c r="B465" s="115"/>
      <c r="C465" s="156"/>
      <c r="D465" s="170" t="s">
        <v>1507</v>
      </c>
      <c r="E465" s="17">
        <v>5</v>
      </c>
      <c r="F465" s="14" t="s">
        <v>839</v>
      </c>
      <c r="G465" s="119">
        <v>41852</v>
      </c>
      <c r="H465" s="61" t="s">
        <v>840</v>
      </c>
      <c r="I465" s="120">
        <v>1000</v>
      </c>
      <c r="J465" s="129"/>
      <c r="K465" s="129"/>
      <c r="L465" s="122">
        <v>741730</v>
      </c>
      <c r="M465" s="123">
        <v>0.8</v>
      </c>
      <c r="N465" s="122">
        <v>593380</v>
      </c>
      <c r="O465" s="124"/>
      <c r="P465" s="125">
        <f t="shared" si="8"/>
        <v>742</v>
      </c>
      <c r="Q465" s="126" t="s">
        <v>1504</v>
      </c>
    </row>
    <row r="466" s="2" customFormat="1" ht="15.75" customHeight="1" spans="1:17">
      <c r="A466" s="115" t="s">
        <v>1512</v>
      </c>
      <c r="B466" s="115"/>
      <c r="C466" s="156"/>
      <c r="D466" s="170" t="s">
        <v>1507</v>
      </c>
      <c r="E466" s="17">
        <v>6</v>
      </c>
      <c r="F466" s="14" t="s">
        <v>839</v>
      </c>
      <c r="G466" s="119">
        <v>41852</v>
      </c>
      <c r="H466" s="61" t="s">
        <v>840</v>
      </c>
      <c r="I466" s="120">
        <v>1000</v>
      </c>
      <c r="J466" s="129"/>
      <c r="K466" s="129"/>
      <c r="L466" s="122">
        <v>741730</v>
      </c>
      <c r="M466" s="123">
        <v>0.8</v>
      </c>
      <c r="N466" s="122">
        <v>593380</v>
      </c>
      <c r="O466" s="124"/>
      <c r="P466" s="125">
        <f t="shared" si="8"/>
        <v>742</v>
      </c>
      <c r="Q466" s="126" t="s">
        <v>1504</v>
      </c>
    </row>
    <row r="467" s="2" customFormat="1" ht="15.75" customHeight="1" spans="1:17">
      <c r="A467" s="115" t="s">
        <v>1513</v>
      </c>
      <c r="B467" s="115"/>
      <c r="C467" s="156"/>
      <c r="D467" s="170" t="s">
        <v>1507</v>
      </c>
      <c r="E467" s="17">
        <v>7</v>
      </c>
      <c r="F467" s="14" t="s">
        <v>839</v>
      </c>
      <c r="G467" s="119">
        <v>41852</v>
      </c>
      <c r="H467" s="61" t="s">
        <v>840</v>
      </c>
      <c r="I467" s="120">
        <v>1000</v>
      </c>
      <c r="J467" s="129"/>
      <c r="K467" s="129"/>
      <c r="L467" s="122">
        <v>741730</v>
      </c>
      <c r="M467" s="123">
        <v>0.8</v>
      </c>
      <c r="N467" s="122">
        <v>593380</v>
      </c>
      <c r="O467" s="124"/>
      <c r="P467" s="125">
        <f t="shared" si="8"/>
        <v>742</v>
      </c>
      <c r="Q467" s="126" t="s">
        <v>1504</v>
      </c>
    </row>
    <row r="468" s="2" customFormat="1" ht="15.75" customHeight="1" spans="1:17">
      <c r="A468" s="115" t="s">
        <v>1514</v>
      </c>
      <c r="B468" s="115"/>
      <c r="C468" s="156"/>
      <c r="D468" s="170" t="s">
        <v>1507</v>
      </c>
      <c r="E468" s="17">
        <v>8</v>
      </c>
      <c r="F468" s="14" t="s">
        <v>839</v>
      </c>
      <c r="G468" s="119">
        <v>41852</v>
      </c>
      <c r="H468" s="61" t="s">
        <v>840</v>
      </c>
      <c r="I468" s="120">
        <v>1000</v>
      </c>
      <c r="J468" s="129"/>
      <c r="K468" s="129"/>
      <c r="L468" s="122">
        <v>741730</v>
      </c>
      <c r="M468" s="123">
        <v>0.8</v>
      </c>
      <c r="N468" s="122">
        <v>593380</v>
      </c>
      <c r="O468" s="124"/>
      <c r="P468" s="125">
        <f t="shared" si="8"/>
        <v>742</v>
      </c>
      <c r="Q468" s="126" t="s">
        <v>1504</v>
      </c>
    </row>
    <row r="469" s="2" customFormat="1" ht="15.75" customHeight="1" spans="1:17">
      <c r="A469" s="115" t="s">
        <v>1515</v>
      </c>
      <c r="B469" s="115"/>
      <c r="C469" s="156"/>
      <c r="D469" s="170" t="s">
        <v>1507</v>
      </c>
      <c r="E469" s="17">
        <v>9</v>
      </c>
      <c r="F469" s="14" t="s">
        <v>839</v>
      </c>
      <c r="G469" s="119">
        <v>41852</v>
      </c>
      <c r="H469" s="61" t="s">
        <v>840</v>
      </c>
      <c r="I469" s="120">
        <v>1000</v>
      </c>
      <c r="J469" s="129"/>
      <c r="K469" s="129"/>
      <c r="L469" s="122">
        <v>741730</v>
      </c>
      <c r="M469" s="123">
        <v>0.8</v>
      </c>
      <c r="N469" s="122">
        <v>593380</v>
      </c>
      <c r="O469" s="124"/>
      <c r="P469" s="125">
        <f t="shared" si="8"/>
        <v>742</v>
      </c>
      <c r="Q469" s="126" t="s">
        <v>1504</v>
      </c>
    </row>
    <row r="470" s="2" customFormat="1" ht="15.75" customHeight="1" spans="1:17">
      <c r="A470" s="115" t="s">
        <v>1516</v>
      </c>
      <c r="B470" s="115"/>
      <c r="C470" s="156"/>
      <c r="D470" s="170" t="s">
        <v>1507</v>
      </c>
      <c r="E470" s="17">
        <v>10</v>
      </c>
      <c r="F470" s="14" t="s">
        <v>839</v>
      </c>
      <c r="G470" s="119">
        <v>41852</v>
      </c>
      <c r="H470" s="61" t="s">
        <v>840</v>
      </c>
      <c r="I470" s="120">
        <v>1000</v>
      </c>
      <c r="J470" s="129"/>
      <c r="K470" s="129"/>
      <c r="L470" s="122">
        <v>741730</v>
      </c>
      <c r="M470" s="123">
        <v>0.8</v>
      </c>
      <c r="N470" s="122">
        <v>593380</v>
      </c>
      <c r="O470" s="124"/>
      <c r="P470" s="125">
        <f t="shared" si="8"/>
        <v>742</v>
      </c>
      <c r="Q470" s="126" t="s">
        <v>1504</v>
      </c>
    </row>
    <row r="471" s="3" customFormat="1" ht="15.75" customHeight="1" spans="1:17">
      <c r="A471" s="115" t="s">
        <v>1517</v>
      </c>
      <c r="B471" s="115"/>
      <c r="C471" s="156"/>
      <c r="D471" s="170" t="s">
        <v>1507</v>
      </c>
      <c r="E471" s="17">
        <v>11</v>
      </c>
      <c r="F471" s="14" t="s">
        <v>839</v>
      </c>
      <c r="G471" s="119">
        <v>41852</v>
      </c>
      <c r="H471" s="61" t="s">
        <v>840</v>
      </c>
      <c r="I471" s="120">
        <v>1000</v>
      </c>
      <c r="J471" s="129"/>
      <c r="K471" s="129"/>
      <c r="L471" s="122">
        <v>741730</v>
      </c>
      <c r="M471" s="123">
        <v>0.8</v>
      </c>
      <c r="N471" s="122">
        <v>593380</v>
      </c>
      <c r="O471" s="124"/>
      <c r="P471" s="125">
        <f t="shared" si="8"/>
        <v>742</v>
      </c>
      <c r="Q471" s="126" t="s">
        <v>1504</v>
      </c>
    </row>
    <row r="472" s="3" customFormat="1" ht="15.75" customHeight="1" spans="1:17">
      <c r="A472" s="115" t="s">
        <v>1518</v>
      </c>
      <c r="B472" s="115"/>
      <c r="C472" s="156"/>
      <c r="D472" s="170" t="s">
        <v>1507</v>
      </c>
      <c r="E472" s="17">
        <v>12</v>
      </c>
      <c r="F472" s="14" t="s">
        <v>839</v>
      </c>
      <c r="G472" s="119">
        <v>41852</v>
      </c>
      <c r="H472" s="61" t="s">
        <v>840</v>
      </c>
      <c r="I472" s="120">
        <v>1000</v>
      </c>
      <c r="J472" s="129"/>
      <c r="K472" s="129"/>
      <c r="L472" s="122">
        <v>741730</v>
      </c>
      <c r="M472" s="123">
        <v>0.8</v>
      </c>
      <c r="N472" s="122">
        <v>593380</v>
      </c>
      <c r="O472" s="124"/>
      <c r="P472" s="125">
        <f t="shared" si="8"/>
        <v>742</v>
      </c>
      <c r="Q472" s="126" t="s">
        <v>1504</v>
      </c>
    </row>
    <row r="473" s="3" customFormat="1" ht="15.75" customHeight="1" spans="1:17">
      <c r="A473" s="115" t="s">
        <v>1519</v>
      </c>
      <c r="B473" s="115"/>
      <c r="C473" s="156"/>
      <c r="D473" s="170" t="s">
        <v>1507</v>
      </c>
      <c r="E473" s="17">
        <v>13</v>
      </c>
      <c r="F473" s="14" t="s">
        <v>839</v>
      </c>
      <c r="G473" s="119">
        <v>41852</v>
      </c>
      <c r="H473" s="61" t="s">
        <v>840</v>
      </c>
      <c r="I473" s="120">
        <v>1000</v>
      </c>
      <c r="J473" s="129"/>
      <c r="K473" s="129"/>
      <c r="L473" s="122">
        <v>741730</v>
      </c>
      <c r="M473" s="123">
        <v>0.8</v>
      </c>
      <c r="N473" s="122">
        <v>593380</v>
      </c>
      <c r="O473" s="124"/>
      <c r="P473" s="125">
        <f t="shared" si="8"/>
        <v>742</v>
      </c>
      <c r="Q473" s="126" t="s">
        <v>1504</v>
      </c>
    </row>
    <row r="474" s="3" customFormat="1" ht="15.75" customHeight="1" spans="1:17">
      <c r="A474" s="115" t="s">
        <v>1520</v>
      </c>
      <c r="B474" s="115"/>
      <c r="C474" s="156"/>
      <c r="D474" s="170" t="s">
        <v>1507</v>
      </c>
      <c r="E474" s="17">
        <v>14</v>
      </c>
      <c r="F474" s="14" t="s">
        <v>839</v>
      </c>
      <c r="G474" s="119">
        <v>41852</v>
      </c>
      <c r="H474" s="61" t="s">
        <v>840</v>
      </c>
      <c r="I474" s="120">
        <v>1000</v>
      </c>
      <c r="J474" s="129"/>
      <c r="K474" s="129"/>
      <c r="L474" s="122">
        <v>741730</v>
      </c>
      <c r="M474" s="123">
        <v>0.8</v>
      </c>
      <c r="N474" s="122">
        <v>593380</v>
      </c>
      <c r="O474" s="124"/>
      <c r="P474" s="125">
        <f t="shared" si="8"/>
        <v>742</v>
      </c>
      <c r="Q474" s="126" t="s">
        <v>1504</v>
      </c>
    </row>
    <row r="475" s="2" customFormat="1" ht="15.75" customHeight="1" spans="1:17">
      <c r="A475" s="115" t="s">
        <v>1521</v>
      </c>
      <c r="B475" s="115"/>
      <c r="C475" s="156"/>
      <c r="D475" s="170" t="s">
        <v>1522</v>
      </c>
      <c r="E475" s="17"/>
      <c r="F475" s="14" t="s">
        <v>931</v>
      </c>
      <c r="G475" s="119">
        <v>41852</v>
      </c>
      <c r="H475" s="61" t="s">
        <v>840</v>
      </c>
      <c r="I475" s="120">
        <v>200</v>
      </c>
      <c r="J475" s="129"/>
      <c r="K475" s="129"/>
      <c r="L475" s="122">
        <v>184860</v>
      </c>
      <c r="M475" s="123">
        <v>0.85</v>
      </c>
      <c r="N475" s="122">
        <v>157130</v>
      </c>
      <c r="O475" s="124"/>
      <c r="P475" s="125">
        <f t="shared" si="8"/>
        <v>924</v>
      </c>
      <c r="Q475" s="126" t="s">
        <v>1504</v>
      </c>
    </row>
    <row r="476" s="2" customFormat="1" ht="15.75" customHeight="1" spans="1:17">
      <c r="A476" s="115" t="s">
        <v>1523</v>
      </c>
      <c r="B476" s="115"/>
      <c r="C476" s="156"/>
      <c r="D476" s="170" t="s">
        <v>1524</v>
      </c>
      <c r="E476" s="17"/>
      <c r="F476" s="14" t="s">
        <v>931</v>
      </c>
      <c r="G476" s="119">
        <v>41852</v>
      </c>
      <c r="H476" s="61" t="s">
        <v>840</v>
      </c>
      <c r="I476" s="120">
        <v>200</v>
      </c>
      <c r="J476" s="129"/>
      <c r="K476" s="129"/>
      <c r="L476" s="122">
        <v>161750</v>
      </c>
      <c r="M476" s="123">
        <v>0.85</v>
      </c>
      <c r="N476" s="122">
        <v>137490</v>
      </c>
      <c r="O476" s="124"/>
      <c r="P476" s="125">
        <f t="shared" si="8"/>
        <v>809</v>
      </c>
      <c r="Q476" s="126" t="s">
        <v>1504</v>
      </c>
    </row>
    <row r="477" ht="15.75" customHeight="1" spans="1:17">
      <c r="A477" s="115" t="s">
        <v>1525</v>
      </c>
      <c r="B477" s="112"/>
      <c r="C477" s="156"/>
      <c r="D477" s="108" t="s">
        <v>945</v>
      </c>
      <c r="E477" s="108"/>
      <c r="F477" s="132"/>
      <c r="G477" s="119">
        <v>42278</v>
      </c>
      <c r="H477" s="133" t="s">
        <v>941</v>
      </c>
      <c r="I477" s="134">
        <v>1</v>
      </c>
      <c r="J477" s="135">
        <v>356000</v>
      </c>
      <c r="K477" s="136">
        <v>306679.05</v>
      </c>
      <c r="L477" s="137">
        <v>439220</v>
      </c>
      <c r="M477" s="138">
        <v>0.83</v>
      </c>
      <c r="N477" s="139">
        <v>364550</v>
      </c>
      <c r="O477" s="140"/>
      <c r="P477" s="141"/>
      <c r="Q477" s="142" t="s">
        <v>1526</v>
      </c>
    </row>
    <row r="478" ht="15.75" customHeight="1" spans="1:17">
      <c r="A478" s="115" t="s">
        <v>1527</v>
      </c>
      <c r="B478" s="112"/>
      <c r="C478" s="156"/>
      <c r="D478" s="108" t="s">
        <v>1528</v>
      </c>
      <c r="E478" s="108"/>
      <c r="F478" s="132"/>
      <c r="G478" s="119">
        <v>42278</v>
      </c>
      <c r="H478" s="133" t="s">
        <v>941</v>
      </c>
      <c r="I478" s="134">
        <v>1</v>
      </c>
      <c r="J478" s="135">
        <v>1112600</v>
      </c>
      <c r="K478" s="136">
        <v>958458.6</v>
      </c>
      <c r="L478" s="137">
        <v>1372690</v>
      </c>
      <c r="M478" s="138">
        <v>0.83</v>
      </c>
      <c r="N478" s="139">
        <v>1139330</v>
      </c>
      <c r="O478" s="140"/>
      <c r="P478" s="141"/>
      <c r="Q478" s="142" t="s">
        <v>1526</v>
      </c>
    </row>
    <row r="479" ht="15.75" customHeight="1" spans="1:17">
      <c r="A479" s="115" t="s">
        <v>1529</v>
      </c>
      <c r="B479" s="112"/>
      <c r="C479" s="156"/>
      <c r="D479" s="108" t="s">
        <v>1530</v>
      </c>
      <c r="E479" s="108"/>
      <c r="F479" s="132"/>
      <c r="G479" s="119">
        <v>42583</v>
      </c>
      <c r="H479" s="133" t="s">
        <v>941</v>
      </c>
      <c r="I479" s="134">
        <v>1</v>
      </c>
      <c r="J479" s="135">
        <v>98000</v>
      </c>
      <c r="K479" s="136">
        <v>88302</v>
      </c>
      <c r="L479" s="137">
        <v>120910</v>
      </c>
      <c r="M479" s="138">
        <v>0.87</v>
      </c>
      <c r="N479" s="139">
        <v>105190</v>
      </c>
      <c r="O479" s="140"/>
      <c r="P479" s="141"/>
      <c r="Q479" s="142" t="s">
        <v>1526</v>
      </c>
    </row>
    <row r="480" ht="15.75" customHeight="1" spans="1:17">
      <c r="A480" s="115" t="s">
        <v>1531</v>
      </c>
      <c r="B480" s="112"/>
      <c r="C480" s="156"/>
      <c r="D480" s="108" t="s">
        <v>1532</v>
      </c>
      <c r="E480" s="108"/>
      <c r="F480" s="132"/>
      <c r="G480" s="119">
        <v>42614</v>
      </c>
      <c r="H480" s="133" t="s">
        <v>941</v>
      </c>
      <c r="I480" s="134">
        <v>1</v>
      </c>
      <c r="J480" s="135">
        <v>12000</v>
      </c>
      <c r="K480" s="136">
        <v>10860</v>
      </c>
      <c r="L480" s="137">
        <v>14810</v>
      </c>
      <c r="M480" s="138">
        <v>0.83</v>
      </c>
      <c r="N480" s="139">
        <v>12290</v>
      </c>
      <c r="O480" s="140"/>
      <c r="P480" s="141"/>
      <c r="Q480" s="142" t="s">
        <v>1526</v>
      </c>
    </row>
    <row r="481" ht="15.75" customHeight="1" spans="1:17">
      <c r="A481" s="115" t="s">
        <v>1533</v>
      </c>
      <c r="B481" s="112"/>
      <c r="C481" s="156"/>
      <c r="D481" s="108" t="s">
        <v>1534</v>
      </c>
      <c r="E481" s="108"/>
      <c r="F481" s="132"/>
      <c r="G481" s="119">
        <v>42675</v>
      </c>
      <c r="H481" s="133" t="s">
        <v>941</v>
      </c>
      <c r="I481" s="134">
        <v>1</v>
      </c>
      <c r="J481" s="135">
        <v>38000</v>
      </c>
      <c r="K481" s="136">
        <v>34690.76</v>
      </c>
      <c r="L481" s="137">
        <v>46880</v>
      </c>
      <c r="M481" s="138">
        <v>0.88</v>
      </c>
      <c r="N481" s="139">
        <v>41250</v>
      </c>
      <c r="O481" s="140"/>
      <c r="P481" s="141"/>
      <c r="Q481" s="142" t="s">
        <v>1526</v>
      </c>
    </row>
    <row r="482" ht="15.75" customHeight="1" spans="1:17">
      <c r="A482" s="115" t="s">
        <v>1535</v>
      </c>
      <c r="B482" s="112"/>
      <c r="C482" s="156"/>
      <c r="D482" s="108" t="s">
        <v>1536</v>
      </c>
      <c r="E482" s="108"/>
      <c r="F482" s="132"/>
      <c r="G482" s="119">
        <v>42675</v>
      </c>
      <c r="H482" s="133" t="s">
        <v>941</v>
      </c>
      <c r="I482" s="134">
        <v>1</v>
      </c>
      <c r="J482" s="135">
        <v>50000</v>
      </c>
      <c r="K482" s="136">
        <v>45645.76</v>
      </c>
      <c r="L482" s="137">
        <v>61690</v>
      </c>
      <c r="M482" s="138">
        <v>0.84</v>
      </c>
      <c r="N482" s="139">
        <v>51820</v>
      </c>
      <c r="O482" s="140"/>
      <c r="P482" s="141"/>
      <c r="Q482" s="142" t="s">
        <v>1526</v>
      </c>
    </row>
    <row r="483" ht="15.75" customHeight="1" spans="1:17">
      <c r="A483" s="115" t="s">
        <v>1537</v>
      </c>
      <c r="B483" s="112"/>
      <c r="C483" s="156"/>
      <c r="D483" s="108" t="s">
        <v>1538</v>
      </c>
      <c r="E483" s="108"/>
      <c r="F483" s="132"/>
      <c r="G483" s="119">
        <v>42644</v>
      </c>
      <c r="H483" s="133" t="s">
        <v>941</v>
      </c>
      <c r="I483" s="134">
        <v>1</v>
      </c>
      <c r="J483" s="135">
        <v>49263</v>
      </c>
      <c r="K483" s="136">
        <v>44778</v>
      </c>
      <c r="L483" s="137">
        <v>60780</v>
      </c>
      <c r="M483" s="138">
        <v>0.88</v>
      </c>
      <c r="N483" s="139">
        <v>53490</v>
      </c>
      <c r="O483" s="140"/>
      <c r="P483" s="141"/>
      <c r="Q483" s="142" t="s">
        <v>1526</v>
      </c>
    </row>
    <row r="484" ht="15.75" customHeight="1" spans="1:17">
      <c r="A484" s="115" t="s">
        <v>1539</v>
      </c>
      <c r="B484" s="112"/>
      <c r="C484" s="156"/>
      <c r="D484" s="108" t="s">
        <v>1392</v>
      </c>
      <c r="E484" s="108"/>
      <c r="F484" s="132"/>
      <c r="G484" s="119">
        <v>42705</v>
      </c>
      <c r="H484" s="133" t="s">
        <v>941</v>
      </c>
      <c r="I484" s="134">
        <v>1</v>
      </c>
      <c r="J484" s="135">
        <v>50000</v>
      </c>
      <c r="K484" s="136">
        <v>45843.68</v>
      </c>
      <c r="L484" s="137">
        <v>61690</v>
      </c>
      <c r="M484" s="138">
        <v>0.89</v>
      </c>
      <c r="N484" s="139">
        <v>54900</v>
      </c>
      <c r="O484" s="140"/>
      <c r="P484" s="141"/>
      <c r="Q484" s="142" t="s">
        <v>1526</v>
      </c>
    </row>
    <row r="485" ht="15.75" customHeight="1" spans="1:17">
      <c r="A485" s="115" t="s">
        <v>1540</v>
      </c>
      <c r="B485" s="112"/>
      <c r="C485" s="156"/>
      <c r="D485" s="108" t="s">
        <v>1541</v>
      </c>
      <c r="E485" s="108"/>
      <c r="F485" s="132"/>
      <c r="G485" s="119">
        <v>42795</v>
      </c>
      <c r="H485" s="133" t="s">
        <v>941</v>
      </c>
      <c r="I485" s="134">
        <v>1</v>
      </c>
      <c r="J485" s="135">
        <v>65713</v>
      </c>
      <c r="K485" s="136">
        <v>61031.02</v>
      </c>
      <c r="L485" s="137">
        <v>78840</v>
      </c>
      <c r="M485" s="138">
        <v>0.87</v>
      </c>
      <c r="N485" s="139">
        <v>68590</v>
      </c>
      <c r="O485" s="140"/>
      <c r="P485" s="141"/>
      <c r="Q485" s="142" t="s">
        <v>1526</v>
      </c>
    </row>
    <row r="486" ht="15.75" customHeight="1" spans="1:17">
      <c r="A486" s="115" t="s">
        <v>1542</v>
      </c>
      <c r="B486" s="112"/>
      <c r="C486" s="156"/>
      <c r="D486" s="108" t="s">
        <v>1543</v>
      </c>
      <c r="E486" s="108"/>
      <c r="F486" s="132"/>
      <c r="G486" s="119">
        <v>42795</v>
      </c>
      <c r="H486" s="133" t="s">
        <v>941</v>
      </c>
      <c r="I486" s="134">
        <v>1</v>
      </c>
      <c r="J486" s="135">
        <v>45873.08</v>
      </c>
      <c r="K486" s="136">
        <v>42604.64</v>
      </c>
      <c r="L486" s="137">
        <v>55040</v>
      </c>
      <c r="M486" s="138">
        <v>0.87</v>
      </c>
      <c r="N486" s="139">
        <v>47880</v>
      </c>
      <c r="O486" s="140"/>
      <c r="P486" s="141"/>
      <c r="Q486" s="143" t="s">
        <v>1526</v>
      </c>
    </row>
    <row r="487" ht="15.75" customHeight="1" spans="1:17">
      <c r="A487" s="115" t="s">
        <v>1544</v>
      </c>
      <c r="B487" s="112"/>
      <c r="C487" s="156"/>
      <c r="D487" s="108" t="s">
        <v>1545</v>
      </c>
      <c r="E487" s="108"/>
      <c r="F487" s="132"/>
      <c r="G487" s="119">
        <v>43188</v>
      </c>
      <c r="H487" s="133" t="s">
        <v>941</v>
      </c>
      <c r="I487" s="134">
        <v>1</v>
      </c>
      <c r="J487" s="135">
        <v>17100</v>
      </c>
      <c r="K487" s="136">
        <v>16693.86</v>
      </c>
      <c r="L487" s="137">
        <v>20320</v>
      </c>
      <c r="M487" s="138">
        <v>0.95</v>
      </c>
      <c r="N487" s="139">
        <v>19300</v>
      </c>
      <c r="O487" s="140"/>
      <c r="P487" s="141"/>
      <c r="Q487" s="142" t="s">
        <v>1526</v>
      </c>
    </row>
    <row r="488" ht="15.75" customHeight="1" spans="1:17">
      <c r="A488" s="115" t="s">
        <v>1546</v>
      </c>
      <c r="B488" s="112"/>
      <c r="C488" s="156"/>
      <c r="D488" s="108" t="s">
        <v>1547</v>
      </c>
      <c r="E488" s="108"/>
      <c r="F488" s="132"/>
      <c r="G488" s="119">
        <v>43236</v>
      </c>
      <c r="H488" s="133" t="s">
        <v>941</v>
      </c>
      <c r="I488" s="134">
        <v>1</v>
      </c>
      <c r="J488" s="135">
        <v>120000</v>
      </c>
      <c r="K488" s="136">
        <v>116200</v>
      </c>
      <c r="L488" s="137">
        <v>142620</v>
      </c>
      <c r="M488" s="138">
        <v>0.96</v>
      </c>
      <c r="N488" s="139">
        <v>136920</v>
      </c>
      <c r="O488" s="140"/>
      <c r="P488" s="141"/>
      <c r="Q488" s="142" t="s">
        <v>1526</v>
      </c>
    </row>
    <row r="489" ht="15.75" customHeight="1" spans="1:17">
      <c r="A489" s="115" t="s">
        <v>1548</v>
      </c>
      <c r="B489" s="112"/>
      <c r="C489" s="156"/>
      <c r="D489" s="109" t="s">
        <v>1549</v>
      </c>
      <c r="E489" s="109"/>
      <c r="F489" s="132"/>
      <c r="G489" s="119">
        <v>42675</v>
      </c>
      <c r="H489" s="133" t="s">
        <v>941</v>
      </c>
      <c r="I489" s="134">
        <v>1</v>
      </c>
      <c r="J489" s="135">
        <v>2584499</v>
      </c>
      <c r="K489" s="136">
        <v>2359432.36</v>
      </c>
      <c r="L489" s="137">
        <v>3188680</v>
      </c>
      <c r="M489" s="138">
        <v>0.88</v>
      </c>
      <c r="N489" s="139">
        <v>2806040</v>
      </c>
      <c r="O489" s="140"/>
      <c r="P489" s="141"/>
      <c r="Q489" s="142" t="s">
        <v>1526</v>
      </c>
    </row>
    <row r="490" ht="15.75" customHeight="1" spans="1:17">
      <c r="A490" s="115" t="s">
        <v>1550</v>
      </c>
      <c r="B490" s="112"/>
      <c r="C490" s="156"/>
      <c r="D490" s="108" t="s">
        <v>955</v>
      </c>
      <c r="E490" s="108"/>
      <c r="F490" s="132"/>
      <c r="G490" s="119">
        <v>42705</v>
      </c>
      <c r="H490" s="133" t="s">
        <v>941</v>
      </c>
      <c r="I490" s="134">
        <v>1</v>
      </c>
      <c r="J490" s="135">
        <v>4000000</v>
      </c>
      <c r="K490" s="136">
        <v>3667500.07</v>
      </c>
      <c r="L490" s="137">
        <v>4935080</v>
      </c>
      <c r="M490" s="138">
        <v>0.89</v>
      </c>
      <c r="N490" s="139">
        <v>4392220</v>
      </c>
      <c r="O490" s="140"/>
      <c r="P490" s="141"/>
      <c r="Q490" s="142" t="s">
        <v>1551</v>
      </c>
    </row>
    <row r="491" ht="15.75" customHeight="1" spans="1:17">
      <c r="A491" s="115" t="s">
        <v>1552</v>
      </c>
      <c r="B491" s="112"/>
      <c r="C491" s="156"/>
      <c r="D491" s="109" t="s">
        <v>955</v>
      </c>
      <c r="E491" s="109"/>
      <c r="F491" s="132"/>
      <c r="G491" s="119">
        <v>42705</v>
      </c>
      <c r="H491" s="133" t="s">
        <v>941</v>
      </c>
      <c r="I491" s="134">
        <v>1</v>
      </c>
      <c r="J491" s="135">
        <v>3988217.22</v>
      </c>
      <c r="K491" s="136">
        <v>3656696.73</v>
      </c>
      <c r="L491" s="137">
        <v>4920550</v>
      </c>
      <c r="M491" s="138">
        <v>0.89</v>
      </c>
      <c r="N491" s="139">
        <v>4379290</v>
      </c>
      <c r="O491" s="140"/>
      <c r="P491" s="141"/>
      <c r="Q491" s="142" t="s">
        <v>1551</v>
      </c>
    </row>
    <row r="492" ht="15.75" customHeight="1" spans="1:17">
      <c r="A492" s="115" t="s">
        <v>1553</v>
      </c>
      <c r="B492" s="112"/>
      <c r="C492" s="156"/>
      <c r="D492" s="109" t="s">
        <v>1554</v>
      </c>
      <c r="E492" s="109"/>
      <c r="F492" s="132"/>
      <c r="G492" s="168">
        <v>42705</v>
      </c>
      <c r="H492" s="133" t="s">
        <v>941</v>
      </c>
      <c r="I492" s="134">
        <v>1</v>
      </c>
      <c r="J492" s="135">
        <v>31412852</v>
      </c>
      <c r="K492" s="136">
        <v>28801658.66</v>
      </c>
      <c r="L492" s="137">
        <v>38756270</v>
      </c>
      <c r="M492" s="138">
        <v>0.89</v>
      </c>
      <c r="N492" s="139">
        <v>34493080</v>
      </c>
      <c r="O492" s="140"/>
      <c r="P492" s="141"/>
      <c r="Q492" s="142" t="s">
        <v>1551</v>
      </c>
    </row>
    <row r="493" ht="15.75" customHeight="1" spans="1:17">
      <c r="A493" s="115" t="s">
        <v>1555</v>
      </c>
      <c r="B493" s="112"/>
      <c r="C493" s="156"/>
      <c r="D493" s="108" t="s">
        <v>962</v>
      </c>
      <c r="E493" s="108"/>
      <c r="F493" s="132"/>
      <c r="G493" s="119">
        <v>42278</v>
      </c>
      <c r="H493" s="133" t="s">
        <v>941</v>
      </c>
      <c r="I493" s="134">
        <v>1</v>
      </c>
      <c r="J493" s="135">
        <v>27084</v>
      </c>
      <c r="K493" s="136">
        <v>23331.65</v>
      </c>
      <c r="L493" s="137">
        <v>33420</v>
      </c>
      <c r="M493" s="138">
        <v>0.83</v>
      </c>
      <c r="N493" s="139">
        <v>27740</v>
      </c>
      <c r="O493" s="140"/>
      <c r="P493" s="141"/>
      <c r="Q493" s="142" t="s">
        <v>1556</v>
      </c>
    </row>
    <row r="494" ht="15.75" customHeight="1" spans="1:17">
      <c r="A494" s="115" t="s">
        <v>1557</v>
      </c>
      <c r="B494" s="112"/>
      <c r="C494" s="156"/>
      <c r="D494" s="108" t="s">
        <v>1558</v>
      </c>
      <c r="E494" s="108"/>
      <c r="F494" s="132"/>
      <c r="G494" s="119">
        <v>42278</v>
      </c>
      <c r="H494" s="133" t="s">
        <v>941</v>
      </c>
      <c r="I494" s="134">
        <v>1</v>
      </c>
      <c r="J494" s="135">
        <v>89223.8</v>
      </c>
      <c r="K494" s="136">
        <v>76862.5</v>
      </c>
      <c r="L494" s="137">
        <v>110080</v>
      </c>
      <c r="M494" s="138">
        <v>0.83</v>
      </c>
      <c r="N494" s="139">
        <v>91370</v>
      </c>
      <c r="O494" s="140"/>
      <c r="P494" s="141"/>
      <c r="Q494" s="142" t="s">
        <v>1556</v>
      </c>
    </row>
    <row r="495" ht="15.75" customHeight="1" spans="1:17">
      <c r="A495" s="115" t="s">
        <v>1559</v>
      </c>
      <c r="B495" s="112"/>
      <c r="C495" s="156"/>
      <c r="D495" s="108" t="s">
        <v>1560</v>
      </c>
      <c r="E495" s="108"/>
      <c r="F495" s="132"/>
      <c r="G495" s="119">
        <v>42278</v>
      </c>
      <c r="H495" s="133" t="s">
        <v>941</v>
      </c>
      <c r="I495" s="134">
        <v>1</v>
      </c>
      <c r="J495" s="135">
        <v>2230000</v>
      </c>
      <c r="K495" s="136">
        <v>1921052.2</v>
      </c>
      <c r="L495" s="137">
        <v>2751310</v>
      </c>
      <c r="M495" s="138">
        <v>0.77</v>
      </c>
      <c r="N495" s="139">
        <v>2118510</v>
      </c>
      <c r="O495" s="140"/>
      <c r="P495" s="141"/>
      <c r="Q495" s="142" t="s">
        <v>1556</v>
      </c>
    </row>
    <row r="496" ht="15.75" customHeight="1" spans="1:17">
      <c r="A496" s="115" t="s">
        <v>1561</v>
      </c>
      <c r="B496" s="112"/>
      <c r="C496" s="156"/>
      <c r="D496" s="108" t="s">
        <v>1562</v>
      </c>
      <c r="E496" s="108"/>
      <c r="F496" s="132"/>
      <c r="G496" s="119">
        <v>42552</v>
      </c>
      <c r="H496" s="133" t="s">
        <v>941</v>
      </c>
      <c r="I496" s="134">
        <v>1</v>
      </c>
      <c r="J496" s="135">
        <v>82855</v>
      </c>
      <c r="K496" s="136">
        <v>74327.57</v>
      </c>
      <c r="L496" s="137">
        <v>102220</v>
      </c>
      <c r="M496" s="138">
        <v>0.87</v>
      </c>
      <c r="N496" s="139">
        <v>88930</v>
      </c>
      <c r="O496" s="140"/>
      <c r="P496" s="141"/>
      <c r="Q496" s="142" t="s">
        <v>1556</v>
      </c>
    </row>
    <row r="497" ht="15.75" customHeight="1" spans="1:17">
      <c r="A497" s="115" t="s">
        <v>1563</v>
      </c>
      <c r="B497" s="112"/>
      <c r="C497" s="156"/>
      <c r="D497" s="108" t="s">
        <v>1305</v>
      </c>
      <c r="E497" s="108"/>
      <c r="F497" s="132"/>
      <c r="G497" s="119">
        <v>42522</v>
      </c>
      <c r="H497" s="133" t="s">
        <v>941</v>
      </c>
      <c r="I497" s="134">
        <v>1</v>
      </c>
      <c r="J497" s="135">
        <v>26985.72</v>
      </c>
      <c r="K497" s="136">
        <v>24101.58</v>
      </c>
      <c r="L497" s="137">
        <v>33290</v>
      </c>
      <c r="M497" s="138">
        <v>0.86</v>
      </c>
      <c r="N497" s="139">
        <v>28630</v>
      </c>
      <c r="O497" s="140"/>
      <c r="P497" s="141"/>
      <c r="Q497" s="142" t="s">
        <v>1556</v>
      </c>
    </row>
    <row r="498" ht="15.75" customHeight="1" spans="1:17">
      <c r="A498" s="115" t="s">
        <v>1564</v>
      </c>
      <c r="B498" s="112"/>
      <c r="C498" s="156"/>
      <c r="D498" s="108" t="s">
        <v>1565</v>
      </c>
      <c r="E498" s="108"/>
      <c r="F498" s="132"/>
      <c r="G498" s="119">
        <v>42614</v>
      </c>
      <c r="H498" s="133" t="s">
        <v>941</v>
      </c>
      <c r="I498" s="134">
        <v>1</v>
      </c>
      <c r="J498" s="135">
        <v>26414</v>
      </c>
      <c r="K498" s="136">
        <v>23904.56</v>
      </c>
      <c r="L498" s="137">
        <v>32590</v>
      </c>
      <c r="M498" s="138">
        <v>0.88</v>
      </c>
      <c r="N498" s="139">
        <v>28680</v>
      </c>
      <c r="O498" s="140"/>
      <c r="P498" s="141"/>
      <c r="Q498" s="142" t="s">
        <v>1556</v>
      </c>
    </row>
    <row r="499" ht="15.75" customHeight="1" spans="1:17">
      <c r="A499" s="115" t="s">
        <v>1566</v>
      </c>
      <c r="B499" s="112"/>
      <c r="C499" s="156"/>
      <c r="D499" s="108" t="s">
        <v>1567</v>
      </c>
      <c r="E499" s="108"/>
      <c r="F499" s="132"/>
      <c r="G499" s="119">
        <v>42705</v>
      </c>
      <c r="H499" s="133" t="s">
        <v>941</v>
      </c>
      <c r="I499" s="134">
        <v>1</v>
      </c>
      <c r="J499" s="135">
        <v>16100</v>
      </c>
      <c r="K499" s="136">
        <v>14761.67</v>
      </c>
      <c r="L499" s="137">
        <v>19860</v>
      </c>
      <c r="M499" s="138">
        <v>0.89</v>
      </c>
      <c r="N499" s="139">
        <v>17680</v>
      </c>
      <c r="O499" s="140"/>
      <c r="P499" s="141"/>
      <c r="Q499" s="142" t="s">
        <v>1556</v>
      </c>
    </row>
    <row r="500" ht="15.75" customHeight="1" spans="1:17">
      <c r="A500" s="115" t="s">
        <v>1568</v>
      </c>
      <c r="B500" s="112"/>
      <c r="C500" s="156"/>
      <c r="D500" s="108" t="s">
        <v>1569</v>
      </c>
      <c r="E500" s="108"/>
      <c r="F500" s="132"/>
      <c r="G500" s="119">
        <v>42705</v>
      </c>
      <c r="H500" s="133" t="s">
        <v>941</v>
      </c>
      <c r="I500" s="134">
        <v>1</v>
      </c>
      <c r="J500" s="135">
        <v>57488</v>
      </c>
      <c r="K500" s="136">
        <v>52709.24</v>
      </c>
      <c r="L500" s="137">
        <v>70930</v>
      </c>
      <c r="M500" s="138">
        <v>0.89</v>
      </c>
      <c r="N500" s="139">
        <v>63130</v>
      </c>
      <c r="O500" s="140"/>
      <c r="P500" s="141"/>
      <c r="Q500" s="142" t="s">
        <v>1556</v>
      </c>
    </row>
    <row r="501" ht="15.75" customHeight="1" spans="1:17">
      <c r="A501" s="115" t="s">
        <v>1570</v>
      </c>
      <c r="B501" s="112"/>
      <c r="C501" s="156"/>
      <c r="D501" s="108" t="s">
        <v>1571</v>
      </c>
      <c r="E501" s="108"/>
      <c r="F501" s="132"/>
      <c r="G501" s="119">
        <v>42705</v>
      </c>
      <c r="H501" s="133" t="s">
        <v>941</v>
      </c>
      <c r="I501" s="134">
        <v>1</v>
      </c>
      <c r="J501" s="135">
        <v>194340.78</v>
      </c>
      <c r="K501" s="136">
        <v>178186.11</v>
      </c>
      <c r="L501" s="137">
        <v>239770</v>
      </c>
      <c r="M501" s="138">
        <v>0.89</v>
      </c>
      <c r="N501" s="139">
        <v>213400</v>
      </c>
      <c r="O501" s="140"/>
      <c r="P501" s="141"/>
      <c r="Q501" s="142" t="s">
        <v>1556</v>
      </c>
    </row>
    <row r="502" ht="15.75" customHeight="1" spans="1:17">
      <c r="A502" s="115" t="s">
        <v>1572</v>
      </c>
      <c r="B502" s="112"/>
      <c r="C502" s="156"/>
      <c r="D502" s="108" t="s">
        <v>1573</v>
      </c>
      <c r="E502" s="108"/>
      <c r="F502" s="132"/>
      <c r="G502" s="119">
        <v>42675</v>
      </c>
      <c r="H502" s="133" t="s">
        <v>941</v>
      </c>
      <c r="I502" s="134">
        <v>1</v>
      </c>
      <c r="J502" s="135">
        <v>19050</v>
      </c>
      <c r="K502" s="136">
        <v>17390.98</v>
      </c>
      <c r="L502" s="137">
        <v>23500</v>
      </c>
      <c r="M502" s="138">
        <v>0.88</v>
      </c>
      <c r="N502" s="139">
        <v>20680</v>
      </c>
      <c r="O502" s="140"/>
      <c r="P502" s="141"/>
      <c r="Q502" s="142" t="s">
        <v>1556</v>
      </c>
    </row>
    <row r="503" ht="15.75" customHeight="1" spans="1:17">
      <c r="A503" s="115" t="s">
        <v>1574</v>
      </c>
      <c r="B503" s="112"/>
      <c r="C503" s="156"/>
      <c r="D503" s="108" t="s">
        <v>1575</v>
      </c>
      <c r="E503" s="108"/>
      <c r="F503" s="132"/>
      <c r="G503" s="119">
        <v>43130</v>
      </c>
      <c r="H503" s="133" t="s">
        <v>941</v>
      </c>
      <c r="I503" s="134">
        <v>1</v>
      </c>
      <c r="J503" s="135">
        <v>125499</v>
      </c>
      <c r="K503" s="136">
        <v>121524.84</v>
      </c>
      <c r="L503" s="137">
        <v>149160</v>
      </c>
      <c r="M503" s="138">
        <v>0.94</v>
      </c>
      <c r="N503" s="139">
        <v>140210</v>
      </c>
      <c r="O503" s="140"/>
      <c r="P503" s="141"/>
      <c r="Q503" s="142" t="s">
        <v>1556</v>
      </c>
    </row>
    <row r="504" ht="15.75" customHeight="1" spans="1:17">
      <c r="A504" s="115" t="s">
        <v>1576</v>
      </c>
      <c r="B504" s="112"/>
      <c r="C504" s="156"/>
      <c r="D504" s="108" t="s">
        <v>1577</v>
      </c>
      <c r="E504" s="108"/>
      <c r="F504" s="132"/>
      <c r="G504" s="119">
        <v>43158</v>
      </c>
      <c r="H504" s="133" t="s">
        <v>941</v>
      </c>
      <c r="I504" s="134">
        <v>1</v>
      </c>
      <c r="J504" s="135">
        <v>273700</v>
      </c>
      <c r="K504" s="136">
        <v>266116.2</v>
      </c>
      <c r="L504" s="137">
        <v>325290</v>
      </c>
      <c r="M504" s="138">
        <v>0.95</v>
      </c>
      <c r="N504" s="139">
        <v>309030</v>
      </c>
      <c r="O504" s="140"/>
      <c r="P504" s="141"/>
      <c r="Q504" s="142" t="s">
        <v>1556</v>
      </c>
    </row>
    <row r="505" ht="15.75" customHeight="1" spans="1:17">
      <c r="A505" s="115" t="s">
        <v>1578</v>
      </c>
      <c r="B505" s="112"/>
      <c r="C505" s="156"/>
      <c r="D505" s="108" t="s">
        <v>1579</v>
      </c>
      <c r="E505" s="108"/>
      <c r="F505" s="132"/>
      <c r="G505" s="119">
        <v>41730</v>
      </c>
      <c r="H505" s="133" t="s">
        <v>941</v>
      </c>
      <c r="I505" s="134">
        <v>1</v>
      </c>
      <c r="J505" s="135">
        <v>253560</v>
      </c>
      <c r="K505" s="136">
        <v>200364.96</v>
      </c>
      <c r="L505" s="137">
        <v>330060</v>
      </c>
      <c r="M505" s="138">
        <v>0.75</v>
      </c>
      <c r="N505" s="139">
        <v>247550</v>
      </c>
      <c r="O505" s="140"/>
      <c r="P505" s="141"/>
      <c r="Q505" s="142" t="s">
        <v>1580</v>
      </c>
    </row>
    <row r="506" ht="15.75" customHeight="1" spans="1:17">
      <c r="A506" s="115" t="s">
        <v>1581</v>
      </c>
      <c r="B506" s="112"/>
      <c r="C506" s="156"/>
      <c r="D506" s="108" t="s">
        <v>1582</v>
      </c>
      <c r="E506" s="108"/>
      <c r="F506" s="132"/>
      <c r="G506" s="119">
        <v>41730</v>
      </c>
      <c r="H506" s="133" t="s">
        <v>941</v>
      </c>
      <c r="I506" s="134">
        <v>1</v>
      </c>
      <c r="J506" s="135">
        <v>58982</v>
      </c>
      <c r="K506" s="136">
        <v>46608.09</v>
      </c>
      <c r="L506" s="137">
        <v>76780</v>
      </c>
      <c r="M506" s="138">
        <v>0.75</v>
      </c>
      <c r="N506" s="139">
        <v>57590</v>
      </c>
      <c r="O506" s="140"/>
      <c r="P506" s="141"/>
      <c r="Q506" s="143" t="s">
        <v>1580</v>
      </c>
    </row>
    <row r="507" ht="15.75" customHeight="1" spans="1:17">
      <c r="A507" s="115" t="s">
        <v>1583</v>
      </c>
      <c r="B507" s="112"/>
      <c r="C507" s="156"/>
      <c r="D507" s="108" t="s">
        <v>1584</v>
      </c>
      <c r="E507" s="108"/>
      <c r="F507" s="132"/>
      <c r="G507" s="119">
        <v>41730</v>
      </c>
      <c r="H507" s="133" t="s">
        <v>941</v>
      </c>
      <c r="I507" s="134">
        <v>1</v>
      </c>
      <c r="J507" s="135">
        <v>385000</v>
      </c>
      <c r="K507" s="136">
        <v>304230.12</v>
      </c>
      <c r="L507" s="137">
        <v>501150</v>
      </c>
      <c r="M507" s="138">
        <v>0.84</v>
      </c>
      <c r="N507" s="139">
        <v>420970</v>
      </c>
      <c r="O507" s="140"/>
      <c r="P507" s="141"/>
      <c r="Q507" s="142" t="s">
        <v>1580</v>
      </c>
    </row>
    <row r="508" ht="15.75" customHeight="1" spans="1:17">
      <c r="A508" s="115" t="s">
        <v>1585</v>
      </c>
      <c r="B508" s="112"/>
      <c r="C508" s="156"/>
      <c r="D508" s="108" t="s">
        <v>1586</v>
      </c>
      <c r="E508" s="108"/>
      <c r="F508" s="132"/>
      <c r="G508" s="119">
        <v>42125</v>
      </c>
      <c r="H508" s="133" t="s">
        <v>941</v>
      </c>
      <c r="I508" s="134">
        <v>1</v>
      </c>
      <c r="J508" s="135">
        <v>172177</v>
      </c>
      <c r="K508" s="136">
        <v>144915.8</v>
      </c>
      <c r="L508" s="137">
        <v>212430</v>
      </c>
      <c r="M508" s="138">
        <v>0.81</v>
      </c>
      <c r="N508" s="139">
        <v>172070</v>
      </c>
      <c r="O508" s="140"/>
      <c r="P508" s="141"/>
      <c r="Q508" s="142" t="s">
        <v>1580</v>
      </c>
    </row>
    <row r="509" ht="15.75" customHeight="1" spans="1:17">
      <c r="A509" s="115" t="s">
        <v>1587</v>
      </c>
      <c r="B509" s="112"/>
      <c r="C509" s="156"/>
      <c r="D509" s="108" t="s">
        <v>962</v>
      </c>
      <c r="E509" s="108"/>
      <c r="F509" s="132"/>
      <c r="G509" s="119">
        <v>42248</v>
      </c>
      <c r="H509" s="133" t="s">
        <v>941</v>
      </c>
      <c r="I509" s="134">
        <v>1</v>
      </c>
      <c r="J509" s="135">
        <v>36600</v>
      </c>
      <c r="K509" s="136">
        <v>31384.32</v>
      </c>
      <c r="L509" s="137">
        <v>45160</v>
      </c>
      <c r="M509" s="138">
        <v>0.83</v>
      </c>
      <c r="N509" s="139">
        <v>37480</v>
      </c>
      <c r="O509" s="140"/>
      <c r="P509" s="141"/>
      <c r="Q509" s="142" t="s">
        <v>1580</v>
      </c>
    </row>
    <row r="510" ht="15.75" customHeight="1" spans="1:17">
      <c r="A510" s="115" t="s">
        <v>1588</v>
      </c>
      <c r="B510" s="112"/>
      <c r="C510" s="156"/>
      <c r="D510" s="108" t="s">
        <v>1270</v>
      </c>
      <c r="E510" s="108"/>
      <c r="F510" s="132"/>
      <c r="G510" s="119">
        <v>42552</v>
      </c>
      <c r="H510" s="133" t="s">
        <v>941</v>
      </c>
      <c r="I510" s="134">
        <v>1</v>
      </c>
      <c r="J510" s="135">
        <v>24000</v>
      </c>
      <c r="K510" s="136">
        <v>21530</v>
      </c>
      <c r="L510" s="137">
        <v>29610</v>
      </c>
      <c r="M510" s="138">
        <v>0.87</v>
      </c>
      <c r="N510" s="139">
        <v>25760</v>
      </c>
      <c r="O510" s="140"/>
      <c r="P510" s="141"/>
      <c r="Q510" s="142" t="s">
        <v>1580</v>
      </c>
    </row>
    <row r="511" ht="15.75" customHeight="1" spans="1:17">
      <c r="A511" s="115" t="s">
        <v>1589</v>
      </c>
      <c r="B511" s="112"/>
      <c r="C511" s="156"/>
      <c r="D511" s="108" t="s">
        <v>1590</v>
      </c>
      <c r="E511" s="108"/>
      <c r="F511" s="132"/>
      <c r="G511" s="119">
        <v>42583</v>
      </c>
      <c r="H511" s="133" t="s">
        <v>941</v>
      </c>
      <c r="I511" s="134">
        <v>1</v>
      </c>
      <c r="J511" s="135">
        <v>6600</v>
      </c>
      <c r="K511" s="136">
        <v>5946.75</v>
      </c>
      <c r="L511" s="137">
        <v>8140</v>
      </c>
      <c r="M511" s="138">
        <v>0.87</v>
      </c>
      <c r="N511" s="139">
        <v>7080</v>
      </c>
      <c r="O511" s="140"/>
      <c r="P511" s="141"/>
      <c r="Q511" s="142" t="s">
        <v>1580</v>
      </c>
    </row>
    <row r="512" ht="15.75" customHeight="1" spans="1:17">
      <c r="A512" s="115" t="s">
        <v>1591</v>
      </c>
      <c r="B512" s="112"/>
      <c r="C512" s="156"/>
      <c r="D512" s="108" t="s">
        <v>1455</v>
      </c>
      <c r="E512" s="108"/>
      <c r="F512" s="132"/>
      <c r="G512" s="119">
        <v>42583</v>
      </c>
      <c r="H512" s="133" t="s">
        <v>941</v>
      </c>
      <c r="I512" s="134">
        <v>1</v>
      </c>
      <c r="J512" s="135">
        <v>6350</v>
      </c>
      <c r="K512" s="136">
        <v>5721.5</v>
      </c>
      <c r="L512" s="137">
        <v>7840</v>
      </c>
      <c r="M512" s="138">
        <v>0.87</v>
      </c>
      <c r="N512" s="139">
        <v>6820</v>
      </c>
      <c r="O512" s="140"/>
      <c r="P512" s="141"/>
      <c r="Q512" s="142" t="s">
        <v>1580</v>
      </c>
    </row>
    <row r="513" ht="15.75" customHeight="1" spans="1:17">
      <c r="A513" s="115" t="s">
        <v>1592</v>
      </c>
      <c r="B513" s="112"/>
      <c r="C513" s="156"/>
      <c r="D513" s="108" t="s">
        <v>1593</v>
      </c>
      <c r="E513" s="108"/>
      <c r="F513" s="132"/>
      <c r="G513" s="119">
        <v>42614</v>
      </c>
      <c r="H513" s="133" t="s">
        <v>941</v>
      </c>
      <c r="I513" s="134">
        <v>1</v>
      </c>
      <c r="J513" s="135">
        <v>11765</v>
      </c>
      <c r="K513" s="136">
        <v>10647.32</v>
      </c>
      <c r="L513" s="137">
        <v>14520</v>
      </c>
      <c r="M513" s="138">
        <v>0.88</v>
      </c>
      <c r="N513" s="139">
        <v>12780</v>
      </c>
      <c r="O513" s="140"/>
      <c r="P513" s="141"/>
      <c r="Q513" s="142" t="s">
        <v>1580</v>
      </c>
    </row>
    <row r="514" ht="15.75" customHeight="1" spans="1:17">
      <c r="A514" s="115" t="s">
        <v>1594</v>
      </c>
      <c r="B514" s="112"/>
      <c r="C514" s="156"/>
      <c r="D514" s="108" t="s">
        <v>1595</v>
      </c>
      <c r="E514" s="108"/>
      <c r="F514" s="132"/>
      <c r="G514" s="119">
        <v>42614</v>
      </c>
      <c r="H514" s="133" t="s">
        <v>941</v>
      </c>
      <c r="I514" s="134">
        <v>1</v>
      </c>
      <c r="J514" s="135">
        <v>15000</v>
      </c>
      <c r="K514" s="136">
        <v>13574.88</v>
      </c>
      <c r="L514" s="137">
        <v>18510</v>
      </c>
      <c r="M514" s="138">
        <v>0.88</v>
      </c>
      <c r="N514" s="139">
        <v>16290</v>
      </c>
      <c r="O514" s="140"/>
      <c r="P514" s="141"/>
      <c r="Q514" s="142" t="s">
        <v>1580</v>
      </c>
    </row>
    <row r="515" ht="15.75" customHeight="1" spans="1:17">
      <c r="A515" s="115" t="s">
        <v>1596</v>
      </c>
      <c r="B515" s="112"/>
      <c r="C515" s="156"/>
      <c r="D515" s="109" t="s">
        <v>1597</v>
      </c>
      <c r="E515" s="109"/>
      <c r="F515" s="132"/>
      <c r="G515" s="119">
        <v>42339</v>
      </c>
      <c r="H515" s="133" t="s">
        <v>941</v>
      </c>
      <c r="I515" s="134">
        <v>1</v>
      </c>
      <c r="J515" s="135">
        <v>747000</v>
      </c>
      <c r="K515" s="136">
        <v>649422.96</v>
      </c>
      <c r="L515" s="137">
        <v>921630</v>
      </c>
      <c r="M515" s="138">
        <v>0.84</v>
      </c>
      <c r="N515" s="139">
        <v>774170</v>
      </c>
      <c r="O515" s="140"/>
      <c r="P515" s="141"/>
      <c r="Q515" s="142" t="s">
        <v>1580</v>
      </c>
    </row>
    <row r="516" ht="15.75" customHeight="1" spans="1:17">
      <c r="A516" s="115" t="s">
        <v>1598</v>
      </c>
      <c r="B516" s="112"/>
      <c r="C516" s="156"/>
      <c r="D516" s="109" t="s">
        <v>1599</v>
      </c>
      <c r="E516" s="109"/>
      <c r="F516" s="132"/>
      <c r="G516" s="119">
        <v>42675</v>
      </c>
      <c r="H516" s="133" t="s">
        <v>941</v>
      </c>
      <c r="I516" s="134">
        <v>1</v>
      </c>
      <c r="J516" s="135">
        <v>2207348.23</v>
      </c>
      <c r="K516" s="136">
        <v>2015124.99</v>
      </c>
      <c r="L516" s="137">
        <v>2723360</v>
      </c>
      <c r="M516" s="138">
        <v>0.88</v>
      </c>
      <c r="N516" s="139">
        <v>2396560</v>
      </c>
      <c r="O516" s="140"/>
      <c r="P516" s="141"/>
      <c r="Q516" s="142" t="s">
        <v>1580</v>
      </c>
    </row>
    <row r="517" ht="15.75" customHeight="1" spans="1:17">
      <c r="A517" s="115" t="s">
        <v>1600</v>
      </c>
      <c r="B517" s="112"/>
      <c r="C517" s="156"/>
      <c r="D517" s="109" t="s">
        <v>1599</v>
      </c>
      <c r="E517" s="109"/>
      <c r="F517" s="132"/>
      <c r="G517" s="119">
        <v>42675</v>
      </c>
      <c r="H517" s="133" t="s">
        <v>941</v>
      </c>
      <c r="I517" s="134">
        <v>1</v>
      </c>
      <c r="J517" s="135">
        <v>1308553</v>
      </c>
      <c r="K517" s="136">
        <v>1194599.41</v>
      </c>
      <c r="L517" s="137">
        <v>1614450</v>
      </c>
      <c r="M517" s="138">
        <v>0.88</v>
      </c>
      <c r="N517" s="139">
        <v>1420720</v>
      </c>
      <c r="O517" s="140"/>
      <c r="P517" s="141"/>
      <c r="Q517" s="142" t="s">
        <v>1580</v>
      </c>
    </row>
    <row r="518" ht="15.75" customHeight="1" spans="1:17">
      <c r="A518" s="115" t="s">
        <v>1601</v>
      </c>
      <c r="B518" s="112"/>
      <c r="C518" s="156"/>
      <c r="D518" s="109" t="s">
        <v>1602</v>
      </c>
      <c r="E518" s="109"/>
      <c r="F518" s="132"/>
      <c r="G518" s="119">
        <v>42675</v>
      </c>
      <c r="H518" s="133" t="s">
        <v>941</v>
      </c>
      <c r="I518" s="134">
        <v>1</v>
      </c>
      <c r="J518" s="135">
        <v>141264</v>
      </c>
      <c r="K518" s="136">
        <v>128962.26</v>
      </c>
      <c r="L518" s="137">
        <v>174290</v>
      </c>
      <c r="M518" s="138">
        <v>0.88</v>
      </c>
      <c r="N518" s="139">
        <v>153380</v>
      </c>
      <c r="O518" s="140"/>
      <c r="P518" s="141"/>
      <c r="Q518" s="142" t="s">
        <v>1580</v>
      </c>
    </row>
    <row r="519" ht="15.75" customHeight="1" spans="1:17">
      <c r="A519" s="115" t="s">
        <v>1603</v>
      </c>
      <c r="B519" s="112"/>
      <c r="C519" s="156"/>
      <c r="D519" s="108" t="s">
        <v>1270</v>
      </c>
      <c r="E519" s="108"/>
      <c r="F519" s="132"/>
      <c r="G519" s="119">
        <v>42795</v>
      </c>
      <c r="H519" s="133" t="s">
        <v>941</v>
      </c>
      <c r="I519" s="134">
        <v>1</v>
      </c>
      <c r="J519" s="135">
        <v>24000</v>
      </c>
      <c r="K519" s="136">
        <v>22290</v>
      </c>
      <c r="L519" s="137">
        <v>28800</v>
      </c>
      <c r="M519" s="138">
        <v>0.9</v>
      </c>
      <c r="N519" s="139">
        <v>25920</v>
      </c>
      <c r="O519" s="140"/>
      <c r="P519" s="141"/>
      <c r="Q519" s="142" t="s">
        <v>1580</v>
      </c>
    </row>
    <row r="520" ht="15.75" customHeight="1" spans="1:17">
      <c r="A520" s="115" t="s">
        <v>1604</v>
      </c>
      <c r="B520" s="112"/>
      <c r="C520" s="156"/>
      <c r="D520" s="108" t="s">
        <v>1605</v>
      </c>
      <c r="E520" s="108"/>
      <c r="F520" s="132"/>
      <c r="G520" s="119">
        <v>41730</v>
      </c>
      <c r="H520" s="133" t="s">
        <v>941</v>
      </c>
      <c r="I520" s="134">
        <v>1</v>
      </c>
      <c r="J520" s="135">
        <v>2678951</v>
      </c>
      <c r="K520" s="136">
        <v>2116929.46</v>
      </c>
      <c r="L520" s="137">
        <v>3487150</v>
      </c>
      <c r="M520" s="138">
        <v>0.75</v>
      </c>
      <c r="N520" s="139">
        <v>2615360</v>
      </c>
      <c r="O520" s="140"/>
      <c r="P520" s="141"/>
      <c r="Q520" s="142" t="s">
        <v>1606</v>
      </c>
    </row>
    <row r="521" ht="15.75" customHeight="1" spans="1:17">
      <c r="A521" s="115" t="s">
        <v>1607</v>
      </c>
      <c r="B521" s="112"/>
      <c r="C521" s="156"/>
      <c r="D521" s="108" t="s">
        <v>1608</v>
      </c>
      <c r="E521" s="108"/>
      <c r="F521" s="132"/>
      <c r="G521" s="119">
        <v>42036</v>
      </c>
      <c r="H521" s="133" t="s">
        <v>941</v>
      </c>
      <c r="I521" s="134">
        <v>1</v>
      </c>
      <c r="J521" s="135">
        <v>43482</v>
      </c>
      <c r="K521" s="136">
        <v>36080.84</v>
      </c>
      <c r="L521" s="137">
        <v>53650</v>
      </c>
      <c r="M521" s="138">
        <v>0.8</v>
      </c>
      <c r="N521" s="139">
        <v>42920</v>
      </c>
      <c r="O521" s="140"/>
      <c r="P521" s="141"/>
      <c r="Q521" s="142" t="s">
        <v>1606</v>
      </c>
    </row>
    <row r="522" ht="15.75" customHeight="1" spans="1:17">
      <c r="A522" s="115" t="s">
        <v>1609</v>
      </c>
      <c r="B522" s="112"/>
      <c r="C522" s="156"/>
      <c r="D522" s="108" t="s">
        <v>1610</v>
      </c>
      <c r="E522" s="108"/>
      <c r="F522" s="132"/>
      <c r="G522" s="119">
        <v>42339</v>
      </c>
      <c r="H522" s="133" t="s">
        <v>941</v>
      </c>
      <c r="I522" s="134">
        <v>1</v>
      </c>
      <c r="J522" s="135">
        <v>82417</v>
      </c>
      <c r="K522" s="136">
        <v>71651.31</v>
      </c>
      <c r="L522" s="137">
        <v>101680</v>
      </c>
      <c r="M522" s="138">
        <v>0.84</v>
      </c>
      <c r="N522" s="139">
        <v>85410</v>
      </c>
      <c r="O522" s="140"/>
      <c r="P522" s="141"/>
      <c r="Q522" s="142" t="s">
        <v>1606</v>
      </c>
    </row>
    <row r="523" ht="15.75" customHeight="1" spans="1:17">
      <c r="A523" s="115" t="s">
        <v>1611</v>
      </c>
      <c r="B523" s="112"/>
      <c r="C523" s="156"/>
      <c r="D523" s="108" t="s">
        <v>1612</v>
      </c>
      <c r="E523" s="108"/>
      <c r="F523" s="132"/>
      <c r="G523" s="119">
        <v>42552</v>
      </c>
      <c r="H523" s="133" t="s">
        <v>941</v>
      </c>
      <c r="I523" s="134">
        <v>1</v>
      </c>
      <c r="J523" s="135">
        <v>39200</v>
      </c>
      <c r="K523" s="136">
        <v>35165.58</v>
      </c>
      <c r="L523" s="137">
        <v>48360</v>
      </c>
      <c r="M523" s="138">
        <v>0.87</v>
      </c>
      <c r="N523" s="139">
        <v>42070</v>
      </c>
      <c r="O523" s="140"/>
      <c r="P523" s="141"/>
      <c r="Q523" s="143" t="s">
        <v>1606</v>
      </c>
    </row>
    <row r="524" ht="15.75" customHeight="1" spans="1:17">
      <c r="A524" s="115" t="s">
        <v>1613</v>
      </c>
      <c r="B524" s="112"/>
      <c r="C524" s="156"/>
      <c r="D524" s="108" t="s">
        <v>1614</v>
      </c>
      <c r="E524" s="108"/>
      <c r="F524" s="132"/>
      <c r="G524" s="119">
        <v>42614</v>
      </c>
      <c r="H524" s="133" t="s">
        <v>941</v>
      </c>
      <c r="I524" s="134">
        <v>1</v>
      </c>
      <c r="J524" s="135">
        <v>18600</v>
      </c>
      <c r="K524" s="136">
        <v>16832.88</v>
      </c>
      <c r="L524" s="137">
        <v>22950</v>
      </c>
      <c r="M524" s="138">
        <v>0.88</v>
      </c>
      <c r="N524" s="139">
        <v>20200</v>
      </c>
      <c r="O524" s="140"/>
      <c r="P524" s="141"/>
      <c r="Q524" s="142" t="s">
        <v>1606</v>
      </c>
    </row>
    <row r="525" ht="15.75" customHeight="1" spans="1:17">
      <c r="A525" s="115" t="s">
        <v>1615</v>
      </c>
      <c r="B525" s="112"/>
      <c r="C525" s="156"/>
      <c r="D525" s="108" t="s">
        <v>1616</v>
      </c>
      <c r="E525" s="108"/>
      <c r="F525" s="132"/>
      <c r="G525" s="119">
        <v>42583</v>
      </c>
      <c r="H525" s="133" t="s">
        <v>941</v>
      </c>
      <c r="I525" s="134">
        <v>1</v>
      </c>
      <c r="J525" s="135">
        <v>26590</v>
      </c>
      <c r="K525" s="136">
        <v>23958.75</v>
      </c>
      <c r="L525" s="137">
        <v>32810</v>
      </c>
      <c r="M525" s="138">
        <v>0.87</v>
      </c>
      <c r="N525" s="139">
        <v>28540</v>
      </c>
      <c r="O525" s="140"/>
      <c r="P525" s="141"/>
      <c r="Q525" s="142" t="s">
        <v>1606</v>
      </c>
    </row>
    <row r="526" ht="15.75" customHeight="1" spans="1:17">
      <c r="A526" s="115" t="s">
        <v>1617</v>
      </c>
      <c r="B526" s="112"/>
      <c r="C526" s="156"/>
      <c r="D526" s="108" t="s">
        <v>1565</v>
      </c>
      <c r="E526" s="108"/>
      <c r="F526" s="132"/>
      <c r="G526" s="119">
        <v>42614</v>
      </c>
      <c r="H526" s="133" t="s">
        <v>941</v>
      </c>
      <c r="I526" s="134">
        <v>1</v>
      </c>
      <c r="J526" s="135">
        <v>13206</v>
      </c>
      <c r="K526" s="136">
        <v>11951.52</v>
      </c>
      <c r="L526" s="137">
        <v>16290</v>
      </c>
      <c r="M526" s="138">
        <v>0.88</v>
      </c>
      <c r="N526" s="139">
        <v>14340</v>
      </c>
      <c r="O526" s="140"/>
      <c r="P526" s="141"/>
      <c r="Q526" s="142" t="s">
        <v>1606</v>
      </c>
    </row>
    <row r="527" ht="15.75" customHeight="1" spans="1:17">
      <c r="A527" s="115" t="s">
        <v>1618</v>
      </c>
      <c r="B527" s="112"/>
      <c r="C527" s="159"/>
      <c r="D527" s="108" t="s">
        <v>1619</v>
      </c>
      <c r="E527" s="108"/>
      <c r="F527" s="132"/>
      <c r="G527" s="119">
        <v>42887</v>
      </c>
      <c r="H527" s="133" t="s">
        <v>941</v>
      </c>
      <c r="I527" s="134">
        <v>1</v>
      </c>
      <c r="J527" s="135">
        <v>75000</v>
      </c>
      <c r="K527" s="136">
        <v>70546.8</v>
      </c>
      <c r="L527" s="137">
        <v>89990</v>
      </c>
      <c r="M527" s="138">
        <v>0.91</v>
      </c>
      <c r="N527" s="139">
        <v>81890</v>
      </c>
      <c r="O527" s="140"/>
      <c r="P527" s="141"/>
      <c r="Q527" s="142" t="s">
        <v>1606</v>
      </c>
    </row>
    <row r="528" s="77" customFormat="1" ht="15.75" customHeight="1" spans="1:17">
      <c r="A528" s="115" t="s">
        <v>1620</v>
      </c>
      <c r="B528" s="163"/>
      <c r="C528" s="163"/>
      <c r="D528" s="146" t="s">
        <v>1621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1622</v>
      </c>
      <c r="B529" s="116" t="s">
        <v>1623</v>
      </c>
      <c r="C529" s="117" t="s">
        <v>1624</v>
      </c>
      <c r="D529" s="14" t="s">
        <v>1625</v>
      </c>
      <c r="E529" s="14">
        <v>1</v>
      </c>
      <c r="F529" s="14" t="s">
        <v>839</v>
      </c>
      <c r="G529" s="119">
        <v>42795</v>
      </c>
      <c r="H529" s="61" t="s">
        <v>840</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1626</v>
      </c>
      <c r="B530" s="116"/>
      <c r="C530" s="156"/>
      <c r="D530" s="14" t="s">
        <v>1625</v>
      </c>
      <c r="E530" s="14">
        <v>2</v>
      </c>
      <c r="F530" s="14" t="s">
        <v>839</v>
      </c>
      <c r="G530" s="119">
        <v>42795</v>
      </c>
      <c r="H530" s="61" t="s">
        <v>840</v>
      </c>
      <c r="I530" s="120">
        <v>525</v>
      </c>
      <c r="J530" s="129"/>
      <c r="K530" s="129"/>
      <c r="L530" s="122">
        <v>328750</v>
      </c>
      <c r="M530" s="123">
        <v>0.87</v>
      </c>
      <c r="N530" s="122">
        <v>286010</v>
      </c>
      <c r="O530" s="124"/>
      <c r="P530" s="125">
        <f t="shared" si="9"/>
        <v>626</v>
      </c>
      <c r="Q530" s="126" t="s">
        <v>485</v>
      </c>
    </row>
    <row r="531" s="2" customFormat="1" ht="15.75" customHeight="1" spans="1:18">
      <c r="A531" s="115" t="s">
        <v>1627</v>
      </c>
      <c r="B531" s="116"/>
      <c r="C531" s="156"/>
      <c r="D531" s="14" t="s">
        <v>1625</v>
      </c>
      <c r="E531" s="14">
        <v>3</v>
      </c>
      <c r="F531" s="14" t="s">
        <v>839</v>
      </c>
      <c r="G531" s="119">
        <v>42795</v>
      </c>
      <c r="H531" s="61" t="s">
        <v>840</v>
      </c>
      <c r="I531" s="120">
        <v>525</v>
      </c>
      <c r="J531" s="129"/>
      <c r="K531" s="129"/>
      <c r="L531" s="122">
        <v>328750</v>
      </c>
      <c r="M531" s="123">
        <v>0.87</v>
      </c>
      <c r="N531" s="122">
        <v>286010</v>
      </c>
      <c r="O531" s="124"/>
      <c r="P531" s="125">
        <f t="shared" si="9"/>
        <v>626</v>
      </c>
      <c r="Q531" s="126" t="s">
        <v>485</v>
      </c>
    </row>
    <row r="532" s="2" customFormat="1" ht="15.75" customHeight="1" spans="1:18">
      <c r="A532" s="115" t="s">
        <v>1628</v>
      </c>
      <c r="B532" s="116"/>
      <c r="C532" s="156"/>
      <c r="D532" s="14" t="s">
        <v>1625</v>
      </c>
      <c r="E532" s="14">
        <v>4</v>
      </c>
      <c r="F532" s="14" t="s">
        <v>839</v>
      </c>
      <c r="G532" s="119">
        <v>42795</v>
      </c>
      <c r="H532" s="61" t="s">
        <v>840</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1629</v>
      </c>
      <c r="B533" s="116"/>
      <c r="C533" s="156"/>
      <c r="D533" s="14" t="s">
        <v>1625</v>
      </c>
      <c r="E533" s="14">
        <v>5</v>
      </c>
      <c r="F533" s="14" t="s">
        <v>839</v>
      </c>
      <c r="G533" s="119">
        <v>42795</v>
      </c>
      <c r="H533" s="61" t="s">
        <v>840</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1630</v>
      </c>
      <c r="B534" s="116"/>
      <c r="C534" s="156"/>
      <c r="D534" s="14" t="s">
        <v>1625</v>
      </c>
      <c r="E534" s="14">
        <v>6</v>
      </c>
      <c r="F534" s="14" t="s">
        <v>839</v>
      </c>
      <c r="G534" s="119">
        <v>42795</v>
      </c>
      <c r="H534" s="61" t="s">
        <v>840</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1631</v>
      </c>
      <c r="B535" s="116"/>
      <c r="C535" s="156"/>
      <c r="D535" s="14" t="s">
        <v>1625</v>
      </c>
      <c r="E535" s="14">
        <v>7</v>
      </c>
      <c r="F535" s="14" t="s">
        <v>839</v>
      </c>
      <c r="G535" s="119">
        <v>42795</v>
      </c>
      <c r="H535" s="61" t="s">
        <v>840</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1632</v>
      </c>
      <c r="B536" s="116"/>
      <c r="C536" s="156"/>
      <c r="D536" s="14" t="s">
        <v>1625</v>
      </c>
      <c r="E536" s="14">
        <v>8</v>
      </c>
      <c r="F536" s="14" t="s">
        <v>839</v>
      </c>
      <c r="G536" s="119">
        <v>42795</v>
      </c>
      <c r="H536" s="61" t="s">
        <v>840</v>
      </c>
      <c r="I536" s="120">
        <v>525</v>
      </c>
      <c r="J536" s="129"/>
      <c r="K536" s="129"/>
      <c r="L536" s="122">
        <v>328750</v>
      </c>
      <c r="M536" s="123">
        <v>0.87</v>
      </c>
      <c r="N536" s="122">
        <v>286010</v>
      </c>
      <c r="O536" s="124"/>
      <c r="P536" s="125">
        <f t="shared" si="9"/>
        <v>626</v>
      </c>
      <c r="Q536" s="126" t="s">
        <v>485</v>
      </c>
    </row>
    <row r="537" s="75" customFormat="1" ht="15.75" customHeight="1" spans="1:18">
      <c r="A537" s="115" t="s">
        <v>1633</v>
      </c>
      <c r="B537" s="116"/>
      <c r="C537" s="156"/>
      <c r="D537" s="14" t="s">
        <v>1625</v>
      </c>
      <c r="E537" s="14">
        <v>9</v>
      </c>
      <c r="F537" s="14" t="s">
        <v>839</v>
      </c>
      <c r="G537" s="119">
        <v>42795</v>
      </c>
      <c r="H537" s="61" t="s">
        <v>840</v>
      </c>
      <c r="I537" s="120">
        <v>525</v>
      </c>
      <c r="J537" s="129"/>
      <c r="K537" s="129"/>
      <c r="L537" s="122">
        <v>328750</v>
      </c>
      <c r="M537" s="123">
        <v>0.87</v>
      </c>
      <c r="N537" s="122">
        <v>286010</v>
      </c>
      <c r="O537" s="124"/>
      <c r="P537" s="125">
        <f t="shared" si="9"/>
        <v>626</v>
      </c>
      <c r="Q537" s="126" t="s">
        <v>485</v>
      </c>
    </row>
    <row r="538" s="2" customFormat="1" ht="15.75" customHeight="1" spans="1:18">
      <c r="A538" s="115" t="s">
        <v>1634</v>
      </c>
      <c r="B538" s="116"/>
      <c r="C538" s="156"/>
      <c r="D538" s="14" t="s">
        <v>1625</v>
      </c>
      <c r="E538" s="14">
        <v>10</v>
      </c>
      <c r="F538" s="14" t="s">
        <v>839</v>
      </c>
      <c r="G538" s="119">
        <v>42795</v>
      </c>
      <c r="H538" s="61" t="s">
        <v>840</v>
      </c>
      <c r="I538" s="120">
        <v>525</v>
      </c>
      <c r="J538" s="129"/>
      <c r="K538" s="129"/>
      <c r="L538" s="122">
        <v>328750</v>
      </c>
      <c r="M538" s="123">
        <v>0.87</v>
      </c>
      <c r="N538" s="122">
        <v>286010</v>
      </c>
      <c r="O538" s="124"/>
      <c r="P538" s="125">
        <f t="shared" si="9"/>
        <v>626</v>
      </c>
      <c r="Q538" s="126" t="s">
        <v>485</v>
      </c>
    </row>
    <row r="539" s="2" customFormat="1" ht="15.75" customHeight="1" spans="1:18">
      <c r="A539" s="115" t="s">
        <v>1635</v>
      </c>
      <c r="B539" s="116"/>
      <c r="C539" s="156"/>
      <c r="D539" s="14" t="s">
        <v>847</v>
      </c>
      <c r="E539" s="14">
        <v>1</v>
      </c>
      <c r="F539" s="14" t="s">
        <v>839</v>
      </c>
      <c r="G539" s="119">
        <v>42795</v>
      </c>
      <c r="H539" s="61" t="s">
        <v>840</v>
      </c>
      <c r="I539" s="120">
        <v>859</v>
      </c>
      <c r="J539" s="129"/>
      <c r="K539" s="129"/>
      <c r="L539" s="122">
        <v>537900</v>
      </c>
      <c r="M539" s="123">
        <v>0.87</v>
      </c>
      <c r="N539" s="122">
        <v>467970</v>
      </c>
      <c r="O539" s="124"/>
      <c r="P539" s="125">
        <f t="shared" si="9"/>
        <v>626</v>
      </c>
      <c r="Q539" s="126" t="s">
        <v>485</v>
      </c>
    </row>
    <row r="540" s="2" customFormat="1" ht="15.75" customHeight="1" spans="1:18">
      <c r="A540" s="115" t="s">
        <v>1636</v>
      </c>
      <c r="B540" s="116"/>
      <c r="C540" s="156"/>
      <c r="D540" s="14" t="s">
        <v>847</v>
      </c>
      <c r="E540" s="14">
        <v>2</v>
      </c>
      <c r="F540" s="14" t="s">
        <v>839</v>
      </c>
      <c r="G540" s="119">
        <v>42795</v>
      </c>
      <c r="H540" s="61" t="s">
        <v>840</v>
      </c>
      <c r="I540" s="120">
        <v>859</v>
      </c>
      <c r="J540" s="129"/>
      <c r="K540" s="129"/>
      <c r="L540" s="122">
        <v>537900</v>
      </c>
      <c r="M540" s="123">
        <v>0.87</v>
      </c>
      <c r="N540" s="122">
        <v>467970</v>
      </c>
      <c r="O540" s="124"/>
      <c r="P540" s="125">
        <f t="shared" si="9"/>
        <v>626</v>
      </c>
      <c r="Q540" s="126" t="s">
        <v>485</v>
      </c>
    </row>
    <row r="541" s="2" customFormat="1" ht="15.75" customHeight="1" spans="1:18">
      <c r="A541" s="115" t="s">
        <v>1637</v>
      </c>
      <c r="B541" s="116"/>
      <c r="C541" s="156"/>
      <c r="D541" s="14" t="s">
        <v>847</v>
      </c>
      <c r="E541" s="14">
        <v>3</v>
      </c>
      <c r="F541" s="14" t="s">
        <v>839</v>
      </c>
      <c r="G541" s="119">
        <v>42795</v>
      </c>
      <c r="H541" s="61" t="s">
        <v>840</v>
      </c>
      <c r="I541" s="120">
        <v>859</v>
      </c>
      <c r="J541" s="129"/>
      <c r="K541" s="129"/>
      <c r="L541" s="122">
        <v>537900</v>
      </c>
      <c r="M541" s="123">
        <v>0.87</v>
      </c>
      <c r="N541" s="122">
        <v>467970</v>
      </c>
      <c r="O541" s="124"/>
      <c r="P541" s="125">
        <f t="shared" si="9"/>
        <v>626</v>
      </c>
      <c r="Q541" s="126" t="s">
        <v>485</v>
      </c>
    </row>
    <row r="542" s="2" customFormat="1" ht="15.75" customHeight="1" spans="1:18">
      <c r="A542" s="115" t="s">
        <v>1638</v>
      </c>
      <c r="B542" s="116"/>
      <c r="C542" s="156"/>
      <c r="D542" s="14" t="s">
        <v>847</v>
      </c>
      <c r="E542" s="14">
        <v>4</v>
      </c>
      <c r="F542" s="14" t="s">
        <v>839</v>
      </c>
      <c r="G542" s="119">
        <v>42795</v>
      </c>
      <c r="H542" s="61" t="s">
        <v>840</v>
      </c>
      <c r="I542" s="120">
        <v>859</v>
      </c>
      <c r="J542" s="129"/>
      <c r="K542" s="129"/>
      <c r="L542" s="122">
        <v>537900</v>
      </c>
      <c r="M542" s="123">
        <v>0.87</v>
      </c>
      <c r="N542" s="122">
        <v>467970</v>
      </c>
      <c r="O542" s="124"/>
      <c r="P542" s="125">
        <f t="shared" si="9"/>
        <v>626</v>
      </c>
      <c r="Q542" s="126" t="s">
        <v>485</v>
      </c>
    </row>
    <row r="543" s="2" customFormat="1" ht="15.75" customHeight="1" spans="1:18">
      <c r="A543" s="115" t="s">
        <v>1639</v>
      </c>
      <c r="B543" s="116"/>
      <c r="C543" s="156"/>
      <c r="D543" s="14" t="s">
        <v>847</v>
      </c>
      <c r="E543" s="14">
        <v>5</v>
      </c>
      <c r="F543" s="14" t="s">
        <v>839</v>
      </c>
      <c r="G543" s="119">
        <v>42795</v>
      </c>
      <c r="H543" s="61" t="s">
        <v>840</v>
      </c>
      <c r="I543" s="120">
        <v>859</v>
      </c>
      <c r="J543" s="129"/>
      <c r="K543" s="129"/>
      <c r="L543" s="122">
        <v>537900</v>
      </c>
      <c r="M543" s="123">
        <v>0.87</v>
      </c>
      <c r="N543" s="122">
        <v>467970</v>
      </c>
      <c r="O543" s="124"/>
      <c r="P543" s="125">
        <f t="shared" si="9"/>
        <v>626</v>
      </c>
      <c r="Q543" s="126" t="s">
        <v>485</v>
      </c>
    </row>
    <row r="544" s="2" customFormat="1" ht="15.75" customHeight="1" spans="1:18">
      <c r="A544" s="115" t="s">
        <v>1640</v>
      </c>
      <c r="B544" s="116"/>
      <c r="C544" s="156"/>
      <c r="D544" s="14" t="s">
        <v>847</v>
      </c>
      <c r="E544" s="14">
        <v>6</v>
      </c>
      <c r="F544" s="14" t="s">
        <v>839</v>
      </c>
      <c r="G544" s="119">
        <v>42795</v>
      </c>
      <c r="H544" s="61" t="s">
        <v>840</v>
      </c>
      <c r="I544" s="120">
        <v>859</v>
      </c>
      <c r="J544" s="129"/>
      <c r="K544" s="129"/>
      <c r="L544" s="122">
        <v>537900</v>
      </c>
      <c r="M544" s="123">
        <v>0.87</v>
      </c>
      <c r="N544" s="122">
        <v>467970</v>
      </c>
      <c r="O544" s="124"/>
      <c r="P544" s="125">
        <f t="shared" si="9"/>
        <v>626</v>
      </c>
      <c r="Q544" s="126" t="s">
        <v>485</v>
      </c>
    </row>
    <row r="545" s="2" customFormat="1" ht="15.75" customHeight="1" spans="1:17">
      <c r="A545" s="115" t="s">
        <v>1641</v>
      </c>
      <c r="B545" s="116"/>
      <c r="C545" s="156"/>
      <c r="D545" s="14" t="s">
        <v>847</v>
      </c>
      <c r="E545" s="14">
        <v>7</v>
      </c>
      <c r="F545" s="14" t="s">
        <v>839</v>
      </c>
      <c r="G545" s="119">
        <v>42795</v>
      </c>
      <c r="H545" s="61" t="s">
        <v>840</v>
      </c>
      <c r="I545" s="120">
        <v>859</v>
      </c>
      <c r="J545" s="129"/>
      <c r="K545" s="129"/>
      <c r="L545" s="122">
        <v>537900</v>
      </c>
      <c r="M545" s="123">
        <v>0.87</v>
      </c>
      <c r="N545" s="122">
        <v>467970</v>
      </c>
      <c r="O545" s="124"/>
      <c r="P545" s="125">
        <f t="shared" si="9"/>
        <v>626</v>
      </c>
      <c r="Q545" s="126" t="s">
        <v>485</v>
      </c>
    </row>
    <row r="546" s="2" customFormat="1" ht="15.75" customHeight="1" spans="1:17">
      <c r="A546" s="115" t="s">
        <v>1642</v>
      </c>
      <c r="B546" s="116"/>
      <c r="C546" s="156"/>
      <c r="D546" s="14" t="s">
        <v>847</v>
      </c>
      <c r="E546" s="14">
        <v>8</v>
      </c>
      <c r="F546" s="14" t="s">
        <v>839</v>
      </c>
      <c r="G546" s="119">
        <v>42795</v>
      </c>
      <c r="H546" s="61" t="s">
        <v>840</v>
      </c>
      <c r="I546" s="120">
        <v>859</v>
      </c>
      <c r="J546" s="129"/>
      <c r="K546" s="129"/>
      <c r="L546" s="122">
        <v>537900</v>
      </c>
      <c r="M546" s="123">
        <v>0.87</v>
      </c>
      <c r="N546" s="122">
        <v>467970</v>
      </c>
      <c r="O546" s="124"/>
      <c r="P546" s="125">
        <f t="shared" si="9"/>
        <v>626</v>
      </c>
      <c r="Q546" s="126" t="s">
        <v>485</v>
      </c>
    </row>
    <row r="547" s="2" customFormat="1" ht="15.75" customHeight="1" spans="1:17">
      <c r="A547" s="115" t="s">
        <v>1643</v>
      </c>
      <c r="B547" s="116"/>
      <c r="C547" s="156"/>
      <c r="D547" s="14" t="s">
        <v>1625</v>
      </c>
      <c r="E547" s="14">
        <v>1</v>
      </c>
      <c r="F547" s="14" t="s">
        <v>839</v>
      </c>
      <c r="G547" s="119">
        <v>42795</v>
      </c>
      <c r="H547" s="61" t="s">
        <v>840</v>
      </c>
      <c r="I547" s="120">
        <v>525</v>
      </c>
      <c r="J547" s="129"/>
      <c r="K547" s="129"/>
      <c r="L547" s="122">
        <v>328750</v>
      </c>
      <c r="M547" s="123">
        <v>0.87</v>
      </c>
      <c r="N547" s="122">
        <v>286010</v>
      </c>
      <c r="O547" s="124"/>
      <c r="P547" s="125">
        <f t="shared" si="9"/>
        <v>626</v>
      </c>
      <c r="Q547" s="126" t="s">
        <v>485</v>
      </c>
    </row>
    <row r="548" s="2" customFormat="1" ht="15.75" customHeight="1" spans="1:17">
      <c r="A548" s="115" t="s">
        <v>1644</v>
      </c>
      <c r="B548" s="116"/>
      <c r="C548" s="156"/>
      <c r="D548" s="14" t="s">
        <v>1625</v>
      </c>
      <c r="E548" s="14">
        <v>2</v>
      </c>
      <c r="F548" s="14" t="s">
        <v>839</v>
      </c>
      <c r="G548" s="119">
        <v>42795</v>
      </c>
      <c r="H548" s="61" t="s">
        <v>840</v>
      </c>
      <c r="I548" s="166">
        <v>525</v>
      </c>
      <c r="J548" s="129"/>
      <c r="K548" s="129"/>
      <c r="L548" s="122">
        <v>328750</v>
      </c>
      <c r="M548" s="123">
        <v>0.87</v>
      </c>
      <c r="N548" s="122">
        <v>286010</v>
      </c>
      <c r="O548" s="124"/>
      <c r="P548" s="125">
        <f t="shared" si="9"/>
        <v>626</v>
      </c>
      <c r="Q548" s="126" t="s">
        <v>485</v>
      </c>
    </row>
    <row r="549" s="2" customFormat="1" ht="15.75" customHeight="1" spans="1:17">
      <c r="A549" s="115" t="s">
        <v>1645</v>
      </c>
      <c r="B549" s="116"/>
      <c r="C549" s="156"/>
      <c r="D549" s="14" t="s">
        <v>1625</v>
      </c>
      <c r="E549" s="14">
        <v>3</v>
      </c>
      <c r="F549" s="14" t="s">
        <v>839</v>
      </c>
      <c r="G549" s="119">
        <v>42795</v>
      </c>
      <c r="H549" s="61" t="s">
        <v>840</v>
      </c>
      <c r="I549" s="166">
        <v>525</v>
      </c>
      <c r="J549" s="129"/>
      <c r="K549" s="129"/>
      <c r="L549" s="122">
        <v>328750</v>
      </c>
      <c r="M549" s="123">
        <v>0.87</v>
      </c>
      <c r="N549" s="122">
        <v>286010</v>
      </c>
      <c r="O549" s="124"/>
      <c r="P549" s="125">
        <f t="shared" si="9"/>
        <v>626</v>
      </c>
      <c r="Q549" s="126" t="s">
        <v>485</v>
      </c>
    </row>
    <row r="550" s="2" customFormat="1" ht="15.75" customHeight="1" spans="1:17">
      <c r="A550" s="115" t="s">
        <v>1646</v>
      </c>
      <c r="B550" s="116"/>
      <c r="C550" s="156"/>
      <c r="D550" s="14" t="s">
        <v>1625</v>
      </c>
      <c r="E550" s="14">
        <v>4</v>
      </c>
      <c r="F550" s="14" t="s">
        <v>839</v>
      </c>
      <c r="G550" s="119">
        <v>42795</v>
      </c>
      <c r="H550" s="61" t="s">
        <v>840</v>
      </c>
      <c r="I550" s="120">
        <v>525</v>
      </c>
      <c r="J550" s="129"/>
      <c r="K550" s="129"/>
      <c r="L550" s="122">
        <v>328750</v>
      </c>
      <c r="M550" s="123">
        <v>0.87</v>
      </c>
      <c r="N550" s="122">
        <v>286010</v>
      </c>
      <c r="O550" s="124"/>
      <c r="P550" s="125">
        <f t="shared" si="9"/>
        <v>626</v>
      </c>
      <c r="Q550" s="126" t="s">
        <v>485</v>
      </c>
    </row>
    <row r="551" s="2" customFormat="1" ht="15.75" customHeight="1" spans="1:17">
      <c r="A551" s="115" t="s">
        <v>1647</v>
      </c>
      <c r="B551" s="116"/>
      <c r="C551" s="156"/>
      <c r="D551" s="14" t="s">
        <v>1625</v>
      </c>
      <c r="E551" s="14">
        <v>5</v>
      </c>
      <c r="F551" s="14" t="s">
        <v>839</v>
      </c>
      <c r="G551" s="119">
        <v>42795</v>
      </c>
      <c r="H551" s="61" t="s">
        <v>840</v>
      </c>
      <c r="I551" s="120">
        <v>525</v>
      </c>
      <c r="J551" s="129"/>
      <c r="K551" s="129"/>
      <c r="L551" s="122">
        <v>328750</v>
      </c>
      <c r="M551" s="123">
        <v>0.87</v>
      </c>
      <c r="N551" s="122">
        <v>286010</v>
      </c>
      <c r="O551" s="124"/>
      <c r="P551" s="125">
        <f t="shared" si="9"/>
        <v>626</v>
      </c>
      <c r="Q551" s="126" t="s">
        <v>485</v>
      </c>
    </row>
    <row r="552" s="75" customFormat="1" ht="15.75" customHeight="1" spans="1:17">
      <c r="A552" s="115" t="s">
        <v>1648</v>
      </c>
      <c r="B552" s="116"/>
      <c r="C552" s="156"/>
      <c r="D552" s="14" t="s">
        <v>1625</v>
      </c>
      <c r="E552" s="14">
        <v>6</v>
      </c>
      <c r="F552" s="14" t="s">
        <v>839</v>
      </c>
      <c r="G552" s="119">
        <v>42795</v>
      </c>
      <c r="H552" s="61" t="s">
        <v>840</v>
      </c>
      <c r="I552" s="120">
        <v>525</v>
      </c>
      <c r="J552" s="129"/>
      <c r="K552" s="129"/>
      <c r="L552" s="122">
        <v>328750</v>
      </c>
      <c r="M552" s="123">
        <v>0.87</v>
      </c>
      <c r="N552" s="122">
        <v>286010</v>
      </c>
      <c r="O552" s="124"/>
      <c r="P552" s="125">
        <f t="shared" si="9"/>
        <v>626</v>
      </c>
      <c r="Q552" s="126" t="s">
        <v>485</v>
      </c>
    </row>
    <row r="553" s="2" customFormat="1" ht="15.75" customHeight="1" spans="1:17">
      <c r="A553" s="115" t="s">
        <v>1649</v>
      </c>
      <c r="B553" s="116"/>
      <c r="C553" s="156"/>
      <c r="D553" s="14" t="s">
        <v>1625</v>
      </c>
      <c r="E553" s="14">
        <v>7</v>
      </c>
      <c r="F553" s="14" t="s">
        <v>839</v>
      </c>
      <c r="G553" s="119">
        <v>42795</v>
      </c>
      <c r="H553" s="61" t="s">
        <v>840</v>
      </c>
      <c r="I553" s="120">
        <v>525</v>
      </c>
      <c r="J553" s="129"/>
      <c r="K553" s="129"/>
      <c r="L553" s="122">
        <v>328750</v>
      </c>
      <c r="M553" s="123">
        <v>0.87</v>
      </c>
      <c r="N553" s="122">
        <v>286010</v>
      </c>
      <c r="O553" s="124"/>
      <c r="P553" s="125">
        <f t="shared" si="9"/>
        <v>626</v>
      </c>
      <c r="Q553" s="126" t="s">
        <v>485</v>
      </c>
    </row>
    <row r="554" s="2" customFormat="1" ht="15.75" customHeight="1" spans="1:17">
      <c r="A554" s="115" t="s">
        <v>1650</v>
      </c>
      <c r="B554" s="116"/>
      <c r="C554" s="156"/>
      <c r="D554" s="14" t="s">
        <v>1625</v>
      </c>
      <c r="E554" s="14">
        <v>8</v>
      </c>
      <c r="F554" s="14" t="s">
        <v>839</v>
      </c>
      <c r="G554" s="119">
        <v>42795</v>
      </c>
      <c r="H554" s="61" t="s">
        <v>840</v>
      </c>
      <c r="I554" s="120">
        <v>525</v>
      </c>
      <c r="J554" s="129"/>
      <c r="K554" s="129"/>
      <c r="L554" s="122">
        <v>328750</v>
      </c>
      <c r="M554" s="123">
        <v>0.87</v>
      </c>
      <c r="N554" s="122">
        <v>286010</v>
      </c>
      <c r="O554" s="124"/>
      <c r="P554" s="125">
        <f t="shared" si="9"/>
        <v>626</v>
      </c>
      <c r="Q554" s="126" t="s">
        <v>485</v>
      </c>
    </row>
    <row r="555" s="2" customFormat="1" ht="15.75" customHeight="1" spans="1:17">
      <c r="A555" s="115" t="s">
        <v>1651</v>
      </c>
      <c r="B555" s="116"/>
      <c r="C555" s="156"/>
      <c r="D555" s="14" t="s">
        <v>1625</v>
      </c>
      <c r="E555" s="14">
        <v>9</v>
      </c>
      <c r="F555" s="14" t="s">
        <v>839</v>
      </c>
      <c r="G555" s="119">
        <v>42795</v>
      </c>
      <c r="H555" s="61" t="s">
        <v>840</v>
      </c>
      <c r="I555" s="120">
        <v>525</v>
      </c>
      <c r="J555" s="129"/>
      <c r="K555" s="129"/>
      <c r="L555" s="122">
        <v>328750</v>
      </c>
      <c r="M555" s="123">
        <v>0.87</v>
      </c>
      <c r="N555" s="122">
        <v>286010</v>
      </c>
      <c r="O555" s="124"/>
      <c r="P555" s="125">
        <f t="shared" si="9"/>
        <v>626</v>
      </c>
      <c r="Q555" s="126" t="s">
        <v>485</v>
      </c>
    </row>
    <row r="556" s="2" customFormat="1" ht="15.75" customHeight="1" spans="1:17">
      <c r="A556" s="115" t="s">
        <v>1652</v>
      </c>
      <c r="B556" s="116"/>
      <c r="C556" s="156"/>
      <c r="D556" s="14" t="s">
        <v>1625</v>
      </c>
      <c r="E556" s="14">
        <v>10</v>
      </c>
      <c r="F556" s="14" t="s">
        <v>839</v>
      </c>
      <c r="G556" s="119">
        <v>42795</v>
      </c>
      <c r="H556" s="61" t="s">
        <v>840</v>
      </c>
      <c r="I556" s="120">
        <v>525</v>
      </c>
      <c r="J556" s="129"/>
      <c r="K556" s="129"/>
      <c r="L556" s="122">
        <v>328750</v>
      </c>
      <c r="M556" s="123">
        <v>0.87</v>
      </c>
      <c r="N556" s="122">
        <v>286010</v>
      </c>
      <c r="O556" s="124"/>
      <c r="P556" s="125">
        <f t="shared" si="9"/>
        <v>626</v>
      </c>
      <c r="Q556" s="126" t="s">
        <v>485</v>
      </c>
    </row>
    <row r="557" s="2" customFormat="1" ht="15.75" customHeight="1" spans="1:17">
      <c r="A557" s="115" t="s">
        <v>1653</v>
      </c>
      <c r="B557" s="116"/>
      <c r="C557" s="156"/>
      <c r="D557" s="14" t="s">
        <v>847</v>
      </c>
      <c r="E557" s="14">
        <v>1</v>
      </c>
      <c r="F557" s="14" t="s">
        <v>839</v>
      </c>
      <c r="G557" s="119">
        <v>42795</v>
      </c>
      <c r="H557" s="61" t="s">
        <v>840</v>
      </c>
      <c r="I557" s="120">
        <v>859</v>
      </c>
      <c r="J557" s="129"/>
      <c r="K557" s="129"/>
      <c r="L557" s="122">
        <v>537900</v>
      </c>
      <c r="M557" s="123">
        <v>0.87</v>
      </c>
      <c r="N557" s="122">
        <v>467970</v>
      </c>
      <c r="O557" s="124"/>
      <c r="P557" s="125">
        <f t="shared" si="9"/>
        <v>626</v>
      </c>
      <c r="Q557" s="126" t="s">
        <v>485</v>
      </c>
    </row>
    <row r="558" s="2" customFormat="1" ht="15.75" customHeight="1" spans="1:17">
      <c r="A558" s="115" t="s">
        <v>1654</v>
      </c>
      <c r="B558" s="116"/>
      <c r="C558" s="156"/>
      <c r="D558" s="14" t="s">
        <v>847</v>
      </c>
      <c r="E558" s="14">
        <v>2</v>
      </c>
      <c r="F558" s="14" t="s">
        <v>839</v>
      </c>
      <c r="G558" s="119">
        <v>42795</v>
      </c>
      <c r="H558" s="61" t="s">
        <v>840</v>
      </c>
      <c r="I558" s="120">
        <v>859</v>
      </c>
      <c r="J558" s="129"/>
      <c r="K558" s="129"/>
      <c r="L558" s="122">
        <v>537900</v>
      </c>
      <c r="M558" s="123">
        <v>0.87</v>
      </c>
      <c r="N558" s="122">
        <v>467970</v>
      </c>
      <c r="O558" s="124"/>
      <c r="P558" s="125">
        <f t="shared" si="9"/>
        <v>626</v>
      </c>
      <c r="Q558" s="126" t="s">
        <v>485</v>
      </c>
    </row>
    <row r="559" s="2" customFormat="1" ht="15.75" customHeight="1" spans="1:17">
      <c r="A559" s="115" t="s">
        <v>1655</v>
      </c>
      <c r="B559" s="116"/>
      <c r="C559" s="156"/>
      <c r="D559" s="14" t="s">
        <v>847</v>
      </c>
      <c r="E559" s="14">
        <v>3</v>
      </c>
      <c r="F559" s="14" t="s">
        <v>839</v>
      </c>
      <c r="G559" s="119">
        <v>42795</v>
      </c>
      <c r="H559" s="61" t="s">
        <v>840</v>
      </c>
      <c r="I559" s="120">
        <v>859</v>
      </c>
      <c r="J559" s="129"/>
      <c r="K559" s="129"/>
      <c r="L559" s="122">
        <v>537900</v>
      </c>
      <c r="M559" s="123">
        <v>0.87</v>
      </c>
      <c r="N559" s="122">
        <v>467970</v>
      </c>
      <c r="O559" s="124"/>
      <c r="P559" s="125">
        <f t="shared" si="9"/>
        <v>626</v>
      </c>
      <c r="Q559" s="126" t="s">
        <v>485</v>
      </c>
    </row>
    <row r="560" s="2" customFormat="1" ht="15.75" customHeight="1" spans="1:17">
      <c r="A560" s="115" t="s">
        <v>1656</v>
      </c>
      <c r="B560" s="116"/>
      <c r="C560" s="156"/>
      <c r="D560" s="14" t="s">
        <v>847</v>
      </c>
      <c r="E560" s="14">
        <v>4</v>
      </c>
      <c r="F560" s="14" t="s">
        <v>839</v>
      </c>
      <c r="G560" s="119">
        <v>42795</v>
      </c>
      <c r="H560" s="61" t="s">
        <v>840</v>
      </c>
      <c r="I560" s="120">
        <v>859</v>
      </c>
      <c r="J560" s="129"/>
      <c r="K560" s="129"/>
      <c r="L560" s="122">
        <v>537900</v>
      </c>
      <c r="M560" s="123">
        <v>0.87</v>
      </c>
      <c r="N560" s="122">
        <v>467970</v>
      </c>
      <c r="O560" s="124"/>
      <c r="P560" s="125">
        <f t="shared" si="9"/>
        <v>626</v>
      </c>
      <c r="Q560" s="126" t="s">
        <v>485</v>
      </c>
    </row>
    <row r="561" s="2" customFormat="1" ht="15.75" customHeight="1" spans="1:17">
      <c r="A561" s="115" t="s">
        <v>1657</v>
      </c>
      <c r="B561" s="116"/>
      <c r="C561" s="156"/>
      <c r="D561" s="14" t="s">
        <v>847</v>
      </c>
      <c r="E561" s="14">
        <v>5</v>
      </c>
      <c r="F561" s="14" t="s">
        <v>839</v>
      </c>
      <c r="G561" s="119">
        <v>42795</v>
      </c>
      <c r="H561" s="61" t="s">
        <v>840</v>
      </c>
      <c r="I561" s="120">
        <v>859</v>
      </c>
      <c r="J561" s="129"/>
      <c r="K561" s="129"/>
      <c r="L561" s="122">
        <v>537900</v>
      </c>
      <c r="M561" s="123">
        <v>0.87</v>
      </c>
      <c r="N561" s="122">
        <v>467970</v>
      </c>
      <c r="O561" s="124"/>
      <c r="P561" s="125">
        <f t="shared" si="9"/>
        <v>626</v>
      </c>
      <c r="Q561" s="126" t="s">
        <v>485</v>
      </c>
    </row>
    <row r="562" s="2" customFormat="1" ht="15.75" customHeight="1" spans="1:17">
      <c r="A562" s="115" t="s">
        <v>1658</v>
      </c>
      <c r="B562" s="116"/>
      <c r="C562" s="156"/>
      <c r="D562" s="14" t="s">
        <v>847</v>
      </c>
      <c r="E562" s="14">
        <v>6</v>
      </c>
      <c r="F562" s="14" t="s">
        <v>839</v>
      </c>
      <c r="G562" s="119">
        <v>42795</v>
      </c>
      <c r="H562" s="61" t="s">
        <v>840</v>
      </c>
      <c r="I562" s="120">
        <v>859</v>
      </c>
      <c r="J562" s="129"/>
      <c r="K562" s="129"/>
      <c r="L562" s="122">
        <v>537900</v>
      </c>
      <c r="M562" s="123">
        <v>0.87</v>
      </c>
      <c r="N562" s="122">
        <v>467970</v>
      </c>
      <c r="O562" s="124"/>
      <c r="P562" s="125">
        <f t="shared" si="9"/>
        <v>626</v>
      </c>
      <c r="Q562" s="126" t="s">
        <v>485</v>
      </c>
    </row>
    <row r="563" s="2" customFormat="1" ht="15.75" customHeight="1" spans="1:17">
      <c r="A563" s="115" t="s">
        <v>1659</v>
      </c>
      <c r="B563" s="116"/>
      <c r="C563" s="156"/>
      <c r="D563" s="14" t="s">
        <v>847</v>
      </c>
      <c r="E563" s="14">
        <v>7</v>
      </c>
      <c r="F563" s="14" t="s">
        <v>839</v>
      </c>
      <c r="G563" s="119">
        <v>42795</v>
      </c>
      <c r="H563" s="61" t="s">
        <v>840</v>
      </c>
      <c r="I563" s="120">
        <v>859</v>
      </c>
      <c r="J563" s="129"/>
      <c r="K563" s="129"/>
      <c r="L563" s="122">
        <v>537900</v>
      </c>
      <c r="M563" s="123">
        <v>0.87</v>
      </c>
      <c r="N563" s="122">
        <v>467970</v>
      </c>
      <c r="O563" s="124"/>
      <c r="P563" s="125">
        <f t="shared" si="9"/>
        <v>626</v>
      </c>
      <c r="Q563" s="126" t="s">
        <v>485</v>
      </c>
    </row>
    <row r="564" s="2" customFormat="1" ht="15.75" customHeight="1" spans="1:17">
      <c r="A564" s="115" t="s">
        <v>1660</v>
      </c>
      <c r="B564" s="116"/>
      <c r="C564" s="156"/>
      <c r="D564" s="14" t="s">
        <v>847</v>
      </c>
      <c r="E564" s="14">
        <v>8</v>
      </c>
      <c r="F564" s="14" t="s">
        <v>839</v>
      </c>
      <c r="G564" s="119">
        <v>42795</v>
      </c>
      <c r="H564" s="61" t="s">
        <v>840</v>
      </c>
      <c r="I564" s="120">
        <v>859</v>
      </c>
      <c r="J564" s="129"/>
      <c r="K564" s="129"/>
      <c r="L564" s="122">
        <v>537900</v>
      </c>
      <c r="M564" s="123">
        <v>0.87</v>
      </c>
      <c r="N564" s="122">
        <v>467970</v>
      </c>
      <c r="O564" s="124"/>
      <c r="P564" s="125">
        <f t="shared" si="9"/>
        <v>626</v>
      </c>
      <c r="Q564" s="126" t="s">
        <v>485</v>
      </c>
    </row>
    <row r="565" s="2" customFormat="1" ht="15.75" customHeight="1" spans="1:17">
      <c r="A565" s="115" t="s">
        <v>1661</v>
      </c>
      <c r="B565" s="116"/>
      <c r="C565" s="156"/>
      <c r="D565" s="14" t="s">
        <v>1625</v>
      </c>
      <c r="E565" s="14">
        <v>1</v>
      </c>
      <c r="F565" s="14" t="s">
        <v>839</v>
      </c>
      <c r="G565" s="119">
        <v>42795</v>
      </c>
      <c r="H565" s="61" t="s">
        <v>840</v>
      </c>
      <c r="I565" s="120">
        <v>1095</v>
      </c>
      <c r="J565" s="129"/>
      <c r="K565" s="129"/>
      <c r="L565" s="122">
        <v>685690</v>
      </c>
      <c r="M565" s="123">
        <v>0.87</v>
      </c>
      <c r="N565" s="122">
        <v>596550</v>
      </c>
      <c r="O565" s="124"/>
      <c r="P565" s="125">
        <f t="shared" si="9"/>
        <v>626</v>
      </c>
      <c r="Q565" s="126" t="s">
        <v>485</v>
      </c>
    </row>
    <row r="566" s="75" customFormat="1" ht="15.75" customHeight="1" spans="1:17">
      <c r="A566" s="115" t="s">
        <v>1662</v>
      </c>
      <c r="B566" s="116"/>
      <c r="C566" s="156"/>
      <c r="D566" s="14" t="s">
        <v>1625</v>
      </c>
      <c r="E566" s="14">
        <v>2</v>
      </c>
      <c r="F566" s="14" t="s">
        <v>839</v>
      </c>
      <c r="G566" s="119">
        <v>42795</v>
      </c>
      <c r="H566" s="61" t="s">
        <v>840</v>
      </c>
      <c r="I566" s="120">
        <v>1095</v>
      </c>
      <c r="J566" s="129"/>
      <c r="K566" s="129"/>
      <c r="L566" s="122">
        <v>685690</v>
      </c>
      <c r="M566" s="123">
        <v>0.87</v>
      </c>
      <c r="N566" s="122">
        <v>596550</v>
      </c>
      <c r="O566" s="124"/>
      <c r="P566" s="125">
        <f t="shared" si="9"/>
        <v>626</v>
      </c>
      <c r="Q566" s="126" t="s">
        <v>485</v>
      </c>
    </row>
    <row r="567" s="2" customFormat="1" ht="15.75" customHeight="1" spans="1:17">
      <c r="A567" s="115" t="s">
        <v>1663</v>
      </c>
      <c r="B567" s="116"/>
      <c r="C567" s="156"/>
      <c r="D567" s="14" t="s">
        <v>1625</v>
      </c>
      <c r="E567" s="14">
        <v>3</v>
      </c>
      <c r="F567" s="14" t="s">
        <v>839</v>
      </c>
      <c r="G567" s="119">
        <v>42795</v>
      </c>
      <c r="H567" s="61" t="s">
        <v>840</v>
      </c>
      <c r="I567" s="120">
        <v>1095</v>
      </c>
      <c r="J567" s="129"/>
      <c r="K567" s="129"/>
      <c r="L567" s="122">
        <v>685690</v>
      </c>
      <c r="M567" s="123">
        <v>0.87</v>
      </c>
      <c r="N567" s="122">
        <v>596550</v>
      </c>
      <c r="O567" s="124"/>
      <c r="P567" s="125">
        <f t="shared" si="9"/>
        <v>626</v>
      </c>
      <c r="Q567" s="126" t="s">
        <v>485</v>
      </c>
    </row>
    <row r="568" s="2" customFormat="1" ht="15.75" customHeight="1" spans="1:17">
      <c r="A568" s="115" t="s">
        <v>1664</v>
      </c>
      <c r="B568" s="116"/>
      <c r="C568" s="156"/>
      <c r="D568" s="14" t="s">
        <v>1625</v>
      </c>
      <c r="E568" s="14">
        <v>4</v>
      </c>
      <c r="F568" s="14" t="s">
        <v>839</v>
      </c>
      <c r="G568" s="119">
        <v>42795</v>
      </c>
      <c r="H568" s="61" t="s">
        <v>840</v>
      </c>
      <c r="I568" s="120">
        <v>1095</v>
      </c>
      <c r="J568" s="129"/>
      <c r="K568" s="129"/>
      <c r="L568" s="122">
        <v>685690</v>
      </c>
      <c r="M568" s="123">
        <v>0.87</v>
      </c>
      <c r="N568" s="122">
        <v>596550</v>
      </c>
      <c r="O568" s="124"/>
      <c r="P568" s="125">
        <f t="shared" si="9"/>
        <v>626</v>
      </c>
      <c r="Q568" s="126" t="s">
        <v>485</v>
      </c>
    </row>
    <row r="569" s="2" customFormat="1" ht="15.75" customHeight="1" spans="1:17">
      <c r="A569" s="115" t="s">
        <v>1665</v>
      </c>
      <c r="B569" s="116"/>
      <c r="C569" s="156"/>
      <c r="D569" s="14" t="s">
        <v>847</v>
      </c>
      <c r="E569" s="14">
        <v>1</v>
      </c>
      <c r="F569" s="14" t="s">
        <v>839</v>
      </c>
      <c r="G569" s="119">
        <v>42795</v>
      </c>
      <c r="H569" s="61" t="s">
        <v>840</v>
      </c>
      <c r="I569" s="120">
        <v>859</v>
      </c>
      <c r="J569" s="129"/>
      <c r="K569" s="129"/>
      <c r="L569" s="122">
        <v>537900</v>
      </c>
      <c r="M569" s="123">
        <v>0.87</v>
      </c>
      <c r="N569" s="122">
        <v>467970</v>
      </c>
      <c r="O569" s="124"/>
      <c r="P569" s="125">
        <f t="shared" si="9"/>
        <v>626</v>
      </c>
      <c r="Q569" s="126" t="s">
        <v>485</v>
      </c>
    </row>
    <row r="570" s="2" customFormat="1" ht="15.75" customHeight="1" spans="1:17">
      <c r="A570" s="115" t="s">
        <v>1666</v>
      </c>
      <c r="B570" s="116"/>
      <c r="C570" s="156"/>
      <c r="D570" s="14" t="s">
        <v>847</v>
      </c>
      <c r="E570" s="14">
        <v>2</v>
      </c>
      <c r="F570" s="14" t="s">
        <v>839</v>
      </c>
      <c r="G570" s="119">
        <v>42795</v>
      </c>
      <c r="H570" s="61" t="s">
        <v>840</v>
      </c>
      <c r="I570" s="120">
        <v>859</v>
      </c>
      <c r="J570" s="129"/>
      <c r="K570" s="129"/>
      <c r="L570" s="122">
        <v>537900</v>
      </c>
      <c r="M570" s="123">
        <v>0.87</v>
      </c>
      <c r="N570" s="122">
        <v>467970</v>
      </c>
      <c r="O570" s="124"/>
      <c r="P570" s="125">
        <f t="shared" si="9"/>
        <v>626</v>
      </c>
      <c r="Q570" s="126" t="s">
        <v>485</v>
      </c>
    </row>
    <row r="571" s="2" customFormat="1" ht="15.75" customHeight="1" spans="1:17">
      <c r="A571" s="115" t="s">
        <v>1667</v>
      </c>
      <c r="B571" s="116"/>
      <c r="C571" s="156"/>
      <c r="D571" s="14" t="s">
        <v>847</v>
      </c>
      <c r="E571" s="14">
        <v>3</v>
      </c>
      <c r="F571" s="14" t="s">
        <v>839</v>
      </c>
      <c r="G571" s="119">
        <v>42795</v>
      </c>
      <c r="H571" s="61" t="s">
        <v>840</v>
      </c>
      <c r="I571" s="120">
        <v>859</v>
      </c>
      <c r="J571" s="129"/>
      <c r="K571" s="129"/>
      <c r="L571" s="122">
        <v>537900</v>
      </c>
      <c r="M571" s="123">
        <v>0.87</v>
      </c>
      <c r="N571" s="122">
        <v>467970</v>
      </c>
      <c r="O571" s="124"/>
      <c r="P571" s="125">
        <f t="shared" si="9"/>
        <v>626</v>
      </c>
      <c r="Q571" s="126" t="s">
        <v>485</v>
      </c>
    </row>
    <row r="572" s="2" customFormat="1" ht="15.75" customHeight="1" spans="1:17">
      <c r="A572" s="115" t="s">
        <v>1668</v>
      </c>
      <c r="B572" s="116"/>
      <c r="C572" s="156"/>
      <c r="D572" s="14" t="s">
        <v>847</v>
      </c>
      <c r="E572" s="14">
        <v>4</v>
      </c>
      <c r="F572" s="14" t="s">
        <v>839</v>
      </c>
      <c r="G572" s="119">
        <v>42795</v>
      </c>
      <c r="H572" s="61" t="s">
        <v>840</v>
      </c>
      <c r="I572" s="120">
        <v>859</v>
      </c>
      <c r="J572" s="129"/>
      <c r="K572" s="129"/>
      <c r="L572" s="122">
        <v>537900</v>
      </c>
      <c r="M572" s="123">
        <v>0.87</v>
      </c>
      <c r="N572" s="122">
        <v>467970</v>
      </c>
      <c r="O572" s="124"/>
      <c r="P572" s="125">
        <f t="shared" si="9"/>
        <v>626</v>
      </c>
      <c r="Q572" s="126" t="s">
        <v>485</v>
      </c>
    </row>
    <row r="573" s="2" customFormat="1" ht="15.75" customHeight="1" spans="1:17">
      <c r="A573" s="115" t="s">
        <v>1669</v>
      </c>
      <c r="B573" s="116"/>
      <c r="C573" s="156"/>
      <c r="D573" s="14" t="s">
        <v>847</v>
      </c>
      <c r="E573" s="14">
        <v>5</v>
      </c>
      <c r="F573" s="14" t="s">
        <v>839</v>
      </c>
      <c r="G573" s="119">
        <v>42795</v>
      </c>
      <c r="H573" s="61" t="s">
        <v>840</v>
      </c>
      <c r="I573" s="120">
        <v>859</v>
      </c>
      <c r="J573" s="129"/>
      <c r="K573" s="129"/>
      <c r="L573" s="122">
        <v>537900</v>
      </c>
      <c r="M573" s="123">
        <v>0.87</v>
      </c>
      <c r="N573" s="122">
        <v>467970</v>
      </c>
      <c r="O573" s="124"/>
      <c r="P573" s="125">
        <f t="shared" si="9"/>
        <v>626</v>
      </c>
      <c r="Q573" s="126" t="s">
        <v>485</v>
      </c>
    </row>
    <row r="574" s="2" customFormat="1" ht="15.75" customHeight="1" spans="1:17">
      <c r="A574" s="115" t="s">
        <v>1670</v>
      </c>
      <c r="B574" s="116"/>
      <c r="C574" s="156"/>
      <c r="D574" s="14" t="s">
        <v>847</v>
      </c>
      <c r="E574" s="14">
        <v>6</v>
      </c>
      <c r="F574" s="14" t="s">
        <v>839</v>
      </c>
      <c r="G574" s="119">
        <v>42795</v>
      </c>
      <c r="H574" s="61" t="s">
        <v>840</v>
      </c>
      <c r="I574" s="120">
        <v>859</v>
      </c>
      <c r="J574" s="129"/>
      <c r="K574" s="129"/>
      <c r="L574" s="122">
        <v>537900</v>
      </c>
      <c r="M574" s="123">
        <v>0.87</v>
      </c>
      <c r="N574" s="122">
        <v>467970</v>
      </c>
      <c r="O574" s="124"/>
      <c r="P574" s="125">
        <f t="shared" si="9"/>
        <v>626</v>
      </c>
      <c r="Q574" s="126" t="s">
        <v>485</v>
      </c>
    </row>
    <row r="575" s="2" customFormat="1" ht="15.75" customHeight="1" spans="1:17">
      <c r="A575" s="115" t="s">
        <v>1671</v>
      </c>
      <c r="B575" s="116"/>
      <c r="C575" s="156"/>
      <c r="D575" s="14" t="s">
        <v>847</v>
      </c>
      <c r="E575" s="14">
        <v>7</v>
      </c>
      <c r="F575" s="14" t="s">
        <v>839</v>
      </c>
      <c r="G575" s="119">
        <v>42795</v>
      </c>
      <c r="H575" s="61" t="s">
        <v>840</v>
      </c>
      <c r="I575" s="120">
        <v>859</v>
      </c>
      <c r="J575" s="129"/>
      <c r="K575" s="129"/>
      <c r="L575" s="122">
        <v>537900</v>
      </c>
      <c r="M575" s="123">
        <v>0.87</v>
      </c>
      <c r="N575" s="122">
        <v>467970</v>
      </c>
      <c r="O575" s="124"/>
      <c r="P575" s="125">
        <f t="shared" si="9"/>
        <v>626</v>
      </c>
      <c r="Q575" s="126" t="s">
        <v>485</v>
      </c>
    </row>
    <row r="576" s="2" customFormat="1" ht="15.75" customHeight="1" spans="1:17">
      <c r="A576" s="115" t="s">
        <v>1672</v>
      </c>
      <c r="B576" s="116"/>
      <c r="C576" s="156"/>
      <c r="D576" s="14" t="s">
        <v>847</v>
      </c>
      <c r="E576" s="14">
        <v>8</v>
      </c>
      <c r="F576" s="14" t="s">
        <v>839</v>
      </c>
      <c r="G576" s="119">
        <v>42795</v>
      </c>
      <c r="H576" s="61" t="s">
        <v>840</v>
      </c>
      <c r="I576" s="120">
        <v>859</v>
      </c>
      <c r="J576" s="129"/>
      <c r="K576" s="129"/>
      <c r="L576" s="122">
        <v>537900</v>
      </c>
      <c r="M576" s="123">
        <v>0.87</v>
      </c>
      <c r="N576" s="122">
        <v>467970</v>
      </c>
      <c r="O576" s="124"/>
      <c r="P576" s="125">
        <f t="shared" si="9"/>
        <v>626</v>
      </c>
      <c r="Q576" s="126" t="s">
        <v>485</v>
      </c>
    </row>
    <row r="577" s="2" customFormat="1" ht="15.75" customHeight="1" spans="1:17">
      <c r="A577" s="115" t="s">
        <v>1673</v>
      </c>
      <c r="B577" s="116"/>
      <c r="C577" s="156"/>
      <c r="D577" s="14" t="s">
        <v>847</v>
      </c>
      <c r="E577" s="14">
        <v>9</v>
      </c>
      <c r="F577" s="14" t="s">
        <v>839</v>
      </c>
      <c r="G577" s="119">
        <v>42795</v>
      </c>
      <c r="H577" s="61" t="s">
        <v>840</v>
      </c>
      <c r="I577" s="120">
        <v>859</v>
      </c>
      <c r="J577" s="129"/>
      <c r="K577" s="129"/>
      <c r="L577" s="122">
        <v>537900</v>
      </c>
      <c r="M577" s="123">
        <v>0.87</v>
      </c>
      <c r="N577" s="122">
        <v>467970</v>
      </c>
      <c r="O577" s="124"/>
      <c r="P577" s="125">
        <f t="shared" si="9"/>
        <v>626</v>
      </c>
      <c r="Q577" s="126" t="s">
        <v>485</v>
      </c>
    </row>
    <row r="578" s="2" customFormat="1" ht="15.75" customHeight="1" spans="1:17">
      <c r="A578" s="115" t="s">
        <v>1674</v>
      </c>
      <c r="B578" s="116"/>
      <c r="C578" s="156"/>
      <c r="D578" s="14" t="s">
        <v>847</v>
      </c>
      <c r="E578" s="14">
        <v>10</v>
      </c>
      <c r="F578" s="14" t="s">
        <v>839</v>
      </c>
      <c r="G578" s="119">
        <v>42795</v>
      </c>
      <c r="H578" s="61" t="s">
        <v>840</v>
      </c>
      <c r="I578" s="120">
        <v>859</v>
      </c>
      <c r="J578" s="129"/>
      <c r="K578" s="129"/>
      <c r="L578" s="122">
        <v>537900</v>
      </c>
      <c r="M578" s="123">
        <v>0.87</v>
      </c>
      <c r="N578" s="122">
        <v>467970</v>
      </c>
      <c r="O578" s="124"/>
      <c r="P578" s="125">
        <f t="shared" si="9"/>
        <v>626</v>
      </c>
      <c r="Q578" s="126" t="s">
        <v>485</v>
      </c>
    </row>
    <row r="579" s="2" customFormat="1" ht="15.75" customHeight="1" spans="1:17">
      <c r="A579" s="115" t="s">
        <v>1675</v>
      </c>
      <c r="B579" s="116"/>
      <c r="C579" s="156"/>
      <c r="D579" s="14" t="s">
        <v>1625</v>
      </c>
      <c r="E579" s="14">
        <v>1</v>
      </c>
      <c r="F579" s="14" t="s">
        <v>839</v>
      </c>
      <c r="G579" s="119">
        <v>42795</v>
      </c>
      <c r="H579" s="61" t="s">
        <v>840</v>
      </c>
      <c r="I579" s="120">
        <v>252</v>
      </c>
      <c r="J579" s="129"/>
      <c r="K579" s="129"/>
      <c r="L579" s="122">
        <v>157800</v>
      </c>
      <c r="M579" s="123">
        <v>0.87</v>
      </c>
      <c r="N579" s="122">
        <v>137290</v>
      </c>
      <c r="O579" s="124"/>
      <c r="P579" s="125">
        <f t="shared" si="9"/>
        <v>626</v>
      </c>
      <c r="Q579" s="126" t="s">
        <v>485</v>
      </c>
    </row>
    <row r="580" s="2" customFormat="1" ht="15.75" customHeight="1" spans="1:17">
      <c r="A580" s="115" t="s">
        <v>1676</v>
      </c>
      <c r="B580" s="116"/>
      <c r="C580" s="156"/>
      <c r="D580" s="14" t="s">
        <v>1625</v>
      </c>
      <c r="E580" s="14">
        <v>2</v>
      </c>
      <c r="F580" s="14" t="s">
        <v>839</v>
      </c>
      <c r="G580" s="119">
        <v>42795</v>
      </c>
      <c r="H580" s="61" t="s">
        <v>840</v>
      </c>
      <c r="I580" s="120">
        <v>252</v>
      </c>
      <c r="J580" s="129"/>
      <c r="K580" s="129"/>
      <c r="L580" s="122">
        <v>157800</v>
      </c>
      <c r="M580" s="123">
        <v>0.87</v>
      </c>
      <c r="N580" s="122">
        <v>137290</v>
      </c>
      <c r="O580" s="124"/>
      <c r="P580" s="125">
        <f t="shared" si="9"/>
        <v>626</v>
      </c>
      <c r="Q580" s="126" t="s">
        <v>485</v>
      </c>
    </row>
    <row r="581" s="75" customFormat="1" ht="15.75" customHeight="1" spans="1:17">
      <c r="A581" s="115" t="s">
        <v>1677</v>
      </c>
      <c r="B581" s="116"/>
      <c r="C581" s="156"/>
      <c r="D581" s="14" t="s">
        <v>1625</v>
      </c>
      <c r="E581" s="14">
        <v>3</v>
      </c>
      <c r="F581" s="14" t="s">
        <v>839</v>
      </c>
      <c r="G581" s="119">
        <v>42795</v>
      </c>
      <c r="H581" s="61" t="s">
        <v>840</v>
      </c>
      <c r="I581" s="120">
        <v>252</v>
      </c>
      <c r="J581" s="129"/>
      <c r="K581" s="129"/>
      <c r="L581" s="122">
        <v>157800</v>
      </c>
      <c r="M581" s="123">
        <v>0.87</v>
      </c>
      <c r="N581" s="122">
        <v>137290</v>
      </c>
      <c r="O581" s="124"/>
      <c r="P581" s="125">
        <f t="shared" si="9"/>
        <v>626</v>
      </c>
      <c r="Q581" s="126" t="s">
        <v>485</v>
      </c>
    </row>
    <row r="582" s="2" customFormat="1" ht="15.75" customHeight="1" spans="1:17">
      <c r="A582" s="115" t="s">
        <v>1678</v>
      </c>
      <c r="B582" s="116"/>
      <c r="C582" s="156"/>
      <c r="D582" s="14" t="s">
        <v>1625</v>
      </c>
      <c r="E582" s="14">
        <v>4</v>
      </c>
      <c r="F582" s="14" t="s">
        <v>839</v>
      </c>
      <c r="G582" s="119">
        <v>42795</v>
      </c>
      <c r="H582" s="61" t="s">
        <v>840</v>
      </c>
      <c r="I582" s="120">
        <v>252</v>
      </c>
      <c r="J582" s="129"/>
      <c r="K582" s="129"/>
      <c r="L582" s="122">
        <v>157800</v>
      </c>
      <c r="M582" s="123">
        <v>0.87</v>
      </c>
      <c r="N582" s="122">
        <v>137290</v>
      </c>
      <c r="O582" s="124"/>
      <c r="P582" s="125">
        <f t="shared" si="9"/>
        <v>626</v>
      </c>
      <c r="Q582" s="126" t="s">
        <v>485</v>
      </c>
    </row>
    <row r="583" s="2" customFormat="1" ht="15.75" customHeight="1" spans="1:17">
      <c r="A583" s="115" t="s">
        <v>1679</v>
      </c>
      <c r="B583" s="116"/>
      <c r="C583" s="156"/>
      <c r="D583" s="14" t="s">
        <v>1625</v>
      </c>
      <c r="E583" s="14">
        <v>5</v>
      </c>
      <c r="F583" s="14" t="s">
        <v>839</v>
      </c>
      <c r="G583" s="119">
        <v>42795</v>
      </c>
      <c r="H583" s="61" t="s">
        <v>840</v>
      </c>
      <c r="I583" s="120">
        <v>252</v>
      </c>
      <c r="J583" s="129"/>
      <c r="K583" s="129"/>
      <c r="L583" s="122">
        <v>157800</v>
      </c>
      <c r="M583" s="123">
        <v>0.87</v>
      </c>
      <c r="N583" s="122">
        <v>137290</v>
      </c>
      <c r="O583" s="124"/>
      <c r="P583" s="125">
        <f t="shared" si="9"/>
        <v>626</v>
      </c>
      <c r="Q583" s="126" t="s">
        <v>485</v>
      </c>
    </row>
    <row r="584" s="2" customFormat="1" ht="15.75" customHeight="1" spans="1:17">
      <c r="A584" s="115" t="s">
        <v>1680</v>
      </c>
      <c r="B584" s="116"/>
      <c r="C584" s="156"/>
      <c r="D584" s="14" t="s">
        <v>847</v>
      </c>
      <c r="E584" s="14">
        <v>1</v>
      </c>
      <c r="F584" s="14" t="s">
        <v>839</v>
      </c>
      <c r="G584" s="119">
        <v>42795</v>
      </c>
      <c r="H584" s="61" t="s">
        <v>840</v>
      </c>
      <c r="I584" s="120">
        <v>359</v>
      </c>
      <c r="J584" s="129"/>
      <c r="K584" s="129"/>
      <c r="L584" s="122">
        <v>224810</v>
      </c>
      <c r="M584" s="123">
        <v>0.87</v>
      </c>
      <c r="N584" s="122">
        <v>195580</v>
      </c>
      <c r="O584" s="124"/>
      <c r="P584" s="125">
        <f t="shared" si="9"/>
        <v>626</v>
      </c>
      <c r="Q584" s="126" t="s">
        <v>485</v>
      </c>
    </row>
    <row r="585" s="2" customFormat="1" ht="15.75" customHeight="1" spans="1:17">
      <c r="A585" s="115" t="s">
        <v>1681</v>
      </c>
      <c r="B585" s="116"/>
      <c r="C585" s="156"/>
      <c r="D585" s="14" t="s">
        <v>847</v>
      </c>
      <c r="E585" s="14">
        <v>2</v>
      </c>
      <c r="F585" s="14" t="s">
        <v>839</v>
      </c>
      <c r="G585" s="119">
        <v>42795</v>
      </c>
      <c r="H585" s="61" t="s">
        <v>840</v>
      </c>
      <c r="I585" s="120">
        <v>359</v>
      </c>
      <c r="J585" s="129"/>
      <c r="K585" s="129"/>
      <c r="L585" s="122">
        <v>224810</v>
      </c>
      <c r="M585" s="123">
        <v>0.87</v>
      </c>
      <c r="N585" s="122">
        <v>195580</v>
      </c>
      <c r="O585" s="124"/>
      <c r="P585" s="125">
        <f t="shared" si="9"/>
        <v>626</v>
      </c>
      <c r="Q585" s="126" t="s">
        <v>485</v>
      </c>
    </row>
    <row r="586" s="2" customFormat="1" ht="15.75" customHeight="1" spans="1:17">
      <c r="A586" s="115" t="s">
        <v>1682</v>
      </c>
      <c r="B586" s="116"/>
      <c r="C586" s="156"/>
      <c r="D586" s="14" t="s">
        <v>847</v>
      </c>
      <c r="E586" s="14">
        <v>3</v>
      </c>
      <c r="F586" s="14" t="s">
        <v>839</v>
      </c>
      <c r="G586" s="119">
        <v>42795</v>
      </c>
      <c r="H586" s="61" t="s">
        <v>840</v>
      </c>
      <c r="I586" s="120">
        <v>359</v>
      </c>
      <c r="J586" s="129"/>
      <c r="K586" s="129"/>
      <c r="L586" s="122">
        <v>224810</v>
      </c>
      <c r="M586" s="123">
        <v>0.87</v>
      </c>
      <c r="N586" s="122">
        <v>195580</v>
      </c>
      <c r="O586" s="124"/>
      <c r="P586" s="125">
        <f t="shared" si="9"/>
        <v>626</v>
      </c>
      <c r="Q586" s="126" t="s">
        <v>485</v>
      </c>
    </row>
    <row r="587" s="2" customFormat="1" ht="15.75" customHeight="1" spans="1:17">
      <c r="A587" s="115" t="s">
        <v>1683</v>
      </c>
      <c r="B587" s="116"/>
      <c r="C587" s="156"/>
      <c r="D587" s="14" t="s">
        <v>847</v>
      </c>
      <c r="E587" s="14">
        <v>4</v>
      </c>
      <c r="F587" s="14" t="s">
        <v>839</v>
      </c>
      <c r="G587" s="119">
        <v>42795</v>
      </c>
      <c r="H587" s="61" t="s">
        <v>840</v>
      </c>
      <c r="I587" s="120">
        <v>359</v>
      </c>
      <c r="J587" s="129"/>
      <c r="K587" s="129"/>
      <c r="L587" s="122">
        <v>224810</v>
      </c>
      <c r="M587" s="123">
        <v>0.87</v>
      </c>
      <c r="N587" s="122">
        <v>195580</v>
      </c>
      <c r="O587" s="124"/>
      <c r="P587" s="125">
        <f t="shared" si="9"/>
        <v>626</v>
      </c>
      <c r="Q587" s="126" t="s">
        <v>485</v>
      </c>
    </row>
    <row r="588" s="2" customFormat="1" ht="15.75" customHeight="1" spans="1:17">
      <c r="A588" s="115" t="s">
        <v>1684</v>
      </c>
      <c r="B588" s="116"/>
      <c r="C588" s="156"/>
      <c r="D588" s="14" t="s">
        <v>1229</v>
      </c>
      <c r="E588" s="14">
        <v>1</v>
      </c>
      <c r="F588" s="14" t="s">
        <v>839</v>
      </c>
      <c r="G588" s="119">
        <v>42795</v>
      </c>
      <c r="H588" s="61" t="s">
        <v>840</v>
      </c>
      <c r="I588" s="120">
        <v>310</v>
      </c>
      <c r="J588" s="129"/>
      <c r="K588" s="129"/>
      <c r="L588" s="122">
        <v>194120</v>
      </c>
      <c r="M588" s="123">
        <v>0.87</v>
      </c>
      <c r="N588" s="122">
        <v>168880</v>
      </c>
      <c r="O588" s="124"/>
      <c r="P588" s="125">
        <f t="shared" si="9"/>
        <v>626</v>
      </c>
      <c r="Q588" s="126" t="s">
        <v>485</v>
      </c>
    </row>
    <row r="589" s="2" customFormat="1" ht="15.75" customHeight="1" spans="1:17">
      <c r="A589" s="115" t="s">
        <v>1685</v>
      </c>
      <c r="B589" s="116"/>
      <c r="C589" s="156"/>
      <c r="D589" s="14" t="s">
        <v>1229</v>
      </c>
      <c r="E589" s="14">
        <v>2</v>
      </c>
      <c r="F589" s="14" t="s">
        <v>839</v>
      </c>
      <c r="G589" s="119">
        <v>42795</v>
      </c>
      <c r="H589" s="61" t="s">
        <v>840</v>
      </c>
      <c r="I589" s="120">
        <v>310</v>
      </c>
      <c r="J589" s="129"/>
      <c r="K589" s="129"/>
      <c r="L589" s="122">
        <v>194120</v>
      </c>
      <c r="M589" s="123">
        <v>0.87</v>
      </c>
      <c r="N589" s="122">
        <v>168880</v>
      </c>
      <c r="O589" s="124"/>
      <c r="P589" s="125">
        <f t="shared" si="9"/>
        <v>626</v>
      </c>
      <c r="Q589" s="126" t="s">
        <v>485</v>
      </c>
    </row>
    <row r="590" s="3" customFormat="1" ht="15.75" customHeight="1" spans="1:17">
      <c r="A590" s="115" t="s">
        <v>1686</v>
      </c>
      <c r="B590" s="116"/>
      <c r="C590" s="156"/>
      <c r="D590" s="14" t="s">
        <v>1687</v>
      </c>
      <c r="E590" s="14">
        <v>1</v>
      </c>
      <c r="F590" s="14" t="s">
        <v>839</v>
      </c>
      <c r="G590" s="119">
        <v>42795</v>
      </c>
      <c r="H590" s="61" t="s">
        <v>840</v>
      </c>
      <c r="I590" s="120">
        <v>428</v>
      </c>
      <c r="J590" s="129"/>
      <c r="K590" s="129"/>
      <c r="L590" s="122">
        <v>268010</v>
      </c>
      <c r="M590" s="123">
        <v>0.87</v>
      </c>
      <c r="N590" s="122">
        <v>233170</v>
      </c>
      <c r="O590" s="124"/>
      <c r="P590" s="125">
        <f t="shared" si="9"/>
        <v>626</v>
      </c>
      <c r="Q590" s="126" t="s">
        <v>485</v>
      </c>
    </row>
    <row r="591" s="3" customFormat="1" ht="15.75" customHeight="1" spans="1:17">
      <c r="A591" s="115" t="s">
        <v>1688</v>
      </c>
      <c r="B591" s="116"/>
      <c r="C591" s="156"/>
      <c r="D591" s="14" t="s">
        <v>1687</v>
      </c>
      <c r="E591" s="14">
        <v>2</v>
      </c>
      <c r="F591" s="14" t="s">
        <v>839</v>
      </c>
      <c r="G591" s="119">
        <v>42795</v>
      </c>
      <c r="H591" s="61" t="s">
        <v>840</v>
      </c>
      <c r="I591" s="120">
        <v>428</v>
      </c>
      <c r="J591" s="129"/>
      <c r="K591" s="129"/>
      <c r="L591" s="122">
        <v>268010</v>
      </c>
      <c r="M591" s="123">
        <v>0.87</v>
      </c>
      <c r="N591" s="122">
        <v>233170</v>
      </c>
      <c r="O591" s="124"/>
      <c r="P591" s="125">
        <f t="shared" si="9"/>
        <v>626</v>
      </c>
      <c r="Q591" s="126" t="s">
        <v>485</v>
      </c>
    </row>
    <row r="592" s="3" customFormat="1" ht="15.75" customHeight="1" spans="1:17">
      <c r="A592" s="115" t="s">
        <v>1689</v>
      </c>
      <c r="B592" s="116"/>
      <c r="C592" s="156"/>
      <c r="D592" s="14" t="s">
        <v>1687</v>
      </c>
      <c r="E592" s="14">
        <v>3</v>
      </c>
      <c r="F592" s="14" t="s">
        <v>839</v>
      </c>
      <c r="G592" s="119">
        <v>42795</v>
      </c>
      <c r="H592" s="61" t="s">
        <v>840</v>
      </c>
      <c r="I592" s="120">
        <v>428</v>
      </c>
      <c r="J592" s="129"/>
      <c r="K592" s="129"/>
      <c r="L592" s="122">
        <v>268010</v>
      </c>
      <c r="M592" s="123">
        <v>0.87</v>
      </c>
      <c r="N592" s="122">
        <v>233170</v>
      </c>
      <c r="O592" s="124"/>
      <c r="P592" s="125">
        <f t="shared" si="9"/>
        <v>626</v>
      </c>
      <c r="Q592" s="126" t="s">
        <v>485</v>
      </c>
    </row>
    <row r="593" s="3" customFormat="1" ht="15.75" customHeight="1" spans="1:17">
      <c r="A593" s="115" t="s">
        <v>1690</v>
      </c>
      <c r="B593" s="116"/>
      <c r="C593" s="156"/>
      <c r="D593" s="14" t="s">
        <v>1687</v>
      </c>
      <c r="E593" s="14">
        <v>4</v>
      </c>
      <c r="F593" s="14" t="s">
        <v>839</v>
      </c>
      <c r="G593" s="119">
        <v>42795</v>
      </c>
      <c r="H593" s="61" t="s">
        <v>840</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1691</v>
      </c>
      <c r="B594" s="116"/>
      <c r="C594" s="156"/>
      <c r="D594" s="14" t="s">
        <v>1687</v>
      </c>
      <c r="E594" s="14">
        <v>5</v>
      </c>
      <c r="F594" s="14" t="s">
        <v>839</v>
      </c>
      <c r="G594" s="119">
        <v>42795</v>
      </c>
      <c r="H594" s="61" t="s">
        <v>840</v>
      </c>
      <c r="I594" s="166">
        <v>428</v>
      </c>
      <c r="J594" s="129"/>
      <c r="K594" s="129"/>
      <c r="L594" s="122">
        <v>268010</v>
      </c>
      <c r="M594" s="123">
        <v>0.87</v>
      </c>
      <c r="N594" s="122">
        <v>233170</v>
      </c>
      <c r="O594" s="124"/>
      <c r="P594" s="125">
        <f t="shared" si="10"/>
        <v>626</v>
      </c>
      <c r="Q594" s="126" t="s">
        <v>485</v>
      </c>
    </row>
    <row r="595" s="3" customFormat="1" ht="15.75" customHeight="1" spans="1:17">
      <c r="A595" s="115" t="s">
        <v>1692</v>
      </c>
      <c r="B595" s="116"/>
      <c r="C595" s="156"/>
      <c r="D595" s="14" t="s">
        <v>1687</v>
      </c>
      <c r="E595" s="14">
        <v>6</v>
      </c>
      <c r="F595" s="14" t="s">
        <v>839</v>
      </c>
      <c r="G595" s="119">
        <v>42795</v>
      </c>
      <c r="H595" s="61" t="s">
        <v>840</v>
      </c>
      <c r="I595" s="166">
        <v>428</v>
      </c>
      <c r="J595" s="129"/>
      <c r="K595" s="129"/>
      <c r="L595" s="122">
        <v>268010</v>
      </c>
      <c r="M595" s="123">
        <v>0.87</v>
      </c>
      <c r="N595" s="122">
        <v>233170</v>
      </c>
      <c r="O595" s="124"/>
      <c r="P595" s="125">
        <f t="shared" si="10"/>
        <v>626</v>
      </c>
      <c r="Q595" s="126" t="s">
        <v>485</v>
      </c>
    </row>
    <row r="596" s="2" customFormat="1" ht="15.75" customHeight="1" spans="1:17">
      <c r="A596" s="115" t="s">
        <v>1693</v>
      </c>
      <c r="B596" s="116"/>
      <c r="C596" s="156"/>
      <c r="D596" s="14" t="s">
        <v>1687</v>
      </c>
      <c r="E596" s="14">
        <v>7</v>
      </c>
      <c r="F596" s="14" t="s">
        <v>839</v>
      </c>
      <c r="G596" s="119">
        <v>42795</v>
      </c>
      <c r="H596" s="61" t="s">
        <v>840</v>
      </c>
      <c r="I596" s="166">
        <v>428</v>
      </c>
      <c r="J596" s="129"/>
      <c r="K596" s="129"/>
      <c r="L596" s="122">
        <v>268010</v>
      </c>
      <c r="M596" s="123">
        <v>0.87</v>
      </c>
      <c r="N596" s="122">
        <v>233170</v>
      </c>
      <c r="O596" s="124"/>
      <c r="P596" s="125">
        <f t="shared" si="10"/>
        <v>626</v>
      </c>
      <c r="Q596" s="126" t="s">
        <v>485</v>
      </c>
    </row>
    <row r="597" s="2" customFormat="1" ht="15.75" customHeight="1" spans="1:17">
      <c r="A597" s="115" t="s">
        <v>1694</v>
      </c>
      <c r="B597" s="116"/>
      <c r="C597" s="156"/>
      <c r="D597" s="14" t="s">
        <v>1687</v>
      </c>
      <c r="E597" s="14">
        <v>8</v>
      </c>
      <c r="F597" s="14" t="s">
        <v>839</v>
      </c>
      <c r="G597" s="119">
        <v>42795</v>
      </c>
      <c r="H597" s="61" t="s">
        <v>840</v>
      </c>
      <c r="I597" s="166">
        <v>428</v>
      </c>
      <c r="J597" s="129"/>
      <c r="K597" s="129"/>
      <c r="L597" s="122">
        <v>268010</v>
      </c>
      <c r="M597" s="123">
        <v>0.87</v>
      </c>
      <c r="N597" s="122">
        <v>233170</v>
      </c>
      <c r="O597" s="124"/>
      <c r="P597" s="125">
        <f t="shared" si="10"/>
        <v>626</v>
      </c>
      <c r="Q597" s="126" t="s">
        <v>485</v>
      </c>
    </row>
    <row r="598" ht="15.75" customHeight="1" spans="1:17">
      <c r="A598" s="115" t="s">
        <v>1695</v>
      </c>
      <c r="B598" s="112"/>
      <c r="C598" s="156"/>
      <c r="D598" s="108" t="s">
        <v>943</v>
      </c>
      <c r="E598" s="108"/>
      <c r="F598" s="132"/>
      <c r="G598" s="119">
        <v>41306</v>
      </c>
      <c r="H598" s="133" t="s">
        <v>941</v>
      </c>
      <c r="I598" s="134">
        <v>1</v>
      </c>
      <c r="J598" s="135">
        <v>30000</v>
      </c>
      <c r="K598" s="136">
        <v>22043.75</v>
      </c>
      <c r="L598" s="137">
        <v>40750</v>
      </c>
      <c r="M598" s="138">
        <v>0.7</v>
      </c>
      <c r="N598" s="139">
        <v>28530</v>
      </c>
      <c r="O598" s="140"/>
      <c r="P598" s="141"/>
      <c r="Q598" s="142" t="s">
        <v>1696</v>
      </c>
    </row>
    <row r="599" ht="15.75" customHeight="1" spans="1:17">
      <c r="A599" s="115" t="s">
        <v>1697</v>
      </c>
      <c r="B599" s="112"/>
      <c r="C599" s="156"/>
      <c r="D599" s="108" t="s">
        <v>945</v>
      </c>
      <c r="E599" s="108"/>
      <c r="F599" s="132"/>
      <c r="G599" s="119">
        <v>41365</v>
      </c>
      <c r="H599" s="133" t="s">
        <v>941</v>
      </c>
      <c r="I599" s="134">
        <v>3</v>
      </c>
      <c r="J599" s="135">
        <v>13372</v>
      </c>
      <c r="K599" s="136">
        <v>9931.55</v>
      </c>
      <c r="L599" s="137">
        <v>18160</v>
      </c>
      <c r="M599" s="138">
        <v>0.7</v>
      </c>
      <c r="N599" s="139">
        <v>12710</v>
      </c>
      <c r="O599" s="140"/>
      <c r="P599" s="141"/>
      <c r="Q599" s="142" t="s">
        <v>1696</v>
      </c>
    </row>
    <row r="600" ht="15.75" customHeight="1" spans="1:17">
      <c r="A600" s="115" t="s">
        <v>1698</v>
      </c>
      <c r="B600" s="112"/>
      <c r="C600" s="156"/>
      <c r="D600" s="108" t="s">
        <v>1699</v>
      </c>
      <c r="E600" s="108"/>
      <c r="F600" s="132"/>
      <c r="G600" s="119">
        <v>42036</v>
      </c>
      <c r="H600" s="133" t="s">
        <v>941</v>
      </c>
      <c r="I600" s="134">
        <v>2</v>
      </c>
      <c r="J600" s="135">
        <v>360052.75</v>
      </c>
      <c r="K600" s="136">
        <v>298768.72</v>
      </c>
      <c r="L600" s="137">
        <v>444220</v>
      </c>
      <c r="M600" s="138">
        <v>0.8</v>
      </c>
      <c r="N600" s="139">
        <v>355380</v>
      </c>
      <c r="O600" s="140"/>
      <c r="P600" s="141"/>
      <c r="Q600" s="142" t="s">
        <v>1696</v>
      </c>
    </row>
    <row r="601" ht="15.75" customHeight="1" spans="1:17">
      <c r="A601" s="115" t="s">
        <v>1700</v>
      </c>
      <c r="B601" s="112"/>
      <c r="C601" s="156"/>
      <c r="D601" s="108" t="s">
        <v>1701</v>
      </c>
      <c r="E601" s="108"/>
      <c r="F601" s="132"/>
      <c r="G601" s="119">
        <v>42309</v>
      </c>
      <c r="H601" s="133" t="s">
        <v>941</v>
      </c>
      <c r="I601" s="134">
        <v>1</v>
      </c>
      <c r="J601" s="135">
        <v>58179.5</v>
      </c>
      <c r="K601" s="136">
        <v>50349.64</v>
      </c>
      <c r="L601" s="137">
        <v>71780</v>
      </c>
      <c r="M601" s="138">
        <v>0.83</v>
      </c>
      <c r="N601" s="139">
        <v>59580</v>
      </c>
      <c r="O601" s="140"/>
      <c r="P601" s="141"/>
      <c r="Q601" s="142" t="s">
        <v>1696</v>
      </c>
    </row>
    <row r="602" ht="15.75" customHeight="1" spans="1:17">
      <c r="A602" s="115" t="s">
        <v>1702</v>
      </c>
      <c r="B602" s="112"/>
      <c r="C602" s="156"/>
      <c r="D602" s="108" t="s">
        <v>1703</v>
      </c>
      <c r="E602" s="108"/>
      <c r="F602" s="132"/>
      <c r="G602" s="119">
        <v>42461</v>
      </c>
      <c r="H602" s="133" t="s">
        <v>941</v>
      </c>
      <c r="I602" s="134">
        <v>1</v>
      </c>
      <c r="J602" s="135">
        <v>13800</v>
      </c>
      <c r="K602" s="136">
        <v>12215.73</v>
      </c>
      <c r="L602" s="137">
        <v>17030</v>
      </c>
      <c r="M602" s="138">
        <v>0.81</v>
      </c>
      <c r="N602" s="139">
        <v>13790</v>
      </c>
      <c r="O602" s="140"/>
      <c r="P602" s="141"/>
      <c r="Q602" s="142" t="s">
        <v>1696</v>
      </c>
    </row>
    <row r="603" ht="15.75" customHeight="1" spans="1:17">
      <c r="A603" s="115" t="s">
        <v>1704</v>
      </c>
      <c r="B603" s="112"/>
      <c r="C603" s="156"/>
      <c r="D603" s="108" t="s">
        <v>1705</v>
      </c>
      <c r="E603" s="108"/>
      <c r="F603" s="132"/>
      <c r="G603" s="119">
        <v>42461</v>
      </c>
      <c r="H603" s="133" t="s">
        <v>941</v>
      </c>
      <c r="I603" s="134">
        <v>1</v>
      </c>
      <c r="J603" s="135">
        <v>61500</v>
      </c>
      <c r="K603" s="136">
        <v>54440.24</v>
      </c>
      <c r="L603" s="137">
        <v>75880</v>
      </c>
      <c r="M603" s="138">
        <v>0.85</v>
      </c>
      <c r="N603" s="139">
        <v>64500</v>
      </c>
      <c r="O603" s="140"/>
      <c r="P603" s="141"/>
      <c r="Q603" s="142" t="s">
        <v>1696</v>
      </c>
    </row>
    <row r="604" ht="15.75" customHeight="1" spans="1:17">
      <c r="A604" s="115" t="s">
        <v>1706</v>
      </c>
      <c r="B604" s="112"/>
      <c r="C604" s="156"/>
      <c r="D604" s="108" t="s">
        <v>1270</v>
      </c>
      <c r="E604" s="108"/>
      <c r="F604" s="132"/>
      <c r="G604" s="119">
        <v>43185</v>
      </c>
      <c r="H604" s="133" t="s">
        <v>941</v>
      </c>
      <c r="I604" s="134">
        <v>1</v>
      </c>
      <c r="J604" s="135">
        <v>40000</v>
      </c>
      <c r="K604" s="136">
        <v>39050.02</v>
      </c>
      <c r="L604" s="137">
        <v>47540</v>
      </c>
      <c r="M604" s="138">
        <v>0.95</v>
      </c>
      <c r="N604" s="139">
        <v>45160</v>
      </c>
      <c r="O604" s="140"/>
      <c r="P604" s="141"/>
      <c r="Q604" s="142" t="s">
        <v>1696</v>
      </c>
    </row>
    <row r="605" ht="15.75" customHeight="1" spans="1:17">
      <c r="A605" s="115" t="s">
        <v>1707</v>
      </c>
      <c r="B605" s="112"/>
      <c r="C605" s="156"/>
      <c r="D605" s="108" t="s">
        <v>962</v>
      </c>
      <c r="E605" s="108"/>
      <c r="F605" s="132"/>
      <c r="G605" s="119">
        <v>41183</v>
      </c>
      <c r="H605" s="133" t="s">
        <v>941</v>
      </c>
      <c r="I605" s="134">
        <v>1</v>
      </c>
      <c r="J605" s="135">
        <v>1038313</v>
      </c>
      <c r="K605" s="136">
        <v>746503.71</v>
      </c>
      <c r="L605" s="137">
        <v>1445580</v>
      </c>
      <c r="M605" s="138">
        <v>0.68</v>
      </c>
      <c r="N605" s="139">
        <v>982990</v>
      </c>
      <c r="O605" s="140"/>
      <c r="P605" s="141"/>
      <c r="Q605" s="142" t="s">
        <v>1708</v>
      </c>
    </row>
    <row r="606" ht="15.75" customHeight="1" spans="1:17">
      <c r="A606" s="115" t="s">
        <v>1709</v>
      </c>
      <c r="B606" s="112"/>
      <c r="C606" s="156"/>
      <c r="D606" s="108" t="s">
        <v>1710</v>
      </c>
      <c r="E606" s="108"/>
      <c r="F606" s="132"/>
      <c r="G606" s="119">
        <v>41214</v>
      </c>
      <c r="H606" s="133" t="s">
        <v>941</v>
      </c>
      <c r="I606" s="134">
        <v>1</v>
      </c>
      <c r="J606" s="135">
        <v>351920</v>
      </c>
      <c r="K606" s="136">
        <v>254408.6</v>
      </c>
      <c r="L606" s="137">
        <v>489960</v>
      </c>
      <c r="M606" s="138">
        <v>0.68</v>
      </c>
      <c r="N606" s="139">
        <v>333170</v>
      </c>
      <c r="O606" s="140"/>
      <c r="P606" s="141"/>
      <c r="Q606" s="142" t="s">
        <v>1708</v>
      </c>
    </row>
    <row r="607" ht="15.75" customHeight="1" spans="1:17">
      <c r="A607" s="115" t="s">
        <v>1711</v>
      </c>
      <c r="B607" s="112"/>
      <c r="C607" s="156"/>
      <c r="D607" s="108" t="s">
        <v>1403</v>
      </c>
      <c r="E607" s="108"/>
      <c r="F607" s="132"/>
      <c r="G607" s="119">
        <v>41365</v>
      </c>
      <c r="H607" s="133" t="s">
        <v>941</v>
      </c>
      <c r="I607" s="134">
        <v>1</v>
      </c>
      <c r="J607" s="135">
        <v>123120</v>
      </c>
      <c r="K607" s="136">
        <v>91442.25</v>
      </c>
      <c r="L607" s="137">
        <v>167230</v>
      </c>
      <c r="M607" s="138">
        <v>0.7</v>
      </c>
      <c r="N607" s="139">
        <v>117060</v>
      </c>
      <c r="O607" s="140"/>
      <c r="P607" s="141"/>
      <c r="Q607" s="143" t="s">
        <v>1708</v>
      </c>
    </row>
    <row r="608" ht="15.75" customHeight="1" spans="1:17">
      <c r="A608" s="115" t="s">
        <v>1712</v>
      </c>
      <c r="B608" s="112"/>
      <c r="C608" s="156"/>
      <c r="D608" s="108" t="s">
        <v>1452</v>
      </c>
      <c r="E608" s="108"/>
      <c r="F608" s="132"/>
      <c r="G608" s="119">
        <v>41365</v>
      </c>
      <c r="H608" s="133" t="s">
        <v>941</v>
      </c>
      <c r="I608" s="134">
        <v>1</v>
      </c>
      <c r="J608" s="135">
        <v>6408</v>
      </c>
      <c r="K608" s="136">
        <v>4758.95</v>
      </c>
      <c r="L608" s="137">
        <v>8710</v>
      </c>
      <c r="M608" s="138">
        <v>0.7</v>
      </c>
      <c r="N608" s="139">
        <v>6100</v>
      </c>
      <c r="O608" s="140"/>
      <c r="P608" s="141"/>
      <c r="Q608" s="142" t="s">
        <v>1708</v>
      </c>
    </row>
    <row r="609" ht="15.75" customHeight="1" spans="1:17">
      <c r="A609" s="115" t="s">
        <v>1713</v>
      </c>
      <c r="B609" s="112"/>
      <c r="C609" s="156"/>
      <c r="D609" s="108" t="s">
        <v>1714</v>
      </c>
      <c r="E609" s="108"/>
      <c r="F609" s="132"/>
      <c r="G609" s="119">
        <v>41426</v>
      </c>
      <c r="H609" s="133" t="s">
        <v>941</v>
      </c>
      <c r="I609" s="134">
        <v>1</v>
      </c>
      <c r="J609" s="135">
        <v>5368</v>
      </c>
      <c r="K609" s="136">
        <v>4029.25</v>
      </c>
      <c r="L609" s="137">
        <v>7290</v>
      </c>
      <c r="M609" s="138">
        <v>0.71</v>
      </c>
      <c r="N609" s="139">
        <v>5180</v>
      </c>
      <c r="O609" s="140"/>
      <c r="P609" s="141"/>
      <c r="Q609" s="142" t="s">
        <v>1708</v>
      </c>
    </row>
    <row r="610" ht="15.75" customHeight="1" spans="1:17">
      <c r="A610" s="115" t="s">
        <v>1715</v>
      </c>
      <c r="B610" s="112"/>
      <c r="C610" s="156"/>
      <c r="D610" s="108" t="s">
        <v>1716</v>
      </c>
      <c r="E610" s="108"/>
      <c r="F610" s="132"/>
      <c r="G610" s="119">
        <v>41395</v>
      </c>
      <c r="H610" s="133" t="s">
        <v>941</v>
      </c>
      <c r="I610" s="134">
        <v>1</v>
      </c>
      <c r="J610" s="135">
        <v>2201</v>
      </c>
      <c r="K610" s="136">
        <v>1643.56</v>
      </c>
      <c r="L610" s="137">
        <v>2990</v>
      </c>
      <c r="M610" s="138">
        <v>0.71</v>
      </c>
      <c r="N610" s="139">
        <v>2120</v>
      </c>
      <c r="O610" s="140"/>
      <c r="P610" s="141"/>
      <c r="Q610" s="142" t="s">
        <v>1708</v>
      </c>
    </row>
    <row r="611" ht="15.75" customHeight="1" spans="1:17">
      <c r="A611" s="115" t="s">
        <v>1717</v>
      </c>
      <c r="B611" s="112"/>
      <c r="C611" s="156"/>
      <c r="D611" s="108" t="s">
        <v>1562</v>
      </c>
      <c r="E611" s="108"/>
      <c r="F611" s="132"/>
      <c r="G611" s="119">
        <v>41365</v>
      </c>
      <c r="H611" s="133" t="s">
        <v>941</v>
      </c>
      <c r="I611" s="134">
        <v>1</v>
      </c>
      <c r="J611" s="135">
        <v>63486.15</v>
      </c>
      <c r="K611" s="136">
        <v>47151.65</v>
      </c>
      <c r="L611" s="137">
        <v>86230</v>
      </c>
      <c r="M611" s="138">
        <v>0.7</v>
      </c>
      <c r="N611" s="139">
        <v>60360</v>
      </c>
      <c r="O611" s="140"/>
      <c r="P611" s="141"/>
      <c r="Q611" s="142" t="s">
        <v>1708</v>
      </c>
    </row>
    <row r="612" ht="15.75" customHeight="1" spans="1:17">
      <c r="A612" s="115" t="s">
        <v>1718</v>
      </c>
      <c r="B612" s="112"/>
      <c r="C612" s="156"/>
      <c r="D612" s="108" t="s">
        <v>1719</v>
      </c>
      <c r="E612" s="108"/>
      <c r="F612" s="132"/>
      <c r="G612" s="119">
        <v>41518</v>
      </c>
      <c r="H612" s="133" t="s">
        <v>941</v>
      </c>
      <c r="I612" s="134">
        <v>1</v>
      </c>
      <c r="J612" s="135">
        <v>6700</v>
      </c>
      <c r="K612" s="136">
        <v>5108.8</v>
      </c>
      <c r="L612" s="137">
        <v>9100</v>
      </c>
      <c r="M612" s="138">
        <v>0.73</v>
      </c>
      <c r="N612" s="139">
        <v>6640</v>
      </c>
      <c r="O612" s="140"/>
      <c r="P612" s="141"/>
      <c r="Q612" s="142" t="s">
        <v>1708</v>
      </c>
    </row>
    <row r="613" ht="15.75" customHeight="1" spans="1:17">
      <c r="A613" s="115" t="s">
        <v>1720</v>
      </c>
      <c r="B613" s="112"/>
      <c r="C613" s="156"/>
      <c r="D613" s="108" t="s">
        <v>962</v>
      </c>
      <c r="E613" s="108"/>
      <c r="F613" s="132"/>
      <c r="G613" s="119">
        <v>41913</v>
      </c>
      <c r="H613" s="133" t="s">
        <v>941</v>
      </c>
      <c r="I613" s="134">
        <v>1</v>
      </c>
      <c r="J613" s="135">
        <v>700000</v>
      </c>
      <c r="K613" s="136">
        <v>569770.99</v>
      </c>
      <c r="L613" s="137">
        <v>911180</v>
      </c>
      <c r="M613" s="138">
        <v>0.78</v>
      </c>
      <c r="N613" s="139">
        <v>710720</v>
      </c>
      <c r="O613" s="140"/>
      <c r="P613" s="141"/>
      <c r="Q613" s="142" t="s">
        <v>1708</v>
      </c>
    </row>
    <row r="614" ht="15.75" customHeight="1" spans="1:17">
      <c r="A614" s="115" t="s">
        <v>1721</v>
      </c>
      <c r="B614" s="112"/>
      <c r="C614" s="156"/>
      <c r="D614" s="108" t="s">
        <v>1722</v>
      </c>
      <c r="E614" s="108"/>
      <c r="F614" s="132"/>
      <c r="G614" s="119">
        <v>42522</v>
      </c>
      <c r="H614" s="133" t="s">
        <v>941</v>
      </c>
      <c r="I614" s="134">
        <v>1</v>
      </c>
      <c r="J614" s="135">
        <v>59757.63</v>
      </c>
      <c r="K614" s="136">
        <v>53371.05</v>
      </c>
      <c r="L614" s="137">
        <v>73730</v>
      </c>
      <c r="M614" s="138">
        <v>0.86</v>
      </c>
      <c r="N614" s="139">
        <v>63410</v>
      </c>
      <c r="O614" s="140"/>
      <c r="P614" s="141"/>
      <c r="Q614" s="142" t="s">
        <v>1708</v>
      </c>
    </row>
    <row r="615" ht="15.75" customHeight="1" spans="1:17">
      <c r="A615" s="115" t="s">
        <v>1723</v>
      </c>
      <c r="B615" s="112"/>
      <c r="C615" s="156"/>
      <c r="D615" s="108" t="s">
        <v>1724</v>
      </c>
      <c r="E615" s="108"/>
      <c r="F615" s="132"/>
      <c r="G615" s="119">
        <v>42522</v>
      </c>
      <c r="H615" s="133" t="s">
        <v>941</v>
      </c>
      <c r="I615" s="134">
        <v>1</v>
      </c>
      <c r="J615" s="135">
        <v>28008</v>
      </c>
      <c r="K615" s="136">
        <v>25014.51</v>
      </c>
      <c r="L615" s="137">
        <v>34560</v>
      </c>
      <c r="M615" s="138">
        <v>0.86</v>
      </c>
      <c r="N615" s="139">
        <v>29720</v>
      </c>
      <c r="O615" s="140"/>
      <c r="P615" s="141"/>
      <c r="Q615" s="142" t="s">
        <v>1708</v>
      </c>
    </row>
    <row r="616" ht="15.75" customHeight="1" spans="1:17">
      <c r="A616" s="115" t="s">
        <v>1725</v>
      </c>
      <c r="B616" s="112"/>
      <c r="C616" s="156"/>
      <c r="D616" s="108" t="s">
        <v>1726</v>
      </c>
      <c r="E616" s="108"/>
      <c r="F616" s="132"/>
      <c r="G616" s="119">
        <v>42522</v>
      </c>
      <c r="H616" s="133" t="s">
        <v>941</v>
      </c>
      <c r="I616" s="134">
        <v>1</v>
      </c>
      <c r="J616" s="135">
        <v>750000</v>
      </c>
      <c r="K616" s="136">
        <v>669843.75</v>
      </c>
      <c r="L616" s="137">
        <v>925330</v>
      </c>
      <c r="M616" s="138">
        <v>0.86</v>
      </c>
      <c r="N616" s="139">
        <v>795780</v>
      </c>
      <c r="O616" s="140"/>
      <c r="P616" s="141"/>
      <c r="Q616" s="142" t="s">
        <v>1708</v>
      </c>
    </row>
    <row r="617" ht="15.75" customHeight="1" spans="1:17">
      <c r="A617" s="115" t="s">
        <v>1727</v>
      </c>
      <c r="B617" s="112"/>
      <c r="C617" s="156"/>
      <c r="D617" s="108" t="s">
        <v>1728</v>
      </c>
      <c r="E617" s="108"/>
      <c r="F617" s="132"/>
      <c r="G617" s="119">
        <v>42644</v>
      </c>
      <c r="H617" s="133" t="s">
        <v>941</v>
      </c>
      <c r="I617" s="134">
        <v>1</v>
      </c>
      <c r="J617" s="135">
        <v>110468</v>
      </c>
      <c r="K617" s="136">
        <v>100410.79</v>
      </c>
      <c r="L617" s="137">
        <v>136290</v>
      </c>
      <c r="M617" s="138">
        <v>0.88</v>
      </c>
      <c r="N617" s="139">
        <v>119940</v>
      </c>
      <c r="O617" s="140"/>
      <c r="P617" s="141"/>
      <c r="Q617" s="142" t="s">
        <v>1708</v>
      </c>
    </row>
    <row r="618" ht="15.75" customHeight="1" spans="1:17">
      <c r="A618" s="115" t="s">
        <v>1729</v>
      </c>
      <c r="B618" s="112"/>
      <c r="C618" s="156"/>
      <c r="D618" s="108" t="s">
        <v>1730</v>
      </c>
      <c r="E618" s="108"/>
      <c r="F618" s="132"/>
      <c r="G618" s="119">
        <v>42644</v>
      </c>
      <c r="H618" s="133" t="s">
        <v>941</v>
      </c>
      <c r="I618" s="134">
        <v>1</v>
      </c>
      <c r="J618" s="135">
        <v>9680</v>
      </c>
      <c r="K618" s="136">
        <v>8798.64</v>
      </c>
      <c r="L618" s="137">
        <v>11940</v>
      </c>
      <c r="M618" s="138">
        <v>0.88</v>
      </c>
      <c r="N618" s="139">
        <v>10510</v>
      </c>
      <c r="O618" s="140"/>
      <c r="P618" s="141"/>
      <c r="Q618" s="142" t="s">
        <v>1708</v>
      </c>
    </row>
    <row r="619" ht="15.75" customHeight="1" spans="1:17">
      <c r="A619" s="115" t="s">
        <v>1731</v>
      </c>
      <c r="B619" s="112"/>
      <c r="C619" s="156"/>
      <c r="D619" s="108" t="s">
        <v>1452</v>
      </c>
      <c r="E619" s="108"/>
      <c r="F619" s="132"/>
      <c r="G619" s="119">
        <v>42917</v>
      </c>
      <c r="H619" s="133" t="s">
        <v>941</v>
      </c>
      <c r="I619" s="134">
        <v>1</v>
      </c>
      <c r="J619" s="135">
        <v>88347.62</v>
      </c>
      <c r="K619" s="136">
        <v>83451.68</v>
      </c>
      <c r="L619" s="137">
        <v>106000</v>
      </c>
      <c r="M619" s="138">
        <v>0.92</v>
      </c>
      <c r="N619" s="139">
        <v>97520</v>
      </c>
      <c r="O619" s="140"/>
      <c r="P619" s="141"/>
      <c r="Q619" s="142" t="s">
        <v>1708</v>
      </c>
    </row>
    <row r="620" ht="15.75" customHeight="1" spans="1:17">
      <c r="A620" s="115" t="s">
        <v>1732</v>
      </c>
      <c r="B620" s="112"/>
      <c r="C620" s="156"/>
      <c r="D620" s="108" t="s">
        <v>1733</v>
      </c>
      <c r="E620" s="108"/>
      <c r="F620" s="132"/>
      <c r="G620" s="119">
        <v>42552</v>
      </c>
      <c r="H620" s="133" t="s">
        <v>941</v>
      </c>
      <c r="I620" s="134">
        <v>1</v>
      </c>
      <c r="J620" s="135">
        <v>104000</v>
      </c>
      <c r="K620" s="136">
        <v>93296.58</v>
      </c>
      <c r="L620" s="137">
        <v>128310</v>
      </c>
      <c r="M620" s="138">
        <v>0.82</v>
      </c>
      <c r="N620" s="139">
        <v>105210</v>
      </c>
      <c r="O620" s="140"/>
      <c r="P620" s="141"/>
      <c r="Q620" s="142" t="s">
        <v>1734</v>
      </c>
    </row>
    <row r="621" ht="15.75" customHeight="1" spans="1:17">
      <c r="A621" s="115" t="s">
        <v>1735</v>
      </c>
      <c r="B621" s="112"/>
      <c r="C621" s="156"/>
      <c r="D621" s="108" t="s">
        <v>1736</v>
      </c>
      <c r="E621" s="108"/>
      <c r="F621" s="132"/>
      <c r="G621" s="119">
        <v>42705</v>
      </c>
      <c r="H621" s="133" t="s">
        <v>941</v>
      </c>
      <c r="I621" s="134">
        <v>1</v>
      </c>
      <c r="J621" s="135">
        <v>134424</v>
      </c>
      <c r="K621" s="136">
        <v>123249.9</v>
      </c>
      <c r="L621" s="137">
        <v>165850</v>
      </c>
      <c r="M621" s="138">
        <v>0.89</v>
      </c>
      <c r="N621" s="139">
        <v>147610</v>
      </c>
      <c r="O621" s="140"/>
      <c r="P621" s="141"/>
      <c r="Q621" s="143" t="s">
        <v>1734</v>
      </c>
    </row>
    <row r="622" ht="15.75" customHeight="1" spans="1:17">
      <c r="A622" s="115" t="s">
        <v>1737</v>
      </c>
      <c r="B622" s="112"/>
      <c r="C622" s="156"/>
      <c r="D622" s="108" t="s">
        <v>1738</v>
      </c>
      <c r="E622" s="108"/>
      <c r="F622" s="132"/>
      <c r="G622" s="119">
        <v>42125</v>
      </c>
      <c r="H622" s="133" t="s">
        <v>941</v>
      </c>
      <c r="I622" s="134">
        <v>1</v>
      </c>
      <c r="J622" s="135">
        <v>53854</v>
      </c>
      <c r="K622" s="136">
        <v>45327.2</v>
      </c>
      <c r="L622" s="137">
        <v>66440</v>
      </c>
      <c r="M622" s="138">
        <v>0.74</v>
      </c>
      <c r="N622" s="139">
        <v>49170</v>
      </c>
      <c r="O622" s="140"/>
      <c r="P622" s="141"/>
      <c r="Q622" s="142" t="s">
        <v>1739</v>
      </c>
    </row>
    <row r="623" ht="15.75" customHeight="1" spans="1:17">
      <c r="A623" s="115" t="s">
        <v>1740</v>
      </c>
      <c r="B623" s="112"/>
      <c r="C623" s="159"/>
      <c r="D623" s="108" t="s">
        <v>1741</v>
      </c>
      <c r="E623" s="108"/>
      <c r="F623" s="132"/>
      <c r="G623" s="119">
        <v>42370</v>
      </c>
      <c r="H623" s="133" t="s">
        <v>941</v>
      </c>
      <c r="I623" s="134">
        <v>1</v>
      </c>
      <c r="J623" s="135">
        <v>96600</v>
      </c>
      <c r="K623" s="136">
        <v>84363.84</v>
      </c>
      <c r="L623" s="137">
        <v>119180</v>
      </c>
      <c r="M623" s="138">
        <v>0.84</v>
      </c>
      <c r="N623" s="139">
        <v>100110</v>
      </c>
      <c r="O623" s="140"/>
      <c r="P623" s="141"/>
      <c r="Q623" s="142" t="s">
        <v>1739</v>
      </c>
    </row>
    <row r="624" s="77" customFormat="1" ht="15.75" customHeight="1" spans="1:17">
      <c r="A624" s="115" t="s">
        <v>1742</v>
      </c>
      <c r="B624" s="163"/>
      <c r="C624" s="163"/>
      <c r="D624" s="146" t="s">
        <v>1743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1744</v>
      </c>
      <c r="B625" s="116" t="s">
        <v>1745</v>
      </c>
      <c r="C625" s="117" t="s">
        <v>1746</v>
      </c>
      <c r="D625" s="130" t="s">
        <v>847</v>
      </c>
      <c r="E625" s="130">
        <v>201</v>
      </c>
      <c r="F625" s="130" t="s">
        <v>839</v>
      </c>
      <c r="G625" s="172">
        <v>39873</v>
      </c>
      <c r="H625" s="61" t="s">
        <v>840</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1747</v>
      </c>
      <c r="B626" s="116"/>
      <c r="C626" s="128"/>
      <c r="D626" s="118" t="s">
        <v>847</v>
      </c>
      <c r="E626" s="118">
        <v>202</v>
      </c>
      <c r="F626" s="130" t="s">
        <v>839</v>
      </c>
      <c r="G626" s="172">
        <v>43221</v>
      </c>
      <c r="H626" s="61" t="s">
        <v>840</v>
      </c>
      <c r="I626" s="120">
        <v>561</v>
      </c>
      <c r="J626" s="129"/>
      <c r="K626" s="129"/>
      <c r="L626" s="122">
        <v>366200</v>
      </c>
      <c r="M626" s="123">
        <v>0.91</v>
      </c>
      <c r="N626" s="122">
        <v>333240</v>
      </c>
      <c r="O626" s="124"/>
      <c r="P626" s="125">
        <f t="shared" si="11"/>
        <v>653</v>
      </c>
      <c r="Q626" s="126" t="s">
        <v>486</v>
      </c>
    </row>
    <row r="627" s="2" customFormat="1" ht="15.75" customHeight="1" spans="1:20">
      <c r="A627" s="115" t="s">
        <v>1748</v>
      </c>
      <c r="B627" s="116"/>
      <c r="C627" s="128"/>
      <c r="D627" s="118" t="s">
        <v>847</v>
      </c>
      <c r="E627" s="118">
        <v>203</v>
      </c>
      <c r="F627" s="130" t="s">
        <v>839</v>
      </c>
      <c r="G627" s="172">
        <v>39873</v>
      </c>
      <c r="H627" s="61" t="s">
        <v>840</v>
      </c>
      <c r="I627" s="120">
        <v>477</v>
      </c>
      <c r="J627" s="129"/>
      <c r="K627" s="129"/>
      <c r="L627" s="122">
        <v>311370</v>
      </c>
      <c r="M627" s="123">
        <v>0.64</v>
      </c>
      <c r="N627" s="122">
        <v>199280</v>
      </c>
      <c r="O627" s="124"/>
      <c r="P627" s="125">
        <f t="shared" si="11"/>
        <v>653</v>
      </c>
      <c r="Q627" s="126" t="s">
        <v>486</v>
      </c>
    </row>
    <row r="628" s="2" customFormat="1" ht="15.75" customHeight="1" spans="1:20">
      <c r="A628" s="115" t="s">
        <v>1749</v>
      </c>
      <c r="B628" s="116"/>
      <c r="C628" s="128"/>
      <c r="D628" s="118" t="s">
        <v>847</v>
      </c>
      <c r="E628" s="118">
        <v>204</v>
      </c>
      <c r="F628" s="130" t="s">
        <v>839</v>
      </c>
      <c r="G628" s="172">
        <v>43221</v>
      </c>
      <c r="H628" s="61" t="s">
        <v>840</v>
      </c>
      <c r="I628" s="120">
        <v>561</v>
      </c>
      <c r="J628" s="129"/>
      <c r="K628" s="129"/>
      <c r="L628" s="122">
        <v>366200</v>
      </c>
      <c r="M628" s="123">
        <v>0.91</v>
      </c>
      <c r="N628" s="122">
        <v>333240</v>
      </c>
      <c r="O628" s="124"/>
      <c r="P628" s="125">
        <f t="shared" si="11"/>
        <v>653</v>
      </c>
      <c r="Q628" s="126" t="s">
        <v>486</v>
      </c>
    </row>
    <row r="629" s="2" customFormat="1" ht="15.75" customHeight="1" spans="1:20">
      <c r="A629" s="115" t="s">
        <v>1750</v>
      </c>
      <c r="B629" s="116"/>
      <c r="C629" s="128"/>
      <c r="D629" s="118" t="s">
        <v>847</v>
      </c>
      <c r="E629" s="118">
        <v>205</v>
      </c>
      <c r="F629" s="130" t="s">
        <v>839</v>
      </c>
      <c r="G629" s="172">
        <v>39873</v>
      </c>
      <c r="H629" s="61" t="s">
        <v>840</v>
      </c>
      <c r="I629" s="120">
        <v>477</v>
      </c>
      <c r="J629" s="129"/>
      <c r="K629" s="129"/>
      <c r="L629" s="122">
        <v>311370</v>
      </c>
      <c r="M629" s="123">
        <v>0.64</v>
      </c>
      <c r="N629" s="122">
        <v>199280</v>
      </c>
      <c r="O629" s="124"/>
      <c r="P629" s="125">
        <f t="shared" si="11"/>
        <v>653</v>
      </c>
      <c r="Q629" s="126" t="s">
        <v>486</v>
      </c>
    </row>
    <row r="630" s="2" customFormat="1" ht="15.75" customHeight="1" spans="1:20">
      <c r="A630" s="115" t="s">
        <v>1751</v>
      </c>
      <c r="B630" s="116"/>
      <c r="C630" s="128"/>
      <c r="D630" s="118" t="s">
        <v>847</v>
      </c>
      <c r="E630" s="118">
        <v>206</v>
      </c>
      <c r="F630" s="130" t="s">
        <v>839</v>
      </c>
      <c r="G630" s="172">
        <v>43221</v>
      </c>
      <c r="H630" s="61" t="s">
        <v>840</v>
      </c>
      <c r="I630" s="120">
        <v>561</v>
      </c>
      <c r="J630" s="129"/>
      <c r="K630" s="129"/>
      <c r="L630" s="122">
        <v>366200</v>
      </c>
      <c r="M630" s="123">
        <v>0.91</v>
      </c>
      <c r="N630" s="122">
        <v>333240</v>
      </c>
      <c r="O630" s="124"/>
      <c r="P630" s="125">
        <f t="shared" si="11"/>
        <v>653</v>
      </c>
      <c r="Q630" s="126" t="s">
        <v>486</v>
      </c>
    </row>
    <row r="631" s="2" customFormat="1" ht="15.75" customHeight="1" spans="1:20">
      <c r="A631" s="115" t="s">
        <v>1752</v>
      </c>
      <c r="B631" s="116"/>
      <c r="C631" s="128"/>
      <c r="D631" s="118" t="s">
        <v>847</v>
      </c>
      <c r="E631" s="118">
        <v>207</v>
      </c>
      <c r="F631" s="130" t="s">
        <v>839</v>
      </c>
      <c r="G631" s="172">
        <v>39873</v>
      </c>
      <c r="H631" s="61" t="s">
        <v>840</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1753</v>
      </c>
      <c r="B632" s="116"/>
      <c r="C632" s="128"/>
      <c r="D632" s="118" t="s">
        <v>847</v>
      </c>
      <c r="E632" s="118">
        <v>208</v>
      </c>
      <c r="F632" s="130" t="s">
        <v>839</v>
      </c>
      <c r="G632" s="172">
        <v>43221</v>
      </c>
      <c r="H632" s="61" t="s">
        <v>840</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1754</v>
      </c>
      <c r="B633" s="116"/>
      <c r="C633" s="128"/>
      <c r="D633" s="118" t="s">
        <v>847</v>
      </c>
      <c r="E633" s="118">
        <v>209</v>
      </c>
      <c r="F633" s="130" t="s">
        <v>839</v>
      </c>
      <c r="G633" s="172">
        <v>39873</v>
      </c>
      <c r="H633" s="61" t="s">
        <v>840</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1755</v>
      </c>
      <c r="B634" s="116"/>
      <c r="C634" s="128"/>
      <c r="D634" s="118" t="s">
        <v>847</v>
      </c>
      <c r="E634" s="118">
        <v>210</v>
      </c>
      <c r="F634" s="130" t="s">
        <v>839</v>
      </c>
      <c r="G634" s="172">
        <v>43221</v>
      </c>
      <c r="H634" s="61" t="s">
        <v>840</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1756</v>
      </c>
      <c r="B635" s="116"/>
      <c r="C635" s="128"/>
      <c r="D635" s="118" t="s">
        <v>847</v>
      </c>
      <c r="E635" s="118">
        <v>211</v>
      </c>
      <c r="F635" s="130" t="s">
        <v>839</v>
      </c>
      <c r="G635" s="172">
        <v>39873</v>
      </c>
      <c r="H635" s="61" t="s">
        <v>840</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1757</v>
      </c>
      <c r="B636" s="116"/>
      <c r="C636" s="128"/>
      <c r="D636" s="118" t="s">
        <v>847</v>
      </c>
      <c r="E636" s="118">
        <v>212</v>
      </c>
      <c r="F636" s="130" t="s">
        <v>839</v>
      </c>
      <c r="G636" s="172">
        <v>43221</v>
      </c>
      <c r="H636" s="61" t="s">
        <v>840</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1758</v>
      </c>
      <c r="B637" s="116"/>
      <c r="C637" s="128"/>
      <c r="D637" s="118" t="s">
        <v>847</v>
      </c>
      <c r="E637" s="118">
        <v>213</v>
      </c>
      <c r="F637" s="130" t="s">
        <v>839</v>
      </c>
      <c r="G637" s="172">
        <v>39873</v>
      </c>
      <c r="H637" s="61" t="s">
        <v>840</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1759</v>
      </c>
      <c r="B638" s="116"/>
      <c r="C638" s="128"/>
      <c r="D638" s="118" t="s">
        <v>847</v>
      </c>
      <c r="E638" s="118">
        <v>214</v>
      </c>
      <c r="F638" s="130" t="s">
        <v>839</v>
      </c>
      <c r="G638" s="172">
        <v>43221</v>
      </c>
      <c r="H638" s="61" t="s">
        <v>840</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1760</v>
      </c>
      <c r="B639" s="116"/>
      <c r="C639" s="128"/>
      <c r="D639" s="118" t="s">
        <v>847</v>
      </c>
      <c r="E639" s="118">
        <v>215</v>
      </c>
      <c r="F639" s="130" t="s">
        <v>839</v>
      </c>
      <c r="G639" s="172">
        <v>39873</v>
      </c>
      <c r="H639" s="61" t="s">
        <v>840</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1761</v>
      </c>
      <c r="B640" s="116"/>
      <c r="C640" s="128"/>
      <c r="D640" s="118" t="s">
        <v>1762</v>
      </c>
      <c r="E640" s="118">
        <v>216</v>
      </c>
      <c r="F640" s="130" t="s">
        <v>839</v>
      </c>
      <c r="G640" s="172">
        <v>43221</v>
      </c>
      <c r="H640" s="61" t="s">
        <v>840</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1763</v>
      </c>
      <c r="B641" s="116"/>
      <c r="C641" s="128"/>
      <c r="D641" s="118" t="s">
        <v>1762</v>
      </c>
      <c r="E641" s="118">
        <v>217</v>
      </c>
      <c r="F641" s="130" t="s">
        <v>839</v>
      </c>
      <c r="G641" s="172">
        <v>39873</v>
      </c>
      <c r="H641" s="61" t="s">
        <v>840</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1764</v>
      </c>
      <c r="B642" s="116"/>
      <c r="C642" s="128"/>
      <c r="D642" s="118" t="s">
        <v>1762</v>
      </c>
      <c r="E642" s="118">
        <v>218</v>
      </c>
      <c r="F642" s="130" t="s">
        <v>839</v>
      </c>
      <c r="G642" s="172">
        <v>43221</v>
      </c>
      <c r="H642" s="61" t="s">
        <v>840</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1765</v>
      </c>
      <c r="B643" s="116"/>
      <c r="C643" s="128"/>
      <c r="D643" s="118" t="s">
        <v>1762</v>
      </c>
      <c r="E643" s="118">
        <v>219</v>
      </c>
      <c r="F643" s="130" t="s">
        <v>839</v>
      </c>
      <c r="G643" s="172">
        <v>39873</v>
      </c>
      <c r="H643" s="61" t="s">
        <v>840</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1766</v>
      </c>
      <c r="B644" s="116"/>
      <c r="C644" s="128"/>
      <c r="D644" s="118" t="s">
        <v>1762</v>
      </c>
      <c r="E644" s="118">
        <v>220</v>
      </c>
      <c r="F644" s="130" t="s">
        <v>839</v>
      </c>
      <c r="G644" s="172">
        <v>43221</v>
      </c>
      <c r="H644" s="61" t="s">
        <v>840</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1767</v>
      </c>
      <c r="B645" s="116"/>
      <c r="C645" s="128"/>
      <c r="D645" s="118" t="s">
        <v>1762</v>
      </c>
      <c r="E645" s="118">
        <v>221</v>
      </c>
      <c r="F645" s="130" t="s">
        <v>839</v>
      </c>
      <c r="G645" s="172">
        <v>39873</v>
      </c>
      <c r="H645" s="61" t="s">
        <v>840</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1768</v>
      </c>
      <c r="B646" s="116"/>
      <c r="C646" s="128"/>
      <c r="D646" s="118" t="s">
        <v>1762</v>
      </c>
      <c r="E646" s="118">
        <v>222</v>
      </c>
      <c r="F646" s="130" t="s">
        <v>839</v>
      </c>
      <c r="G646" s="172">
        <v>43221</v>
      </c>
      <c r="H646" s="61" t="s">
        <v>840</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1769</v>
      </c>
      <c r="B647" s="116"/>
      <c r="C647" s="128"/>
      <c r="D647" s="118" t="s">
        <v>1762</v>
      </c>
      <c r="E647" s="118">
        <v>223</v>
      </c>
      <c r="F647" s="130" t="s">
        <v>839</v>
      </c>
      <c r="G647" s="172">
        <v>39873</v>
      </c>
      <c r="H647" s="61" t="s">
        <v>840</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1770</v>
      </c>
      <c r="B648" s="116"/>
      <c r="C648" s="128"/>
      <c r="D648" s="118" t="s">
        <v>1762</v>
      </c>
      <c r="E648" s="118">
        <v>224</v>
      </c>
      <c r="F648" s="130" t="s">
        <v>839</v>
      </c>
      <c r="G648" s="172">
        <v>43221</v>
      </c>
      <c r="H648" s="61" t="s">
        <v>840</v>
      </c>
      <c r="I648" s="120">
        <v>561</v>
      </c>
      <c r="J648" s="129"/>
      <c r="K648" s="129"/>
      <c r="L648" s="122">
        <v>366200</v>
      </c>
      <c r="M648" s="123">
        <v>0.91</v>
      </c>
      <c r="N648" s="122">
        <v>333240</v>
      </c>
      <c r="O648" s="124"/>
      <c r="P648" s="125">
        <f t="shared" si="11"/>
        <v>653</v>
      </c>
      <c r="Q648" s="126" t="s">
        <v>486</v>
      </c>
    </row>
    <row r="649" s="75" customFormat="1" ht="15.75" customHeight="1" spans="1:20">
      <c r="A649" s="115" t="s">
        <v>1771</v>
      </c>
      <c r="B649" s="116"/>
      <c r="C649" s="128"/>
      <c r="D649" s="118" t="s">
        <v>1762</v>
      </c>
      <c r="E649" s="118">
        <v>225</v>
      </c>
      <c r="F649" s="130" t="s">
        <v>839</v>
      </c>
      <c r="G649" s="172">
        <v>39873</v>
      </c>
      <c r="H649" s="61" t="s">
        <v>840</v>
      </c>
      <c r="I649" s="120">
        <v>477</v>
      </c>
      <c r="J649" s="129"/>
      <c r="K649" s="129"/>
      <c r="L649" s="122">
        <v>311370</v>
      </c>
      <c r="M649" s="123">
        <v>0.64</v>
      </c>
      <c r="N649" s="122">
        <v>199280</v>
      </c>
      <c r="O649" s="124"/>
      <c r="P649" s="125">
        <f t="shared" si="11"/>
        <v>653</v>
      </c>
      <c r="Q649" s="126" t="s">
        <v>486</v>
      </c>
    </row>
    <row r="650" s="2" customFormat="1" ht="15.75" customHeight="1" spans="1:20">
      <c r="A650" s="115" t="s">
        <v>1772</v>
      </c>
      <c r="B650" s="116"/>
      <c r="C650" s="128"/>
      <c r="D650" s="118" t="s">
        <v>1762</v>
      </c>
      <c r="E650" s="118">
        <v>226</v>
      </c>
      <c r="F650" s="130" t="s">
        <v>839</v>
      </c>
      <c r="G650" s="172">
        <v>43221</v>
      </c>
      <c r="H650" s="61" t="s">
        <v>840</v>
      </c>
      <c r="I650" s="120">
        <v>561</v>
      </c>
      <c r="J650" s="129"/>
      <c r="K650" s="129"/>
      <c r="L650" s="122">
        <v>366200</v>
      </c>
      <c r="M650" s="123">
        <v>0.91</v>
      </c>
      <c r="N650" s="122">
        <v>333240</v>
      </c>
      <c r="O650" s="124"/>
      <c r="P650" s="125">
        <f t="shared" si="11"/>
        <v>653</v>
      </c>
      <c r="Q650" s="126" t="s">
        <v>486</v>
      </c>
    </row>
    <row r="651" s="2" customFormat="1" ht="15.75" customHeight="1" spans="1:20">
      <c r="A651" s="115" t="s">
        <v>1773</v>
      </c>
      <c r="B651" s="116"/>
      <c r="C651" s="128"/>
      <c r="D651" s="118" t="s">
        <v>1762</v>
      </c>
      <c r="E651" s="118">
        <v>227</v>
      </c>
      <c r="F651" s="130" t="s">
        <v>839</v>
      </c>
      <c r="G651" s="172">
        <v>39873</v>
      </c>
      <c r="H651" s="61" t="s">
        <v>840</v>
      </c>
      <c r="I651" s="120">
        <v>477</v>
      </c>
      <c r="J651" s="129"/>
      <c r="K651" s="129"/>
      <c r="L651" s="122">
        <v>311370</v>
      </c>
      <c r="M651" s="123">
        <v>0.64</v>
      </c>
      <c r="N651" s="122">
        <v>199280</v>
      </c>
      <c r="O651" s="124"/>
      <c r="P651" s="125">
        <f t="shared" si="11"/>
        <v>653</v>
      </c>
      <c r="Q651" s="126" t="s">
        <v>486</v>
      </c>
    </row>
    <row r="652" s="2" customFormat="1" ht="15.75" customHeight="1" spans="1:20">
      <c r="A652" s="115" t="s">
        <v>1774</v>
      </c>
      <c r="B652" s="116"/>
      <c r="C652" s="128"/>
      <c r="D652" s="118" t="s">
        <v>1762</v>
      </c>
      <c r="E652" s="118">
        <v>228</v>
      </c>
      <c r="F652" s="130" t="s">
        <v>839</v>
      </c>
      <c r="G652" s="172">
        <v>43221</v>
      </c>
      <c r="H652" s="61" t="s">
        <v>840</v>
      </c>
      <c r="I652" s="120">
        <v>561</v>
      </c>
      <c r="J652" s="129"/>
      <c r="K652" s="129"/>
      <c r="L652" s="122">
        <v>366200</v>
      </c>
      <c r="M652" s="123">
        <v>0.91</v>
      </c>
      <c r="N652" s="122">
        <v>333240</v>
      </c>
      <c r="O652" s="124"/>
      <c r="P652" s="125">
        <f t="shared" si="11"/>
        <v>653</v>
      </c>
      <c r="Q652" s="126" t="s">
        <v>486</v>
      </c>
    </row>
    <row r="653" s="2" customFormat="1" ht="15.75" customHeight="1" spans="1:20">
      <c r="A653" s="115" t="s">
        <v>1775</v>
      </c>
      <c r="B653" s="116"/>
      <c r="C653" s="128"/>
      <c r="D653" s="118" t="s">
        <v>1762</v>
      </c>
      <c r="E653" s="118">
        <v>229</v>
      </c>
      <c r="F653" s="130" t="s">
        <v>839</v>
      </c>
      <c r="G653" s="172">
        <v>43221</v>
      </c>
      <c r="H653" s="61" t="s">
        <v>840</v>
      </c>
      <c r="I653" s="120">
        <v>477</v>
      </c>
      <c r="J653" s="129"/>
      <c r="K653" s="129"/>
      <c r="L653" s="122">
        <v>311370</v>
      </c>
      <c r="M653" s="123">
        <v>0.91</v>
      </c>
      <c r="N653" s="122">
        <v>283350</v>
      </c>
      <c r="O653" s="124"/>
      <c r="P653" s="125">
        <f t="shared" si="11"/>
        <v>653</v>
      </c>
      <c r="Q653" s="126" t="s">
        <v>486</v>
      </c>
    </row>
    <row r="654" s="2" customFormat="1" ht="15.75" customHeight="1" spans="1:20">
      <c r="A654" s="115" t="s">
        <v>1776</v>
      </c>
      <c r="B654" s="116"/>
      <c r="C654" s="128"/>
      <c r="D654" s="118" t="s">
        <v>1762</v>
      </c>
      <c r="E654" s="118">
        <v>101</v>
      </c>
      <c r="F654" s="130" t="s">
        <v>839</v>
      </c>
      <c r="G654" s="172">
        <v>39873</v>
      </c>
      <c r="H654" s="61" t="s">
        <v>840</v>
      </c>
      <c r="I654" s="120">
        <v>561</v>
      </c>
      <c r="J654" s="129"/>
      <c r="K654" s="129"/>
      <c r="L654" s="122">
        <v>366200</v>
      </c>
      <c r="M654" s="123">
        <v>0.64</v>
      </c>
      <c r="N654" s="122">
        <v>234370</v>
      </c>
      <c r="O654" s="124"/>
      <c r="P654" s="125">
        <f t="shared" si="11"/>
        <v>653</v>
      </c>
      <c r="Q654" s="126" t="s">
        <v>486</v>
      </c>
    </row>
    <row r="655" s="2" customFormat="1" ht="15.75" customHeight="1" spans="1:20">
      <c r="A655" s="115" t="s">
        <v>1777</v>
      </c>
      <c r="B655" s="116"/>
      <c r="C655" s="128"/>
      <c r="D655" s="118" t="s">
        <v>1762</v>
      </c>
      <c r="E655" s="118">
        <v>102</v>
      </c>
      <c r="F655" s="130" t="s">
        <v>839</v>
      </c>
      <c r="G655" s="172">
        <v>43221</v>
      </c>
      <c r="H655" s="61" t="s">
        <v>840</v>
      </c>
      <c r="I655" s="120">
        <v>477</v>
      </c>
      <c r="J655" s="129"/>
      <c r="K655" s="129"/>
      <c r="L655" s="122">
        <v>311370</v>
      </c>
      <c r="M655" s="123">
        <v>0.91</v>
      </c>
      <c r="N655" s="122">
        <v>283350</v>
      </c>
      <c r="O655" s="124"/>
      <c r="P655" s="125">
        <f t="shared" si="11"/>
        <v>653</v>
      </c>
      <c r="Q655" s="126" t="s">
        <v>486</v>
      </c>
    </row>
    <row r="656" s="2" customFormat="1" ht="15.75" customHeight="1" spans="1:20">
      <c r="A656" s="115" t="s">
        <v>1778</v>
      </c>
      <c r="B656" s="116"/>
      <c r="C656" s="128"/>
      <c r="D656" s="118" t="s">
        <v>1762</v>
      </c>
      <c r="E656" s="118">
        <v>103</v>
      </c>
      <c r="F656" s="130" t="s">
        <v>839</v>
      </c>
      <c r="G656" s="172">
        <v>39873</v>
      </c>
      <c r="H656" s="61" t="s">
        <v>840</v>
      </c>
      <c r="I656" s="120">
        <v>561</v>
      </c>
      <c r="J656" s="129"/>
      <c r="K656" s="129"/>
      <c r="L656" s="122">
        <v>366200</v>
      </c>
      <c r="M656" s="123">
        <v>0.64</v>
      </c>
      <c r="N656" s="122">
        <v>234370</v>
      </c>
      <c r="O656" s="124"/>
      <c r="P656" s="125">
        <f t="shared" si="11"/>
        <v>653</v>
      </c>
      <c r="Q656" s="126" t="s">
        <v>486</v>
      </c>
    </row>
    <row r="657" s="2" customFormat="1" ht="15.75" customHeight="1" spans="1:17">
      <c r="A657" s="115" t="s">
        <v>1779</v>
      </c>
      <c r="B657" s="116"/>
      <c r="C657" s="128"/>
      <c r="D657" s="118" t="s">
        <v>1762</v>
      </c>
      <c r="E657" s="118">
        <v>104</v>
      </c>
      <c r="F657" s="130" t="s">
        <v>839</v>
      </c>
      <c r="G657" s="172">
        <v>43221</v>
      </c>
      <c r="H657" s="61" t="s">
        <v>840</v>
      </c>
      <c r="I657" s="120">
        <v>477</v>
      </c>
      <c r="J657" s="129"/>
      <c r="K657" s="129"/>
      <c r="L657" s="122">
        <v>311370</v>
      </c>
      <c r="M657" s="123">
        <v>0.91</v>
      </c>
      <c r="N657" s="122">
        <v>283350</v>
      </c>
      <c r="O657" s="124"/>
      <c r="P657" s="125">
        <f t="shared" si="11"/>
        <v>653</v>
      </c>
      <c r="Q657" s="126" t="s">
        <v>486</v>
      </c>
    </row>
    <row r="658" s="3" customFormat="1" ht="15.75" customHeight="1" spans="1:17">
      <c r="A658" s="115" t="s">
        <v>1780</v>
      </c>
      <c r="B658" s="116"/>
      <c r="C658" s="128"/>
      <c r="D658" s="118" t="s">
        <v>1762</v>
      </c>
      <c r="E658" s="118">
        <v>105</v>
      </c>
      <c r="F658" s="130" t="s">
        <v>839</v>
      </c>
      <c r="G658" s="172">
        <v>39873</v>
      </c>
      <c r="H658" s="61" t="s">
        <v>840</v>
      </c>
      <c r="I658" s="120">
        <v>561</v>
      </c>
      <c r="J658" s="129"/>
      <c r="K658" s="129"/>
      <c r="L658" s="122">
        <v>366200</v>
      </c>
      <c r="M658" s="123">
        <v>0.64</v>
      </c>
      <c r="N658" s="122">
        <v>234370</v>
      </c>
      <c r="O658" s="124"/>
      <c r="P658" s="125">
        <f t="shared" si="11"/>
        <v>653</v>
      </c>
      <c r="Q658" s="126" t="s">
        <v>486</v>
      </c>
    </row>
    <row r="659" s="3" customFormat="1" ht="15.75" customHeight="1" spans="1:17">
      <c r="A659" s="115" t="s">
        <v>1781</v>
      </c>
      <c r="B659" s="116"/>
      <c r="C659" s="128"/>
      <c r="D659" s="118" t="s">
        <v>1762</v>
      </c>
      <c r="E659" s="118">
        <v>106</v>
      </c>
      <c r="F659" s="130" t="s">
        <v>839</v>
      </c>
      <c r="G659" s="172">
        <v>43221</v>
      </c>
      <c r="H659" s="61" t="s">
        <v>840</v>
      </c>
      <c r="I659" s="120">
        <v>477</v>
      </c>
      <c r="J659" s="129"/>
      <c r="K659" s="129"/>
      <c r="L659" s="122">
        <v>311370</v>
      </c>
      <c r="M659" s="123">
        <v>0.91</v>
      </c>
      <c r="N659" s="122">
        <v>283350</v>
      </c>
      <c r="O659" s="124"/>
      <c r="P659" s="125">
        <f t="shared" si="11"/>
        <v>653</v>
      </c>
      <c r="Q659" s="126" t="s">
        <v>486</v>
      </c>
    </row>
    <row r="660" s="3" customFormat="1" ht="15.75" customHeight="1" spans="1:17">
      <c r="A660" s="115" t="s">
        <v>1782</v>
      </c>
      <c r="B660" s="116"/>
      <c r="C660" s="128"/>
      <c r="D660" s="118" t="s">
        <v>1762</v>
      </c>
      <c r="E660" s="118">
        <v>107</v>
      </c>
      <c r="F660" s="130" t="s">
        <v>839</v>
      </c>
      <c r="G660" s="172">
        <v>39873</v>
      </c>
      <c r="H660" s="61" t="s">
        <v>840</v>
      </c>
      <c r="I660" s="120">
        <v>561</v>
      </c>
      <c r="J660" s="129"/>
      <c r="K660" s="129"/>
      <c r="L660" s="122">
        <v>366200</v>
      </c>
      <c r="M660" s="123">
        <v>0.64</v>
      </c>
      <c r="N660" s="122">
        <v>234370</v>
      </c>
      <c r="O660" s="124"/>
      <c r="P660" s="125">
        <f t="shared" si="11"/>
        <v>653</v>
      </c>
      <c r="Q660" s="126" t="s">
        <v>486</v>
      </c>
    </row>
    <row r="661" s="3" customFormat="1" ht="15.75" customHeight="1" spans="1:17">
      <c r="A661" s="115" t="s">
        <v>1783</v>
      </c>
      <c r="B661" s="116"/>
      <c r="C661" s="128"/>
      <c r="D661" s="118" t="s">
        <v>1762</v>
      </c>
      <c r="E661" s="118">
        <v>108</v>
      </c>
      <c r="F661" s="130" t="s">
        <v>839</v>
      </c>
      <c r="G661" s="172">
        <v>43221</v>
      </c>
      <c r="H661" s="61" t="s">
        <v>840</v>
      </c>
      <c r="I661" s="120">
        <v>477</v>
      </c>
      <c r="J661" s="129"/>
      <c r="K661" s="129"/>
      <c r="L661" s="122">
        <v>311370</v>
      </c>
      <c r="M661" s="123">
        <v>0.91</v>
      </c>
      <c r="N661" s="122">
        <v>283350</v>
      </c>
      <c r="O661" s="124"/>
      <c r="P661" s="125">
        <f t="shared" si="11"/>
        <v>653</v>
      </c>
      <c r="Q661" s="126" t="s">
        <v>486</v>
      </c>
    </row>
    <row r="662" s="3" customFormat="1" ht="15.75" customHeight="1" spans="1:17">
      <c r="A662" s="115" t="s">
        <v>1784</v>
      </c>
      <c r="B662" s="116"/>
      <c r="C662" s="128"/>
      <c r="D662" s="118" t="s">
        <v>1762</v>
      </c>
      <c r="E662" s="118">
        <v>109</v>
      </c>
      <c r="F662" s="130" t="s">
        <v>839</v>
      </c>
      <c r="G662" s="172">
        <v>39873</v>
      </c>
      <c r="H662" s="61" t="s">
        <v>840</v>
      </c>
      <c r="I662" s="120">
        <v>561</v>
      </c>
      <c r="J662" s="129"/>
      <c r="K662" s="129"/>
      <c r="L662" s="122">
        <v>366200</v>
      </c>
      <c r="M662" s="123">
        <v>0.64</v>
      </c>
      <c r="N662" s="122">
        <v>234370</v>
      </c>
      <c r="O662" s="124"/>
      <c r="P662" s="125">
        <f t="shared" si="11"/>
        <v>653</v>
      </c>
      <c r="Q662" s="126" t="s">
        <v>486</v>
      </c>
    </row>
    <row r="663" s="3" customFormat="1" ht="15.75" customHeight="1" spans="1:17">
      <c r="A663" s="115" t="s">
        <v>1785</v>
      </c>
      <c r="B663" s="116"/>
      <c r="C663" s="128"/>
      <c r="D663" s="118" t="s">
        <v>1762</v>
      </c>
      <c r="E663" s="118">
        <v>110</v>
      </c>
      <c r="F663" s="130" t="s">
        <v>839</v>
      </c>
      <c r="G663" s="172">
        <v>43221</v>
      </c>
      <c r="H663" s="61" t="s">
        <v>840</v>
      </c>
      <c r="I663" s="120">
        <v>477</v>
      </c>
      <c r="J663" s="129"/>
      <c r="K663" s="129"/>
      <c r="L663" s="122">
        <v>311370</v>
      </c>
      <c r="M663" s="123">
        <v>0.91</v>
      </c>
      <c r="N663" s="122">
        <v>283350</v>
      </c>
      <c r="O663" s="124"/>
      <c r="P663" s="125">
        <f t="shared" si="11"/>
        <v>653</v>
      </c>
      <c r="Q663" s="126" t="s">
        <v>486</v>
      </c>
    </row>
    <row r="664" s="78" customFormat="1" ht="15.75" customHeight="1" spans="1:17">
      <c r="A664" s="115" t="s">
        <v>1786</v>
      </c>
      <c r="B664" s="116"/>
      <c r="C664" s="128"/>
      <c r="D664" s="118" t="s">
        <v>1762</v>
      </c>
      <c r="E664" s="118">
        <v>111</v>
      </c>
      <c r="F664" s="130" t="s">
        <v>839</v>
      </c>
      <c r="G664" s="172">
        <v>39873</v>
      </c>
      <c r="H664" s="61" t="s">
        <v>840</v>
      </c>
      <c r="I664" s="120">
        <v>561</v>
      </c>
      <c r="J664" s="129"/>
      <c r="K664" s="129"/>
      <c r="L664" s="122">
        <v>366200</v>
      </c>
      <c r="M664" s="123">
        <v>0.64</v>
      </c>
      <c r="N664" s="122">
        <v>234370</v>
      </c>
      <c r="O664" s="124"/>
      <c r="P664" s="125">
        <f t="shared" si="11"/>
        <v>653</v>
      </c>
      <c r="Q664" s="126" t="s">
        <v>486</v>
      </c>
    </row>
    <row r="665" s="3" customFormat="1" ht="15.75" customHeight="1" spans="1:17">
      <c r="A665" s="115" t="s">
        <v>1787</v>
      </c>
      <c r="B665" s="116"/>
      <c r="C665" s="128"/>
      <c r="D665" s="118" t="s">
        <v>1762</v>
      </c>
      <c r="E665" s="118">
        <v>112</v>
      </c>
      <c r="F665" s="130" t="s">
        <v>839</v>
      </c>
      <c r="G665" s="172">
        <v>43221</v>
      </c>
      <c r="H665" s="61" t="s">
        <v>840</v>
      </c>
      <c r="I665" s="120">
        <v>477</v>
      </c>
      <c r="J665" s="129"/>
      <c r="K665" s="129"/>
      <c r="L665" s="122">
        <v>311370</v>
      </c>
      <c r="M665" s="123">
        <v>0.91</v>
      </c>
      <c r="N665" s="122">
        <v>283350</v>
      </c>
      <c r="O665" s="124"/>
      <c r="P665" s="125">
        <f t="shared" si="11"/>
        <v>653</v>
      </c>
      <c r="Q665" s="126" t="s">
        <v>486</v>
      </c>
    </row>
    <row r="666" s="2" customFormat="1" ht="15.75" customHeight="1" spans="1:17">
      <c r="A666" s="115" t="s">
        <v>1788</v>
      </c>
      <c r="B666" s="116"/>
      <c r="C666" s="128"/>
      <c r="D666" s="118" t="s">
        <v>1762</v>
      </c>
      <c r="E666" s="118">
        <v>113</v>
      </c>
      <c r="F666" s="130" t="s">
        <v>839</v>
      </c>
      <c r="G666" s="172">
        <v>39873</v>
      </c>
      <c r="H666" s="61" t="s">
        <v>840</v>
      </c>
      <c r="I666" s="120">
        <v>561</v>
      </c>
      <c r="J666" s="129"/>
      <c r="K666" s="129"/>
      <c r="L666" s="122">
        <v>366200</v>
      </c>
      <c r="M666" s="123">
        <v>0.64</v>
      </c>
      <c r="N666" s="122">
        <v>234370</v>
      </c>
      <c r="O666" s="124"/>
      <c r="P666" s="125">
        <f t="shared" si="11"/>
        <v>653</v>
      </c>
      <c r="Q666" s="126" t="s">
        <v>486</v>
      </c>
    </row>
    <row r="667" s="2" customFormat="1" ht="15.75" customHeight="1" spans="1:17">
      <c r="A667" s="115" t="s">
        <v>1789</v>
      </c>
      <c r="B667" s="116"/>
      <c r="C667" s="128"/>
      <c r="D667" s="118" t="s">
        <v>1762</v>
      </c>
      <c r="E667" s="118">
        <v>114</v>
      </c>
      <c r="F667" s="130" t="s">
        <v>839</v>
      </c>
      <c r="G667" s="172">
        <v>43221</v>
      </c>
      <c r="H667" s="61" t="s">
        <v>840</v>
      </c>
      <c r="I667" s="120">
        <v>477</v>
      </c>
      <c r="J667" s="129"/>
      <c r="K667" s="129"/>
      <c r="L667" s="122">
        <v>311370</v>
      </c>
      <c r="M667" s="123">
        <v>0.91</v>
      </c>
      <c r="N667" s="122">
        <v>283350</v>
      </c>
      <c r="O667" s="124"/>
      <c r="P667" s="125">
        <f t="shared" si="11"/>
        <v>653</v>
      </c>
      <c r="Q667" s="126" t="s">
        <v>486</v>
      </c>
    </row>
    <row r="668" s="2" customFormat="1" ht="15.75" customHeight="1" spans="1:17">
      <c r="A668" s="115" t="s">
        <v>1790</v>
      </c>
      <c r="B668" s="116"/>
      <c r="C668" s="128"/>
      <c r="D668" s="118" t="s">
        <v>1762</v>
      </c>
      <c r="E668" s="118">
        <v>115</v>
      </c>
      <c r="F668" s="130" t="s">
        <v>839</v>
      </c>
      <c r="G668" s="172">
        <v>39873</v>
      </c>
      <c r="H668" s="61" t="s">
        <v>840</v>
      </c>
      <c r="I668" s="120">
        <v>561</v>
      </c>
      <c r="J668" s="129"/>
      <c r="K668" s="129"/>
      <c r="L668" s="122">
        <v>366200</v>
      </c>
      <c r="M668" s="123">
        <v>0.64</v>
      </c>
      <c r="N668" s="122">
        <v>234370</v>
      </c>
      <c r="O668" s="124"/>
      <c r="P668" s="125">
        <f t="shared" si="11"/>
        <v>653</v>
      </c>
      <c r="Q668" s="126" t="s">
        <v>486</v>
      </c>
    </row>
    <row r="669" s="2" customFormat="1" ht="15.75" customHeight="1" spans="1:17">
      <c r="A669" s="115" t="s">
        <v>1791</v>
      </c>
      <c r="B669" s="116"/>
      <c r="C669" s="128"/>
      <c r="D669" s="118" t="s">
        <v>847</v>
      </c>
      <c r="E669" s="118">
        <v>116</v>
      </c>
      <c r="F669" s="130" t="s">
        <v>839</v>
      </c>
      <c r="G669" s="172">
        <v>39873</v>
      </c>
      <c r="H669" s="61" t="s">
        <v>840</v>
      </c>
      <c r="I669" s="120">
        <v>477</v>
      </c>
      <c r="J669" s="129"/>
      <c r="K669" s="129"/>
      <c r="L669" s="122">
        <v>311370</v>
      </c>
      <c r="M669" s="123">
        <v>0.64</v>
      </c>
      <c r="N669" s="122">
        <v>199280</v>
      </c>
      <c r="O669" s="124"/>
      <c r="P669" s="125">
        <f t="shared" si="11"/>
        <v>653</v>
      </c>
      <c r="Q669" s="126" t="s">
        <v>486</v>
      </c>
    </row>
    <row r="670" s="2" customFormat="1" ht="15.75" customHeight="1" spans="1:17">
      <c r="A670" s="115" t="s">
        <v>1792</v>
      </c>
      <c r="B670" s="116"/>
      <c r="C670" s="128"/>
      <c r="D670" s="118" t="s">
        <v>847</v>
      </c>
      <c r="E670" s="118">
        <v>117</v>
      </c>
      <c r="F670" s="130" t="s">
        <v>839</v>
      </c>
      <c r="G670" s="172">
        <v>43221</v>
      </c>
      <c r="H670" s="61" t="s">
        <v>840</v>
      </c>
      <c r="I670" s="120">
        <v>561</v>
      </c>
      <c r="J670" s="129"/>
      <c r="K670" s="129"/>
      <c r="L670" s="122">
        <v>366200</v>
      </c>
      <c r="M670" s="123">
        <v>0.91</v>
      </c>
      <c r="N670" s="122">
        <v>333240</v>
      </c>
      <c r="O670" s="124"/>
      <c r="P670" s="125">
        <f t="shared" si="11"/>
        <v>653</v>
      </c>
      <c r="Q670" s="126" t="s">
        <v>486</v>
      </c>
    </row>
    <row r="671" s="2" customFormat="1" ht="15.75" customHeight="1" spans="1:17">
      <c r="A671" s="115" t="s">
        <v>1793</v>
      </c>
      <c r="B671" s="116"/>
      <c r="C671" s="128"/>
      <c r="D671" s="118" t="s">
        <v>847</v>
      </c>
      <c r="E671" s="118">
        <v>118</v>
      </c>
      <c r="F671" s="130" t="s">
        <v>839</v>
      </c>
      <c r="G671" s="172">
        <v>39873</v>
      </c>
      <c r="H671" s="61" t="s">
        <v>840</v>
      </c>
      <c r="I671" s="120">
        <v>477</v>
      </c>
      <c r="J671" s="129"/>
      <c r="K671" s="129"/>
      <c r="L671" s="122">
        <v>311370</v>
      </c>
      <c r="M671" s="123">
        <v>0.64</v>
      </c>
      <c r="N671" s="122">
        <v>199280</v>
      </c>
      <c r="O671" s="124"/>
      <c r="P671" s="125">
        <f t="shared" si="11"/>
        <v>653</v>
      </c>
      <c r="Q671" s="126" t="s">
        <v>486</v>
      </c>
    </row>
    <row r="672" s="2" customFormat="1" ht="15.75" customHeight="1" spans="1:17">
      <c r="A672" s="115" t="s">
        <v>1794</v>
      </c>
      <c r="B672" s="116"/>
      <c r="C672" s="128"/>
      <c r="D672" s="118" t="s">
        <v>847</v>
      </c>
      <c r="E672" s="118">
        <v>119</v>
      </c>
      <c r="F672" s="130" t="s">
        <v>839</v>
      </c>
      <c r="G672" s="172">
        <v>43221</v>
      </c>
      <c r="H672" s="61" t="s">
        <v>840</v>
      </c>
      <c r="I672" s="120">
        <v>561</v>
      </c>
      <c r="J672" s="129"/>
      <c r="K672" s="129"/>
      <c r="L672" s="122">
        <v>366200</v>
      </c>
      <c r="M672" s="123">
        <v>0.91</v>
      </c>
      <c r="N672" s="122">
        <v>333240</v>
      </c>
      <c r="O672" s="124"/>
      <c r="P672" s="125">
        <f t="shared" si="11"/>
        <v>653</v>
      </c>
      <c r="Q672" s="126" t="s">
        <v>486</v>
      </c>
    </row>
    <row r="673" s="2" customFormat="1" ht="15.75" customHeight="1" spans="1:17">
      <c r="A673" s="115" t="s">
        <v>1795</v>
      </c>
      <c r="B673" s="116"/>
      <c r="C673" s="128"/>
      <c r="D673" s="118" t="s">
        <v>847</v>
      </c>
      <c r="E673" s="118">
        <v>120</v>
      </c>
      <c r="F673" s="130" t="s">
        <v>839</v>
      </c>
      <c r="G673" s="172">
        <v>39873</v>
      </c>
      <c r="H673" s="61" t="s">
        <v>840</v>
      </c>
      <c r="I673" s="120">
        <v>477</v>
      </c>
      <c r="J673" s="129"/>
      <c r="K673" s="129"/>
      <c r="L673" s="122">
        <v>311370</v>
      </c>
      <c r="M673" s="123">
        <v>0.64</v>
      </c>
      <c r="N673" s="122">
        <v>199280</v>
      </c>
      <c r="O673" s="124"/>
      <c r="P673" s="125">
        <f t="shared" si="11"/>
        <v>653</v>
      </c>
      <c r="Q673" s="126" t="s">
        <v>486</v>
      </c>
    </row>
    <row r="674" s="2" customFormat="1" ht="15.75" customHeight="1" spans="1:17">
      <c r="A674" s="115" t="s">
        <v>1796</v>
      </c>
      <c r="B674" s="116"/>
      <c r="C674" s="128"/>
      <c r="D674" s="118" t="s">
        <v>847</v>
      </c>
      <c r="E674" s="118">
        <v>121</v>
      </c>
      <c r="F674" s="130" t="s">
        <v>839</v>
      </c>
      <c r="G674" s="172">
        <v>43221</v>
      </c>
      <c r="H674" s="61" t="s">
        <v>840</v>
      </c>
      <c r="I674" s="120">
        <v>561</v>
      </c>
      <c r="J674" s="129"/>
      <c r="K674" s="129"/>
      <c r="L674" s="122">
        <v>366200</v>
      </c>
      <c r="M674" s="123">
        <v>0.91</v>
      </c>
      <c r="N674" s="122">
        <v>333240</v>
      </c>
      <c r="O674" s="124"/>
      <c r="P674" s="125">
        <f t="shared" si="11"/>
        <v>653</v>
      </c>
      <c r="Q674" s="126" t="s">
        <v>486</v>
      </c>
    </row>
    <row r="675" s="2" customFormat="1" ht="15.75" customHeight="1" spans="1:17">
      <c r="A675" s="115" t="s">
        <v>1797</v>
      </c>
      <c r="B675" s="116"/>
      <c r="C675" s="128"/>
      <c r="D675" s="118" t="s">
        <v>847</v>
      </c>
      <c r="E675" s="118">
        <v>122</v>
      </c>
      <c r="F675" s="130" t="s">
        <v>839</v>
      </c>
      <c r="G675" s="172">
        <v>39873</v>
      </c>
      <c r="H675" s="61" t="s">
        <v>840</v>
      </c>
      <c r="I675" s="120">
        <v>477</v>
      </c>
      <c r="J675" s="129"/>
      <c r="K675" s="129"/>
      <c r="L675" s="122">
        <v>311370</v>
      </c>
      <c r="M675" s="123">
        <v>0.64</v>
      </c>
      <c r="N675" s="122">
        <v>199280</v>
      </c>
      <c r="O675" s="124"/>
      <c r="P675" s="125">
        <f t="shared" si="11"/>
        <v>653</v>
      </c>
      <c r="Q675" s="126" t="s">
        <v>486</v>
      </c>
    </row>
    <row r="676" s="2" customFormat="1" ht="15.75" customHeight="1" spans="1:17">
      <c r="A676" s="115" t="s">
        <v>1798</v>
      </c>
      <c r="B676" s="116"/>
      <c r="C676" s="128"/>
      <c r="D676" s="118" t="s">
        <v>847</v>
      </c>
      <c r="E676" s="118">
        <v>123</v>
      </c>
      <c r="F676" s="130" t="s">
        <v>839</v>
      </c>
      <c r="G676" s="172">
        <v>43221</v>
      </c>
      <c r="H676" s="61" t="s">
        <v>840</v>
      </c>
      <c r="I676" s="120">
        <v>561</v>
      </c>
      <c r="J676" s="129"/>
      <c r="K676" s="129"/>
      <c r="L676" s="122">
        <v>366200</v>
      </c>
      <c r="M676" s="123">
        <v>0.91</v>
      </c>
      <c r="N676" s="122">
        <v>333240</v>
      </c>
      <c r="O676" s="124"/>
      <c r="P676" s="125">
        <f t="shared" si="11"/>
        <v>653</v>
      </c>
      <c r="Q676" s="126" t="s">
        <v>486</v>
      </c>
    </row>
    <row r="677" s="2" customFormat="1" ht="15.75" customHeight="1" spans="1:17">
      <c r="A677" s="115" t="s">
        <v>1799</v>
      </c>
      <c r="B677" s="116"/>
      <c r="C677" s="128"/>
      <c r="D677" s="118" t="s">
        <v>847</v>
      </c>
      <c r="E677" s="118">
        <v>124</v>
      </c>
      <c r="F677" s="130" t="s">
        <v>839</v>
      </c>
      <c r="G677" s="172">
        <v>39873</v>
      </c>
      <c r="H677" s="61" t="s">
        <v>840</v>
      </c>
      <c r="I677" s="120">
        <v>477</v>
      </c>
      <c r="J677" s="129"/>
      <c r="K677" s="129"/>
      <c r="L677" s="122">
        <v>311370</v>
      </c>
      <c r="M677" s="123">
        <v>0.64</v>
      </c>
      <c r="N677" s="122">
        <v>199280</v>
      </c>
      <c r="O677" s="124"/>
      <c r="P677" s="125">
        <f t="shared" si="11"/>
        <v>653</v>
      </c>
      <c r="Q677" s="126" t="s">
        <v>486</v>
      </c>
    </row>
    <row r="678" s="75" customFormat="1" ht="15.75" customHeight="1" spans="1:17">
      <c r="A678" s="115" t="s">
        <v>1800</v>
      </c>
      <c r="B678" s="116"/>
      <c r="C678" s="128"/>
      <c r="D678" s="118" t="s">
        <v>847</v>
      </c>
      <c r="E678" s="118">
        <v>125</v>
      </c>
      <c r="F678" s="130" t="s">
        <v>839</v>
      </c>
      <c r="G678" s="172">
        <v>43221</v>
      </c>
      <c r="H678" s="61" t="s">
        <v>840</v>
      </c>
      <c r="I678" s="120">
        <v>561</v>
      </c>
      <c r="J678" s="129"/>
      <c r="K678" s="129"/>
      <c r="L678" s="122">
        <v>366200</v>
      </c>
      <c r="M678" s="123">
        <v>0.91</v>
      </c>
      <c r="N678" s="122">
        <v>333240</v>
      </c>
      <c r="O678" s="124"/>
      <c r="P678" s="125">
        <f t="shared" si="11"/>
        <v>653</v>
      </c>
      <c r="Q678" s="126" t="s">
        <v>486</v>
      </c>
    </row>
    <row r="679" s="2" customFormat="1" ht="15.75" customHeight="1" spans="1:17">
      <c r="A679" s="115" t="s">
        <v>1801</v>
      </c>
      <c r="B679" s="116"/>
      <c r="C679" s="128"/>
      <c r="D679" s="118" t="s">
        <v>847</v>
      </c>
      <c r="E679" s="118">
        <v>126</v>
      </c>
      <c r="F679" s="130" t="s">
        <v>839</v>
      </c>
      <c r="G679" s="172">
        <v>39873</v>
      </c>
      <c r="H679" s="61" t="s">
        <v>840</v>
      </c>
      <c r="I679" s="120">
        <v>477</v>
      </c>
      <c r="J679" s="129"/>
      <c r="K679" s="129"/>
      <c r="L679" s="122">
        <v>311370</v>
      </c>
      <c r="M679" s="123">
        <v>0.64</v>
      </c>
      <c r="N679" s="122">
        <v>199280</v>
      </c>
      <c r="O679" s="124"/>
      <c r="P679" s="125">
        <f t="shared" si="11"/>
        <v>653</v>
      </c>
      <c r="Q679" s="126" t="s">
        <v>486</v>
      </c>
    </row>
    <row r="680" s="2" customFormat="1" ht="15.75" customHeight="1" spans="1:17">
      <c r="A680" s="115" t="s">
        <v>1802</v>
      </c>
      <c r="B680" s="116"/>
      <c r="C680" s="128"/>
      <c r="D680" s="118" t="s">
        <v>847</v>
      </c>
      <c r="E680" s="118">
        <v>127</v>
      </c>
      <c r="F680" s="130" t="s">
        <v>839</v>
      </c>
      <c r="G680" s="172">
        <v>43221</v>
      </c>
      <c r="H680" s="61" t="s">
        <v>840</v>
      </c>
      <c r="I680" s="120">
        <v>561</v>
      </c>
      <c r="J680" s="129"/>
      <c r="K680" s="129"/>
      <c r="L680" s="122">
        <v>366200</v>
      </c>
      <c r="M680" s="123">
        <v>0.91</v>
      </c>
      <c r="N680" s="122">
        <v>333240</v>
      </c>
      <c r="O680" s="124"/>
      <c r="P680" s="125">
        <f t="shared" si="11"/>
        <v>653</v>
      </c>
      <c r="Q680" s="126" t="s">
        <v>486</v>
      </c>
    </row>
    <row r="681" s="2" customFormat="1" ht="15.75" customHeight="1" spans="1:17">
      <c r="A681" s="115" t="s">
        <v>1803</v>
      </c>
      <c r="B681" s="116"/>
      <c r="C681" s="128"/>
      <c r="D681" s="118" t="s">
        <v>847</v>
      </c>
      <c r="E681" s="118">
        <v>128</v>
      </c>
      <c r="F681" s="130" t="s">
        <v>839</v>
      </c>
      <c r="G681" s="172">
        <v>39873</v>
      </c>
      <c r="H681" s="61" t="s">
        <v>840</v>
      </c>
      <c r="I681" s="120">
        <v>477</v>
      </c>
      <c r="J681" s="129"/>
      <c r="K681" s="129"/>
      <c r="L681" s="122">
        <v>311370</v>
      </c>
      <c r="M681" s="123">
        <v>0.64</v>
      </c>
      <c r="N681" s="122">
        <v>199280</v>
      </c>
      <c r="O681" s="124"/>
      <c r="P681" s="125">
        <f t="shared" si="11"/>
        <v>653</v>
      </c>
      <c r="Q681" s="126" t="s">
        <v>486</v>
      </c>
    </row>
    <row r="682" s="2" customFormat="1" ht="15.75" customHeight="1" spans="1:17">
      <c r="A682" s="115" t="s">
        <v>1804</v>
      </c>
      <c r="B682" s="116"/>
      <c r="C682" s="128"/>
      <c r="D682" s="118" t="s">
        <v>847</v>
      </c>
      <c r="E682" s="118">
        <v>129</v>
      </c>
      <c r="F682" s="130" t="s">
        <v>839</v>
      </c>
      <c r="G682" s="172">
        <v>43221</v>
      </c>
      <c r="H682" s="61" t="s">
        <v>840</v>
      </c>
      <c r="I682" s="120">
        <v>561</v>
      </c>
      <c r="J682" s="129"/>
      <c r="K682" s="129"/>
      <c r="L682" s="122">
        <v>366200</v>
      </c>
      <c r="M682" s="123">
        <v>0.91</v>
      </c>
      <c r="N682" s="122">
        <v>333240</v>
      </c>
      <c r="O682" s="124"/>
      <c r="P682" s="125">
        <f t="shared" si="11"/>
        <v>653</v>
      </c>
      <c r="Q682" s="126" t="s">
        <v>486</v>
      </c>
    </row>
    <row r="683" s="2" customFormat="1" ht="15.75" customHeight="1" spans="1:17">
      <c r="A683" s="115" t="s">
        <v>1805</v>
      </c>
      <c r="B683" s="116"/>
      <c r="C683" s="128"/>
      <c r="D683" s="118" t="s">
        <v>847</v>
      </c>
      <c r="E683" s="118">
        <v>130</v>
      </c>
      <c r="F683" s="130" t="s">
        <v>839</v>
      </c>
      <c r="G683" s="172">
        <v>39873</v>
      </c>
      <c r="H683" s="61" t="s">
        <v>840</v>
      </c>
      <c r="I683" s="120">
        <v>477</v>
      </c>
      <c r="J683" s="129"/>
      <c r="K683" s="129"/>
      <c r="L683" s="122">
        <v>311370</v>
      </c>
      <c r="M683" s="123">
        <v>0.64</v>
      </c>
      <c r="N683" s="122">
        <v>199280</v>
      </c>
      <c r="O683" s="124"/>
      <c r="P683" s="125">
        <f t="shared" si="11"/>
        <v>653</v>
      </c>
      <c r="Q683" s="126" t="s">
        <v>486</v>
      </c>
    </row>
    <row r="684" s="2" customFormat="1" ht="15.75" customHeight="1" spans="1:17">
      <c r="A684" s="115" t="s">
        <v>1806</v>
      </c>
      <c r="B684" s="116"/>
      <c r="C684" s="128"/>
      <c r="D684" s="118" t="s">
        <v>1762</v>
      </c>
      <c r="E684" s="118">
        <v>301</v>
      </c>
      <c r="F684" s="130" t="s">
        <v>839</v>
      </c>
      <c r="G684" s="172">
        <v>39873</v>
      </c>
      <c r="H684" s="61" t="s">
        <v>840</v>
      </c>
      <c r="I684" s="120">
        <v>561</v>
      </c>
      <c r="J684" s="129"/>
      <c r="K684" s="129"/>
      <c r="L684" s="122">
        <v>366200</v>
      </c>
      <c r="M684" s="123">
        <v>0.64</v>
      </c>
      <c r="N684" s="122">
        <v>234370</v>
      </c>
      <c r="O684" s="124"/>
      <c r="P684" s="125">
        <f t="shared" si="11"/>
        <v>653</v>
      </c>
      <c r="Q684" s="126" t="s">
        <v>486</v>
      </c>
    </row>
    <row r="685" s="2" customFormat="1" ht="15.75" customHeight="1" spans="1:17">
      <c r="A685" s="115" t="s">
        <v>1807</v>
      </c>
      <c r="B685" s="116"/>
      <c r="C685" s="128"/>
      <c r="D685" s="118" t="s">
        <v>1762</v>
      </c>
      <c r="E685" s="118">
        <v>302</v>
      </c>
      <c r="F685" s="130" t="s">
        <v>839</v>
      </c>
      <c r="G685" s="172">
        <v>39873</v>
      </c>
      <c r="H685" s="61" t="s">
        <v>840</v>
      </c>
      <c r="I685" s="120">
        <v>477</v>
      </c>
      <c r="J685" s="129"/>
      <c r="K685" s="129"/>
      <c r="L685" s="122">
        <v>311370</v>
      </c>
      <c r="M685" s="123">
        <v>0.64</v>
      </c>
      <c r="N685" s="122">
        <v>199280</v>
      </c>
      <c r="O685" s="124"/>
      <c r="P685" s="125">
        <f t="shared" si="11"/>
        <v>653</v>
      </c>
      <c r="Q685" s="126" t="s">
        <v>486</v>
      </c>
    </row>
    <row r="686" s="2" customFormat="1" ht="15.75" customHeight="1" spans="1:17">
      <c r="A686" s="115" t="s">
        <v>1808</v>
      </c>
      <c r="B686" s="116"/>
      <c r="C686" s="128"/>
      <c r="D686" s="118" t="s">
        <v>1762</v>
      </c>
      <c r="E686" s="118">
        <v>303</v>
      </c>
      <c r="F686" s="130" t="s">
        <v>839</v>
      </c>
      <c r="G686" s="172">
        <v>43221</v>
      </c>
      <c r="H686" s="61" t="s">
        <v>840</v>
      </c>
      <c r="I686" s="120">
        <v>561</v>
      </c>
      <c r="J686" s="129"/>
      <c r="K686" s="129"/>
      <c r="L686" s="122">
        <v>366200</v>
      </c>
      <c r="M686" s="123">
        <v>0.91</v>
      </c>
      <c r="N686" s="122">
        <v>333240</v>
      </c>
      <c r="O686" s="124"/>
      <c r="P686" s="125">
        <f t="shared" si="11"/>
        <v>653</v>
      </c>
      <c r="Q686" s="126" t="s">
        <v>486</v>
      </c>
    </row>
    <row r="687" s="2" customFormat="1" ht="15.75" customHeight="1" spans="1:17">
      <c r="A687" s="115" t="s">
        <v>1809</v>
      </c>
      <c r="B687" s="116"/>
      <c r="C687" s="128"/>
      <c r="D687" s="118" t="s">
        <v>1762</v>
      </c>
      <c r="E687" s="118">
        <v>304</v>
      </c>
      <c r="F687" s="130" t="s">
        <v>839</v>
      </c>
      <c r="G687" s="172">
        <v>39873</v>
      </c>
      <c r="H687" s="61" t="s">
        <v>840</v>
      </c>
      <c r="I687" s="120">
        <v>477</v>
      </c>
      <c r="J687" s="129"/>
      <c r="K687" s="129"/>
      <c r="L687" s="122">
        <v>311370</v>
      </c>
      <c r="M687" s="123">
        <v>0.64</v>
      </c>
      <c r="N687" s="122">
        <v>199280</v>
      </c>
      <c r="O687" s="124"/>
      <c r="P687" s="125">
        <f t="shared" si="11"/>
        <v>653</v>
      </c>
      <c r="Q687" s="126" t="s">
        <v>486</v>
      </c>
    </row>
    <row r="688" s="2" customFormat="1" ht="15.75" customHeight="1" spans="1:17">
      <c r="A688" s="115" t="s">
        <v>1810</v>
      </c>
      <c r="B688" s="116"/>
      <c r="C688" s="128"/>
      <c r="D688" s="118" t="s">
        <v>1762</v>
      </c>
      <c r="E688" s="118">
        <v>305</v>
      </c>
      <c r="F688" s="130" t="s">
        <v>839</v>
      </c>
      <c r="G688" s="172">
        <v>43221</v>
      </c>
      <c r="H688" s="61" t="s">
        <v>840</v>
      </c>
      <c r="I688" s="120">
        <v>561</v>
      </c>
      <c r="J688" s="129"/>
      <c r="K688" s="129"/>
      <c r="L688" s="122">
        <v>366200</v>
      </c>
      <c r="M688" s="123">
        <v>0.91</v>
      </c>
      <c r="N688" s="122">
        <v>333240</v>
      </c>
      <c r="O688" s="124"/>
      <c r="P688" s="125">
        <f t="shared" si="11"/>
        <v>653</v>
      </c>
      <c r="Q688" s="126" t="s">
        <v>486</v>
      </c>
    </row>
    <row r="689" s="2" customFormat="1" ht="15.75" customHeight="1" spans="1:17">
      <c r="A689" s="115" t="s">
        <v>1811</v>
      </c>
      <c r="B689" s="116"/>
      <c r="C689" s="128"/>
      <c r="D689" s="118" t="s">
        <v>1762</v>
      </c>
      <c r="E689" s="118">
        <v>306</v>
      </c>
      <c r="F689" s="130" t="s">
        <v>839</v>
      </c>
      <c r="G689" s="172">
        <v>39873</v>
      </c>
      <c r="H689" s="61" t="s">
        <v>840</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1812</v>
      </c>
      <c r="B690" s="116"/>
      <c r="C690" s="128"/>
      <c r="D690" s="118" t="s">
        <v>1762</v>
      </c>
      <c r="E690" s="118">
        <v>307</v>
      </c>
      <c r="F690" s="130" t="s">
        <v>839</v>
      </c>
      <c r="G690" s="172">
        <v>43221</v>
      </c>
      <c r="H690" s="61" t="s">
        <v>840</v>
      </c>
      <c r="I690" s="120">
        <v>561</v>
      </c>
      <c r="J690" s="129"/>
      <c r="K690" s="129"/>
      <c r="L690" s="122">
        <v>366200</v>
      </c>
      <c r="M690" s="123">
        <v>0.91</v>
      </c>
      <c r="N690" s="122">
        <v>333240</v>
      </c>
      <c r="O690" s="124"/>
      <c r="P690" s="125">
        <f t="shared" si="12"/>
        <v>653</v>
      </c>
      <c r="Q690" s="126" t="s">
        <v>486</v>
      </c>
    </row>
    <row r="691" s="2" customFormat="1" ht="15.75" customHeight="1" spans="1:17">
      <c r="A691" s="115" t="s">
        <v>1813</v>
      </c>
      <c r="B691" s="116"/>
      <c r="C691" s="128"/>
      <c r="D691" s="118" t="s">
        <v>1762</v>
      </c>
      <c r="E691" s="118">
        <v>308</v>
      </c>
      <c r="F691" s="130" t="s">
        <v>839</v>
      </c>
      <c r="G691" s="172">
        <v>39873</v>
      </c>
      <c r="H691" s="61" t="s">
        <v>840</v>
      </c>
      <c r="I691" s="120">
        <v>477</v>
      </c>
      <c r="J691" s="129"/>
      <c r="K691" s="129"/>
      <c r="L691" s="122">
        <v>311370</v>
      </c>
      <c r="M691" s="123">
        <v>0.64</v>
      </c>
      <c r="N691" s="122">
        <v>199280</v>
      </c>
      <c r="O691" s="124"/>
      <c r="P691" s="125">
        <f t="shared" si="12"/>
        <v>653</v>
      </c>
      <c r="Q691" s="126" t="s">
        <v>486</v>
      </c>
    </row>
    <row r="692" s="2" customFormat="1" ht="15.75" customHeight="1" spans="1:17">
      <c r="A692" s="115" t="s">
        <v>1814</v>
      </c>
      <c r="B692" s="116"/>
      <c r="C692" s="128"/>
      <c r="D692" s="118" t="s">
        <v>1762</v>
      </c>
      <c r="E692" s="118">
        <v>309</v>
      </c>
      <c r="F692" s="130" t="s">
        <v>839</v>
      </c>
      <c r="G692" s="172">
        <v>43221</v>
      </c>
      <c r="H692" s="61" t="s">
        <v>840</v>
      </c>
      <c r="I692" s="120">
        <v>561</v>
      </c>
      <c r="J692" s="129"/>
      <c r="K692" s="129"/>
      <c r="L692" s="122">
        <v>366200</v>
      </c>
      <c r="M692" s="123">
        <v>0.91</v>
      </c>
      <c r="N692" s="122">
        <v>333240</v>
      </c>
      <c r="O692" s="124"/>
      <c r="P692" s="125">
        <f t="shared" si="12"/>
        <v>653</v>
      </c>
      <c r="Q692" s="126" t="s">
        <v>486</v>
      </c>
    </row>
    <row r="693" s="75" customFormat="1" ht="15.75" customHeight="1" spans="1:17">
      <c r="A693" s="115" t="s">
        <v>1815</v>
      </c>
      <c r="B693" s="116"/>
      <c r="C693" s="128"/>
      <c r="D693" s="118" t="s">
        <v>847</v>
      </c>
      <c r="E693" s="118">
        <v>310</v>
      </c>
      <c r="F693" s="130" t="s">
        <v>839</v>
      </c>
      <c r="G693" s="172">
        <v>39873</v>
      </c>
      <c r="H693" s="61" t="s">
        <v>840</v>
      </c>
      <c r="I693" s="120">
        <v>477</v>
      </c>
      <c r="J693" s="129"/>
      <c r="K693" s="129"/>
      <c r="L693" s="122">
        <v>311370</v>
      </c>
      <c r="M693" s="123">
        <v>0.64</v>
      </c>
      <c r="N693" s="122">
        <v>199280</v>
      </c>
      <c r="O693" s="124"/>
      <c r="P693" s="125">
        <f t="shared" si="12"/>
        <v>653</v>
      </c>
      <c r="Q693" s="126" t="s">
        <v>486</v>
      </c>
    </row>
    <row r="694" s="2" customFormat="1" ht="15.75" customHeight="1" spans="1:17">
      <c r="A694" s="115" t="s">
        <v>1816</v>
      </c>
      <c r="B694" s="116"/>
      <c r="C694" s="128"/>
      <c r="D694" s="118" t="s">
        <v>847</v>
      </c>
      <c r="E694" s="118">
        <v>311</v>
      </c>
      <c r="F694" s="130" t="s">
        <v>839</v>
      </c>
      <c r="G694" s="172">
        <v>39873</v>
      </c>
      <c r="H694" s="61" t="s">
        <v>840</v>
      </c>
      <c r="I694" s="120">
        <v>561</v>
      </c>
      <c r="J694" s="129"/>
      <c r="K694" s="129"/>
      <c r="L694" s="122">
        <v>366200</v>
      </c>
      <c r="M694" s="123">
        <v>0.64</v>
      </c>
      <c r="N694" s="122">
        <v>234370</v>
      </c>
      <c r="O694" s="124"/>
      <c r="P694" s="125">
        <f t="shared" si="12"/>
        <v>653</v>
      </c>
      <c r="Q694" s="126" t="s">
        <v>486</v>
      </c>
    </row>
    <row r="695" s="2" customFormat="1" ht="15.75" customHeight="1" spans="1:17">
      <c r="A695" s="115" t="s">
        <v>1817</v>
      </c>
      <c r="B695" s="116"/>
      <c r="C695" s="128"/>
      <c r="D695" s="118" t="s">
        <v>847</v>
      </c>
      <c r="E695" s="118">
        <v>312</v>
      </c>
      <c r="F695" s="130" t="s">
        <v>839</v>
      </c>
      <c r="G695" s="172">
        <v>43221</v>
      </c>
      <c r="H695" s="61" t="s">
        <v>840</v>
      </c>
      <c r="I695" s="120">
        <v>477</v>
      </c>
      <c r="J695" s="129"/>
      <c r="K695" s="129"/>
      <c r="L695" s="122">
        <v>311370</v>
      </c>
      <c r="M695" s="123">
        <v>0.91</v>
      </c>
      <c r="N695" s="122">
        <v>283350</v>
      </c>
      <c r="O695" s="124"/>
      <c r="P695" s="125">
        <f t="shared" si="12"/>
        <v>653</v>
      </c>
      <c r="Q695" s="126" t="s">
        <v>486</v>
      </c>
    </row>
    <row r="696" s="2" customFormat="1" ht="15.75" customHeight="1" spans="1:17">
      <c r="A696" s="115" t="s">
        <v>1818</v>
      </c>
      <c r="B696" s="116"/>
      <c r="C696" s="128"/>
      <c r="D696" s="118" t="s">
        <v>847</v>
      </c>
      <c r="E696" s="118">
        <v>313</v>
      </c>
      <c r="F696" s="130" t="s">
        <v>839</v>
      </c>
      <c r="G696" s="172">
        <v>39873</v>
      </c>
      <c r="H696" s="61" t="s">
        <v>840</v>
      </c>
      <c r="I696" s="120">
        <v>561</v>
      </c>
      <c r="J696" s="129"/>
      <c r="K696" s="129"/>
      <c r="L696" s="122">
        <v>366200</v>
      </c>
      <c r="M696" s="123">
        <v>0.64</v>
      </c>
      <c r="N696" s="122">
        <v>234370</v>
      </c>
      <c r="O696" s="124"/>
      <c r="P696" s="125">
        <f t="shared" si="12"/>
        <v>653</v>
      </c>
      <c r="Q696" s="126" t="s">
        <v>486</v>
      </c>
    </row>
    <row r="697" s="2" customFormat="1" ht="15.75" customHeight="1" spans="1:17">
      <c r="A697" s="115" t="s">
        <v>1819</v>
      </c>
      <c r="B697" s="116"/>
      <c r="C697" s="128"/>
      <c r="D697" s="118" t="s">
        <v>847</v>
      </c>
      <c r="E697" s="118">
        <v>314</v>
      </c>
      <c r="F697" s="130" t="s">
        <v>839</v>
      </c>
      <c r="G697" s="172">
        <v>43221</v>
      </c>
      <c r="H697" s="61" t="s">
        <v>840</v>
      </c>
      <c r="I697" s="120">
        <v>477</v>
      </c>
      <c r="J697" s="129"/>
      <c r="K697" s="129"/>
      <c r="L697" s="122">
        <v>311370</v>
      </c>
      <c r="M697" s="123">
        <v>0.91</v>
      </c>
      <c r="N697" s="122">
        <v>283350</v>
      </c>
      <c r="O697" s="124"/>
      <c r="P697" s="125">
        <f t="shared" si="12"/>
        <v>653</v>
      </c>
      <c r="Q697" s="126" t="s">
        <v>486</v>
      </c>
    </row>
    <row r="698" s="2" customFormat="1" ht="15.75" customHeight="1" spans="1:17">
      <c r="A698" s="115" t="s">
        <v>1820</v>
      </c>
      <c r="B698" s="116"/>
      <c r="C698" s="128"/>
      <c r="D698" s="118" t="s">
        <v>847</v>
      </c>
      <c r="E698" s="118">
        <v>315</v>
      </c>
      <c r="F698" s="130" t="s">
        <v>839</v>
      </c>
      <c r="G698" s="172">
        <v>39873</v>
      </c>
      <c r="H698" s="61" t="s">
        <v>840</v>
      </c>
      <c r="I698" s="120">
        <v>561</v>
      </c>
      <c r="J698" s="129"/>
      <c r="K698" s="129"/>
      <c r="L698" s="122">
        <v>366200</v>
      </c>
      <c r="M698" s="123">
        <v>0.64</v>
      </c>
      <c r="N698" s="122">
        <v>234370</v>
      </c>
      <c r="O698" s="124"/>
      <c r="P698" s="125">
        <f t="shared" si="12"/>
        <v>653</v>
      </c>
      <c r="Q698" s="126" t="s">
        <v>486</v>
      </c>
    </row>
    <row r="699" s="2" customFormat="1" ht="15.75" customHeight="1" spans="1:17">
      <c r="A699" s="115" t="s">
        <v>1821</v>
      </c>
      <c r="B699" s="116"/>
      <c r="C699" s="128"/>
      <c r="D699" s="118" t="s">
        <v>847</v>
      </c>
      <c r="E699" s="118">
        <v>316</v>
      </c>
      <c r="F699" s="130" t="s">
        <v>839</v>
      </c>
      <c r="G699" s="172">
        <v>43221</v>
      </c>
      <c r="H699" s="61" t="s">
        <v>840</v>
      </c>
      <c r="I699" s="120">
        <v>477</v>
      </c>
      <c r="J699" s="129"/>
      <c r="K699" s="129"/>
      <c r="L699" s="122">
        <v>311370</v>
      </c>
      <c r="M699" s="123">
        <v>0.91</v>
      </c>
      <c r="N699" s="122">
        <v>283350</v>
      </c>
      <c r="O699" s="124"/>
      <c r="P699" s="125">
        <f t="shared" si="12"/>
        <v>653</v>
      </c>
      <c r="Q699" s="126" t="s">
        <v>486</v>
      </c>
    </row>
    <row r="700" s="2" customFormat="1" ht="15.75" customHeight="1" spans="1:17">
      <c r="A700" s="115" t="s">
        <v>1822</v>
      </c>
      <c r="B700" s="116"/>
      <c r="C700" s="128"/>
      <c r="D700" s="130" t="s">
        <v>847</v>
      </c>
      <c r="E700" s="130">
        <v>317</v>
      </c>
      <c r="F700" s="130" t="s">
        <v>839</v>
      </c>
      <c r="G700" s="172">
        <v>39873</v>
      </c>
      <c r="H700" s="61" t="s">
        <v>840</v>
      </c>
      <c r="I700" s="120">
        <v>561</v>
      </c>
      <c r="J700" s="129"/>
      <c r="K700" s="129"/>
      <c r="L700" s="122">
        <v>366200</v>
      </c>
      <c r="M700" s="123">
        <v>0.64</v>
      </c>
      <c r="N700" s="122">
        <v>234370</v>
      </c>
      <c r="O700" s="124"/>
      <c r="P700" s="125">
        <f t="shared" si="12"/>
        <v>653</v>
      </c>
      <c r="Q700" s="126" t="s">
        <v>486</v>
      </c>
    </row>
    <row r="701" s="2" customFormat="1" ht="15.75" customHeight="1" spans="1:17">
      <c r="A701" s="115" t="s">
        <v>1823</v>
      </c>
      <c r="B701" s="116"/>
      <c r="C701" s="128"/>
      <c r="D701" s="130" t="s">
        <v>847</v>
      </c>
      <c r="E701" s="130">
        <v>318</v>
      </c>
      <c r="F701" s="130" t="s">
        <v>839</v>
      </c>
      <c r="G701" s="172">
        <v>43221</v>
      </c>
      <c r="H701" s="61" t="s">
        <v>840</v>
      </c>
      <c r="I701" s="120">
        <v>477</v>
      </c>
      <c r="J701" s="129"/>
      <c r="K701" s="129"/>
      <c r="L701" s="122">
        <v>311370</v>
      </c>
      <c r="M701" s="123">
        <v>0.91</v>
      </c>
      <c r="N701" s="122">
        <v>283350</v>
      </c>
      <c r="O701" s="124"/>
      <c r="P701" s="125">
        <f t="shared" si="12"/>
        <v>653</v>
      </c>
      <c r="Q701" s="126" t="s">
        <v>486</v>
      </c>
    </row>
    <row r="702" s="3" customFormat="1" ht="15.75" customHeight="1" spans="1:17">
      <c r="A702" s="115" t="s">
        <v>1824</v>
      </c>
      <c r="B702" s="116"/>
      <c r="C702" s="128"/>
      <c r="D702" s="130" t="s">
        <v>847</v>
      </c>
      <c r="E702" s="130">
        <v>319</v>
      </c>
      <c r="F702" s="130" t="s">
        <v>839</v>
      </c>
      <c r="G702" s="172">
        <v>39873</v>
      </c>
      <c r="H702" s="61" t="s">
        <v>840</v>
      </c>
      <c r="I702" s="120">
        <v>561</v>
      </c>
      <c r="J702" s="129"/>
      <c r="K702" s="129"/>
      <c r="L702" s="122">
        <v>366200</v>
      </c>
      <c r="M702" s="123">
        <v>0.64</v>
      </c>
      <c r="N702" s="122">
        <v>234370</v>
      </c>
      <c r="O702" s="124"/>
      <c r="P702" s="125">
        <f t="shared" si="12"/>
        <v>653</v>
      </c>
      <c r="Q702" s="126" t="s">
        <v>486</v>
      </c>
    </row>
    <row r="703" s="3" customFormat="1" ht="15.75" customHeight="1" spans="1:17">
      <c r="A703" s="115" t="s">
        <v>1825</v>
      </c>
      <c r="B703" s="116"/>
      <c r="C703" s="128"/>
      <c r="D703" s="130" t="s">
        <v>847</v>
      </c>
      <c r="E703" s="130">
        <v>320</v>
      </c>
      <c r="F703" s="130" t="s">
        <v>839</v>
      </c>
      <c r="G703" s="172">
        <v>43221</v>
      </c>
      <c r="H703" s="61" t="s">
        <v>840</v>
      </c>
      <c r="I703" s="120">
        <v>477</v>
      </c>
      <c r="J703" s="129"/>
      <c r="K703" s="129"/>
      <c r="L703" s="122">
        <v>311370</v>
      </c>
      <c r="M703" s="123">
        <v>0.91</v>
      </c>
      <c r="N703" s="122">
        <v>283350</v>
      </c>
      <c r="O703" s="124"/>
      <c r="P703" s="125">
        <f t="shared" si="12"/>
        <v>653</v>
      </c>
      <c r="Q703" s="126" t="s">
        <v>486</v>
      </c>
    </row>
    <row r="704" s="3" customFormat="1" ht="15.75" customHeight="1" spans="1:17">
      <c r="A704" s="115" t="s">
        <v>1826</v>
      </c>
      <c r="B704" s="116"/>
      <c r="C704" s="128"/>
      <c r="D704" s="130" t="s">
        <v>847</v>
      </c>
      <c r="E704" s="130">
        <v>321</v>
      </c>
      <c r="F704" s="130" t="s">
        <v>839</v>
      </c>
      <c r="G704" s="172">
        <v>39873</v>
      </c>
      <c r="H704" s="61" t="s">
        <v>840</v>
      </c>
      <c r="I704" s="120">
        <v>561</v>
      </c>
      <c r="J704" s="129"/>
      <c r="K704" s="129"/>
      <c r="L704" s="122">
        <v>366200</v>
      </c>
      <c r="M704" s="123">
        <v>0.64</v>
      </c>
      <c r="N704" s="122">
        <v>234370</v>
      </c>
      <c r="O704" s="124"/>
      <c r="P704" s="125">
        <f t="shared" si="12"/>
        <v>653</v>
      </c>
      <c r="Q704" s="126" t="s">
        <v>486</v>
      </c>
    </row>
    <row r="705" s="3" customFormat="1" ht="15.75" customHeight="1" spans="1:17">
      <c r="A705" s="115" t="s">
        <v>1827</v>
      </c>
      <c r="B705" s="116"/>
      <c r="C705" s="128"/>
      <c r="D705" s="130" t="s">
        <v>847</v>
      </c>
      <c r="E705" s="130">
        <v>322</v>
      </c>
      <c r="F705" s="130" t="s">
        <v>839</v>
      </c>
      <c r="G705" s="172">
        <v>43221</v>
      </c>
      <c r="H705" s="61" t="s">
        <v>840</v>
      </c>
      <c r="I705" s="120">
        <v>477</v>
      </c>
      <c r="J705" s="129"/>
      <c r="K705" s="129"/>
      <c r="L705" s="122">
        <v>311370</v>
      </c>
      <c r="M705" s="123">
        <v>0.91</v>
      </c>
      <c r="N705" s="122">
        <v>283350</v>
      </c>
      <c r="O705" s="124"/>
      <c r="P705" s="125">
        <f t="shared" si="12"/>
        <v>653</v>
      </c>
      <c r="Q705" s="126" t="s">
        <v>486</v>
      </c>
    </row>
    <row r="706" s="3" customFormat="1" ht="15.75" customHeight="1" spans="1:17">
      <c r="A706" s="115" t="s">
        <v>1828</v>
      </c>
      <c r="B706" s="116"/>
      <c r="C706" s="128"/>
      <c r="D706" s="130" t="s">
        <v>847</v>
      </c>
      <c r="E706" s="130">
        <v>323</v>
      </c>
      <c r="F706" s="130" t="s">
        <v>839</v>
      </c>
      <c r="G706" s="172">
        <v>39873</v>
      </c>
      <c r="H706" s="61" t="s">
        <v>840</v>
      </c>
      <c r="I706" s="120">
        <v>561</v>
      </c>
      <c r="J706" s="129"/>
      <c r="K706" s="129"/>
      <c r="L706" s="122">
        <v>366200</v>
      </c>
      <c r="M706" s="123">
        <v>0.64</v>
      </c>
      <c r="N706" s="122">
        <v>234370</v>
      </c>
      <c r="O706" s="124"/>
      <c r="P706" s="125">
        <f t="shared" si="12"/>
        <v>653</v>
      </c>
      <c r="Q706" s="126" t="s">
        <v>486</v>
      </c>
    </row>
    <row r="707" s="3" customFormat="1" ht="15.75" customHeight="1" spans="1:17">
      <c r="A707" s="115" t="s">
        <v>1829</v>
      </c>
      <c r="B707" s="116"/>
      <c r="C707" s="128"/>
      <c r="D707" s="130" t="s">
        <v>847</v>
      </c>
      <c r="E707" s="130">
        <v>324</v>
      </c>
      <c r="F707" s="130" t="s">
        <v>839</v>
      </c>
      <c r="G707" s="172">
        <v>43221</v>
      </c>
      <c r="H707" s="61" t="s">
        <v>840</v>
      </c>
      <c r="I707" s="120">
        <v>477</v>
      </c>
      <c r="J707" s="129"/>
      <c r="K707" s="129"/>
      <c r="L707" s="122">
        <v>311370</v>
      </c>
      <c r="M707" s="123">
        <v>0.91</v>
      </c>
      <c r="N707" s="122">
        <v>283350</v>
      </c>
      <c r="O707" s="124"/>
      <c r="P707" s="125">
        <f t="shared" si="12"/>
        <v>653</v>
      </c>
      <c r="Q707" s="126" t="s">
        <v>486</v>
      </c>
    </row>
    <row r="708" s="2" customFormat="1" ht="15.75" customHeight="1" spans="1:17">
      <c r="A708" s="115" t="s">
        <v>1830</v>
      </c>
      <c r="B708" s="116"/>
      <c r="C708" s="128"/>
      <c r="D708" s="130" t="s">
        <v>847</v>
      </c>
      <c r="E708" s="130">
        <v>325</v>
      </c>
      <c r="F708" s="130" t="s">
        <v>839</v>
      </c>
      <c r="G708" s="172">
        <v>39873</v>
      </c>
      <c r="H708" s="61" t="s">
        <v>840</v>
      </c>
      <c r="I708" s="120">
        <v>561</v>
      </c>
      <c r="J708" s="129"/>
      <c r="K708" s="129"/>
      <c r="L708" s="122">
        <v>366200</v>
      </c>
      <c r="M708" s="123">
        <v>0.64</v>
      </c>
      <c r="N708" s="122">
        <v>234370</v>
      </c>
      <c r="O708" s="124"/>
      <c r="P708" s="125">
        <f t="shared" si="12"/>
        <v>653</v>
      </c>
      <c r="Q708" s="126" t="s">
        <v>486</v>
      </c>
    </row>
    <row r="709" s="2" customFormat="1" ht="15.75" customHeight="1" spans="1:17">
      <c r="A709" s="115" t="s">
        <v>1831</v>
      </c>
      <c r="B709" s="116"/>
      <c r="C709" s="128"/>
      <c r="D709" s="130" t="s">
        <v>847</v>
      </c>
      <c r="E709" s="130">
        <v>326</v>
      </c>
      <c r="F709" s="130" t="s">
        <v>839</v>
      </c>
      <c r="G709" s="172">
        <v>43221</v>
      </c>
      <c r="H709" s="61" t="s">
        <v>840</v>
      </c>
      <c r="I709" s="120">
        <v>477</v>
      </c>
      <c r="J709" s="129"/>
      <c r="K709" s="129"/>
      <c r="L709" s="122">
        <v>311370</v>
      </c>
      <c r="M709" s="123">
        <v>0.91</v>
      </c>
      <c r="N709" s="122">
        <v>283350</v>
      </c>
      <c r="O709" s="124"/>
      <c r="P709" s="125">
        <f t="shared" si="12"/>
        <v>653</v>
      </c>
      <c r="Q709" s="126" t="s">
        <v>486</v>
      </c>
    </row>
    <row r="710" s="2" customFormat="1" ht="15.75" customHeight="1" spans="1:17">
      <c r="A710" s="115" t="s">
        <v>1832</v>
      </c>
      <c r="B710" s="116"/>
      <c r="C710" s="128"/>
      <c r="D710" s="130" t="s">
        <v>1762</v>
      </c>
      <c r="E710" s="130">
        <v>401</v>
      </c>
      <c r="F710" s="130" t="s">
        <v>839</v>
      </c>
      <c r="G710" s="172">
        <v>39873</v>
      </c>
      <c r="H710" s="61" t="s">
        <v>840</v>
      </c>
      <c r="I710" s="120">
        <v>561</v>
      </c>
      <c r="J710" s="129"/>
      <c r="K710" s="129"/>
      <c r="L710" s="122">
        <v>366200</v>
      </c>
      <c r="M710" s="123">
        <v>0.64</v>
      </c>
      <c r="N710" s="122">
        <v>234370</v>
      </c>
      <c r="O710" s="124"/>
      <c r="P710" s="125">
        <f t="shared" si="12"/>
        <v>653</v>
      </c>
      <c r="Q710" s="126" t="s">
        <v>486</v>
      </c>
    </row>
    <row r="711" s="2" customFormat="1" ht="15.75" customHeight="1" spans="1:17">
      <c r="A711" s="115" t="s">
        <v>1833</v>
      </c>
      <c r="B711" s="116"/>
      <c r="C711" s="128"/>
      <c r="D711" s="130" t="s">
        <v>1762</v>
      </c>
      <c r="E711" s="130">
        <v>402</v>
      </c>
      <c r="F711" s="130" t="s">
        <v>839</v>
      </c>
      <c r="G711" s="172">
        <v>43221</v>
      </c>
      <c r="H711" s="61" t="s">
        <v>840</v>
      </c>
      <c r="I711" s="120">
        <v>477</v>
      </c>
      <c r="J711" s="129"/>
      <c r="K711" s="129"/>
      <c r="L711" s="122">
        <v>311370</v>
      </c>
      <c r="M711" s="123">
        <v>0.91</v>
      </c>
      <c r="N711" s="122">
        <v>283350</v>
      </c>
      <c r="O711" s="124"/>
      <c r="P711" s="125">
        <f t="shared" si="12"/>
        <v>653</v>
      </c>
      <c r="Q711" s="126" t="s">
        <v>486</v>
      </c>
    </row>
    <row r="712" s="2" customFormat="1" ht="15.75" customHeight="1" spans="1:17">
      <c r="A712" s="115" t="s">
        <v>1834</v>
      </c>
      <c r="B712" s="116"/>
      <c r="C712" s="128"/>
      <c r="D712" s="130" t="s">
        <v>1762</v>
      </c>
      <c r="E712" s="130">
        <v>403</v>
      </c>
      <c r="F712" s="130" t="s">
        <v>839</v>
      </c>
      <c r="G712" s="172">
        <v>39873</v>
      </c>
      <c r="H712" s="61" t="s">
        <v>840</v>
      </c>
      <c r="I712" s="120">
        <v>561</v>
      </c>
      <c r="J712" s="129"/>
      <c r="K712" s="129"/>
      <c r="L712" s="122">
        <v>366200</v>
      </c>
      <c r="M712" s="123">
        <v>0.64</v>
      </c>
      <c r="N712" s="122">
        <v>234370</v>
      </c>
      <c r="O712" s="124"/>
      <c r="P712" s="125">
        <f t="shared" si="12"/>
        <v>653</v>
      </c>
      <c r="Q712" s="126" t="s">
        <v>486</v>
      </c>
    </row>
    <row r="713" s="2" customFormat="1" ht="15.75" customHeight="1" spans="1:17">
      <c r="A713" s="115" t="s">
        <v>1835</v>
      </c>
      <c r="B713" s="116"/>
      <c r="C713" s="128"/>
      <c r="D713" s="130" t="s">
        <v>1762</v>
      </c>
      <c r="E713" s="130">
        <v>404</v>
      </c>
      <c r="F713" s="130" t="s">
        <v>839</v>
      </c>
      <c r="G713" s="172">
        <v>43221</v>
      </c>
      <c r="H713" s="61" t="s">
        <v>840</v>
      </c>
      <c r="I713" s="120">
        <v>477</v>
      </c>
      <c r="J713" s="129"/>
      <c r="K713" s="129"/>
      <c r="L713" s="122">
        <v>311370</v>
      </c>
      <c r="M713" s="123">
        <v>0.91</v>
      </c>
      <c r="N713" s="122">
        <v>283350</v>
      </c>
      <c r="O713" s="124"/>
      <c r="P713" s="125">
        <f t="shared" si="12"/>
        <v>653</v>
      </c>
      <c r="Q713" s="126" t="s">
        <v>486</v>
      </c>
    </row>
    <row r="714" s="2" customFormat="1" ht="15.75" customHeight="1" spans="1:17">
      <c r="A714" s="115" t="s">
        <v>1836</v>
      </c>
      <c r="B714" s="116"/>
      <c r="C714" s="128"/>
      <c r="D714" s="118" t="s">
        <v>1762</v>
      </c>
      <c r="E714" s="118">
        <v>405</v>
      </c>
      <c r="F714" s="130" t="s">
        <v>839</v>
      </c>
      <c r="G714" s="172">
        <v>39873</v>
      </c>
      <c r="H714" s="61" t="s">
        <v>840</v>
      </c>
      <c r="I714" s="120">
        <v>561</v>
      </c>
      <c r="J714" s="129"/>
      <c r="K714" s="129"/>
      <c r="L714" s="122">
        <v>366200</v>
      </c>
      <c r="M714" s="123">
        <v>0.64</v>
      </c>
      <c r="N714" s="122">
        <v>234370</v>
      </c>
      <c r="O714" s="124"/>
      <c r="P714" s="125">
        <f t="shared" si="12"/>
        <v>653</v>
      </c>
      <c r="Q714" s="126" t="s">
        <v>486</v>
      </c>
    </row>
    <row r="715" s="2" customFormat="1" ht="15.75" customHeight="1" spans="1:17">
      <c r="A715" s="115" t="s">
        <v>1837</v>
      </c>
      <c r="B715" s="116"/>
      <c r="C715" s="128"/>
      <c r="D715" s="118" t="s">
        <v>847</v>
      </c>
      <c r="E715" s="118">
        <v>406</v>
      </c>
      <c r="F715" s="130" t="s">
        <v>839</v>
      </c>
      <c r="G715" s="172">
        <v>43221</v>
      </c>
      <c r="H715" s="61" t="s">
        <v>840</v>
      </c>
      <c r="I715" s="120">
        <v>477</v>
      </c>
      <c r="J715" s="129"/>
      <c r="K715" s="129"/>
      <c r="L715" s="122">
        <v>311370</v>
      </c>
      <c r="M715" s="123">
        <v>0.91</v>
      </c>
      <c r="N715" s="122">
        <v>283350</v>
      </c>
      <c r="O715" s="124"/>
      <c r="P715" s="125">
        <f t="shared" si="12"/>
        <v>653</v>
      </c>
      <c r="Q715" s="126" t="s">
        <v>486</v>
      </c>
    </row>
    <row r="716" s="2" customFormat="1" ht="15.75" customHeight="1" spans="1:17">
      <c r="A716" s="115" t="s">
        <v>1838</v>
      </c>
      <c r="B716" s="116"/>
      <c r="C716" s="128"/>
      <c r="D716" s="118" t="s">
        <v>847</v>
      </c>
      <c r="E716" s="118">
        <v>408</v>
      </c>
      <c r="F716" s="130" t="s">
        <v>839</v>
      </c>
      <c r="G716" s="172">
        <v>39873</v>
      </c>
      <c r="H716" s="61" t="s">
        <v>840</v>
      </c>
      <c r="I716" s="120">
        <v>561</v>
      </c>
      <c r="J716" s="129"/>
      <c r="K716" s="129"/>
      <c r="L716" s="122">
        <v>366200</v>
      </c>
      <c r="M716" s="123">
        <v>0.64</v>
      </c>
      <c r="N716" s="122">
        <v>234370</v>
      </c>
      <c r="O716" s="124"/>
      <c r="P716" s="125">
        <f t="shared" si="12"/>
        <v>653</v>
      </c>
      <c r="Q716" s="126" t="s">
        <v>486</v>
      </c>
    </row>
    <row r="717" s="2" customFormat="1" ht="15.75" customHeight="1" spans="1:17">
      <c r="A717" s="115" t="s">
        <v>1839</v>
      </c>
      <c r="B717" s="116"/>
      <c r="C717" s="128"/>
      <c r="D717" s="130" t="s">
        <v>847</v>
      </c>
      <c r="E717" s="130">
        <v>410</v>
      </c>
      <c r="F717" s="130" t="s">
        <v>839</v>
      </c>
      <c r="G717" s="172">
        <v>43221</v>
      </c>
      <c r="H717" s="61" t="s">
        <v>840</v>
      </c>
      <c r="I717" s="120">
        <v>477</v>
      </c>
      <c r="J717" s="129"/>
      <c r="K717" s="129"/>
      <c r="L717" s="122">
        <v>311370</v>
      </c>
      <c r="M717" s="123">
        <v>0.91</v>
      </c>
      <c r="N717" s="122">
        <v>283350</v>
      </c>
      <c r="O717" s="124"/>
      <c r="P717" s="125">
        <f t="shared" si="12"/>
        <v>653</v>
      </c>
      <c r="Q717" s="126" t="s">
        <v>486</v>
      </c>
    </row>
    <row r="718" s="2" customFormat="1" ht="15.75" customHeight="1" spans="1:17">
      <c r="A718" s="115" t="s">
        <v>1840</v>
      </c>
      <c r="B718" s="116"/>
      <c r="C718" s="128"/>
      <c r="D718" s="118" t="s">
        <v>847</v>
      </c>
      <c r="E718" s="118">
        <v>412</v>
      </c>
      <c r="F718" s="130" t="s">
        <v>839</v>
      </c>
      <c r="G718" s="172">
        <v>39873</v>
      </c>
      <c r="H718" s="61" t="s">
        <v>840</v>
      </c>
      <c r="I718" s="166">
        <v>561</v>
      </c>
      <c r="J718" s="129"/>
      <c r="K718" s="129"/>
      <c r="L718" s="122">
        <v>366200</v>
      </c>
      <c r="M718" s="123">
        <v>0.64</v>
      </c>
      <c r="N718" s="122">
        <v>234370</v>
      </c>
      <c r="O718" s="124"/>
      <c r="P718" s="125">
        <f t="shared" si="12"/>
        <v>653</v>
      </c>
      <c r="Q718" s="126" t="s">
        <v>486</v>
      </c>
    </row>
    <row r="719" s="2" customFormat="1" ht="15.75" customHeight="1" spans="1:17">
      <c r="A719" s="115" t="s">
        <v>1841</v>
      </c>
      <c r="B719" s="116"/>
      <c r="C719" s="128"/>
      <c r="D719" s="118" t="s">
        <v>1229</v>
      </c>
      <c r="E719" s="118">
        <v>501</v>
      </c>
      <c r="F719" s="130" t="s">
        <v>839</v>
      </c>
      <c r="G719" s="172">
        <v>43221</v>
      </c>
      <c r="H719" s="61" t="s">
        <v>840</v>
      </c>
      <c r="I719" s="166">
        <v>477</v>
      </c>
      <c r="J719" s="129"/>
      <c r="K719" s="129"/>
      <c r="L719" s="122">
        <v>311370</v>
      </c>
      <c r="M719" s="123">
        <v>0.91</v>
      </c>
      <c r="N719" s="122">
        <v>283350</v>
      </c>
      <c r="O719" s="124"/>
      <c r="P719" s="125">
        <f t="shared" si="12"/>
        <v>653</v>
      </c>
      <c r="Q719" s="126" t="s">
        <v>486</v>
      </c>
    </row>
    <row r="720" s="75" customFormat="1" ht="15.75" customHeight="1" spans="1:17">
      <c r="A720" s="115" t="s">
        <v>1842</v>
      </c>
      <c r="B720" s="116"/>
      <c r="C720" s="128"/>
      <c r="D720" s="118" t="s">
        <v>1229</v>
      </c>
      <c r="E720" s="118">
        <v>502</v>
      </c>
      <c r="F720" s="130" t="s">
        <v>839</v>
      </c>
      <c r="G720" s="172">
        <v>39873</v>
      </c>
      <c r="H720" s="61" t="s">
        <v>840</v>
      </c>
      <c r="I720" s="166">
        <v>561</v>
      </c>
      <c r="J720" s="129"/>
      <c r="K720" s="129"/>
      <c r="L720" s="122">
        <v>366200</v>
      </c>
      <c r="M720" s="123">
        <v>0.64</v>
      </c>
      <c r="N720" s="122">
        <v>234370</v>
      </c>
      <c r="O720" s="124"/>
      <c r="P720" s="125">
        <f t="shared" si="12"/>
        <v>653</v>
      </c>
      <c r="Q720" s="126" t="s">
        <v>486</v>
      </c>
    </row>
    <row r="721" s="2" customFormat="1" ht="15.75" customHeight="1" spans="1:17">
      <c r="A721" s="115" t="s">
        <v>1843</v>
      </c>
      <c r="B721" s="116"/>
      <c r="C721" s="128"/>
      <c r="D721" s="118" t="s">
        <v>1229</v>
      </c>
      <c r="E721" s="118">
        <v>503</v>
      </c>
      <c r="F721" s="130" t="s">
        <v>839</v>
      </c>
      <c r="G721" s="172">
        <v>39873</v>
      </c>
      <c r="H721" s="61" t="s">
        <v>840</v>
      </c>
      <c r="I721" s="166">
        <v>477</v>
      </c>
      <c r="J721" s="129"/>
      <c r="K721" s="129"/>
      <c r="L721" s="122">
        <v>311370</v>
      </c>
      <c r="M721" s="123">
        <v>0.64</v>
      </c>
      <c r="N721" s="122">
        <v>199280</v>
      </c>
      <c r="O721" s="124"/>
      <c r="P721" s="125">
        <f t="shared" si="12"/>
        <v>653</v>
      </c>
      <c r="Q721" s="126" t="s">
        <v>486</v>
      </c>
    </row>
    <row r="722" s="2" customFormat="1" ht="15.75" customHeight="1" spans="1:17">
      <c r="A722" s="115" t="s">
        <v>1844</v>
      </c>
      <c r="B722" s="116"/>
      <c r="C722" s="128"/>
      <c r="D722" s="118" t="s">
        <v>1845</v>
      </c>
      <c r="E722" s="118">
        <v>601</v>
      </c>
      <c r="F722" s="130" t="s">
        <v>839</v>
      </c>
      <c r="G722" s="172">
        <v>43221</v>
      </c>
      <c r="H722" s="61" t="s">
        <v>840</v>
      </c>
      <c r="I722" s="166">
        <v>561</v>
      </c>
      <c r="J722" s="129"/>
      <c r="K722" s="129"/>
      <c r="L722" s="122">
        <v>366200</v>
      </c>
      <c r="M722" s="123">
        <v>0.91</v>
      </c>
      <c r="N722" s="122">
        <v>333240</v>
      </c>
      <c r="O722" s="124"/>
      <c r="P722" s="125">
        <f t="shared" si="12"/>
        <v>653</v>
      </c>
      <c r="Q722" s="126" t="s">
        <v>486</v>
      </c>
    </row>
    <row r="723" s="2" customFormat="1" ht="15.75" customHeight="1" spans="1:17">
      <c r="A723" s="115" t="s">
        <v>1846</v>
      </c>
      <c r="B723" s="116"/>
      <c r="C723" s="128"/>
      <c r="D723" s="118" t="s">
        <v>1845</v>
      </c>
      <c r="E723" s="118">
        <v>602</v>
      </c>
      <c r="F723" s="130" t="s">
        <v>839</v>
      </c>
      <c r="G723" s="172">
        <v>39873</v>
      </c>
      <c r="H723" s="61" t="s">
        <v>840</v>
      </c>
      <c r="I723" s="166">
        <v>477</v>
      </c>
      <c r="J723" s="129"/>
      <c r="K723" s="129"/>
      <c r="L723" s="122">
        <v>311370</v>
      </c>
      <c r="M723" s="123">
        <v>0.64</v>
      </c>
      <c r="N723" s="122">
        <v>199280</v>
      </c>
      <c r="O723" s="124"/>
      <c r="P723" s="125">
        <f t="shared" si="12"/>
        <v>653</v>
      </c>
      <c r="Q723" s="126" t="s">
        <v>486</v>
      </c>
    </row>
    <row r="724" s="2" customFormat="1" ht="15.75" customHeight="1" spans="1:17">
      <c r="A724" s="115" t="s">
        <v>1847</v>
      </c>
      <c r="B724" s="116"/>
      <c r="C724" s="128"/>
      <c r="D724" s="118" t="s">
        <v>1845</v>
      </c>
      <c r="E724" s="118">
        <v>603</v>
      </c>
      <c r="F724" s="130" t="s">
        <v>839</v>
      </c>
      <c r="G724" s="172">
        <v>43221</v>
      </c>
      <c r="H724" s="61" t="s">
        <v>840</v>
      </c>
      <c r="I724" s="120">
        <v>561</v>
      </c>
      <c r="J724" s="129"/>
      <c r="K724" s="129"/>
      <c r="L724" s="122">
        <v>366200</v>
      </c>
      <c r="M724" s="123">
        <v>0.91</v>
      </c>
      <c r="N724" s="122">
        <v>333240</v>
      </c>
      <c r="O724" s="124"/>
      <c r="P724" s="125">
        <f t="shared" si="12"/>
        <v>653</v>
      </c>
      <c r="Q724" s="126" t="s">
        <v>486</v>
      </c>
    </row>
    <row r="725" s="2" customFormat="1" ht="15.75" customHeight="1" spans="1:17">
      <c r="A725" s="115" t="s">
        <v>1848</v>
      </c>
      <c r="B725" s="116"/>
      <c r="C725" s="128"/>
      <c r="D725" s="118" t="s">
        <v>1375</v>
      </c>
      <c r="E725" s="118">
        <v>604</v>
      </c>
      <c r="F725" s="130" t="s">
        <v>839</v>
      </c>
      <c r="G725" s="172">
        <v>39873</v>
      </c>
      <c r="H725" s="61" t="s">
        <v>840</v>
      </c>
      <c r="I725" s="120">
        <v>477</v>
      </c>
      <c r="J725" s="129"/>
      <c r="K725" s="129"/>
      <c r="L725" s="122">
        <v>311370</v>
      </c>
      <c r="M725" s="123">
        <v>0.64</v>
      </c>
      <c r="N725" s="122">
        <v>199280</v>
      </c>
      <c r="O725" s="124"/>
      <c r="P725" s="125">
        <f t="shared" si="12"/>
        <v>653</v>
      </c>
      <c r="Q725" s="126" t="s">
        <v>486</v>
      </c>
    </row>
    <row r="726" s="2" customFormat="1" ht="15.75" customHeight="1" spans="1:17">
      <c r="A726" s="115" t="s">
        <v>1849</v>
      </c>
      <c r="B726" s="116"/>
      <c r="C726" s="128"/>
      <c r="D726" s="118" t="s">
        <v>1375</v>
      </c>
      <c r="E726" s="118">
        <v>605</v>
      </c>
      <c r="F726" s="130" t="s">
        <v>839</v>
      </c>
      <c r="G726" s="172">
        <v>43221</v>
      </c>
      <c r="H726" s="61" t="s">
        <v>840</v>
      </c>
      <c r="I726" s="120">
        <v>561</v>
      </c>
      <c r="J726" s="129"/>
      <c r="K726" s="129"/>
      <c r="L726" s="122">
        <v>366200</v>
      </c>
      <c r="M726" s="123">
        <v>0.91</v>
      </c>
      <c r="N726" s="122">
        <v>333240</v>
      </c>
      <c r="O726" s="124"/>
      <c r="P726" s="125">
        <f t="shared" si="12"/>
        <v>653</v>
      </c>
      <c r="Q726" s="126" t="s">
        <v>486</v>
      </c>
    </row>
    <row r="727" s="2" customFormat="1" ht="15.75" customHeight="1" spans="1:17">
      <c r="A727" s="115" t="s">
        <v>1850</v>
      </c>
      <c r="B727" s="116"/>
      <c r="C727" s="128"/>
      <c r="D727" s="118" t="s">
        <v>1375</v>
      </c>
      <c r="E727" s="118">
        <v>606</v>
      </c>
      <c r="F727" s="130" t="s">
        <v>839</v>
      </c>
      <c r="G727" s="172">
        <v>39873</v>
      </c>
      <c r="H727" s="61" t="s">
        <v>840</v>
      </c>
      <c r="I727" s="120">
        <v>477</v>
      </c>
      <c r="J727" s="129"/>
      <c r="K727" s="129"/>
      <c r="L727" s="122">
        <v>311370</v>
      </c>
      <c r="M727" s="123">
        <v>0.64</v>
      </c>
      <c r="N727" s="122">
        <v>199280</v>
      </c>
      <c r="O727" s="124"/>
      <c r="P727" s="125">
        <f t="shared" si="12"/>
        <v>653</v>
      </c>
      <c r="Q727" s="126" t="s">
        <v>486</v>
      </c>
    </row>
    <row r="728" s="2" customFormat="1" ht="15.75" customHeight="1" spans="1:17">
      <c r="A728" s="115" t="s">
        <v>1851</v>
      </c>
      <c r="B728" s="116"/>
      <c r="C728" s="128"/>
      <c r="D728" s="118" t="s">
        <v>1375</v>
      </c>
      <c r="E728" s="118">
        <v>607</v>
      </c>
      <c r="F728" s="130" t="s">
        <v>839</v>
      </c>
      <c r="G728" s="172">
        <v>43221</v>
      </c>
      <c r="H728" s="61" t="s">
        <v>840</v>
      </c>
      <c r="I728" s="120">
        <v>561</v>
      </c>
      <c r="J728" s="129"/>
      <c r="K728" s="129"/>
      <c r="L728" s="122">
        <v>366200</v>
      </c>
      <c r="M728" s="123">
        <v>0.91</v>
      </c>
      <c r="N728" s="122">
        <v>333240</v>
      </c>
      <c r="O728" s="124"/>
      <c r="P728" s="125">
        <f t="shared" si="12"/>
        <v>653</v>
      </c>
      <c r="Q728" s="126" t="s">
        <v>486</v>
      </c>
    </row>
    <row r="729" ht="15.75" customHeight="1" spans="1:17">
      <c r="A729" s="115" t="s">
        <v>1852</v>
      </c>
      <c r="B729" s="127"/>
      <c r="C729" s="128"/>
      <c r="D729" s="108" t="s">
        <v>1853</v>
      </c>
      <c r="E729" s="108"/>
      <c r="F729" s="132"/>
      <c r="G729" s="119">
        <v>40878</v>
      </c>
      <c r="H729" s="133" t="s">
        <v>941</v>
      </c>
      <c r="I729" s="134">
        <v>1</v>
      </c>
      <c r="J729" s="135">
        <v>31110</v>
      </c>
      <c r="K729" s="136">
        <v>21135.66</v>
      </c>
      <c r="L729" s="137">
        <v>45430</v>
      </c>
      <c r="M729" s="138">
        <v>0.64</v>
      </c>
      <c r="N729" s="139">
        <v>29080</v>
      </c>
      <c r="O729" s="140"/>
      <c r="P729" s="141"/>
      <c r="Q729" s="142" t="s">
        <v>1854</v>
      </c>
    </row>
    <row r="730" ht="15.75" customHeight="1" spans="1:17">
      <c r="A730" s="115" t="s">
        <v>1855</v>
      </c>
      <c r="B730" s="127"/>
      <c r="C730" s="128"/>
      <c r="D730" s="109" t="s">
        <v>1856</v>
      </c>
      <c r="E730" s="108"/>
      <c r="F730" s="132"/>
      <c r="G730" s="119">
        <v>43281</v>
      </c>
      <c r="H730" s="133" t="s">
        <v>941</v>
      </c>
      <c r="I730" s="134">
        <v>1</v>
      </c>
      <c r="J730" s="135">
        <v>33790</v>
      </c>
      <c r="K730" s="136">
        <v>33388.75</v>
      </c>
      <c r="L730" s="137">
        <v>40160</v>
      </c>
      <c r="M730" s="138">
        <v>0.96</v>
      </c>
      <c r="N730" s="139">
        <v>38550</v>
      </c>
      <c r="O730" s="140"/>
      <c r="P730" s="141"/>
      <c r="Q730" s="142" t="s">
        <v>1854</v>
      </c>
    </row>
    <row r="731" ht="15.75" customHeight="1" spans="1:17">
      <c r="A731" s="115" t="s">
        <v>1857</v>
      </c>
      <c r="B731" s="127"/>
      <c r="C731" s="128"/>
      <c r="D731" s="109" t="s">
        <v>1858</v>
      </c>
      <c r="E731" s="108"/>
      <c r="F731" s="132"/>
      <c r="G731" s="119">
        <v>43373</v>
      </c>
      <c r="H731" s="133" t="s">
        <v>941</v>
      </c>
      <c r="I731" s="134">
        <v>1</v>
      </c>
      <c r="J731" s="135">
        <v>26741</v>
      </c>
      <c r="K731" s="136">
        <v>26741</v>
      </c>
      <c r="L731" s="137">
        <v>31780</v>
      </c>
      <c r="M731" s="138">
        <v>0.97</v>
      </c>
      <c r="N731" s="139">
        <v>30830</v>
      </c>
      <c r="O731" s="140"/>
      <c r="P731" s="141"/>
      <c r="Q731" s="142" t="s">
        <v>1854</v>
      </c>
    </row>
    <row r="732" ht="15.75" customHeight="1" spans="1:17">
      <c r="A732" s="115" t="s">
        <v>1859</v>
      </c>
      <c r="B732" s="127"/>
      <c r="C732" s="128"/>
      <c r="D732" s="108" t="s">
        <v>962</v>
      </c>
      <c r="E732" s="108"/>
      <c r="F732" s="132"/>
      <c r="G732" s="119">
        <v>40848</v>
      </c>
      <c r="H732" s="133" t="s">
        <v>941</v>
      </c>
      <c r="I732" s="134">
        <v>1</v>
      </c>
      <c r="J732" s="135">
        <v>372724</v>
      </c>
      <c r="K732" s="136">
        <v>251743.66</v>
      </c>
      <c r="L732" s="137">
        <v>544230</v>
      </c>
      <c r="M732" s="138">
        <v>0.63</v>
      </c>
      <c r="N732" s="139">
        <v>342860</v>
      </c>
      <c r="O732" s="140"/>
      <c r="P732" s="141"/>
      <c r="Q732" s="142" t="s">
        <v>1860</v>
      </c>
    </row>
    <row r="733" ht="15.75" customHeight="1" spans="1:17">
      <c r="A733" s="115" t="s">
        <v>1861</v>
      </c>
      <c r="B733" s="127"/>
      <c r="C733" s="128"/>
      <c r="D733" s="108" t="s">
        <v>1862</v>
      </c>
      <c r="E733" s="108"/>
      <c r="F733" s="132"/>
      <c r="G733" s="119">
        <v>42125</v>
      </c>
      <c r="H733" s="133" t="s">
        <v>941</v>
      </c>
      <c r="I733" s="134">
        <v>1</v>
      </c>
      <c r="J733" s="135">
        <v>373804</v>
      </c>
      <c r="K733" s="136">
        <v>314618.4</v>
      </c>
      <c r="L733" s="137">
        <v>461190</v>
      </c>
      <c r="M733" s="138">
        <v>0.81</v>
      </c>
      <c r="N733" s="139">
        <v>373560</v>
      </c>
      <c r="O733" s="140"/>
      <c r="P733" s="141"/>
      <c r="Q733" s="142" t="s">
        <v>1860</v>
      </c>
    </row>
    <row r="734" ht="15.75" customHeight="1" spans="1:17">
      <c r="A734" s="115" t="s">
        <v>1863</v>
      </c>
      <c r="B734" s="127"/>
      <c r="C734" s="128"/>
      <c r="D734" s="108" t="s">
        <v>1303</v>
      </c>
      <c r="E734" s="108"/>
      <c r="F734" s="132"/>
      <c r="G734" s="119">
        <v>42461</v>
      </c>
      <c r="H734" s="133" t="s">
        <v>941</v>
      </c>
      <c r="I734" s="134">
        <v>1</v>
      </c>
      <c r="J734" s="135">
        <v>23281.5</v>
      </c>
      <c r="K734" s="136">
        <v>17936.51</v>
      </c>
      <c r="L734" s="137">
        <v>28720</v>
      </c>
      <c r="M734" s="138">
        <v>0.85</v>
      </c>
      <c r="N734" s="139">
        <v>24410</v>
      </c>
      <c r="O734" s="140"/>
      <c r="P734" s="141"/>
      <c r="Q734" s="142" t="s">
        <v>1860</v>
      </c>
    </row>
    <row r="735" ht="15.75" customHeight="1" spans="1:17">
      <c r="A735" s="115" t="s">
        <v>1864</v>
      </c>
      <c r="B735" s="127"/>
      <c r="C735" s="128"/>
      <c r="D735" s="108" t="s">
        <v>1865</v>
      </c>
      <c r="E735" s="108"/>
      <c r="F735" s="132"/>
      <c r="G735" s="119">
        <v>42767</v>
      </c>
      <c r="H735" s="133" t="s">
        <v>941</v>
      </c>
      <c r="I735" s="134">
        <v>1</v>
      </c>
      <c r="J735" s="135">
        <v>15499</v>
      </c>
      <c r="K735" s="136">
        <v>14333.35</v>
      </c>
      <c r="L735" s="137">
        <v>18600</v>
      </c>
      <c r="M735" s="138">
        <v>0.9</v>
      </c>
      <c r="N735" s="139">
        <v>16740</v>
      </c>
      <c r="O735" s="140"/>
      <c r="P735" s="141"/>
      <c r="Q735" s="142" t="s">
        <v>1860</v>
      </c>
    </row>
    <row r="736" ht="15.75" customHeight="1" spans="1:17">
      <c r="A736" s="115" t="s">
        <v>1866</v>
      </c>
      <c r="B736" s="127"/>
      <c r="C736" s="128"/>
      <c r="D736" s="108" t="s">
        <v>1867</v>
      </c>
      <c r="E736" s="108"/>
      <c r="F736" s="132"/>
      <c r="G736" s="119">
        <v>43251</v>
      </c>
      <c r="H736" s="133" t="s">
        <v>941</v>
      </c>
      <c r="I736" s="134">
        <v>1</v>
      </c>
      <c r="J736" s="135">
        <v>160000</v>
      </c>
      <c r="K736" s="136">
        <v>157466.68</v>
      </c>
      <c r="L736" s="137">
        <v>190160</v>
      </c>
      <c r="M736" s="138">
        <v>0.96</v>
      </c>
      <c r="N736" s="139">
        <v>182550</v>
      </c>
      <c r="O736" s="140"/>
      <c r="P736" s="141"/>
      <c r="Q736" s="142" t="s">
        <v>1860</v>
      </c>
    </row>
    <row r="737" ht="15.75" customHeight="1" spans="1:17">
      <c r="A737" s="115" t="s">
        <v>1868</v>
      </c>
      <c r="B737" s="127"/>
      <c r="C737" s="128"/>
      <c r="D737" s="109" t="s">
        <v>1869</v>
      </c>
      <c r="E737" s="108"/>
      <c r="F737" s="132"/>
      <c r="G737" s="119">
        <v>43281</v>
      </c>
      <c r="H737" s="133" t="s">
        <v>941</v>
      </c>
      <c r="I737" s="134">
        <v>1</v>
      </c>
      <c r="J737" s="135">
        <v>12526.3</v>
      </c>
      <c r="K737" s="136">
        <v>12377.56</v>
      </c>
      <c r="L737" s="137">
        <v>14890</v>
      </c>
      <c r="M737" s="138">
        <v>0.96</v>
      </c>
      <c r="N737" s="139">
        <v>14290</v>
      </c>
      <c r="O737" s="140"/>
      <c r="P737" s="141"/>
      <c r="Q737" s="142" t="s">
        <v>1860</v>
      </c>
    </row>
    <row r="738" ht="15.75" customHeight="1" spans="1:17">
      <c r="A738" s="115" t="s">
        <v>1870</v>
      </c>
      <c r="B738" s="127"/>
      <c r="C738" s="128"/>
      <c r="D738" s="108" t="s">
        <v>1871</v>
      </c>
      <c r="E738" s="108"/>
      <c r="F738" s="132"/>
      <c r="G738" s="119">
        <v>43298</v>
      </c>
      <c r="H738" s="133" t="s">
        <v>941</v>
      </c>
      <c r="I738" s="134">
        <v>1</v>
      </c>
      <c r="J738" s="135">
        <v>27828.57</v>
      </c>
      <c r="K738" s="136">
        <v>27608.27</v>
      </c>
      <c r="L738" s="137">
        <v>33070</v>
      </c>
      <c r="M738" s="138">
        <v>0.97</v>
      </c>
      <c r="N738" s="139">
        <v>32080</v>
      </c>
      <c r="O738" s="140"/>
      <c r="P738" s="141"/>
      <c r="Q738" s="142" t="s">
        <v>1860</v>
      </c>
    </row>
    <row r="739" ht="15.75" customHeight="1" spans="1:17">
      <c r="A739" s="115" t="s">
        <v>1872</v>
      </c>
      <c r="B739" s="127"/>
      <c r="C739" s="128"/>
      <c r="D739" s="108" t="s">
        <v>1873</v>
      </c>
      <c r="E739" s="108"/>
      <c r="F739" s="132"/>
      <c r="G739" s="119">
        <v>42979</v>
      </c>
      <c r="H739" s="133" t="s">
        <v>941</v>
      </c>
      <c r="I739" s="134">
        <v>1</v>
      </c>
      <c r="J739" s="135">
        <v>48103.87</v>
      </c>
      <c r="K739" s="136">
        <v>45818.95</v>
      </c>
      <c r="L739" s="137">
        <v>57720</v>
      </c>
      <c r="M739" s="138">
        <v>0.9</v>
      </c>
      <c r="N739" s="139">
        <v>51950</v>
      </c>
      <c r="O739" s="140"/>
      <c r="P739" s="141"/>
      <c r="Q739" s="142" t="s">
        <v>1874</v>
      </c>
    </row>
    <row r="740" ht="15.75" customHeight="1" spans="1:17">
      <c r="A740" s="115" t="s">
        <v>1875</v>
      </c>
      <c r="B740" s="127"/>
      <c r="C740" s="128"/>
      <c r="D740" s="108" t="s">
        <v>1876</v>
      </c>
      <c r="E740" s="108"/>
      <c r="F740" s="132"/>
      <c r="G740" s="119">
        <v>40909</v>
      </c>
      <c r="H740" s="133" t="s">
        <v>941</v>
      </c>
      <c r="I740" s="134">
        <v>1</v>
      </c>
      <c r="J740" s="135">
        <v>244200</v>
      </c>
      <c r="K740" s="136">
        <v>166869.6</v>
      </c>
      <c r="L740" s="137">
        <v>339990</v>
      </c>
      <c r="M740" s="138">
        <v>0.64</v>
      </c>
      <c r="N740" s="139">
        <v>217590</v>
      </c>
      <c r="O740" s="140"/>
      <c r="P740" s="141"/>
      <c r="Q740" s="142" t="s">
        <v>1877</v>
      </c>
    </row>
    <row r="741" ht="15.75" customHeight="1" spans="1:17">
      <c r="A741" s="115" t="s">
        <v>1878</v>
      </c>
      <c r="B741" s="127"/>
      <c r="C741" s="128"/>
      <c r="D741" s="108" t="s">
        <v>1879</v>
      </c>
      <c r="E741" s="108"/>
      <c r="F741" s="132"/>
      <c r="G741" s="119">
        <v>41091</v>
      </c>
      <c r="H741" s="133" t="s">
        <v>941</v>
      </c>
      <c r="I741" s="134">
        <v>1</v>
      </c>
      <c r="J741" s="135">
        <v>88705</v>
      </c>
      <c r="K741" s="136">
        <v>62722.12</v>
      </c>
      <c r="L741" s="137">
        <v>123500</v>
      </c>
      <c r="M741" s="138">
        <v>0.67</v>
      </c>
      <c r="N741" s="139">
        <v>82750</v>
      </c>
      <c r="O741" s="140"/>
      <c r="P741" s="141"/>
      <c r="Q741" s="143" t="s">
        <v>1877</v>
      </c>
    </row>
    <row r="742" ht="15.75" customHeight="1" spans="1:17">
      <c r="A742" s="115" t="s">
        <v>1880</v>
      </c>
      <c r="B742" s="127"/>
      <c r="C742" s="128"/>
      <c r="D742" s="109" t="s">
        <v>1881</v>
      </c>
      <c r="E742" s="108"/>
      <c r="F742" s="132"/>
      <c r="G742" s="119">
        <v>42278</v>
      </c>
      <c r="H742" s="133" t="s">
        <v>941</v>
      </c>
      <c r="I742" s="134">
        <v>1</v>
      </c>
      <c r="J742" s="135">
        <v>3348</v>
      </c>
      <c r="K742" s="136">
        <v>2884.25</v>
      </c>
      <c r="L742" s="137">
        <v>4130</v>
      </c>
      <c r="M742" s="138">
        <v>0.77</v>
      </c>
      <c r="N742" s="139">
        <v>3180</v>
      </c>
      <c r="O742" s="140"/>
      <c r="P742" s="141"/>
      <c r="Q742" s="142" t="s">
        <v>1877</v>
      </c>
    </row>
    <row r="743" ht="15.75" customHeight="1" spans="1:17">
      <c r="A743" s="115" t="s">
        <v>1882</v>
      </c>
      <c r="B743" s="127"/>
      <c r="C743" s="128"/>
      <c r="D743" s="108" t="s">
        <v>1883</v>
      </c>
      <c r="E743" s="108"/>
      <c r="F743" s="132"/>
      <c r="G743" s="119">
        <v>42675</v>
      </c>
      <c r="H743" s="133" t="s">
        <v>941</v>
      </c>
      <c r="I743" s="134">
        <v>1</v>
      </c>
      <c r="J743" s="135">
        <v>53866</v>
      </c>
      <c r="K743" s="136">
        <v>49175.16</v>
      </c>
      <c r="L743" s="137">
        <v>66460</v>
      </c>
      <c r="M743" s="138">
        <v>0.84</v>
      </c>
      <c r="N743" s="139">
        <v>55830</v>
      </c>
      <c r="O743" s="140"/>
      <c r="P743" s="141"/>
      <c r="Q743" s="142" t="s">
        <v>1877</v>
      </c>
    </row>
    <row r="744" ht="15.75" customHeight="1" spans="1:17">
      <c r="A744" s="115" t="s">
        <v>1884</v>
      </c>
      <c r="B744" s="127"/>
      <c r="C744" s="128"/>
      <c r="D744" s="108" t="s">
        <v>1885</v>
      </c>
      <c r="E744" s="108"/>
      <c r="F744" s="132"/>
      <c r="G744" s="119">
        <v>40483</v>
      </c>
      <c r="H744" s="133" t="s">
        <v>941</v>
      </c>
      <c r="I744" s="134">
        <v>1</v>
      </c>
      <c r="J744" s="135">
        <v>65899.2</v>
      </c>
      <c r="K744" s="136">
        <v>41379.3</v>
      </c>
      <c r="L744" s="137">
        <v>98460</v>
      </c>
      <c r="M744" s="138">
        <v>0.58</v>
      </c>
      <c r="N744" s="139">
        <v>57110</v>
      </c>
      <c r="O744" s="140"/>
      <c r="P744" s="141"/>
      <c r="Q744" s="142" t="s">
        <v>1886</v>
      </c>
    </row>
    <row r="745" ht="15.75" customHeight="1" spans="1:17">
      <c r="A745" s="115" t="s">
        <v>1887</v>
      </c>
      <c r="B745" s="127"/>
      <c r="C745" s="128"/>
      <c r="D745" s="109" t="s">
        <v>1888</v>
      </c>
      <c r="E745" s="108"/>
      <c r="F745" s="132"/>
      <c r="G745" s="119">
        <v>40909</v>
      </c>
      <c r="H745" s="133" t="s">
        <v>941</v>
      </c>
      <c r="I745" s="134">
        <v>1</v>
      </c>
      <c r="J745" s="135">
        <v>25457.9</v>
      </c>
      <c r="K745" s="136">
        <v>17396.3</v>
      </c>
      <c r="L745" s="137">
        <v>35440</v>
      </c>
      <c r="M745" s="138">
        <v>0.52</v>
      </c>
      <c r="N745" s="139">
        <v>18430</v>
      </c>
      <c r="O745" s="140"/>
      <c r="P745" s="141"/>
      <c r="Q745" s="142" t="s">
        <v>1886</v>
      </c>
    </row>
    <row r="746" ht="15.75" customHeight="1" spans="1:17">
      <c r="A746" s="115" t="s">
        <v>1889</v>
      </c>
      <c r="B746" s="127"/>
      <c r="C746" s="128"/>
      <c r="D746" s="108" t="s">
        <v>1890</v>
      </c>
      <c r="E746" s="108"/>
      <c r="F746" s="132"/>
      <c r="G746" s="119">
        <v>41122</v>
      </c>
      <c r="H746" s="133" t="s">
        <v>941</v>
      </c>
      <c r="I746" s="134">
        <v>1</v>
      </c>
      <c r="J746" s="135">
        <v>87186.8</v>
      </c>
      <c r="K746" s="136">
        <v>61993.77</v>
      </c>
      <c r="L746" s="137">
        <v>121390</v>
      </c>
      <c r="M746" s="138">
        <v>0.67</v>
      </c>
      <c r="N746" s="139">
        <v>81330</v>
      </c>
      <c r="O746" s="140"/>
      <c r="P746" s="141"/>
      <c r="Q746" s="142" t="s">
        <v>1886</v>
      </c>
    </row>
    <row r="747" ht="15.75" customHeight="1" spans="1:17">
      <c r="A747" s="115" t="s">
        <v>1891</v>
      </c>
      <c r="B747" s="127"/>
      <c r="C747" s="128"/>
      <c r="D747" s="108" t="s">
        <v>1892</v>
      </c>
      <c r="E747" s="108"/>
      <c r="F747" s="132"/>
      <c r="G747" s="119">
        <v>41214</v>
      </c>
      <c r="H747" s="133" t="s">
        <v>941</v>
      </c>
      <c r="I747" s="134">
        <v>1</v>
      </c>
      <c r="J747" s="135">
        <v>1650</v>
      </c>
      <c r="K747" s="136">
        <v>1192.9</v>
      </c>
      <c r="L747" s="137">
        <v>2300</v>
      </c>
      <c r="M747" s="138">
        <v>0.68</v>
      </c>
      <c r="N747" s="139">
        <v>1560</v>
      </c>
      <c r="O747" s="140"/>
      <c r="P747" s="141"/>
      <c r="Q747" s="142" t="s">
        <v>1886</v>
      </c>
    </row>
    <row r="748" ht="15.75" customHeight="1" spans="1:17">
      <c r="A748" s="115" t="s">
        <v>1893</v>
      </c>
      <c r="B748" s="127"/>
      <c r="C748" s="128"/>
      <c r="D748" s="108" t="s">
        <v>1894</v>
      </c>
      <c r="E748" s="108"/>
      <c r="F748" s="132"/>
      <c r="G748" s="119">
        <v>41214</v>
      </c>
      <c r="H748" s="133" t="s">
        <v>941</v>
      </c>
      <c r="I748" s="134">
        <v>1</v>
      </c>
      <c r="J748" s="135">
        <v>13230</v>
      </c>
      <c r="K748" s="136">
        <v>9564.1</v>
      </c>
      <c r="L748" s="137">
        <v>18420</v>
      </c>
      <c r="M748" s="138">
        <v>0.68</v>
      </c>
      <c r="N748" s="139">
        <v>12530</v>
      </c>
      <c r="O748" s="140"/>
      <c r="P748" s="141"/>
      <c r="Q748" s="142" t="s">
        <v>1886</v>
      </c>
    </row>
    <row r="749" ht="15.75" customHeight="1" spans="1:17">
      <c r="A749" s="115" t="s">
        <v>1895</v>
      </c>
      <c r="B749" s="127"/>
      <c r="C749" s="128"/>
      <c r="D749" s="108" t="s">
        <v>1896</v>
      </c>
      <c r="E749" s="108"/>
      <c r="F749" s="132"/>
      <c r="G749" s="119">
        <v>41214</v>
      </c>
      <c r="H749" s="133" t="s">
        <v>941</v>
      </c>
      <c r="I749" s="134">
        <v>1</v>
      </c>
      <c r="J749" s="135">
        <v>70235</v>
      </c>
      <c r="K749" s="136">
        <v>50774.3</v>
      </c>
      <c r="L749" s="137">
        <v>97780</v>
      </c>
      <c r="M749" s="138">
        <v>0.58</v>
      </c>
      <c r="N749" s="139">
        <v>56710</v>
      </c>
      <c r="O749" s="140"/>
      <c r="P749" s="141"/>
      <c r="Q749" s="142" t="s">
        <v>1886</v>
      </c>
    </row>
    <row r="750" ht="15.75" customHeight="1" spans="1:17">
      <c r="A750" s="115" t="s">
        <v>1897</v>
      </c>
      <c r="B750" s="127"/>
      <c r="C750" s="128"/>
      <c r="D750" s="108" t="s">
        <v>1876</v>
      </c>
      <c r="E750" s="108"/>
      <c r="F750" s="132"/>
      <c r="G750" s="119">
        <v>40909</v>
      </c>
      <c r="H750" s="133" t="s">
        <v>941</v>
      </c>
      <c r="I750" s="134">
        <v>1</v>
      </c>
      <c r="J750" s="135">
        <v>58000</v>
      </c>
      <c r="K750" s="136">
        <v>39633.6</v>
      </c>
      <c r="L750" s="137">
        <v>80750</v>
      </c>
      <c r="M750" s="138">
        <v>0.52</v>
      </c>
      <c r="N750" s="139">
        <v>41990</v>
      </c>
      <c r="O750" s="140"/>
      <c r="P750" s="141"/>
      <c r="Q750" s="142" t="s">
        <v>1886</v>
      </c>
    </row>
    <row r="751" ht="15.75" customHeight="1" spans="1:17">
      <c r="A751" s="115" t="s">
        <v>1898</v>
      </c>
      <c r="B751" s="127"/>
      <c r="C751" s="128"/>
      <c r="D751" s="108" t="s">
        <v>1899</v>
      </c>
      <c r="E751" s="108"/>
      <c r="F751" s="132"/>
      <c r="G751" s="119">
        <v>41821</v>
      </c>
      <c r="H751" s="133" t="s">
        <v>941</v>
      </c>
      <c r="I751" s="134">
        <v>1</v>
      </c>
      <c r="J751" s="135">
        <v>60000</v>
      </c>
      <c r="K751" s="136">
        <v>48125</v>
      </c>
      <c r="L751" s="137">
        <v>78100</v>
      </c>
      <c r="M751" s="138">
        <v>0.77</v>
      </c>
      <c r="N751" s="139">
        <v>60140</v>
      </c>
      <c r="O751" s="140"/>
      <c r="P751" s="141"/>
      <c r="Q751" s="142" t="s">
        <v>1886</v>
      </c>
    </row>
    <row r="752" ht="15.75" customHeight="1" spans="1:17">
      <c r="A752" s="115" t="s">
        <v>1900</v>
      </c>
      <c r="B752" s="127"/>
      <c r="C752" s="128"/>
      <c r="D752" s="109" t="s">
        <v>1901</v>
      </c>
      <c r="E752" s="108"/>
      <c r="F752" s="132"/>
      <c r="G752" s="119">
        <v>42186</v>
      </c>
      <c r="H752" s="133" t="s">
        <v>941</v>
      </c>
      <c r="I752" s="134">
        <v>1</v>
      </c>
      <c r="J752" s="135">
        <v>14000</v>
      </c>
      <c r="K752" s="136">
        <v>11894.04</v>
      </c>
      <c r="L752" s="137">
        <v>17270</v>
      </c>
      <c r="M752" s="138">
        <v>0.76</v>
      </c>
      <c r="N752" s="139">
        <v>13130</v>
      </c>
      <c r="O752" s="140"/>
      <c r="P752" s="141"/>
      <c r="Q752" s="142" t="s">
        <v>1886</v>
      </c>
    </row>
    <row r="753" ht="15.75" customHeight="1" spans="1:17">
      <c r="A753" s="115" t="s">
        <v>1902</v>
      </c>
      <c r="B753" s="127"/>
      <c r="C753" s="128"/>
      <c r="D753" s="109" t="s">
        <v>1901</v>
      </c>
      <c r="E753" s="108"/>
      <c r="F753" s="132"/>
      <c r="G753" s="119">
        <v>42248</v>
      </c>
      <c r="H753" s="133" t="s">
        <v>941</v>
      </c>
      <c r="I753" s="134">
        <v>1</v>
      </c>
      <c r="J753" s="135">
        <v>3569</v>
      </c>
      <c r="K753" s="136">
        <v>3060.32</v>
      </c>
      <c r="L753" s="137">
        <v>4400</v>
      </c>
      <c r="M753" s="138">
        <v>0.77</v>
      </c>
      <c r="N753" s="139">
        <v>3390</v>
      </c>
      <c r="O753" s="140"/>
      <c r="P753" s="141"/>
      <c r="Q753" s="142" t="s">
        <v>1886</v>
      </c>
    </row>
    <row r="754" ht="15.75" customHeight="1" spans="1:17">
      <c r="A754" s="115" t="s">
        <v>1903</v>
      </c>
      <c r="B754" s="127"/>
      <c r="C754" s="144"/>
      <c r="D754" s="108" t="s">
        <v>1270</v>
      </c>
      <c r="E754" s="108"/>
      <c r="F754" s="132"/>
      <c r="G754" s="119">
        <v>42552</v>
      </c>
      <c r="H754" s="133" t="s">
        <v>941</v>
      </c>
      <c r="I754" s="134">
        <v>1</v>
      </c>
      <c r="J754" s="135">
        <v>20500</v>
      </c>
      <c r="K754" s="136">
        <v>16280.46</v>
      </c>
      <c r="L754" s="137">
        <v>25290</v>
      </c>
      <c r="M754" s="138">
        <v>0.87</v>
      </c>
      <c r="N754" s="139">
        <v>22000</v>
      </c>
      <c r="O754" s="140"/>
      <c r="P754" s="141"/>
      <c r="Q754" s="143" t="s">
        <v>1886</v>
      </c>
    </row>
    <row r="755" s="77" customFormat="1" ht="15.75" customHeight="1" spans="1:17">
      <c r="A755" s="115" t="s">
        <v>1904</v>
      </c>
      <c r="B755" s="169"/>
      <c r="C755" s="169"/>
      <c r="D755" s="146" t="s">
        <v>1905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1906</v>
      </c>
      <c r="B756" s="174"/>
      <c r="C756" s="175" t="s">
        <v>1907</v>
      </c>
      <c r="D756" s="108" t="s">
        <v>1560</v>
      </c>
      <c r="E756" s="108"/>
      <c r="F756" s="132"/>
      <c r="G756" s="119">
        <v>40878</v>
      </c>
      <c r="H756" s="133" t="s">
        <v>941</v>
      </c>
      <c r="I756" s="134">
        <v>1</v>
      </c>
      <c r="J756" s="135">
        <v>64659.85</v>
      </c>
      <c r="K756" s="136">
        <v>43927.9</v>
      </c>
      <c r="L756" s="137">
        <v>94410</v>
      </c>
      <c r="M756" s="138">
        <v>0.52</v>
      </c>
      <c r="N756" s="139">
        <v>49090</v>
      </c>
      <c r="O756" s="140"/>
      <c r="P756" s="141"/>
      <c r="Q756" s="142" t="s">
        <v>1908</v>
      </c>
    </row>
    <row r="757" ht="15.75" customHeight="1" spans="1:17">
      <c r="A757" s="115" t="s">
        <v>1909</v>
      </c>
      <c r="B757" s="174"/>
      <c r="C757" s="176"/>
      <c r="D757" s="108" t="s">
        <v>1910</v>
      </c>
      <c r="E757" s="108"/>
      <c r="F757" s="132"/>
      <c r="G757" s="119">
        <v>40969</v>
      </c>
      <c r="H757" s="133" t="s">
        <v>941</v>
      </c>
      <c r="I757" s="134">
        <v>1</v>
      </c>
      <c r="J757" s="135">
        <v>18000</v>
      </c>
      <c r="K757" s="136">
        <v>12442.5</v>
      </c>
      <c r="L757" s="137">
        <v>25060</v>
      </c>
      <c r="M757" s="138">
        <v>0.65</v>
      </c>
      <c r="N757" s="139">
        <v>16290</v>
      </c>
      <c r="O757" s="140"/>
      <c r="P757" s="141"/>
      <c r="Q757" s="142" t="s">
        <v>1908</v>
      </c>
    </row>
    <row r="758" ht="15.75" customHeight="1" spans="1:17">
      <c r="A758" s="115" t="s">
        <v>1911</v>
      </c>
      <c r="B758" s="174"/>
      <c r="C758" s="176"/>
      <c r="D758" s="108" t="s">
        <v>1912</v>
      </c>
      <c r="E758" s="108"/>
      <c r="F758" s="132"/>
      <c r="G758" s="119">
        <v>41183</v>
      </c>
      <c r="H758" s="133" t="s">
        <v>941</v>
      </c>
      <c r="I758" s="134">
        <v>1</v>
      </c>
      <c r="J758" s="135">
        <v>3402</v>
      </c>
      <c r="K758" s="136">
        <v>2445.63</v>
      </c>
      <c r="L758" s="137">
        <v>4740</v>
      </c>
      <c r="M758" s="138">
        <v>0.68</v>
      </c>
      <c r="N758" s="139">
        <v>3220</v>
      </c>
      <c r="O758" s="140"/>
      <c r="P758" s="141"/>
      <c r="Q758" s="142" t="s">
        <v>1908</v>
      </c>
    </row>
    <row r="759" ht="15.75" customHeight="1" spans="1:17">
      <c r="A759" s="115" t="s">
        <v>1913</v>
      </c>
      <c r="B759" s="174"/>
      <c r="C759" s="176"/>
      <c r="D759" s="108" t="s">
        <v>1914</v>
      </c>
      <c r="E759" s="108"/>
      <c r="F759" s="132"/>
      <c r="G759" s="119">
        <v>41091</v>
      </c>
      <c r="H759" s="133" t="s">
        <v>941</v>
      </c>
      <c r="I759" s="134">
        <v>1</v>
      </c>
      <c r="J759" s="135">
        <v>60900</v>
      </c>
      <c r="K759" s="136">
        <v>43061.56</v>
      </c>
      <c r="L759" s="137">
        <v>84790</v>
      </c>
      <c r="M759" s="138">
        <v>0.56</v>
      </c>
      <c r="N759" s="139">
        <v>47480</v>
      </c>
      <c r="O759" s="140"/>
      <c r="P759" s="141"/>
      <c r="Q759" s="142" t="s">
        <v>1908</v>
      </c>
    </row>
    <row r="760" ht="15.75" customHeight="1" spans="1:17">
      <c r="A760" s="115" t="s">
        <v>1915</v>
      </c>
      <c r="B760" s="174"/>
      <c r="C760" s="176"/>
      <c r="D760" s="109" t="s">
        <v>1916</v>
      </c>
      <c r="E760" s="108"/>
      <c r="F760" s="132"/>
      <c r="G760" s="119">
        <v>42491</v>
      </c>
      <c r="H760" s="133" t="s">
        <v>941</v>
      </c>
      <c r="I760" s="134">
        <v>1</v>
      </c>
      <c r="J760" s="135">
        <v>4440</v>
      </c>
      <c r="K760" s="136">
        <v>3947.76</v>
      </c>
      <c r="L760" s="137">
        <v>5480</v>
      </c>
      <c r="M760" s="138">
        <v>0.81</v>
      </c>
      <c r="N760" s="139">
        <v>4440</v>
      </c>
      <c r="O760" s="140"/>
      <c r="P760" s="141"/>
      <c r="Q760" s="142" t="s">
        <v>1908</v>
      </c>
    </row>
    <row r="761" ht="15.75" customHeight="1" spans="1:17">
      <c r="A761" s="115" t="s">
        <v>1917</v>
      </c>
      <c r="B761" s="174"/>
      <c r="C761" s="176"/>
      <c r="D761" s="108" t="s">
        <v>1918</v>
      </c>
      <c r="E761" s="108"/>
      <c r="F761" s="132"/>
      <c r="G761" s="119">
        <v>42522</v>
      </c>
      <c r="H761" s="133" t="s">
        <v>941</v>
      </c>
      <c r="I761" s="134">
        <v>1</v>
      </c>
      <c r="J761" s="135">
        <v>2000</v>
      </c>
      <c r="K761" s="136">
        <v>1786.16</v>
      </c>
      <c r="L761" s="137">
        <v>2470</v>
      </c>
      <c r="M761" s="138">
        <v>0.95</v>
      </c>
      <c r="N761" s="139">
        <v>2350</v>
      </c>
      <c r="O761" s="140"/>
      <c r="P761" s="141"/>
      <c r="Q761" s="142" t="s">
        <v>1908</v>
      </c>
    </row>
    <row r="762" ht="15.75" customHeight="1" spans="1:17">
      <c r="A762" s="115" t="s">
        <v>1919</v>
      </c>
      <c r="B762" s="174"/>
      <c r="C762" s="176"/>
      <c r="D762" s="108" t="s">
        <v>1270</v>
      </c>
      <c r="E762" s="108"/>
      <c r="F762" s="132"/>
      <c r="G762" s="119">
        <v>42583</v>
      </c>
      <c r="H762" s="133" t="s">
        <v>941</v>
      </c>
      <c r="I762" s="134">
        <v>1</v>
      </c>
      <c r="J762" s="135">
        <v>23749.75</v>
      </c>
      <c r="K762" s="136">
        <v>21399.5</v>
      </c>
      <c r="L762" s="137">
        <v>29300</v>
      </c>
      <c r="M762" s="138">
        <v>0.87</v>
      </c>
      <c r="N762" s="139">
        <v>25490</v>
      </c>
      <c r="O762" s="140"/>
      <c r="P762" s="141"/>
      <c r="Q762" s="142" t="s">
        <v>1908</v>
      </c>
    </row>
    <row r="763" ht="15.75" customHeight="1" spans="1:17">
      <c r="A763" s="115" t="s">
        <v>1920</v>
      </c>
      <c r="B763" s="174"/>
      <c r="C763" s="176"/>
      <c r="D763" s="108" t="s">
        <v>1921</v>
      </c>
      <c r="E763" s="108"/>
      <c r="F763" s="132"/>
      <c r="G763" s="119">
        <v>43299</v>
      </c>
      <c r="H763" s="133" t="s">
        <v>941</v>
      </c>
      <c r="I763" s="134">
        <v>1</v>
      </c>
      <c r="J763" s="135">
        <v>16735</v>
      </c>
      <c r="K763" s="136">
        <v>16602.52</v>
      </c>
      <c r="L763" s="137">
        <v>19890</v>
      </c>
      <c r="M763" s="138">
        <v>0.97</v>
      </c>
      <c r="N763" s="139">
        <v>19290</v>
      </c>
      <c r="O763" s="140"/>
      <c r="P763" s="141"/>
      <c r="Q763" s="142" t="s">
        <v>1908</v>
      </c>
    </row>
    <row r="764" ht="15.75" customHeight="1" spans="1:17">
      <c r="A764" s="115" t="s">
        <v>1922</v>
      </c>
      <c r="B764" s="174"/>
      <c r="C764" s="176"/>
      <c r="D764" s="108" t="s">
        <v>1923</v>
      </c>
      <c r="E764" s="108"/>
      <c r="F764" s="132"/>
      <c r="G764" s="119">
        <v>43373</v>
      </c>
      <c r="H764" s="133" t="s">
        <v>941</v>
      </c>
      <c r="I764" s="134">
        <v>1</v>
      </c>
      <c r="J764" s="135">
        <v>12535</v>
      </c>
      <c r="K764" s="136">
        <v>12535</v>
      </c>
      <c r="L764" s="137">
        <v>14900</v>
      </c>
      <c r="M764" s="138">
        <v>0.98</v>
      </c>
      <c r="N764" s="139">
        <v>14600</v>
      </c>
      <c r="O764" s="140"/>
      <c r="P764" s="141"/>
      <c r="Q764" s="142" t="s">
        <v>1908</v>
      </c>
    </row>
    <row r="765" ht="15.75" customHeight="1" spans="1:17">
      <c r="A765" s="115" t="s">
        <v>1924</v>
      </c>
      <c r="B765" s="174"/>
      <c r="C765" s="176"/>
      <c r="D765" s="108" t="s">
        <v>1278</v>
      </c>
      <c r="E765" s="108"/>
      <c r="F765" s="132"/>
      <c r="G765" s="119">
        <v>40969</v>
      </c>
      <c r="H765" s="133" t="s">
        <v>941</v>
      </c>
      <c r="I765" s="134">
        <v>1</v>
      </c>
      <c r="J765" s="135">
        <v>66923</v>
      </c>
      <c r="K765" s="136">
        <v>46260.34</v>
      </c>
      <c r="L765" s="137">
        <v>93170</v>
      </c>
      <c r="M765" s="138">
        <v>0.65</v>
      </c>
      <c r="N765" s="139">
        <v>60560</v>
      </c>
      <c r="O765" s="140"/>
      <c r="P765" s="141"/>
      <c r="Q765" s="142" t="s">
        <v>1925</v>
      </c>
    </row>
    <row r="766" ht="15.75" customHeight="1" spans="1:17">
      <c r="A766" s="115" t="s">
        <v>1926</v>
      </c>
      <c r="B766" s="174"/>
      <c r="C766" s="176"/>
      <c r="D766" s="108" t="s">
        <v>962</v>
      </c>
      <c r="E766" s="108"/>
      <c r="F766" s="132"/>
      <c r="G766" s="119">
        <v>41214</v>
      </c>
      <c r="H766" s="133" t="s">
        <v>941</v>
      </c>
      <c r="I766" s="134">
        <v>1</v>
      </c>
      <c r="J766" s="135">
        <v>1004698</v>
      </c>
      <c r="K766" s="136">
        <v>726312.9</v>
      </c>
      <c r="L766" s="137">
        <v>1398780</v>
      </c>
      <c r="M766" s="138">
        <v>0.68</v>
      </c>
      <c r="N766" s="139">
        <v>951170</v>
      </c>
      <c r="O766" s="140"/>
      <c r="P766" s="141"/>
      <c r="Q766" s="142" t="s">
        <v>1925</v>
      </c>
    </row>
    <row r="767" ht="15.75" customHeight="1" spans="1:17">
      <c r="A767" s="115" t="s">
        <v>1927</v>
      </c>
      <c r="B767" s="174"/>
      <c r="C767" s="176"/>
      <c r="D767" s="108" t="s">
        <v>1928</v>
      </c>
      <c r="E767" s="108"/>
      <c r="F767" s="132"/>
      <c r="G767" s="119">
        <v>41214</v>
      </c>
      <c r="H767" s="133" t="s">
        <v>941</v>
      </c>
      <c r="I767" s="134">
        <v>1</v>
      </c>
      <c r="J767" s="135">
        <v>54720</v>
      </c>
      <c r="K767" s="136">
        <v>39558</v>
      </c>
      <c r="L767" s="137">
        <v>76180</v>
      </c>
      <c r="M767" s="138">
        <v>0.68</v>
      </c>
      <c r="N767" s="139">
        <v>51800</v>
      </c>
      <c r="O767" s="140"/>
      <c r="P767" s="141"/>
      <c r="Q767" s="142" t="s">
        <v>1925</v>
      </c>
    </row>
    <row r="768" ht="15.75" customHeight="1" spans="1:17">
      <c r="A768" s="115" t="s">
        <v>1929</v>
      </c>
      <c r="B768" s="174"/>
      <c r="C768" s="176"/>
      <c r="D768" s="108" t="s">
        <v>962</v>
      </c>
      <c r="E768" s="108"/>
      <c r="F768" s="132"/>
      <c r="G768" s="119">
        <v>41214</v>
      </c>
      <c r="H768" s="133" t="s">
        <v>941</v>
      </c>
      <c r="I768" s="134">
        <v>1</v>
      </c>
      <c r="J768" s="135">
        <v>127900</v>
      </c>
      <c r="K768" s="136">
        <v>92461.1</v>
      </c>
      <c r="L768" s="137">
        <v>178070</v>
      </c>
      <c r="M768" s="138">
        <v>0.68</v>
      </c>
      <c r="N768" s="139">
        <v>121090</v>
      </c>
      <c r="O768" s="140"/>
      <c r="P768" s="141"/>
      <c r="Q768" s="142" t="s">
        <v>1925</v>
      </c>
    </row>
    <row r="769" ht="15.75" customHeight="1" spans="1:17">
      <c r="A769" s="115" t="s">
        <v>1930</v>
      </c>
      <c r="B769" s="174"/>
      <c r="C769" s="176"/>
      <c r="D769" s="108" t="s">
        <v>962</v>
      </c>
      <c r="E769" s="108"/>
      <c r="F769" s="132"/>
      <c r="G769" s="119">
        <v>41365</v>
      </c>
      <c r="H769" s="133" t="s">
        <v>941</v>
      </c>
      <c r="I769" s="134">
        <v>1</v>
      </c>
      <c r="J769" s="135">
        <v>54720</v>
      </c>
      <c r="K769" s="136">
        <v>40641</v>
      </c>
      <c r="L769" s="137">
        <v>74330</v>
      </c>
      <c r="M769" s="138">
        <v>0.7</v>
      </c>
      <c r="N769" s="139">
        <v>52030</v>
      </c>
      <c r="O769" s="140"/>
      <c r="P769" s="141"/>
      <c r="Q769" s="142" t="s">
        <v>1925</v>
      </c>
    </row>
    <row r="770" ht="15.75" customHeight="1" spans="1:17">
      <c r="A770" s="115" t="s">
        <v>1931</v>
      </c>
      <c r="B770" s="174"/>
      <c r="C770" s="176"/>
      <c r="D770" s="108" t="s">
        <v>1928</v>
      </c>
      <c r="E770" s="108"/>
      <c r="F770" s="132"/>
      <c r="G770" s="119">
        <v>41214</v>
      </c>
      <c r="H770" s="133" t="s">
        <v>941</v>
      </c>
      <c r="I770" s="134">
        <v>1</v>
      </c>
      <c r="J770" s="135">
        <v>22637</v>
      </c>
      <c r="K770" s="136">
        <v>16365</v>
      </c>
      <c r="L770" s="137">
        <v>31520</v>
      </c>
      <c r="M770" s="138">
        <v>0.79</v>
      </c>
      <c r="N770" s="139">
        <v>24900</v>
      </c>
      <c r="O770" s="140"/>
      <c r="P770" s="141"/>
      <c r="Q770" s="142" t="s">
        <v>1925</v>
      </c>
    </row>
    <row r="771" ht="15.75" customHeight="1" spans="1:17">
      <c r="A771" s="115" t="s">
        <v>1932</v>
      </c>
      <c r="B771" s="174"/>
      <c r="C771" s="176"/>
      <c r="D771" s="108" t="s">
        <v>1933</v>
      </c>
      <c r="E771" s="108"/>
      <c r="F771" s="132"/>
      <c r="G771" s="119">
        <v>41579</v>
      </c>
      <c r="H771" s="133" t="s">
        <v>941</v>
      </c>
      <c r="I771" s="134">
        <v>1</v>
      </c>
      <c r="J771" s="135">
        <v>4300</v>
      </c>
      <c r="K771" s="136">
        <v>3312.84</v>
      </c>
      <c r="L771" s="137">
        <v>5840</v>
      </c>
      <c r="M771" s="138">
        <v>0.73</v>
      </c>
      <c r="N771" s="139">
        <v>4260</v>
      </c>
      <c r="O771" s="140"/>
      <c r="P771" s="141"/>
      <c r="Q771" s="142" t="s">
        <v>1925</v>
      </c>
    </row>
    <row r="772" ht="15.75" customHeight="1" spans="1:17">
      <c r="A772" s="115" t="s">
        <v>1934</v>
      </c>
      <c r="B772" s="174"/>
      <c r="C772" s="176"/>
      <c r="D772" s="108" t="s">
        <v>962</v>
      </c>
      <c r="E772" s="108"/>
      <c r="F772" s="132"/>
      <c r="G772" s="119">
        <v>41609</v>
      </c>
      <c r="H772" s="133" t="s">
        <v>941</v>
      </c>
      <c r="I772" s="134">
        <v>1</v>
      </c>
      <c r="J772" s="135">
        <v>472100</v>
      </c>
      <c r="K772" s="136">
        <v>365582.39</v>
      </c>
      <c r="L772" s="137">
        <v>641240</v>
      </c>
      <c r="M772" s="138">
        <v>0.74</v>
      </c>
      <c r="N772" s="139">
        <v>474520</v>
      </c>
      <c r="O772" s="140"/>
      <c r="P772" s="141"/>
      <c r="Q772" s="143" t="s">
        <v>1925</v>
      </c>
    </row>
    <row r="773" ht="15.75" customHeight="1" spans="1:17">
      <c r="A773" s="115" t="s">
        <v>1935</v>
      </c>
      <c r="B773" s="174"/>
      <c r="C773" s="176"/>
      <c r="D773" s="108" t="s">
        <v>1936</v>
      </c>
      <c r="E773" s="108"/>
      <c r="F773" s="132"/>
      <c r="G773" s="119">
        <v>41974</v>
      </c>
      <c r="H773" s="133" t="s">
        <v>941</v>
      </c>
      <c r="I773" s="134">
        <v>1</v>
      </c>
      <c r="J773" s="135">
        <v>157881</v>
      </c>
      <c r="K773" s="136">
        <v>129758.7</v>
      </c>
      <c r="L773" s="137">
        <v>205510</v>
      </c>
      <c r="M773" s="138">
        <v>0.79</v>
      </c>
      <c r="N773" s="139">
        <v>162350</v>
      </c>
      <c r="O773" s="140"/>
      <c r="P773" s="141"/>
      <c r="Q773" s="142" t="s">
        <v>1925</v>
      </c>
    </row>
    <row r="774" ht="15.75" customHeight="1" spans="1:17">
      <c r="A774" s="115" t="s">
        <v>1937</v>
      </c>
      <c r="B774" s="174"/>
      <c r="C774" s="176"/>
      <c r="D774" s="108" t="s">
        <v>1938</v>
      </c>
      <c r="E774" s="108"/>
      <c r="F774" s="132"/>
      <c r="G774" s="119">
        <v>43312</v>
      </c>
      <c r="H774" s="133" t="s">
        <v>941</v>
      </c>
      <c r="I774" s="134">
        <v>1</v>
      </c>
      <c r="J774" s="135">
        <v>46392</v>
      </c>
      <c r="K774" s="136">
        <v>46024.72</v>
      </c>
      <c r="L774" s="137">
        <v>55140</v>
      </c>
      <c r="M774" s="138">
        <v>0.96</v>
      </c>
      <c r="N774" s="139">
        <v>52930</v>
      </c>
      <c r="O774" s="140"/>
      <c r="P774" s="141"/>
      <c r="Q774" s="142" t="s">
        <v>1925</v>
      </c>
    </row>
    <row r="775" ht="15.75" customHeight="1" spans="1:17">
      <c r="A775" s="115" t="s">
        <v>1939</v>
      </c>
      <c r="B775" s="174"/>
      <c r="C775" s="177"/>
      <c r="D775" s="108" t="s">
        <v>1940</v>
      </c>
      <c r="E775" s="108"/>
      <c r="F775" s="132"/>
      <c r="G775" s="119">
        <v>43312</v>
      </c>
      <c r="H775" s="133" t="s">
        <v>941</v>
      </c>
      <c r="I775" s="134">
        <v>1</v>
      </c>
      <c r="J775" s="135">
        <v>45873.5</v>
      </c>
      <c r="K775" s="136">
        <v>45510.34</v>
      </c>
      <c r="L775" s="137">
        <v>54520</v>
      </c>
      <c r="M775" s="138">
        <v>0.96</v>
      </c>
      <c r="N775" s="139">
        <v>52340</v>
      </c>
      <c r="O775" s="140"/>
      <c r="P775" s="141"/>
      <c r="Q775" s="142" t="s">
        <v>1925</v>
      </c>
    </row>
    <row r="776" s="77" customFormat="1" ht="15.75" customHeight="1" spans="1:17">
      <c r="A776" s="115" t="s">
        <v>1941</v>
      </c>
      <c r="B776" s="163"/>
      <c r="C776" s="163"/>
      <c r="D776" s="146" t="s">
        <v>1942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1943</v>
      </c>
      <c r="B777" s="115"/>
      <c r="C777" s="164" t="s">
        <v>1944</v>
      </c>
      <c r="D777" s="130" t="s">
        <v>847</v>
      </c>
      <c r="E777" s="130">
        <v>1</v>
      </c>
      <c r="F777" s="130" t="s">
        <v>839</v>
      </c>
      <c r="G777" s="119">
        <v>39539</v>
      </c>
      <c r="H777" s="61" t="s">
        <v>840</v>
      </c>
      <c r="I777" s="120">
        <v>1536</v>
      </c>
      <c r="J777" s="178">
        <v>11269480.94</v>
      </c>
      <c r="K777" s="179">
        <v>7427897.82</v>
      </c>
      <c r="L777" s="122">
        <v>983140</v>
      </c>
      <c r="M777" s="123">
        <v>0.61</v>
      </c>
      <c r="N777" s="122">
        <v>599720</v>
      </c>
      <c r="O777" s="124"/>
      <c r="P777" s="125">
        <f t="shared" ref="P777:P806" si="13">L777/I777</f>
        <v>640</v>
      </c>
      <c r="Q777" s="126" t="s">
        <v>1945</v>
      </c>
    </row>
    <row r="778" s="2" customFormat="1" ht="15.75" customHeight="1" spans="1:17">
      <c r="A778" s="115" t="s">
        <v>1946</v>
      </c>
      <c r="B778" s="115"/>
      <c r="C778" s="156"/>
      <c r="D778" s="130" t="s">
        <v>847</v>
      </c>
      <c r="E778" s="130">
        <v>2</v>
      </c>
      <c r="F778" s="130" t="s">
        <v>839</v>
      </c>
      <c r="G778" s="119">
        <v>42856</v>
      </c>
      <c r="H778" s="61" t="s">
        <v>840</v>
      </c>
      <c r="I778" s="120">
        <v>1536</v>
      </c>
      <c r="J778" s="129"/>
      <c r="K778" s="129"/>
      <c r="L778" s="122">
        <v>983140</v>
      </c>
      <c r="M778" s="123">
        <v>0.88</v>
      </c>
      <c r="N778" s="122">
        <v>865160</v>
      </c>
      <c r="O778" s="124"/>
      <c r="P778" s="125">
        <f t="shared" si="13"/>
        <v>640</v>
      </c>
      <c r="Q778" s="126" t="s">
        <v>1945</v>
      </c>
    </row>
    <row r="779" s="2" customFormat="1" ht="15.75" customHeight="1" spans="1:17">
      <c r="A779" s="115" t="s">
        <v>1947</v>
      </c>
      <c r="B779" s="115"/>
      <c r="C779" s="156"/>
      <c r="D779" s="130" t="s">
        <v>847</v>
      </c>
      <c r="E779" s="130">
        <v>3</v>
      </c>
      <c r="F779" s="130" t="s">
        <v>839</v>
      </c>
      <c r="G779" s="119">
        <v>39539</v>
      </c>
      <c r="H779" s="61" t="s">
        <v>840</v>
      </c>
      <c r="I779" s="120">
        <v>1536</v>
      </c>
      <c r="J779" s="129"/>
      <c r="K779" s="129"/>
      <c r="L779" s="122">
        <v>983140</v>
      </c>
      <c r="M779" s="123">
        <v>0.61</v>
      </c>
      <c r="N779" s="122">
        <v>599720</v>
      </c>
      <c r="O779" s="124"/>
      <c r="P779" s="125">
        <f t="shared" si="13"/>
        <v>640</v>
      </c>
      <c r="Q779" s="126" t="s">
        <v>1945</v>
      </c>
    </row>
    <row r="780" s="2" customFormat="1" ht="15.75" customHeight="1" spans="1:17">
      <c r="A780" s="115" t="s">
        <v>1948</v>
      </c>
      <c r="B780" s="115"/>
      <c r="C780" s="156"/>
      <c r="D780" s="130" t="s">
        <v>847</v>
      </c>
      <c r="E780" s="130">
        <v>4</v>
      </c>
      <c r="F780" s="130" t="s">
        <v>839</v>
      </c>
      <c r="G780" s="119">
        <v>42856</v>
      </c>
      <c r="H780" s="61" t="s">
        <v>840</v>
      </c>
      <c r="I780" s="120">
        <v>1536</v>
      </c>
      <c r="J780" s="129"/>
      <c r="K780" s="129"/>
      <c r="L780" s="122">
        <v>983140</v>
      </c>
      <c r="M780" s="123">
        <v>0.88</v>
      </c>
      <c r="N780" s="122">
        <v>865160</v>
      </c>
      <c r="O780" s="124"/>
      <c r="P780" s="125">
        <f t="shared" si="13"/>
        <v>640</v>
      </c>
      <c r="Q780" s="126" t="s">
        <v>1945</v>
      </c>
    </row>
    <row r="781" s="2" customFormat="1" ht="15.75" customHeight="1" spans="1:17">
      <c r="A781" s="115" t="s">
        <v>1949</v>
      </c>
      <c r="B781" s="115"/>
      <c r="C781" s="156"/>
      <c r="D781" s="130" t="s">
        <v>847</v>
      </c>
      <c r="E781" s="130">
        <v>5</v>
      </c>
      <c r="F781" s="130" t="s">
        <v>839</v>
      </c>
      <c r="G781" s="119">
        <v>39539</v>
      </c>
      <c r="H781" s="61" t="s">
        <v>840</v>
      </c>
      <c r="I781" s="120">
        <v>1536</v>
      </c>
      <c r="J781" s="129"/>
      <c r="K781" s="129"/>
      <c r="L781" s="122">
        <v>983140</v>
      </c>
      <c r="M781" s="123">
        <v>0.61</v>
      </c>
      <c r="N781" s="122">
        <v>599720</v>
      </c>
      <c r="O781" s="124"/>
      <c r="P781" s="125">
        <f t="shared" si="13"/>
        <v>640</v>
      </c>
      <c r="Q781" s="126" t="s">
        <v>1945</v>
      </c>
    </row>
    <row r="782" s="75" customFormat="1" ht="15.75" customHeight="1" spans="1:17">
      <c r="A782" s="115" t="s">
        <v>1950</v>
      </c>
      <c r="B782" s="115"/>
      <c r="C782" s="156"/>
      <c r="D782" s="130" t="s">
        <v>847</v>
      </c>
      <c r="E782" s="130">
        <v>6</v>
      </c>
      <c r="F782" s="130" t="s">
        <v>839</v>
      </c>
      <c r="G782" s="119">
        <v>42856</v>
      </c>
      <c r="H782" s="61" t="s">
        <v>840</v>
      </c>
      <c r="I782" s="120">
        <v>1536</v>
      </c>
      <c r="J782" s="129"/>
      <c r="K782" s="129"/>
      <c r="L782" s="122">
        <v>983140</v>
      </c>
      <c r="M782" s="123">
        <v>0.88</v>
      </c>
      <c r="N782" s="122">
        <v>865160</v>
      </c>
      <c r="O782" s="124"/>
      <c r="P782" s="125">
        <f t="shared" si="13"/>
        <v>640</v>
      </c>
      <c r="Q782" s="126" t="s">
        <v>1945</v>
      </c>
    </row>
    <row r="783" s="2" customFormat="1" ht="15.75" customHeight="1" spans="1:17">
      <c r="A783" s="115" t="s">
        <v>1951</v>
      </c>
      <c r="B783" s="115"/>
      <c r="C783" s="156"/>
      <c r="D783" s="130" t="s">
        <v>847</v>
      </c>
      <c r="E783" s="130">
        <v>7</v>
      </c>
      <c r="F783" s="130" t="s">
        <v>839</v>
      </c>
      <c r="G783" s="119">
        <v>39539</v>
      </c>
      <c r="H783" s="61" t="s">
        <v>840</v>
      </c>
      <c r="I783" s="120">
        <v>1536</v>
      </c>
      <c r="J783" s="129"/>
      <c r="K783" s="129"/>
      <c r="L783" s="122">
        <v>983140</v>
      </c>
      <c r="M783" s="123">
        <v>0.61</v>
      </c>
      <c r="N783" s="122">
        <v>599720</v>
      </c>
      <c r="O783" s="124"/>
      <c r="P783" s="125">
        <f t="shared" si="13"/>
        <v>640</v>
      </c>
      <c r="Q783" s="126" t="s">
        <v>1945</v>
      </c>
    </row>
    <row r="784" s="2" customFormat="1" ht="15.75" customHeight="1" spans="1:17">
      <c r="A784" s="115" t="s">
        <v>1952</v>
      </c>
      <c r="B784" s="115"/>
      <c r="C784" s="156"/>
      <c r="D784" s="130" t="s">
        <v>847</v>
      </c>
      <c r="E784" s="130">
        <v>8</v>
      </c>
      <c r="F784" s="130" t="s">
        <v>839</v>
      </c>
      <c r="G784" s="119">
        <v>42856</v>
      </c>
      <c r="H784" s="61" t="s">
        <v>840</v>
      </c>
      <c r="I784" s="120">
        <v>1536</v>
      </c>
      <c r="J784" s="129"/>
      <c r="K784" s="129"/>
      <c r="L784" s="122">
        <v>983140</v>
      </c>
      <c r="M784" s="123">
        <v>0.88</v>
      </c>
      <c r="N784" s="122">
        <v>865160</v>
      </c>
      <c r="O784" s="124"/>
      <c r="P784" s="125">
        <f t="shared" si="13"/>
        <v>640</v>
      </c>
      <c r="Q784" s="126" t="s">
        <v>1945</v>
      </c>
    </row>
    <row r="785" s="2" customFormat="1" ht="15.75" customHeight="1" spans="1:17">
      <c r="A785" s="115" t="s">
        <v>1953</v>
      </c>
      <c r="B785" s="115"/>
      <c r="C785" s="156"/>
      <c r="D785" s="130" t="s">
        <v>847</v>
      </c>
      <c r="E785" s="130">
        <v>9</v>
      </c>
      <c r="F785" s="130" t="s">
        <v>839</v>
      </c>
      <c r="G785" s="119">
        <v>39539</v>
      </c>
      <c r="H785" s="61" t="s">
        <v>840</v>
      </c>
      <c r="I785" s="120">
        <v>1536</v>
      </c>
      <c r="J785" s="129"/>
      <c r="K785" s="129"/>
      <c r="L785" s="122">
        <v>983140</v>
      </c>
      <c r="M785" s="123">
        <v>0.61</v>
      </c>
      <c r="N785" s="122">
        <v>599720</v>
      </c>
      <c r="O785" s="124"/>
      <c r="P785" s="125">
        <f t="shared" si="13"/>
        <v>640</v>
      </c>
      <c r="Q785" s="126" t="s">
        <v>1945</v>
      </c>
    </row>
    <row r="786" s="2" customFormat="1" ht="15.75" customHeight="1" spans="1:17">
      <c r="A786" s="115" t="s">
        <v>1954</v>
      </c>
      <c r="B786" s="115"/>
      <c r="C786" s="156"/>
      <c r="D786" s="130" t="s">
        <v>847</v>
      </c>
      <c r="E786" s="130">
        <v>10</v>
      </c>
      <c r="F786" s="130" t="s">
        <v>839</v>
      </c>
      <c r="G786" s="119">
        <v>42856</v>
      </c>
      <c r="H786" s="61" t="s">
        <v>840</v>
      </c>
      <c r="I786" s="120">
        <v>1536</v>
      </c>
      <c r="J786" s="129"/>
      <c r="K786" s="129"/>
      <c r="L786" s="122">
        <v>983140</v>
      </c>
      <c r="M786" s="123">
        <v>0.88</v>
      </c>
      <c r="N786" s="122">
        <v>865160</v>
      </c>
      <c r="O786" s="124"/>
      <c r="P786" s="125">
        <f t="shared" si="13"/>
        <v>640</v>
      </c>
      <c r="Q786" s="126" t="s">
        <v>1945</v>
      </c>
    </row>
    <row r="787" s="2" customFormat="1" ht="15.75" customHeight="1" spans="1:17">
      <c r="A787" s="115" t="s">
        <v>1955</v>
      </c>
      <c r="B787" s="115"/>
      <c r="C787" s="156"/>
      <c r="D787" s="130" t="s">
        <v>847</v>
      </c>
      <c r="E787" s="130">
        <v>11</v>
      </c>
      <c r="F787" s="130" t="s">
        <v>839</v>
      </c>
      <c r="G787" s="119">
        <v>39539</v>
      </c>
      <c r="H787" s="61" t="s">
        <v>840</v>
      </c>
      <c r="I787" s="120">
        <v>1536</v>
      </c>
      <c r="J787" s="129"/>
      <c r="K787" s="129"/>
      <c r="L787" s="122">
        <v>983140</v>
      </c>
      <c r="M787" s="123">
        <v>0.61</v>
      </c>
      <c r="N787" s="122">
        <v>599720</v>
      </c>
      <c r="O787" s="124"/>
      <c r="P787" s="125">
        <f t="shared" si="13"/>
        <v>640</v>
      </c>
      <c r="Q787" s="126" t="s">
        <v>1945</v>
      </c>
    </row>
    <row r="788" s="2" customFormat="1" ht="15.75" customHeight="1" spans="1:17">
      <c r="A788" s="115" t="s">
        <v>1956</v>
      </c>
      <c r="B788" s="115"/>
      <c r="C788" s="156"/>
      <c r="D788" s="130" t="s">
        <v>847</v>
      </c>
      <c r="E788" s="130">
        <v>12</v>
      </c>
      <c r="F788" s="130" t="s">
        <v>839</v>
      </c>
      <c r="G788" s="119">
        <v>42856</v>
      </c>
      <c r="H788" s="61" t="s">
        <v>840</v>
      </c>
      <c r="I788" s="120">
        <v>1536</v>
      </c>
      <c r="J788" s="129"/>
      <c r="K788" s="129"/>
      <c r="L788" s="122">
        <v>983140</v>
      </c>
      <c r="M788" s="123">
        <v>0.88</v>
      </c>
      <c r="N788" s="122">
        <v>865160</v>
      </c>
      <c r="O788" s="124"/>
      <c r="P788" s="125">
        <f t="shared" si="13"/>
        <v>640</v>
      </c>
      <c r="Q788" s="126" t="s">
        <v>1945</v>
      </c>
    </row>
    <row r="789" s="2" customFormat="1" ht="15.75" customHeight="1" spans="1:17">
      <c r="A789" s="115" t="s">
        <v>1957</v>
      </c>
      <c r="B789" s="115"/>
      <c r="C789" s="156"/>
      <c r="D789" s="130" t="s">
        <v>847</v>
      </c>
      <c r="E789" s="130">
        <v>13</v>
      </c>
      <c r="F789" s="130" t="s">
        <v>839</v>
      </c>
      <c r="G789" s="119">
        <v>39539</v>
      </c>
      <c r="H789" s="61" t="s">
        <v>840</v>
      </c>
      <c r="I789" s="120">
        <v>1536</v>
      </c>
      <c r="J789" s="129"/>
      <c r="K789" s="129"/>
      <c r="L789" s="122">
        <v>983140</v>
      </c>
      <c r="M789" s="123">
        <v>0.61</v>
      </c>
      <c r="N789" s="122">
        <v>599720</v>
      </c>
      <c r="O789" s="124"/>
      <c r="P789" s="125">
        <f t="shared" si="13"/>
        <v>640</v>
      </c>
      <c r="Q789" s="126" t="s">
        <v>1945</v>
      </c>
    </row>
    <row r="790" s="2" customFormat="1" ht="15.75" customHeight="1" spans="1:17">
      <c r="A790" s="115" t="s">
        <v>1958</v>
      </c>
      <c r="B790" s="115"/>
      <c r="C790" s="156"/>
      <c r="D790" s="130" t="s">
        <v>847</v>
      </c>
      <c r="E790" s="130">
        <v>14</v>
      </c>
      <c r="F790" s="130" t="s">
        <v>839</v>
      </c>
      <c r="G790" s="119">
        <v>39539</v>
      </c>
      <c r="H790" s="61" t="s">
        <v>840</v>
      </c>
      <c r="I790" s="120">
        <v>1536</v>
      </c>
      <c r="J790" s="129"/>
      <c r="K790" s="129"/>
      <c r="L790" s="122">
        <v>983140</v>
      </c>
      <c r="M790" s="123">
        <v>0.61</v>
      </c>
      <c r="N790" s="122">
        <v>599720</v>
      </c>
      <c r="O790" s="124"/>
      <c r="P790" s="125">
        <f t="shared" si="13"/>
        <v>640</v>
      </c>
      <c r="Q790" s="126" t="s">
        <v>1945</v>
      </c>
    </row>
    <row r="791" s="3" customFormat="1" ht="15.75" customHeight="1" spans="1:17">
      <c r="A791" s="115" t="s">
        <v>1959</v>
      </c>
      <c r="B791" s="115"/>
      <c r="C791" s="156"/>
      <c r="D791" s="130" t="s">
        <v>1762</v>
      </c>
      <c r="E791" s="130">
        <v>1</v>
      </c>
      <c r="F791" s="130" t="s">
        <v>839</v>
      </c>
      <c r="G791" s="119">
        <v>39539</v>
      </c>
      <c r="H791" s="61" t="s">
        <v>840</v>
      </c>
      <c r="I791" s="120">
        <v>1536</v>
      </c>
      <c r="J791" s="129"/>
      <c r="K791" s="129"/>
      <c r="L791" s="122">
        <v>983140</v>
      </c>
      <c r="M791" s="123">
        <v>0.61</v>
      </c>
      <c r="N791" s="122">
        <v>599720</v>
      </c>
      <c r="O791" s="124"/>
      <c r="P791" s="125">
        <f t="shared" si="13"/>
        <v>640</v>
      </c>
      <c r="Q791" s="126" t="s">
        <v>1945</v>
      </c>
    </row>
    <row r="792" s="3" customFormat="1" ht="15.75" customHeight="1" spans="1:17">
      <c r="A792" s="115" t="s">
        <v>1960</v>
      </c>
      <c r="B792" s="115"/>
      <c r="C792" s="156"/>
      <c r="D792" s="130" t="s">
        <v>1762</v>
      </c>
      <c r="E792" s="130">
        <v>2</v>
      </c>
      <c r="F792" s="130" t="s">
        <v>839</v>
      </c>
      <c r="G792" s="119">
        <v>42856</v>
      </c>
      <c r="H792" s="61" t="s">
        <v>840</v>
      </c>
      <c r="I792" s="120">
        <v>1536</v>
      </c>
      <c r="J792" s="129"/>
      <c r="K792" s="129"/>
      <c r="L792" s="122">
        <v>983140</v>
      </c>
      <c r="M792" s="123">
        <v>0.88</v>
      </c>
      <c r="N792" s="122">
        <v>865160</v>
      </c>
      <c r="O792" s="124"/>
      <c r="P792" s="125">
        <f t="shared" si="13"/>
        <v>640</v>
      </c>
      <c r="Q792" s="126" t="s">
        <v>1945</v>
      </c>
    </row>
    <row r="793" s="3" customFormat="1" ht="15.75" customHeight="1" spans="1:17">
      <c r="A793" s="115" t="s">
        <v>1961</v>
      </c>
      <c r="B793" s="115"/>
      <c r="C793" s="156"/>
      <c r="D793" s="130" t="s">
        <v>1762</v>
      </c>
      <c r="E793" s="130">
        <v>3</v>
      </c>
      <c r="F793" s="130" t="s">
        <v>839</v>
      </c>
      <c r="G793" s="119">
        <v>39539</v>
      </c>
      <c r="H793" s="61" t="s">
        <v>840</v>
      </c>
      <c r="I793" s="120">
        <v>1536</v>
      </c>
      <c r="J793" s="129"/>
      <c r="K793" s="129"/>
      <c r="L793" s="122">
        <v>983140</v>
      </c>
      <c r="M793" s="123">
        <v>0.61</v>
      </c>
      <c r="N793" s="122">
        <v>599720</v>
      </c>
      <c r="O793" s="124"/>
      <c r="P793" s="125">
        <f t="shared" si="13"/>
        <v>640</v>
      </c>
      <c r="Q793" s="126" t="s">
        <v>1945</v>
      </c>
    </row>
    <row r="794" s="3" customFormat="1" ht="15.75" customHeight="1" spans="1:17">
      <c r="A794" s="115" t="s">
        <v>1962</v>
      </c>
      <c r="B794" s="115"/>
      <c r="C794" s="156"/>
      <c r="D794" s="130" t="s">
        <v>1762</v>
      </c>
      <c r="E794" s="130">
        <v>4</v>
      </c>
      <c r="F794" s="130" t="s">
        <v>839</v>
      </c>
      <c r="G794" s="119">
        <v>42856</v>
      </c>
      <c r="H794" s="61" t="s">
        <v>840</v>
      </c>
      <c r="I794" s="120">
        <v>1536</v>
      </c>
      <c r="J794" s="129"/>
      <c r="K794" s="129"/>
      <c r="L794" s="122">
        <v>983140</v>
      </c>
      <c r="M794" s="123">
        <v>0.88</v>
      </c>
      <c r="N794" s="122">
        <v>865160</v>
      </c>
      <c r="O794" s="124"/>
      <c r="P794" s="125">
        <f t="shared" si="13"/>
        <v>640</v>
      </c>
      <c r="Q794" s="126" t="s">
        <v>1945</v>
      </c>
    </row>
    <row r="795" s="3" customFormat="1" ht="15.75" customHeight="1" spans="1:17">
      <c r="A795" s="115" t="s">
        <v>1963</v>
      </c>
      <c r="B795" s="115"/>
      <c r="C795" s="156"/>
      <c r="D795" s="130" t="s">
        <v>1762</v>
      </c>
      <c r="E795" s="130">
        <v>5</v>
      </c>
      <c r="F795" s="130" t="s">
        <v>839</v>
      </c>
      <c r="G795" s="119">
        <v>39539</v>
      </c>
      <c r="H795" s="61" t="s">
        <v>840</v>
      </c>
      <c r="I795" s="120">
        <v>1536</v>
      </c>
      <c r="J795" s="129"/>
      <c r="K795" s="129"/>
      <c r="L795" s="122">
        <v>983140</v>
      </c>
      <c r="M795" s="123">
        <v>0.61</v>
      </c>
      <c r="N795" s="122">
        <v>599720</v>
      </c>
      <c r="O795" s="124"/>
      <c r="P795" s="125">
        <f t="shared" si="13"/>
        <v>640</v>
      </c>
      <c r="Q795" s="126" t="s">
        <v>1945</v>
      </c>
    </row>
    <row r="796" s="3" customFormat="1" ht="15.75" customHeight="1" spans="1:17">
      <c r="A796" s="115" t="s">
        <v>1964</v>
      </c>
      <c r="B796" s="115"/>
      <c r="C796" s="156"/>
      <c r="D796" s="130" t="s">
        <v>1762</v>
      </c>
      <c r="E796" s="130">
        <v>6</v>
      </c>
      <c r="F796" s="130" t="s">
        <v>839</v>
      </c>
      <c r="G796" s="119">
        <v>42856</v>
      </c>
      <c r="H796" s="61" t="s">
        <v>840</v>
      </c>
      <c r="I796" s="120">
        <v>1536</v>
      </c>
      <c r="J796" s="129"/>
      <c r="K796" s="129"/>
      <c r="L796" s="122">
        <v>983140</v>
      </c>
      <c r="M796" s="123">
        <v>0.88</v>
      </c>
      <c r="N796" s="122">
        <v>865160</v>
      </c>
      <c r="O796" s="124"/>
      <c r="P796" s="125">
        <f t="shared" si="13"/>
        <v>640</v>
      </c>
      <c r="Q796" s="126" t="s">
        <v>1945</v>
      </c>
    </row>
    <row r="797" s="78" customFormat="1" ht="15.75" customHeight="1" spans="1:17">
      <c r="A797" s="115" t="s">
        <v>1965</v>
      </c>
      <c r="B797" s="115"/>
      <c r="C797" s="156"/>
      <c r="D797" s="130" t="s">
        <v>1762</v>
      </c>
      <c r="E797" s="130">
        <v>7</v>
      </c>
      <c r="F797" s="130" t="s">
        <v>839</v>
      </c>
      <c r="G797" s="119">
        <v>39539</v>
      </c>
      <c r="H797" s="61" t="s">
        <v>840</v>
      </c>
      <c r="I797" s="120">
        <v>1536</v>
      </c>
      <c r="J797" s="129"/>
      <c r="K797" s="129"/>
      <c r="L797" s="122">
        <v>983140</v>
      </c>
      <c r="M797" s="123">
        <v>0.61</v>
      </c>
      <c r="N797" s="122">
        <v>599720</v>
      </c>
      <c r="O797" s="124"/>
      <c r="P797" s="125">
        <f t="shared" si="13"/>
        <v>640</v>
      </c>
      <c r="Q797" s="126" t="s">
        <v>1945</v>
      </c>
    </row>
    <row r="798" s="3" customFormat="1" ht="15.75" customHeight="1" spans="1:17">
      <c r="A798" s="115" t="s">
        <v>1966</v>
      </c>
      <c r="B798" s="115"/>
      <c r="C798" s="156"/>
      <c r="D798" s="130" t="s">
        <v>1762</v>
      </c>
      <c r="E798" s="130">
        <v>8</v>
      </c>
      <c r="F798" s="130" t="s">
        <v>839</v>
      </c>
      <c r="G798" s="119">
        <v>42856</v>
      </c>
      <c r="H798" s="61" t="s">
        <v>840</v>
      </c>
      <c r="I798" s="120">
        <v>1536</v>
      </c>
      <c r="J798" s="129"/>
      <c r="K798" s="129"/>
      <c r="L798" s="122">
        <v>983140</v>
      </c>
      <c r="M798" s="123">
        <v>0.88</v>
      </c>
      <c r="N798" s="122">
        <v>865160</v>
      </c>
      <c r="O798" s="124"/>
      <c r="P798" s="125">
        <f t="shared" si="13"/>
        <v>640</v>
      </c>
      <c r="Q798" s="126" t="s">
        <v>1945</v>
      </c>
    </row>
    <row r="799" s="2" customFormat="1" ht="15.75" customHeight="1" spans="1:17">
      <c r="A799" s="115" t="s">
        <v>1967</v>
      </c>
      <c r="B799" s="115"/>
      <c r="C799" s="156"/>
      <c r="D799" s="130" t="s">
        <v>1762</v>
      </c>
      <c r="E799" s="130">
        <v>9</v>
      </c>
      <c r="F799" s="130" t="s">
        <v>839</v>
      </c>
      <c r="G799" s="119">
        <v>39539</v>
      </c>
      <c r="H799" s="61" t="s">
        <v>840</v>
      </c>
      <c r="I799" s="120">
        <v>1536</v>
      </c>
      <c r="J799" s="129"/>
      <c r="K799" s="129"/>
      <c r="L799" s="122">
        <v>983140</v>
      </c>
      <c r="M799" s="123">
        <v>0.61</v>
      </c>
      <c r="N799" s="122">
        <v>599720</v>
      </c>
      <c r="O799" s="124"/>
      <c r="P799" s="125">
        <f t="shared" si="13"/>
        <v>640</v>
      </c>
      <c r="Q799" s="126" t="s">
        <v>1945</v>
      </c>
    </row>
    <row r="800" s="2" customFormat="1" ht="15.75" customHeight="1" spans="1:17">
      <c r="A800" s="115" t="s">
        <v>1968</v>
      </c>
      <c r="B800" s="115"/>
      <c r="C800" s="156"/>
      <c r="D800" s="130" t="s">
        <v>1762</v>
      </c>
      <c r="E800" s="130">
        <v>10</v>
      </c>
      <c r="F800" s="130" t="s">
        <v>839</v>
      </c>
      <c r="G800" s="119">
        <v>42856</v>
      </c>
      <c r="H800" s="61" t="s">
        <v>840</v>
      </c>
      <c r="I800" s="120">
        <v>1536</v>
      </c>
      <c r="J800" s="129"/>
      <c r="K800" s="129"/>
      <c r="L800" s="122">
        <v>983140</v>
      </c>
      <c r="M800" s="123">
        <v>0.88</v>
      </c>
      <c r="N800" s="122">
        <v>865160</v>
      </c>
      <c r="O800" s="124"/>
      <c r="P800" s="125">
        <f t="shared" si="13"/>
        <v>640</v>
      </c>
      <c r="Q800" s="126" t="s">
        <v>1945</v>
      </c>
    </row>
    <row r="801" s="2" customFormat="1" ht="15.75" customHeight="1" spans="1:17">
      <c r="A801" s="115" t="s">
        <v>1969</v>
      </c>
      <c r="B801" s="115"/>
      <c r="C801" s="156"/>
      <c r="D801" s="130" t="s">
        <v>1762</v>
      </c>
      <c r="E801" s="130">
        <v>11</v>
      </c>
      <c r="F801" s="130" t="s">
        <v>839</v>
      </c>
      <c r="G801" s="119">
        <v>39539</v>
      </c>
      <c r="H801" s="61" t="s">
        <v>840</v>
      </c>
      <c r="I801" s="120">
        <v>1536</v>
      </c>
      <c r="J801" s="129"/>
      <c r="K801" s="129"/>
      <c r="L801" s="122">
        <v>983140</v>
      </c>
      <c r="M801" s="123">
        <v>0.61</v>
      </c>
      <c r="N801" s="122">
        <v>599720</v>
      </c>
      <c r="O801" s="124"/>
      <c r="P801" s="125">
        <f t="shared" si="13"/>
        <v>640</v>
      </c>
      <c r="Q801" s="126" t="s">
        <v>1945</v>
      </c>
    </row>
    <row r="802" s="2" customFormat="1" ht="15.75" customHeight="1" spans="1:17">
      <c r="A802" s="115" t="s">
        <v>1970</v>
      </c>
      <c r="B802" s="115"/>
      <c r="C802" s="156"/>
      <c r="D802" s="130" t="s">
        <v>1762</v>
      </c>
      <c r="E802" s="130">
        <v>12</v>
      </c>
      <c r="F802" s="130" t="s">
        <v>839</v>
      </c>
      <c r="G802" s="119">
        <v>42856</v>
      </c>
      <c r="H802" s="61" t="s">
        <v>840</v>
      </c>
      <c r="I802" s="120">
        <v>1536</v>
      </c>
      <c r="J802" s="129"/>
      <c r="K802" s="129"/>
      <c r="L802" s="122">
        <v>983140</v>
      </c>
      <c r="M802" s="123">
        <v>0.88</v>
      </c>
      <c r="N802" s="122">
        <v>865160</v>
      </c>
      <c r="O802" s="124"/>
      <c r="P802" s="125">
        <f t="shared" si="13"/>
        <v>640</v>
      </c>
      <c r="Q802" s="126" t="s">
        <v>1945</v>
      </c>
    </row>
    <row r="803" s="2" customFormat="1" ht="15.75" customHeight="1" spans="1:17">
      <c r="A803" s="115" t="s">
        <v>1971</v>
      </c>
      <c r="B803" s="115"/>
      <c r="C803" s="156"/>
      <c r="D803" s="130" t="s">
        <v>1762</v>
      </c>
      <c r="E803" s="130">
        <v>13</v>
      </c>
      <c r="F803" s="130" t="s">
        <v>839</v>
      </c>
      <c r="G803" s="119">
        <v>39539</v>
      </c>
      <c r="H803" s="61" t="s">
        <v>840</v>
      </c>
      <c r="I803" s="120">
        <v>1536</v>
      </c>
      <c r="J803" s="129"/>
      <c r="K803" s="129"/>
      <c r="L803" s="122">
        <v>983140</v>
      </c>
      <c r="M803" s="123">
        <v>0.61</v>
      </c>
      <c r="N803" s="122">
        <v>599720</v>
      </c>
      <c r="O803" s="124"/>
      <c r="P803" s="125">
        <f t="shared" si="13"/>
        <v>640</v>
      </c>
      <c r="Q803" s="126" t="s">
        <v>1945</v>
      </c>
    </row>
    <row r="804" s="2" customFormat="1" ht="15.75" customHeight="1" spans="1:17">
      <c r="A804" s="115" t="s">
        <v>1972</v>
      </c>
      <c r="B804" s="115"/>
      <c r="C804" s="156"/>
      <c r="D804" s="130" t="s">
        <v>1762</v>
      </c>
      <c r="E804" s="130">
        <v>14</v>
      </c>
      <c r="F804" s="130" t="s">
        <v>839</v>
      </c>
      <c r="G804" s="119">
        <v>42856</v>
      </c>
      <c r="H804" s="61" t="s">
        <v>840</v>
      </c>
      <c r="I804" s="120">
        <v>1536</v>
      </c>
      <c r="J804" s="129"/>
      <c r="K804" s="129"/>
      <c r="L804" s="122">
        <v>983140</v>
      </c>
      <c r="M804" s="123">
        <v>0.88</v>
      </c>
      <c r="N804" s="122">
        <v>865160</v>
      </c>
      <c r="O804" s="124"/>
      <c r="P804" s="125">
        <f t="shared" si="13"/>
        <v>640</v>
      </c>
      <c r="Q804" s="126" t="s">
        <v>1945</v>
      </c>
    </row>
    <row r="805" s="2" customFormat="1" ht="15.75" customHeight="1" spans="1:17">
      <c r="A805" s="115" t="s">
        <v>1973</v>
      </c>
      <c r="B805" s="115"/>
      <c r="C805" s="156"/>
      <c r="D805" s="130" t="s">
        <v>1762</v>
      </c>
      <c r="E805" s="130">
        <v>15</v>
      </c>
      <c r="F805" s="130" t="s">
        <v>839</v>
      </c>
      <c r="G805" s="119">
        <v>39539</v>
      </c>
      <c r="H805" s="61" t="s">
        <v>840</v>
      </c>
      <c r="I805" s="120">
        <v>1536</v>
      </c>
      <c r="J805" s="129"/>
      <c r="K805" s="129"/>
      <c r="L805" s="122">
        <v>983140</v>
      </c>
      <c r="M805" s="123">
        <v>0.61</v>
      </c>
      <c r="N805" s="122">
        <v>599720</v>
      </c>
      <c r="O805" s="124"/>
      <c r="P805" s="125">
        <f t="shared" si="13"/>
        <v>640</v>
      </c>
      <c r="Q805" s="126" t="s">
        <v>1945</v>
      </c>
    </row>
    <row r="806" s="2" customFormat="1" ht="15.75" customHeight="1" spans="1:17">
      <c r="A806" s="115" t="s">
        <v>1974</v>
      </c>
      <c r="B806" s="115"/>
      <c r="C806" s="156"/>
      <c r="D806" s="130" t="s">
        <v>1375</v>
      </c>
      <c r="E806" s="130">
        <v>1</v>
      </c>
      <c r="F806" s="130" t="s">
        <v>839</v>
      </c>
      <c r="G806" s="119">
        <v>39539</v>
      </c>
      <c r="H806" s="61" t="s">
        <v>840</v>
      </c>
      <c r="I806" s="120">
        <v>1536</v>
      </c>
      <c r="J806" s="129"/>
      <c r="K806" s="129"/>
      <c r="L806" s="122">
        <v>983140</v>
      </c>
      <c r="M806" s="123">
        <v>0.61</v>
      </c>
      <c r="N806" s="122">
        <v>599720</v>
      </c>
      <c r="O806" s="124"/>
      <c r="P806" s="125">
        <f t="shared" si="13"/>
        <v>640</v>
      </c>
      <c r="Q806" s="126" t="s">
        <v>1945</v>
      </c>
    </row>
    <row r="807" ht="15.75" customHeight="1" spans="1:17">
      <c r="A807" s="115" t="s">
        <v>1975</v>
      </c>
      <c r="B807" s="112"/>
      <c r="C807" s="156"/>
      <c r="D807" s="108" t="s">
        <v>1976</v>
      </c>
      <c r="E807" s="108"/>
      <c r="F807" s="132"/>
      <c r="G807" s="119">
        <v>41609</v>
      </c>
      <c r="H807" s="133" t="s">
        <v>941</v>
      </c>
      <c r="I807" s="134">
        <v>1</v>
      </c>
      <c r="J807" s="135">
        <v>6000</v>
      </c>
      <c r="K807" s="136">
        <v>4646.25</v>
      </c>
      <c r="L807" s="137">
        <v>8150</v>
      </c>
      <c r="M807" s="138">
        <v>0.65</v>
      </c>
      <c r="N807" s="139">
        <v>5300</v>
      </c>
      <c r="O807" s="140"/>
      <c r="P807" s="141"/>
      <c r="Q807" s="142" t="s">
        <v>1945</v>
      </c>
    </row>
    <row r="808" ht="15.75" customHeight="1" spans="1:17">
      <c r="A808" s="115" t="s">
        <v>1977</v>
      </c>
      <c r="B808" s="112"/>
      <c r="C808" s="156"/>
      <c r="D808" s="108" t="s">
        <v>1309</v>
      </c>
      <c r="E808" s="108"/>
      <c r="F808" s="132"/>
      <c r="G808" s="119">
        <v>41791</v>
      </c>
      <c r="H808" s="133" t="s">
        <v>941</v>
      </c>
      <c r="I808" s="134">
        <v>1</v>
      </c>
      <c r="J808" s="135">
        <v>55800</v>
      </c>
      <c r="K808" s="136">
        <v>44535.12</v>
      </c>
      <c r="L808" s="137">
        <v>72630</v>
      </c>
      <c r="M808" s="138">
        <v>0.76</v>
      </c>
      <c r="N808" s="139">
        <v>55200</v>
      </c>
      <c r="O808" s="140"/>
      <c r="P808" s="141"/>
      <c r="Q808" s="142" t="s">
        <v>1945</v>
      </c>
    </row>
    <row r="809" ht="15.75" customHeight="1" spans="1:17">
      <c r="A809" s="115" t="s">
        <v>1978</v>
      </c>
      <c r="B809" s="112"/>
      <c r="C809" s="156"/>
      <c r="D809" s="108" t="s">
        <v>1979</v>
      </c>
      <c r="E809" s="108"/>
      <c r="F809" s="132"/>
      <c r="G809" s="119">
        <v>41791</v>
      </c>
      <c r="H809" s="133" t="s">
        <v>941</v>
      </c>
      <c r="I809" s="134">
        <v>1</v>
      </c>
      <c r="J809" s="135">
        <v>30000</v>
      </c>
      <c r="K809" s="136">
        <v>23943.75</v>
      </c>
      <c r="L809" s="137">
        <v>39050</v>
      </c>
      <c r="M809" s="138">
        <v>0.76</v>
      </c>
      <c r="N809" s="139">
        <v>29680</v>
      </c>
      <c r="O809" s="140"/>
      <c r="P809" s="141"/>
      <c r="Q809" s="142" t="s">
        <v>1945</v>
      </c>
    </row>
    <row r="810" ht="15.75" customHeight="1" spans="1:17">
      <c r="A810" s="115" t="s">
        <v>1980</v>
      </c>
      <c r="B810" s="112"/>
      <c r="C810" s="156"/>
      <c r="D810" s="108" t="s">
        <v>1738</v>
      </c>
      <c r="E810" s="108"/>
      <c r="F810" s="132"/>
      <c r="G810" s="119">
        <v>42339</v>
      </c>
      <c r="H810" s="133" t="s">
        <v>941</v>
      </c>
      <c r="I810" s="134">
        <v>1</v>
      </c>
      <c r="J810" s="135">
        <v>12800</v>
      </c>
      <c r="K810" s="136">
        <v>11127.89</v>
      </c>
      <c r="L810" s="137">
        <v>15790</v>
      </c>
      <c r="M810" s="138">
        <v>0.78</v>
      </c>
      <c r="N810" s="139">
        <v>12320</v>
      </c>
      <c r="O810" s="140"/>
      <c r="P810" s="141"/>
      <c r="Q810" s="142" t="s">
        <v>1945</v>
      </c>
    </row>
    <row r="811" ht="15.75" customHeight="1" spans="1:17">
      <c r="A811" s="115" t="s">
        <v>1981</v>
      </c>
      <c r="B811" s="112"/>
      <c r="C811" s="156"/>
      <c r="D811" s="108" t="s">
        <v>1979</v>
      </c>
      <c r="E811" s="108"/>
      <c r="F811" s="132"/>
      <c r="G811" s="119">
        <v>42461</v>
      </c>
      <c r="H811" s="133" t="s">
        <v>941</v>
      </c>
      <c r="I811" s="134">
        <v>1</v>
      </c>
      <c r="J811" s="135">
        <v>20500</v>
      </c>
      <c r="K811" s="136">
        <v>18146.65</v>
      </c>
      <c r="L811" s="137">
        <v>25290</v>
      </c>
      <c r="M811" s="138">
        <v>0.85</v>
      </c>
      <c r="N811" s="139">
        <v>21500</v>
      </c>
      <c r="O811" s="140"/>
      <c r="P811" s="141"/>
      <c r="Q811" s="142" t="s">
        <v>1945</v>
      </c>
    </row>
    <row r="812" ht="15.75" customHeight="1" spans="1:17">
      <c r="A812" s="115" t="s">
        <v>1982</v>
      </c>
      <c r="B812" s="112"/>
      <c r="C812" s="156"/>
      <c r="D812" s="108" t="s">
        <v>1983</v>
      </c>
      <c r="E812" s="108"/>
      <c r="F812" s="132"/>
      <c r="G812" s="119">
        <v>42552</v>
      </c>
      <c r="H812" s="133" t="s">
        <v>941</v>
      </c>
      <c r="I812" s="134">
        <v>1</v>
      </c>
      <c r="J812" s="135">
        <v>6174.9</v>
      </c>
      <c r="K812" s="136">
        <v>5539.46</v>
      </c>
      <c r="L812" s="137">
        <v>7620</v>
      </c>
      <c r="M812" s="138">
        <v>0.82</v>
      </c>
      <c r="N812" s="139">
        <v>6250</v>
      </c>
      <c r="O812" s="140"/>
      <c r="P812" s="141"/>
      <c r="Q812" s="142" t="s">
        <v>1945</v>
      </c>
    </row>
    <row r="813" ht="15.75" customHeight="1" spans="1:17">
      <c r="A813" s="115" t="s">
        <v>1984</v>
      </c>
      <c r="B813" s="112"/>
      <c r="C813" s="156"/>
      <c r="D813" s="108" t="s">
        <v>1985</v>
      </c>
      <c r="E813" s="108"/>
      <c r="F813" s="132"/>
      <c r="G813" s="119">
        <v>42614</v>
      </c>
      <c r="H813" s="133" t="s">
        <v>941</v>
      </c>
      <c r="I813" s="134">
        <v>1</v>
      </c>
      <c r="J813" s="135">
        <v>8300</v>
      </c>
      <c r="K813" s="136">
        <v>7511.6</v>
      </c>
      <c r="L813" s="137">
        <v>10240</v>
      </c>
      <c r="M813" s="138">
        <v>0.83</v>
      </c>
      <c r="N813" s="139">
        <v>8500</v>
      </c>
      <c r="O813" s="140"/>
      <c r="P813" s="141"/>
      <c r="Q813" s="142" t="s">
        <v>1945</v>
      </c>
    </row>
    <row r="814" ht="15.75" customHeight="1" spans="1:17">
      <c r="A814" s="115" t="s">
        <v>1986</v>
      </c>
      <c r="B814" s="112"/>
      <c r="C814" s="156"/>
      <c r="D814" s="108" t="s">
        <v>1987</v>
      </c>
      <c r="E814" s="108"/>
      <c r="F814" s="132"/>
      <c r="G814" s="119">
        <v>43299</v>
      </c>
      <c r="H814" s="133" t="s">
        <v>941</v>
      </c>
      <c r="I814" s="134">
        <v>1</v>
      </c>
      <c r="J814" s="135">
        <v>20200</v>
      </c>
      <c r="K814" s="136">
        <v>20040.08</v>
      </c>
      <c r="L814" s="137">
        <v>24010</v>
      </c>
      <c r="M814" s="138">
        <v>0.97</v>
      </c>
      <c r="N814" s="139">
        <v>23290</v>
      </c>
      <c r="O814" s="140"/>
      <c r="P814" s="141"/>
      <c r="Q814" s="142" t="s">
        <v>1945</v>
      </c>
    </row>
    <row r="815" ht="15.75" customHeight="1" spans="1:17">
      <c r="A815" s="115" t="s">
        <v>1988</v>
      </c>
      <c r="B815" s="112"/>
      <c r="C815" s="156"/>
      <c r="D815" s="108" t="s">
        <v>1928</v>
      </c>
      <c r="E815" s="108"/>
      <c r="F815" s="132"/>
      <c r="G815" s="119">
        <v>41214</v>
      </c>
      <c r="H815" s="133" t="s">
        <v>941</v>
      </c>
      <c r="I815" s="134">
        <v>1</v>
      </c>
      <c r="J815" s="135">
        <v>60300</v>
      </c>
      <c r="K815" s="136">
        <v>43591.7</v>
      </c>
      <c r="L815" s="137">
        <v>83950</v>
      </c>
      <c r="M815" s="138">
        <v>0.68</v>
      </c>
      <c r="N815" s="139">
        <v>57090</v>
      </c>
      <c r="O815" s="140"/>
      <c r="P815" s="141"/>
      <c r="Q815" s="142" t="s">
        <v>1989</v>
      </c>
    </row>
    <row r="816" ht="15.75" customHeight="1" spans="1:17">
      <c r="A816" s="115" t="s">
        <v>1990</v>
      </c>
      <c r="B816" s="112"/>
      <c r="C816" s="156"/>
      <c r="D816" s="108" t="s">
        <v>1070</v>
      </c>
      <c r="E816" s="108"/>
      <c r="F816" s="132"/>
      <c r="G816" s="119">
        <v>41306</v>
      </c>
      <c r="H816" s="133" t="s">
        <v>941</v>
      </c>
      <c r="I816" s="134">
        <v>1</v>
      </c>
      <c r="J816" s="135">
        <v>58656</v>
      </c>
      <c r="K816" s="136">
        <v>43099.94</v>
      </c>
      <c r="L816" s="137">
        <v>79670</v>
      </c>
      <c r="M816" s="138">
        <v>0.59</v>
      </c>
      <c r="N816" s="139">
        <v>47010</v>
      </c>
      <c r="O816" s="140"/>
      <c r="P816" s="141"/>
      <c r="Q816" s="142" t="s">
        <v>1989</v>
      </c>
    </row>
    <row r="817" ht="15.75" customHeight="1" spans="1:20">
      <c r="A817" s="115" t="s">
        <v>1991</v>
      </c>
      <c r="B817" s="112"/>
      <c r="C817" s="156"/>
      <c r="D817" s="108" t="s">
        <v>1992</v>
      </c>
      <c r="E817" s="108"/>
      <c r="F817" s="132"/>
      <c r="G817" s="119">
        <v>41275</v>
      </c>
      <c r="H817" s="133" t="s">
        <v>941</v>
      </c>
      <c r="I817" s="134">
        <v>1</v>
      </c>
      <c r="J817" s="135">
        <v>30652.2</v>
      </c>
      <c r="K817" s="136">
        <v>22401.76</v>
      </c>
      <c r="L817" s="137">
        <v>41640</v>
      </c>
      <c r="M817" s="138">
        <v>0.69</v>
      </c>
      <c r="N817" s="139">
        <v>28730</v>
      </c>
      <c r="O817" s="140"/>
      <c r="P817" s="141"/>
      <c r="Q817" s="142" t="s">
        <v>1989</v>
      </c>
    </row>
    <row r="818" ht="15.75" customHeight="1" spans="1:20">
      <c r="A818" s="115" t="s">
        <v>1993</v>
      </c>
      <c r="B818" s="112"/>
      <c r="C818" s="156"/>
      <c r="D818" s="108" t="s">
        <v>1994</v>
      </c>
      <c r="E818" s="108"/>
      <c r="F818" s="132"/>
      <c r="G818" s="119">
        <v>41365</v>
      </c>
      <c r="H818" s="133" t="s">
        <v>941</v>
      </c>
      <c r="I818" s="134">
        <v>1</v>
      </c>
      <c r="J818" s="135">
        <v>82080</v>
      </c>
      <c r="K818" s="136">
        <v>60961.5</v>
      </c>
      <c r="L818" s="137">
        <v>111490</v>
      </c>
      <c r="M818" s="138">
        <v>0.7</v>
      </c>
      <c r="N818" s="139">
        <v>78040</v>
      </c>
      <c r="O818" s="140"/>
      <c r="P818" s="141"/>
      <c r="Q818" s="142" t="s">
        <v>1989</v>
      </c>
    </row>
    <row r="819" ht="15.75" customHeight="1" spans="1:20">
      <c r="A819" s="115" t="s">
        <v>1995</v>
      </c>
      <c r="B819" s="112"/>
      <c r="C819" s="156"/>
      <c r="D819" s="108" t="s">
        <v>1452</v>
      </c>
      <c r="E819" s="108"/>
      <c r="F819" s="132"/>
      <c r="G819" s="119">
        <v>41548</v>
      </c>
      <c r="H819" s="133" t="s">
        <v>941</v>
      </c>
      <c r="I819" s="134">
        <v>1</v>
      </c>
      <c r="J819" s="135">
        <v>66078</v>
      </c>
      <c r="K819" s="136">
        <v>50646.22</v>
      </c>
      <c r="L819" s="137">
        <v>89750</v>
      </c>
      <c r="M819" s="138">
        <v>0.73</v>
      </c>
      <c r="N819" s="139">
        <v>65520</v>
      </c>
      <c r="O819" s="140"/>
      <c r="P819" s="141"/>
      <c r="Q819" s="142" t="s">
        <v>1989</v>
      </c>
    </row>
    <row r="820" ht="15.75" customHeight="1" spans="1:20">
      <c r="A820" s="115" t="s">
        <v>1996</v>
      </c>
      <c r="B820" s="112"/>
      <c r="C820" s="156"/>
      <c r="D820" s="108" t="s">
        <v>1997</v>
      </c>
      <c r="E820" s="108"/>
      <c r="F820" s="132"/>
      <c r="G820" s="119">
        <v>42552</v>
      </c>
      <c r="H820" s="133" t="s">
        <v>941</v>
      </c>
      <c r="I820" s="134">
        <v>1</v>
      </c>
      <c r="J820" s="135">
        <v>16860</v>
      </c>
      <c r="K820" s="136">
        <v>15124.76</v>
      </c>
      <c r="L820" s="137">
        <v>20800</v>
      </c>
      <c r="M820" s="138">
        <v>0.87</v>
      </c>
      <c r="N820" s="139">
        <v>18100</v>
      </c>
      <c r="O820" s="140"/>
      <c r="P820" s="141"/>
      <c r="Q820" s="142" t="s">
        <v>1989</v>
      </c>
    </row>
    <row r="821" ht="15.75" customHeight="1" spans="1:20">
      <c r="A821" s="115" t="s">
        <v>1998</v>
      </c>
      <c r="B821" s="112"/>
      <c r="C821" s="159"/>
      <c r="D821" s="108" t="s">
        <v>1999</v>
      </c>
      <c r="E821" s="108"/>
      <c r="F821" s="132"/>
      <c r="G821" s="119">
        <v>43372</v>
      </c>
      <c r="H821" s="133" t="s">
        <v>941</v>
      </c>
      <c r="I821" s="134">
        <v>1</v>
      </c>
      <c r="J821" s="135">
        <v>133646</v>
      </c>
      <c r="K821" s="136">
        <v>133645.61</v>
      </c>
      <c r="L821" s="137">
        <v>158840</v>
      </c>
      <c r="M821" s="138">
        <v>0.97</v>
      </c>
      <c r="N821" s="139">
        <v>154070</v>
      </c>
      <c r="O821" s="140"/>
      <c r="P821" s="141"/>
      <c r="Q821" s="143" t="s">
        <v>1989</v>
      </c>
    </row>
    <row r="822" s="77" customFormat="1" ht="15.75" customHeight="1" spans="1:20">
      <c r="A822" s="115" t="s">
        <v>2000</v>
      </c>
      <c r="B822" s="163"/>
      <c r="C822" s="163"/>
      <c r="D822" s="146" t="s">
        <v>2001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2002</v>
      </c>
      <c r="B823" s="116" t="s">
        <v>2003</v>
      </c>
      <c r="C823" s="117" t="s">
        <v>2004</v>
      </c>
      <c r="D823" s="170" t="s">
        <v>847</v>
      </c>
      <c r="E823" s="17">
        <v>1</v>
      </c>
      <c r="F823" s="14" t="s">
        <v>839</v>
      </c>
      <c r="G823" s="119">
        <v>42856</v>
      </c>
      <c r="H823" s="61" t="s">
        <v>840</v>
      </c>
      <c r="I823" s="120">
        <v>680</v>
      </c>
      <c r="J823" s="121">
        <v>9749262.47</v>
      </c>
      <c r="K823" s="161">
        <v>7065095.4</v>
      </c>
      <c r="L823" s="122">
        <v>461950</v>
      </c>
      <c r="M823" s="123">
        <v>0.88</v>
      </c>
      <c r="N823" s="122">
        <v>406520</v>
      </c>
      <c r="O823" s="124"/>
      <c r="P823" s="125">
        <f t="shared" ref="P823:P853" si="15">L823/I823</f>
        <v>679</v>
      </c>
      <c r="Q823" s="126" t="s">
        <v>2005</v>
      </c>
    </row>
    <row r="824" s="2" customFormat="1" ht="15.75" customHeight="1" spans="1:20">
      <c r="A824" s="115" t="s">
        <v>2006</v>
      </c>
      <c r="B824" s="116"/>
      <c r="C824" s="128"/>
      <c r="D824" s="170" t="s">
        <v>847</v>
      </c>
      <c r="E824" s="17">
        <v>2</v>
      </c>
      <c r="F824" s="14" t="s">
        <v>839</v>
      </c>
      <c r="G824" s="119">
        <v>42856</v>
      </c>
      <c r="H824" s="61" t="s">
        <v>840</v>
      </c>
      <c r="I824" s="120">
        <v>680</v>
      </c>
      <c r="J824" s="129"/>
      <c r="K824" s="129"/>
      <c r="L824" s="122">
        <v>461950</v>
      </c>
      <c r="M824" s="123">
        <v>0.88</v>
      </c>
      <c r="N824" s="122">
        <v>406520</v>
      </c>
      <c r="O824" s="124"/>
      <c r="P824" s="125">
        <f t="shared" si="15"/>
        <v>679</v>
      </c>
      <c r="Q824" s="126" t="s">
        <v>2005</v>
      </c>
    </row>
    <row r="825" s="2" customFormat="1" ht="15.75" customHeight="1" spans="1:20">
      <c r="A825" s="115" t="s">
        <v>2007</v>
      </c>
      <c r="B825" s="116"/>
      <c r="C825" s="128"/>
      <c r="D825" s="170" t="s">
        <v>847</v>
      </c>
      <c r="E825" s="17">
        <v>3</v>
      </c>
      <c r="F825" s="14" t="s">
        <v>839</v>
      </c>
      <c r="G825" s="119">
        <v>42856</v>
      </c>
      <c r="H825" s="61" t="s">
        <v>840</v>
      </c>
      <c r="I825" s="120">
        <v>680</v>
      </c>
      <c r="J825" s="129"/>
      <c r="K825" s="129"/>
      <c r="L825" s="122">
        <v>461950</v>
      </c>
      <c r="M825" s="123">
        <v>0.88</v>
      </c>
      <c r="N825" s="122">
        <v>406520</v>
      </c>
      <c r="O825" s="124"/>
      <c r="P825" s="125">
        <f t="shared" si="15"/>
        <v>679</v>
      </c>
      <c r="Q825" s="126" t="s">
        <v>2005</v>
      </c>
    </row>
    <row r="826" s="75" customFormat="1" ht="15.75" customHeight="1" spans="1:20">
      <c r="A826" s="115" t="s">
        <v>2008</v>
      </c>
      <c r="B826" s="116"/>
      <c r="C826" s="128"/>
      <c r="D826" s="170" t="s">
        <v>847</v>
      </c>
      <c r="E826" s="17">
        <v>4</v>
      </c>
      <c r="F826" s="14" t="s">
        <v>839</v>
      </c>
      <c r="G826" s="119">
        <v>42856</v>
      </c>
      <c r="H826" s="61" t="s">
        <v>840</v>
      </c>
      <c r="I826" s="120">
        <v>680</v>
      </c>
      <c r="J826" s="129"/>
      <c r="K826" s="129"/>
      <c r="L826" s="122">
        <v>461950</v>
      </c>
      <c r="M826" s="123">
        <v>0.88</v>
      </c>
      <c r="N826" s="122">
        <v>406520</v>
      </c>
      <c r="O826" s="124"/>
      <c r="P826" s="125">
        <f t="shared" si="15"/>
        <v>679</v>
      </c>
      <c r="Q826" s="126" t="s">
        <v>2005</v>
      </c>
    </row>
    <row r="827" s="2" customFormat="1" ht="15.75" customHeight="1" spans="1:20">
      <c r="A827" s="115" t="s">
        <v>2009</v>
      </c>
      <c r="B827" s="116"/>
      <c r="C827" s="128"/>
      <c r="D827" s="170" t="s">
        <v>847</v>
      </c>
      <c r="E827" s="17">
        <v>5</v>
      </c>
      <c r="F827" s="14" t="s">
        <v>839</v>
      </c>
      <c r="G827" s="119">
        <v>42856</v>
      </c>
      <c r="H827" s="61" t="s">
        <v>840</v>
      </c>
      <c r="I827" s="120">
        <v>680</v>
      </c>
      <c r="J827" s="129"/>
      <c r="K827" s="129"/>
      <c r="L827" s="122">
        <v>461950</v>
      </c>
      <c r="M827" s="123">
        <v>0.88</v>
      </c>
      <c r="N827" s="122">
        <v>406520</v>
      </c>
      <c r="O827" s="124"/>
      <c r="P827" s="125">
        <f t="shared" si="15"/>
        <v>679</v>
      </c>
      <c r="Q827" s="126" t="s">
        <v>2005</v>
      </c>
    </row>
    <row r="828" s="2" customFormat="1" ht="15.75" customHeight="1" spans="1:20">
      <c r="A828" s="115" t="s">
        <v>2010</v>
      </c>
      <c r="B828" s="116"/>
      <c r="C828" s="128"/>
      <c r="D828" s="170" t="s">
        <v>847</v>
      </c>
      <c r="E828" s="17">
        <v>6</v>
      </c>
      <c r="F828" s="14" t="s">
        <v>839</v>
      </c>
      <c r="G828" s="119">
        <v>42856</v>
      </c>
      <c r="H828" s="61" t="s">
        <v>840</v>
      </c>
      <c r="I828" s="120">
        <v>680</v>
      </c>
      <c r="J828" s="129"/>
      <c r="K828" s="129"/>
      <c r="L828" s="122">
        <v>461950</v>
      </c>
      <c r="M828" s="123">
        <v>0.88</v>
      </c>
      <c r="N828" s="122">
        <v>406520</v>
      </c>
      <c r="O828" s="124"/>
      <c r="P828" s="125">
        <f t="shared" si="15"/>
        <v>679</v>
      </c>
      <c r="Q828" s="126" t="s">
        <v>2005</v>
      </c>
    </row>
    <row r="829" s="2" customFormat="1" ht="15.75" customHeight="1" spans="1:20">
      <c r="A829" s="115" t="s">
        <v>2011</v>
      </c>
      <c r="B829" s="116"/>
      <c r="C829" s="128"/>
      <c r="D829" s="170" t="s">
        <v>847</v>
      </c>
      <c r="E829" s="17">
        <v>7</v>
      </c>
      <c r="F829" s="14" t="s">
        <v>839</v>
      </c>
      <c r="G829" s="119">
        <v>42856</v>
      </c>
      <c r="H829" s="61" t="s">
        <v>840</v>
      </c>
      <c r="I829" s="120">
        <v>680</v>
      </c>
      <c r="J829" s="129"/>
      <c r="K829" s="129"/>
      <c r="L829" s="122">
        <v>461950</v>
      </c>
      <c r="M829" s="123">
        <v>0.88</v>
      </c>
      <c r="N829" s="122">
        <v>406520</v>
      </c>
      <c r="O829" s="124"/>
      <c r="P829" s="125">
        <f t="shared" si="15"/>
        <v>679</v>
      </c>
      <c r="Q829" s="126" t="s">
        <v>2005</v>
      </c>
    </row>
    <row r="830" s="2" customFormat="1" ht="15.75" customHeight="1" spans="1:20">
      <c r="A830" s="115" t="s">
        <v>2012</v>
      </c>
      <c r="B830" s="116"/>
      <c r="C830" s="128"/>
      <c r="D830" s="170" t="s">
        <v>847</v>
      </c>
      <c r="E830" s="17">
        <v>8</v>
      </c>
      <c r="F830" s="14" t="s">
        <v>839</v>
      </c>
      <c r="G830" s="119">
        <v>42856</v>
      </c>
      <c r="H830" s="61" t="s">
        <v>840</v>
      </c>
      <c r="I830" s="120">
        <v>680</v>
      </c>
      <c r="J830" s="129"/>
      <c r="K830" s="129"/>
      <c r="L830" s="122">
        <v>461950</v>
      </c>
      <c r="M830" s="123">
        <v>0.88</v>
      </c>
      <c r="N830" s="122">
        <v>406520</v>
      </c>
      <c r="O830" s="124"/>
      <c r="P830" s="125">
        <f t="shared" si="15"/>
        <v>679</v>
      </c>
      <c r="Q830" s="126" t="s">
        <v>2005</v>
      </c>
      <c r="T830" s="162"/>
    </row>
    <row r="831" s="2" customFormat="1" ht="15.75" customHeight="1" spans="1:20">
      <c r="A831" s="115" t="s">
        <v>2013</v>
      </c>
      <c r="B831" s="116"/>
      <c r="C831" s="128"/>
      <c r="D831" s="170" t="s">
        <v>847</v>
      </c>
      <c r="E831" s="17">
        <v>9</v>
      </c>
      <c r="F831" s="14" t="s">
        <v>839</v>
      </c>
      <c r="G831" s="119">
        <v>42856</v>
      </c>
      <c r="H831" s="61" t="s">
        <v>840</v>
      </c>
      <c r="I831" s="120">
        <v>680</v>
      </c>
      <c r="J831" s="129"/>
      <c r="K831" s="129"/>
      <c r="L831" s="122">
        <v>461950</v>
      </c>
      <c r="M831" s="123">
        <v>0.88</v>
      </c>
      <c r="N831" s="122">
        <v>406520</v>
      </c>
      <c r="O831" s="124"/>
      <c r="P831" s="125">
        <f t="shared" si="15"/>
        <v>679</v>
      </c>
      <c r="Q831" s="126" t="s">
        <v>2005</v>
      </c>
      <c r="T831" s="162"/>
    </row>
    <row r="832" s="2" customFormat="1" ht="15.75" customHeight="1" spans="1:20">
      <c r="A832" s="115" t="s">
        <v>2014</v>
      </c>
      <c r="B832" s="116"/>
      <c r="C832" s="128"/>
      <c r="D832" s="170" t="s">
        <v>847</v>
      </c>
      <c r="E832" s="17">
        <v>10</v>
      </c>
      <c r="F832" s="14" t="s">
        <v>839</v>
      </c>
      <c r="G832" s="119">
        <v>42856</v>
      </c>
      <c r="H832" s="61" t="s">
        <v>840</v>
      </c>
      <c r="I832" s="120">
        <v>680</v>
      </c>
      <c r="J832" s="129"/>
      <c r="K832" s="129"/>
      <c r="L832" s="122">
        <v>461950</v>
      </c>
      <c r="M832" s="123">
        <v>0.88</v>
      </c>
      <c r="N832" s="122">
        <v>406520</v>
      </c>
      <c r="O832" s="124"/>
      <c r="P832" s="125">
        <f t="shared" si="15"/>
        <v>679</v>
      </c>
      <c r="Q832" s="126" t="s">
        <v>2005</v>
      </c>
      <c r="T832" s="162"/>
    </row>
    <row r="833" s="2" customFormat="1" ht="15.75" customHeight="1" spans="1:20">
      <c r="A833" s="115" t="s">
        <v>2015</v>
      </c>
      <c r="B833" s="116"/>
      <c r="C833" s="128"/>
      <c r="D833" s="170" t="s">
        <v>837</v>
      </c>
      <c r="E833" s="17">
        <v>1</v>
      </c>
      <c r="F833" s="14" t="s">
        <v>839</v>
      </c>
      <c r="G833" s="119">
        <v>42856</v>
      </c>
      <c r="H833" s="61" t="s">
        <v>840</v>
      </c>
      <c r="I833" s="120">
        <v>1360</v>
      </c>
      <c r="J833" s="129"/>
      <c r="K833" s="129"/>
      <c r="L833" s="122">
        <v>923910</v>
      </c>
      <c r="M833" s="123">
        <v>0.88</v>
      </c>
      <c r="N833" s="122">
        <v>813040</v>
      </c>
      <c r="O833" s="124"/>
      <c r="P833" s="125">
        <f t="shared" si="15"/>
        <v>679</v>
      </c>
      <c r="Q833" s="126" t="s">
        <v>2005</v>
      </c>
      <c r="T833" s="162"/>
    </row>
    <row r="834" s="2" customFormat="1" ht="15.75" customHeight="1" spans="1:20">
      <c r="A834" s="115" t="s">
        <v>2016</v>
      </c>
      <c r="B834" s="116"/>
      <c r="C834" s="128"/>
      <c r="D834" s="170" t="s">
        <v>837</v>
      </c>
      <c r="E834" s="17">
        <v>2</v>
      </c>
      <c r="F834" s="14" t="s">
        <v>839</v>
      </c>
      <c r="G834" s="119">
        <v>42856</v>
      </c>
      <c r="H834" s="61" t="s">
        <v>840</v>
      </c>
      <c r="I834" s="120">
        <v>1360</v>
      </c>
      <c r="J834" s="129"/>
      <c r="K834" s="129"/>
      <c r="L834" s="122">
        <v>923910</v>
      </c>
      <c r="M834" s="123">
        <v>0.88</v>
      </c>
      <c r="N834" s="122">
        <v>813040</v>
      </c>
      <c r="O834" s="124"/>
      <c r="P834" s="125">
        <f t="shared" si="15"/>
        <v>679</v>
      </c>
      <c r="Q834" s="126" t="s">
        <v>2005</v>
      </c>
      <c r="T834" s="162"/>
    </row>
    <row r="835" s="2" customFormat="1" ht="15.75" customHeight="1" spans="1:20">
      <c r="A835" s="115" t="s">
        <v>2017</v>
      </c>
      <c r="B835" s="116"/>
      <c r="C835" s="128"/>
      <c r="D835" s="170" t="s">
        <v>837</v>
      </c>
      <c r="E835" s="17">
        <v>3</v>
      </c>
      <c r="F835" s="14" t="s">
        <v>839</v>
      </c>
      <c r="G835" s="119">
        <v>42856</v>
      </c>
      <c r="H835" s="61" t="s">
        <v>840</v>
      </c>
      <c r="I835" s="120">
        <v>680</v>
      </c>
      <c r="J835" s="129"/>
      <c r="K835" s="129"/>
      <c r="L835" s="122">
        <v>461950</v>
      </c>
      <c r="M835" s="123">
        <v>0.88</v>
      </c>
      <c r="N835" s="122">
        <v>406520</v>
      </c>
      <c r="O835" s="124"/>
      <c r="P835" s="125">
        <f t="shared" si="15"/>
        <v>679</v>
      </c>
      <c r="Q835" s="126" t="s">
        <v>2005</v>
      </c>
      <c r="T835" s="162"/>
    </row>
    <row r="836" s="2" customFormat="1" ht="15.75" customHeight="1" spans="1:20">
      <c r="A836" s="115" t="s">
        <v>2018</v>
      </c>
      <c r="B836" s="116"/>
      <c r="C836" s="128"/>
      <c r="D836" s="170" t="s">
        <v>837</v>
      </c>
      <c r="E836" s="17">
        <v>4</v>
      </c>
      <c r="F836" s="14" t="s">
        <v>839</v>
      </c>
      <c r="G836" s="119">
        <v>42856</v>
      </c>
      <c r="H836" s="61" t="s">
        <v>840</v>
      </c>
      <c r="I836" s="120">
        <v>560</v>
      </c>
      <c r="J836" s="129"/>
      <c r="K836" s="129"/>
      <c r="L836" s="122">
        <v>380430</v>
      </c>
      <c r="M836" s="123">
        <v>0.88</v>
      </c>
      <c r="N836" s="122">
        <v>334780</v>
      </c>
      <c r="O836" s="124"/>
      <c r="P836" s="125">
        <f t="shared" si="15"/>
        <v>679</v>
      </c>
      <c r="Q836" s="126" t="s">
        <v>2005</v>
      </c>
      <c r="T836" s="162"/>
    </row>
    <row r="837" s="2" customFormat="1" ht="15.75" customHeight="1" spans="1:20">
      <c r="A837" s="115" t="s">
        <v>2019</v>
      </c>
      <c r="B837" s="116"/>
      <c r="C837" s="128"/>
      <c r="D837" s="170" t="s">
        <v>837</v>
      </c>
      <c r="E837" s="17">
        <v>5</v>
      </c>
      <c r="F837" s="14" t="s">
        <v>839</v>
      </c>
      <c r="G837" s="119">
        <v>42856</v>
      </c>
      <c r="H837" s="61" t="s">
        <v>840</v>
      </c>
      <c r="I837" s="120">
        <v>560</v>
      </c>
      <c r="J837" s="129"/>
      <c r="K837" s="129"/>
      <c r="L837" s="122">
        <v>380430</v>
      </c>
      <c r="M837" s="123">
        <v>0.88</v>
      </c>
      <c r="N837" s="122">
        <v>334780</v>
      </c>
      <c r="O837" s="124"/>
      <c r="P837" s="125">
        <f t="shared" si="15"/>
        <v>679</v>
      </c>
      <c r="Q837" s="126" t="s">
        <v>2005</v>
      </c>
      <c r="T837" s="162"/>
    </row>
    <row r="838" s="2" customFormat="1" ht="15.75" customHeight="1" spans="1:20">
      <c r="A838" s="115" t="s">
        <v>2020</v>
      </c>
      <c r="B838" s="116"/>
      <c r="C838" s="128"/>
      <c r="D838" s="170" t="s">
        <v>837</v>
      </c>
      <c r="E838" s="17">
        <v>6</v>
      </c>
      <c r="F838" s="14" t="s">
        <v>839</v>
      </c>
      <c r="G838" s="119">
        <v>42856</v>
      </c>
      <c r="H838" s="61" t="s">
        <v>840</v>
      </c>
      <c r="I838" s="120">
        <v>680</v>
      </c>
      <c r="J838" s="129"/>
      <c r="K838" s="129"/>
      <c r="L838" s="122">
        <v>461950</v>
      </c>
      <c r="M838" s="123">
        <v>0.88</v>
      </c>
      <c r="N838" s="122">
        <v>406520</v>
      </c>
      <c r="O838" s="124"/>
      <c r="P838" s="125">
        <f t="shared" si="15"/>
        <v>679</v>
      </c>
      <c r="Q838" s="126" t="s">
        <v>2005</v>
      </c>
      <c r="T838" s="162"/>
    </row>
    <row r="839" s="2" customFormat="1" ht="15.75" customHeight="1" spans="1:20">
      <c r="A839" s="115" t="s">
        <v>2021</v>
      </c>
      <c r="B839" s="116"/>
      <c r="C839" s="128"/>
      <c r="D839" s="170" t="s">
        <v>837</v>
      </c>
      <c r="E839" s="17">
        <v>7</v>
      </c>
      <c r="F839" s="14" t="s">
        <v>839</v>
      </c>
      <c r="G839" s="119">
        <v>42856</v>
      </c>
      <c r="H839" s="61" t="s">
        <v>840</v>
      </c>
      <c r="I839" s="120">
        <v>680</v>
      </c>
      <c r="J839" s="129"/>
      <c r="K839" s="129"/>
      <c r="L839" s="122">
        <v>461950</v>
      </c>
      <c r="M839" s="123">
        <v>0.88</v>
      </c>
      <c r="N839" s="122">
        <v>406520</v>
      </c>
      <c r="O839" s="124"/>
      <c r="P839" s="125">
        <f t="shared" si="15"/>
        <v>679</v>
      </c>
      <c r="Q839" s="126" t="s">
        <v>2005</v>
      </c>
      <c r="T839" s="162"/>
    </row>
    <row r="840" s="2" customFormat="1" ht="15.75" customHeight="1" spans="1:20">
      <c r="A840" s="115" t="s">
        <v>2022</v>
      </c>
      <c r="B840" s="116"/>
      <c r="C840" s="128"/>
      <c r="D840" s="170" t="s">
        <v>837</v>
      </c>
      <c r="E840" s="17">
        <v>8</v>
      </c>
      <c r="F840" s="14" t="s">
        <v>839</v>
      </c>
      <c r="G840" s="119">
        <v>42856</v>
      </c>
      <c r="H840" s="61" t="s">
        <v>840</v>
      </c>
      <c r="I840" s="120">
        <v>1360</v>
      </c>
      <c r="J840" s="129"/>
      <c r="K840" s="129"/>
      <c r="L840" s="122">
        <v>923910</v>
      </c>
      <c r="M840" s="123">
        <v>0.88</v>
      </c>
      <c r="N840" s="122">
        <v>813040</v>
      </c>
      <c r="O840" s="124"/>
      <c r="P840" s="125">
        <f t="shared" si="15"/>
        <v>679</v>
      </c>
      <c r="Q840" s="126" t="s">
        <v>2005</v>
      </c>
    </row>
    <row r="841" s="75" customFormat="1" ht="15.75" customHeight="1" spans="1:20">
      <c r="A841" s="115" t="s">
        <v>2023</v>
      </c>
      <c r="B841" s="116"/>
      <c r="C841" s="128"/>
      <c r="D841" s="170" t="s">
        <v>837</v>
      </c>
      <c r="E841" s="17">
        <v>9</v>
      </c>
      <c r="F841" s="14" t="s">
        <v>839</v>
      </c>
      <c r="G841" s="119">
        <v>42856</v>
      </c>
      <c r="H841" s="61" t="s">
        <v>840</v>
      </c>
      <c r="I841" s="120">
        <v>530</v>
      </c>
      <c r="J841" s="129"/>
      <c r="K841" s="129"/>
      <c r="L841" s="122">
        <v>360050</v>
      </c>
      <c r="M841" s="123">
        <v>0.88</v>
      </c>
      <c r="N841" s="122">
        <v>316840</v>
      </c>
      <c r="O841" s="124"/>
      <c r="P841" s="125">
        <f t="shared" si="15"/>
        <v>679</v>
      </c>
      <c r="Q841" s="126" t="s">
        <v>2005</v>
      </c>
    </row>
    <row r="842" s="2" customFormat="1" ht="15.75" customHeight="1" spans="1:20">
      <c r="A842" s="115" t="s">
        <v>2024</v>
      </c>
      <c r="B842" s="116"/>
      <c r="C842" s="128"/>
      <c r="D842" s="170" t="s">
        <v>837</v>
      </c>
      <c r="E842" s="17">
        <v>10</v>
      </c>
      <c r="F842" s="14" t="s">
        <v>839</v>
      </c>
      <c r="G842" s="119">
        <v>42856</v>
      </c>
      <c r="H842" s="61" t="s">
        <v>840</v>
      </c>
      <c r="I842" s="120">
        <v>530</v>
      </c>
      <c r="J842" s="129"/>
      <c r="K842" s="129"/>
      <c r="L842" s="122">
        <v>360050</v>
      </c>
      <c r="M842" s="123">
        <v>0.88</v>
      </c>
      <c r="N842" s="122">
        <v>316840</v>
      </c>
      <c r="O842" s="124"/>
      <c r="P842" s="125">
        <f t="shared" si="15"/>
        <v>679</v>
      </c>
      <c r="Q842" s="126" t="s">
        <v>2005</v>
      </c>
    </row>
    <row r="843" s="2" customFormat="1" ht="15.75" customHeight="1" spans="1:20">
      <c r="A843" s="115" t="s">
        <v>2025</v>
      </c>
      <c r="B843" s="116"/>
      <c r="C843" s="128"/>
      <c r="D843" s="170" t="s">
        <v>837</v>
      </c>
      <c r="E843" s="17">
        <v>11</v>
      </c>
      <c r="F843" s="14" t="s">
        <v>839</v>
      </c>
      <c r="G843" s="119">
        <v>42856</v>
      </c>
      <c r="H843" s="61" t="s">
        <v>840</v>
      </c>
      <c r="I843" s="120">
        <v>1360</v>
      </c>
      <c r="J843" s="129"/>
      <c r="K843" s="129"/>
      <c r="L843" s="122">
        <v>923910</v>
      </c>
      <c r="M843" s="123">
        <v>0.88</v>
      </c>
      <c r="N843" s="122">
        <v>813040</v>
      </c>
      <c r="O843" s="124"/>
      <c r="P843" s="125">
        <f t="shared" si="15"/>
        <v>679</v>
      </c>
      <c r="Q843" s="126" t="s">
        <v>2005</v>
      </c>
    </row>
    <row r="844" s="2" customFormat="1" ht="15.75" customHeight="1" spans="1:20">
      <c r="A844" s="115" t="s">
        <v>2026</v>
      </c>
      <c r="B844" s="116"/>
      <c r="C844" s="128"/>
      <c r="D844" s="170" t="s">
        <v>837</v>
      </c>
      <c r="E844" s="17">
        <v>12</v>
      </c>
      <c r="F844" s="14" t="s">
        <v>839</v>
      </c>
      <c r="G844" s="119">
        <v>42856</v>
      </c>
      <c r="H844" s="61" t="s">
        <v>840</v>
      </c>
      <c r="I844" s="120">
        <v>1360</v>
      </c>
      <c r="J844" s="129"/>
      <c r="K844" s="129"/>
      <c r="L844" s="122">
        <v>923910</v>
      </c>
      <c r="M844" s="123">
        <v>0.88</v>
      </c>
      <c r="N844" s="122">
        <v>813040</v>
      </c>
      <c r="O844" s="124"/>
      <c r="P844" s="125">
        <f t="shared" si="15"/>
        <v>679</v>
      </c>
      <c r="Q844" s="126" t="s">
        <v>2005</v>
      </c>
    </row>
    <row r="845" s="2" customFormat="1" ht="15.75" customHeight="1" spans="1:20">
      <c r="A845" s="115" t="s">
        <v>2027</v>
      </c>
      <c r="B845" s="116"/>
      <c r="C845" s="128"/>
      <c r="D845" s="170" t="s">
        <v>837</v>
      </c>
      <c r="E845" s="17">
        <v>13</v>
      </c>
      <c r="F845" s="14" t="s">
        <v>839</v>
      </c>
      <c r="G845" s="119">
        <v>42856</v>
      </c>
      <c r="H845" s="61" t="s">
        <v>840</v>
      </c>
      <c r="I845" s="120">
        <v>1360</v>
      </c>
      <c r="J845" s="129"/>
      <c r="K845" s="129"/>
      <c r="L845" s="122">
        <v>923910</v>
      </c>
      <c r="M845" s="123">
        <v>0.88</v>
      </c>
      <c r="N845" s="122">
        <v>813040</v>
      </c>
      <c r="O845" s="124"/>
      <c r="P845" s="125">
        <f t="shared" si="15"/>
        <v>679</v>
      </c>
      <c r="Q845" s="126" t="s">
        <v>2005</v>
      </c>
    </row>
    <row r="846" s="2" customFormat="1" ht="15.75" customHeight="1" spans="1:20">
      <c r="A846" s="115" t="s">
        <v>2028</v>
      </c>
      <c r="B846" s="116"/>
      <c r="C846" s="128"/>
      <c r="D846" s="170" t="s">
        <v>837</v>
      </c>
      <c r="E846" s="17">
        <v>14</v>
      </c>
      <c r="F846" s="14" t="s">
        <v>839</v>
      </c>
      <c r="G846" s="119">
        <v>42856</v>
      </c>
      <c r="H846" s="61" t="s">
        <v>840</v>
      </c>
      <c r="I846" s="120">
        <v>1360</v>
      </c>
      <c r="J846" s="129"/>
      <c r="K846" s="129"/>
      <c r="L846" s="122">
        <v>923910</v>
      </c>
      <c r="M846" s="123">
        <v>0.88</v>
      </c>
      <c r="N846" s="122">
        <v>813040</v>
      </c>
      <c r="O846" s="124"/>
      <c r="P846" s="125">
        <f t="shared" si="15"/>
        <v>679</v>
      </c>
      <c r="Q846" s="126" t="s">
        <v>2005</v>
      </c>
    </row>
    <row r="847" s="2" customFormat="1" ht="15.75" customHeight="1" spans="1:20">
      <c r="A847" s="115" t="s">
        <v>2029</v>
      </c>
      <c r="B847" s="116"/>
      <c r="C847" s="128"/>
      <c r="D847" s="170" t="s">
        <v>837</v>
      </c>
      <c r="E847" s="17">
        <v>15</v>
      </c>
      <c r="F847" s="14" t="s">
        <v>839</v>
      </c>
      <c r="G847" s="119">
        <v>42856</v>
      </c>
      <c r="H847" s="61" t="s">
        <v>840</v>
      </c>
      <c r="I847" s="120">
        <v>1360</v>
      </c>
      <c r="J847" s="129"/>
      <c r="K847" s="129"/>
      <c r="L847" s="122">
        <v>923910</v>
      </c>
      <c r="M847" s="123">
        <v>0.88</v>
      </c>
      <c r="N847" s="122">
        <v>813040</v>
      </c>
      <c r="O847" s="124"/>
      <c r="P847" s="125">
        <f t="shared" si="15"/>
        <v>679</v>
      </c>
      <c r="Q847" s="126" t="s">
        <v>2005</v>
      </c>
    </row>
    <row r="848" s="2" customFormat="1" ht="15.75" customHeight="1" spans="1:20">
      <c r="A848" s="115" t="s">
        <v>2030</v>
      </c>
      <c r="B848" s="116"/>
      <c r="C848" s="128"/>
      <c r="D848" s="170" t="s">
        <v>837</v>
      </c>
      <c r="E848" s="17">
        <v>16</v>
      </c>
      <c r="F848" s="14" t="s">
        <v>839</v>
      </c>
      <c r="G848" s="119">
        <v>42856</v>
      </c>
      <c r="H848" s="61" t="s">
        <v>840</v>
      </c>
      <c r="I848" s="120">
        <v>1360</v>
      </c>
      <c r="J848" s="129"/>
      <c r="K848" s="129"/>
      <c r="L848" s="122">
        <v>923910</v>
      </c>
      <c r="M848" s="123">
        <v>0.88</v>
      </c>
      <c r="N848" s="122">
        <v>813040</v>
      </c>
      <c r="O848" s="124"/>
      <c r="P848" s="125">
        <f t="shared" si="15"/>
        <v>679</v>
      </c>
      <c r="Q848" s="126" t="s">
        <v>2005</v>
      </c>
    </row>
    <row r="849" s="2" customFormat="1" ht="15.75" customHeight="1" spans="1:17">
      <c r="A849" s="115" t="s">
        <v>2031</v>
      </c>
      <c r="B849" s="116"/>
      <c r="C849" s="128"/>
      <c r="D849" s="170" t="s">
        <v>837</v>
      </c>
      <c r="E849" s="17">
        <v>17</v>
      </c>
      <c r="F849" s="14" t="s">
        <v>839</v>
      </c>
      <c r="G849" s="119">
        <v>42856</v>
      </c>
      <c r="H849" s="61" t="s">
        <v>840</v>
      </c>
      <c r="I849" s="120">
        <v>1360</v>
      </c>
      <c r="J849" s="129"/>
      <c r="K849" s="129"/>
      <c r="L849" s="122">
        <v>923910</v>
      </c>
      <c r="M849" s="123">
        <v>0.88</v>
      </c>
      <c r="N849" s="122">
        <v>813040</v>
      </c>
      <c r="O849" s="124"/>
      <c r="P849" s="125">
        <f t="shared" si="15"/>
        <v>679</v>
      </c>
      <c r="Q849" s="126" t="s">
        <v>2005</v>
      </c>
    </row>
    <row r="850" s="3" customFormat="1" ht="15.75" customHeight="1" spans="1:17">
      <c r="A850" s="115" t="s">
        <v>2032</v>
      </c>
      <c r="B850" s="116"/>
      <c r="C850" s="128"/>
      <c r="D850" s="170" t="s">
        <v>837</v>
      </c>
      <c r="E850" s="17">
        <v>18</v>
      </c>
      <c r="F850" s="14" t="s">
        <v>839</v>
      </c>
      <c r="G850" s="119">
        <v>42856</v>
      </c>
      <c r="H850" s="61" t="s">
        <v>840</v>
      </c>
      <c r="I850" s="120">
        <v>1360</v>
      </c>
      <c r="J850" s="129"/>
      <c r="K850" s="129"/>
      <c r="L850" s="122">
        <v>923910</v>
      </c>
      <c r="M850" s="123">
        <v>0.88</v>
      </c>
      <c r="N850" s="122">
        <v>813040</v>
      </c>
      <c r="O850" s="124"/>
      <c r="P850" s="125">
        <f t="shared" si="15"/>
        <v>679</v>
      </c>
      <c r="Q850" s="126" t="s">
        <v>2005</v>
      </c>
    </row>
    <row r="851" s="3" customFormat="1" ht="15.75" customHeight="1" spans="1:17">
      <c r="A851" s="115" t="s">
        <v>2033</v>
      </c>
      <c r="B851" s="116"/>
      <c r="C851" s="128"/>
      <c r="D851" s="170" t="s">
        <v>1238</v>
      </c>
      <c r="E851" s="17">
        <v>1</v>
      </c>
      <c r="F851" s="14" t="s">
        <v>839</v>
      </c>
      <c r="G851" s="119">
        <v>42856</v>
      </c>
      <c r="H851" s="61" t="s">
        <v>840</v>
      </c>
      <c r="I851" s="120">
        <v>500</v>
      </c>
      <c r="J851" s="129"/>
      <c r="K851" s="129"/>
      <c r="L851" s="122">
        <v>339670</v>
      </c>
      <c r="M851" s="123">
        <v>0.88</v>
      </c>
      <c r="N851" s="122">
        <v>298910</v>
      </c>
      <c r="O851" s="124"/>
      <c r="P851" s="125">
        <f t="shared" si="15"/>
        <v>679</v>
      </c>
      <c r="Q851" s="126" t="s">
        <v>2005</v>
      </c>
    </row>
    <row r="852" s="3" customFormat="1" ht="15.75" customHeight="1" spans="1:17">
      <c r="A852" s="115" t="s">
        <v>2034</v>
      </c>
      <c r="B852" s="116"/>
      <c r="C852" s="128"/>
      <c r="D852" s="170" t="s">
        <v>1238</v>
      </c>
      <c r="E852" s="17">
        <v>2</v>
      </c>
      <c r="F852" s="14" t="s">
        <v>839</v>
      </c>
      <c r="G852" s="119">
        <v>42856</v>
      </c>
      <c r="H852" s="61" t="s">
        <v>840</v>
      </c>
      <c r="I852" s="120">
        <v>500</v>
      </c>
      <c r="J852" s="129"/>
      <c r="K852" s="129"/>
      <c r="L852" s="122">
        <v>339670</v>
      </c>
      <c r="M852" s="123">
        <v>0.88</v>
      </c>
      <c r="N852" s="122">
        <v>298910</v>
      </c>
      <c r="O852" s="124"/>
      <c r="P852" s="125">
        <f t="shared" si="15"/>
        <v>679</v>
      </c>
      <c r="Q852" s="126" t="s">
        <v>2005</v>
      </c>
    </row>
    <row r="853" s="3" customFormat="1" ht="15.75" customHeight="1" spans="1:17">
      <c r="A853" s="115" t="s">
        <v>2035</v>
      </c>
      <c r="B853" s="116"/>
      <c r="C853" s="128"/>
      <c r="D853" s="170" t="s">
        <v>1238</v>
      </c>
      <c r="E853" s="17">
        <v>3</v>
      </c>
      <c r="F853" s="14" t="s">
        <v>839</v>
      </c>
      <c r="G853" s="119">
        <v>42856</v>
      </c>
      <c r="H853" s="61" t="s">
        <v>840</v>
      </c>
      <c r="I853" s="120">
        <v>400</v>
      </c>
      <c r="J853" s="129"/>
      <c r="K853" s="129"/>
      <c r="L853" s="122">
        <v>271740</v>
      </c>
      <c r="M853" s="123">
        <v>0.88</v>
      </c>
      <c r="N853" s="122">
        <v>239130</v>
      </c>
      <c r="O853" s="124"/>
      <c r="P853" s="125">
        <f t="shared" si="15"/>
        <v>679</v>
      </c>
      <c r="Q853" s="126" t="s">
        <v>2005</v>
      </c>
    </row>
    <row r="854" ht="15.75" customHeight="1" spans="1:17">
      <c r="A854" s="115" t="s">
        <v>2036</v>
      </c>
      <c r="B854" s="127"/>
      <c r="C854" s="128"/>
      <c r="D854" s="108" t="s">
        <v>945</v>
      </c>
      <c r="E854" s="108"/>
      <c r="F854" s="132"/>
      <c r="G854" s="119">
        <v>41030</v>
      </c>
      <c r="H854" s="133" t="s">
        <v>941</v>
      </c>
      <c r="I854" s="134">
        <v>1</v>
      </c>
      <c r="J854" s="135">
        <v>206300</v>
      </c>
      <c r="K854" s="136">
        <v>144238.4</v>
      </c>
      <c r="L854" s="137">
        <v>287220</v>
      </c>
      <c r="M854" s="138">
        <v>0.66</v>
      </c>
      <c r="N854" s="139">
        <v>189570</v>
      </c>
      <c r="O854" s="140"/>
      <c r="P854" s="141"/>
      <c r="Q854" s="142" t="s">
        <v>2005</v>
      </c>
    </row>
    <row r="855" ht="15.75" customHeight="1" spans="1:17">
      <c r="A855" s="115" t="s">
        <v>2037</v>
      </c>
      <c r="B855" s="127"/>
      <c r="C855" s="128"/>
      <c r="D855" s="108" t="s">
        <v>2038</v>
      </c>
      <c r="E855" s="108"/>
      <c r="F855" s="132"/>
      <c r="G855" s="119">
        <v>41030</v>
      </c>
      <c r="H855" s="133" t="s">
        <v>941</v>
      </c>
      <c r="I855" s="134">
        <v>1</v>
      </c>
      <c r="J855" s="135">
        <v>1594113</v>
      </c>
      <c r="K855" s="136">
        <v>1114550.72</v>
      </c>
      <c r="L855" s="137">
        <v>2219380</v>
      </c>
      <c r="M855" s="138">
        <v>0.54</v>
      </c>
      <c r="N855" s="139">
        <v>1198470</v>
      </c>
      <c r="O855" s="140"/>
      <c r="P855" s="141"/>
      <c r="Q855" s="142" t="s">
        <v>2005</v>
      </c>
    </row>
    <row r="856" ht="15.75" customHeight="1" spans="1:17">
      <c r="A856" s="115" t="s">
        <v>2039</v>
      </c>
      <c r="B856" s="127"/>
      <c r="C856" s="128"/>
      <c r="D856" s="108" t="s">
        <v>1270</v>
      </c>
      <c r="E856" s="108"/>
      <c r="F856" s="132"/>
      <c r="G856" s="119">
        <v>41487</v>
      </c>
      <c r="H856" s="133" t="s">
        <v>941</v>
      </c>
      <c r="I856" s="134">
        <v>1</v>
      </c>
      <c r="J856" s="135">
        <v>82800</v>
      </c>
      <c r="K856" s="136">
        <v>62807.25</v>
      </c>
      <c r="L856" s="137">
        <v>112470</v>
      </c>
      <c r="M856" s="138">
        <v>0.72</v>
      </c>
      <c r="N856" s="139">
        <v>80980</v>
      </c>
      <c r="O856" s="140"/>
      <c r="P856" s="141"/>
      <c r="Q856" s="142" t="s">
        <v>2005</v>
      </c>
    </row>
    <row r="857" ht="15.75" customHeight="1" spans="1:17">
      <c r="A857" s="115" t="s">
        <v>2040</v>
      </c>
      <c r="B857" s="127"/>
      <c r="C857" s="128"/>
      <c r="D857" s="108" t="s">
        <v>773</v>
      </c>
      <c r="E857" s="108"/>
      <c r="F857" s="132"/>
      <c r="G857" s="119">
        <v>41791</v>
      </c>
      <c r="H857" s="133" t="s">
        <v>941</v>
      </c>
      <c r="I857" s="134">
        <v>2</v>
      </c>
      <c r="J857" s="135">
        <v>500000</v>
      </c>
      <c r="K857" s="136">
        <v>399062.33</v>
      </c>
      <c r="L857" s="137">
        <v>650840</v>
      </c>
      <c r="M857" s="138">
        <v>0.68</v>
      </c>
      <c r="N857" s="139">
        <v>442570</v>
      </c>
      <c r="O857" s="140"/>
      <c r="P857" s="141"/>
      <c r="Q857" s="142" t="s">
        <v>2005</v>
      </c>
    </row>
    <row r="858" ht="15.75" customHeight="1" spans="1:17">
      <c r="A858" s="115" t="s">
        <v>2041</v>
      </c>
      <c r="B858" s="127"/>
      <c r="C858" s="128"/>
      <c r="D858" s="108" t="s">
        <v>1415</v>
      </c>
      <c r="E858" s="108"/>
      <c r="F858" s="132"/>
      <c r="G858" s="119">
        <v>41791</v>
      </c>
      <c r="H858" s="133" t="s">
        <v>941</v>
      </c>
      <c r="I858" s="134">
        <v>1</v>
      </c>
      <c r="J858" s="135">
        <v>124914.89</v>
      </c>
      <c r="K858" s="136">
        <v>99697.94</v>
      </c>
      <c r="L858" s="137">
        <v>162600</v>
      </c>
      <c r="M858" s="138">
        <v>0.68</v>
      </c>
      <c r="N858" s="139">
        <v>110570</v>
      </c>
      <c r="O858" s="140"/>
      <c r="P858" s="141"/>
      <c r="Q858" s="142" t="s">
        <v>2005</v>
      </c>
    </row>
    <row r="859" ht="15.75" customHeight="1" spans="1:17">
      <c r="A859" s="115" t="s">
        <v>2042</v>
      </c>
      <c r="B859" s="127"/>
      <c r="C859" s="128"/>
      <c r="D859" s="108" t="s">
        <v>1415</v>
      </c>
      <c r="E859" s="108"/>
      <c r="F859" s="132"/>
      <c r="G859" s="119">
        <v>41791</v>
      </c>
      <c r="H859" s="133" t="s">
        <v>941</v>
      </c>
      <c r="I859" s="134">
        <v>1</v>
      </c>
      <c r="J859" s="135">
        <v>3191756.8</v>
      </c>
      <c r="K859" s="136">
        <v>2547420.76</v>
      </c>
      <c r="L859" s="137">
        <v>4154660</v>
      </c>
      <c r="M859" s="138">
        <v>0.68</v>
      </c>
      <c r="N859" s="139">
        <v>2825170</v>
      </c>
      <c r="O859" s="140"/>
      <c r="P859" s="141"/>
      <c r="Q859" s="142" t="s">
        <v>2005</v>
      </c>
    </row>
    <row r="860" ht="15.75" customHeight="1" spans="1:17">
      <c r="A860" s="115" t="s">
        <v>2043</v>
      </c>
      <c r="B860" s="127"/>
      <c r="C860" s="128"/>
      <c r="D860" s="108" t="s">
        <v>1415</v>
      </c>
      <c r="E860" s="108"/>
      <c r="F860" s="132"/>
      <c r="G860" s="119">
        <v>41791</v>
      </c>
      <c r="H860" s="133" t="s">
        <v>941</v>
      </c>
      <c r="I860" s="134">
        <v>2</v>
      </c>
      <c r="J860" s="135">
        <v>383790.5</v>
      </c>
      <c r="K860" s="136">
        <v>306312.83</v>
      </c>
      <c r="L860" s="137">
        <v>499570</v>
      </c>
      <c r="M860" s="138">
        <v>0.68</v>
      </c>
      <c r="N860" s="139">
        <v>339710</v>
      </c>
      <c r="O860" s="140"/>
      <c r="P860" s="141"/>
      <c r="Q860" s="142" t="s">
        <v>2005</v>
      </c>
    </row>
    <row r="861" ht="15.75" customHeight="1" spans="1:17">
      <c r="A861" s="115" t="s">
        <v>2044</v>
      </c>
      <c r="B861" s="127"/>
      <c r="C861" s="128"/>
      <c r="D861" s="108" t="s">
        <v>1392</v>
      </c>
      <c r="E861" s="108"/>
      <c r="F861" s="132"/>
      <c r="G861" s="119">
        <v>42826</v>
      </c>
      <c r="H861" s="133" t="s">
        <v>941</v>
      </c>
      <c r="I861" s="134">
        <v>1</v>
      </c>
      <c r="J861" s="135">
        <v>76000</v>
      </c>
      <c r="K861" s="136">
        <v>70885.89</v>
      </c>
      <c r="L861" s="137">
        <v>91190</v>
      </c>
      <c r="M861" s="138">
        <v>0.9</v>
      </c>
      <c r="N861" s="139">
        <v>82070</v>
      </c>
      <c r="O861" s="140"/>
      <c r="P861" s="141"/>
      <c r="Q861" s="142" t="s">
        <v>2005</v>
      </c>
    </row>
    <row r="862" ht="15.75" customHeight="1" spans="1:17">
      <c r="A862" s="115" t="s">
        <v>2045</v>
      </c>
      <c r="B862" s="127"/>
      <c r="C862" s="128"/>
      <c r="D862" s="108" t="s">
        <v>2046</v>
      </c>
      <c r="E862" s="108"/>
      <c r="F862" s="132"/>
      <c r="G862" s="119">
        <v>42941</v>
      </c>
      <c r="H862" s="133" t="s">
        <v>941</v>
      </c>
      <c r="I862" s="134">
        <v>1</v>
      </c>
      <c r="J862" s="135">
        <v>189329.96</v>
      </c>
      <c r="K862" s="136">
        <v>178837.94</v>
      </c>
      <c r="L862" s="137">
        <v>227160</v>
      </c>
      <c r="M862" s="138">
        <v>0.92</v>
      </c>
      <c r="N862" s="139">
        <v>208990</v>
      </c>
      <c r="O862" s="140"/>
      <c r="P862" s="141"/>
      <c r="Q862" s="142" t="s">
        <v>2005</v>
      </c>
    </row>
    <row r="863" ht="15.75" customHeight="1" spans="1:17">
      <c r="A863" s="115" t="s">
        <v>2047</v>
      </c>
      <c r="B863" s="127"/>
      <c r="C863" s="128"/>
      <c r="D863" s="108" t="s">
        <v>2048</v>
      </c>
      <c r="E863" s="108"/>
      <c r="F863" s="132"/>
      <c r="G863" s="119">
        <v>42941</v>
      </c>
      <c r="H863" s="133" t="s">
        <v>941</v>
      </c>
      <c r="I863" s="134">
        <v>2</v>
      </c>
      <c r="J863" s="135">
        <v>84482.16</v>
      </c>
      <c r="K863" s="136">
        <v>79800.42</v>
      </c>
      <c r="L863" s="137">
        <v>101360</v>
      </c>
      <c r="M863" s="138">
        <v>0.92</v>
      </c>
      <c r="N863" s="139">
        <v>93250</v>
      </c>
      <c r="O863" s="140"/>
      <c r="P863" s="141"/>
      <c r="Q863" s="142" t="s">
        <v>2005</v>
      </c>
    </row>
    <row r="864" ht="15.75" customHeight="1" spans="1:17">
      <c r="A864" s="115" t="s">
        <v>2049</v>
      </c>
      <c r="B864" s="127"/>
      <c r="C864" s="128"/>
      <c r="D864" s="108" t="s">
        <v>1392</v>
      </c>
      <c r="E864" s="108"/>
      <c r="F864" s="132"/>
      <c r="G864" s="119">
        <v>43005</v>
      </c>
      <c r="H864" s="133" t="s">
        <v>941</v>
      </c>
      <c r="I864" s="134">
        <v>1</v>
      </c>
      <c r="J864" s="135">
        <v>70550</v>
      </c>
      <c r="K864" s="136">
        <v>67198.88</v>
      </c>
      <c r="L864" s="137">
        <v>84650</v>
      </c>
      <c r="M864" s="138">
        <v>0.93</v>
      </c>
      <c r="N864" s="139">
        <v>78720</v>
      </c>
      <c r="O864" s="140"/>
      <c r="P864" s="141"/>
      <c r="Q864" s="142" t="s">
        <v>2005</v>
      </c>
    </row>
    <row r="865" ht="15.75" customHeight="1" spans="1:17">
      <c r="A865" s="115" t="s">
        <v>2050</v>
      </c>
      <c r="B865" s="127"/>
      <c r="C865" s="128"/>
      <c r="D865" s="108" t="s">
        <v>2051</v>
      </c>
      <c r="E865" s="108"/>
      <c r="F865" s="132"/>
      <c r="G865" s="119">
        <v>41944</v>
      </c>
      <c r="H865" s="133" t="s">
        <v>941</v>
      </c>
      <c r="I865" s="134">
        <v>1</v>
      </c>
      <c r="J865" s="135">
        <v>30000</v>
      </c>
      <c r="K865" s="136">
        <v>24537.5</v>
      </c>
      <c r="L865" s="137">
        <v>39050</v>
      </c>
      <c r="M865" s="138">
        <v>0.78</v>
      </c>
      <c r="N865" s="139">
        <v>30460</v>
      </c>
      <c r="O865" s="140"/>
      <c r="P865" s="141"/>
      <c r="Q865" s="142" t="s">
        <v>2005</v>
      </c>
    </row>
    <row r="866" ht="15.75" customHeight="1" spans="1:17">
      <c r="A866" s="115" t="s">
        <v>2052</v>
      </c>
      <c r="B866" s="127"/>
      <c r="C866" s="128"/>
      <c r="D866" s="108" t="s">
        <v>1392</v>
      </c>
      <c r="E866" s="108"/>
      <c r="F866" s="132"/>
      <c r="G866" s="119">
        <v>42186</v>
      </c>
      <c r="H866" s="133" t="s">
        <v>941</v>
      </c>
      <c r="I866" s="134">
        <v>1</v>
      </c>
      <c r="J866" s="135">
        <v>38000</v>
      </c>
      <c r="K866" s="136">
        <v>32284.04</v>
      </c>
      <c r="L866" s="137">
        <v>46880</v>
      </c>
      <c r="M866" s="138">
        <v>0.82</v>
      </c>
      <c r="N866" s="139">
        <v>38440</v>
      </c>
      <c r="O866" s="140"/>
      <c r="P866" s="141"/>
      <c r="Q866" s="142" t="s">
        <v>2005</v>
      </c>
    </row>
    <row r="867" ht="15.75" customHeight="1" spans="1:17">
      <c r="A867" s="115" t="s">
        <v>2053</v>
      </c>
      <c r="B867" s="127"/>
      <c r="C867" s="128"/>
      <c r="D867" s="108" t="s">
        <v>2054</v>
      </c>
      <c r="E867" s="108"/>
      <c r="F867" s="132"/>
      <c r="G867" s="119">
        <v>43354</v>
      </c>
      <c r="H867" s="133" t="s">
        <v>941</v>
      </c>
      <c r="I867" s="134">
        <v>1</v>
      </c>
      <c r="J867" s="135">
        <v>76000</v>
      </c>
      <c r="K867" s="136">
        <v>76000</v>
      </c>
      <c r="L867" s="137">
        <v>90330</v>
      </c>
      <c r="M867" s="138">
        <v>0.98</v>
      </c>
      <c r="N867" s="139">
        <v>88520</v>
      </c>
      <c r="O867" s="140"/>
      <c r="P867" s="141"/>
      <c r="Q867" s="142" t="s">
        <v>2005</v>
      </c>
    </row>
    <row r="868" ht="15.75" customHeight="1" spans="1:17">
      <c r="A868" s="115" t="s">
        <v>2055</v>
      </c>
      <c r="B868" s="127"/>
      <c r="C868" s="128"/>
      <c r="D868" s="108" t="s">
        <v>962</v>
      </c>
      <c r="E868" s="108"/>
      <c r="F868" s="132"/>
      <c r="G868" s="119">
        <v>41030</v>
      </c>
      <c r="H868" s="133" t="s">
        <v>941</v>
      </c>
      <c r="I868" s="134">
        <v>1</v>
      </c>
      <c r="J868" s="135">
        <v>2185000</v>
      </c>
      <c r="K868" s="136">
        <v>1527679.04</v>
      </c>
      <c r="L868" s="137">
        <v>3042040</v>
      </c>
      <c r="M868" s="138">
        <v>0.66</v>
      </c>
      <c r="N868" s="139">
        <v>2007750</v>
      </c>
      <c r="O868" s="140"/>
      <c r="P868" s="141"/>
      <c r="Q868" s="142" t="s">
        <v>2056</v>
      </c>
    </row>
    <row r="869" ht="15.75" customHeight="1" spans="1:17">
      <c r="A869" s="115" t="s">
        <v>2057</v>
      </c>
      <c r="B869" s="127"/>
      <c r="C869" s="128"/>
      <c r="D869" s="108" t="s">
        <v>2058</v>
      </c>
      <c r="E869" s="108"/>
      <c r="F869" s="132"/>
      <c r="G869" s="119">
        <v>41395</v>
      </c>
      <c r="H869" s="133" t="s">
        <v>941</v>
      </c>
      <c r="I869" s="134">
        <v>1</v>
      </c>
      <c r="J869" s="135">
        <v>19818</v>
      </c>
      <c r="K869" s="136">
        <v>14797.2</v>
      </c>
      <c r="L869" s="137">
        <v>26920</v>
      </c>
      <c r="M869" s="138">
        <v>0.61</v>
      </c>
      <c r="N869" s="139">
        <v>16420</v>
      </c>
      <c r="O869" s="140"/>
      <c r="P869" s="141"/>
      <c r="Q869" s="142" t="s">
        <v>2056</v>
      </c>
    </row>
    <row r="870" ht="15.75" customHeight="1" spans="1:17">
      <c r="A870" s="115" t="s">
        <v>2059</v>
      </c>
      <c r="B870" s="127"/>
      <c r="C870" s="128"/>
      <c r="D870" s="108" t="s">
        <v>2060</v>
      </c>
      <c r="E870" s="108"/>
      <c r="F870" s="132"/>
      <c r="G870" s="119">
        <v>41395</v>
      </c>
      <c r="H870" s="133" t="s">
        <v>941</v>
      </c>
      <c r="I870" s="134">
        <v>1</v>
      </c>
      <c r="J870" s="135">
        <v>26344</v>
      </c>
      <c r="K870" s="136">
        <v>19670.08</v>
      </c>
      <c r="L870" s="137">
        <v>35780</v>
      </c>
      <c r="M870" s="138">
        <v>0.71</v>
      </c>
      <c r="N870" s="139">
        <v>25400</v>
      </c>
      <c r="O870" s="140"/>
      <c r="P870" s="141"/>
      <c r="Q870" s="142" t="s">
        <v>2056</v>
      </c>
    </row>
    <row r="871" ht="15.75" customHeight="1" spans="1:17">
      <c r="A871" s="115" t="s">
        <v>2061</v>
      </c>
      <c r="B871" s="127"/>
      <c r="C871" s="128"/>
      <c r="D871" s="108" t="s">
        <v>2062</v>
      </c>
      <c r="E871" s="108"/>
      <c r="F871" s="132"/>
      <c r="G871" s="119">
        <v>42095</v>
      </c>
      <c r="H871" s="133" t="s">
        <v>941</v>
      </c>
      <c r="I871" s="134">
        <v>1</v>
      </c>
      <c r="J871" s="135">
        <v>29550</v>
      </c>
      <c r="K871" s="136">
        <v>24754.23</v>
      </c>
      <c r="L871" s="137">
        <v>36460</v>
      </c>
      <c r="M871" s="138">
        <v>0.8</v>
      </c>
      <c r="N871" s="139">
        <v>29170</v>
      </c>
      <c r="O871" s="140"/>
      <c r="P871" s="141"/>
      <c r="Q871" s="143" t="s">
        <v>2056</v>
      </c>
    </row>
    <row r="872" ht="15.75" customHeight="1" spans="1:17">
      <c r="A872" s="115" t="s">
        <v>2063</v>
      </c>
      <c r="B872" s="127"/>
      <c r="C872" s="128"/>
      <c r="D872" s="108" t="s">
        <v>962</v>
      </c>
      <c r="E872" s="108"/>
      <c r="F872" s="132"/>
      <c r="G872" s="119">
        <v>42248</v>
      </c>
      <c r="H872" s="133" t="s">
        <v>941</v>
      </c>
      <c r="I872" s="134">
        <v>1</v>
      </c>
      <c r="J872" s="135">
        <v>131517.9</v>
      </c>
      <c r="K872" s="136">
        <v>112776.66</v>
      </c>
      <c r="L872" s="137">
        <v>162260</v>
      </c>
      <c r="M872" s="138">
        <v>0.83</v>
      </c>
      <c r="N872" s="139">
        <v>134680</v>
      </c>
      <c r="O872" s="140"/>
      <c r="P872" s="141"/>
      <c r="Q872" s="142" t="s">
        <v>2056</v>
      </c>
    </row>
    <row r="873" ht="15.75" customHeight="1" spans="1:17">
      <c r="A873" s="115" t="s">
        <v>2064</v>
      </c>
      <c r="B873" s="127"/>
      <c r="C873" s="128"/>
      <c r="D873" s="108" t="s">
        <v>2065</v>
      </c>
      <c r="E873" s="108"/>
      <c r="F873" s="132"/>
      <c r="G873" s="119">
        <v>42705</v>
      </c>
      <c r="H873" s="133" t="s">
        <v>941</v>
      </c>
      <c r="I873" s="134">
        <v>1</v>
      </c>
      <c r="J873" s="135">
        <v>989842</v>
      </c>
      <c r="K873" s="136">
        <v>907561.48</v>
      </c>
      <c r="L873" s="137">
        <v>1221240</v>
      </c>
      <c r="M873" s="138">
        <v>0.89</v>
      </c>
      <c r="N873" s="139">
        <v>1086900</v>
      </c>
      <c r="O873" s="140"/>
      <c r="P873" s="141"/>
      <c r="Q873" s="142" t="s">
        <v>2056</v>
      </c>
    </row>
    <row r="874" ht="15.75" customHeight="1" spans="1:17">
      <c r="A874" s="115" t="s">
        <v>2066</v>
      </c>
      <c r="B874" s="127"/>
      <c r="C874" s="128"/>
      <c r="D874" s="108" t="s">
        <v>2067</v>
      </c>
      <c r="E874" s="108"/>
      <c r="F874" s="132"/>
      <c r="G874" s="119">
        <v>41974</v>
      </c>
      <c r="H874" s="133" t="s">
        <v>941</v>
      </c>
      <c r="I874" s="134">
        <v>1</v>
      </c>
      <c r="J874" s="135">
        <v>118145</v>
      </c>
      <c r="K874" s="136">
        <v>97100.3</v>
      </c>
      <c r="L874" s="137">
        <v>153790</v>
      </c>
      <c r="M874" s="138">
        <v>0.79</v>
      </c>
      <c r="N874" s="139">
        <v>121490</v>
      </c>
      <c r="O874" s="140"/>
      <c r="P874" s="141"/>
      <c r="Q874" s="142" t="s">
        <v>2056</v>
      </c>
    </row>
    <row r="875" ht="15.75" customHeight="1" spans="1:17">
      <c r="A875" s="115" t="s">
        <v>2068</v>
      </c>
      <c r="B875" s="127"/>
      <c r="C875" s="128"/>
      <c r="D875" s="108" t="s">
        <v>2069</v>
      </c>
      <c r="E875" s="108"/>
      <c r="F875" s="132"/>
      <c r="G875" s="119">
        <v>43187</v>
      </c>
      <c r="H875" s="133" t="s">
        <v>941</v>
      </c>
      <c r="I875" s="134">
        <v>1</v>
      </c>
      <c r="J875" s="135">
        <v>272600</v>
      </c>
      <c r="K875" s="136">
        <v>266125.76</v>
      </c>
      <c r="L875" s="137">
        <v>323980</v>
      </c>
      <c r="M875" s="138">
        <v>0.95</v>
      </c>
      <c r="N875" s="139">
        <v>307780</v>
      </c>
      <c r="O875" s="140"/>
      <c r="P875" s="141"/>
      <c r="Q875" s="142" t="s">
        <v>2056</v>
      </c>
    </row>
    <row r="876" ht="15.75" customHeight="1" spans="1:17">
      <c r="A876" s="115" t="s">
        <v>2070</v>
      </c>
      <c r="B876" s="127"/>
      <c r="C876" s="128"/>
      <c r="D876" s="108" t="s">
        <v>2071</v>
      </c>
      <c r="E876" s="108"/>
      <c r="F876" s="132"/>
      <c r="G876" s="119">
        <v>43373</v>
      </c>
      <c r="H876" s="133" t="s">
        <v>941</v>
      </c>
      <c r="I876" s="134">
        <v>1</v>
      </c>
      <c r="J876" s="135">
        <v>265428.73</v>
      </c>
      <c r="K876" s="136">
        <v>265428.73</v>
      </c>
      <c r="L876" s="137">
        <v>315460</v>
      </c>
      <c r="M876" s="138">
        <v>0.98</v>
      </c>
      <c r="N876" s="139">
        <v>309150</v>
      </c>
      <c r="O876" s="140"/>
      <c r="P876" s="141"/>
      <c r="Q876" s="142" t="s">
        <v>2056</v>
      </c>
    </row>
    <row r="877" ht="15.75" customHeight="1" spans="1:17">
      <c r="A877" s="115" t="s">
        <v>2072</v>
      </c>
      <c r="B877" s="127"/>
      <c r="C877" s="128"/>
      <c r="D877" s="108" t="s">
        <v>1305</v>
      </c>
      <c r="E877" s="108"/>
      <c r="F877" s="132"/>
      <c r="G877" s="119">
        <v>42552</v>
      </c>
      <c r="H877" s="133" t="s">
        <v>941</v>
      </c>
      <c r="I877" s="134">
        <v>1</v>
      </c>
      <c r="J877" s="135">
        <v>37307.36</v>
      </c>
      <c r="K877" s="136">
        <v>33467.94</v>
      </c>
      <c r="L877" s="137">
        <v>46030</v>
      </c>
      <c r="M877" s="138">
        <v>0.87</v>
      </c>
      <c r="N877" s="139">
        <v>40050</v>
      </c>
      <c r="O877" s="140"/>
      <c r="P877" s="141"/>
      <c r="Q877" s="142" t="s">
        <v>2073</v>
      </c>
    </row>
    <row r="878" ht="15.75" customHeight="1" spans="1:17">
      <c r="A878" s="115" t="s">
        <v>2074</v>
      </c>
      <c r="B878" s="127"/>
      <c r="C878" s="144"/>
      <c r="D878" s="108" t="s">
        <v>1303</v>
      </c>
      <c r="E878" s="108"/>
      <c r="F878" s="132"/>
      <c r="G878" s="119">
        <v>42552</v>
      </c>
      <c r="H878" s="133" t="s">
        <v>941</v>
      </c>
      <c r="I878" s="134">
        <v>1</v>
      </c>
      <c r="J878" s="135">
        <v>39997.36</v>
      </c>
      <c r="K878" s="136">
        <v>35881.04</v>
      </c>
      <c r="L878" s="137">
        <v>49350</v>
      </c>
      <c r="M878" s="138">
        <v>0.87</v>
      </c>
      <c r="N878" s="139">
        <v>42930</v>
      </c>
      <c r="O878" s="140"/>
      <c r="P878" s="141"/>
      <c r="Q878" s="142" t="s">
        <v>2073</v>
      </c>
    </row>
    <row r="879" s="77" customFormat="1" ht="15.75" customHeight="1" spans="1:17">
      <c r="A879" s="115" t="s">
        <v>2075</v>
      </c>
      <c r="B879" s="169"/>
      <c r="C879" s="169"/>
      <c r="D879" s="146" t="s">
        <v>2076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2077</v>
      </c>
      <c r="B880" s="115" t="s">
        <v>2078</v>
      </c>
      <c r="C880" s="164" t="s">
        <v>2079</v>
      </c>
      <c r="D880" s="170" t="s">
        <v>847</v>
      </c>
      <c r="E880" s="17">
        <v>1</v>
      </c>
      <c r="F880" s="14" t="s">
        <v>839</v>
      </c>
      <c r="G880" s="119">
        <v>39753</v>
      </c>
      <c r="H880" s="61" t="s">
        <v>840</v>
      </c>
      <c r="I880" s="120">
        <v>350</v>
      </c>
      <c r="J880" s="121">
        <v>18169230.06</v>
      </c>
      <c r="K880" s="161">
        <v>11645222.07</v>
      </c>
      <c r="L880" s="122">
        <v>224020</v>
      </c>
      <c r="M880" s="123">
        <v>0.63</v>
      </c>
      <c r="N880" s="122">
        <v>141130</v>
      </c>
      <c r="O880" s="124"/>
      <c r="P880" s="125">
        <f t="shared" ref="P880:P930" si="16">L880/I880</f>
        <v>640</v>
      </c>
      <c r="Q880" s="126" t="s">
        <v>2080</v>
      </c>
    </row>
    <row r="881" s="2" customFormat="1" ht="15.75" customHeight="1" spans="1:17">
      <c r="A881" s="115" t="s">
        <v>2081</v>
      </c>
      <c r="B881" s="115"/>
      <c r="C881" s="156"/>
      <c r="D881" s="170" t="s">
        <v>847</v>
      </c>
      <c r="E881" s="17">
        <v>2</v>
      </c>
      <c r="F881" s="14" t="s">
        <v>839</v>
      </c>
      <c r="G881" s="119">
        <v>39753</v>
      </c>
      <c r="H881" s="61" t="s">
        <v>840</v>
      </c>
      <c r="I881" s="120">
        <v>350</v>
      </c>
      <c r="J881" s="129"/>
      <c r="K881" s="129"/>
      <c r="L881" s="122">
        <v>224020</v>
      </c>
      <c r="M881" s="123">
        <v>0.63</v>
      </c>
      <c r="N881" s="122">
        <v>141130</v>
      </c>
      <c r="O881" s="124"/>
      <c r="P881" s="125">
        <f t="shared" si="16"/>
        <v>640</v>
      </c>
      <c r="Q881" s="126" t="s">
        <v>2080</v>
      </c>
    </row>
    <row r="882" s="2" customFormat="1" ht="15.75" customHeight="1" spans="1:17">
      <c r="A882" s="115" t="s">
        <v>2082</v>
      </c>
      <c r="B882" s="115"/>
      <c r="C882" s="156"/>
      <c r="D882" s="170" t="s">
        <v>847</v>
      </c>
      <c r="E882" s="17">
        <v>1</v>
      </c>
      <c r="F882" s="14" t="s">
        <v>839</v>
      </c>
      <c r="G882" s="119">
        <v>39753</v>
      </c>
      <c r="H882" s="61" t="s">
        <v>840</v>
      </c>
      <c r="I882" s="120">
        <v>350</v>
      </c>
      <c r="J882" s="129"/>
      <c r="K882" s="129"/>
      <c r="L882" s="122">
        <v>224020</v>
      </c>
      <c r="M882" s="123">
        <v>0.63</v>
      </c>
      <c r="N882" s="122">
        <v>141130</v>
      </c>
      <c r="O882" s="124"/>
      <c r="P882" s="125">
        <f t="shared" si="16"/>
        <v>640</v>
      </c>
      <c r="Q882" s="126" t="s">
        <v>2080</v>
      </c>
    </row>
    <row r="883" s="2" customFormat="1" ht="15.75" customHeight="1" spans="1:17">
      <c r="A883" s="115" t="s">
        <v>2083</v>
      </c>
      <c r="B883" s="115"/>
      <c r="C883" s="156"/>
      <c r="D883" s="170" t="s">
        <v>847</v>
      </c>
      <c r="E883" s="17">
        <v>2</v>
      </c>
      <c r="F883" s="14" t="s">
        <v>839</v>
      </c>
      <c r="G883" s="119">
        <v>39753</v>
      </c>
      <c r="H883" s="61" t="s">
        <v>840</v>
      </c>
      <c r="I883" s="120">
        <v>350</v>
      </c>
      <c r="J883" s="129"/>
      <c r="K883" s="129"/>
      <c r="L883" s="122">
        <v>224020</v>
      </c>
      <c r="M883" s="123">
        <v>0.63</v>
      </c>
      <c r="N883" s="122">
        <v>141130</v>
      </c>
      <c r="O883" s="124"/>
      <c r="P883" s="125">
        <f t="shared" si="16"/>
        <v>640</v>
      </c>
      <c r="Q883" s="126" t="s">
        <v>2080</v>
      </c>
    </row>
    <row r="884" s="2" customFormat="1" ht="15.75" customHeight="1" spans="1:17">
      <c r="A884" s="115" t="s">
        <v>2084</v>
      </c>
      <c r="B884" s="115"/>
      <c r="C884" s="156"/>
      <c r="D884" s="170" t="s">
        <v>847</v>
      </c>
      <c r="E884" s="17">
        <v>3</v>
      </c>
      <c r="F884" s="14" t="s">
        <v>839</v>
      </c>
      <c r="G884" s="119">
        <v>39753</v>
      </c>
      <c r="H884" s="61" t="s">
        <v>840</v>
      </c>
      <c r="I884" s="120">
        <v>350</v>
      </c>
      <c r="J884" s="129"/>
      <c r="K884" s="129"/>
      <c r="L884" s="122">
        <v>224020</v>
      </c>
      <c r="M884" s="123">
        <v>0.63</v>
      </c>
      <c r="N884" s="122">
        <v>141130</v>
      </c>
      <c r="O884" s="124"/>
      <c r="P884" s="125">
        <f t="shared" si="16"/>
        <v>640</v>
      </c>
      <c r="Q884" s="126" t="s">
        <v>2080</v>
      </c>
    </row>
    <row r="885" s="2" customFormat="1" ht="15.75" customHeight="1" spans="1:17">
      <c r="A885" s="115" t="s">
        <v>2085</v>
      </c>
      <c r="B885" s="115"/>
      <c r="C885" s="156"/>
      <c r="D885" s="170" t="s">
        <v>847</v>
      </c>
      <c r="E885" s="17">
        <v>4</v>
      </c>
      <c r="F885" s="14" t="s">
        <v>839</v>
      </c>
      <c r="G885" s="119">
        <v>39753</v>
      </c>
      <c r="H885" s="61" t="s">
        <v>840</v>
      </c>
      <c r="I885" s="120">
        <v>350</v>
      </c>
      <c r="J885" s="129"/>
      <c r="K885" s="129"/>
      <c r="L885" s="122">
        <v>224020</v>
      </c>
      <c r="M885" s="123">
        <v>0.63</v>
      </c>
      <c r="N885" s="122">
        <v>141130</v>
      </c>
      <c r="O885" s="124"/>
      <c r="P885" s="125">
        <f t="shared" si="16"/>
        <v>640</v>
      </c>
      <c r="Q885" s="126" t="s">
        <v>2080</v>
      </c>
    </row>
    <row r="886" s="2" customFormat="1" ht="15.75" customHeight="1" spans="1:17">
      <c r="A886" s="115" t="s">
        <v>2086</v>
      </c>
      <c r="B886" s="115"/>
      <c r="C886" s="156"/>
      <c r="D886" s="170" t="s">
        <v>847</v>
      </c>
      <c r="E886" s="17">
        <v>5</v>
      </c>
      <c r="F886" s="14" t="s">
        <v>839</v>
      </c>
      <c r="G886" s="119">
        <v>39753</v>
      </c>
      <c r="H886" s="61" t="s">
        <v>840</v>
      </c>
      <c r="I886" s="120">
        <v>350</v>
      </c>
      <c r="J886" s="129"/>
      <c r="K886" s="129"/>
      <c r="L886" s="122">
        <v>224020</v>
      </c>
      <c r="M886" s="123">
        <v>0.63</v>
      </c>
      <c r="N886" s="122">
        <v>141130</v>
      </c>
      <c r="O886" s="124"/>
      <c r="P886" s="125">
        <f t="shared" si="16"/>
        <v>640</v>
      </c>
      <c r="Q886" s="126" t="s">
        <v>2080</v>
      </c>
    </row>
    <row r="887" s="2" customFormat="1" ht="15.75" customHeight="1" spans="1:17">
      <c r="A887" s="115" t="s">
        <v>2087</v>
      </c>
      <c r="B887" s="115"/>
      <c r="C887" s="156"/>
      <c r="D887" s="170" t="s">
        <v>847</v>
      </c>
      <c r="E887" s="17">
        <v>6</v>
      </c>
      <c r="F887" s="14" t="s">
        <v>839</v>
      </c>
      <c r="G887" s="119">
        <v>39753</v>
      </c>
      <c r="H887" s="61" t="s">
        <v>840</v>
      </c>
      <c r="I887" s="120">
        <v>350</v>
      </c>
      <c r="J887" s="129"/>
      <c r="K887" s="129"/>
      <c r="L887" s="122">
        <v>224020</v>
      </c>
      <c r="M887" s="123">
        <v>0.63</v>
      </c>
      <c r="N887" s="122">
        <v>141130</v>
      </c>
      <c r="O887" s="124"/>
      <c r="P887" s="125">
        <f t="shared" si="16"/>
        <v>640</v>
      </c>
      <c r="Q887" s="126" t="s">
        <v>2080</v>
      </c>
    </row>
    <row r="888" s="2" customFormat="1" ht="15.75" customHeight="1" spans="1:17">
      <c r="A888" s="115" t="s">
        <v>2088</v>
      </c>
      <c r="B888" s="115"/>
      <c r="C888" s="156"/>
      <c r="D888" s="170" t="s">
        <v>847</v>
      </c>
      <c r="E888" s="17">
        <v>7</v>
      </c>
      <c r="F888" s="14" t="s">
        <v>839</v>
      </c>
      <c r="G888" s="119">
        <v>39753</v>
      </c>
      <c r="H888" s="61" t="s">
        <v>840</v>
      </c>
      <c r="I888" s="120">
        <v>350</v>
      </c>
      <c r="J888" s="129"/>
      <c r="K888" s="129"/>
      <c r="L888" s="122">
        <v>224020</v>
      </c>
      <c r="M888" s="123">
        <v>0.63</v>
      </c>
      <c r="N888" s="122">
        <v>141130</v>
      </c>
      <c r="O888" s="124"/>
      <c r="P888" s="125">
        <f t="shared" si="16"/>
        <v>640</v>
      </c>
      <c r="Q888" s="126" t="s">
        <v>2080</v>
      </c>
    </row>
    <row r="889" s="75" customFormat="1" ht="15.75" customHeight="1" spans="1:17">
      <c r="A889" s="115" t="s">
        <v>2089</v>
      </c>
      <c r="B889" s="115"/>
      <c r="C889" s="156"/>
      <c r="D889" s="170" t="s">
        <v>847</v>
      </c>
      <c r="E889" s="17">
        <v>8</v>
      </c>
      <c r="F889" s="14" t="s">
        <v>839</v>
      </c>
      <c r="G889" s="119">
        <v>39753</v>
      </c>
      <c r="H889" s="61" t="s">
        <v>840</v>
      </c>
      <c r="I889" s="120">
        <v>350</v>
      </c>
      <c r="J889" s="129"/>
      <c r="K889" s="129"/>
      <c r="L889" s="122">
        <v>224020</v>
      </c>
      <c r="M889" s="123">
        <v>0.63</v>
      </c>
      <c r="N889" s="122">
        <v>141130</v>
      </c>
      <c r="O889" s="124"/>
      <c r="P889" s="125">
        <f t="shared" si="16"/>
        <v>640</v>
      </c>
      <c r="Q889" s="126" t="s">
        <v>2080</v>
      </c>
    </row>
    <row r="890" s="2" customFormat="1" ht="15.75" customHeight="1" spans="1:17">
      <c r="A890" s="115" t="s">
        <v>2090</v>
      </c>
      <c r="B890" s="115"/>
      <c r="C890" s="156"/>
      <c r="D890" s="170" t="s">
        <v>847</v>
      </c>
      <c r="E890" s="17">
        <v>9</v>
      </c>
      <c r="F890" s="14" t="s">
        <v>839</v>
      </c>
      <c r="G890" s="119">
        <v>39753</v>
      </c>
      <c r="H890" s="61" t="s">
        <v>840</v>
      </c>
      <c r="I890" s="120">
        <v>350</v>
      </c>
      <c r="J890" s="129"/>
      <c r="K890" s="129"/>
      <c r="L890" s="122">
        <v>224020</v>
      </c>
      <c r="M890" s="123">
        <v>0.63</v>
      </c>
      <c r="N890" s="122">
        <v>141130</v>
      </c>
      <c r="O890" s="124"/>
      <c r="P890" s="125">
        <f t="shared" si="16"/>
        <v>640</v>
      </c>
      <c r="Q890" s="126" t="s">
        <v>2080</v>
      </c>
    </row>
    <row r="891" s="2" customFormat="1" ht="15.75" customHeight="1" spans="1:17">
      <c r="A891" s="115" t="s">
        <v>2091</v>
      </c>
      <c r="B891" s="115"/>
      <c r="C891" s="156"/>
      <c r="D891" s="170" t="s">
        <v>847</v>
      </c>
      <c r="E891" s="17">
        <v>10</v>
      </c>
      <c r="F891" s="14" t="s">
        <v>839</v>
      </c>
      <c r="G891" s="119">
        <v>43010</v>
      </c>
      <c r="H891" s="61" t="s">
        <v>840</v>
      </c>
      <c r="I891" s="120">
        <v>370</v>
      </c>
      <c r="J891" s="129"/>
      <c r="K891" s="129"/>
      <c r="L891" s="122">
        <v>236820</v>
      </c>
      <c r="M891" s="123">
        <v>0.89</v>
      </c>
      <c r="N891" s="122">
        <v>210770</v>
      </c>
      <c r="O891" s="124"/>
      <c r="P891" s="125">
        <f t="shared" si="16"/>
        <v>640</v>
      </c>
      <c r="Q891" s="126" t="s">
        <v>2080</v>
      </c>
    </row>
    <row r="892" s="2" customFormat="1" ht="15.75" customHeight="1" spans="1:17">
      <c r="A892" s="115" t="s">
        <v>2092</v>
      </c>
      <c r="B892" s="115"/>
      <c r="C892" s="156"/>
      <c r="D892" s="170" t="s">
        <v>847</v>
      </c>
      <c r="E892" s="17">
        <v>11</v>
      </c>
      <c r="F892" s="14" t="s">
        <v>839</v>
      </c>
      <c r="G892" s="119">
        <v>43010</v>
      </c>
      <c r="H892" s="61" t="s">
        <v>840</v>
      </c>
      <c r="I892" s="120">
        <v>370</v>
      </c>
      <c r="J892" s="129"/>
      <c r="K892" s="129"/>
      <c r="L892" s="122">
        <v>236820</v>
      </c>
      <c r="M892" s="123">
        <v>0.89</v>
      </c>
      <c r="N892" s="122">
        <v>210770</v>
      </c>
      <c r="O892" s="124"/>
      <c r="P892" s="125">
        <f t="shared" si="16"/>
        <v>640</v>
      </c>
      <c r="Q892" s="126" t="s">
        <v>2080</v>
      </c>
    </row>
    <row r="893" s="2" customFormat="1" ht="15.75" customHeight="1" spans="1:17">
      <c r="A893" s="115" t="s">
        <v>2093</v>
      </c>
      <c r="B893" s="115"/>
      <c r="C893" s="156"/>
      <c r="D893" s="170" t="s">
        <v>847</v>
      </c>
      <c r="E893" s="17">
        <v>12</v>
      </c>
      <c r="F893" s="14" t="s">
        <v>839</v>
      </c>
      <c r="G893" s="119">
        <v>43010</v>
      </c>
      <c r="H893" s="61" t="s">
        <v>840</v>
      </c>
      <c r="I893" s="120">
        <v>370</v>
      </c>
      <c r="J893" s="129"/>
      <c r="K893" s="129"/>
      <c r="L893" s="122">
        <v>236820</v>
      </c>
      <c r="M893" s="123">
        <v>0.89</v>
      </c>
      <c r="N893" s="122">
        <v>210770</v>
      </c>
      <c r="O893" s="124"/>
      <c r="P893" s="125">
        <f t="shared" si="16"/>
        <v>640</v>
      </c>
      <c r="Q893" s="126" t="s">
        <v>2080</v>
      </c>
    </row>
    <row r="894" s="2" customFormat="1" ht="15.75" customHeight="1" spans="1:17">
      <c r="A894" s="115" t="s">
        <v>2094</v>
      </c>
      <c r="B894" s="115"/>
      <c r="C894" s="156"/>
      <c r="D894" s="170" t="s">
        <v>847</v>
      </c>
      <c r="E894" s="17">
        <v>13</v>
      </c>
      <c r="F894" s="14" t="s">
        <v>839</v>
      </c>
      <c r="G894" s="119">
        <v>43010</v>
      </c>
      <c r="H894" s="61" t="s">
        <v>840</v>
      </c>
      <c r="I894" s="120">
        <v>370</v>
      </c>
      <c r="J894" s="129"/>
      <c r="K894" s="129"/>
      <c r="L894" s="122">
        <v>236820</v>
      </c>
      <c r="M894" s="123">
        <v>0.89</v>
      </c>
      <c r="N894" s="122">
        <v>210770</v>
      </c>
      <c r="O894" s="124"/>
      <c r="P894" s="125">
        <f t="shared" si="16"/>
        <v>640</v>
      </c>
      <c r="Q894" s="126" t="s">
        <v>2080</v>
      </c>
    </row>
    <row r="895" s="2" customFormat="1" ht="15.75" customHeight="1" spans="1:17">
      <c r="A895" s="115" t="s">
        <v>2095</v>
      </c>
      <c r="B895" s="115"/>
      <c r="C895" s="156"/>
      <c r="D895" s="170" t="s">
        <v>847</v>
      </c>
      <c r="E895" s="17">
        <v>14</v>
      </c>
      <c r="F895" s="14" t="s">
        <v>839</v>
      </c>
      <c r="G895" s="119">
        <v>43010</v>
      </c>
      <c r="H895" s="61" t="s">
        <v>840</v>
      </c>
      <c r="I895" s="120">
        <v>370</v>
      </c>
      <c r="J895" s="129"/>
      <c r="K895" s="129"/>
      <c r="L895" s="122">
        <v>236820</v>
      </c>
      <c r="M895" s="123">
        <v>0.89</v>
      </c>
      <c r="N895" s="122">
        <v>210770</v>
      </c>
      <c r="O895" s="124"/>
      <c r="P895" s="125">
        <f t="shared" si="16"/>
        <v>640</v>
      </c>
      <c r="Q895" s="126" t="s">
        <v>2080</v>
      </c>
    </row>
    <row r="896" s="2" customFormat="1" ht="15.75" customHeight="1" spans="1:17">
      <c r="A896" s="115" t="s">
        <v>2096</v>
      </c>
      <c r="B896" s="115"/>
      <c r="C896" s="156"/>
      <c r="D896" s="170" t="s">
        <v>847</v>
      </c>
      <c r="E896" s="17">
        <v>15</v>
      </c>
      <c r="F896" s="14" t="s">
        <v>839</v>
      </c>
      <c r="G896" s="119">
        <v>41488</v>
      </c>
      <c r="H896" s="61" t="s">
        <v>840</v>
      </c>
      <c r="I896" s="120">
        <v>420</v>
      </c>
      <c r="J896" s="129"/>
      <c r="K896" s="129"/>
      <c r="L896" s="122">
        <v>268830</v>
      </c>
      <c r="M896" s="123">
        <v>0.76</v>
      </c>
      <c r="N896" s="122">
        <v>204310</v>
      </c>
      <c r="O896" s="124"/>
      <c r="P896" s="125">
        <f t="shared" si="16"/>
        <v>640</v>
      </c>
      <c r="Q896" s="126" t="s">
        <v>2080</v>
      </c>
    </row>
    <row r="897" s="2" customFormat="1" ht="15.75" customHeight="1" spans="1:17">
      <c r="A897" s="115" t="s">
        <v>2097</v>
      </c>
      <c r="B897" s="115"/>
      <c r="C897" s="156"/>
      <c r="D897" s="170" t="s">
        <v>847</v>
      </c>
      <c r="E897" s="17">
        <v>16</v>
      </c>
      <c r="F897" s="14" t="s">
        <v>839</v>
      </c>
      <c r="G897" s="119">
        <v>43010</v>
      </c>
      <c r="H897" s="61" t="s">
        <v>840</v>
      </c>
      <c r="I897" s="120">
        <v>370</v>
      </c>
      <c r="J897" s="129"/>
      <c r="K897" s="129"/>
      <c r="L897" s="122">
        <v>236820</v>
      </c>
      <c r="M897" s="123">
        <v>0.89</v>
      </c>
      <c r="N897" s="122">
        <v>210770</v>
      </c>
      <c r="O897" s="124"/>
      <c r="P897" s="125">
        <f t="shared" si="16"/>
        <v>640</v>
      </c>
      <c r="Q897" s="126" t="s">
        <v>2080</v>
      </c>
    </row>
    <row r="898" s="2" customFormat="1" ht="15.75" customHeight="1" spans="1:17">
      <c r="A898" s="115" t="s">
        <v>2098</v>
      </c>
      <c r="B898" s="115"/>
      <c r="C898" s="156"/>
      <c r="D898" s="170" t="s">
        <v>847</v>
      </c>
      <c r="E898" s="17">
        <v>17</v>
      </c>
      <c r="F898" s="14" t="s">
        <v>839</v>
      </c>
      <c r="G898" s="119">
        <v>41488</v>
      </c>
      <c r="H898" s="61" t="s">
        <v>840</v>
      </c>
      <c r="I898" s="120">
        <v>420</v>
      </c>
      <c r="J898" s="129"/>
      <c r="K898" s="129"/>
      <c r="L898" s="122">
        <v>268830</v>
      </c>
      <c r="M898" s="123">
        <v>0.76</v>
      </c>
      <c r="N898" s="122">
        <v>204310</v>
      </c>
      <c r="O898" s="124"/>
      <c r="P898" s="125">
        <f t="shared" si="16"/>
        <v>640</v>
      </c>
      <c r="Q898" s="126" t="s">
        <v>2080</v>
      </c>
    </row>
    <row r="899" s="2" customFormat="1" ht="15.75" customHeight="1" spans="1:17">
      <c r="A899" s="115" t="s">
        <v>2099</v>
      </c>
      <c r="B899" s="115"/>
      <c r="C899" s="156"/>
      <c r="D899" s="170" t="s">
        <v>847</v>
      </c>
      <c r="E899" s="17">
        <v>18</v>
      </c>
      <c r="F899" s="14" t="s">
        <v>839</v>
      </c>
      <c r="G899" s="119">
        <v>43010</v>
      </c>
      <c r="H899" s="61" t="s">
        <v>840</v>
      </c>
      <c r="I899" s="120">
        <v>370</v>
      </c>
      <c r="J899" s="129"/>
      <c r="K899" s="129"/>
      <c r="L899" s="122">
        <v>236820</v>
      </c>
      <c r="M899" s="123">
        <v>0.89</v>
      </c>
      <c r="N899" s="122">
        <v>210770</v>
      </c>
      <c r="O899" s="124"/>
      <c r="P899" s="125">
        <f t="shared" si="16"/>
        <v>640</v>
      </c>
      <c r="Q899" s="126" t="s">
        <v>2080</v>
      </c>
    </row>
    <row r="900" s="2" customFormat="1" ht="15.75" customHeight="1" spans="1:17">
      <c r="A900" s="115" t="s">
        <v>2100</v>
      </c>
      <c r="B900" s="115"/>
      <c r="C900" s="156"/>
      <c r="D900" s="170" t="s">
        <v>847</v>
      </c>
      <c r="E900" s="17">
        <v>19</v>
      </c>
      <c r="F900" s="14" t="s">
        <v>839</v>
      </c>
      <c r="G900" s="119">
        <v>41488</v>
      </c>
      <c r="H900" s="61" t="s">
        <v>840</v>
      </c>
      <c r="I900" s="120">
        <v>420</v>
      </c>
      <c r="J900" s="129"/>
      <c r="K900" s="129"/>
      <c r="L900" s="122">
        <v>268830</v>
      </c>
      <c r="M900" s="123">
        <v>0.76</v>
      </c>
      <c r="N900" s="122">
        <v>204310</v>
      </c>
      <c r="O900" s="124"/>
      <c r="P900" s="125">
        <f t="shared" si="16"/>
        <v>640</v>
      </c>
      <c r="Q900" s="126" t="s">
        <v>2080</v>
      </c>
    </row>
    <row r="901" s="2" customFormat="1" ht="15.75" customHeight="1" spans="1:17">
      <c r="A901" s="115" t="s">
        <v>2101</v>
      </c>
      <c r="B901" s="115"/>
      <c r="C901" s="156"/>
      <c r="D901" s="170" t="s">
        <v>847</v>
      </c>
      <c r="E901" s="17">
        <v>20</v>
      </c>
      <c r="F901" s="14" t="s">
        <v>839</v>
      </c>
      <c r="G901" s="119">
        <v>43010</v>
      </c>
      <c r="H901" s="61" t="s">
        <v>840</v>
      </c>
      <c r="I901" s="120">
        <v>370</v>
      </c>
      <c r="J901" s="129"/>
      <c r="K901" s="129"/>
      <c r="L901" s="122">
        <v>236820</v>
      </c>
      <c r="M901" s="123">
        <v>0.89</v>
      </c>
      <c r="N901" s="122">
        <v>210770</v>
      </c>
      <c r="O901" s="124"/>
      <c r="P901" s="125">
        <f t="shared" si="16"/>
        <v>640</v>
      </c>
      <c r="Q901" s="126" t="s">
        <v>2080</v>
      </c>
    </row>
    <row r="902" s="2" customFormat="1" ht="15.75" customHeight="1" spans="1:17">
      <c r="A902" s="115" t="s">
        <v>2102</v>
      </c>
      <c r="B902" s="115"/>
      <c r="C902" s="156"/>
      <c r="D902" s="170" t="s">
        <v>847</v>
      </c>
      <c r="E902" s="17">
        <v>21</v>
      </c>
      <c r="F902" s="14" t="s">
        <v>839</v>
      </c>
      <c r="G902" s="119">
        <v>43010</v>
      </c>
      <c r="H902" s="61" t="s">
        <v>840</v>
      </c>
      <c r="I902" s="120">
        <v>370</v>
      </c>
      <c r="J902" s="129"/>
      <c r="K902" s="129"/>
      <c r="L902" s="122">
        <v>236820</v>
      </c>
      <c r="M902" s="123">
        <v>0.89</v>
      </c>
      <c r="N902" s="122">
        <v>210770</v>
      </c>
      <c r="O902" s="124"/>
      <c r="P902" s="125">
        <f t="shared" si="16"/>
        <v>640</v>
      </c>
      <c r="Q902" s="126" t="s">
        <v>2080</v>
      </c>
    </row>
    <row r="903" s="2" customFormat="1" ht="15.75" customHeight="1" spans="1:17">
      <c r="A903" s="115" t="s">
        <v>2103</v>
      </c>
      <c r="B903" s="115"/>
      <c r="C903" s="156"/>
      <c r="D903" s="170" t="s">
        <v>837</v>
      </c>
      <c r="E903" s="17">
        <v>1</v>
      </c>
      <c r="F903" s="14" t="s">
        <v>839</v>
      </c>
      <c r="G903" s="119">
        <v>39753</v>
      </c>
      <c r="H903" s="61" t="s">
        <v>840</v>
      </c>
      <c r="I903" s="120">
        <v>450</v>
      </c>
      <c r="J903" s="129"/>
      <c r="K903" s="129"/>
      <c r="L903" s="122">
        <v>288030</v>
      </c>
      <c r="M903" s="123">
        <v>0.63</v>
      </c>
      <c r="N903" s="122">
        <v>181460</v>
      </c>
      <c r="O903" s="124"/>
      <c r="P903" s="125">
        <f t="shared" si="16"/>
        <v>640</v>
      </c>
      <c r="Q903" s="126" t="s">
        <v>2080</v>
      </c>
    </row>
    <row r="904" s="75" customFormat="1" ht="15.75" customHeight="1" spans="1:17">
      <c r="A904" s="115" t="s">
        <v>2104</v>
      </c>
      <c r="B904" s="115"/>
      <c r="C904" s="156"/>
      <c r="D904" s="170" t="s">
        <v>837</v>
      </c>
      <c r="E904" s="17">
        <v>2</v>
      </c>
      <c r="F904" s="14" t="s">
        <v>839</v>
      </c>
      <c r="G904" s="119">
        <v>39753</v>
      </c>
      <c r="H904" s="61" t="s">
        <v>840</v>
      </c>
      <c r="I904" s="120">
        <v>450</v>
      </c>
      <c r="J904" s="129"/>
      <c r="K904" s="129"/>
      <c r="L904" s="122">
        <v>288030</v>
      </c>
      <c r="M904" s="123">
        <v>0.63</v>
      </c>
      <c r="N904" s="122">
        <v>181460</v>
      </c>
      <c r="O904" s="124"/>
      <c r="P904" s="125">
        <f t="shared" si="16"/>
        <v>640</v>
      </c>
      <c r="Q904" s="126" t="s">
        <v>2080</v>
      </c>
    </row>
    <row r="905" s="2" customFormat="1" ht="15.75" customHeight="1" spans="1:17">
      <c r="A905" s="115" t="s">
        <v>2105</v>
      </c>
      <c r="B905" s="115"/>
      <c r="C905" s="156"/>
      <c r="D905" s="170" t="s">
        <v>837</v>
      </c>
      <c r="E905" s="17">
        <v>3</v>
      </c>
      <c r="F905" s="14" t="s">
        <v>839</v>
      </c>
      <c r="G905" s="119">
        <v>39753</v>
      </c>
      <c r="H905" s="61" t="s">
        <v>840</v>
      </c>
      <c r="I905" s="120">
        <v>450</v>
      </c>
      <c r="J905" s="129"/>
      <c r="K905" s="129"/>
      <c r="L905" s="122">
        <v>288030</v>
      </c>
      <c r="M905" s="123">
        <v>0.63</v>
      </c>
      <c r="N905" s="122">
        <v>181460</v>
      </c>
      <c r="O905" s="124"/>
      <c r="P905" s="125">
        <f t="shared" si="16"/>
        <v>640</v>
      </c>
      <c r="Q905" s="126" t="s">
        <v>2080</v>
      </c>
    </row>
    <row r="906" s="2" customFormat="1" ht="15.75" customHeight="1" spans="1:17">
      <c r="A906" s="115" t="s">
        <v>2106</v>
      </c>
      <c r="B906" s="115"/>
      <c r="C906" s="156"/>
      <c r="D906" s="170" t="s">
        <v>837</v>
      </c>
      <c r="E906" s="17">
        <v>4</v>
      </c>
      <c r="F906" s="14" t="s">
        <v>839</v>
      </c>
      <c r="G906" s="119">
        <v>39753</v>
      </c>
      <c r="H906" s="61" t="s">
        <v>840</v>
      </c>
      <c r="I906" s="120">
        <v>450</v>
      </c>
      <c r="J906" s="129"/>
      <c r="K906" s="129"/>
      <c r="L906" s="122">
        <v>288030</v>
      </c>
      <c r="M906" s="123">
        <v>0.63</v>
      </c>
      <c r="N906" s="122">
        <v>181460</v>
      </c>
      <c r="O906" s="124"/>
      <c r="P906" s="125">
        <f t="shared" si="16"/>
        <v>640</v>
      </c>
      <c r="Q906" s="126" t="s">
        <v>2080</v>
      </c>
    </row>
    <row r="907" s="2" customFormat="1" ht="15.75" customHeight="1" spans="1:17">
      <c r="A907" s="115" t="s">
        <v>2107</v>
      </c>
      <c r="B907" s="115"/>
      <c r="C907" s="156"/>
      <c r="D907" s="170" t="s">
        <v>837</v>
      </c>
      <c r="E907" s="17">
        <v>5</v>
      </c>
      <c r="F907" s="14" t="s">
        <v>839</v>
      </c>
      <c r="G907" s="119">
        <v>39753</v>
      </c>
      <c r="H907" s="61" t="s">
        <v>840</v>
      </c>
      <c r="I907" s="120">
        <v>450</v>
      </c>
      <c r="J907" s="129"/>
      <c r="K907" s="129"/>
      <c r="L907" s="122">
        <v>288030</v>
      </c>
      <c r="M907" s="123">
        <v>0.63</v>
      </c>
      <c r="N907" s="122">
        <v>181460</v>
      </c>
      <c r="O907" s="124"/>
      <c r="P907" s="125">
        <f t="shared" si="16"/>
        <v>640</v>
      </c>
      <c r="Q907" s="126" t="s">
        <v>2080</v>
      </c>
    </row>
    <row r="908" s="2" customFormat="1" ht="15.75" customHeight="1" spans="1:17">
      <c r="A908" s="115" t="s">
        <v>2108</v>
      </c>
      <c r="B908" s="115"/>
      <c r="C908" s="156"/>
      <c r="D908" s="170" t="s">
        <v>837</v>
      </c>
      <c r="E908" s="17">
        <v>6</v>
      </c>
      <c r="F908" s="14" t="s">
        <v>839</v>
      </c>
      <c r="G908" s="119">
        <v>39753</v>
      </c>
      <c r="H908" s="61" t="s">
        <v>840</v>
      </c>
      <c r="I908" s="120">
        <v>450</v>
      </c>
      <c r="J908" s="129"/>
      <c r="K908" s="129"/>
      <c r="L908" s="122">
        <v>288030</v>
      </c>
      <c r="M908" s="123">
        <v>0.63</v>
      </c>
      <c r="N908" s="122">
        <v>181460</v>
      </c>
      <c r="O908" s="124"/>
      <c r="P908" s="125">
        <f t="shared" si="16"/>
        <v>640</v>
      </c>
      <c r="Q908" s="126" t="s">
        <v>2080</v>
      </c>
    </row>
    <row r="909" s="2" customFormat="1" ht="15.75" customHeight="1" spans="1:17">
      <c r="A909" s="115" t="s">
        <v>2109</v>
      </c>
      <c r="B909" s="115"/>
      <c r="C909" s="156"/>
      <c r="D909" s="170" t="s">
        <v>837</v>
      </c>
      <c r="E909" s="17">
        <v>7</v>
      </c>
      <c r="F909" s="14" t="s">
        <v>839</v>
      </c>
      <c r="G909" s="119">
        <v>39753</v>
      </c>
      <c r="H909" s="61" t="s">
        <v>840</v>
      </c>
      <c r="I909" s="120">
        <v>450</v>
      </c>
      <c r="J909" s="129"/>
      <c r="K909" s="129"/>
      <c r="L909" s="122">
        <v>288030</v>
      </c>
      <c r="M909" s="123">
        <v>0.63</v>
      </c>
      <c r="N909" s="122">
        <v>181460</v>
      </c>
      <c r="O909" s="124"/>
      <c r="P909" s="125">
        <f t="shared" si="16"/>
        <v>640</v>
      </c>
      <c r="Q909" s="126" t="s">
        <v>2080</v>
      </c>
    </row>
    <row r="910" s="2" customFormat="1" ht="15.75" customHeight="1" spans="1:17">
      <c r="A910" s="115" t="s">
        <v>2110</v>
      </c>
      <c r="B910" s="115"/>
      <c r="C910" s="156"/>
      <c r="D910" s="170" t="s">
        <v>837</v>
      </c>
      <c r="E910" s="17">
        <v>8</v>
      </c>
      <c r="F910" s="14" t="s">
        <v>839</v>
      </c>
      <c r="G910" s="119">
        <v>39753</v>
      </c>
      <c r="H910" s="61" t="s">
        <v>840</v>
      </c>
      <c r="I910" s="120">
        <v>450</v>
      </c>
      <c r="J910" s="129"/>
      <c r="K910" s="129"/>
      <c r="L910" s="122">
        <v>288030</v>
      </c>
      <c r="M910" s="123">
        <v>0.63</v>
      </c>
      <c r="N910" s="122">
        <v>181460</v>
      </c>
      <c r="O910" s="124"/>
      <c r="P910" s="125">
        <f t="shared" si="16"/>
        <v>640</v>
      </c>
      <c r="Q910" s="126" t="s">
        <v>2080</v>
      </c>
    </row>
    <row r="911" s="2" customFormat="1" ht="15.75" customHeight="1" spans="1:17">
      <c r="A911" s="115" t="s">
        <v>2111</v>
      </c>
      <c r="B911" s="115"/>
      <c r="C911" s="156"/>
      <c r="D911" s="170" t="s">
        <v>837</v>
      </c>
      <c r="E911" s="17">
        <v>9</v>
      </c>
      <c r="F911" s="14" t="s">
        <v>839</v>
      </c>
      <c r="G911" s="119">
        <v>39753</v>
      </c>
      <c r="H911" s="61" t="s">
        <v>840</v>
      </c>
      <c r="I911" s="120">
        <v>450</v>
      </c>
      <c r="J911" s="129"/>
      <c r="K911" s="129"/>
      <c r="L911" s="122">
        <v>288030</v>
      </c>
      <c r="M911" s="123">
        <v>0.63</v>
      </c>
      <c r="N911" s="122">
        <v>181460</v>
      </c>
      <c r="O911" s="124"/>
      <c r="P911" s="125">
        <f t="shared" si="16"/>
        <v>640</v>
      </c>
      <c r="Q911" s="126" t="s">
        <v>2080</v>
      </c>
    </row>
    <row r="912" s="2" customFormat="1" ht="15.75" customHeight="1" spans="1:17">
      <c r="A912" s="115" t="s">
        <v>2112</v>
      </c>
      <c r="B912" s="115"/>
      <c r="C912" s="156"/>
      <c r="D912" s="170" t="s">
        <v>837</v>
      </c>
      <c r="E912" s="17">
        <v>10</v>
      </c>
      <c r="F912" s="14" t="s">
        <v>839</v>
      </c>
      <c r="G912" s="119">
        <v>39753</v>
      </c>
      <c r="H912" s="61" t="s">
        <v>840</v>
      </c>
      <c r="I912" s="120">
        <v>450</v>
      </c>
      <c r="J912" s="129"/>
      <c r="K912" s="129"/>
      <c r="L912" s="122">
        <v>288030</v>
      </c>
      <c r="M912" s="123">
        <v>0.63</v>
      </c>
      <c r="N912" s="122">
        <v>181460</v>
      </c>
      <c r="O912" s="124"/>
      <c r="P912" s="125">
        <f t="shared" si="16"/>
        <v>640</v>
      </c>
      <c r="Q912" s="126" t="s">
        <v>2080</v>
      </c>
    </row>
    <row r="913" s="3" customFormat="1" ht="15.75" customHeight="1" spans="1:17">
      <c r="A913" s="115" t="s">
        <v>2113</v>
      </c>
      <c r="B913" s="115"/>
      <c r="C913" s="156"/>
      <c r="D913" s="170" t="s">
        <v>837</v>
      </c>
      <c r="E913" s="17">
        <v>11</v>
      </c>
      <c r="F913" s="14" t="s">
        <v>839</v>
      </c>
      <c r="G913" s="119">
        <v>39753</v>
      </c>
      <c r="H913" s="61" t="s">
        <v>840</v>
      </c>
      <c r="I913" s="120">
        <v>450</v>
      </c>
      <c r="J913" s="129"/>
      <c r="K913" s="129"/>
      <c r="L913" s="122">
        <v>288030</v>
      </c>
      <c r="M913" s="123">
        <v>0.63</v>
      </c>
      <c r="N913" s="122">
        <v>181460</v>
      </c>
      <c r="O913" s="124"/>
      <c r="P913" s="125">
        <f t="shared" si="16"/>
        <v>640</v>
      </c>
      <c r="Q913" s="126" t="s">
        <v>2080</v>
      </c>
    </row>
    <row r="914" s="3" customFormat="1" ht="15.75" customHeight="1" spans="1:17">
      <c r="A914" s="115" t="s">
        <v>2114</v>
      </c>
      <c r="B914" s="115"/>
      <c r="C914" s="156"/>
      <c r="D914" s="170" t="s">
        <v>837</v>
      </c>
      <c r="E914" s="17">
        <v>12</v>
      </c>
      <c r="F914" s="14" t="s">
        <v>839</v>
      </c>
      <c r="G914" s="119">
        <v>39753</v>
      </c>
      <c r="H914" s="61" t="s">
        <v>840</v>
      </c>
      <c r="I914" s="120">
        <v>450</v>
      </c>
      <c r="J914" s="129"/>
      <c r="K914" s="129"/>
      <c r="L914" s="122">
        <v>288030</v>
      </c>
      <c r="M914" s="123">
        <v>0.63</v>
      </c>
      <c r="N914" s="122">
        <v>181460</v>
      </c>
      <c r="O914" s="124"/>
      <c r="P914" s="125">
        <f t="shared" si="16"/>
        <v>640</v>
      </c>
      <c r="Q914" s="126" t="s">
        <v>2080</v>
      </c>
    </row>
    <row r="915" s="3" customFormat="1" ht="15.75" customHeight="1" spans="1:17">
      <c r="A915" s="115" t="s">
        <v>2115</v>
      </c>
      <c r="B915" s="115"/>
      <c r="C915" s="156"/>
      <c r="D915" s="170" t="s">
        <v>837</v>
      </c>
      <c r="E915" s="17">
        <v>13</v>
      </c>
      <c r="F915" s="14" t="s">
        <v>839</v>
      </c>
      <c r="G915" s="119">
        <v>43010</v>
      </c>
      <c r="H915" s="61" t="s">
        <v>840</v>
      </c>
      <c r="I915" s="120">
        <v>450</v>
      </c>
      <c r="J915" s="129"/>
      <c r="K915" s="129"/>
      <c r="L915" s="122">
        <v>288030</v>
      </c>
      <c r="M915" s="123">
        <v>0.89</v>
      </c>
      <c r="N915" s="122">
        <v>256350</v>
      </c>
      <c r="O915" s="124"/>
      <c r="P915" s="125">
        <f t="shared" si="16"/>
        <v>640</v>
      </c>
      <c r="Q915" s="126" t="s">
        <v>2080</v>
      </c>
    </row>
    <row r="916" s="3" customFormat="1" ht="15.75" customHeight="1" spans="1:17">
      <c r="A916" s="115" t="s">
        <v>2116</v>
      </c>
      <c r="B916" s="115"/>
      <c r="C916" s="156"/>
      <c r="D916" s="170" t="s">
        <v>837</v>
      </c>
      <c r="E916" s="17">
        <v>14</v>
      </c>
      <c r="F916" s="14" t="s">
        <v>839</v>
      </c>
      <c r="G916" s="119">
        <v>43010</v>
      </c>
      <c r="H916" s="61" t="s">
        <v>840</v>
      </c>
      <c r="I916" s="120">
        <v>450</v>
      </c>
      <c r="J916" s="129"/>
      <c r="K916" s="129"/>
      <c r="L916" s="122">
        <v>288030</v>
      </c>
      <c r="M916" s="123">
        <v>0.89</v>
      </c>
      <c r="N916" s="122">
        <v>256350</v>
      </c>
      <c r="O916" s="124"/>
      <c r="P916" s="125">
        <f t="shared" si="16"/>
        <v>640</v>
      </c>
      <c r="Q916" s="126" t="s">
        <v>2080</v>
      </c>
    </row>
    <row r="917" s="3" customFormat="1" ht="15.75" customHeight="1" spans="1:17">
      <c r="A917" s="115" t="s">
        <v>2117</v>
      </c>
      <c r="B917" s="115"/>
      <c r="C917" s="156"/>
      <c r="D917" s="170" t="s">
        <v>837</v>
      </c>
      <c r="E917" s="17">
        <v>15</v>
      </c>
      <c r="F917" s="14" t="s">
        <v>839</v>
      </c>
      <c r="G917" s="119">
        <v>43010</v>
      </c>
      <c r="H917" s="61" t="s">
        <v>840</v>
      </c>
      <c r="I917" s="120">
        <v>450</v>
      </c>
      <c r="J917" s="129"/>
      <c r="K917" s="129"/>
      <c r="L917" s="122">
        <v>288030</v>
      </c>
      <c r="M917" s="123">
        <v>0.89</v>
      </c>
      <c r="N917" s="122">
        <v>256350</v>
      </c>
      <c r="O917" s="124"/>
      <c r="P917" s="125">
        <f t="shared" si="16"/>
        <v>640</v>
      </c>
      <c r="Q917" s="126" t="s">
        <v>2080</v>
      </c>
    </row>
    <row r="918" s="3" customFormat="1" ht="15.75" customHeight="1" spans="1:17">
      <c r="A918" s="115" t="s">
        <v>2118</v>
      </c>
      <c r="B918" s="115"/>
      <c r="C918" s="156"/>
      <c r="D918" s="170" t="s">
        <v>837</v>
      </c>
      <c r="E918" s="17">
        <v>16</v>
      </c>
      <c r="F918" s="14" t="s">
        <v>839</v>
      </c>
      <c r="G918" s="119">
        <v>43010</v>
      </c>
      <c r="H918" s="61" t="s">
        <v>840</v>
      </c>
      <c r="I918" s="120">
        <v>450</v>
      </c>
      <c r="J918" s="129"/>
      <c r="K918" s="129"/>
      <c r="L918" s="122">
        <v>288030</v>
      </c>
      <c r="M918" s="123">
        <v>0.89</v>
      </c>
      <c r="N918" s="122">
        <v>256350</v>
      </c>
      <c r="O918" s="124"/>
      <c r="P918" s="125">
        <f t="shared" si="16"/>
        <v>640</v>
      </c>
      <c r="Q918" s="126" t="s">
        <v>2080</v>
      </c>
    </row>
    <row r="919" s="78" customFormat="1" ht="15.75" customHeight="1" spans="1:17">
      <c r="A919" s="115" t="s">
        <v>2119</v>
      </c>
      <c r="B919" s="115"/>
      <c r="C919" s="156"/>
      <c r="D919" s="170" t="s">
        <v>837</v>
      </c>
      <c r="E919" s="17">
        <v>17</v>
      </c>
      <c r="F919" s="14" t="s">
        <v>839</v>
      </c>
      <c r="G919" s="119">
        <v>43010</v>
      </c>
      <c r="H919" s="61" t="s">
        <v>840</v>
      </c>
      <c r="I919" s="120">
        <v>450</v>
      </c>
      <c r="J919" s="129"/>
      <c r="K919" s="129"/>
      <c r="L919" s="122">
        <v>288030</v>
      </c>
      <c r="M919" s="123">
        <v>0.89</v>
      </c>
      <c r="N919" s="122">
        <v>256350</v>
      </c>
      <c r="O919" s="124"/>
      <c r="P919" s="125">
        <f t="shared" si="16"/>
        <v>640</v>
      </c>
      <c r="Q919" s="126" t="s">
        <v>2080</v>
      </c>
    </row>
    <row r="920" s="3" customFormat="1" ht="15.75" customHeight="1" spans="1:17">
      <c r="A920" s="115" t="s">
        <v>2120</v>
      </c>
      <c r="B920" s="115"/>
      <c r="C920" s="156"/>
      <c r="D920" s="170" t="s">
        <v>837</v>
      </c>
      <c r="E920" s="17">
        <v>18</v>
      </c>
      <c r="F920" s="14" t="s">
        <v>839</v>
      </c>
      <c r="G920" s="119">
        <v>43010</v>
      </c>
      <c r="H920" s="61" t="s">
        <v>840</v>
      </c>
      <c r="I920" s="120">
        <v>450</v>
      </c>
      <c r="J920" s="129"/>
      <c r="K920" s="129"/>
      <c r="L920" s="122">
        <v>288030</v>
      </c>
      <c r="M920" s="123">
        <v>0.89</v>
      </c>
      <c r="N920" s="122">
        <v>256350</v>
      </c>
      <c r="O920" s="124"/>
      <c r="P920" s="125">
        <f t="shared" si="16"/>
        <v>640</v>
      </c>
      <c r="Q920" s="126" t="s">
        <v>2080</v>
      </c>
    </row>
    <row r="921" s="2" customFormat="1" ht="15.75" customHeight="1" spans="1:17">
      <c r="A921" s="115" t="s">
        <v>2121</v>
      </c>
      <c r="B921" s="115"/>
      <c r="C921" s="156"/>
      <c r="D921" s="170" t="s">
        <v>837</v>
      </c>
      <c r="E921" s="17">
        <v>19</v>
      </c>
      <c r="F921" s="14" t="s">
        <v>839</v>
      </c>
      <c r="G921" s="119">
        <v>43010</v>
      </c>
      <c r="H921" s="61" t="s">
        <v>840</v>
      </c>
      <c r="I921" s="120">
        <v>450</v>
      </c>
      <c r="J921" s="129"/>
      <c r="K921" s="129"/>
      <c r="L921" s="122">
        <v>288030</v>
      </c>
      <c r="M921" s="123">
        <v>0.89</v>
      </c>
      <c r="N921" s="122">
        <v>256350</v>
      </c>
      <c r="O921" s="124"/>
      <c r="P921" s="125">
        <f t="shared" si="16"/>
        <v>640</v>
      </c>
      <c r="Q921" s="126" t="s">
        <v>2080</v>
      </c>
    </row>
    <row r="922" s="2" customFormat="1" ht="15.75" customHeight="1" spans="1:17">
      <c r="A922" s="115" t="s">
        <v>2122</v>
      </c>
      <c r="B922" s="115"/>
      <c r="C922" s="156"/>
      <c r="D922" s="170" t="s">
        <v>837</v>
      </c>
      <c r="E922" s="17">
        <v>20</v>
      </c>
      <c r="F922" s="14" t="s">
        <v>839</v>
      </c>
      <c r="G922" s="119">
        <v>43010</v>
      </c>
      <c r="H922" s="61" t="s">
        <v>840</v>
      </c>
      <c r="I922" s="120">
        <v>450</v>
      </c>
      <c r="J922" s="129"/>
      <c r="K922" s="129"/>
      <c r="L922" s="122">
        <v>288030</v>
      </c>
      <c r="M922" s="123">
        <v>0.89</v>
      </c>
      <c r="N922" s="122">
        <v>256350</v>
      </c>
      <c r="O922" s="124"/>
      <c r="P922" s="125">
        <f t="shared" si="16"/>
        <v>640</v>
      </c>
      <c r="Q922" s="126" t="s">
        <v>2080</v>
      </c>
    </row>
    <row r="923" s="2" customFormat="1" ht="15.75" customHeight="1" spans="1:17">
      <c r="A923" s="115" t="s">
        <v>2123</v>
      </c>
      <c r="B923" s="115"/>
      <c r="C923" s="156"/>
      <c r="D923" s="170" t="s">
        <v>837</v>
      </c>
      <c r="E923" s="17">
        <v>21</v>
      </c>
      <c r="F923" s="14" t="s">
        <v>839</v>
      </c>
      <c r="G923" s="119">
        <v>43010</v>
      </c>
      <c r="H923" s="61" t="s">
        <v>840</v>
      </c>
      <c r="I923" s="120">
        <v>450</v>
      </c>
      <c r="J923" s="129"/>
      <c r="K923" s="129"/>
      <c r="L923" s="122">
        <v>288030</v>
      </c>
      <c r="M923" s="123">
        <v>0.89</v>
      </c>
      <c r="N923" s="122">
        <v>256350</v>
      </c>
      <c r="O923" s="124"/>
      <c r="P923" s="125">
        <f t="shared" si="16"/>
        <v>640</v>
      </c>
      <c r="Q923" s="126" t="s">
        <v>2080</v>
      </c>
    </row>
    <row r="924" s="2" customFormat="1" ht="15.75" customHeight="1" spans="1:17">
      <c r="A924" s="115" t="s">
        <v>2124</v>
      </c>
      <c r="B924" s="115"/>
      <c r="C924" s="156"/>
      <c r="D924" s="170" t="s">
        <v>837</v>
      </c>
      <c r="E924" s="17">
        <v>22</v>
      </c>
      <c r="F924" s="14" t="s">
        <v>839</v>
      </c>
      <c r="G924" s="119">
        <v>43010</v>
      </c>
      <c r="H924" s="61" t="s">
        <v>840</v>
      </c>
      <c r="I924" s="120">
        <v>450</v>
      </c>
      <c r="J924" s="129"/>
      <c r="K924" s="129"/>
      <c r="L924" s="122">
        <v>288030</v>
      </c>
      <c r="M924" s="123">
        <v>0.89</v>
      </c>
      <c r="N924" s="122">
        <v>256350</v>
      </c>
      <c r="O924" s="124"/>
      <c r="P924" s="125">
        <f t="shared" si="16"/>
        <v>640</v>
      </c>
      <c r="Q924" s="126" t="s">
        <v>2080</v>
      </c>
    </row>
    <row r="925" s="2" customFormat="1" ht="15.75" customHeight="1" spans="1:17">
      <c r="A925" s="115" t="s">
        <v>2125</v>
      </c>
      <c r="B925" s="115"/>
      <c r="C925" s="156"/>
      <c r="D925" s="170" t="s">
        <v>837</v>
      </c>
      <c r="E925" s="17">
        <v>23</v>
      </c>
      <c r="F925" s="14" t="s">
        <v>839</v>
      </c>
      <c r="G925" s="119">
        <v>43010</v>
      </c>
      <c r="H925" s="61" t="s">
        <v>840</v>
      </c>
      <c r="I925" s="120">
        <v>450</v>
      </c>
      <c r="J925" s="129"/>
      <c r="K925" s="129"/>
      <c r="L925" s="122">
        <v>288030</v>
      </c>
      <c r="M925" s="123">
        <v>0.89</v>
      </c>
      <c r="N925" s="122">
        <v>256350</v>
      </c>
      <c r="O925" s="124"/>
      <c r="P925" s="125">
        <f t="shared" si="16"/>
        <v>640</v>
      </c>
      <c r="Q925" s="126" t="s">
        <v>2080</v>
      </c>
    </row>
    <row r="926" s="2" customFormat="1" ht="15.75" customHeight="1" spans="1:17">
      <c r="A926" s="115" t="s">
        <v>2126</v>
      </c>
      <c r="B926" s="115"/>
      <c r="C926" s="156"/>
      <c r="D926" s="170" t="s">
        <v>837</v>
      </c>
      <c r="E926" s="17">
        <v>24</v>
      </c>
      <c r="F926" s="14" t="s">
        <v>839</v>
      </c>
      <c r="G926" s="119">
        <v>43010</v>
      </c>
      <c r="H926" s="61" t="s">
        <v>840</v>
      </c>
      <c r="I926" s="120">
        <v>450</v>
      </c>
      <c r="J926" s="129"/>
      <c r="K926" s="129"/>
      <c r="L926" s="122">
        <v>288030</v>
      </c>
      <c r="M926" s="123">
        <v>0.89</v>
      </c>
      <c r="N926" s="122">
        <v>256350</v>
      </c>
      <c r="O926" s="124"/>
      <c r="P926" s="125">
        <f t="shared" si="16"/>
        <v>640</v>
      </c>
      <c r="Q926" s="126" t="s">
        <v>2080</v>
      </c>
    </row>
    <row r="927" s="2" customFormat="1" ht="15.75" customHeight="1" spans="1:17">
      <c r="A927" s="115" t="s">
        <v>2127</v>
      </c>
      <c r="B927" s="115"/>
      <c r="C927" s="156"/>
      <c r="D927" s="170" t="s">
        <v>837</v>
      </c>
      <c r="E927" s="17">
        <v>25</v>
      </c>
      <c r="F927" s="14" t="s">
        <v>839</v>
      </c>
      <c r="G927" s="119">
        <v>43010</v>
      </c>
      <c r="H927" s="61" t="s">
        <v>840</v>
      </c>
      <c r="I927" s="120">
        <v>450</v>
      </c>
      <c r="J927" s="129"/>
      <c r="K927" s="129"/>
      <c r="L927" s="122">
        <v>288030</v>
      </c>
      <c r="M927" s="123">
        <v>0.89</v>
      </c>
      <c r="N927" s="122">
        <v>256350</v>
      </c>
      <c r="O927" s="124"/>
      <c r="P927" s="125">
        <f t="shared" si="16"/>
        <v>640</v>
      </c>
      <c r="Q927" s="126" t="s">
        <v>2080</v>
      </c>
    </row>
    <row r="928" s="2" customFormat="1" ht="15.75" customHeight="1" spans="1:17">
      <c r="A928" s="115" t="s">
        <v>2128</v>
      </c>
      <c r="B928" s="115"/>
      <c r="C928" s="156"/>
      <c r="D928" s="170" t="s">
        <v>837</v>
      </c>
      <c r="E928" s="17">
        <v>26</v>
      </c>
      <c r="F928" s="14" t="s">
        <v>839</v>
      </c>
      <c r="G928" s="119">
        <v>43010</v>
      </c>
      <c r="H928" s="61" t="s">
        <v>840</v>
      </c>
      <c r="I928" s="120">
        <v>450</v>
      </c>
      <c r="J928" s="129"/>
      <c r="K928" s="129"/>
      <c r="L928" s="122">
        <v>288030</v>
      </c>
      <c r="M928" s="123">
        <v>0.89</v>
      </c>
      <c r="N928" s="122">
        <v>256350</v>
      </c>
      <c r="O928" s="124"/>
      <c r="P928" s="125">
        <f t="shared" si="16"/>
        <v>640</v>
      </c>
      <c r="Q928" s="126" t="s">
        <v>2080</v>
      </c>
    </row>
    <row r="929" s="75" customFormat="1" ht="15.75" customHeight="1" spans="1:17">
      <c r="A929" s="115" t="s">
        <v>2129</v>
      </c>
      <c r="B929" s="115"/>
      <c r="C929" s="156"/>
      <c r="D929" s="170" t="s">
        <v>929</v>
      </c>
      <c r="E929" s="17">
        <v>1</v>
      </c>
      <c r="F929" s="14" t="s">
        <v>931</v>
      </c>
      <c r="G929" s="119">
        <v>39753</v>
      </c>
      <c r="H929" s="61" t="s">
        <v>840</v>
      </c>
      <c r="I929" s="120">
        <v>100</v>
      </c>
      <c r="J929" s="129"/>
      <c r="K929" s="129"/>
      <c r="L929" s="122">
        <v>80870</v>
      </c>
      <c r="M929" s="123">
        <v>0.74</v>
      </c>
      <c r="N929" s="122">
        <v>59840</v>
      </c>
      <c r="O929" s="124"/>
      <c r="P929" s="125">
        <f t="shared" si="16"/>
        <v>809</v>
      </c>
      <c r="Q929" s="126" t="s">
        <v>2080</v>
      </c>
    </row>
    <row r="930" s="2" customFormat="1" ht="15.75" customHeight="1" spans="1:17">
      <c r="A930" s="115" t="s">
        <v>2130</v>
      </c>
      <c r="B930" s="115"/>
      <c r="C930" s="156"/>
      <c r="D930" s="170" t="s">
        <v>929</v>
      </c>
      <c r="E930" s="17">
        <v>2</v>
      </c>
      <c r="F930" s="14" t="s">
        <v>931</v>
      </c>
      <c r="G930" s="119">
        <v>43196</v>
      </c>
      <c r="H930" s="61" t="s">
        <v>840</v>
      </c>
      <c r="I930" s="120">
        <v>100</v>
      </c>
      <c r="J930" s="129"/>
      <c r="K930" s="129"/>
      <c r="L930" s="122">
        <v>80870</v>
      </c>
      <c r="M930" s="123">
        <v>0.91</v>
      </c>
      <c r="N930" s="122">
        <v>73590</v>
      </c>
      <c r="O930" s="124"/>
      <c r="P930" s="125">
        <f t="shared" si="16"/>
        <v>809</v>
      </c>
      <c r="Q930" s="126" t="s">
        <v>2080</v>
      </c>
    </row>
    <row r="931" ht="15.75" customHeight="1" spans="1:17">
      <c r="A931" s="115" t="s">
        <v>2131</v>
      </c>
      <c r="B931" s="112"/>
      <c r="C931" s="156"/>
      <c r="D931" s="108" t="s">
        <v>2132</v>
      </c>
      <c r="E931" s="108"/>
      <c r="F931" s="132"/>
      <c r="G931" s="119">
        <v>42248</v>
      </c>
      <c r="H931" s="133" t="s">
        <v>941</v>
      </c>
      <c r="I931" s="134">
        <v>1</v>
      </c>
      <c r="J931" s="135">
        <v>76000</v>
      </c>
      <c r="K931" s="136">
        <v>65170.12</v>
      </c>
      <c r="L931" s="137">
        <v>93770</v>
      </c>
      <c r="M931" s="138">
        <v>0.83</v>
      </c>
      <c r="N931" s="139">
        <v>77830</v>
      </c>
      <c r="O931" s="140"/>
      <c r="P931" s="141"/>
      <c r="Q931" s="142" t="s">
        <v>2080</v>
      </c>
    </row>
    <row r="932" ht="15.75" customHeight="1" spans="1:17">
      <c r="A932" s="115" t="s">
        <v>2133</v>
      </c>
      <c r="B932" s="112"/>
      <c r="C932" s="156"/>
      <c r="D932" s="108" t="s">
        <v>2134</v>
      </c>
      <c r="E932" s="108"/>
      <c r="F932" s="132"/>
      <c r="G932" s="119">
        <v>42248</v>
      </c>
      <c r="H932" s="133" t="s">
        <v>941</v>
      </c>
      <c r="I932" s="134">
        <v>1</v>
      </c>
      <c r="J932" s="135">
        <v>9350</v>
      </c>
      <c r="K932" s="136">
        <v>8017.64</v>
      </c>
      <c r="L932" s="137">
        <v>11540</v>
      </c>
      <c r="M932" s="138">
        <v>0.83</v>
      </c>
      <c r="N932" s="139">
        <v>9580</v>
      </c>
      <c r="O932" s="140"/>
      <c r="P932" s="141"/>
      <c r="Q932" s="142" t="s">
        <v>2080</v>
      </c>
    </row>
    <row r="933" ht="15.75" customHeight="1" spans="1:17">
      <c r="A933" s="115" t="s">
        <v>2135</v>
      </c>
      <c r="B933" s="112"/>
      <c r="C933" s="156"/>
      <c r="D933" s="108" t="s">
        <v>2136</v>
      </c>
      <c r="E933" s="108"/>
      <c r="F933" s="132"/>
      <c r="G933" s="119">
        <v>41671</v>
      </c>
      <c r="H933" s="133" t="s">
        <v>941</v>
      </c>
      <c r="I933" s="134">
        <v>1</v>
      </c>
      <c r="J933" s="135">
        <v>9000</v>
      </c>
      <c r="K933" s="136">
        <v>7040.35</v>
      </c>
      <c r="L933" s="137">
        <v>11720</v>
      </c>
      <c r="M933" s="138">
        <v>0.75</v>
      </c>
      <c r="N933" s="139">
        <v>8790</v>
      </c>
      <c r="O933" s="140"/>
      <c r="P933" s="141"/>
      <c r="Q933" s="142" t="s">
        <v>2080</v>
      </c>
    </row>
    <row r="934" ht="15.75" customHeight="1" spans="1:17">
      <c r="A934" s="115" t="s">
        <v>2137</v>
      </c>
      <c r="B934" s="112"/>
      <c r="C934" s="156"/>
      <c r="D934" s="108" t="s">
        <v>2138</v>
      </c>
      <c r="E934" s="108"/>
      <c r="F934" s="132"/>
      <c r="G934" s="119">
        <v>42553</v>
      </c>
      <c r="H934" s="133" t="s">
        <v>941</v>
      </c>
      <c r="I934" s="134">
        <v>1</v>
      </c>
      <c r="J934" s="135">
        <v>23708.05</v>
      </c>
      <c r="K934" s="136">
        <v>21268.21</v>
      </c>
      <c r="L934" s="137">
        <v>29250</v>
      </c>
      <c r="M934" s="138">
        <v>0.87</v>
      </c>
      <c r="N934" s="139">
        <v>25450</v>
      </c>
      <c r="O934" s="140"/>
      <c r="P934" s="141"/>
      <c r="Q934" s="142" t="s">
        <v>2080</v>
      </c>
    </row>
    <row r="935" ht="15.75" customHeight="1" spans="1:17">
      <c r="A935" s="115" t="s">
        <v>2139</v>
      </c>
      <c r="B935" s="112"/>
      <c r="C935" s="156"/>
      <c r="D935" s="108" t="s">
        <v>945</v>
      </c>
      <c r="E935" s="108"/>
      <c r="F935" s="132"/>
      <c r="G935" s="119">
        <v>40897</v>
      </c>
      <c r="H935" s="133" t="s">
        <v>941</v>
      </c>
      <c r="I935" s="134">
        <v>1</v>
      </c>
      <c r="J935" s="135">
        <v>60353</v>
      </c>
      <c r="K935" s="136">
        <v>41002.1</v>
      </c>
      <c r="L935" s="137">
        <v>88120</v>
      </c>
      <c r="M935" s="138">
        <v>0.64</v>
      </c>
      <c r="N935" s="139">
        <v>56400</v>
      </c>
      <c r="O935" s="140"/>
      <c r="P935" s="141"/>
      <c r="Q935" s="142" t="s">
        <v>2080</v>
      </c>
    </row>
    <row r="936" ht="15.75" customHeight="1" spans="1:17">
      <c r="A936" s="115" t="s">
        <v>2140</v>
      </c>
      <c r="B936" s="112"/>
      <c r="C936" s="156"/>
      <c r="D936" s="108" t="s">
        <v>2141</v>
      </c>
      <c r="E936" s="108"/>
      <c r="F936" s="132"/>
      <c r="G936" s="119">
        <v>40897</v>
      </c>
      <c r="H936" s="133" t="s">
        <v>941</v>
      </c>
      <c r="I936" s="134">
        <v>1</v>
      </c>
      <c r="J936" s="135">
        <v>15655</v>
      </c>
      <c r="K936" s="136">
        <v>10635.43</v>
      </c>
      <c r="L936" s="137">
        <v>22860</v>
      </c>
      <c r="M936" s="138">
        <v>0.64</v>
      </c>
      <c r="N936" s="139">
        <v>14630</v>
      </c>
      <c r="O936" s="140"/>
      <c r="P936" s="141"/>
      <c r="Q936" s="142" t="s">
        <v>2080</v>
      </c>
    </row>
    <row r="937" ht="15.75" customHeight="1" spans="1:17">
      <c r="A937" s="115" t="s">
        <v>2142</v>
      </c>
      <c r="B937" s="112"/>
      <c r="C937" s="156"/>
      <c r="D937" s="108" t="s">
        <v>2143</v>
      </c>
      <c r="E937" s="108"/>
      <c r="F937" s="132"/>
      <c r="G937" s="119">
        <v>40897</v>
      </c>
      <c r="H937" s="133" t="s">
        <v>941</v>
      </c>
      <c r="I937" s="134">
        <v>1</v>
      </c>
      <c r="J937" s="135">
        <v>35789</v>
      </c>
      <c r="K937" s="136">
        <v>24314.54</v>
      </c>
      <c r="L937" s="137">
        <v>52260</v>
      </c>
      <c r="M937" s="138">
        <v>0.64</v>
      </c>
      <c r="N937" s="139">
        <v>33450</v>
      </c>
      <c r="O937" s="140"/>
      <c r="P937" s="141"/>
      <c r="Q937" s="142" t="s">
        <v>2080</v>
      </c>
    </row>
    <row r="938" ht="15.75" customHeight="1" spans="1:17">
      <c r="A938" s="115" t="s">
        <v>2144</v>
      </c>
      <c r="B938" s="112"/>
      <c r="C938" s="156"/>
      <c r="D938" s="108" t="s">
        <v>2145</v>
      </c>
      <c r="E938" s="108"/>
      <c r="F938" s="132"/>
      <c r="G938" s="119">
        <v>40897</v>
      </c>
      <c r="H938" s="133" t="s">
        <v>941</v>
      </c>
      <c r="I938" s="134">
        <v>1</v>
      </c>
      <c r="J938" s="135">
        <v>1143</v>
      </c>
      <c r="K938" s="136">
        <v>776.88</v>
      </c>
      <c r="L938" s="137">
        <v>1670</v>
      </c>
      <c r="M938" s="138">
        <v>0.64</v>
      </c>
      <c r="N938" s="139">
        <v>1070</v>
      </c>
      <c r="O938" s="140"/>
      <c r="P938" s="141"/>
      <c r="Q938" s="143" t="s">
        <v>2080</v>
      </c>
    </row>
    <row r="939" ht="15.75" customHeight="1" spans="1:17">
      <c r="A939" s="115" t="s">
        <v>2146</v>
      </c>
      <c r="B939" s="112"/>
      <c r="C939" s="156"/>
      <c r="D939" s="108" t="s">
        <v>2147</v>
      </c>
      <c r="E939" s="108"/>
      <c r="F939" s="132"/>
      <c r="G939" s="119">
        <v>40897</v>
      </c>
      <c r="H939" s="133" t="s">
        <v>941</v>
      </c>
      <c r="I939" s="134">
        <v>1</v>
      </c>
      <c r="J939" s="135">
        <v>4067.4</v>
      </c>
      <c r="K939" s="136">
        <v>2763.3</v>
      </c>
      <c r="L939" s="137">
        <v>5940</v>
      </c>
      <c r="M939" s="138">
        <v>0.52</v>
      </c>
      <c r="N939" s="139">
        <v>3090</v>
      </c>
      <c r="O939" s="140"/>
      <c r="P939" s="141"/>
      <c r="Q939" s="142" t="s">
        <v>2080</v>
      </c>
    </row>
    <row r="940" ht="15.75" customHeight="1" spans="1:17">
      <c r="A940" s="115" t="s">
        <v>2148</v>
      </c>
      <c r="B940" s="112"/>
      <c r="C940" s="156"/>
      <c r="D940" s="108" t="s">
        <v>945</v>
      </c>
      <c r="E940" s="108"/>
      <c r="F940" s="132"/>
      <c r="G940" s="119">
        <v>41275</v>
      </c>
      <c r="H940" s="133" t="s">
        <v>941</v>
      </c>
      <c r="I940" s="134">
        <v>1</v>
      </c>
      <c r="J940" s="135">
        <v>38210</v>
      </c>
      <c r="K940" s="136">
        <v>27925</v>
      </c>
      <c r="L940" s="137">
        <v>51900</v>
      </c>
      <c r="M940" s="138">
        <v>0.69</v>
      </c>
      <c r="N940" s="139">
        <v>35810</v>
      </c>
      <c r="O940" s="140"/>
      <c r="P940" s="141"/>
      <c r="Q940" s="142" t="s">
        <v>2080</v>
      </c>
    </row>
    <row r="941" ht="15.75" customHeight="1" spans="1:17">
      <c r="A941" s="115" t="s">
        <v>2149</v>
      </c>
      <c r="B941" s="112"/>
      <c r="C941" s="156"/>
      <c r="D941" s="108" t="s">
        <v>2150</v>
      </c>
      <c r="E941" s="108"/>
      <c r="F941" s="132"/>
      <c r="G941" s="119">
        <v>41306</v>
      </c>
      <c r="H941" s="133" t="s">
        <v>941</v>
      </c>
      <c r="I941" s="134">
        <v>1</v>
      </c>
      <c r="J941" s="135">
        <v>180800</v>
      </c>
      <c r="K941" s="136">
        <v>132850.11</v>
      </c>
      <c r="L941" s="137">
        <v>245580</v>
      </c>
      <c r="M941" s="138">
        <v>0.7</v>
      </c>
      <c r="N941" s="139">
        <v>171910</v>
      </c>
      <c r="O941" s="140"/>
      <c r="P941" s="141"/>
      <c r="Q941" s="142" t="s">
        <v>2080</v>
      </c>
    </row>
    <row r="942" ht="15.75" customHeight="1" spans="1:17">
      <c r="A942" s="115" t="s">
        <v>2151</v>
      </c>
      <c r="B942" s="112"/>
      <c r="C942" s="156"/>
      <c r="D942" s="108" t="s">
        <v>945</v>
      </c>
      <c r="E942" s="108"/>
      <c r="F942" s="132"/>
      <c r="G942" s="119">
        <v>41023</v>
      </c>
      <c r="H942" s="133" t="s">
        <v>941</v>
      </c>
      <c r="I942" s="134">
        <v>1</v>
      </c>
      <c r="J942" s="135">
        <v>53647</v>
      </c>
      <c r="K942" s="136">
        <v>37296.05</v>
      </c>
      <c r="L942" s="137">
        <v>74690</v>
      </c>
      <c r="M942" s="138">
        <v>0.65</v>
      </c>
      <c r="N942" s="139">
        <v>48550</v>
      </c>
      <c r="O942" s="140"/>
      <c r="P942" s="141"/>
      <c r="Q942" s="142" t="s">
        <v>2080</v>
      </c>
    </row>
    <row r="943" ht="15.75" customHeight="1" spans="1:17">
      <c r="A943" s="115" t="s">
        <v>2152</v>
      </c>
      <c r="B943" s="112"/>
      <c r="C943" s="156"/>
      <c r="D943" s="108" t="s">
        <v>945</v>
      </c>
      <c r="E943" s="108"/>
      <c r="F943" s="132"/>
      <c r="G943" s="119">
        <v>42246</v>
      </c>
      <c r="H943" s="133" t="s">
        <v>941</v>
      </c>
      <c r="I943" s="134">
        <v>1</v>
      </c>
      <c r="J943" s="135">
        <v>38000</v>
      </c>
      <c r="K943" s="136">
        <v>32434.46</v>
      </c>
      <c r="L943" s="137">
        <v>46880</v>
      </c>
      <c r="M943" s="138">
        <v>0.82</v>
      </c>
      <c r="N943" s="139">
        <v>38440</v>
      </c>
      <c r="O943" s="140"/>
      <c r="P943" s="141"/>
      <c r="Q943" s="142" t="s">
        <v>2080</v>
      </c>
    </row>
    <row r="944" ht="15.75" customHeight="1" spans="1:17">
      <c r="A944" s="115" t="s">
        <v>2153</v>
      </c>
      <c r="B944" s="112"/>
      <c r="C944" s="156"/>
      <c r="D944" s="108" t="s">
        <v>945</v>
      </c>
      <c r="E944" s="108"/>
      <c r="F944" s="132"/>
      <c r="G944" s="119">
        <v>42246</v>
      </c>
      <c r="H944" s="133" t="s">
        <v>941</v>
      </c>
      <c r="I944" s="134">
        <v>1</v>
      </c>
      <c r="J944" s="135">
        <v>38000</v>
      </c>
      <c r="K944" s="136">
        <v>32434.46</v>
      </c>
      <c r="L944" s="137">
        <v>46880</v>
      </c>
      <c r="M944" s="138">
        <v>0.82</v>
      </c>
      <c r="N944" s="139">
        <v>38440</v>
      </c>
      <c r="O944" s="140"/>
      <c r="P944" s="141"/>
      <c r="Q944" s="142" t="s">
        <v>2080</v>
      </c>
    </row>
    <row r="945" ht="15.75" customHeight="1" spans="1:17">
      <c r="A945" s="115" t="s">
        <v>2154</v>
      </c>
      <c r="B945" s="112"/>
      <c r="C945" s="156"/>
      <c r="D945" s="108" t="s">
        <v>2141</v>
      </c>
      <c r="E945" s="108"/>
      <c r="F945" s="132"/>
      <c r="G945" s="119">
        <v>41023</v>
      </c>
      <c r="H945" s="133" t="s">
        <v>941</v>
      </c>
      <c r="I945" s="134">
        <v>1</v>
      </c>
      <c r="J945" s="135">
        <v>13915</v>
      </c>
      <c r="K945" s="136">
        <v>9673.84</v>
      </c>
      <c r="L945" s="137">
        <v>19370</v>
      </c>
      <c r="M945" s="138">
        <v>0.65</v>
      </c>
      <c r="N945" s="139">
        <v>12590</v>
      </c>
      <c r="O945" s="140"/>
      <c r="P945" s="141"/>
      <c r="Q945" s="142" t="s">
        <v>2080</v>
      </c>
    </row>
    <row r="946" ht="15.75" customHeight="1" spans="1:17">
      <c r="A946" s="115" t="s">
        <v>2155</v>
      </c>
      <c r="B946" s="112"/>
      <c r="C946" s="156"/>
      <c r="D946" s="108" t="s">
        <v>2143</v>
      </c>
      <c r="E946" s="108"/>
      <c r="F946" s="132"/>
      <c r="G946" s="119">
        <v>41023</v>
      </c>
      <c r="H946" s="133" t="s">
        <v>941</v>
      </c>
      <c r="I946" s="134">
        <v>1</v>
      </c>
      <c r="J946" s="135">
        <v>31811</v>
      </c>
      <c r="K946" s="136">
        <v>22115.16</v>
      </c>
      <c r="L946" s="137">
        <v>44290</v>
      </c>
      <c r="M946" s="138">
        <v>0.65</v>
      </c>
      <c r="N946" s="139">
        <v>28790</v>
      </c>
      <c r="O946" s="140"/>
      <c r="P946" s="141"/>
      <c r="Q946" s="142" t="s">
        <v>2080</v>
      </c>
    </row>
    <row r="947" ht="15.75" customHeight="1" spans="1:17">
      <c r="A947" s="115" t="s">
        <v>2156</v>
      </c>
      <c r="B947" s="112"/>
      <c r="C947" s="156"/>
      <c r="D947" s="108" t="s">
        <v>2145</v>
      </c>
      <c r="E947" s="108"/>
      <c r="F947" s="132"/>
      <c r="G947" s="119">
        <v>41023</v>
      </c>
      <c r="H947" s="133" t="s">
        <v>941</v>
      </c>
      <c r="I947" s="134">
        <v>1</v>
      </c>
      <c r="J947" s="135">
        <v>1016</v>
      </c>
      <c r="K947" s="136">
        <v>706.46</v>
      </c>
      <c r="L947" s="137">
        <v>1420</v>
      </c>
      <c r="M947" s="138">
        <v>0.65</v>
      </c>
      <c r="N947" s="139">
        <v>920</v>
      </c>
      <c r="O947" s="140"/>
      <c r="P947" s="141"/>
      <c r="Q947" s="142" t="s">
        <v>2080</v>
      </c>
    </row>
    <row r="948" ht="15.75" customHeight="1" spans="1:17">
      <c r="A948" s="115" t="s">
        <v>2157</v>
      </c>
      <c r="B948" s="112"/>
      <c r="C948" s="156"/>
      <c r="D948" s="108" t="s">
        <v>2147</v>
      </c>
      <c r="E948" s="108"/>
      <c r="F948" s="132"/>
      <c r="G948" s="119">
        <v>41023</v>
      </c>
      <c r="H948" s="133" t="s">
        <v>941</v>
      </c>
      <c r="I948" s="134">
        <v>1</v>
      </c>
      <c r="J948" s="135">
        <v>3614</v>
      </c>
      <c r="K948" s="136">
        <v>2512.13</v>
      </c>
      <c r="L948" s="137">
        <v>5030</v>
      </c>
      <c r="M948" s="138">
        <v>0.54</v>
      </c>
      <c r="N948" s="139">
        <v>2720</v>
      </c>
      <c r="O948" s="140"/>
      <c r="P948" s="141"/>
      <c r="Q948" s="142" t="s">
        <v>2080</v>
      </c>
    </row>
    <row r="949" ht="15.75" customHeight="1" spans="1:17">
      <c r="A949" s="115" t="s">
        <v>2158</v>
      </c>
      <c r="B949" s="112"/>
      <c r="C949" s="156"/>
      <c r="D949" s="108" t="s">
        <v>2159</v>
      </c>
      <c r="E949" s="108"/>
      <c r="F949" s="132"/>
      <c r="G949" s="119">
        <v>41244</v>
      </c>
      <c r="H949" s="133" t="s">
        <v>941</v>
      </c>
      <c r="I949" s="134">
        <v>1</v>
      </c>
      <c r="J949" s="135">
        <v>13065</v>
      </c>
      <c r="K949" s="136">
        <v>9496.32</v>
      </c>
      <c r="L949" s="137">
        <v>18190</v>
      </c>
      <c r="M949" s="138">
        <v>0.58</v>
      </c>
      <c r="N949" s="139">
        <v>10550</v>
      </c>
      <c r="O949" s="140"/>
      <c r="P949" s="141"/>
      <c r="Q949" s="142" t="s">
        <v>2080</v>
      </c>
    </row>
    <row r="950" ht="15.75" customHeight="1" spans="1:17">
      <c r="A950" s="115" t="s">
        <v>2160</v>
      </c>
      <c r="B950" s="112"/>
      <c r="C950" s="156"/>
      <c r="D950" s="108" t="s">
        <v>2150</v>
      </c>
      <c r="E950" s="108"/>
      <c r="F950" s="132"/>
      <c r="G950" s="119">
        <v>41244</v>
      </c>
      <c r="H950" s="133" t="s">
        <v>941</v>
      </c>
      <c r="I950" s="134">
        <v>1</v>
      </c>
      <c r="J950" s="135">
        <v>90600</v>
      </c>
      <c r="K950" s="136">
        <v>65854.53</v>
      </c>
      <c r="L950" s="137">
        <v>126140</v>
      </c>
      <c r="M950" s="138">
        <v>0.79</v>
      </c>
      <c r="N950" s="139">
        <v>99650</v>
      </c>
      <c r="O950" s="140"/>
      <c r="P950" s="141"/>
      <c r="Q950" s="142" t="s">
        <v>2080</v>
      </c>
    </row>
    <row r="951" ht="15.75" customHeight="1" spans="1:17">
      <c r="A951" s="115" t="s">
        <v>2161</v>
      </c>
      <c r="B951" s="112"/>
      <c r="C951" s="156"/>
      <c r="D951" s="108" t="s">
        <v>2162</v>
      </c>
      <c r="E951" s="108"/>
      <c r="F951" s="132"/>
      <c r="G951" s="119">
        <v>41671</v>
      </c>
      <c r="H951" s="133" t="s">
        <v>941</v>
      </c>
      <c r="I951" s="134">
        <v>1</v>
      </c>
      <c r="J951" s="135">
        <v>460077</v>
      </c>
      <c r="K951" s="136">
        <v>359914.3</v>
      </c>
      <c r="L951" s="137">
        <v>598880</v>
      </c>
      <c r="M951" s="138">
        <v>0.83</v>
      </c>
      <c r="N951" s="139">
        <v>497070</v>
      </c>
      <c r="O951" s="140"/>
      <c r="P951" s="141"/>
      <c r="Q951" s="142" t="s">
        <v>2080</v>
      </c>
    </row>
    <row r="952" ht="15.75" customHeight="1" spans="1:17">
      <c r="A952" s="115" t="s">
        <v>2163</v>
      </c>
      <c r="B952" s="112"/>
      <c r="C952" s="156"/>
      <c r="D952" s="108" t="s">
        <v>1270</v>
      </c>
      <c r="E952" s="108"/>
      <c r="F952" s="132"/>
      <c r="G952" s="119">
        <v>41487</v>
      </c>
      <c r="H952" s="133" t="s">
        <v>941</v>
      </c>
      <c r="I952" s="134">
        <v>1</v>
      </c>
      <c r="J952" s="135">
        <v>93000</v>
      </c>
      <c r="K952" s="136">
        <v>70544.07</v>
      </c>
      <c r="L952" s="137">
        <v>126320</v>
      </c>
      <c r="M952" s="138">
        <v>0.72</v>
      </c>
      <c r="N952" s="139">
        <v>90950</v>
      </c>
      <c r="O952" s="140"/>
      <c r="P952" s="141"/>
      <c r="Q952" s="142" t="s">
        <v>2080</v>
      </c>
    </row>
    <row r="953" ht="15.75" customHeight="1" spans="1:17">
      <c r="A953" s="115" t="s">
        <v>2164</v>
      </c>
      <c r="B953" s="112"/>
      <c r="C953" s="156"/>
      <c r="D953" s="108" t="s">
        <v>2165</v>
      </c>
      <c r="E953" s="108"/>
      <c r="F953" s="132"/>
      <c r="G953" s="119">
        <v>41821</v>
      </c>
      <c r="H953" s="133" t="s">
        <v>941</v>
      </c>
      <c r="I953" s="134">
        <v>1</v>
      </c>
      <c r="J953" s="135">
        <v>100777.91</v>
      </c>
      <c r="K953" s="136">
        <v>80832.41</v>
      </c>
      <c r="L953" s="137">
        <v>131180</v>
      </c>
      <c r="M953" s="138">
        <v>0.69</v>
      </c>
      <c r="N953" s="139">
        <v>90510</v>
      </c>
      <c r="O953" s="140"/>
      <c r="P953" s="141"/>
      <c r="Q953" s="142" t="s">
        <v>2080</v>
      </c>
    </row>
    <row r="954" ht="15.75" customHeight="1" spans="1:17">
      <c r="A954" s="115" t="s">
        <v>2166</v>
      </c>
      <c r="B954" s="112"/>
      <c r="C954" s="156"/>
      <c r="D954" s="108" t="s">
        <v>945</v>
      </c>
      <c r="E954" s="108"/>
      <c r="F954" s="132"/>
      <c r="G954" s="119">
        <v>41913</v>
      </c>
      <c r="H954" s="133" t="s">
        <v>941</v>
      </c>
      <c r="I954" s="134">
        <v>1</v>
      </c>
      <c r="J954" s="135">
        <v>38000</v>
      </c>
      <c r="K954" s="136">
        <v>30930.26</v>
      </c>
      <c r="L954" s="137">
        <v>49460</v>
      </c>
      <c r="M954" s="138">
        <v>0.78</v>
      </c>
      <c r="N954" s="139">
        <v>38580</v>
      </c>
      <c r="O954" s="140"/>
      <c r="P954" s="141"/>
      <c r="Q954" s="142" t="s">
        <v>2080</v>
      </c>
    </row>
    <row r="955" ht="15.75" customHeight="1" spans="1:17">
      <c r="A955" s="115" t="s">
        <v>2167</v>
      </c>
      <c r="B955" s="112"/>
      <c r="C955" s="156"/>
      <c r="D955" s="108" t="s">
        <v>949</v>
      </c>
      <c r="E955" s="108"/>
      <c r="F955" s="132"/>
      <c r="G955" s="119">
        <v>41904</v>
      </c>
      <c r="H955" s="133" t="s">
        <v>941</v>
      </c>
      <c r="I955" s="134">
        <v>1</v>
      </c>
      <c r="J955" s="135">
        <v>30000</v>
      </c>
      <c r="K955" s="136">
        <v>24300</v>
      </c>
      <c r="L955" s="137">
        <v>39050</v>
      </c>
      <c r="M955" s="138">
        <v>0.78</v>
      </c>
      <c r="N955" s="139">
        <v>30460</v>
      </c>
      <c r="O955" s="140"/>
      <c r="P955" s="141"/>
      <c r="Q955" s="143" t="s">
        <v>2080</v>
      </c>
    </row>
    <row r="956" ht="15.75" customHeight="1" spans="1:17">
      <c r="A956" s="115" t="s">
        <v>2168</v>
      </c>
      <c r="B956" s="112"/>
      <c r="C956" s="156"/>
      <c r="D956" s="108" t="s">
        <v>2169</v>
      </c>
      <c r="E956" s="108"/>
      <c r="F956" s="132"/>
      <c r="G956" s="119">
        <v>42553</v>
      </c>
      <c r="H956" s="133" t="s">
        <v>941</v>
      </c>
      <c r="I956" s="134">
        <v>1</v>
      </c>
      <c r="J956" s="135">
        <v>26609.6</v>
      </c>
      <c r="K956" s="136">
        <v>23871.02</v>
      </c>
      <c r="L956" s="137">
        <v>32830</v>
      </c>
      <c r="M956" s="138">
        <v>0.87</v>
      </c>
      <c r="N956" s="139">
        <v>28560</v>
      </c>
      <c r="O956" s="140"/>
      <c r="P956" s="141"/>
      <c r="Q956" s="142" t="s">
        <v>2080</v>
      </c>
    </row>
    <row r="957" ht="15.75" customHeight="1" spans="1:17">
      <c r="A957" s="115" t="s">
        <v>2170</v>
      </c>
      <c r="B957" s="112"/>
      <c r="C957" s="156"/>
      <c r="D957" s="108" t="s">
        <v>2171</v>
      </c>
      <c r="E957" s="108"/>
      <c r="F957" s="132"/>
      <c r="G957" s="119">
        <v>42553</v>
      </c>
      <c r="H957" s="133" t="s">
        <v>941</v>
      </c>
      <c r="I957" s="134">
        <v>1</v>
      </c>
      <c r="J957" s="135">
        <v>26853.41</v>
      </c>
      <c r="K957" s="136">
        <v>24089.87</v>
      </c>
      <c r="L957" s="137">
        <v>33130</v>
      </c>
      <c r="M957" s="138">
        <v>0.87</v>
      </c>
      <c r="N957" s="139">
        <v>28820</v>
      </c>
      <c r="O957" s="140"/>
      <c r="P957" s="141"/>
      <c r="Q957" s="142" t="s">
        <v>2080</v>
      </c>
    </row>
    <row r="958" ht="15.75" customHeight="1" spans="1:17">
      <c r="A958" s="115" t="s">
        <v>2172</v>
      </c>
      <c r="B958" s="112"/>
      <c r="C958" s="156"/>
      <c r="D958" s="108" t="s">
        <v>2173</v>
      </c>
      <c r="E958" s="108"/>
      <c r="F958" s="132"/>
      <c r="G958" s="119">
        <v>42668</v>
      </c>
      <c r="H958" s="133" t="s">
        <v>941</v>
      </c>
      <c r="I958" s="134">
        <v>1</v>
      </c>
      <c r="J958" s="135">
        <v>40000</v>
      </c>
      <c r="K958" s="136">
        <v>36358.41</v>
      </c>
      <c r="L958" s="137">
        <v>49350</v>
      </c>
      <c r="M958" s="138">
        <v>0.92</v>
      </c>
      <c r="N958" s="139">
        <v>45400</v>
      </c>
      <c r="O958" s="140"/>
      <c r="P958" s="141"/>
      <c r="Q958" s="142" t="s">
        <v>2080</v>
      </c>
    </row>
    <row r="959" ht="15.75" customHeight="1" spans="1:17">
      <c r="A959" s="115" t="s">
        <v>2174</v>
      </c>
      <c r="B959" s="112"/>
      <c r="C959" s="156"/>
      <c r="D959" s="108" t="s">
        <v>2175</v>
      </c>
      <c r="E959" s="108"/>
      <c r="F959" s="132"/>
      <c r="G959" s="119">
        <v>42755</v>
      </c>
      <c r="H959" s="133" t="s">
        <v>941</v>
      </c>
      <c r="I959" s="134">
        <v>1</v>
      </c>
      <c r="J959" s="135">
        <v>32020</v>
      </c>
      <c r="K959" s="136">
        <v>29485</v>
      </c>
      <c r="L959" s="137">
        <v>38420</v>
      </c>
      <c r="M959" s="138">
        <v>0.86</v>
      </c>
      <c r="N959" s="139">
        <v>33040</v>
      </c>
      <c r="O959" s="140"/>
      <c r="P959" s="141"/>
      <c r="Q959" s="142" t="s">
        <v>2080</v>
      </c>
    </row>
    <row r="960" ht="15.75" customHeight="1" spans="1:17">
      <c r="A960" s="115" t="s">
        <v>2176</v>
      </c>
      <c r="B960" s="112"/>
      <c r="C960" s="156"/>
      <c r="D960" s="108" t="s">
        <v>2177</v>
      </c>
      <c r="E960" s="108"/>
      <c r="F960" s="132"/>
      <c r="G960" s="119">
        <v>42755</v>
      </c>
      <c r="H960" s="133" t="s">
        <v>941</v>
      </c>
      <c r="I960" s="134">
        <v>1</v>
      </c>
      <c r="J960" s="135">
        <v>46129.7</v>
      </c>
      <c r="K960" s="136">
        <v>42477.7</v>
      </c>
      <c r="L960" s="137">
        <v>55350</v>
      </c>
      <c r="M960" s="138">
        <v>0.86</v>
      </c>
      <c r="N960" s="139">
        <v>47600</v>
      </c>
      <c r="O960" s="140"/>
      <c r="P960" s="141"/>
      <c r="Q960" s="142" t="s">
        <v>2080</v>
      </c>
    </row>
    <row r="961" ht="15.75" customHeight="1" spans="1:17">
      <c r="A961" s="115" t="s">
        <v>2178</v>
      </c>
      <c r="B961" s="112"/>
      <c r="C961" s="156"/>
      <c r="D961" s="108" t="s">
        <v>2179</v>
      </c>
      <c r="E961" s="108"/>
      <c r="F961" s="132"/>
      <c r="G961" s="119">
        <v>42755</v>
      </c>
      <c r="H961" s="133" t="s">
        <v>941</v>
      </c>
      <c r="I961" s="134">
        <v>1</v>
      </c>
      <c r="J961" s="135">
        <v>65651.08</v>
      </c>
      <c r="K961" s="136">
        <v>60453.68</v>
      </c>
      <c r="L961" s="137">
        <v>78770</v>
      </c>
      <c r="M961" s="138">
        <v>0.86</v>
      </c>
      <c r="N961" s="139">
        <v>67740</v>
      </c>
      <c r="O961" s="140"/>
      <c r="P961" s="141"/>
      <c r="Q961" s="142" t="s">
        <v>2080</v>
      </c>
    </row>
    <row r="962" ht="15.75" customHeight="1" spans="1:17">
      <c r="A962" s="115" t="s">
        <v>2180</v>
      </c>
      <c r="B962" s="112"/>
      <c r="C962" s="156"/>
      <c r="D962" s="108" t="s">
        <v>1278</v>
      </c>
      <c r="E962" s="108"/>
      <c r="F962" s="132"/>
      <c r="G962" s="119">
        <v>41672</v>
      </c>
      <c r="H962" s="133" t="s">
        <v>941</v>
      </c>
      <c r="I962" s="134">
        <v>1</v>
      </c>
      <c r="J962" s="135">
        <v>43914</v>
      </c>
      <c r="K962" s="136">
        <v>34353.35</v>
      </c>
      <c r="L962" s="137">
        <v>57160</v>
      </c>
      <c r="M962" s="138">
        <v>0.75</v>
      </c>
      <c r="N962" s="139">
        <v>42870</v>
      </c>
      <c r="O962" s="140"/>
      <c r="P962" s="141"/>
      <c r="Q962" s="142" t="s">
        <v>2080</v>
      </c>
    </row>
    <row r="963" ht="15.75" customHeight="1" spans="1:17">
      <c r="A963" s="115" t="s">
        <v>2181</v>
      </c>
      <c r="B963" s="112"/>
      <c r="C963" s="156"/>
      <c r="D963" s="108" t="s">
        <v>2182</v>
      </c>
      <c r="E963" s="108"/>
      <c r="F963" s="132"/>
      <c r="G963" s="119">
        <v>41760</v>
      </c>
      <c r="H963" s="133" t="s">
        <v>941</v>
      </c>
      <c r="I963" s="134">
        <v>1</v>
      </c>
      <c r="J963" s="135">
        <v>65000</v>
      </c>
      <c r="K963" s="136">
        <v>51620.92</v>
      </c>
      <c r="L963" s="137">
        <v>84610</v>
      </c>
      <c r="M963" s="138">
        <v>0.76</v>
      </c>
      <c r="N963" s="139">
        <v>64300</v>
      </c>
      <c r="O963" s="140"/>
      <c r="P963" s="141"/>
      <c r="Q963" s="142" t="s">
        <v>2080</v>
      </c>
    </row>
    <row r="964" ht="15.75" customHeight="1" spans="1:17">
      <c r="A964" s="115" t="s">
        <v>2183</v>
      </c>
      <c r="B964" s="112"/>
      <c r="C964" s="156"/>
      <c r="D964" s="108" t="s">
        <v>2184</v>
      </c>
      <c r="E964" s="108"/>
      <c r="F964" s="132"/>
      <c r="G964" s="119">
        <v>41760</v>
      </c>
      <c r="H964" s="133" t="s">
        <v>941</v>
      </c>
      <c r="I964" s="134">
        <v>1</v>
      </c>
      <c r="J964" s="135">
        <v>64349.86</v>
      </c>
      <c r="K964" s="136">
        <v>51104.42</v>
      </c>
      <c r="L964" s="137">
        <v>83760</v>
      </c>
      <c r="M964" s="138">
        <v>0.76</v>
      </c>
      <c r="N964" s="139">
        <v>63660</v>
      </c>
      <c r="O964" s="140"/>
      <c r="P964" s="141"/>
      <c r="Q964" s="142" t="s">
        <v>2080</v>
      </c>
    </row>
    <row r="965" ht="15.75" customHeight="1" spans="1:17">
      <c r="A965" s="115" t="s">
        <v>2185</v>
      </c>
      <c r="B965" s="112"/>
      <c r="C965" s="156"/>
      <c r="D965" s="108" t="s">
        <v>2186</v>
      </c>
      <c r="E965" s="108"/>
      <c r="F965" s="132"/>
      <c r="G965" s="119">
        <v>42370</v>
      </c>
      <c r="H965" s="133" t="s">
        <v>941</v>
      </c>
      <c r="I965" s="134">
        <v>1</v>
      </c>
      <c r="J965" s="135">
        <v>10500</v>
      </c>
      <c r="K965" s="136">
        <v>9170.08</v>
      </c>
      <c r="L965" s="137">
        <v>12960</v>
      </c>
      <c r="M965" s="138">
        <v>0.84</v>
      </c>
      <c r="N965" s="139">
        <v>10890</v>
      </c>
      <c r="O965" s="140"/>
      <c r="P965" s="141"/>
      <c r="Q965" s="142" t="s">
        <v>2080</v>
      </c>
    </row>
    <row r="966" ht="15.75" customHeight="1" spans="1:17">
      <c r="A966" s="115" t="s">
        <v>2187</v>
      </c>
      <c r="B966" s="112"/>
      <c r="C966" s="156"/>
      <c r="D966" s="108" t="s">
        <v>2188</v>
      </c>
      <c r="E966" s="108"/>
      <c r="F966" s="132"/>
      <c r="G966" s="119">
        <v>42473</v>
      </c>
      <c r="H966" s="133" t="s">
        <v>941</v>
      </c>
      <c r="I966" s="134">
        <v>1</v>
      </c>
      <c r="J966" s="135">
        <v>20000</v>
      </c>
      <c r="K966" s="136">
        <v>17704.07</v>
      </c>
      <c r="L966" s="137">
        <v>24680</v>
      </c>
      <c r="M966" s="138">
        <v>0.85</v>
      </c>
      <c r="N966" s="139">
        <v>20980</v>
      </c>
      <c r="O966" s="140"/>
      <c r="P966" s="141"/>
      <c r="Q966" s="142" t="s">
        <v>2080</v>
      </c>
    </row>
    <row r="967" ht="15.75" customHeight="1" spans="1:17">
      <c r="A967" s="115" t="s">
        <v>2189</v>
      </c>
      <c r="B967" s="112"/>
      <c r="C967" s="156"/>
      <c r="D967" s="108" t="s">
        <v>2190</v>
      </c>
      <c r="E967" s="108"/>
      <c r="F967" s="132"/>
      <c r="G967" s="119">
        <v>42491</v>
      </c>
      <c r="H967" s="133" t="s">
        <v>941</v>
      </c>
      <c r="I967" s="134">
        <v>1</v>
      </c>
      <c r="J967" s="135">
        <v>8007</v>
      </c>
      <c r="K967" s="136">
        <v>7119.68</v>
      </c>
      <c r="L967" s="137">
        <v>9880</v>
      </c>
      <c r="M967" s="138">
        <v>0.86</v>
      </c>
      <c r="N967" s="139">
        <v>8500</v>
      </c>
      <c r="O967" s="140"/>
      <c r="P967" s="141"/>
      <c r="Q967" s="142" t="s">
        <v>2080</v>
      </c>
    </row>
    <row r="968" ht="15.75" customHeight="1" spans="1:17">
      <c r="A968" s="115" t="s">
        <v>2191</v>
      </c>
      <c r="B968" s="112"/>
      <c r="C968" s="156"/>
      <c r="D968" s="108" t="s">
        <v>2192</v>
      </c>
      <c r="E968" s="108"/>
      <c r="F968" s="132"/>
      <c r="G968" s="119">
        <v>40897</v>
      </c>
      <c r="H968" s="133" t="s">
        <v>941</v>
      </c>
      <c r="I968" s="134">
        <v>1</v>
      </c>
      <c r="J968" s="135">
        <v>561177</v>
      </c>
      <c r="K968" s="136">
        <v>381249.27</v>
      </c>
      <c r="L968" s="137">
        <v>819400</v>
      </c>
      <c r="M968" s="138">
        <v>0.64</v>
      </c>
      <c r="N968" s="139">
        <v>524420</v>
      </c>
      <c r="O968" s="140"/>
      <c r="P968" s="141"/>
      <c r="Q968" s="142" t="s">
        <v>2080</v>
      </c>
    </row>
    <row r="969" ht="15.75" customHeight="1" spans="1:17">
      <c r="A969" s="115" t="s">
        <v>2193</v>
      </c>
      <c r="B969" s="112"/>
      <c r="C969" s="156"/>
      <c r="D969" s="108" t="s">
        <v>962</v>
      </c>
      <c r="E969" s="108"/>
      <c r="F969" s="132"/>
      <c r="G969" s="119">
        <v>40897</v>
      </c>
      <c r="H969" s="133" t="s">
        <v>941</v>
      </c>
      <c r="I969" s="134">
        <v>1</v>
      </c>
      <c r="J969" s="135">
        <v>812436</v>
      </c>
      <c r="K969" s="136">
        <v>551948.91</v>
      </c>
      <c r="L969" s="137">
        <v>1186280</v>
      </c>
      <c r="M969" s="138">
        <v>0.64</v>
      </c>
      <c r="N969" s="139">
        <v>759220</v>
      </c>
      <c r="O969" s="140"/>
      <c r="P969" s="141"/>
      <c r="Q969" s="142" t="s">
        <v>2080</v>
      </c>
    </row>
    <row r="970" ht="15.75" customHeight="1" spans="1:17">
      <c r="A970" s="115" t="s">
        <v>2194</v>
      </c>
      <c r="B970" s="112"/>
      <c r="C970" s="156"/>
      <c r="D970" s="108" t="s">
        <v>2136</v>
      </c>
      <c r="E970" s="108"/>
      <c r="F970" s="132"/>
      <c r="G970" s="119">
        <v>41306</v>
      </c>
      <c r="H970" s="133" t="s">
        <v>941</v>
      </c>
      <c r="I970" s="134">
        <v>1</v>
      </c>
      <c r="J970" s="135">
        <v>53392</v>
      </c>
      <c r="K970" s="136">
        <v>39232.22</v>
      </c>
      <c r="L970" s="137">
        <v>72520</v>
      </c>
      <c r="M970" s="138">
        <v>0.7</v>
      </c>
      <c r="N970" s="139">
        <v>50760</v>
      </c>
      <c r="O970" s="140"/>
      <c r="P970" s="141"/>
      <c r="Q970" s="142" t="s">
        <v>2080</v>
      </c>
    </row>
    <row r="971" ht="15.75" customHeight="1" spans="1:17">
      <c r="A971" s="115" t="s">
        <v>2195</v>
      </c>
      <c r="B971" s="112"/>
      <c r="C971" s="156"/>
      <c r="D971" s="108" t="s">
        <v>2192</v>
      </c>
      <c r="E971" s="108"/>
      <c r="F971" s="132"/>
      <c r="G971" s="119">
        <v>41023</v>
      </c>
      <c r="H971" s="133" t="s">
        <v>941</v>
      </c>
      <c r="I971" s="134">
        <v>1</v>
      </c>
      <c r="J971" s="135">
        <v>498823</v>
      </c>
      <c r="K971" s="136">
        <v>346785.73</v>
      </c>
      <c r="L971" s="137">
        <v>694480</v>
      </c>
      <c r="M971" s="138">
        <v>0.65</v>
      </c>
      <c r="N971" s="139">
        <v>451410</v>
      </c>
      <c r="O971" s="140"/>
      <c r="P971" s="141"/>
      <c r="Q971" s="142" t="s">
        <v>2080</v>
      </c>
    </row>
    <row r="972" ht="15.75" customHeight="1" spans="1:17">
      <c r="A972" s="115" t="s">
        <v>2196</v>
      </c>
      <c r="B972" s="112"/>
      <c r="C972" s="156"/>
      <c r="D972" s="108" t="s">
        <v>962</v>
      </c>
      <c r="E972" s="108"/>
      <c r="F972" s="132"/>
      <c r="G972" s="119">
        <v>41023</v>
      </c>
      <c r="H972" s="133" t="s">
        <v>941</v>
      </c>
      <c r="I972" s="134">
        <v>1</v>
      </c>
      <c r="J972" s="135">
        <v>722164</v>
      </c>
      <c r="K972" s="136">
        <v>502054.11</v>
      </c>
      <c r="L972" s="137">
        <v>1005420</v>
      </c>
      <c r="M972" s="138">
        <v>0.65</v>
      </c>
      <c r="N972" s="139">
        <v>653520</v>
      </c>
      <c r="O972" s="140"/>
      <c r="P972" s="141"/>
      <c r="Q972" s="143" t="s">
        <v>2080</v>
      </c>
    </row>
    <row r="973" ht="15.75" customHeight="1" spans="1:17">
      <c r="A973" s="115" t="s">
        <v>2197</v>
      </c>
      <c r="B973" s="112"/>
      <c r="C973" s="156"/>
      <c r="D973" s="108" t="s">
        <v>1074</v>
      </c>
      <c r="E973" s="108"/>
      <c r="F973" s="132"/>
      <c r="G973" s="119">
        <v>41306</v>
      </c>
      <c r="H973" s="133" t="s">
        <v>941</v>
      </c>
      <c r="I973" s="134">
        <v>1</v>
      </c>
      <c r="J973" s="135">
        <v>129576</v>
      </c>
      <c r="K973" s="136">
        <v>95211.03</v>
      </c>
      <c r="L973" s="137">
        <v>176000</v>
      </c>
      <c r="M973" s="138">
        <v>0.7</v>
      </c>
      <c r="N973" s="139">
        <v>123200</v>
      </c>
      <c r="O973" s="140"/>
      <c r="P973" s="141"/>
      <c r="Q973" s="142" t="s">
        <v>2080</v>
      </c>
    </row>
    <row r="974" ht="15.75" customHeight="1" spans="1:17">
      <c r="A974" s="115" t="s">
        <v>2198</v>
      </c>
      <c r="B974" s="112"/>
      <c r="C974" s="156"/>
      <c r="D974" s="108" t="s">
        <v>1455</v>
      </c>
      <c r="E974" s="108"/>
      <c r="F974" s="132"/>
      <c r="G974" s="119">
        <v>41904</v>
      </c>
      <c r="H974" s="133" t="s">
        <v>941</v>
      </c>
      <c r="I974" s="134">
        <v>1</v>
      </c>
      <c r="J974" s="135">
        <v>101845</v>
      </c>
      <c r="K974" s="136">
        <v>82494.28</v>
      </c>
      <c r="L974" s="137">
        <v>132570</v>
      </c>
      <c r="M974" s="138">
        <v>0.78</v>
      </c>
      <c r="N974" s="139">
        <v>103400</v>
      </c>
      <c r="O974" s="140"/>
      <c r="P974" s="141"/>
      <c r="Q974" s="142" t="s">
        <v>2080</v>
      </c>
    </row>
    <row r="975" ht="15.75" customHeight="1" spans="1:17">
      <c r="A975" s="115" t="s">
        <v>2199</v>
      </c>
      <c r="B975" s="112"/>
      <c r="C975" s="156"/>
      <c r="D975" s="108" t="s">
        <v>2200</v>
      </c>
      <c r="E975" s="108"/>
      <c r="F975" s="132"/>
      <c r="G975" s="119">
        <v>41904</v>
      </c>
      <c r="H975" s="133" t="s">
        <v>941</v>
      </c>
      <c r="I975" s="134">
        <v>1</v>
      </c>
      <c r="J975" s="135">
        <v>56913</v>
      </c>
      <c r="K975" s="136">
        <v>46099.56</v>
      </c>
      <c r="L975" s="137">
        <v>74080</v>
      </c>
      <c r="M975" s="138">
        <v>0.78</v>
      </c>
      <c r="N975" s="139">
        <v>57780</v>
      </c>
      <c r="O975" s="140"/>
      <c r="P975" s="141"/>
      <c r="Q975" s="142" t="s">
        <v>2080</v>
      </c>
    </row>
    <row r="976" ht="15.75" customHeight="1" spans="1:17">
      <c r="A976" s="115" t="s">
        <v>2201</v>
      </c>
      <c r="B976" s="112"/>
      <c r="C976" s="156"/>
      <c r="D976" s="108" t="s">
        <v>2202</v>
      </c>
      <c r="E976" s="108"/>
      <c r="F976" s="132"/>
      <c r="G976" s="119">
        <v>43159</v>
      </c>
      <c r="H976" s="133" t="s">
        <v>941</v>
      </c>
      <c r="I976" s="134">
        <v>1</v>
      </c>
      <c r="J976" s="135">
        <v>84498.19</v>
      </c>
      <c r="K976" s="136">
        <v>82156.9</v>
      </c>
      <c r="L976" s="137">
        <v>100430</v>
      </c>
      <c r="M976" s="138">
        <v>0.95</v>
      </c>
      <c r="N976" s="139">
        <v>95410</v>
      </c>
      <c r="O976" s="140"/>
      <c r="P976" s="141"/>
      <c r="Q976" s="142" t="s">
        <v>2203</v>
      </c>
    </row>
    <row r="977" ht="15.75" customHeight="1" spans="1:20">
      <c r="A977" s="115" t="s">
        <v>2204</v>
      </c>
      <c r="B977" s="112"/>
      <c r="C977" s="159"/>
      <c r="D977" s="108" t="s">
        <v>2205</v>
      </c>
      <c r="E977" s="108"/>
      <c r="F977" s="132"/>
      <c r="G977" s="119">
        <v>43373</v>
      </c>
      <c r="H977" s="133" t="s">
        <v>941</v>
      </c>
      <c r="I977" s="134">
        <v>1</v>
      </c>
      <c r="J977" s="135">
        <v>534764.12</v>
      </c>
      <c r="K977" s="136">
        <v>534764.12</v>
      </c>
      <c r="L977" s="137">
        <v>635560</v>
      </c>
      <c r="M977" s="138">
        <v>0.98</v>
      </c>
      <c r="N977" s="139">
        <v>622850</v>
      </c>
      <c r="O977" s="140"/>
      <c r="P977" s="141"/>
      <c r="Q977" s="142" t="s">
        <v>2203</v>
      </c>
    </row>
    <row r="978" s="77" customFormat="1" ht="15.75" customHeight="1" spans="1:20">
      <c r="A978" s="115" t="s">
        <v>2206</v>
      </c>
      <c r="B978" s="163"/>
      <c r="C978" s="163"/>
      <c r="D978" s="146" t="s">
        <v>2207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2208</v>
      </c>
      <c r="B979" s="116" t="s">
        <v>2209</v>
      </c>
      <c r="C979" s="117" t="s">
        <v>2210</v>
      </c>
      <c r="D979" s="170" t="s">
        <v>847</v>
      </c>
      <c r="E979" s="17">
        <v>1</v>
      </c>
      <c r="F979" s="14" t="s">
        <v>839</v>
      </c>
      <c r="G979" s="119">
        <v>39173</v>
      </c>
      <c r="H979" s="61" t="s">
        <v>840</v>
      </c>
      <c r="I979" s="120">
        <v>306</v>
      </c>
      <c r="J979" s="121">
        <v>17529625.38</v>
      </c>
      <c r="K979" s="161">
        <v>10309818.72</v>
      </c>
      <c r="L979" s="122">
        <v>207880</v>
      </c>
      <c r="M979" s="123">
        <v>0.57</v>
      </c>
      <c r="N979" s="122">
        <v>118490</v>
      </c>
      <c r="O979" s="124"/>
      <c r="P979" s="125">
        <f t="shared" ref="P979:P1042" si="17">L979/I979</f>
        <v>679</v>
      </c>
      <c r="Q979" s="126" t="s">
        <v>2211</v>
      </c>
    </row>
    <row r="980" s="2" customFormat="1" ht="15.75" customHeight="1" spans="1:20">
      <c r="A980" s="115" t="s">
        <v>2212</v>
      </c>
      <c r="B980" s="116"/>
      <c r="C980" s="128"/>
      <c r="D980" s="170" t="s">
        <v>847</v>
      </c>
      <c r="E980" s="17">
        <v>2</v>
      </c>
      <c r="F980" s="14" t="s">
        <v>839</v>
      </c>
      <c r="G980" s="119">
        <v>39173</v>
      </c>
      <c r="H980" s="61" t="s">
        <v>840</v>
      </c>
      <c r="I980" s="120">
        <v>306</v>
      </c>
      <c r="J980" s="129"/>
      <c r="K980" s="129"/>
      <c r="L980" s="122">
        <v>207880</v>
      </c>
      <c r="M980" s="123">
        <v>0.57</v>
      </c>
      <c r="N980" s="122">
        <v>118490</v>
      </c>
      <c r="O980" s="124"/>
      <c r="P980" s="125">
        <f t="shared" si="17"/>
        <v>679</v>
      </c>
      <c r="Q980" s="126" t="s">
        <v>2211</v>
      </c>
      <c r="T980" s="162" t="s">
        <v>2213</v>
      </c>
    </row>
    <row r="981" s="2" customFormat="1" ht="15.75" customHeight="1" spans="1:20">
      <c r="A981" s="115" t="s">
        <v>2214</v>
      </c>
      <c r="B981" s="116"/>
      <c r="C981" s="128"/>
      <c r="D981" s="170" t="s">
        <v>847</v>
      </c>
      <c r="E981" s="17">
        <v>3</v>
      </c>
      <c r="F981" s="14" t="s">
        <v>839</v>
      </c>
      <c r="G981" s="119">
        <v>39173</v>
      </c>
      <c r="H981" s="61" t="s">
        <v>840</v>
      </c>
      <c r="I981" s="120">
        <v>306</v>
      </c>
      <c r="J981" s="129"/>
      <c r="K981" s="129"/>
      <c r="L981" s="122">
        <v>207880</v>
      </c>
      <c r="M981" s="123">
        <v>0.57</v>
      </c>
      <c r="N981" s="122">
        <v>118490</v>
      </c>
      <c r="O981" s="124"/>
      <c r="P981" s="125">
        <f t="shared" si="17"/>
        <v>679</v>
      </c>
      <c r="Q981" s="126" t="s">
        <v>2211</v>
      </c>
      <c r="T981" s="162"/>
    </row>
    <row r="982" s="2" customFormat="1" ht="15.75" customHeight="1" spans="1:20">
      <c r="A982" s="115" t="s">
        <v>2215</v>
      </c>
      <c r="B982" s="116"/>
      <c r="C982" s="128"/>
      <c r="D982" s="170" t="s">
        <v>847</v>
      </c>
      <c r="E982" s="17">
        <v>4</v>
      </c>
      <c r="F982" s="14" t="s">
        <v>839</v>
      </c>
      <c r="G982" s="119">
        <v>39173</v>
      </c>
      <c r="H982" s="61" t="s">
        <v>840</v>
      </c>
      <c r="I982" s="120">
        <v>306</v>
      </c>
      <c r="J982" s="129"/>
      <c r="K982" s="129"/>
      <c r="L982" s="122">
        <v>207880</v>
      </c>
      <c r="M982" s="123">
        <v>0.57</v>
      </c>
      <c r="N982" s="122">
        <v>118490</v>
      </c>
      <c r="O982" s="124"/>
      <c r="P982" s="125">
        <f t="shared" si="17"/>
        <v>679</v>
      </c>
      <c r="Q982" s="126" t="s">
        <v>2211</v>
      </c>
      <c r="T982" s="162"/>
    </row>
    <row r="983" s="2" customFormat="1" ht="15.75" customHeight="1" spans="1:20">
      <c r="A983" s="115" t="s">
        <v>2216</v>
      </c>
      <c r="B983" s="116"/>
      <c r="C983" s="128"/>
      <c r="D983" s="170" t="s">
        <v>847</v>
      </c>
      <c r="E983" s="17">
        <v>5</v>
      </c>
      <c r="F983" s="14" t="s">
        <v>839</v>
      </c>
      <c r="G983" s="119">
        <v>39173</v>
      </c>
      <c r="H983" s="61" t="s">
        <v>840</v>
      </c>
      <c r="I983" s="120">
        <v>306</v>
      </c>
      <c r="J983" s="129"/>
      <c r="K983" s="129"/>
      <c r="L983" s="122">
        <v>207880</v>
      </c>
      <c r="M983" s="123">
        <v>0.57</v>
      </c>
      <c r="N983" s="122">
        <v>118490</v>
      </c>
      <c r="O983" s="124"/>
      <c r="P983" s="125">
        <f t="shared" si="17"/>
        <v>679</v>
      </c>
      <c r="Q983" s="126" t="s">
        <v>2211</v>
      </c>
      <c r="T983" s="162"/>
    </row>
    <row r="984" s="2" customFormat="1" ht="15.75" customHeight="1" spans="1:20">
      <c r="A984" s="115" t="s">
        <v>2217</v>
      </c>
      <c r="B984" s="116"/>
      <c r="C984" s="128"/>
      <c r="D984" s="170" t="s">
        <v>847</v>
      </c>
      <c r="E984" s="17">
        <v>6</v>
      </c>
      <c r="F984" s="14" t="s">
        <v>839</v>
      </c>
      <c r="G984" s="119">
        <v>39173</v>
      </c>
      <c r="H984" s="61" t="s">
        <v>840</v>
      </c>
      <c r="I984" s="120">
        <v>306</v>
      </c>
      <c r="J984" s="129"/>
      <c r="K984" s="129"/>
      <c r="L984" s="122">
        <v>207880</v>
      </c>
      <c r="M984" s="123">
        <v>0.57</v>
      </c>
      <c r="N984" s="122">
        <v>118490</v>
      </c>
      <c r="O984" s="124"/>
      <c r="P984" s="125">
        <f t="shared" si="17"/>
        <v>679</v>
      </c>
      <c r="Q984" s="126" t="s">
        <v>2211</v>
      </c>
      <c r="T984" s="162"/>
    </row>
    <row r="985" s="2" customFormat="1" ht="15.75" customHeight="1" spans="1:20">
      <c r="A985" s="115" t="s">
        <v>2218</v>
      </c>
      <c r="B985" s="116"/>
      <c r="C985" s="128"/>
      <c r="D985" s="170" t="s">
        <v>847</v>
      </c>
      <c r="E985" s="17">
        <v>7</v>
      </c>
      <c r="F985" s="14" t="s">
        <v>839</v>
      </c>
      <c r="G985" s="119">
        <v>39173</v>
      </c>
      <c r="H985" s="61" t="s">
        <v>840</v>
      </c>
      <c r="I985" s="120">
        <v>306</v>
      </c>
      <c r="J985" s="129"/>
      <c r="K985" s="129"/>
      <c r="L985" s="122">
        <v>207880</v>
      </c>
      <c r="M985" s="123">
        <v>0.57</v>
      </c>
      <c r="N985" s="122">
        <v>118490</v>
      </c>
      <c r="O985" s="124"/>
      <c r="P985" s="125">
        <f t="shared" si="17"/>
        <v>679</v>
      </c>
      <c r="Q985" s="126" t="s">
        <v>2211</v>
      </c>
      <c r="T985" s="162"/>
    </row>
    <row r="986" s="2" customFormat="1" ht="15.75" customHeight="1" spans="1:20">
      <c r="A986" s="115" t="s">
        <v>2219</v>
      </c>
      <c r="B986" s="116"/>
      <c r="C986" s="128"/>
      <c r="D986" s="170" t="s">
        <v>847</v>
      </c>
      <c r="E986" s="17">
        <v>8</v>
      </c>
      <c r="F986" s="14" t="s">
        <v>839</v>
      </c>
      <c r="G986" s="119">
        <v>39173</v>
      </c>
      <c r="H986" s="61" t="s">
        <v>840</v>
      </c>
      <c r="I986" s="120">
        <v>306</v>
      </c>
      <c r="J986" s="129"/>
      <c r="K986" s="129"/>
      <c r="L986" s="122">
        <v>207880</v>
      </c>
      <c r="M986" s="123">
        <v>0.57</v>
      </c>
      <c r="N986" s="122">
        <v>118490</v>
      </c>
      <c r="O986" s="124"/>
      <c r="P986" s="125">
        <f t="shared" si="17"/>
        <v>679</v>
      </c>
      <c r="Q986" s="126" t="s">
        <v>2211</v>
      </c>
      <c r="T986" s="162"/>
    </row>
    <row r="987" s="2" customFormat="1" ht="15.75" customHeight="1" spans="1:20">
      <c r="A987" s="115" t="s">
        <v>2220</v>
      </c>
      <c r="B987" s="116"/>
      <c r="C987" s="128"/>
      <c r="D987" s="170" t="s">
        <v>847</v>
      </c>
      <c r="E987" s="17">
        <v>9</v>
      </c>
      <c r="F987" s="14" t="s">
        <v>839</v>
      </c>
      <c r="G987" s="119">
        <v>39173</v>
      </c>
      <c r="H987" s="61" t="s">
        <v>840</v>
      </c>
      <c r="I987" s="120">
        <v>306</v>
      </c>
      <c r="J987" s="129"/>
      <c r="K987" s="129"/>
      <c r="L987" s="122">
        <v>207880</v>
      </c>
      <c r="M987" s="123">
        <v>0.57</v>
      </c>
      <c r="N987" s="122">
        <v>118490</v>
      </c>
      <c r="O987" s="124"/>
      <c r="P987" s="125">
        <f t="shared" si="17"/>
        <v>679</v>
      </c>
      <c r="Q987" s="126" t="s">
        <v>2211</v>
      </c>
      <c r="T987" s="162"/>
    </row>
    <row r="988" s="2" customFormat="1" ht="15.75" customHeight="1" spans="1:20">
      <c r="A988" s="115" t="s">
        <v>2221</v>
      </c>
      <c r="B988" s="116"/>
      <c r="C988" s="128"/>
      <c r="D988" s="170" t="s">
        <v>847</v>
      </c>
      <c r="E988" s="17">
        <v>10</v>
      </c>
      <c r="F988" s="14" t="s">
        <v>839</v>
      </c>
      <c r="G988" s="119">
        <v>39173</v>
      </c>
      <c r="H988" s="61" t="s">
        <v>840</v>
      </c>
      <c r="I988" s="120">
        <v>306</v>
      </c>
      <c r="J988" s="129"/>
      <c r="K988" s="129"/>
      <c r="L988" s="122">
        <v>207880</v>
      </c>
      <c r="M988" s="123">
        <v>0.57</v>
      </c>
      <c r="N988" s="122">
        <v>118490</v>
      </c>
      <c r="O988" s="124"/>
      <c r="P988" s="125">
        <f t="shared" si="17"/>
        <v>679</v>
      </c>
      <c r="Q988" s="126" t="s">
        <v>2211</v>
      </c>
    </row>
    <row r="989" s="75" customFormat="1" ht="15.75" customHeight="1" spans="1:20">
      <c r="A989" s="115" t="s">
        <v>2222</v>
      </c>
      <c r="B989" s="116"/>
      <c r="C989" s="128"/>
      <c r="D989" s="170" t="s">
        <v>847</v>
      </c>
      <c r="E989" s="17">
        <v>11</v>
      </c>
      <c r="F989" s="14" t="s">
        <v>839</v>
      </c>
      <c r="G989" s="119">
        <v>39173</v>
      </c>
      <c r="H989" s="61" t="s">
        <v>840</v>
      </c>
      <c r="I989" s="120">
        <v>306</v>
      </c>
      <c r="J989" s="129"/>
      <c r="K989" s="129"/>
      <c r="L989" s="122">
        <v>207880</v>
      </c>
      <c r="M989" s="123">
        <v>0.57</v>
      </c>
      <c r="N989" s="122">
        <v>118490</v>
      </c>
      <c r="O989" s="124"/>
      <c r="P989" s="125">
        <f t="shared" si="17"/>
        <v>679</v>
      </c>
      <c r="Q989" s="126" t="s">
        <v>2211</v>
      </c>
    </row>
    <row r="990" s="2" customFormat="1" ht="15.75" customHeight="1" spans="1:20">
      <c r="A990" s="115" t="s">
        <v>2223</v>
      </c>
      <c r="B990" s="116"/>
      <c r="C990" s="128"/>
      <c r="D990" s="170" t="s">
        <v>847</v>
      </c>
      <c r="E990" s="17">
        <v>12</v>
      </c>
      <c r="F990" s="14" t="s">
        <v>839</v>
      </c>
      <c r="G990" s="119">
        <v>39173</v>
      </c>
      <c r="H990" s="61" t="s">
        <v>840</v>
      </c>
      <c r="I990" s="120">
        <v>306</v>
      </c>
      <c r="J990" s="129"/>
      <c r="K990" s="129"/>
      <c r="L990" s="122">
        <v>207880</v>
      </c>
      <c r="M990" s="123">
        <v>0.57</v>
      </c>
      <c r="N990" s="122">
        <v>118490</v>
      </c>
      <c r="O990" s="124"/>
      <c r="P990" s="125">
        <f t="shared" si="17"/>
        <v>679</v>
      </c>
      <c r="Q990" s="126" t="s">
        <v>2211</v>
      </c>
    </row>
    <row r="991" s="2" customFormat="1" ht="15.75" customHeight="1" spans="1:20">
      <c r="A991" s="115" t="s">
        <v>2224</v>
      </c>
      <c r="B991" s="116"/>
      <c r="C991" s="128"/>
      <c r="D991" s="170" t="s">
        <v>847</v>
      </c>
      <c r="E991" s="17">
        <v>13</v>
      </c>
      <c r="F991" s="14" t="s">
        <v>839</v>
      </c>
      <c r="G991" s="119">
        <v>39173</v>
      </c>
      <c r="H991" s="61" t="s">
        <v>840</v>
      </c>
      <c r="I991" s="120">
        <v>306</v>
      </c>
      <c r="J991" s="129"/>
      <c r="K991" s="129"/>
      <c r="L991" s="122">
        <v>207880</v>
      </c>
      <c r="M991" s="123">
        <v>0.57</v>
      </c>
      <c r="N991" s="122">
        <v>118490</v>
      </c>
      <c r="O991" s="124"/>
      <c r="P991" s="125">
        <f t="shared" si="17"/>
        <v>679</v>
      </c>
      <c r="Q991" s="126" t="s">
        <v>2211</v>
      </c>
    </row>
    <row r="992" s="3" customFormat="1" ht="15.75" customHeight="1" spans="1:20">
      <c r="A992" s="115" t="s">
        <v>2225</v>
      </c>
      <c r="B992" s="116"/>
      <c r="C992" s="128"/>
      <c r="D992" s="170" t="s">
        <v>847</v>
      </c>
      <c r="E992" s="17">
        <v>14</v>
      </c>
      <c r="F992" s="14" t="s">
        <v>839</v>
      </c>
      <c r="G992" s="119">
        <v>39173</v>
      </c>
      <c r="H992" s="61" t="s">
        <v>840</v>
      </c>
      <c r="I992" s="120">
        <v>306</v>
      </c>
      <c r="J992" s="129"/>
      <c r="K992" s="129"/>
      <c r="L992" s="122">
        <v>207880</v>
      </c>
      <c r="M992" s="123">
        <v>0.57</v>
      </c>
      <c r="N992" s="122">
        <v>118490</v>
      </c>
      <c r="O992" s="124"/>
      <c r="P992" s="125">
        <f t="shared" si="17"/>
        <v>679</v>
      </c>
      <c r="Q992" s="126" t="s">
        <v>2211</v>
      </c>
    </row>
    <row r="993" s="78" customFormat="1" ht="15.75" customHeight="1" spans="1:17">
      <c r="A993" s="115" t="s">
        <v>2226</v>
      </c>
      <c r="B993" s="116"/>
      <c r="C993" s="128"/>
      <c r="D993" s="170" t="s">
        <v>847</v>
      </c>
      <c r="E993" s="17">
        <v>15</v>
      </c>
      <c r="F993" s="14" t="s">
        <v>839</v>
      </c>
      <c r="G993" s="119">
        <v>39173</v>
      </c>
      <c r="H993" s="61" t="s">
        <v>840</v>
      </c>
      <c r="I993" s="120">
        <v>306</v>
      </c>
      <c r="J993" s="129"/>
      <c r="K993" s="129"/>
      <c r="L993" s="122">
        <v>207880</v>
      </c>
      <c r="M993" s="123">
        <v>0.57</v>
      </c>
      <c r="N993" s="122">
        <v>118490</v>
      </c>
      <c r="O993" s="124"/>
      <c r="P993" s="125">
        <f t="shared" si="17"/>
        <v>679</v>
      </c>
      <c r="Q993" s="126" t="s">
        <v>2211</v>
      </c>
    </row>
    <row r="994" s="3" customFormat="1" ht="15.75" customHeight="1" spans="1:17">
      <c r="A994" s="115" t="s">
        <v>2227</v>
      </c>
      <c r="B994" s="116"/>
      <c r="C994" s="128"/>
      <c r="D994" s="170" t="s">
        <v>847</v>
      </c>
      <c r="E994" s="17">
        <v>16</v>
      </c>
      <c r="F994" s="14" t="s">
        <v>839</v>
      </c>
      <c r="G994" s="119">
        <v>39173</v>
      </c>
      <c r="H994" s="61" t="s">
        <v>840</v>
      </c>
      <c r="I994" s="120">
        <v>306</v>
      </c>
      <c r="J994" s="129"/>
      <c r="K994" s="129"/>
      <c r="L994" s="122">
        <v>207880</v>
      </c>
      <c r="M994" s="123">
        <v>0.57</v>
      </c>
      <c r="N994" s="122">
        <v>118490</v>
      </c>
      <c r="O994" s="124"/>
      <c r="P994" s="125">
        <f t="shared" si="17"/>
        <v>679</v>
      </c>
      <c r="Q994" s="126" t="s">
        <v>2211</v>
      </c>
    </row>
    <row r="995" s="3" customFormat="1" ht="15.75" customHeight="1" spans="1:17">
      <c r="A995" s="115" t="s">
        <v>2228</v>
      </c>
      <c r="B995" s="116"/>
      <c r="C995" s="128"/>
      <c r="D995" s="170" t="s">
        <v>847</v>
      </c>
      <c r="E995" s="17">
        <v>17</v>
      </c>
      <c r="F995" s="14" t="s">
        <v>839</v>
      </c>
      <c r="G995" s="119">
        <v>39173</v>
      </c>
      <c r="H995" s="61" t="s">
        <v>840</v>
      </c>
      <c r="I995" s="120">
        <v>306</v>
      </c>
      <c r="J995" s="129"/>
      <c r="K995" s="129"/>
      <c r="L995" s="122">
        <v>207880</v>
      </c>
      <c r="M995" s="123">
        <v>0.57</v>
      </c>
      <c r="N995" s="122">
        <v>118490</v>
      </c>
      <c r="O995" s="124"/>
      <c r="P995" s="125">
        <f t="shared" si="17"/>
        <v>679</v>
      </c>
      <c r="Q995" s="126" t="s">
        <v>2211</v>
      </c>
    </row>
    <row r="996" s="3" customFormat="1" ht="15.75" customHeight="1" spans="1:17">
      <c r="A996" s="115" t="s">
        <v>2229</v>
      </c>
      <c r="B996" s="116"/>
      <c r="C996" s="128"/>
      <c r="D996" s="170" t="s">
        <v>847</v>
      </c>
      <c r="E996" s="17">
        <v>18</v>
      </c>
      <c r="F996" s="14" t="s">
        <v>839</v>
      </c>
      <c r="G996" s="119">
        <v>39173</v>
      </c>
      <c r="H996" s="61" t="s">
        <v>840</v>
      </c>
      <c r="I996" s="120">
        <v>306</v>
      </c>
      <c r="J996" s="129"/>
      <c r="K996" s="129"/>
      <c r="L996" s="122">
        <v>207880</v>
      </c>
      <c r="M996" s="123">
        <v>0.57</v>
      </c>
      <c r="N996" s="122">
        <v>118490</v>
      </c>
      <c r="O996" s="124"/>
      <c r="P996" s="125">
        <f t="shared" si="17"/>
        <v>679</v>
      </c>
      <c r="Q996" s="126" t="s">
        <v>2211</v>
      </c>
    </row>
    <row r="997" s="3" customFormat="1" ht="15.75" customHeight="1" spans="1:17">
      <c r="A997" s="115" t="s">
        <v>2230</v>
      </c>
      <c r="B997" s="116"/>
      <c r="C997" s="128"/>
      <c r="D997" s="170" t="s">
        <v>847</v>
      </c>
      <c r="E997" s="17">
        <v>19</v>
      </c>
      <c r="F997" s="14" t="s">
        <v>839</v>
      </c>
      <c r="G997" s="119">
        <v>39173</v>
      </c>
      <c r="H997" s="61" t="s">
        <v>840</v>
      </c>
      <c r="I997" s="120">
        <v>306</v>
      </c>
      <c r="J997" s="129"/>
      <c r="K997" s="129"/>
      <c r="L997" s="122">
        <v>207880</v>
      </c>
      <c r="M997" s="123">
        <v>0.57</v>
      </c>
      <c r="N997" s="122">
        <v>118490</v>
      </c>
      <c r="O997" s="124"/>
      <c r="P997" s="125">
        <f t="shared" si="17"/>
        <v>679</v>
      </c>
      <c r="Q997" s="126" t="s">
        <v>2211</v>
      </c>
    </row>
    <row r="998" s="3" customFormat="1" ht="15.75" customHeight="1" spans="1:17">
      <c r="A998" s="115" t="s">
        <v>2231</v>
      </c>
      <c r="B998" s="116"/>
      <c r="C998" s="128"/>
      <c r="D998" s="170" t="s">
        <v>847</v>
      </c>
      <c r="E998" s="17">
        <v>20</v>
      </c>
      <c r="F998" s="14" t="s">
        <v>839</v>
      </c>
      <c r="G998" s="119">
        <v>39173</v>
      </c>
      <c r="H998" s="61" t="s">
        <v>840</v>
      </c>
      <c r="I998" s="120">
        <v>306</v>
      </c>
      <c r="J998" s="129"/>
      <c r="K998" s="129"/>
      <c r="L998" s="122">
        <v>207880</v>
      </c>
      <c r="M998" s="123">
        <v>0.57</v>
      </c>
      <c r="N998" s="122">
        <v>118490</v>
      </c>
      <c r="O998" s="124"/>
      <c r="P998" s="125">
        <f t="shared" si="17"/>
        <v>679</v>
      </c>
      <c r="Q998" s="126" t="s">
        <v>2211</v>
      </c>
    </row>
    <row r="999" s="3" customFormat="1" ht="15.75" customHeight="1" spans="1:17">
      <c r="A999" s="115" t="s">
        <v>2232</v>
      </c>
      <c r="B999" s="116"/>
      <c r="C999" s="128"/>
      <c r="D999" s="170" t="s">
        <v>847</v>
      </c>
      <c r="E999" s="17">
        <v>21</v>
      </c>
      <c r="F999" s="14" t="s">
        <v>839</v>
      </c>
      <c r="G999" s="119">
        <v>39173</v>
      </c>
      <c r="H999" s="61" t="s">
        <v>840</v>
      </c>
      <c r="I999" s="120">
        <v>306</v>
      </c>
      <c r="J999" s="129"/>
      <c r="K999" s="129"/>
      <c r="L999" s="122">
        <v>207880</v>
      </c>
      <c r="M999" s="123">
        <v>0.57</v>
      </c>
      <c r="N999" s="122">
        <v>118490</v>
      </c>
      <c r="O999" s="124"/>
      <c r="P999" s="125">
        <f t="shared" si="17"/>
        <v>679</v>
      </c>
      <c r="Q999" s="126" t="s">
        <v>2211</v>
      </c>
    </row>
    <row r="1000" s="3" customFormat="1" ht="15.75" customHeight="1" spans="1:17">
      <c r="A1000" s="115" t="s">
        <v>2233</v>
      </c>
      <c r="B1000" s="116"/>
      <c r="C1000" s="128"/>
      <c r="D1000" s="170" t="s">
        <v>847</v>
      </c>
      <c r="E1000" s="17">
        <v>22</v>
      </c>
      <c r="F1000" s="14" t="s">
        <v>839</v>
      </c>
      <c r="G1000" s="119">
        <v>39173</v>
      </c>
      <c r="H1000" s="61" t="s">
        <v>840</v>
      </c>
      <c r="I1000" s="120">
        <v>306</v>
      </c>
      <c r="J1000" s="129"/>
      <c r="K1000" s="129"/>
      <c r="L1000" s="122">
        <v>207880</v>
      </c>
      <c r="M1000" s="123">
        <v>0.57</v>
      </c>
      <c r="N1000" s="122">
        <v>118490</v>
      </c>
      <c r="O1000" s="124"/>
      <c r="P1000" s="125">
        <f t="shared" si="17"/>
        <v>679</v>
      </c>
      <c r="Q1000" s="126" t="s">
        <v>2211</v>
      </c>
    </row>
    <row r="1001" s="3" customFormat="1" ht="15.75" customHeight="1" spans="1:17">
      <c r="A1001" s="115" t="s">
        <v>2234</v>
      </c>
      <c r="B1001" s="116"/>
      <c r="C1001" s="128"/>
      <c r="D1001" s="170" t="s">
        <v>847</v>
      </c>
      <c r="E1001" s="17">
        <v>23</v>
      </c>
      <c r="F1001" s="14" t="s">
        <v>839</v>
      </c>
      <c r="G1001" s="119">
        <v>43282</v>
      </c>
      <c r="H1001" s="61" t="s">
        <v>840</v>
      </c>
      <c r="I1001" s="120">
        <v>306</v>
      </c>
      <c r="J1001" s="129"/>
      <c r="K1001" s="129"/>
      <c r="L1001" s="122">
        <v>207880</v>
      </c>
      <c r="M1001" s="123">
        <v>0.91</v>
      </c>
      <c r="N1001" s="122">
        <v>189170</v>
      </c>
      <c r="O1001" s="124"/>
      <c r="P1001" s="125">
        <f t="shared" si="17"/>
        <v>679</v>
      </c>
      <c r="Q1001" s="126" t="s">
        <v>2211</v>
      </c>
    </row>
    <row r="1002" s="3" customFormat="1" ht="15.75" customHeight="1" spans="1:17">
      <c r="A1002" s="115" t="s">
        <v>2235</v>
      </c>
      <c r="B1002" s="116"/>
      <c r="C1002" s="128"/>
      <c r="D1002" s="170" t="s">
        <v>847</v>
      </c>
      <c r="E1002" s="17">
        <v>24</v>
      </c>
      <c r="F1002" s="14" t="s">
        <v>839</v>
      </c>
      <c r="G1002" s="119">
        <v>43282</v>
      </c>
      <c r="H1002" s="61" t="s">
        <v>840</v>
      </c>
      <c r="I1002" s="120">
        <v>306</v>
      </c>
      <c r="J1002" s="129"/>
      <c r="K1002" s="129"/>
      <c r="L1002" s="122">
        <v>207880</v>
      </c>
      <c r="M1002" s="123">
        <v>0.91</v>
      </c>
      <c r="N1002" s="122">
        <v>189170</v>
      </c>
      <c r="O1002" s="124"/>
      <c r="P1002" s="125">
        <f t="shared" si="17"/>
        <v>679</v>
      </c>
      <c r="Q1002" s="126" t="s">
        <v>2211</v>
      </c>
    </row>
    <row r="1003" s="3" customFormat="1" ht="15.75" customHeight="1" spans="1:17">
      <c r="A1003" s="115" t="s">
        <v>2236</v>
      </c>
      <c r="B1003" s="116"/>
      <c r="C1003" s="128"/>
      <c r="D1003" s="170" t="s">
        <v>847</v>
      </c>
      <c r="E1003" s="17">
        <v>25</v>
      </c>
      <c r="F1003" s="14" t="s">
        <v>839</v>
      </c>
      <c r="G1003" s="119">
        <v>43282</v>
      </c>
      <c r="H1003" s="61" t="s">
        <v>840</v>
      </c>
      <c r="I1003" s="120">
        <v>306</v>
      </c>
      <c r="J1003" s="129"/>
      <c r="K1003" s="129"/>
      <c r="L1003" s="122">
        <v>207880</v>
      </c>
      <c r="M1003" s="123">
        <v>0.91</v>
      </c>
      <c r="N1003" s="122">
        <v>189170</v>
      </c>
      <c r="O1003" s="124"/>
      <c r="P1003" s="125">
        <f t="shared" si="17"/>
        <v>679</v>
      </c>
      <c r="Q1003" s="126" t="s">
        <v>2211</v>
      </c>
    </row>
    <row r="1004" s="3" customFormat="1" ht="15.75" customHeight="1" spans="1:17">
      <c r="A1004" s="115" t="s">
        <v>2237</v>
      </c>
      <c r="B1004" s="116"/>
      <c r="C1004" s="128"/>
      <c r="D1004" s="170" t="s">
        <v>847</v>
      </c>
      <c r="E1004" s="17">
        <v>26</v>
      </c>
      <c r="F1004" s="14" t="s">
        <v>839</v>
      </c>
      <c r="G1004" s="119">
        <v>43282</v>
      </c>
      <c r="H1004" s="61" t="s">
        <v>840</v>
      </c>
      <c r="I1004" s="120">
        <v>306</v>
      </c>
      <c r="J1004" s="129"/>
      <c r="K1004" s="129"/>
      <c r="L1004" s="122">
        <v>207880</v>
      </c>
      <c r="M1004" s="123">
        <v>0.91</v>
      </c>
      <c r="N1004" s="122">
        <v>189170</v>
      </c>
      <c r="O1004" s="124"/>
      <c r="P1004" s="125">
        <f t="shared" si="17"/>
        <v>679</v>
      </c>
      <c r="Q1004" s="126" t="s">
        <v>2211</v>
      </c>
    </row>
    <row r="1005" s="3" customFormat="1" ht="15.75" customHeight="1" spans="1:17">
      <c r="A1005" s="115" t="s">
        <v>2238</v>
      </c>
      <c r="B1005" s="116"/>
      <c r="C1005" s="128"/>
      <c r="D1005" s="170" t="s">
        <v>847</v>
      </c>
      <c r="E1005" s="17">
        <v>27</v>
      </c>
      <c r="F1005" s="14" t="s">
        <v>839</v>
      </c>
      <c r="G1005" s="119">
        <v>43282</v>
      </c>
      <c r="H1005" s="61" t="s">
        <v>840</v>
      </c>
      <c r="I1005" s="120">
        <v>306</v>
      </c>
      <c r="J1005" s="129"/>
      <c r="K1005" s="129"/>
      <c r="L1005" s="122">
        <v>207880</v>
      </c>
      <c r="M1005" s="123">
        <v>0.91</v>
      </c>
      <c r="N1005" s="122">
        <v>189170</v>
      </c>
      <c r="O1005" s="124"/>
      <c r="P1005" s="125">
        <f t="shared" si="17"/>
        <v>679</v>
      </c>
      <c r="Q1005" s="126" t="s">
        <v>2211</v>
      </c>
    </row>
    <row r="1006" s="3" customFormat="1" ht="15.75" customHeight="1" spans="1:17">
      <c r="A1006" s="115" t="s">
        <v>2239</v>
      </c>
      <c r="B1006" s="116"/>
      <c r="C1006" s="128"/>
      <c r="D1006" s="170" t="s">
        <v>847</v>
      </c>
      <c r="E1006" s="17">
        <v>28</v>
      </c>
      <c r="F1006" s="14" t="s">
        <v>839</v>
      </c>
      <c r="G1006" s="119">
        <v>43282</v>
      </c>
      <c r="H1006" s="61" t="s">
        <v>840</v>
      </c>
      <c r="I1006" s="120">
        <v>306</v>
      </c>
      <c r="J1006" s="129"/>
      <c r="K1006" s="129"/>
      <c r="L1006" s="122">
        <v>207880</v>
      </c>
      <c r="M1006" s="123">
        <v>0.91</v>
      </c>
      <c r="N1006" s="122">
        <v>189170</v>
      </c>
      <c r="O1006" s="124"/>
      <c r="P1006" s="125">
        <f t="shared" si="17"/>
        <v>679</v>
      </c>
      <c r="Q1006" s="126" t="s">
        <v>2211</v>
      </c>
    </row>
    <row r="1007" s="3" customFormat="1" ht="15.75" customHeight="1" spans="1:17">
      <c r="A1007" s="115" t="s">
        <v>2240</v>
      </c>
      <c r="B1007" s="116"/>
      <c r="C1007" s="128"/>
      <c r="D1007" s="170" t="s">
        <v>847</v>
      </c>
      <c r="E1007" s="17">
        <v>29</v>
      </c>
      <c r="F1007" s="14" t="s">
        <v>839</v>
      </c>
      <c r="G1007" s="119">
        <v>43282</v>
      </c>
      <c r="H1007" s="61" t="s">
        <v>840</v>
      </c>
      <c r="I1007" s="120">
        <v>306</v>
      </c>
      <c r="J1007" s="129"/>
      <c r="K1007" s="129"/>
      <c r="L1007" s="122">
        <v>207880</v>
      </c>
      <c r="M1007" s="123">
        <v>0.91</v>
      </c>
      <c r="N1007" s="122">
        <v>189170</v>
      </c>
      <c r="O1007" s="124"/>
      <c r="P1007" s="125">
        <f t="shared" si="17"/>
        <v>679</v>
      </c>
      <c r="Q1007" s="126" t="s">
        <v>2211</v>
      </c>
    </row>
    <row r="1008" s="3" customFormat="1" ht="15.75" customHeight="1" spans="1:17">
      <c r="A1008" s="115" t="s">
        <v>2241</v>
      </c>
      <c r="B1008" s="116"/>
      <c r="C1008" s="128"/>
      <c r="D1008" s="170" t="s">
        <v>847</v>
      </c>
      <c r="E1008" s="17">
        <v>30</v>
      </c>
      <c r="F1008" s="14" t="s">
        <v>839</v>
      </c>
      <c r="G1008" s="119">
        <v>43282</v>
      </c>
      <c r="H1008" s="61" t="s">
        <v>840</v>
      </c>
      <c r="I1008" s="120">
        <v>306</v>
      </c>
      <c r="J1008" s="129"/>
      <c r="K1008" s="129"/>
      <c r="L1008" s="122">
        <v>207880</v>
      </c>
      <c r="M1008" s="123">
        <v>0.91</v>
      </c>
      <c r="N1008" s="122">
        <v>189170</v>
      </c>
      <c r="O1008" s="124"/>
      <c r="P1008" s="125">
        <f t="shared" si="17"/>
        <v>679</v>
      </c>
      <c r="Q1008" s="126" t="s">
        <v>2211</v>
      </c>
    </row>
    <row r="1009" s="3" customFormat="1" ht="15.75" customHeight="1" spans="1:17">
      <c r="A1009" s="115" t="s">
        <v>2242</v>
      </c>
      <c r="B1009" s="116"/>
      <c r="C1009" s="128"/>
      <c r="D1009" s="170" t="s">
        <v>847</v>
      </c>
      <c r="E1009" s="17">
        <v>31</v>
      </c>
      <c r="F1009" s="14" t="s">
        <v>839</v>
      </c>
      <c r="G1009" s="119">
        <v>43282</v>
      </c>
      <c r="H1009" s="61" t="s">
        <v>840</v>
      </c>
      <c r="I1009" s="120">
        <v>306</v>
      </c>
      <c r="J1009" s="129"/>
      <c r="K1009" s="129"/>
      <c r="L1009" s="122">
        <v>207880</v>
      </c>
      <c r="M1009" s="123">
        <v>0.91</v>
      </c>
      <c r="N1009" s="122">
        <v>189170</v>
      </c>
      <c r="O1009" s="124"/>
      <c r="P1009" s="125">
        <f t="shared" si="17"/>
        <v>679</v>
      </c>
      <c r="Q1009" s="126" t="s">
        <v>2211</v>
      </c>
    </row>
    <row r="1010" s="3" customFormat="1" ht="15.75" customHeight="1" spans="1:17">
      <c r="A1010" s="115" t="s">
        <v>2243</v>
      </c>
      <c r="B1010" s="116"/>
      <c r="C1010" s="128"/>
      <c r="D1010" s="170" t="s">
        <v>847</v>
      </c>
      <c r="E1010" s="17">
        <v>32</v>
      </c>
      <c r="F1010" s="14" t="s">
        <v>839</v>
      </c>
      <c r="G1010" s="119">
        <v>43282</v>
      </c>
      <c r="H1010" s="61" t="s">
        <v>840</v>
      </c>
      <c r="I1010" s="120">
        <v>306</v>
      </c>
      <c r="J1010" s="129"/>
      <c r="K1010" s="129"/>
      <c r="L1010" s="122">
        <v>207880</v>
      </c>
      <c r="M1010" s="123">
        <v>0.91</v>
      </c>
      <c r="N1010" s="122">
        <v>189170</v>
      </c>
      <c r="O1010" s="124"/>
      <c r="P1010" s="125">
        <f t="shared" si="17"/>
        <v>679</v>
      </c>
      <c r="Q1010" s="126" t="s">
        <v>2211</v>
      </c>
    </row>
    <row r="1011" s="3" customFormat="1" ht="15.75" customHeight="1" spans="1:17">
      <c r="A1011" s="115" t="s">
        <v>2244</v>
      </c>
      <c r="B1011" s="116"/>
      <c r="C1011" s="128"/>
      <c r="D1011" s="170" t="s">
        <v>847</v>
      </c>
      <c r="E1011" s="17">
        <v>33</v>
      </c>
      <c r="F1011" s="14" t="s">
        <v>839</v>
      </c>
      <c r="G1011" s="119">
        <v>43282</v>
      </c>
      <c r="H1011" s="61" t="s">
        <v>840</v>
      </c>
      <c r="I1011" s="120">
        <v>306</v>
      </c>
      <c r="J1011" s="129"/>
      <c r="K1011" s="129"/>
      <c r="L1011" s="122">
        <v>207880</v>
      </c>
      <c r="M1011" s="123">
        <v>0.91</v>
      </c>
      <c r="N1011" s="122">
        <v>189170</v>
      </c>
      <c r="O1011" s="124"/>
      <c r="P1011" s="125">
        <f t="shared" si="17"/>
        <v>679</v>
      </c>
      <c r="Q1011" s="126" t="s">
        <v>2211</v>
      </c>
    </row>
    <row r="1012" s="3" customFormat="1" ht="15.75" customHeight="1" spans="1:17">
      <c r="A1012" s="115" t="s">
        <v>2245</v>
      </c>
      <c r="B1012" s="116"/>
      <c r="C1012" s="128"/>
      <c r="D1012" s="170" t="s">
        <v>847</v>
      </c>
      <c r="E1012" s="17">
        <v>34</v>
      </c>
      <c r="F1012" s="14" t="s">
        <v>839</v>
      </c>
      <c r="G1012" s="119">
        <v>43282</v>
      </c>
      <c r="H1012" s="61" t="s">
        <v>840</v>
      </c>
      <c r="I1012" s="120">
        <v>306</v>
      </c>
      <c r="J1012" s="129"/>
      <c r="K1012" s="129"/>
      <c r="L1012" s="122">
        <v>207880</v>
      </c>
      <c r="M1012" s="123">
        <v>0.91</v>
      </c>
      <c r="N1012" s="122">
        <v>189170</v>
      </c>
      <c r="O1012" s="124"/>
      <c r="P1012" s="125">
        <f t="shared" si="17"/>
        <v>679</v>
      </c>
      <c r="Q1012" s="126" t="s">
        <v>2211</v>
      </c>
    </row>
    <row r="1013" s="3" customFormat="1" ht="15.75" customHeight="1" spans="1:17">
      <c r="A1013" s="115" t="s">
        <v>2246</v>
      </c>
      <c r="B1013" s="116"/>
      <c r="C1013" s="128"/>
      <c r="D1013" s="170" t="s">
        <v>847</v>
      </c>
      <c r="E1013" s="17">
        <v>35</v>
      </c>
      <c r="F1013" s="14" t="s">
        <v>839</v>
      </c>
      <c r="G1013" s="119">
        <v>43282</v>
      </c>
      <c r="H1013" s="61" t="s">
        <v>840</v>
      </c>
      <c r="I1013" s="120">
        <v>306</v>
      </c>
      <c r="J1013" s="129"/>
      <c r="K1013" s="129"/>
      <c r="L1013" s="122">
        <v>207880</v>
      </c>
      <c r="M1013" s="123">
        <v>0.91</v>
      </c>
      <c r="N1013" s="122">
        <v>189170</v>
      </c>
      <c r="O1013" s="124"/>
      <c r="P1013" s="125">
        <f t="shared" si="17"/>
        <v>679</v>
      </c>
      <c r="Q1013" s="126" t="s">
        <v>2211</v>
      </c>
    </row>
    <row r="1014" s="3" customFormat="1" ht="15.75" customHeight="1" spans="1:17">
      <c r="A1014" s="115" t="s">
        <v>2247</v>
      </c>
      <c r="B1014" s="116"/>
      <c r="C1014" s="128"/>
      <c r="D1014" s="170" t="s">
        <v>847</v>
      </c>
      <c r="E1014" s="17">
        <v>36</v>
      </c>
      <c r="F1014" s="14" t="s">
        <v>839</v>
      </c>
      <c r="G1014" s="119">
        <v>43282</v>
      </c>
      <c r="H1014" s="61" t="s">
        <v>840</v>
      </c>
      <c r="I1014" s="120">
        <v>306</v>
      </c>
      <c r="J1014" s="129"/>
      <c r="K1014" s="129"/>
      <c r="L1014" s="122">
        <v>207880</v>
      </c>
      <c r="M1014" s="123">
        <v>0.91</v>
      </c>
      <c r="N1014" s="122">
        <v>189170</v>
      </c>
      <c r="O1014" s="124"/>
      <c r="P1014" s="125">
        <f t="shared" si="17"/>
        <v>679</v>
      </c>
      <c r="Q1014" s="126" t="s">
        <v>2211</v>
      </c>
    </row>
    <row r="1015" s="3" customFormat="1" ht="15.75" customHeight="1" spans="1:17">
      <c r="A1015" s="115" t="s">
        <v>2248</v>
      </c>
      <c r="B1015" s="116"/>
      <c r="C1015" s="128"/>
      <c r="D1015" s="170" t="s">
        <v>847</v>
      </c>
      <c r="E1015" s="17">
        <v>37</v>
      </c>
      <c r="F1015" s="14" t="s">
        <v>839</v>
      </c>
      <c r="G1015" s="119">
        <v>43282</v>
      </c>
      <c r="H1015" s="61" t="s">
        <v>840</v>
      </c>
      <c r="I1015" s="120">
        <v>202</v>
      </c>
      <c r="J1015" s="129"/>
      <c r="K1015" s="129"/>
      <c r="L1015" s="122">
        <v>137230</v>
      </c>
      <c r="M1015" s="123">
        <v>0.91</v>
      </c>
      <c r="N1015" s="122">
        <v>124880</v>
      </c>
      <c r="O1015" s="124"/>
      <c r="P1015" s="125">
        <f t="shared" si="17"/>
        <v>679</v>
      </c>
      <c r="Q1015" s="126" t="s">
        <v>2211</v>
      </c>
    </row>
    <row r="1016" s="3" customFormat="1" ht="15.75" customHeight="1" spans="1:17">
      <c r="A1016" s="115" t="s">
        <v>2249</v>
      </c>
      <c r="B1016" s="116"/>
      <c r="C1016" s="128"/>
      <c r="D1016" s="170" t="s">
        <v>847</v>
      </c>
      <c r="E1016" s="17">
        <v>38</v>
      </c>
      <c r="F1016" s="14" t="s">
        <v>839</v>
      </c>
      <c r="G1016" s="119">
        <v>43282</v>
      </c>
      <c r="H1016" s="61" t="s">
        <v>840</v>
      </c>
      <c r="I1016" s="120">
        <v>202</v>
      </c>
      <c r="J1016" s="129"/>
      <c r="K1016" s="129"/>
      <c r="L1016" s="122">
        <v>137230</v>
      </c>
      <c r="M1016" s="123">
        <v>0.91</v>
      </c>
      <c r="N1016" s="122">
        <v>124880</v>
      </c>
      <c r="O1016" s="124"/>
      <c r="P1016" s="125">
        <f t="shared" si="17"/>
        <v>679</v>
      </c>
      <c r="Q1016" s="126" t="s">
        <v>2211</v>
      </c>
    </row>
    <row r="1017" s="3" customFormat="1" ht="15.75" customHeight="1" spans="1:17">
      <c r="A1017" s="115" t="s">
        <v>2250</v>
      </c>
      <c r="B1017" s="116"/>
      <c r="C1017" s="128"/>
      <c r="D1017" s="170" t="s">
        <v>847</v>
      </c>
      <c r="E1017" s="17">
        <v>39</v>
      </c>
      <c r="F1017" s="14" t="s">
        <v>839</v>
      </c>
      <c r="G1017" s="119">
        <v>43282</v>
      </c>
      <c r="H1017" s="61" t="s">
        <v>840</v>
      </c>
      <c r="I1017" s="120">
        <v>374</v>
      </c>
      <c r="J1017" s="129"/>
      <c r="K1017" s="129"/>
      <c r="L1017" s="122">
        <v>254070</v>
      </c>
      <c r="M1017" s="123">
        <v>0.91</v>
      </c>
      <c r="N1017" s="122">
        <v>231200</v>
      </c>
      <c r="O1017" s="124"/>
      <c r="P1017" s="125">
        <f t="shared" si="17"/>
        <v>679</v>
      </c>
      <c r="Q1017" s="126" t="s">
        <v>2211</v>
      </c>
    </row>
    <row r="1018" s="3" customFormat="1" ht="15.75" customHeight="1" spans="1:17">
      <c r="A1018" s="115" t="s">
        <v>2251</v>
      </c>
      <c r="B1018" s="116"/>
      <c r="C1018" s="128"/>
      <c r="D1018" s="170" t="s">
        <v>847</v>
      </c>
      <c r="E1018" s="17">
        <v>40</v>
      </c>
      <c r="F1018" s="14" t="s">
        <v>839</v>
      </c>
      <c r="G1018" s="119">
        <v>43282</v>
      </c>
      <c r="H1018" s="61" t="s">
        <v>840</v>
      </c>
      <c r="I1018" s="120">
        <v>374</v>
      </c>
      <c r="J1018" s="129"/>
      <c r="K1018" s="129"/>
      <c r="L1018" s="122">
        <v>254070</v>
      </c>
      <c r="M1018" s="123">
        <v>0.91</v>
      </c>
      <c r="N1018" s="122">
        <v>231200</v>
      </c>
      <c r="O1018" s="124"/>
      <c r="P1018" s="125">
        <f t="shared" si="17"/>
        <v>679</v>
      </c>
      <c r="Q1018" s="126" t="s">
        <v>2211</v>
      </c>
    </row>
    <row r="1019" s="3" customFormat="1" ht="15.75" customHeight="1" spans="1:17">
      <c r="A1019" s="115" t="s">
        <v>2252</v>
      </c>
      <c r="B1019" s="116"/>
      <c r="C1019" s="128"/>
      <c r="D1019" s="170" t="s">
        <v>847</v>
      </c>
      <c r="E1019" s="17">
        <v>41</v>
      </c>
      <c r="F1019" s="14" t="s">
        <v>839</v>
      </c>
      <c r="G1019" s="119">
        <v>43282</v>
      </c>
      <c r="H1019" s="61" t="s">
        <v>840</v>
      </c>
      <c r="I1019" s="120">
        <v>374</v>
      </c>
      <c r="J1019" s="129"/>
      <c r="K1019" s="129"/>
      <c r="L1019" s="122">
        <v>254070</v>
      </c>
      <c r="M1019" s="123">
        <v>0.91</v>
      </c>
      <c r="N1019" s="122">
        <v>231200</v>
      </c>
      <c r="O1019" s="124"/>
      <c r="P1019" s="125">
        <f t="shared" si="17"/>
        <v>679</v>
      </c>
      <c r="Q1019" s="126" t="s">
        <v>2211</v>
      </c>
    </row>
    <row r="1020" s="3" customFormat="1" ht="15.75" customHeight="1" spans="1:17">
      <c r="A1020" s="115" t="s">
        <v>2253</v>
      </c>
      <c r="B1020" s="116"/>
      <c r="C1020" s="128"/>
      <c r="D1020" s="170" t="s">
        <v>847</v>
      </c>
      <c r="E1020" s="17">
        <v>42</v>
      </c>
      <c r="F1020" s="14" t="s">
        <v>839</v>
      </c>
      <c r="G1020" s="119">
        <v>43282</v>
      </c>
      <c r="H1020" s="61" t="s">
        <v>840</v>
      </c>
      <c r="I1020" s="120">
        <v>374</v>
      </c>
      <c r="J1020" s="129"/>
      <c r="K1020" s="129"/>
      <c r="L1020" s="122">
        <v>254070</v>
      </c>
      <c r="M1020" s="123">
        <v>0.91</v>
      </c>
      <c r="N1020" s="122">
        <v>231200</v>
      </c>
      <c r="O1020" s="124"/>
      <c r="P1020" s="125">
        <f t="shared" si="17"/>
        <v>679</v>
      </c>
      <c r="Q1020" s="126" t="s">
        <v>2211</v>
      </c>
    </row>
    <row r="1021" s="3" customFormat="1" ht="15.75" customHeight="1" spans="1:17">
      <c r="A1021" s="115" t="s">
        <v>2254</v>
      </c>
      <c r="B1021" s="116"/>
      <c r="C1021" s="128"/>
      <c r="D1021" s="170" t="s">
        <v>847</v>
      </c>
      <c r="E1021" s="17">
        <v>43</v>
      </c>
      <c r="F1021" s="14" t="s">
        <v>839</v>
      </c>
      <c r="G1021" s="119">
        <v>43282</v>
      </c>
      <c r="H1021" s="61" t="s">
        <v>840</v>
      </c>
      <c r="I1021" s="120">
        <v>374</v>
      </c>
      <c r="J1021" s="129"/>
      <c r="K1021" s="129"/>
      <c r="L1021" s="122">
        <v>254070</v>
      </c>
      <c r="M1021" s="123">
        <v>0.91</v>
      </c>
      <c r="N1021" s="122">
        <v>231200</v>
      </c>
      <c r="O1021" s="124"/>
      <c r="P1021" s="125">
        <f t="shared" si="17"/>
        <v>679</v>
      </c>
      <c r="Q1021" s="126" t="s">
        <v>2211</v>
      </c>
    </row>
    <row r="1022" s="3" customFormat="1" ht="15.75" customHeight="1" spans="1:17">
      <c r="A1022" s="115" t="s">
        <v>2255</v>
      </c>
      <c r="B1022" s="116"/>
      <c r="C1022" s="128"/>
      <c r="D1022" s="170" t="s">
        <v>847</v>
      </c>
      <c r="E1022" s="17">
        <v>44</v>
      </c>
      <c r="F1022" s="14" t="s">
        <v>839</v>
      </c>
      <c r="G1022" s="119">
        <v>43282</v>
      </c>
      <c r="H1022" s="61" t="s">
        <v>840</v>
      </c>
      <c r="I1022" s="120">
        <v>374</v>
      </c>
      <c r="J1022" s="129"/>
      <c r="K1022" s="129"/>
      <c r="L1022" s="122">
        <v>254070</v>
      </c>
      <c r="M1022" s="123">
        <v>0.91</v>
      </c>
      <c r="N1022" s="122">
        <v>231200</v>
      </c>
      <c r="O1022" s="124"/>
      <c r="P1022" s="125">
        <f t="shared" si="17"/>
        <v>679</v>
      </c>
      <c r="Q1022" s="126" t="s">
        <v>2211</v>
      </c>
    </row>
    <row r="1023" s="3" customFormat="1" ht="15.75" customHeight="1" spans="1:17">
      <c r="A1023" s="115" t="s">
        <v>2256</v>
      </c>
      <c r="B1023" s="116"/>
      <c r="C1023" s="128"/>
      <c r="D1023" s="170" t="s">
        <v>847</v>
      </c>
      <c r="E1023" s="17">
        <v>45</v>
      </c>
      <c r="F1023" s="14" t="s">
        <v>839</v>
      </c>
      <c r="G1023" s="119">
        <v>43282</v>
      </c>
      <c r="H1023" s="61" t="s">
        <v>840</v>
      </c>
      <c r="I1023" s="120">
        <v>374</v>
      </c>
      <c r="J1023" s="129"/>
      <c r="K1023" s="129"/>
      <c r="L1023" s="122">
        <v>254070</v>
      </c>
      <c r="M1023" s="123">
        <v>0.91</v>
      </c>
      <c r="N1023" s="122">
        <v>231200</v>
      </c>
      <c r="O1023" s="124"/>
      <c r="P1023" s="125">
        <f t="shared" si="17"/>
        <v>679</v>
      </c>
      <c r="Q1023" s="126" t="s">
        <v>2211</v>
      </c>
    </row>
    <row r="1024" s="3" customFormat="1" ht="15.75" customHeight="1" spans="1:17">
      <c r="A1024" s="115" t="s">
        <v>2257</v>
      </c>
      <c r="B1024" s="116"/>
      <c r="C1024" s="128"/>
      <c r="D1024" s="170" t="s">
        <v>847</v>
      </c>
      <c r="E1024" s="17">
        <v>46</v>
      </c>
      <c r="F1024" s="14" t="s">
        <v>839</v>
      </c>
      <c r="G1024" s="119">
        <v>43282</v>
      </c>
      <c r="H1024" s="61" t="s">
        <v>840</v>
      </c>
      <c r="I1024" s="120">
        <v>374</v>
      </c>
      <c r="J1024" s="129"/>
      <c r="K1024" s="129"/>
      <c r="L1024" s="122">
        <v>254070</v>
      </c>
      <c r="M1024" s="123">
        <v>0.91</v>
      </c>
      <c r="N1024" s="122">
        <v>231200</v>
      </c>
      <c r="O1024" s="124"/>
      <c r="P1024" s="125">
        <f t="shared" si="17"/>
        <v>679</v>
      </c>
      <c r="Q1024" s="126" t="s">
        <v>2211</v>
      </c>
    </row>
    <row r="1025" s="3" customFormat="1" ht="15.75" customHeight="1" spans="1:17">
      <c r="A1025" s="115" t="s">
        <v>2258</v>
      </c>
      <c r="B1025" s="116"/>
      <c r="C1025" s="128"/>
      <c r="D1025" s="170" t="s">
        <v>1625</v>
      </c>
      <c r="E1025" s="17">
        <v>1</v>
      </c>
      <c r="F1025" s="14" t="s">
        <v>839</v>
      </c>
      <c r="G1025" s="119">
        <v>43282</v>
      </c>
      <c r="H1025" s="61" t="s">
        <v>840</v>
      </c>
      <c r="I1025" s="120">
        <v>875</v>
      </c>
      <c r="J1025" s="129"/>
      <c r="K1025" s="129"/>
      <c r="L1025" s="122">
        <v>594430</v>
      </c>
      <c r="M1025" s="123">
        <v>0.91</v>
      </c>
      <c r="N1025" s="122">
        <v>540930</v>
      </c>
      <c r="O1025" s="124"/>
      <c r="P1025" s="125">
        <f t="shared" si="17"/>
        <v>679</v>
      </c>
      <c r="Q1025" s="126" t="s">
        <v>2211</v>
      </c>
    </row>
    <row r="1026" s="3" customFormat="1" ht="15.75" customHeight="1" spans="1:17">
      <c r="A1026" s="115" t="s">
        <v>2259</v>
      </c>
      <c r="B1026" s="116"/>
      <c r="C1026" s="128"/>
      <c r="D1026" s="170" t="s">
        <v>1625</v>
      </c>
      <c r="E1026" s="17">
        <v>2</v>
      </c>
      <c r="F1026" s="14" t="s">
        <v>839</v>
      </c>
      <c r="G1026" s="119">
        <v>43282</v>
      </c>
      <c r="H1026" s="61" t="s">
        <v>840</v>
      </c>
      <c r="I1026" s="120">
        <v>875</v>
      </c>
      <c r="J1026" s="129"/>
      <c r="K1026" s="129"/>
      <c r="L1026" s="122">
        <v>594430</v>
      </c>
      <c r="M1026" s="123">
        <v>0.91</v>
      </c>
      <c r="N1026" s="122">
        <v>540930</v>
      </c>
      <c r="O1026" s="124"/>
      <c r="P1026" s="125">
        <f t="shared" si="17"/>
        <v>679</v>
      </c>
      <c r="Q1026" s="126" t="s">
        <v>2211</v>
      </c>
    </row>
    <row r="1027" s="3" customFormat="1" ht="15.75" customHeight="1" spans="1:17">
      <c r="A1027" s="115" t="s">
        <v>2260</v>
      </c>
      <c r="B1027" s="116"/>
      <c r="C1027" s="128"/>
      <c r="D1027" s="170" t="s">
        <v>1625</v>
      </c>
      <c r="E1027" s="17">
        <v>3</v>
      </c>
      <c r="F1027" s="14" t="s">
        <v>839</v>
      </c>
      <c r="G1027" s="119">
        <v>43282</v>
      </c>
      <c r="H1027" s="61" t="s">
        <v>840</v>
      </c>
      <c r="I1027" s="120">
        <v>875</v>
      </c>
      <c r="J1027" s="129"/>
      <c r="K1027" s="129"/>
      <c r="L1027" s="122">
        <v>594430</v>
      </c>
      <c r="M1027" s="123">
        <v>0.91</v>
      </c>
      <c r="N1027" s="122">
        <v>540930</v>
      </c>
      <c r="O1027" s="124"/>
      <c r="P1027" s="125">
        <f t="shared" si="17"/>
        <v>679</v>
      </c>
      <c r="Q1027" s="126" t="s">
        <v>2211</v>
      </c>
    </row>
    <row r="1028" s="3" customFormat="1" ht="15.75" customHeight="1" spans="1:17">
      <c r="A1028" s="115" t="s">
        <v>2261</v>
      </c>
      <c r="B1028" s="116"/>
      <c r="C1028" s="128"/>
      <c r="D1028" s="170" t="s">
        <v>1625</v>
      </c>
      <c r="E1028" s="17">
        <v>4</v>
      </c>
      <c r="F1028" s="14" t="s">
        <v>839</v>
      </c>
      <c r="G1028" s="119">
        <v>43282</v>
      </c>
      <c r="H1028" s="61" t="s">
        <v>840</v>
      </c>
      <c r="I1028" s="120">
        <v>875</v>
      </c>
      <c r="J1028" s="129"/>
      <c r="K1028" s="129"/>
      <c r="L1028" s="122">
        <v>594430</v>
      </c>
      <c r="M1028" s="123">
        <v>0.91</v>
      </c>
      <c r="N1028" s="122">
        <v>540930</v>
      </c>
      <c r="O1028" s="124"/>
      <c r="P1028" s="125">
        <f t="shared" si="17"/>
        <v>679</v>
      </c>
      <c r="Q1028" s="126" t="s">
        <v>2211</v>
      </c>
    </row>
    <row r="1029" s="3" customFormat="1" ht="15.75" customHeight="1" spans="1:17">
      <c r="A1029" s="115" t="s">
        <v>2262</v>
      </c>
      <c r="B1029" s="116"/>
      <c r="C1029" s="128"/>
      <c r="D1029" s="170" t="s">
        <v>1625</v>
      </c>
      <c r="E1029" s="17">
        <v>5</v>
      </c>
      <c r="F1029" s="14" t="s">
        <v>839</v>
      </c>
      <c r="G1029" s="119">
        <v>43282</v>
      </c>
      <c r="H1029" s="61" t="s">
        <v>840</v>
      </c>
      <c r="I1029" s="120">
        <v>875</v>
      </c>
      <c r="J1029" s="129"/>
      <c r="K1029" s="129"/>
      <c r="L1029" s="122">
        <v>594430</v>
      </c>
      <c r="M1029" s="123">
        <v>0.91</v>
      </c>
      <c r="N1029" s="122">
        <v>540930</v>
      </c>
      <c r="O1029" s="124"/>
      <c r="P1029" s="125">
        <f t="shared" si="17"/>
        <v>679</v>
      </c>
      <c r="Q1029" s="126" t="s">
        <v>2211</v>
      </c>
    </row>
    <row r="1030" s="3" customFormat="1" ht="15.75" customHeight="1" spans="1:17">
      <c r="A1030" s="115" t="s">
        <v>2263</v>
      </c>
      <c r="B1030" s="116"/>
      <c r="C1030" s="128"/>
      <c r="D1030" s="170" t="s">
        <v>1625</v>
      </c>
      <c r="E1030" s="17">
        <v>6</v>
      </c>
      <c r="F1030" s="14" t="s">
        <v>839</v>
      </c>
      <c r="G1030" s="119">
        <v>43282</v>
      </c>
      <c r="H1030" s="61" t="s">
        <v>840</v>
      </c>
      <c r="I1030" s="120">
        <v>875</v>
      </c>
      <c r="J1030" s="129"/>
      <c r="K1030" s="129"/>
      <c r="L1030" s="122">
        <v>594430</v>
      </c>
      <c r="M1030" s="123">
        <v>0.91</v>
      </c>
      <c r="N1030" s="122">
        <v>540930</v>
      </c>
      <c r="O1030" s="124"/>
      <c r="P1030" s="125">
        <f t="shared" si="17"/>
        <v>679</v>
      </c>
      <c r="Q1030" s="126" t="s">
        <v>2211</v>
      </c>
    </row>
    <row r="1031" s="3" customFormat="1" ht="15.75" customHeight="1" spans="1:17">
      <c r="A1031" s="115" t="s">
        <v>2264</v>
      </c>
      <c r="B1031" s="116"/>
      <c r="C1031" s="128"/>
      <c r="D1031" s="170" t="s">
        <v>1625</v>
      </c>
      <c r="E1031" s="17">
        <v>7</v>
      </c>
      <c r="F1031" s="14" t="s">
        <v>839</v>
      </c>
      <c r="G1031" s="119">
        <v>39173</v>
      </c>
      <c r="H1031" s="61" t="s">
        <v>840</v>
      </c>
      <c r="I1031" s="120">
        <v>448</v>
      </c>
      <c r="J1031" s="129"/>
      <c r="K1031" s="129"/>
      <c r="L1031" s="122">
        <v>304350</v>
      </c>
      <c r="M1031" s="123">
        <v>0.57</v>
      </c>
      <c r="N1031" s="122">
        <v>173480</v>
      </c>
      <c r="O1031" s="124"/>
      <c r="P1031" s="125">
        <f t="shared" si="17"/>
        <v>679</v>
      </c>
      <c r="Q1031" s="126" t="s">
        <v>2211</v>
      </c>
    </row>
    <row r="1032" s="3" customFormat="1" ht="15.75" customHeight="1" spans="1:17">
      <c r="A1032" s="115" t="s">
        <v>2265</v>
      </c>
      <c r="B1032" s="116"/>
      <c r="C1032" s="128"/>
      <c r="D1032" s="170" t="s">
        <v>1625</v>
      </c>
      <c r="E1032" s="17">
        <v>8</v>
      </c>
      <c r="F1032" s="14" t="s">
        <v>839</v>
      </c>
      <c r="G1032" s="119">
        <v>39173</v>
      </c>
      <c r="H1032" s="61" t="s">
        <v>840</v>
      </c>
      <c r="I1032" s="120">
        <v>448</v>
      </c>
      <c r="J1032" s="129"/>
      <c r="K1032" s="129"/>
      <c r="L1032" s="122">
        <v>304350</v>
      </c>
      <c r="M1032" s="123">
        <v>0.57</v>
      </c>
      <c r="N1032" s="122">
        <v>173480</v>
      </c>
      <c r="O1032" s="124"/>
      <c r="P1032" s="125">
        <f t="shared" si="17"/>
        <v>679</v>
      </c>
      <c r="Q1032" s="126" t="s">
        <v>2211</v>
      </c>
    </row>
    <row r="1033" s="3" customFormat="1" ht="15.75" customHeight="1" spans="1:17">
      <c r="A1033" s="115" t="s">
        <v>2266</v>
      </c>
      <c r="B1033" s="116"/>
      <c r="C1033" s="128"/>
      <c r="D1033" s="170" t="s">
        <v>1625</v>
      </c>
      <c r="E1033" s="17">
        <v>9</v>
      </c>
      <c r="F1033" s="14" t="s">
        <v>839</v>
      </c>
      <c r="G1033" s="119">
        <v>39173</v>
      </c>
      <c r="H1033" s="61" t="s">
        <v>840</v>
      </c>
      <c r="I1033" s="120">
        <v>448</v>
      </c>
      <c r="J1033" s="129"/>
      <c r="K1033" s="129"/>
      <c r="L1033" s="122">
        <v>304350</v>
      </c>
      <c r="M1033" s="123">
        <v>0.57</v>
      </c>
      <c r="N1033" s="122">
        <v>173480</v>
      </c>
      <c r="O1033" s="124"/>
      <c r="P1033" s="125">
        <f t="shared" si="17"/>
        <v>679</v>
      </c>
      <c r="Q1033" s="126" t="s">
        <v>2211</v>
      </c>
    </row>
    <row r="1034" s="3" customFormat="1" ht="15.75" customHeight="1" spans="1:17">
      <c r="A1034" s="115" t="s">
        <v>2267</v>
      </c>
      <c r="B1034" s="116"/>
      <c r="C1034" s="128"/>
      <c r="D1034" s="170" t="s">
        <v>1625</v>
      </c>
      <c r="E1034" s="17">
        <v>10</v>
      </c>
      <c r="F1034" s="14" t="s">
        <v>839</v>
      </c>
      <c r="G1034" s="119">
        <v>39173</v>
      </c>
      <c r="H1034" s="61" t="s">
        <v>840</v>
      </c>
      <c r="I1034" s="120">
        <v>448</v>
      </c>
      <c r="J1034" s="129"/>
      <c r="K1034" s="129"/>
      <c r="L1034" s="122">
        <v>304350</v>
      </c>
      <c r="M1034" s="123">
        <v>0.57</v>
      </c>
      <c r="N1034" s="122">
        <v>173480</v>
      </c>
      <c r="O1034" s="124"/>
      <c r="P1034" s="125">
        <f t="shared" si="17"/>
        <v>679</v>
      </c>
      <c r="Q1034" s="126" t="s">
        <v>2211</v>
      </c>
    </row>
    <row r="1035" s="3" customFormat="1" ht="15.75" customHeight="1" spans="1:17">
      <c r="A1035" s="115" t="s">
        <v>2268</v>
      </c>
      <c r="B1035" s="116"/>
      <c r="C1035" s="128"/>
      <c r="D1035" s="170" t="s">
        <v>1625</v>
      </c>
      <c r="E1035" s="17">
        <v>11</v>
      </c>
      <c r="F1035" s="14" t="s">
        <v>839</v>
      </c>
      <c r="G1035" s="119">
        <v>39173</v>
      </c>
      <c r="H1035" s="61" t="s">
        <v>840</v>
      </c>
      <c r="I1035" s="120">
        <v>448</v>
      </c>
      <c r="J1035" s="129"/>
      <c r="K1035" s="129"/>
      <c r="L1035" s="122">
        <v>304350</v>
      </c>
      <c r="M1035" s="123">
        <v>0.57</v>
      </c>
      <c r="N1035" s="122">
        <v>173480</v>
      </c>
      <c r="O1035" s="124"/>
      <c r="P1035" s="125">
        <f t="shared" si="17"/>
        <v>679</v>
      </c>
      <c r="Q1035" s="126" t="s">
        <v>2211</v>
      </c>
    </row>
    <row r="1036" s="3" customFormat="1" ht="15.75" customHeight="1" spans="1:17">
      <c r="A1036" s="115" t="s">
        <v>2269</v>
      </c>
      <c r="B1036" s="116"/>
      <c r="C1036" s="128"/>
      <c r="D1036" s="170" t="s">
        <v>1625</v>
      </c>
      <c r="E1036" s="17">
        <v>12</v>
      </c>
      <c r="F1036" s="14" t="s">
        <v>839</v>
      </c>
      <c r="G1036" s="119">
        <v>39173</v>
      </c>
      <c r="H1036" s="61" t="s">
        <v>840</v>
      </c>
      <c r="I1036" s="120">
        <v>448</v>
      </c>
      <c r="J1036" s="129"/>
      <c r="K1036" s="129"/>
      <c r="L1036" s="122">
        <v>304350</v>
      </c>
      <c r="M1036" s="123">
        <v>0.57</v>
      </c>
      <c r="N1036" s="122">
        <v>173480</v>
      </c>
      <c r="O1036" s="124"/>
      <c r="P1036" s="125">
        <f t="shared" si="17"/>
        <v>679</v>
      </c>
      <c r="Q1036" s="126" t="s">
        <v>2211</v>
      </c>
    </row>
    <row r="1037" s="3" customFormat="1" ht="15.75" customHeight="1" spans="1:17">
      <c r="A1037" s="115" t="s">
        <v>2270</v>
      </c>
      <c r="B1037" s="116"/>
      <c r="C1037" s="128"/>
      <c r="D1037" s="170" t="s">
        <v>1625</v>
      </c>
      <c r="E1037" s="17">
        <v>13</v>
      </c>
      <c r="F1037" s="14" t="s">
        <v>839</v>
      </c>
      <c r="G1037" s="119">
        <v>39173</v>
      </c>
      <c r="H1037" s="61" t="s">
        <v>840</v>
      </c>
      <c r="I1037" s="120">
        <v>448</v>
      </c>
      <c r="J1037" s="129"/>
      <c r="K1037" s="129"/>
      <c r="L1037" s="122">
        <v>304350</v>
      </c>
      <c r="M1037" s="123">
        <v>0.57</v>
      </c>
      <c r="N1037" s="122">
        <v>173480</v>
      </c>
      <c r="O1037" s="124"/>
      <c r="P1037" s="125">
        <f t="shared" si="17"/>
        <v>679</v>
      </c>
      <c r="Q1037" s="126" t="s">
        <v>2211</v>
      </c>
    </row>
    <row r="1038" s="3" customFormat="1" ht="15.75" customHeight="1" spans="1:17">
      <c r="A1038" s="115" t="s">
        <v>2271</v>
      </c>
      <c r="B1038" s="116"/>
      <c r="C1038" s="128"/>
      <c r="D1038" s="170" t="s">
        <v>1625</v>
      </c>
      <c r="E1038" s="17">
        <v>14</v>
      </c>
      <c r="F1038" s="14" t="s">
        <v>839</v>
      </c>
      <c r="G1038" s="119">
        <v>39173</v>
      </c>
      <c r="H1038" s="61" t="s">
        <v>840</v>
      </c>
      <c r="I1038" s="120">
        <v>448</v>
      </c>
      <c r="J1038" s="129"/>
      <c r="K1038" s="129"/>
      <c r="L1038" s="122">
        <v>304350</v>
      </c>
      <c r="M1038" s="123">
        <v>0.57</v>
      </c>
      <c r="N1038" s="122">
        <v>173480</v>
      </c>
      <c r="O1038" s="124"/>
      <c r="P1038" s="125">
        <f t="shared" si="17"/>
        <v>679</v>
      </c>
      <c r="Q1038" s="126" t="s">
        <v>2211</v>
      </c>
    </row>
    <row r="1039" s="3" customFormat="1" ht="15.75" customHeight="1" spans="1:17">
      <c r="A1039" s="115" t="s">
        <v>2272</v>
      </c>
      <c r="B1039" s="116"/>
      <c r="C1039" s="128"/>
      <c r="D1039" s="170" t="s">
        <v>1625</v>
      </c>
      <c r="E1039" s="17">
        <v>15</v>
      </c>
      <c r="F1039" s="14" t="s">
        <v>839</v>
      </c>
      <c r="G1039" s="119">
        <v>39173</v>
      </c>
      <c r="H1039" s="61" t="s">
        <v>840</v>
      </c>
      <c r="I1039" s="120">
        <v>448</v>
      </c>
      <c r="J1039" s="129"/>
      <c r="K1039" s="129"/>
      <c r="L1039" s="122">
        <v>304350</v>
      </c>
      <c r="M1039" s="123">
        <v>0.57</v>
      </c>
      <c r="N1039" s="122">
        <v>173480</v>
      </c>
      <c r="O1039" s="124"/>
      <c r="P1039" s="125">
        <f t="shared" si="17"/>
        <v>679</v>
      </c>
      <c r="Q1039" s="126" t="s">
        <v>2211</v>
      </c>
    </row>
    <row r="1040" s="3" customFormat="1" ht="15.75" customHeight="1" spans="1:17">
      <c r="A1040" s="115" t="s">
        <v>2273</v>
      </c>
      <c r="B1040" s="116"/>
      <c r="C1040" s="128"/>
      <c r="D1040" s="170" t="s">
        <v>1625</v>
      </c>
      <c r="E1040" s="17">
        <v>16</v>
      </c>
      <c r="F1040" s="14" t="s">
        <v>839</v>
      </c>
      <c r="G1040" s="119">
        <v>39173</v>
      </c>
      <c r="H1040" s="61" t="s">
        <v>840</v>
      </c>
      <c r="I1040" s="120">
        <v>448</v>
      </c>
      <c r="J1040" s="129"/>
      <c r="K1040" s="129"/>
      <c r="L1040" s="122">
        <v>304350</v>
      </c>
      <c r="M1040" s="123">
        <v>0.57</v>
      </c>
      <c r="N1040" s="122">
        <v>173480</v>
      </c>
      <c r="O1040" s="124"/>
      <c r="P1040" s="125">
        <f t="shared" si="17"/>
        <v>679</v>
      </c>
      <c r="Q1040" s="126" t="s">
        <v>2211</v>
      </c>
    </row>
    <row r="1041" s="3" customFormat="1" ht="15.75" customHeight="1" spans="1:17">
      <c r="A1041" s="115" t="s">
        <v>2274</v>
      </c>
      <c r="B1041" s="116"/>
      <c r="C1041" s="128"/>
      <c r="D1041" s="170" t="s">
        <v>1625</v>
      </c>
      <c r="E1041" s="17">
        <v>17</v>
      </c>
      <c r="F1041" s="14" t="s">
        <v>839</v>
      </c>
      <c r="G1041" s="119">
        <v>39173</v>
      </c>
      <c r="H1041" s="61" t="s">
        <v>840</v>
      </c>
      <c r="I1041" s="120">
        <v>448</v>
      </c>
      <c r="J1041" s="129"/>
      <c r="K1041" s="129"/>
      <c r="L1041" s="122">
        <v>304350</v>
      </c>
      <c r="M1041" s="123">
        <v>0.57</v>
      </c>
      <c r="N1041" s="122">
        <v>173480</v>
      </c>
      <c r="O1041" s="124"/>
      <c r="P1041" s="125">
        <f t="shared" si="17"/>
        <v>679</v>
      </c>
      <c r="Q1041" s="126" t="s">
        <v>2211</v>
      </c>
    </row>
    <row r="1042" s="3" customFormat="1" ht="15.75" customHeight="1" spans="1:17">
      <c r="A1042" s="115" t="s">
        <v>2275</v>
      </c>
      <c r="B1042" s="116"/>
      <c r="C1042" s="128"/>
      <c r="D1042" s="170" t="s">
        <v>1625</v>
      </c>
      <c r="E1042" s="17">
        <v>18</v>
      </c>
      <c r="F1042" s="14" t="s">
        <v>839</v>
      </c>
      <c r="G1042" s="119">
        <v>39173</v>
      </c>
      <c r="H1042" s="61" t="s">
        <v>840</v>
      </c>
      <c r="I1042" s="120">
        <v>448</v>
      </c>
      <c r="J1042" s="129"/>
      <c r="K1042" s="129"/>
      <c r="L1042" s="122">
        <v>304350</v>
      </c>
      <c r="M1042" s="123">
        <v>0.57</v>
      </c>
      <c r="N1042" s="122">
        <v>173480</v>
      </c>
      <c r="O1042" s="124"/>
      <c r="P1042" s="125">
        <f t="shared" si="17"/>
        <v>679</v>
      </c>
      <c r="Q1042" s="126" t="s">
        <v>2211</v>
      </c>
    </row>
    <row r="1043" s="3" customFormat="1" ht="15.75" customHeight="1" spans="1:17">
      <c r="A1043" s="115" t="s">
        <v>2276</v>
      </c>
      <c r="B1043" s="116"/>
      <c r="C1043" s="128"/>
      <c r="D1043" s="170" t="s">
        <v>1625</v>
      </c>
      <c r="E1043" s="17">
        <v>19</v>
      </c>
      <c r="F1043" s="14" t="s">
        <v>839</v>
      </c>
      <c r="G1043" s="119">
        <v>39173</v>
      </c>
      <c r="H1043" s="61" t="s">
        <v>840</v>
      </c>
      <c r="I1043" s="120">
        <v>448</v>
      </c>
      <c r="J1043" s="129"/>
      <c r="K1043" s="129"/>
      <c r="L1043" s="122">
        <v>304350</v>
      </c>
      <c r="M1043" s="123">
        <v>0.57</v>
      </c>
      <c r="N1043" s="122">
        <v>173480</v>
      </c>
      <c r="O1043" s="124"/>
      <c r="P1043" s="125">
        <f t="shared" ref="P1043:P1057" si="18">L1043/I1043</f>
        <v>679</v>
      </c>
      <c r="Q1043" s="126" t="s">
        <v>2211</v>
      </c>
    </row>
    <row r="1044" s="3" customFormat="1" ht="15.75" customHeight="1" spans="1:17">
      <c r="A1044" s="115" t="s">
        <v>2277</v>
      </c>
      <c r="B1044" s="116"/>
      <c r="C1044" s="128"/>
      <c r="D1044" s="170" t="s">
        <v>1625</v>
      </c>
      <c r="E1044" s="17">
        <v>20</v>
      </c>
      <c r="F1044" s="14" t="s">
        <v>839</v>
      </c>
      <c r="G1044" s="119">
        <v>39173</v>
      </c>
      <c r="H1044" s="61" t="s">
        <v>840</v>
      </c>
      <c r="I1044" s="120">
        <v>448</v>
      </c>
      <c r="J1044" s="129"/>
      <c r="K1044" s="129"/>
      <c r="L1044" s="122">
        <v>304350</v>
      </c>
      <c r="M1044" s="123">
        <v>0.57</v>
      </c>
      <c r="N1044" s="122">
        <v>173480</v>
      </c>
      <c r="O1044" s="124"/>
      <c r="P1044" s="125">
        <f t="shared" si="18"/>
        <v>679</v>
      </c>
      <c r="Q1044" s="126" t="s">
        <v>2211</v>
      </c>
    </row>
    <row r="1045" s="3" customFormat="1" ht="15.75" customHeight="1" spans="1:17">
      <c r="A1045" s="115" t="s">
        <v>2278</v>
      </c>
      <c r="B1045" s="116"/>
      <c r="C1045" s="128"/>
      <c r="D1045" s="170" t="s">
        <v>1625</v>
      </c>
      <c r="E1045" s="17">
        <v>21</v>
      </c>
      <c r="F1045" s="14" t="s">
        <v>839</v>
      </c>
      <c r="G1045" s="119">
        <v>39173</v>
      </c>
      <c r="H1045" s="61" t="s">
        <v>840</v>
      </c>
      <c r="I1045" s="120">
        <v>448</v>
      </c>
      <c r="J1045" s="129"/>
      <c r="K1045" s="129"/>
      <c r="L1045" s="122">
        <v>304350</v>
      </c>
      <c r="M1045" s="123">
        <v>0.57</v>
      </c>
      <c r="N1045" s="122">
        <v>173480</v>
      </c>
      <c r="O1045" s="124"/>
      <c r="P1045" s="125">
        <f t="shared" si="18"/>
        <v>679</v>
      </c>
      <c r="Q1045" s="126" t="s">
        <v>2211</v>
      </c>
    </row>
    <row r="1046" s="3" customFormat="1" ht="15.75" customHeight="1" spans="1:17">
      <c r="A1046" s="115" t="s">
        <v>2279</v>
      </c>
      <c r="B1046" s="116"/>
      <c r="C1046" s="128"/>
      <c r="D1046" s="170" t="s">
        <v>1625</v>
      </c>
      <c r="E1046" s="17">
        <v>22</v>
      </c>
      <c r="F1046" s="14" t="s">
        <v>839</v>
      </c>
      <c r="G1046" s="119">
        <v>39173</v>
      </c>
      <c r="H1046" s="61" t="s">
        <v>840</v>
      </c>
      <c r="I1046" s="120">
        <v>448</v>
      </c>
      <c r="J1046" s="129"/>
      <c r="K1046" s="129"/>
      <c r="L1046" s="122">
        <v>304350</v>
      </c>
      <c r="M1046" s="123">
        <v>0.57</v>
      </c>
      <c r="N1046" s="122">
        <v>173480</v>
      </c>
      <c r="O1046" s="124"/>
      <c r="P1046" s="125">
        <f t="shared" si="18"/>
        <v>679</v>
      </c>
      <c r="Q1046" s="126" t="s">
        <v>2211</v>
      </c>
    </row>
    <row r="1047" s="3" customFormat="1" ht="15.75" customHeight="1" spans="1:17">
      <c r="A1047" s="115" t="s">
        <v>2280</v>
      </c>
      <c r="B1047" s="116"/>
      <c r="C1047" s="128"/>
      <c r="D1047" s="170" t="s">
        <v>1625</v>
      </c>
      <c r="E1047" s="17">
        <v>23</v>
      </c>
      <c r="F1047" s="14" t="s">
        <v>839</v>
      </c>
      <c r="G1047" s="119">
        <v>43282</v>
      </c>
      <c r="H1047" s="61" t="s">
        <v>840</v>
      </c>
      <c r="I1047" s="120">
        <v>256</v>
      </c>
      <c r="J1047" s="129"/>
      <c r="K1047" s="129"/>
      <c r="L1047" s="122">
        <v>173910</v>
      </c>
      <c r="M1047" s="123">
        <v>0.91</v>
      </c>
      <c r="N1047" s="122">
        <v>158260</v>
      </c>
      <c r="O1047" s="124"/>
      <c r="P1047" s="125">
        <f t="shared" si="18"/>
        <v>679</v>
      </c>
      <c r="Q1047" s="126" t="s">
        <v>2211</v>
      </c>
    </row>
    <row r="1048" s="3" customFormat="1" ht="15.75" customHeight="1" spans="1:17">
      <c r="A1048" s="115" t="s">
        <v>2281</v>
      </c>
      <c r="B1048" s="116"/>
      <c r="C1048" s="128"/>
      <c r="D1048" s="170" t="s">
        <v>1625</v>
      </c>
      <c r="E1048" s="17">
        <v>24</v>
      </c>
      <c r="F1048" s="14" t="s">
        <v>839</v>
      </c>
      <c r="G1048" s="119">
        <v>43282</v>
      </c>
      <c r="H1048" s="61" t="s">
        <v>840</v>
      </c>
      <c r="I1048" s="120">
        <v>256</v>
      </c>
      <c r="J1048" s="129"/>
      <c r="K1048" s="129"/>
      <c r="L1048" s="122">
        <v>173910</v>
      </c>
      <c r="M1048" s="123">
        <v>0.91</v>
      </c>
      <c r="N1048" s="122">
        <v>158260</v>
      </c>
      <c r="O1048" s="124"/>
      <c r="P1048" s="125">
        <f t="shared" si="18"/>
        <v>679</v>
      </c>
      <c r="Q1048" s="126" t="s">
        <v>2211</v>
      </c>
    </row>
    <row r="1049" s="3" customFormat="1" ht="15.75" customHeight="1" spans="1:17">
      <c r="A1049" s="115" t="s">
        <v>2282</v>
      </c>
      <c r="B1049" s="116"/>
      <c r="C1049" s="128"/>
      <c r="D1049" s="170" t="s">
        <v>2283</v>
      </c>
      <c r="E1049" s="17">
        <v>1</v>
      </c>
      <c r="F1049" s="14" t="s">
        <v>839</v>
      </c>
      <c r="G1049" s="119">
        <v>43282</v>
      </c>
      <c r="H1049" s="61" t="s">
        <v>840</v>
      </c>
      <c r="I1049" s="120">
        <v>200</v>
      </c>
      <c r="J1049" s="129"/>
      <c r="K1049" s="129"/>
      <c r="L1049" s="122">
        <v>135870</v>
      </c>
      <c r="M1049" s="123">
        <v>0.91</v>
      </c>
      <c r="N1049" s="122">
        <v>123640</v>
      </c>
      <c r="O1049" s="124"/>
      <c r="P1049" s="125">
        <f t="shared" si="18"/>
        <v>679</v>
      </c>
      <c r="Q1049" s="126" t="s">
        <v>2211</v>
      </c>
    </row>
    <row r="1050" s="3" customFormat="1" ht="15.75" customHeight="1" spans="1:17">
      <c r="A1050" s="115" t="s">
        <v>2284</v>
      </c>
      <c r="B1050" s="116"/>
      <c r="C1050" s="128"/>
      <c r="D1050" s="170" t="s">
        <v>2285</v>
      </c>
      <c r="E1050" s="17">
        <v>1</v>
      </c>
      <c r="F1050" s="14" t="s">
        <v>839</v>
      </c>
      <c r="G1050" s="119">
        <v>43282</v>
      </c>
      <c r="H1050" s="61" t="s">
        <v>840</v>
      </c>
      <c r="I1050" s="120">
        <v>572</v>
      </c>
      <c r="J1050" s="129"/>
      <c r="K1050" s="129"/>
      <c r="L1050" s="122">
        <v>388590</v>
      </c>
      <c r="M1050" s="123">
        <v>0.91</v>
      </c>
      <c r="N1050" s="122">
        <v>353620</v>
      </c>
      <c r="O1050" s="124"/>
      <c r="P1050" s="125">
        <f t="shared" si="18"/>
        <v>679</v>
      </c>
      <c r="Q1050" s="126" t="s">
        <v>2211</v>
      </c>
    </row>
    <row r="1051" s="3" customFormat="1" ht="15.75" customHeight="1" spans="1:17">
      <c r="A1051" s="115" t="s">
        <v>2286</v>
      </c>
      <c r="B1051" s="116"/>
      <c r="C1051" s="128"/>
      <c r="D1051" s="170" t="s">
        <v>2285</v>
      </c>
      <c r="E1051" s="17">
        <v>2</v>
      </c>
      <c r="F1051" s="14" t="s">
        <v>839</v>
      </c>
      <c r="G1051" s="119">
        <v>43282</v>
      </c>
      <c r="H1051" s="61" t="s">
        <v>840</v>
      </c>
      <c r="I1051" s="120">
        <v>572</v>
      </c>
      <c r="J1051" s="129"/>
      <c r="K1051" s="129"/>
      <c r="L1051" s="122">
        <v>388590</v>
      </c>
      <c r="M1051" s="123">
        <v>0.91</v>
      </c>
      <c r="N1051" s="122">
        <v>353620</v>
      </c>
      <c r="O1051" s="124"/>
      <c r="P1051" s="125">
        <f t="shared" si="18"/>
        <v>679</v>
      </c>
      <c r="Q1051" s="126" t="s">
        <v>2211</v>
      </c>
    </row>
    <row r="1052" s="3" customFormat="1" ht="15.75" customHeight="1" spans="1:17">
      <c r="A1052" s="115" t="s">
        <v>2287</v>
      </c>
      <c r="B1052" s="116"/>
      <c r="C1052" s="128"/>
      <c r="D1052" s="170" t="s">
        <v>2285</v>
      </c>
      <c r="E1052" s="17">
        <v>3</v>
      </c>
      <c r="F1052" s="14" t="s">
        <v>839</v>
      </c>
      <c r="G1052" s="119">
        <v>43282</v>
      </c>
      <c r="H1052" s="61" t="s">
        <v>840</v>
      </c>
      <c r="I1052" s="120">
        <v>572</v>
      </c>
      <c r="J1052" s="129"/>
      <c r="K1052" s="129"/>
      <c r="L1052" s="122">
        <v>388590</v>
      </c>
      <c r="M1052" s="123">
        <v>0.91</v>
      </c>
      <c r="N1052" s="122">
        <v>353620</v>
      </c>
      <c r="O1052" s="124"/>
      <c r="P1052" s="125">
        <f t="shared" si="18"/>
        <v>679</v>
      </c>
      <c r="Q1052" s="126" t="s">
        <v>2211</v>
      </c>
    </row>
    <row r="1053" s="3" customFormat="1" ht="15.75" customHeight="1" spans="1:17">
      <c r="A1053" s="115" t="s">
        <v>2288</v>
      </c>
      <c r="B1053" s="116"/>
      <c r="C1053" s="128"/>
      <c r="D1053" s="170" t="s">
        <v>2285</v>
      </c>
      <c r="E1053" s="17">
        <v>4</v>
      </c>
      <c r="F1053" s="14" t="s">
        <v>839</v>
      </c>
      <c r="G1053" s="119">
        <v>43282</v>
      </c>
      <c r="H1053" s="61" t="s">
        <v>840</v>
      </c>
      <c r="I1053" s="120">
        <v>286</v>
      </c>
      <c r="J1053" s="129"/>
      <c r="K1053" s="129"/>
      <c r="L1053" s="122">
        <v>194290</v>
      </c>
      <c r="M1053" s="123">
        <v>0.91</v>
      </c>
      <c r="N1053" s="122">
        <v>176800</v>
      </c>
      <c r="O1053" s="124"/>
      <c r="P1053" s="125">
        <f t="shared" si="18"/>
        <v>679</v>
      </c>
      <c r="Q1053" s="126" t="s">
        <v>2211</v>
      </c>
    </row>
    <row r="1054" s="3" customFormat="1" ht="15.75" customHeight="1" spans="1:17">
      <c r="A1054" s="115" t="s">
        <v>2289</v>
      </c>
      <c r="B1054" s="116"/>
      <c r="C1054" s="128"/>
      <c r="D1054" s="170" t="s">
        <v>929</v>
      </c>
      <c r="E1054" s="17">
        <v>1</v>
      </c>
      <c r="F1054" s="14" t="s">
        <v>2290</v>
      </c>
      <c r="G1054" s="119">
        <v>39173</v>
      </c>
      <c r="H1054" s="61" t="s">
        <v>840</v>
      </c>
      <c r="I1054" s="120">
        <v>10</v>
      </c>
      <c r="J1054" s="129"/>
      <c r="K1054" s="129"/>
      <c r="L1054" s="122">
        <v>8090</v>
      </c>
      <c r="M1054" s="123">
        <v>0.72</v>
      </c>
      <c r="N1054" s="122">
        <v>5820</v>
      </c>
      <c r="O1054" s="124"/>
      <c r="P1054" s="125">
        <f t="shared" si="18"/>
        <v>809</v>
      </c>
      <c r="Q1054" s="126" t="s">
        <v>2211</v>
      </c>
    </row>
    <row r="1055" s="3" customFormat="1" ht="15.75" customHeight="1" spans="1:17">
      <c r="A1055" s="115" t="s">
        <v>2291</v>
      </c>
      <c r="B1055" s="116"/>
      <c r="C1055" s="128"/>
      <c r="D1055" s="170" t="s">
        <v>929</v>
      </c>
      <c r="E1055" s="17">
        <v>2</v>
      </c>
      <c r="F1055" s="14" t="s">
        <v>2290</v>
      </c>
      <c r="G1055" s="119">
        <v>43282</v>
      </c>
      <c r="H1055" s="61" t="s">
        <v>840</v>
      </c>
      <c r="I1055" s="120">
        <v>10</v>
      </c>
      <c r="J1055" s="129"/>
      <c r="K1055" s="129"/>
      <c r="L1055" s="122">
        <v>8090</v>
      </c>
      <c r="M1055" s="123">
        <v>0.92</v>
      </c>
      <c r="N1055" s="122">
        <v>7440</v>
      </c>
      <c r="O1055" s="124"/>
      <c r="P1055" s="125">
        <f t="shared" si="18"/>
        <v>809</v>
      </c>
      <c r="Q1055" s="126" t="s">
        <v>2211</v>
      </c>
    </row>
    <row r="1056" s="3" customFormat="1" ht="15.75" customHeight="1" spans="1:17">
      <c r="A1056" s="115" t="s">
        <v>2292</v>
      </c>
      <c r="B1056" s="116"/>
      <c r="C1056" s="128"/>
      <c r="D1056" s="170" t="s">
        <v>929</v>
      </c>
      <c r="E1056" s="17">
        <v>3</v>
      </c>
      <c r="F1056" s="14" t="s">
        <v>2290</v>
      </c>
      <c r="G1056" s="119">
        <v>43282</v>
      </c>
      <c r="H1056" s="61" t="s">
        <v>840</v>
      </c>
      <c r="I1056" s="120">
        <v>10</v>
      </c>
      <c r="J1056" s="129"/>
      <c r="K1056" s="129"/>
      <c r="L1056" s="122">
        <v>8090</v>
      </c>
      <c r="M1056" s="123">
        <v>0.92</v>
      </c>
      <c r="N1056" s="122">
        <v>7440</v>
      </c>
      <c r="O1056" s="124"/>
      <c r="P1056" s="125">
        <f t="shared" si="18"/>
        <v>809</v>
      </c>
      <c r="Q1056" s="126" t="s">
        <v>2211</v>
      </c>
    </row>
    <row r="1057" s="3" customFormat="1" ht="15.75" customHeight="1" spans="1:17">
      <c r="A1057" s="115" t="s">
        <v>2293</v>
      </c>
      <c r="B1057" s="116"/>
      <c r="C1057" s="128"/>
      <c r="D1057" s="170" t="s">
        <v>2294</v>
      </c>
      <c r="E1057" s="17">
        <v>1</v>
      </c>
      <c r="F1057" s="14" t="s">
        <v>938</v>
      </c>
      <c r="G1057" s="119">
        <v>39173</v>
      </c>
      <c r="H1057" s="61" t="s">
        <v>840</v>
      </c>
      <c r="I1057" s="120">
        <v>300</v>
      </c>
      <c r="J1057" s="129"/>
      <c r="K1057" s="129"/>
      <c r="L1057" s="122">
        <v>201030</v>
      </c>
      <c r="M1057" s="123">
        <v>0.57</v>
      </c>
      <c r="N1057" s="122">
        <v>114590</v>
      </c>
      <c r="O1057" s="124"/>
      <c r="P1057" s="125">
        <f t="shared" si="18"/>
        <v>670</v>
      </c>
      <c r="Q1057" s="126" t="s">
        <v>2211</v>
      </c>
    </row>
    <row r="1058" ht="15.75" customHeight="1" spans="1:17">
      <c r="A1058" s="115" t="s">
        <v>2295</v>
      </c>
      <c r="B1058" s="127"/>
      <c r="C1058" s="128"/>
      <c r="D1058" s="108" t="s">
        <v>2296</v>
      </c>
      <c r="E1058" s="108"/>
      <c r="F1058" s="132"/>
      <c r="G1058" s="119">
        <v>40756</v>
      </c>
      <c r="H1058" s="133" t="s">
        <v>941</v>
      </c>
      <c r="I1058" s="134">
        <v>1</v>
      </c>
      <c r="J1058" s="135">
        <v>38000</v>
      </c>
      <c r="K1058" s="136">
        <v>25214.3</v>
      </c>
      <c r="L1058" s="137">
        <v>55490</v>
      </c>
      <c r="M1058" s="138">
        <v>0.62</v>
      </c>
      <c r="N1058" s="139">
        <v>34400</v>
      </c>
      <c r="O1058" s="140"/>
      <c r="P1058" s="141"/>
      <c r="Q1058" s="142" t="s">
        <v>2211</v>
      </c>
    </row>
    <row r="1059" ht="15.75" customHeight="1" spans="1:17">
      <c r="A1059" s="115" t="s">
        <v>2297</v>
      </c>
      <c r="B1059" s="127"/>
      <c r="C1059" s="128"/>
      <c r="D1059" s="108" t="s">
        <v>2296</v>
      </c>
      <c r="E1059" s="108"/>
      <c r="F1059" s="132"/>
      <c r="G1059" s="119">
        <v>40756</v>
      </c>
      <c r="H1059" s="133" t="s">
        <v>941</v>
      </c>
      <c r="I1059" s="134">
        <v>1</v>
      </c>
      <c r="J1059" s="135">
        <v>38000</v>
      </c>
      <c r="K1059" s="136">
        <v>25214.3</v>
      </c>
      <c r="L1059" s="137">
        <v>55490</v>
      </c>
      <c r="M1059" s="138">
        <v>0.62</v>
      </c>
      <c r="N1059" s="139">
        <v>34400</v>
      </c>
      <c r="O1059" s="140"/>
      <c r="P1059" s="141"/>
      <c r="Q1059" s="142" t="s">
        <v>2211</v>
      </c>
    </row>
    <row r="1060" ht="15.75" customHeight="1" spans="1:17">
      <c r="A1060" s="115" t="s">
        <v>2298</v>
      </c>
      <c r="B1060" s="127"/>
      <c r="C1060" s="128"/>
      <c r="D1060" s="108" t="s">
        <v>2296</v>
      </c>
      <c r="E1060" s="108"/>
      <c r="F1060" s="132"/>
      <c r="G1060" s="119">
        <v>40909</v>
      </c>
      <c r="H1060" s="133" t="s">
        <v>941</v>
      </c>
      <c r="I1060" s="134">
        <v>1</v>
      </c>
      <c r="J1060" s="135">
        <v>83000</v>
      </c>
      <c r="K1060" s="136">
        <v>56716.8</v>
      </c>
      <c r="L1060" s="137">
        <v>115560</v>
      </c>
      <c r="M1060" s="138">
        <v>0.64</v>
      </c>
      <c r="N1060" s="139">
        <v>73960</v>
      </c>
      <c r="O1060" s="140"/>
      <c r="P1060" s="141"/>
      <c r="Q1060" s="142" t="s">
        <v>2211</v>
      </c>
    </row>
    <row r="1061" ht="15.75" customHeight="1" spans="1:17">
      <c r="A1061" s="115" t="s">
        <v>2299</v>
      </c>
      <c r="B1061" s="127"/>
      <c r="C1061" s="128"/>
      <c r="D1061" s="108" t="s">
        <v>2300</v>
      </c>
      <c r="E1061" s="108"/>
      <c r="F1061" s="132"/>
      <c r="G1061" s="119">
        <v>40909</v>
      </c>
      <c r="H1061" s="133" t="s">
        <v>941</v>
      </c>
      <c r="I1061" s="134">
        <v>1</v>
      </c>
      <c r="J1061" s="135">
        <v>25300</v>
      </c>
      <c r="K1061" s="136">
        <v>17288</v>
      </c>
      <c r="L1061" s="137">
        <v>35220</v>
      </c>
      <c r="M1061" s="138">
        <v>0.64</v>
      </c>
      <c r="N1061" s="139">
        <v>22540</v>
      </c>
      <c r="O1061" s="140"/>
      <c r="P1061" s="141"/>
      <c r="Q1061" s="143" t="s">
        <v>2211</v>
      </c>
    </row>
    <row r="1062" ht="15.75" customHeight="1" spans="1:17">
      <c r="A1062" s="115" t="s">
        <v>2301</v>
      </c>
      <c r="B1062" s="127"/>
      <c r="C1062" s="128"/>
      <c r="D1062" s="108" t="s">
        <v>2159</v>
      </c>
      <c r="E1062" s="108"/>
      <c r="F1062" s="132"/>
      <c r="G1062" s="119">
        <v>40909</v>
      </c>
      <c r="H1062" s="133" t="s">
        <v>941</v>
      </c>
      <c r="I1062" s="134">
        <v>1</v>
      </c>
      <c r="J1062" s="135">
        <v>86273</v>
      </c>
      <c r="K1062" s="136">
        <v>58953</v>
      </c>
      <c r="L1062" s="137">
        <v>120110</v>
      </c>
      <c r="M1062" s="138">
        <v>0.52</v>
      </c>
      <c r="N1062" s="139">
        <v>62460</v>
      </c>
      <c r="O1062" s="140"/>
      <c r="P1062" s="141"/>
      <c r="Q1062" s="142" t="s">
        <v>2211</v>
      </c>
    </row>
    <row r="1063" ht="15.75" customHeight="1" spans="1:17">
      <c r="A1063" s="115" t="s">
        <v>2302</v>
      </c>
      <c r="B1063" s="127"/>
      <c r="C1063" s="128"/>
      <c r="D1063" s="108" t="s">
        <v>1270</v>
      </c>
      <c r="E1063" s="108"/>
      <c r="F1063" s="132"/>
      <c r="G1063" s="119">
        <v>41091</v>
      </c>
      <c r="H1063" s="133" t="s">
        <v>941</v>
      </c>
      <c r="I1063" s="134">
        <v>1</v>
      </c>
      <c r="J1063" s="135">
        <v>62258</v>
      </c>
      <c r="K1063" s="136">
        <v>44021.44</v>
      </c>
      <c r="L1063" s="137">
        <v>86680</v>
      </c>
      <c r="M1063" s="138">
        <v>0.67</v>
      </c>
      <c r="N1063" s="139">
        <v>58080</v>
      </c>
      <c r="O1063" s="140"/>
      <c r="P1063" s="141"/>
      <c r="Q1063" s="142" t="s">
        <v>2211</v>
      </c>
    </row>
    <row r="1064" ht="15.75" customHeight="1" spans="1:17">
      <c r="A1064" s="115" t="s">
        <v>2303</v>
      </c>
      <c r="B1064" s="127"/>
      <c r="C1064" s="128"/>
      <c r="D1064" s="108" t="s">
        <v>943</v>
      </c>
      <c r="E1064" s="108"/>
      <c r="F1064" s="132"/>
      <c r="G1064" s="119">
        <v>41456</v>
      </c>
      <c r="H1064" s="133" t="s">
        <v>941</v>
      </c>
      <c r="I1064" s="134">
        <v>1</v>
      </c>
      <c r="J1064" s="135">
        <v>42995</v>
      </c>
      <c r="K1064" s="136">
        <v>32443.22</v>
      </c>
      <c r="L1064" s="137">
        <v>58400</v>
      </c>
      <c r="M1064" s="138">
        <v>0.72</v>
      </c>
      <c r="N1064" s="139">
        <v>42050</v>
      </c>
      <c r="O1064" s="140"/>
      <c r="P1064" s="141"/>
      <c r="Q1064" s="142" t="s">
        <v>2211</v>
      </c>
    </row>
    <row r="1065" ht="15.75" customHeight="1" spans="1:17">
      <c r="A1065" s="115" t="s">
        <v>2304</v>
      </c>
      <c r="B1065" s="127"/>
      <c r="C1065" s="128"/>
      <c r="D1065" s="108" t="s">
        <v>943</v>
      </c>
      <c r="E1065" s="108"/>
      <c r="F1065" s="132"/>
      <c r="G1065" s="119">
        <v>41518</v>
      </c>
      <c r="H1065" s="133" t="s">
        <v>941</v>
      </c>
      <c r="I1065" s="134">
        <v>1</v>
      </c>
      <c r="J1065" s="135">
        <v>42995</v>
      </c>
      <c r="K1065" s="136">
        <v>32783.6</v>
      </c>
      <c r="L1065" s="137">
        <v>58400</v>
      </c>
      <c r="M1065" s="138">
        <v>0.73</v>
      </c>
      <c r="N1065" s="139">
        <v>42630</v>
      </c>
      <c r="O1065" s="140"/>
      <c r="P1065" s="141"/>
      <c r="Q1065" s="142" t="s">
        <v>2211</v>
      </c>
    </row>
    <row r="1066" ht="15.75" customHeight="1" spans="1:17">
      <c r="A1066" s="115" t="s">
        <v>2305</v>
      </c>
      <c r="B1066" s="127"/>
      <c r="C1066" s="128"/>
      <c r="D1066" s="108" t="s">
        <v>1270</v>
      </c>
      <c r="E1066" s="108"/>
      <c r="F1066" s="132"/>
      <c r="G1066" s="119">
        <v>41821</v>
      </c>
      <c r="H1066" s="133" t="s">
        <v>941</v>
      </c>
      <c r="I1066" s="134">
        <v>1</v>
      </c>
      <c r="J1066" s="135">
        <v>90000</v>
      </c>
      <c r="K1066" s="136">
        <v>72187.5</v>
      </c>
      <c r="L1066" s="137">
        <v>117150</v>
      </c>
      <c r="M1066" s="138">
        <v>0.77</v>
      </c>
      <c r="N1066" s="139">
        <v>90210</v>
      </c>
      <c r="O1066" s="140"/>
      <c r="P1066" s="141"/>
      <c r="Q1066" s="142" t="s">
        <v>2211</v>
      </c>
    </row>
    <row r="1067" ht="15.75" customHeight="1" spans="1:17">
      <c r="A1067" s="115" t="s">
        <v>2306</v>
      </c>
      <c r="B1067" s="127"/>
      <c r="C1067" s="128"/>
      <c r="D1067" s="108" t="s">
        <v>2307</v>
      </c>
      <c r="E1067" s="108"/>
      <c r="F1067" s="132"/>
      <c r="G1067" s="119">
        <v>41640</v>
      </c>
      <c r="H1067" s="133" t="s">
        <v>941</v>
      </c>
      <c r="I1067" s="134">
        <v>1</v>
      </c>
      <c r="J1067" s="135">
        <v>45152.85</v>
      </c>
      <c r="K1067" s="136">
        <v>35143.97</v>
      </c>
      <c r="L1067" s="137">
        <v>58780</v>
      </c>
      <c r="M1067" s="138">
        <v>0.74</v>
      </c>
      <c r="N1067" s="139">
        <v>43500</v>
      </c>
      <c r="O1067" s="140"/>
      <c r="P1067" s="141"/>
      <c r="Q1067" s="142" t="s">
        <v>2211</v>
      </c>
    </row>
    <row r="1068" ht="15.75" customHeight="1" spans="1:17">
      <c r="A1068" s="115" t="s">
        <v>2308</v>
      </c>
      <c r="B1068" s="127"/>
      <c r="C1068" s="128"/>
      <c r="D1068" s="108" t="s">
        <v>2309</v>
      </c>
      <c r="E1068" s="108"/>
      <c r="F1068" s="132"/>
      <c r="G1068" s="119">
        <v>41640</v>
      </c>
      <c r="H1068" s="133" t="s">
        <v>941</v>
      </c>
      <c r="I1068" s="134">
        <v>1</v>
      </c>
      <c r="J1068" s="135">
        <v>90701.64</v>
      </c>
      <c r="K1068" s="136">
        <v>70595.96</v>
      </c>
      <c r="L1068" s="137">
        <v>118070</v>
      </c>
      <c r="M1068" s="138">
        <v>0.74</v>
      </c>
      <c r="N1068" s="139">
        <v>87370</v>
      </c>
      <c r="O1068" s="140"/>
      <c r="P1068" s="141"/>
      <c r="Q1068" s="142" t="s">
        <v>2211</v>
      </c>
    </row>
    <row r="1069" ht="15.75" customHeight="1" spans="1:17">
      <c r="A1069" s="115" t="s">
        <v>2310</v>
      </c>
      <c r="B1069" s="127"/>
      <c r="C1069" s="128"/>
      <c r="D1069" s="108" t="s">
        <v>2311</v>
      </c>
      <c r="E1069" s="108"/>
      <c r="F1069" s="132"/>
      <c r="G1069" s="119">
        <v>41448</v>
      </c>
      <c r="H1069" s="133" t="s">
        <v>941</v>
      </c>
      <c r="I1069" s="134">
        <v>1</v>
      </c>
      <c r="J1069" s="135">
        <v>61835</v>
      </c>
      <c r="K1069" s="136">
        <v>46415.12</v>
      </c>
      <c r="L1069" s="137">
        <v>83990</v>
      </c>
      <c r="M1069" s="138">
        <v>0.62</v>
      </c>
      <c r="N1069" s="139">
        <v>52070</v>
      </c>
      <c r="O1069" s="140"/>
      <c r="P1069" s="141"/>
      <c r="Q1069" s="142" t="s">
        <v>2211</v>
      </c>
    </row>
    <row r="1070" ht="15.75" customHeight="1" spans="1:17">
      <c r="A1070" s="115" t="s">
        <v>2312</v>
      </c>
      <c r="B1070" s="127"/>
      <c r="C1070" s="128"/>
      <c r="D1070" s="108" t="s">
        <v>1309</v>
      </c>
      <c r="E1070" s="108"/>
      <c r="F1070" s="132"/>
      <c r="G1070" s="119">
        <v>42608</v>
      </c>
      <c r="H1070" s="133" t="s">
        <v>941</v>
      </c>
      <c r="I1070" s="134">
        <v>2</v>
      </c>
      <c r="J1070" s="135">
        <v>60000</v>
      </c>
      <c r="K1070" s="136">
        <v>54062.5</v>
      </c>
      <c r="L1070" s="137">
        <v>74030</v>
      </c>
      <c r="M1070" s="138">
        <v>0.87</v>
      </c>
      <c r="N1070" s="139">
        <v>64410</v>
      </c>
      <c r="O1070" s="140"/>
      <c r="P1070" s="141"/>
      <c r="Q1070" s="142" t="s">
        <v>2211</v>
      </c>
    </row>
    <row r="1071" ht="15.75" customHeight="1" spans="1:17">
      <c r="A1071" s="115" t="s">
        <v>2313</v>
      </c>
      <c r="B1071" s="127"/>
      <c r="C1071" s="128"/>
      <c r="D1071" s="108" t="s">
        <v>2314</v>
      </c>
      <c r="E1071" s="108"/>
      <c r="F1071" s="132"/>
      <c r="G1071" s="119">
        <v>42689</v>
      </c>
      <c r="H1071" s="133" t="s">
        <v>941</v>
      </c>
      <c r="I1071" s="134">
        <v>1</v>
      </c>
      <c r="J1071" s="135">
        <v>9828</v>
      </c>
      <c r="K1071" s="136">
        <v>8972.2</v>
      </c>
      <c r="L1071" s="137">
        <v>12130</v>
      </c>
      <c r="M1071" s="138">
        <v>0.88</v>
      </c>
      <c r="N1071" s="139">
        <v>10670</v>
      </c>
      <c r="O1071" s="140"/>
      <c r="P1071" s="141"/>
      <c r="Q1071" s="142" t="s">
        <v>2211</v>
      </c>
    </row>
    <row r="1072" ht="15.75" customHeight="1" spans="1:17">
      <c r="A1072" s="115" t="s">
        <v>2315</v>
      </c>
      <c r="B1072" s="127"/>
      <c r="C1072" s="128"/>
      <c r="D1072" s="108" t="s">
        <v>2316</v>
      </c>
      <c r="E1072" s="108"/>
      <c r="F1072" s="132"/>
      <c r="G1072" s="119">
        <v>42736</v>
      </c>
      <c r="H1072" s="133" t="s">
        <v>941</v>
      </c>
      <c r="I1072" s="134">
        <v>1</v>
      </c>
      <c r="J1072" s="135">
        <v>192480.97</v>
      </c>
      <c r="K1072" s="136">
        <v>177242.97</v>
      </c>
      <c r="L1072" s="137">
        <v>230940</v>
      </c>
      <c r="M1072" s="138">
        <v>0.89</v>
      </c>
      <c r="N1072" s="139">
        <v>205540</v>
      </c>
      <c r="O1072" s="140"/>
      <c r="P1072" s="141"/>
      <c r="Q1072" s="142" t="s">
        <v>2211</v>
      </c>
    </row>
    <row r="1073" ht="15.75" customHeight="1" spans="1:17">
      <c r="A1073" s="115" t="s">
        <v>2317</v>
      </c>
      <c r="B1073" s="127"/>
      <c r="C1073" s="128"/>
      <c r="D1073" s="108" t="s">
        <v>2186</v>
      </c>
      <c r="E1073" s="108"/>
      <c r="F1073" s="132"/>
      <c r="G1073" s="119">
        <v>42814</v>
      </c>
      <c r="H1073" s="133" t="s">
        <v>941</v>
      </c>
      <c r="I1073" s="134">
        <v>1</v>
      </c>
      <c r="J1073" s="135">
        <v>92152</v>
      </c>
      <c r="K1073" s="136">
        <v>85586.14</v>
      </c>
      <c r="L1073" s="137">
        <v>110570</v>
      </c>
      <c r="M1073" s="138">
        <v>0.9</v>
      </c>
      <c r="N1073" s="139">
        <v>99510</v>
      </c>
      <c r="O1073" s="140"/>
      <c r="P1073" s="141"/>
      <c r="Q1073" s="142" t="s">
        <v>2211</v>
      </c>
    </row>
    <row r="1074" ht="15.75" customHeight="1" spans="1:17">
      <c r="A1074" s="115" t="s">
        <v>2318</v>
      </c>
      <c r="B1074" s="127"/>
      <c r="C1074" s="128"/>
      <c r="D1074" s="108" t="s">
        <v>2319</v>
      </c>
      <c r="E1074" s="108"/>
      <c r="F1074" s="132"/>
      <c r="G1074" s="119">
        <v>43276</v>
      </c>
      <c r="H1074" s="133" t="s">
        <v>941</v>
      </c>
      <c r="I1074" s="134">
        <v>1</v>
      </c>
      <c r="J1074" s="135">
        <v>98000</v>
      </c>
      <c r="K1074" s="136">
        <v>96836.24</v>
      </c>
      <c r="L1074" s="137">
        <v>116470</v>
      </c>
      <c r="M1074" s="138">
        <v>0.96</v>
      </c>
      <c r="N1074" s="139">
        <v>111810</v>
      </c>
      <c r="O1074" s="140"/>
      <c r="P1074" s="141"/>
      <c r="Q1074" s="142" t="s">
        <v>2211</v>
      </c>
    </row>
    <row r="1075" ht="15.75" customHeight="1" spans="1:17">
      <c r="A1075" s="115" t="s">
        <v>2320</v>
      </c>
      <c r="B1075" s="127"/>
      <c r="C1075" s="128"/>
      <c r="D1075" s="108" t="s">
        <v>2321</v>
      </c>
      <c r="E1075" s="108"/>
      <c r="F1075" s="132"/>
      <c r="G1075" s="119">
        <v>40664</v>
      </c>
      <c r="H1075" s="133" t="s">
        <v>941</v>
      </c>
      <c r="I1075" s="134">
        <v>1</v>
      </c>
      <c r="J1075" s="135">
        <v>23000</v>
      </c>
      <c r="K1075" s="136">
        <v>14988.48</v>
      </c>
      <c r="L1075" s="137">
        <v>33580</v>
      </c>
      <c r="M1075" s="138">
        <v>0.61</v>
      </c>
      <c r="N1075" s="139">
        <v>20480</v>
      </c>
      <c r="O1075" s="140"/>
      <c r="P1075" s="141"/>
      <c r="Q1075" s="142" t="s">
        <v>2322</v>
      </c>
    </row>
    <row r="1076" ht="15.75" customHeight="1" spans="1:17">
      <c r="A1076" s="115" t="s">
        <v>2323</v>
      </c>
      <c r="B1076" s="127"/>
      <c r="C1076" s="128"/>
      <c r="D1076" s="108" t="s">
        <v>2324</v>
      </c>
      <c r="E1076" s="108"/>
      <c r="F1076" s="132"/>
      <c r="G1076" s="119">
        <v>40756</v>
      </c>
      <c r="H1076" s="133" t="s">
        <v>941</v>
      </c>
      <c r="I1076" s="134">
        <v>1</v>
      </c>
      <c r="J1076" s="135">
        <v>122900</v>
      </c>
      <c r="K1076" s="136">
        <v>81549.2</v>
      </c>
      <c r="L1076" s="137">
        <v>179450</v>
      </c>
      <c r="M1076" s="138">
        <v>0.62</v>
      </c>
      <c r="N1076" s="139">
        <v>111260</v>
      </c>
      <c r="O1076" s="140"/>
      <c r="P1076" s="141"/>
      <c r="Q1076" s="143" t="s">
        <v>2322</v>
      </c>
    </row>
    <row r="1077" ht="15.75" customHeight="1" spans="1:17">
      <c r="A1077" s="115" t="s">
        <v>2325</v>
      </c>
      <c r="B1077" s="127"/>
      <c r="C1077" s="128"/>
      <c r="D1077" s="108" t="s">
        <v>1567</v>
      </c>
      <c r="E1077" s="108"/>
      <c r="F1077" s="132"/>
      <c r="G1077" s="119">
        <v>41183</v>
      </c>
      <c r="H1077" s="133" t="s">
        <v>941</v>
      </c>
      <c r="I1077" s="134">
        <v>1</v>
      </c>
      <c r="J1077" s="135">
        <v>26400</v>
      </c>
      <c r="K1077" s="136">
        <v>18980.5</v>
      </c>
      <c r="L1077" s="137">
        <v>36760</v>
      </c>
      <c r="M1077" s="138">
        <v>0.68</v>
      </c>
      <c r="N1077" s="139">
        <v>25000</v>
      </c>
      <c r="O1077" s="140"/>
      <c r="P1077" s="141"/>
      <c r="Q1077" s="142" t="s">
        <v>2322</v>
      </c>
    </row>
    <row r="1078" ht="15.75" customHeight="1" spans="1:17">
      <c r="A1078" s="115" t="s">
        <v>2326</v>
      </c>
      <c r="B1078" s="127"/>
      <c r="C1078" s="128"/>
      <c r="D1078" s="108" t="s">
        <v>2327</v>
      </c>
      <c r="E1078" s="108"/>
      <c r="F1078" s="132"/>
      <c r="G1078" s="119">
        <v>41183</v>
      </c>
      <c r="H1078" s="133" t="s">
        <v>941</v>
      </c>
      <c r="I1078" s="134">
        <v>1</v>
      </c>
      <c r="J1078" s="135">
        <v>21760</v>
      </c>
      <c r="K1078" s="136">
        <v>15644.77</v>
      </c>
      <c r="L1078" s="137">
        <v>30300</v>
      </c>
      <c r="M1078" s="138">
        <v>0.68</v>
      </c>
      <c r="N1078" s="139">
        <v>20600</v>
      </c>
      <c r="O1078" s="140"/>
      <c r="P1078" s="141"/>
      <c r="Q1078" s="142" t="s">
        <v>2322</v>
      </c>
    </row>
    <row r="1079" ht="15.75" customHeight="1" spans="1:17">
      <c r="A1079" s="115" t="s">
        <v>2328</v>
      </c>
      <c r="B1079" s="127"/>
      <c r="C1079" s="128"/>
      <c r="D1079" s="108" t="s">
        <v>2329</v>
      </c>
      <c r="E1079" s="108"/>
      <c r="F1079" s="132"/>
      <c r="G1079" s="119">
        <v>41214</v>
      </c>
      <c r="H1079" s="133" t="s">
        <v>941</v>
      </c>
      <c r="I1079" s="134">
        <v>1</v>
      </c>
      <c r="J1079" s="135">
        <v>1700000</v>
      </c>
      <c r="K1079" s="136">
        <v>1228958.1</v>
      </c>
      <c r="L1079" s="137">
        <v>2366800</v>
      </c>
      <c r="M1079" s="138">
        <v>0.68</v>
      </c>
      <c r="N1079" s="139">
        <v>1609420</v>
      </c>
      <c r="O1079" s="140"/>
      <c r="P1079" s="141"/>
      <c r="Q1079" s="142" t="s">
        <v>2322</v>
      </c>
    </row>
    <row r="1080" ht="15.75" customHeight="1" spans="1:17">
      <c r="A1080" s="115" t="s">
        <v>2330</v>
      </c>
      <c r="B1080" s="127"/>
      <c r="C1080" s="128"/>
      <c r="D1080" s="108" t="s">
        <v>2327</v>
      </c>
      <c r="E1080" s="108"/>
      <c r="F1080" s="132"/>
      <c r="G1080" s="119">
        <v>41275</v>
      </c>
      <c r="H1080" s="133" t="s">
        <v>941</v>
      </c>
      <c r="I1080" s="134">
        <v>1</v>
      </c>
      <c r="J1080" s="135">
        <v>55516.71</v>
      </c>
      <c r="K1080" s="136">
        <v>40573.71</v>
      </c>
      <c r="L1080" s="137">
        <v>75410</v>
      </c>
      <c r="M1080" s="138">
        <v>0.69</v>
      </c>
      <c r="N1080" s="139">
        <v>52030</v>
      </c>
      <c r="O1080" s="140"/>
      <c r="P1080" s="141"/>
      <c r="Q1080" s="142" t="s">
        <v>2322</v>
      </c>
    </row>
    <row r="1081" ht="15.75" customHeight="1" spans="1:17">
      <c r="A1081" s="115" t="s">
        <v>2331</v>
      </c>
      <c r="B1081" s="127"/>
      <c r="C1081" s="128"/>
      <c r="D1081" s="108" t="s">
        <v>1610</v>
      </c>
      <c r="E1081" s="108"/>
      <c r="F1081" s="132"/>
      <c r="G1081" s="119">
        <v>41214</v>
      </c>
      <c r="H1081" s="133" t="s">
        <v>941</v>
      </c>
      <c r="I1081" s="134">
        <v>1</v>
      </c>
      <c r="J1081" s="135">
        <v>700000</v>
      </c>
      <c r="K1081" s="136">
        <v>506041.9</v>
      </c>
      <c r="L1081" s="137">
        <v>974570</v>
      </c>
      <c r="M1081" s="138">
        <v>0.68</v>
      </c>
      <c r="N1081" s="139">
        <v>662710</v>
      </c>
      <c r="O1081" s="140"/>
      <c r="P1081" s="141"/>
      <c r="Q1081" s="142" t="s">
        <v>2322</v>
      </c>
    </row>
    <row r="1082" ht="15.75" customHeight="1" spans="1:17">
      <c r="A1082" s="115" t="s">
        <v>2332</v>
      </c>
      <c r="B1082" s="127"/>
      <c r="C1082" s="128"/>
      <c r="D1082" s="108" t="s">
        <v>2333</v>
      </c>
      <c r="E1082" s="108"/>
      <c r="F1082" s="132"/>
      <c r="G1082" s="119">
        <v>41640</v>
      </c>
      <c r="H1082" s="133" t="s">
        <v>941</v>
      </c>
      <c r="I1082" s="134">
        <v>1</v>
      </c>
      <c r="J1082" s="135">
        <v>33041.31</v>
      </c>
      <c r="K1082" s="136">
        <v>25717.07</v>
      </c>
      <c r="L1082" s="137">
        <v>43010</v>
      </c>
      <c r="M1082" s="138">
        <v>0.74</v>
      </c>
      <c r="N1082" s="139">
        <v>31830</v>
      </c>
      <c r="O1082" s="140"/>
      <c r="P1082" s="141"/>
      <c r="Q1082" s="142" t="s">
        <v>2322</v>
      </c>
    </row>
    <row r="1083" ht="15.75" customHeight="1" spans="1:17">
      <c r="A1083" s="115" t="s">
        <v>2334</v>
      </c>
      <c r="B1083" s="127"/>
      <c r="C1083" s="128"/>
      <c r="D1083" s="108" t="s">
        <v>2335</v>
      </c>
      <c r="E1083" s="108"/>
      <c r="F1083" s="132"/>
      <c r="G1083" s="119">
        <v>41640</v>
      </c>
      <c r="H1083" s="133" t="s">
        <v>941</v>
      </c>
      <c r="I1083" s="134">
        <v>1</v>
      </c>
      <c r="J1083" s="135">
        <v>32246.4</v>
      </c>
      <c r="K1083" s="136">
        <v>25098.56</v>
      </c>
      <c r="L1083" s="137">
        <v>41970</v>
      </c>
      <c r="M1083" s="138">
        <v>0.74</v>
      </c>
      <c r="N1083" s="139">
        <v>31060</v>
      </c>
      <c r="O1083" s="140"/>
      <c r="P1083" s="141"/>
      <c r="Q1083" s="142" t="s">
        <v>2322</v>
      </c>
    </row>
    <row r="1084" ht="15.75" customHeight="1" spans="1:17">
      <c r="A1084" s="115" t="s">
        <v>2336</v>
      </c>
      <c r="B1084" s="127"/>
      <c r="C1084" s="128"/>
      <c r="D1084" s="108" t="s">
        <v>2337</v>
      </c>
      <c r="E1084" s="108"/>
      <c r="F1084" s="132"/>
      <c r="G1084" s="119">
        <v>43218</v>
      </c>
      <c r="H1084" s="133" t="s">
        <v>941</v>
      </c>
      <c r="I1084" s="134">
        <v>1</v>
      </c>
      <c r="J1084" s="135">
        <v>25920</v>
      </c>
      <c r="K1084" s="136">
        <v>24264.26</v>
      </c>
      <c r="L1084" s="137">
        <v>30810</v>
      </c>
      <c r="M1084" s="138">
        <v>0.95</v>
      </c>
      <c r="N1084" s="139">
        <v>29270</v>
      </c>
      <c r="O1084" s="140"/>
      <c r="P1084" s="141"/>
      <c r="Q1084" s="142" t="s">
        <v>2322</v>
      </c>
    </row>
    <row r="1085" ht="15.75" customHeight="1" spans="1:17">
      <c r="A1085" s="115" t="s">
        <v>2338</v>
      </c>
      <c r="B1085" s="127"/>
      <c r="C1085" s="128"/>
      <c r="D1085" s="108" t="s">
        <v>2339</v>
      </c>
      <c r="E1085" s="108"/>
      <c r="F1085" s="132"/>
      <c r="G1085" s="119">
        <v>43291</v>
      </c>
      <c r="H1085" s="133" t="s">
        <v>941</v>
      </c>
      <c r="I1085" s="134">
        <v>1</v>
      </c>
      <c r="J1085" s="135">
        <v>37376</v>
      </c>
      <c r="K1085" s="136">
        <v>37079.9</v>
      </c>
      <c r="L1085" s="137">
        <v>44420</v>
      </c>
      <c r="M1085" s="138">
        <v>0.96</v>
      </c>
      <c r="N1085" s="139">
        <v>42640</v>
      </c>
      <c r="O1085" s="140"/>
      <c r="P1085" s="141"/>
      <c r="Q1085" s="142" t="s">
        <v>2322</v>
      </c>
    </row>
    <row r="1086" ht="15.75" customHeight="1" spans="1:17">
      <c r="A1086" s="115" t="s">
        <v>2340</v>
      </c>
      <c r="B1086" s="127"/>
      <c r="C1086" s="128"/>
      <c r="D1086" s="108" t="s">
        <v>2341</v>
      </c>
      <c r="E1086" s="108"/>
      <c r="F1086" s="132"/>
      <c r="G1086" s="119">
        <v>43373</v>
      </c>
      <c r="H1086" s="133" t="s">
        <v>941</v>
      </c>
      <c r="I1086" s="134">
        <v>1</v>
      </c>
      <c r="J1086" s="135">
        <v>479945.99</v>
      </c>
      <c r="K1086" s="136">
        <v>479945.99</v>
      </c>
      <c r="L1086" s="137">
        <v>570410</v>
      </c>
      <c r="M1086" s="138">
        <v>0.98</v>
      </c>
      <c r="N1086" s="139">
        <v>559000</v>
      </c>
      <c r="O1086" s="140"/>
      <c r="P1086" s="141"/>
      <c r="Q1086" s="142" t="s">
        <v>2322</v>
      </c>
    </row>
    <row r="1087" ht="15.75" customHeight="1" spans="1:17">
      <c r="A1087" s="115" t="s">
        <v>2342</v>
      </c>
      <c r="B1087" s="127"/>
      <c r="C1087" s="128"/>
      <c r="D1087" s="108" t="s">
        <v>2343</v>
      </c>
      <c r="E1087" s="108"/>
      <c r="F1087" s="132"/>
      <c r="G1087" s="119">
        <v>42675</v>
      </c>
      <c r="H1087" s="133" t="s">
        <v>941</v>
      </c>
      <c r="I1087" s="134">
        <v>1</v>
      </c>
      <c r="J1087" s="135">
        <v>400000</v>
      </c>
      <c r="K1087" s="136">
        <v>365166.74</v>
      </c>
      <c r="L1087" s="137">
        <v>493510</v>
      </c>
      <c r="M1087" s="138">
        <v>0.88</v>
      </c>
      <c r="N1087" s="139">
        <v>434290</v>
      </c>
      <c r="O1087" s="140"/>
      <c r="P1087" s="141"/>
      <c r="Q1087" s="142" t="s">
        <v>2344</v>
      </c>
    </row>
    <row r="1088" ht="15.75" customHeight="1" spans="1:17">
      <c r="A1088" s="115" t="s">
        <v>2345</v>
      </c>
      <c r="B1088" s="127"/>
      <c r="C1088" s="144"/>
      <c r="D1088" s="108" t="s">
        <v>2343</v>
      </c>
      <c r="E1088" s="108"/>
      <c r="F1088" s="132"/>
      <c r="G1088" s="119">
        <v>42705</v>
      </c>
      <c r="H1088" s="133" t="s">
        <v>941</v>
      </c>
      <c r="I1088" s="134">
        <v>1</v>
      </c>
      <c r="J1088" s="135">
        <v>240000</v>
      </c>
      <c r="K1088" s="136">
        <v>220050</v>
      </c>
      <c r="L1088" s="137">
        <v>296110</v>
      </c>
      <c r="M1088" s="138">
        <v>0.89</v>
      </c>
      <c r="N1088" s="139">
        <v>263540</v>
      </c>
      <c r="O1088" s="140"/>
      <c r="P1088" s="141"/>
      <c r="Q1088" s="142" t="s">
        <v>2344</v>
      </c>
    </row>
    <row r="1089" s="77" customFormat="1" ht="15.75" customHeight="1" spans="1:17">
      <c r="A1089" s="115" t="s">
        <v>2346</v>
      </c>
      <c r="B1089" s="169"/>
      <c r="C1089" s="169"/>
      <c r="D1089" s="146" t="s">
        <v>2347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workbookViewId="0">
      <selection activeCell="A1"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e">
        <f>固定资产汇总!#REF!</f>
        <v>#REF!</v>
      </c>
      <c r="B5" s="12"/>
      <c r="N5" s="13" t="s">
        <v>3</v>
      </c>
      <c r="O5" s="13"/>
      <c r="P5" s="13"/>
      <c r="Q5" s="13"/>
    </row>
    <row r="6" s="2" customFormat="1" ht="15.75" customHeight="1" spans="1:17">
      <c r="A6" s="14" t="s">
        <v>5</v>
      </c>
      <c r="B6" s="15" t="s">
        <v>456</v>
      </c>
      <c r="C6" s="14" t="s">
        <v>2348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2349</v>
      </c>
      <c r="C8" s="22" t="s">
        <v>2350</v>
      </c>
      <c r="D8" s="23" t="s">
        <v>2351</v>
      </c>
      <c r="E8" s="24"/>
      <c r="F8" s="23" t="s">
        <v>2352</v>
      </c>
      <c r="G8" s="24">
        <v>1</v>
      </c>
      <c r="H8" s="25" t="s">
        <v>2353</v>
      </c>
      <c r="I8" s="26">
        <v>42518</v>
      </c>
      <c r="J8" s="26">
        <v>42518</v>
      </c>
      <c r="K8" s="27">
        <v>278371.15</v>
      </c>
      <c r="L8" s="28">
        <v>247518.23</v>
      </c>
      <c r="M8" s="28">
        <v>286720</v>
      </c>
      <c r="N8" s="29">
        <v>0.8</v>
      </c>
      <c r="O8" s="28">
        <v>229380</v>
      </c>
      <c r="P8" s="30"/>
      <c r="Q8" s="31" t="s">
        <v>476</v>
      </c>
    </row>
    <row r="9" ht="15.75" customHeight="1" spans="1:17">
      <c r="A9" s="18">
        <v>2</v>
      </c>
      <c r="B9" s="32"/>
      <c r="C9" s="22" t="s">
        <v>2354</v>
      </c>
      <c r="D9" s="23" t="s">
        <v>2355</v>
      </c>
      <c r="E9" s="24"/>
      <c r="F9" s="23"/>
      <c r="G9" s="24">
        <v>1</v>
      </c>
      <c r="H9" s="25" t="s">
        <v>551</v>
      </c>
      <c r="I9" s="26">
        <v>41487</v>
      </c>
      <c r="J9" s="26">
        <v>41487</v>
      </c>
      <c r="K9" s="27">
        <v>133273</v>
      </c>
      <c r="L9" s="28">
        <v>68913.12</v>
      </c>
      <c r="M9" s="28">
        <v>127940</v>
      </c>
      <c r="N9" s="29">
        <v>0.64</v>
      </c>
      <c r="O9" s="28">
        <v>81880</v>
      </c>
      <c r="P9" s="30"/>
      <c r="Q9" s="31" t="s">
        <v>476</v>
      </c>
    </row>
    <row r="10" ht="15.75" customHeight="1" spans="1:17">
      <c r="A10" s="18">
        <v>3</v>
      </c>
      <c r="B10" s="32"/>
      <c r="C10" s="22" t="s">
        <v>2356</v>
      </c>
      <c r="D10" s="23" t="s">
        <v>2357</v>
      </c>
      <c r="E10" s="24"/>
      <c r="F10" s="23"/>
      <c r="G10" s="24">
        <v>1</v>
      </c>
      <c r="H10" s="25" t="s">
        <v>2353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2358</v>
      </c>
      <c r="D11" s="23" t="s">
        <v>2359</v>
      </c>
      <c r="E11" s="24"/>
      <c r="F11" s="23"/>
      <c r="G11" s="24">
        <v>1</v>
      </c>
      <c r="H11" s="25" t="s">
        <v>551</v>
      </c>
      <c r="I11" s="26">
        <v>41974</v>
      </c>
      <c r="J11" s="26">
        <v>41974</v>
      </c>
      <c r="K11" s="27">
        <v>77300</v>
      </c>
      <c r="L11" s="28">
        <v>49761.8</v>
      </c>
      <c r="M11" s="28">
        <v>71890</v>
      </c>
      <c r="N11" s="29">
        <v>0.73</v>
      </c>
      <c r="O11" s="28">
        <v>52480</v>
      </c>
      <c r="P11" s="30"/>
      <c r="Q11" s="31" t="s">
        <v>476</v>
      </c>
    </row>
    <row r="12" ht="15.75" customHeight="1" spans="1:17">
      <c r="A12" s="18">
        <v>5</v>
      </c>
      <c r="B12" s="32"/>
      <c r="C12" s="22" t="s">
        <v>2360</v>
      </c>
      <c r="D12" s="23" t="s">
        <v>2359</v>
      </c>
      <c r="E12" s="24"/>
      <c r="F12" s="23"/>
      <c r="G12" s="24">
        <v>1</v>
      </c>
      <c r="H12" s="25" t="s">
        <v>551</v>
      </c>
      <c r="I12" s="26">
        <v>41974</v>
      </c>
      <c r="J12" s="26">
        <v>41974</v>
      </c>
      <c r="K12" s="27">
        <v>100800</v>
      </c>
      <c r="L12" s="28">
        <v>64890</v>
      </c>
      <c r="M12" s="28">
        <v>93740</v>
      </c>
      <c r="N12" s="29">
        <v>0.73</v>
      </c>
      <c r="O12" s="28">
        <v>68430</v>
      </c>
      <c r="P12" s="30"/>
      <c r="Q12" s="31" t="s">
        <v>476</v>
      </c>
    </row>
    <row r="13" ht="15.75" customHeight="1" spans="1:17">
      <c r="A13" s="18">
        <v>6</v>
      </c>
      <c r="B13" s="32"/>
      <c r="C13" s="22" t="s">
        <v>2361</v>
      </c>
      <c r="D13" s="23" t="s">
        <v>2362</v>
      </c>
      <c r="E13" s="24" t="s">
        <v>2363</v>
      </c>
      <c r="F13" s="23"/>
      <c r="G13" s="24">
        <v>1</v>
      </c>
      <c r="H13" s="25" t="s">
        <v>551</v>
      </c>
      <c r="I13" s="26">
        <v>42579</v>
      </c>
      <c r="J13" s="26">
        <v>42579</v>
      </c>
      <c r="K13" s="27">
        <v>3000</v>
      </c>
      <c r="L13" s="28">
        <v>2382.5</v>
      </c>
      <c r="M13" s="28">
        <v>2730</v>
      </c>
      <c r="N13" s="29">
        <v>0.73</v>
      </c>
      <c r="O13" s="28">
        <v>1990</v>
      </c>
      <c r="P13" s="30"/>
      <c r="Q13" s="31" t="s">
        <v>476</v>
      </c>
    </row>
    <row r="14" ht="15.75" customHeight="1" spans="1:17">
      <c r="A14" s="18">
        <v>7</v>
      </c>
      <c r="B14" s="32"/>
      <c r="C14" s="22" t="s">
        <v>2364</v>
      </c>
      <c r="D14" s="23" t="s">
        <v>2365</v>
      </c>
      <c r="E14" s="24"/>
      <c r="F14" s="23" t="s">
        <v>2366</v>
      </c>
      <c r="G14" s="24">
        <v>3</v>
      </c>
      <c r="H14" s="25" t="s">
        <v>551</v>
      </c>
      <c r="I14" s="26">
        <v>42401</v>
      </c>
      <c r="J14" s="26">
        <v>42401</v>
      </c>
      <c r="K14" s="27">
        <v>6900</v>
      </c>
      <c r="L14" s="28">
        <v>5206.47</v>
      </c>
      <c r="M14" s="28">
        <v>6210</v>
      </c>
      <c r="N14" s="29">
        <v>0.6</v>
      </c>
      <c r="O14" s="28">
        <v>3730</v>
      </c>
      <c r="P14" s="30"/>
      <c r="Q14" s="31" t="s">
        <v>476</v>
      </c>
    </row>
    <row r="15" ht="15.75" customHeight="1" spans="1:17">
      <c r="A15" s="18">
        <v>8</v>
      </c>
      <c r="B15" s="32"/>
      <c r="C15" s="22" t="s">
        <v>2367</v>
      </c>
      <c r="D15" s="23" t="s">
        <v>2368</v>
      </c>
      <c r="E15" s="24"/>
      <c r="F15" s="23"/>
      <c r="G15" s="24">
        <v>1</v>
      </c>
      <c r="H15" s="25" t="s">
        <v>551</v>
      </c>
      <c r="I15" s="26">
        <v>42428</v>
      </c>
      <c r="J15" s="26">
        <v>42428</v>
      </c>
      <c r="K15" s="27">
        <v>18000</v>
      </c>
      <c r="L15" s="28">
        <v>13582.5</v>
      </c>
      <c r="M15" s="28">
        <v>16380</v>
      </c>
      <c r="N15" s="29">
        <v>0.74</v>
      </c>
      <c r="O15" s="28">
        <v>12120</v>
      </c>
      <c r="P15" s="30"/>
      <c r="Q15" s="31" t="s">
        <v>476</v>
      </c>
    </row>
    <row r="16" ht="15.75" customHeight="1" spans="1:17">
      <c r="A16" s="18">
        <v>9</v>
      </c>
      <c r="B16" s="32"/>
      <c r="C16" s="22" t="s">
        <v>2369</v>
      </c>
      <c r="D16" s="23" t="s">
        <v>2355</v>
      </c>
      <c r="E16" s="24"/>
      <c r="F16" s="23"/>
      <c r="G16" s="24">
        <v>1</v>
      </c>
      <c r="H16" s="25" t="s">
        <v>551</v>
      </c>
      <c r="I16" s="26">
        <v>42614</v>
      </c>
      <c r="J16" s="26">
        <v>42614</v>
      </c>
      <c r="K16" s="27">
        <v>16200</v>
      </c>
      <c r="L16" s="28">
        <v>13122</v>
      </c>
      <c r="M16" s="28">
        <v>16200</v>
      </c>
      <c r="N16" s="29">
        <v>0.84</v>
      </c>
      <c r="O16" s="28">
        <v>13610</v>
      </c>
      <c r="P16" s="30"/>
      <c r="Q16" s="31" t="s">
        <v>476</v>
      </c>
    </row>
    <row r="17" ht="15.75" customHeight="1" spans="1:17">
      <c r="A17" s="18">
        <v>10</v>
      </c>
      <c r="B17" s="32"/>
      <c r="C17" s="22" t="s">
        <v>2370</v>
      </c>
      <c r="D17" s="23" t="s">
        <v>2371</v>
      </c>
      <c r="E17" s="24" t="s">
        <v>2372</v>
      </c>
      <c r="F17" s="23"/>
      <c r="G17" s="24">
        <v>1</v>
      </c>
      <c r="H17" s="25" t="s">
        <v>551</v>
      </c>
      <c r="I17" s="26">
        <v>42579</v>
      </c>
      <c r="J17" s="26">
        <v>42579</v>
      </c>
      <c r="K17" s="27">
        <v>2950</v>
      </c>
      <c r="L17" s="28">
        <v>2342.9</v>
      </c>
      <c r="M17" s="28">
        <v>2680</v>
      </c>
      <c r="N17" s="29">
        <v>0.73</v>
      </c>
      <c r="O17" s="28">
        <v>1960</v>
      </c>
      <c r="P17" s="30"/>
      <c r="Q17" s="31" t="s">
        <v>476</v>
      </c>
    </row>
    <row r="18" ht="15.75" customHeight="1" spans="1:17">
      <c r="A18" s="18">
        <v>11</v>
      </c>
      <c r="B18" s="32"/>
      <c r="C18" s="22" t="s">
        <v>2373</v>
      </c>
      <c r="D18" s="23" t="s">
        <v>2374</v>
      </c>
      <c r="E18" s="24"/>
      <c r="F18" s="23"/>
      <c r="G18" s="24">
        <v>1</v>
      </c>
      <c r="H18" s="25" t="s">
        <v>551</v>
      </c>
      <c r="I18" s="26">
        <v>42579</v>
      </c>
      <c r="J18" s="26">
        <v>42579</v>
      </c>
      <c r="K18" s="27">
        <v>1600</v>
      </c>
      <c r="L18" s="28">
        <v>1270.58</v>
      </c>
      <c r="M18" s="28">
        <v>1460</v>
      </c>
      <c r="N18" s="29">
        <v>0.73</v>
      </c>
      <c r="O18" s="28">
        <v>1070</v>
      </c>
      <c r="P18" s="30"/>
      <c r="Q18" s="31" t="s">
        <v>476</v>
      </c>
    </row>
    <row r="19" ht="15.75" customHeight="1" spans="1:17">
      <c r="A19" s="18">
        <v>12</v>
      </c>
      <c r="B19" s="32"/>
      <c r="C19" s="22" t="s">
        <v>2375</v>
      </c>
      <c r="D19" s="23" t="s">
        <v>2376</v>
      </c>
      <c r="E19" s="24"/>
      <c r="F19" s="23"/>
      <c r="G19" s="24">
        <v>1</v>
      </c>
      <c r="H19" s="25" t="s">
        <v>2353</v>
      </c>
      <c r="I19" s="26">
        <v>42644</v>
      </c>
      <c r="J19" s="26">
        <v>42644</v>
      </c>
      <c r="K19" s="27">
        <v>103600</v>
      </c>
      <c r="L19" s="28">
        <v>84736.09</v>
      </c>
      <c r="M19" s="28">
        <v>98420</v>
      </c>
      <c r="N19" s="29">
        <v>0.82</v>
      </c>
      <c r="O19" s="28">
        <v>80700</v>
      </c>
      <c r="P19" s="30"/>
      <c r="Q19" s="31" t="s">
        <v>476</v>
      </c>
    </row>
    <row r="20" ht="15.75" customHeight="1" spans="1:17">
      <c r="A20" s="18">
        <v>13</v>
      </c>
      <c r="B20" s="32"/>
      <c r="C20" s="22" t="s">
        <v>2377</v>
      </c>
      <c r="D20" s="23" t="s">
        <v>2378</v>
      </c>
      <c r="E20" s="24" t="s">
        <v>2379</v>
      </c>
      <c r="F20" s="23" t="s">
        <v>2380</v>
      </c>
      <c r="G20" s="24">
        <v>2</v>
      </c>
      <c r="H20" s="25" t="s">
        <v>551</v>
      </c>
      <c r="I20" s="26">
        <v>43159</v>
      </c>
      <c r="J20" s="26">
        <v>43159</v>
      </c>
      <c r="K20" s="27">
        <v>658000</v>
      </c>
      <c r="L20" s="28">
        <v>621535.81</v>
      </c>
      <c r="M20" s="28">
        <v>658000</v>
      </c>
      <c r="N20" s="29">
        <v>0.93</v>
      </c>
      <c r="O20" s="28">
        <v>611940</v>
      </c>
      <c r="P20" s="30"/>
      <c r="Q20" s="31" t="s">
        <v>476</v>
      </c>
    </row>
    <row r="21" ht="15.75" customHeight="1" spans="1:17">
      <c r="A21" s="18">
        <v>14</v>
      </c>
      <c r="B21" s="32"/>
      <c r="C21" s="22" t="s">
        <v>2381</v>
      </c>
      <c r="D21" s="23" t="s">
        <v>2382</v>
      </c>
      <c r="E21" s="24"/>
      <c r="F21" s="23"/>
      <c r="G21" s="24">
        <v>1</v>
      </c>
      <c r="H21" s="25" t="s">
        <v>2353</v>
      </c>
      <c r="I21" s="26">
        <v>43370</v>
      </c>
      <c r="J21" s="26">
        <v>43370</v>
      </c>
      <c r="K21" s="27">
        <v>98833</v>
      </c>
      <c r="L21" s="28">
        <v>98833</v>
      </c>
      <c r="M21" s="28">
        <v>98830</v>
      </c>
      <c r="N21" s="29">
        <v>0.96</v>
      </c>
      <c r="O21" s="33">
        <v>94880</v>
      </c>
      <c r="P21" s="30"/>
      <c r="Q21" s="31" t="s">
        <v>476</v>
      </c>
    </row>
    <row r="22" ht="15.75" customHeight="1" spans="1:17">
      <c r="A22" s="18">
        <v>15</v>
      </c>
      <c r="B22" s="32"/>
      <c r="C22" s="22" t="s">
        <v>2383</v>
      </c>
      <c r="D22" s="23" t="s">
        <v>2384</v>
      </c>
      <c r="E22" s="24"/>
      <c r="F22" s="23" t="s">
        <v>2385</v>
      </c>
      <c r="G22" s="24">
        <v>1</v>
      </c>
      <c r="H22" s="25" t="s">
        <v>2353</v>
      </c>
      <c r="I22" s="26">
        <v>42505</v>
      </c>
      <c r="J22" s="26">
        <v>42505</v>
      </c>
      <c r="K22" s="27">
        <v>71900</v>
      </c>
      <c r="L22" s="28">
        <v>55962.12</v>
      </c>
      <c r="M22" s="28">
        <v>68310</v>
      </c>
      <c r="N22" s="29">
        <v>0.76</v>
      </c>
      <c r="O22" s="33">
        <v>51920</v>
      </c>
      <c r="P22" s="34"/>
      <c r="Q22" s="31" t="s">
        <v>476</v>
      </c>
    </row>
    <row r="23" ht="15.75" customHeight="1" spans="1:17">
      <c r="A23" s="18">
        <v>16</v>
      </c>
      <c r="B23" s="32"/>
      <c r="C23" s="22" t="s">
        <v>2386</v>
      </c>
      <c r="D23" s="23" t="s">
        <v>2387</v>
      </c>
      <c r="E23" s="24" t="s">
        <v>2388</v>
      </c>
      <c r="F23" s="22"/>
      <c r="G23" s="24">
        <v>1</v>
      </c>
      <c r="H23" s="25" t="s">
        <v>626</v>
      </c>
      <c r="I23" s="26">
        <v>42428</v>
      </c>
      <c r="J23" s="26">
        <v>42428</v>
      </c>
      <c r="K23" s="27">
        <v>85900</v>
      </c>
      <c r="L23" s="28">
        <v>43737.52</v>
      </c>
      <c r="M23" s="28">
        <v>69050</v>
      </c>
      <c r="N23" s="29">
        <v>0.69</v>
      </c>
      <c r="O23" s="28">
        <v>47640</v>
      </c>
      <c r="P23" s="34"/>
      <c r="Q23" s="31" t="s">
        <v>476</v>
      </c>
    </row>
    <row r="24" ht="15.75" customHeight="1" spans="1:17">
      <c r="A24" s="18">
        <v>17</v>
      </c>
      <c r="B24" s="32"/>
      <c r="C24" s="22" t="s">
        <v>2389</v>
      </c>
      <c r="D24" s="23" t="s">
        <v>2390</v>
      </c>
      <c r="E24" s="24"/>
      <c r="F24" s="22"/>
      <c r="G24" s="24">
        <v>1</v>
      </c>
      <c r="H24" s="25" t="s">
        <v>551</v>
      </c>
      <c r="I24" s="26">
        <v>42517</v>
      </c>
      <c r="J24" s="26">
        <v>42517</v>
      </c>
      <c r="K24" s="27">
        <v>1750</v>
      </c>
      <c r="L24" s="28">
        <v>974.12</v>
      </c>
      <c r="M24" s="28">
        <v>1700</v>
      </c>
      <c r="N24" s="29">
        <v>0.77</v>
      </c>
      <c r="O24" s="28">
        <v>1310</v>
      </c>
      <c r="P24" s="34"/>
      <c r="Q24" s="31" t="s">
        <v>476</v>
      </c>
    </row>
    <row r="25" ht="15.75" customHeight="1" spans="1:17">
      <c r="A25" s="18">
        <v>18</v>
      </c>
      <c r="B25" s="32"/>
      <c r="C25" s="22" t="s">
        <v>2391</v>
      </c>
      <c r="D25" s="23" t="s">
        <v>2365</v>
      </c>
      <c r="E25" s="24"/>
      <c r="F25" s="22" t="s">
        <v>2366</v>
      </c>
      <c r="G25" s="24">
        <v>1</v>
      </c>
      <c r="H25" s="25" t="s">
        <v>551</v>
      </c>
      <c r="I25" s="26">
        <v>41456</v>
      </c>
      <c r="J25" s="26">
        <v>41456</v>
      </c>
      <c r="K25" s="27">
        <v>3450</v>
      </c>
      <c r="L25" s="28">
        <v>172.5</v>
      </c>
      <c r="M25" s="28">
        <v>2690</v>
      </c>
      <c r="N25" s="29">
        <v>0.28</v>
      </c>
      <c r="O25" s="28">
        <v>750</v>
      </c>
      <c r="P25" s="34"/>
      <c r="Q25" s="31" t="s">
        <v>476</v>
      </c>
    </row>
    <row r="26" ht="15.75" customHeight="1" spans="1:17">
      <c r="A26" s="18">
        <v>19</v>
      </c>
      <c r="B26" s="32"/>
      <c r="C26" s="22" t="s">
        <v>2392</v>
      </c>
      <c r="D26" s="23" t="s">
        <v>2365</v>
      </c>
      <c r="E26" s="24"/>
      <c r="F26" s="22" t="s">
        <v>2366</v>
      </c>
      <c r="G26" s="24">
        <v>1</v>
      </c>
      <c r="H26" s="25" t="s">
        <v>551</v>
      </c>
      <c r="I26" s="26">
        <v>41456</v>
      </c>
      <c r="J26" s="26">
        <v>41456</v>
      </c>
      <c r="K26" s="27">
        <v>3450</v>
      </c>
      <c r="L26" s="28">
        <v>172.5</v>
      </c>
      <c r="M26" s="28">
        <v>2690</v>
      </c>
      <c r="N26" s="29">
        <v>0.28</v>
      </c>
      <c r="O26" s="28">
        <v>750</v>
      </c>
      <c r="P26" s="34"/>
      <c r="Q26" s="31" t="s">
        <v>476</v>
      </c>
    </row>
    <row r="27" ht="15.75" customHeight="1" spans="1:17">
      <c r="A27" s="18">
        <v>20</v>
      </c>
      <c r="B27" s="32"/>
      <c r="C27" s="22" t="s">
        <v>2393</v>
      </c>
      <c r="D27" s="23" t="s">
        <v>2394</v>
      </c>
      <c r="E27" s="24"/>
      <c r="F27" s="22"/>
      <c r="G27" s="24">
        <v>1</v>
      </c>
      <c r="H27" s="25" t="s">
        <v>551</v>
      </c>
      <c r="I27" s="26">
        <v>41548</v>
      </c>
      <c r="J27" s="26">
        <v>41548</v>
      </c>
      <c r="K27" s="27">
        <v>8300</v>
      </c>
      <c r="L27" s="28">
        <v>546.22</v>
      </c>
      <c r="M27" s="28">
        <v>6720</v>
      </c>
      <c r="N27" s="29">
        <v>0.45</v>
      </c>
      <c r="O27" s="28">
        <v>3020</v>
      </c>
      <c r="P27" s="34"/>
      <c r="Q27" s="31" t="s">
        <v>476</v>
      </c>
    </row>
    <row r="28" ht="15.75" customHeight="1" spans="1:17">
      <c r="A28" s="18">
        <v>21</v>
      </c>
      <c r="B28" s="32"/>
      <c r="C28" s="22" t="s">
        <v>2395</v>
      </c>
      <c r="D28" s="22" t="s">
        <v>2396</v>
      </c>
      <c r="E28" s="24"/>
      <c r="F28" s="22"/>
      <c r="G28" s="24">
        <v>1</v>
      </c>
      <c r="H28" s="25" t="s">
        <v>551</v>
      </c>
      <c r="I28" s="26">
        <v>41640</v>
      </c>
      <c r="J28" s="26">
        <v>41640</v>
      </c>
      <c r="K28" s="27">
        <v>1200</v>
      </c>
      <c r="L28" s="28">
        <v>136</v>
      </c>
      <c r="M28" s="28">
        <v>960</v>
      </c>
      <c r="N28" s="29">
        <v>0.35</v>
      </c>
      <c r="O28" s="28">
        <v>340</v>
      </c>
      <c r="P28" s="34"/>
      <c r="Q28" s="31" t="s">
        <v>476</v>
      </c>
    </row>
    <row r="29" ht="15.75" customHeight="1" spans="1:17">
      <c r="A29" s="18">
        <v>22</v>
      </c>
      <c r="B29" s="32"/>
      <c r="C29" s="22" t="s">
        <v>2397</v>
      </c>
      <c r="D29" s="23" t="s">
        <v>2396</v>
      </c>
      <c r="E29" s="24"/>
      <c r="F29" s="22"/>
      <c r="G29" s="24">
        <v>1</v>
      </c>
      <c r="H29" s="25" t="s">
        <v>551</v>
      </c>
      <c r="I29" s="26">
        <v>41640</v>
      </c>
      <c r="J29" s="26">
        <v>41640</v>
      </c>
      <c r="K29" s="27">
        <v>1200</v>
      </c>
      <c r="L29" s="28">
        <v>136</v>
      </c>
      <c r="M29" s="28">
        <v>960</v>
      </c>
      <c r="N29" s="29">
        <v>0.35</v>
      </c>
      <c r="O29" s="28">
        <v>340</v>
      </c>
      <c r="P29" s="34"/>
      <c r="Q29" s="31" t="s">
        <v>476</v>
      </c>
    </row>
    <row r="30" ht="15.75" customHeight="1" spans="1:17">
      <c r="A30" s="18">
        <v>23</v>
      </c>
      <c r="B30" s="32"/>
      <c r="C30" s="22" t="s">
        <v>2398</v>
      </c>
      <c r="D30" s="23" t="s">
        <v>2399</v>
      </c>
      <c r="E30" s="24"/>
      <c r="F30" s="22"/>
      <c r="G30" s="24">
        <v>1</v>
      </c>
      <c r="H30" s="25" t="s">
        <v>551</v>
      </c>
      <c r="I30" s="26">
        <v>41852</v>
      </c>
      <c r="J30" s="26">
        <v>41852</v>
      </c>
      <c r="K30" s="35">
        <v>20000</v>
      </c>
      <c r="L30" s="28">
        <v>4483.17</v>
      </c>
      <c r="M30" s="28">
        <v>20000</v>
      </c>
      <c r="N30" s="29">
        <v>0.61</v>
      </c>
      <c r="O30" s="28">
        <v>12200</v>
      </c>
      <c r="P30" s="34"/>
      <c r="Q30" s="31" t="s">
        <v>476</v>
      </c>
    </row>
    <row r="31" ht="15.75" customHeight="1" spans="1:17">
      <c r="A31" s="18">
        <v>24</v>
      </c>
      <c r="B31" s="32"/>
      <c r="C31" s="22" t="s">
        <v>2400</v>
      </c>
      <c r="D31" s="23" t="s">
        <v>2394</v>
      </c>
      <c r="E31" s="24"/>
      <c r="F31" s="23"/>
      <c r="G31" s="24">
        <v>1</v>
      </c>
      <c r="H31" s="25" t="s">
        <v>626</v>
      </c>
      <c r="I31" s="26">
        <v>41974</v>
      </c>
      <c r="J31" s="26">
        <v>41974</v>
      </c>
      <c r="K31" s="27">
        <v>5350</v>
      </c>
      <c r="L31" s="28">
        <v>1538.05</v>
      </c>
      <c r="M31" s="28">
        <v>4390</v>
      </c>
      <c r="N31" s="29">
        <v>0.57</v>
      </c>
      <c r="O31" s="28">
        <v>2500</v>
      </c>
      <c r="P31" s="34"/>
      <c r="Q31" s="31" t="s">
        <v>476</v>
      </c>
    </row>
    <row r="32" ht="15.75" customHeight="1" spans="1:17">
      <c r="A32" s="18">
        <v>25</v>
      </c>
      <c r="B32" s="32"/>
      <c r="C32" s="22" t="s">
        <v>2401</v>
      </c>
      <c r="D32" s="23" t="s">
        <v>2402</v>
      </c>
      <c r="E32" s="24"/>
      <c r="F32" s="22"/>
      <c r="G32" s="24">
        <v>2</v>
      </c>
      <c r="H32" s="25" t="s">
        <v>551</v>
      </c>
      <c r="I32" s="26">
        <v>41852</v>
      </c>
      <c r="J32" s="26">
        <v>41852</v>
      </c>
      <c r="K32" s="27">
        <v>7800</v>
      </c>
      <c r="L32" s="28">
        <v>1748.5</v>
      </c>
      <c r="M32" s="28">
        <v>6860</v>
      </c>
      <c r="N32" s="29">
        <v>0.53</v>
      </c>
      <c r="O32" s="28">
        <v>3640</v>
      </c>
      <c r="P32" s="34"/>
      <c r="Q32" s="31" t="s">
        <v>476</v>
      </c>
    </row>
    <row r="33" ht="15.75" customHeight="1" spans="1:17">
      <c r="A33" s="18">
        <v>26</v>
      </c>
      <c r="B33" s="32"/>
      <c r="C33" s="22" t="s">
        <v>2403</v>
      </c>
      <c r="D33" s="23" t="s">
        <v>2404</v>
      </c>
      <c r="E33" s="24"/>
      <c r="F33" s="22"/>
      <c r="G33" s="24">
        <v>1</v>
      </c>
      <c r="H33" s="25" t="s">
        <v>551</v>
      </c>
      <c r="I33" s="26">
        <v>41974</v>
      </c>
      <c r="J33" s="26">
        <v>41974</v>
      </c>
      <c r="K33" s="27">
        <v>8300</v>
      </c>
      <c r="L33" s="28">
        <v>2386.1</v>
      </c>
      <c r="M33" s="28">
        <v>7470</v>
      </c>
      <c r="N33" s="29">
        <v>0.57</v>
      </c>
      <c r="O33" s="28">
        <v>4260</v>
      </c>
      <c r="P33" s="34"/>
      <c r="Q33" s="31" t="s">
        <v>476</v>
      </c>
    </row>
    <row r="34" ht="15.75" customHeight="1" spans="1:17">
      <c r="A34" s="18">
        <v>27</v>
      </c>
      <c r="B34" s="32"/>
      <c r="C34" s="22" t="s">
        <v>2405</v>
      </c>
      <c r="D34" s="23" t="s">
        <v>2406</v>
      </c>
      <c r="E34" s="24"/>
      <c r="F34" s="22"/>
      <c r="G34" s="24">
        <v>1</v>
      </c>
      <c r="H34" s="25" t="s">
        <v>551</v>
      </c>
      <c r="I34" s="26">
        <v>42036</v>
      </c>
      <c r="J34" s="26">
        <v>42036</v>
      </c>
      <c r="K34" s="36">
        <v>4500</v>
      </c>
      <c r="L34" s="28">
        <v>1436.25</v>
      </c>
      <c r="M34" s="28">
        <v>4280</v>
      </c>
      <c r="N34" s="29">
        <v>0.65</v>
      </c>
      <c r="O34" s="28">
        <v>2780</v>
      </c>
      <c r="P34" s="34"/>
      <c r="Q34" s="31" t="s">
        <v>476</v>
      </c>
    </row>
    <row r="35" ht="15.75" customHeight="1" spans="1:17">
      <c r="A35" s="18">
        <v>28</v>
      </c>
      <c r="B35" s="32"/>
      <c r="C35" s="22" t="s">
        <v>2407</v>
      </c>
      <c r="D35" s="22" t="s">
        <v>2408</v>
      </c>
      <c r="E35" s="24"/>
      <c r="F35" s="22"/>
      <c r="G35" s="24">
        <v>1</v>
      </c>
      <c r="H35" s="25" t="s">
        <v>551</v>
      </c>
      <c r="I35" s="26">
        <v>42036</v>
      </c>
      <c r="J35" s="26">
        <v>42036</v>
      </c>
      <c r="K35" s="36">
        <v>11500</v>
      </c>
      <c r="L35" s="28">
        <v>3670.56</v>
      </c>
      <c r="M35" s="28">
        <v>10930</v>
      </c>
      <c r="N35" s="29">
        <v>0.65</v>
      </c>
      <c r="O35" s="28">
        <v>7100</v>
      </c>
      <c r="P35" s="34"/>
      <c r="Q35" s="31" t="s">
        <v>476</v>
      </c>
    </row>
    <row r="36" ht="15.75" customHeight="1" spans="1:17">
      <c r="A36" s="18">
        <v>29</v>
      </c>
      <c r="B36" s="32"/>
      <c r="C36" s="22" t="s">
        <v>2409</v>
      </c>
      <c r="D36" s="23" t="s">
        <v>2410</v>
      </c>
      <c r="E36" s="24"/>
      <c r="F36" s="22"/>
      <c r="G36" s="24">
        <v>2</v>
      </c>
      <c r="H36" s="25" t="s">
        <v>551</v>
      </c>
      <c r="I36" s="26">
        <v>42036</v>
      </c>
      <c r="J36" s="26">
        <v>42036</v>
      </c>
      <c r="K36" s="36">
        <v>2559</v>
      </c>
      <c r="L36" s="28">
        <v>816.64</v>
      </c>
      <c r="M36" s="28">
        <v>2180</v>
      </c>
      <c r="N36" s="29">
        <v>0.48</v>
      </c>
      <c r="O36" s="28">
        <v>1050</v>
      </c>
      <c r="P36" s="34"/>
      <c r="Q36" s="31" t="s">
        <v>476</v>
      </c>
    </row>
    <row r="37" ht="15.75" customHeight="1" spans="1:17">
      <c r="A37" s="18">
        <v>30</v>
      </c>
      <c r="B37" s="32"/>
      <c r="C37" s="22" t="s">
        <v>2411</v>
      </c>
      <c r="D37" s="23" t="s">
        <v>2410</v>
      </c>
      <c r="E37" s="24"/>
      <c r="F37" s="22"/>
      <c r="G37" s="24">
        <v>2</v>
      </c>
      <c r="H37" s="25" t="s">
        <v>551</v>
      </c>
      <c r="I37" s="26">
        <v>42036</v>
      </c>
      <c r="J37" s="26">
        <v>42036</v>
      </c>
      <c r="K37" s="36">
        <v>2559</v>
      </c>
      <c r="L37" s="28">
        <v>816.64</v>
      </c>
      <c r="M37" s="28">
        <v>2180</v>
      </c>
      <c r="N37" s="29">
        <v>0.48</v>
      </c>
      <c r="O37" s="28">
        <v>1050</v>
      </c>
      <c r="P37" s="34"/>
      <c r="Q37" s="31" t="s">
        <v>476</v>
      </c>
    </row>
    <row r="38" ht="15.75" customHeight="1" spans="1:17">
      <c r="A38" s="18">
        <v>31</v>
      </c>
      <c r="B38" s="32"/>
      <c r="C38" s="22" t="s">
        <v>2412</v>
      </c>
      <c r="D38" s="22" t="s">
        <v>2410</v>
      </c>
      <c r="E38" s="24"/>
      <c r="F38" s="22"/>
      <c r="G38" s="24">
        <v>2</v>
      </c>
      <c r="H38" s="25" t="s">
        <v>551</v>
      </c>
      <c r="I38" s="26">
        <v>42036</v>
      </c>
      <c r="J38" s="26">
        <v>42036</v>
      </c>
      <c r="K38" s="36">
        <v>2559</v>
      </c>
      <c r="L38" s="28">
        <v>816.64</v>
      </c>
      <c r="M38" s="28">
        <v>2180</v>
      </c>
      <c r="N38" s="29">
        <v>0.48</v>
      </c>
      <c r="O38" s="28">
        <v>1050</v>
      </c>
      <c r="P38" s="34"/>
      <c r="Q38" s="31" t="s">
        <v>476</v>
      </c>
    </row>
    <row r="39" ht="15.75" customHeight="1" spans="1:17">
      <c r="A39" s="18">
        <v>32</v>
      </c>
      <c r="B39" s="32"/>
      <c r="C39" s="22" t="s">
        <v>2413</v>
      </c>
      <c r="D39" s="22" t="s">
        <v>2414</v>
      </c>
      <c r="E39" s="24"/>
      <c r="F39" s="22"/>
      <c r="G39" s="24">
        <v>1</v>
      </c>
      <c r="H39" s="25" t="s">
        <v>551</v>
      </c>
      <c r="I39" s="26">
        <v>42036</v>
      </c>
      <c r="J39" s="26">
        <v>42036</v>
      </c>
      <c r="K39" s="27">
        <v>1800</v>
      </c>
      <c r="L39" s="28">
        <v>574.5</v>
      </c>
      <c r="M39" s="28">
        <v>1710</v>
      </c>
      <c r="N39" s="29">
        <v>0.65</v>
      </c>
      <c r="O39" s="28">
        <v>1110</v>
      </c>
      <c r="P39" s="34"/>
      <c r="Q39" s="31" t="s">
        <v>476</v>
      </c>
    </row>
    <row r="40" ht="15.75" customHeight="1" spans="1:17">
      <c r="A40" s="18">
        <v>33</v>
      </c>
      <c r="B40" s="32"/>
      <c r="C40" s="22" t="s">
        <v>2415</v>
      </c>
      <c r="D40" s="22" t="s">
        <v>2416</v>
      </c>
      <c r="E40" s="24"/>
      <c r="F40" s="22"/>
      <c r="G40" s="24">
        <v>1</v>
      </c>
      <c r="H40" s="25" t="s">
        <v>551</v>
      </c>
      <c r="I40" s="26">
        <v>42064</v>
      </c>
      <c r="J40" s="26">
        <v>42064</v>
      </c>
      <c r="K40" s="27">
        <v>2350</v>
      </c>
      <c r="L40" s="28">
        <v>787.18</v>
      </c>
      <c r="M40" s="28">
        <v>2000</v>
      </c>
      <c r="N40" s="29">
        <v>0.49</v>
      </c>
      <c r="O40" s="28">
        <v>980</v>
      </c>
      <c r="P40" s="34"/>
      <c r="Q40" s="31" t="s">
        <v>476</v>
      </c>
    </row>
    <row r="41" ht="15.75" customHeight="1" spans="1:17">
      <c r="A41" s="18">
        <v>34</v>
      </c>
      <c r="B41" s="32"/>
      <c r="C41" s="22" t="s">
        <v>2417</v>
      </c>
      <c r="D41" s="23" t="s">
        <v>2416</v>
      </c>
      <c r="E41" s="24"/>
      <c r="F41" s="22"/>
      <c r="G41" s="24">
        <v>1</v>
      </c>
      <c r="H41" s="25" t="s">
        <v>551</v>
      </c>
      <c r="I41" s="26">
        <v>42095</v>
      </c>
      <c r="J41" s="26">
        <v>42095</v>
      </c>
      <c r="K41" s="27">
        <v>2350</v>
      </c>
      <c r="L41" s="28">
        <v>824.39</v>
      </c>
      <c r="M41" s="28">
        <v>2000</v>
      </c>
      <c r="N41" s="29">
        <v>0.5</v>
      </c>
      <c r="O41" s="28">
        <v>1000</v>
      </c>
      <c r="P41" s="34"/>
      <c r="Q41" s="31" t="s">
        <v>476</v>
      </c>
    </row>
    <row r="42" ht="15.75" customHeight="1" spans="1:17">
      <c r="A42" s="18">
        <v>35</v>
      </c>
      <c r="B42" s="32"/>
      <c r="C42" s="22" t="s">
        <v>2418</v>
      </c>
      <c r="D42" s="22" t="s">
        <v>2419</v>
      </c>
      <c r="E42" s="22"/>
      <c r="F42" s="22"/>
      <c r="G42" s="24">
        <v>1</v>
      </c>
      <c r="H42" s="25" t="s">
        <v>551</v>
      </c>
      <c r="I42" s="26">
        <v>42563</v>
      </c>
      <c r="J42" s="26">
        <v>42563</v>
      </c>
      <c r="K42" s="27">
        <v>2490</v>
      </c>
      <c r="L42" s="28">
        <v>1464.82</v>
      </c>
      <c r="M42" s="28">
        <v>2270</v>
      </c>
      <c r="N42" s="29">
        <v>0.78</v>
      </c>
      <c r="O42" s="28">
        <v>1770</v>
      </c>
      <c r="P42" s="34"/>
      <c r="Q42" s="31" t="s">
        <v>476</v>
      </c>
    </row>
    <row r="43" ht="15.75" customHeight="1" spans="1:17">
      <c r="A43" s="18">
        <v>36</v>
      </c>
      <c r="B43" s="32"/>
      <c r="C43" s="22" t="s">
        <v>2420</v>
      </c>
      <c r="D43" s="22" t="s">
        <v>2421</v>
      </c>
      <c r="E43" s="24"/>
      <c r="F43" s="22"/>
      <c r="G43" s="24">
        <v>1</v>
      </c>
      <c r="H43" s="25" t="s">
        <v>551</v>
      </c>
      <c r="I43" s="26">
        <v>42614</v>
      </c>
      <c r="J43" s="26">
        <v>42614</v>
      </c>
      <c r="K43" s="27">
        <v>34800</v>
      </c>
      <c r="L43" s="28">
        <v>21576</v>
      </c>
      <c r="M43" s="28">
        <v>31320</v>
      </c>
      <c r="N43" s="29">
        <v>0.68</v>
      </c>
      <c r="O43" s="28">
        <v>21300</v>
      </c>
      <c r="P43" s="34"/>
      <c r="Q43" s="31" t="s">
        <v>476</v>
      </c>
    </row>
    <row r="44" ht="15.75" customHeight="1" spans="1:17">
      <c r="A44" s="18">
        <v>37</v>
      </c>
      <c r="B44" s="32"/>
      <c r="C44" s="22" t="s">
        <v>2422</v>
      </c>
      <c r="D44" s="22" t="s">
        <v>2421</v>
      </c>
      <c r="E44" s="22"/>
      <c r="F44" s="22"/>
      <c r="G44" s="24">
        <v>5</v>
      </c>
      <c r="H44" s="25" t="s">
        <v>551</v>
      </c>
      <c r="I44" s="26">
        <v>42808</v>
      </c>
      <c r="J44" s="26">
        <v>42808</v>
      </c>
      <c r="K44" s="27">
        <v>2000</v>
      </c>
      <c r="L44" s="28">
        <v>1429.94</v>
      </c>
      <c r="M44" s="28">
        <v>1900</v>
      </c>
      <c r="N44" s="29">
        <v>0.75</v>
      </c>
      <c r="O44" s="28">
        <v>1430</v>
      </c>
      <c r="P44" s="34"/>
      <c r="Q44" s="31" t="s">
        <v>476</v>
      </c>
    </row>
    <row r="45" ht="15.75" customHeight="1" spans="1:17">
      <c r="A45" s="18">
        <v>38</v>
      </c>
      <c r="B45" s="32"/>
      <c r="C45" s="22" t="s">
        <v>2423</v>
      </c>
      <c r="D45" s="22" t="s">
        <v>2424</v>
      </c>
      <c r="E45" s="22"/>
      <c r="F45" s="22"/>
      <c r="G45" s="24">
        <v>2</v>
      </c>
      <c r="H45" s="25" t="s">
        <v>551</v>
      </c>
      <c r="I45" s="26">
        <v>42808</v>
      </c>
      <c r="J45" s="26">
        <v>42808</v>
      </c>
      <c r="K45" s="27">
        <v>2700</v>
      </c>
      <c r="L45" s="28">
        <v>1930.5</v>
      </c>
      <c r="M45" s="28">
        <v>2570</v>
      </c>
      <c r="N45" s="29">
        <v>0.75</v>
      </c>
      <c r="O45" s="28">
        <v>1930</v>
      </c>
      <c r="P45" s="34"/>
      <c r="Q45" s="31" t="s">
        <v>476</v>
      </c>
    </row>
    <row r="46" ht="15.75" customHeight="1" spans="1:17">
      <c r="A46" s="18">
        <v>39</v>
      </c>
      <c r="B46" s="32"/>
      <c r="C46" s="22" t="s">
        <v>2425</v>
      </c>
      <c r="D46" s="22" t="s">
        <v>2426</v>
      </c>
      <c r="E46" s="22"/>
      <c r="F46" s="22"/>
      <c r="G46" s="24">
        <v>2</v>
      </c>
      <c r="H46" s="25" t="s">
        <v>551</v>
      </c>
      <c r="I46" s="26">
        <v>42840</v>
      </c>
      <c r="J46" s="26">
        <v>42840</v>
      </c>
      <c r="K46" s="27">
        <v>6200</v>
      </c>
      <c r="L46" s="28">
        <v>4531.11</v>
      </c>
      <c r="M46" s="28">
        <v>5890</v>
      </c>
      <c r="N46" s="29">
        <v>0.75</v>
      </c>
      <c r="O46" s="28">
        <v>4420</v>
      </c>
      <c r="P46" s="34"/>
      <c r="Q46" s="31" t="s">
        <v>476</v>
      </c>
    </row>
    <row r="47" ht="15.75" customHeight="1" spans="1:17">
      <c r="A47" s="18">
        <v>40</v>
      </c>
      <c r="B47" s="32"/>
      <c r="C47" s="22" t="s">
        <v>2427</v>
      </c>
      <c r="D47" s="22" t="s">
        <v>2428</v>
      </c>
      <c r="E47" s="22" t="s">
        <v>2429</v>
      </c>
      <c r="F47" s="22"/>
      <c r="G47" s="24">
        <v>1</v>
      </c>
      <c r="H47" s="25" t="s">
        <v>551</v>
      </c>
      <c r="I47" s="26">
        <v>42840</v>
      </c>
      <c r="J47" s="26">
        <v>42840</v>
      </c>
      <c r="K47" s="27">
        <v>2800</v>
      </c>
      <c r="L47" s="28">
        <v>2046.39</v>
      </c>
      <c r="M47" s="28">
        <v>2800</v>
      </c>
      <c r="N47" s="29">
        <v>0.83</v>
      </c>
      <c r="O47" s="28">
        <v>2320</v>
      </c>
      <c r="P47" s="34"/>
      <c r="Q47" s="31" t="s">
        <v>476</v>
      </c>
    </row>
    <row r="48" ht="15.75" customHeight="1" spans="1:17">
      <c r="A48" s="18">
        <v>41</v>
      </c>
      <c r="B48" s="32"/>
      <c r="C48" s="22" t="s">
        <v>2430</v>
      </c>
      <c r="D48" s="22" t="s">
        <v>2431</v>
      </c>
      <c r="E48" s="22"/>
      <c r="F48" s="22"/>
      <c r="G48" s="24">
        <v>1</v>
      </c>
      <c r="H48" s="25" t="s">
        <v>551</v>
      </c>
      <c r="I48" s="26">
        <v>42931</v>
      </c>
      <c r="J48" s="26">
        <v>42931</v>
      </c>
      <c r="K48" s="27">
        <v>3200</v>
      </c>
      <c r="L48" s="28">
        <v>2490.62</v>
      </c>
      <c r="M48" s="28">
        <v>3040</v>
      </c>
      <c r="N48" s="29">
        <v>0.79</v>
      </c>
      <c r="O48" s="28">
        <v>2400</v>
      </c>
      <c r="P48" s="34"/>
      <c r="Q48" s="31" t="s">
        <v>476</v>
      </c>
    </row>
    <row r="49" ht="15.75" customHeight="1" spans="1:17">
      <c r="A49" s="18">
        <v>42</v>
      </c>
      <c r="B49" s="32"/>
      <c r="C49" s="22" t="s">
        <v>2432</v>
      </c>
      <c r="D49" s="22" t="s">
        <v>2419</v>
      </c>
      <c r="E49" s="22"/>
      <c r="F49" s="22"/>
      <c r="G49" s="24">
        <v>2</v>
      </c>
      <c r="H49" s="25" t="s">
        <v>551</v>
      </c>
      <c r="I49" s="26">
        <v>42993</v>
      </c>
      <c r="J49" s="26">
        <v>42993</v>
      </c>
      <c r="K49" s="27">
        <v>3000</v>
      </c>
      <c r="L49" s="28">
        <v>2430</v>
      </c>
      <c r="M49" s="28">
        <v>2850</v>
      </c>
      <c r="N49" s="29">
        <v>0.88</v>
      </c>
      <c r="O49" s="28">
        <v>2510</v>
      </c>
      <c r="P49" s="34"/>
      <c r="Q49" s="31" t="s">
        <v>476</v>
      </c>
    </row>
    <row r="50" ht="15.75" customHeight="1" spans="1:17">
      <c r="A50" s="18">
        <v>43</v>
      </c>
      <c r="B50" s="32"/>
      <c r="C50" s="22" t="s">
        <v>2433</v>
      </c>
      <c r="D50" s="22" t="s">
        <v>2434</v>
      </c>
      <c r="E50" s="22"/>
      <c r="F50" s="22"/>
      <c r="G50" s="24">
        <v>1</v>
      </c>
      <c r="H50" s="25" t="s">
        <v>551</v>
      </c>
      <c r="I50" s="26">
        <v>42962</v>
      </c>
      <c r="J50" s="26">
        <v>42962</v>
      </c>
      <c r="K50" s="27">
        <v>1200</v>
      </c>
      <c r="L50" s="28">
        <v>953</v>
      </c>
      <c r="M50" s="28">
        <v>1140</v>
      </c>
      <c r="N50" s="29">
        <v>0.84</v>
      </c>
      <c r="O50" s="28">
        <v>960</v>
      </c>
      <c r="P50" s="34"/>
      <c r="Q50" s="31" t="s">
        <v>476</v>
      </c>
    </row>
    <row r="51" ht="15.75" customHeight="1" spans="1:17">
      <c r="A51" s="18">
        <v>44</v>
      </c>
      <c r="B51" s="32"/>
      <c r="C51" s="22" t="s">
        <v>2435</v>
      </c>
      <c r="D51" s="22" t="s">
        <v>2436</v>
      </c>
      <c r="E51" s="22"/>
      <c r="F51" s="22"/>
      <c r="G51" s="24">
        <v>1</v>
      </c>
      <c r="H51" s="25" t="s">
        <v>551</v>
      </c>
      <c r="I51" s="26">
        <v>43054</v>
      </c>
      <c r="J51" s="26">
        <v>43054</v>
      </c>
      <c r="K51" s="36">
        <v>9200</v>
      </c>
      <c r="L51" s="28">
        <v>7743.3</v>
      </c>
      <c r="M51" s="28">
        <v>8740</v>
      </c>
      <c r="N51" s="29">
        <v>0.83</v>
      </c>
      <c r="O51" s="28">
        <v>7250</v>
      </c>
      <c r="P51" s="34"/>
      <c r="Q51" s="31" t="s">
        <v>476</v>
      </c>
    </row>
    <row r="52" ht="15.75" customHeight="1" spans="1:17">
      <c r="A52" s="18">
        <v>45</v>
      </c>
      <c r="B52" s="32"/>
      <c r="C52" s="22" t="s">
        <v>2437</v>
      </c>
      <c r="D52" s="22" t="s">
        <v>2438</v>
      </c>
      <c r="E52" s="22"/>
      <c r="F52" s="22"/>
      <c r="G52" s="24">
        <v>1</v>
      </c>
      <c r="H52" s="25" t="s">
        <v>551</v>
      </c>
      <c r="I52" s="26">
        <v>43128</v>
      </c>
      <c r="J52" s="26">
        <v>43128</v>
      </c>
      <c r="K52" s="36">
        <v>1100</v>
      </c>
      <c r="L52" s="28">
        <v>960.64</v>
      </c>
      <c r="M52" s="28">
        <v>1100</v>
      </c>
      <c r="N52" s="29">
        <v>0.85</v>
      </c>
      <c r="O52" s="28">
        <v>940</v>
      </c>
      <c r="P52" s="34"/>
      <c r="Q52" s="31" t="s">
        <v>476</v>
      </c>
    </row>
    <row r="53" ht="15.75" customHeight="1" spans="1:17">
      <c r="A53" s="18">
        <v>46</v>
      </c>
      <c r="B53" s="32"/>
      <c r="C53" s="22" t="s">
        <v>2439</v>
      </c>
      <c r="D53" s="22" t="s">
        <v>2440</v>
      </c>
      <c r="E53" s="22"/>
      <c r="F53" s="22"/>
      <c r="G53" s="24">
        <v>1</v>
      </c>
      <c r="H53" s="25" t="s">
        <v>551</v>
      </c>
      <c r="I53" s="26">
        <v>43131</v>
      </c>
      <c r="J53" s="26">
        <v>43131</v>
      </c>
      <c r="K53" s="36">
        <v>4900</v>
      </c>
      <c r="L53" s="28">
        <v>4279.36</v>
      </c>
      <c r="M53" s="28">
        <v>4900</v>
      </c>
      <c r="N53" s="29">
        <v>0.9</v>
      </c>
      <c r="O53" s="28">
        <v>4410</v>
      </c>
      <c r="P53" s="34"/>
      <c r="Q53" s="31" t="s">
        <v>476</v>
      </c>
    </row>
    <row r="54" ht="15.75" customHeight="1" spans="1:17">
      <c r="A54" s="18">
        <v>47</v>
      </c>
      <c r="B54" s="32"/>
      <c r="C54" s="22" t="s">
        <v>2441</v>
      </c>
      <c r="D54" s="22" t="s">
        <v>2442</v>
      </c>
      <c r="E54" s="22"/>
      <c r="F54" s="22"/>
      <c r="G54" s="24">
        <v>1</v>
      </c>
      <c r="H54" s="25" t="s">
        <v>551</v>
      </c>
      <c r="I54" s="26">
        <v>43132</v>
      </c>
      <c r="J54" s="26">
        <v>43132</v>
      </c>
      <c r="K54" s="36">
        <v>21118</v>
      </c>
      <c r="L54" s="28">
        <v>18777.41</v>
      </c>
      <c r="M54" s="28">
        <v>21120</v>
      </c>
      <c r="N54" s="29">
        <v>0.9</v>
      </c>
      <c r="O54" s="28">
        <v>19010</v>
      </c>
      <c r="P54" s="34"/>
      <c r="Q54" s="31" t="s">
        <v>476</v>
      </c>
    </row>
    <row r="55" ht="15.75" customHeight="1" spans="1:17">
      <c r="A55" s="18">
        <v>48</v>
      </c>
      <c r="B55" s="32"/>
      <c r="C55" s="22" t="s">
        <v>2443</v>
      </c>
      <c r="D55" s="22" t="s">
        <v>2424</v>
      </c>
      <c r="E55" s="22"/>
      <c r="F55" s="22"/>
      <c r="G55" s="24">
        <v>2</v>
      </c>
      <c r="H55" s="25" t="s">
        <v>551</v>
      </c>
      <c r="I55" s="26">
        <v>43159</v>
      </c>
      <c r="J55" s="26">
        <v>43159</v>
      </c>
      <c r="K55" s="36">
        <v>2600</v>
      </c>
      <c r="L55" s="28">
        <v>2311.81</v>
      </c>
      <c r="M55" s="28">
        <v>2600</v>
      </c>
      <c r="N55" s="29">
        <v>0.86</v>
      </c>
      <c r="O55" s="28">
        <v>2240</v>
      </c>
      <c r="P55" s="34"/>
      <c r="Q55" s="31" t="s">
        <v>476</v>
      </c>
    </row>
    <row r="56" ht="15.75" customHeight="1" spans="1:17">
      <c r="A56" s="18">
        <v>49</v>
      </c>
      <c r="B56" s="32"/>
      <c r="C56" s="22" t="s">
        <v>2444</v>
      </c>
      <c r="D56" s="22" t="s">
        <v>2445</v>
      </c>
      <c r="E56" s="22"/>
      <c r="F56" s="22"/>
      <c r="G56" s="24">
        <v>2</v>
      </c>
      <c r="H56" s="25" t="s">
        <v>551</v>
      </c>
      <c r="I56" s="26">
        <v>43190</v>
      </c>
      <c r="J56" s="26">
        <v>43190</v>
      </c>
      <c r="K56" s="27">
        <v>2970</v>
      </c>
      <c r="L56" s="28">
        <v>2687.82</v>
      </c>
      <c r="M56" s="28">
        <v>2970</v>
      </c>
      <c r="N56" s="29">
        <v>0.9</v>
      </c>
      <c r="O56" s="28">
        <v>2670</v>
      </c>
      <c r="P56" s="34"/>
      <c r="Q56" s="31" t="s">
        <v>476</v>
      </c>
    </row>
    <row r="57" ht="15.75" customHeight="1" spans="1:17">
      <c r="A57" s="18">
        <v>50</v>
      </c>
      <c r="B57" s="32"/>
      <c r="C57" s="22" t="s">
        <v>2446</v>
      </c>
      <c r="D57" s="22" t="s">
        <v>2447</v>
      </c>
      <c r="E57" s="22"/>
      <c r="F57" s="22"/>
      <c r="G57" s="24">
        <v>1</v>
      </c>
      <c r="H57" s="25" t="s">
        <v>551</v>
      </c>
      <c r="I57" s="26">
        <v>43257</v>
      </c>
      <c r="J57" s="26">
        <v>43257</v>
      </c>
      <c r="K57" s="27">
        <v>1640</v>
      </c>
      <c r="L57" s="28">
        <v>1562.09</v>
      </c>
      <c r="M57" s="28">
        <v>1640</v>
      </c>
      <c r="N57" s="29">
        <v>0.92</v>
      </c>
      <c r="O57" s="28">
        <v>1510</v>
      </c>
      <c r="P57" s="34"/>
      <c r="Q57" s="31" t="s">
        <v>476</v>
      </c>
    </row>
    <row r="58" ht="15.75" customHeight="1" spans="1:17">
      <c r="A58" s="18">
        <v>51</v>
      </c>
      <c r="B58" s="32"/>
      <c r="C58" s="22" t="s">
        <v>2448</v>
      </c>
      <c r="D58" s="22" t="s">
        <v>2449</v>
      </c>
      <c r="E58" s="22"/>
      <c r="F58" s="22"/>
      <c r="G58" s="24">
        <v>1</v>
      </c>
      <c r="H58" s="25" t="s">
        <v>551</v>
      </c>
      <c r="I58" s="26">
        <v>43292</v>
      </c>
      <c r="J58" s="26">
        <v>43292</v>
      </c>
      <c r="K58" s="27">
        <v>2250</v>
      </c>
      <c r="L58" s="28">
        <v>2178.74</v>
      </c>
      <c r="M58" s="28">
        <v>2250</v>
      </c>
      <c r="N58" s="29">
        <v>0.93</v>
      </c>
      <c r="O58" s="28">
        <v>2090</v>
      </c>
      <c r="P58" s="34"/>
      <c r="Q58" s="31" t="s">
        <v>476</v>
      </c>
    </row>
    <row r="59" ht="15.75" customHeight="1" spans="1:17">
      <c r="A59" s="18">
        <v>52</v>
      </c>
      <c r="B59" s="32"/>
      <c r="C59" s="22" t="s">
        <v>2450</v>
      </c>
      <c r="D59" s="22" t="s">
        <v>2449</v>
      </c>
      <c r="E59" s="22"/>
      <c r="F59" s="23"/>
      <c r="G59" s="24">
        <v>1</v>
      </c>
      <c r="H59" s="25" t="s">
        <v>551</v>
      </c>
      <c r="I59" s="26">
        <v>43292</v>
      </c>
      <c r="J59" s="26">
        <v>43292</v>
      </c>
      <c r="K59" s="27">
        <v>4100</v>
      </c>
      <c r="L59" s="28">
        <v>3970.16</v>
      </c>
      <c r="M59" s="28">
        <v>4100</v>
      </c>
      <c r="N59" s="29">
        <v>0.93</v>
      </c>
      <c r="O59" s="28">
        <v>3810</v>
      </c>
      <c r="P59" s="34"/>
      <c r="Q59" s="31" t="s">
        <v>476</v>
      </c>
    </row>
    <row r="60" ht="15.75" customHeight="1" spans="1:17">
      <c r="A60" s="18">
        <v>53</v>
      </c>
      <c r="B60" s="32"/>
      <c r="C60" s="22" t="s">
        <v>2451</v>
      </c>
      <c r="D60" s="22" t="s">
        <v>2452</v>
      </c>
      <c r="E60" s="22"/>
      <c r="F60" s="23"/>
      <c r="G60" s="24">
        <v>1</v>
      </c>
      <c r="H60" s="25" t="s">
        <v>551</v>
      </c>
      <c r="I60" s="26">
        <v>43292</v>
      </c>
      <c r="J60" s="26">
        <v>43292</v>
      </c>
      <c r="K60" s="27">
        <v>2279</v>
      </c>
      <c r="L60" s="28">
        <v>2206.84</v>
      </c>
      <c r="M60" s="28">
        <v>2280</v>
      </c>
      <c r="N60" s="29">
        <v>0.94</v>
      </c>
      <c r="O60" s="28">
        <v>2140</v>
      </c>
      <c r="P60" s="34"/>
      <c r="Q60" s="31" t="s">
        <v>476</v>
      </c>
    </row>
    <row r="61" ht="15.75" customHeight="1" spans="1:17">
      <c r="A61" s="18">
        <v>54</v>
      </c>
      <c r="B61" s="32"/>
      <c r="C61" s="22" t="s">
        <v>2453</v>
      </c>
      <c r="D61" s="22" t="s">
        <v>2452</v>
      </c>
      <c r="E61" s="22"/>
      <c r="F61" s="23"/>
      <c r="G61" s="24">
        <v>1</v>
      </c>
      <c r="H61" s="25" t="s">
        <v>551</v>
      </c>
      <c r="I61" s="26">
        <v>43292</v>
      </c>
      <c r="J61" s="26">
        <v>43292</v>
      </c>
      <c r="K61" s="27">
        <v>2503</v>
      </c>
      <c r="L61" s="28">
        <v>2423.74</v>
      </c>
      <c r="M61" s="28">
        <v>2500</v>
      </c>
      <c r="N61" s="29">
        <v>0.94</v>
      </c>
      <c r="O61" s="28">
        <v>2350</v>
      </c>
      <c r="P61" s="34"/>
      <c r="Q61" s="31" t="s">
        <v>476</v>
      </c>
    </row>
    <row r="62" ht="15.75" customHeight="1" spans="1:17">
      <c r="A62" s="18">
        <v>55</v>
      </c>
      <c r="B62" s="32"/>
      <c r="C62" s="22" t="s">
        <v>2454</v>
      </c>
      <c r="D62" s="22" t="s">
        <v>2455</v>
      </c>
      <c r="E62" s="22"/>
      <c r="F62" s="22" t="s">
        <v>2456</v>
      </c>
      <c r="G62" s="24">
        <v>1</v>
      </c>
      <c r="H62" s="25" t="s">
        <v>551</v>
      </c>
      <c r="I62" s="26">
        <v>43293</v>
      </c>
      <c r="J62" s="26">
        <v>43293</v>
      </c>
      <c r="K62" s="35">
        <v>2800</v>
      </c>
      <c r="L62" s="28">
        <v>1913.4</v>
      </c>
      <c r="M62" s="28">
        <v>2800</v>
      </c>
      <c r="N62" s="29">
        <v>0.91</v>
      </c>
      <c r="O62" s="28">
        <v>2550</v>
      </c>
      <c r="P62" s="34"/>
      <c r="Q62" s="31" t="s">
        <v>476</v>
      </c>
    </row>
    <row r="63" ht="15.75" customHeight="1" spans="1:17">
      <c r="A63" s="18">
        <v>56</v>
      </c>
      <c r="B63" s="32"/>
      <c r="C63" s="22" t="s">
        <v>2457</v>
      </c>
      <c r="D63" s="23" t="s">
        <v>2458</v>
      </c>
      <c r="E63" s="22"/>
      <c r="F63" s="22" t="s">
        <v>2459</v>
      </c>
      <c r="G63" s="24">
        <v>2</v>
      </c>
      <c r="H63" s="25" t="s">
        <v>551</v>
      </c>
      <c r="I63" s="26">
        <v>43329</v>
      </c>
      <c r="J63" s="26">
        <v>43329</v>
      </c>
      <c r="K63" s="27">
        <v>7524</v>
      </c>
      <c r="L63" s="28">
        <v>7404.87</v>
      </c>
      <c r="M63" s="28">
        <v>7520</v>
      </c>
      <c r="N63" s="29">
        <v>0.93</v>
      </c>
      <c r="O63" s="28">
        <v>6990</v>
      </c>
      <c r="P63" s="34"/>
      <c r="Q63" s="31" t="s">
        <v>476</v>
      </c>
    </row>
    <row r="64" ht="15.75" customHeight="1" spans="1:17">
      <c r="A64" s="18">
        <v>57</v>
      </c>
      <c r="B64" s="32"/>
      <c r="C64" s="22" t="s">
        <v>2460</v>
      </c>
      <c r="D64" s="23" t="s">
        <v>2461</v>
      </c>
      <c r="E64" s="24"/>
      <c r="F64" s="22"/>
      <c r="G64" s="24">
        <v>2</v>
      </c>
      <c r="H64" s="25" t="s">
        <v>551</v>
      </c>
      <c r="I64" s="26">
        <v>42808</v>
      </c>
      <c r="J64" s="26">
        <v>42808</v>
      </c>
      <c r="K64" s="27">
        <v>6200</v>
      </c>
      <c r="L64" s="28">
        <v>4432.94</v>
      </c>
      <c r="M64" s="28">
        <v>6080</v>
      </c>
      <c r="N64" s="29">
        <v>0.86</v>
      </c>
      <c r="O64" s="28">
        <v>5230</v>
      </c>
      <c r="P64" s="34"/>
      <c r="Q64" s="31" t="s">
        <v>476</v>
      </c>
    </row>
    <row r="65" ht="15.75" customHeight="1" spans="1:17">
      <c r="A65" s="18">
        <v>58</v>
      </c>
      <c r="B65" s="32"/>
      <c r="C65" s="22" t="s">
        <v>2462</v>
      </c>
      <c r="D65" s="22" t="s">
        <v>2408</v>
      </c>
      <c r="E65" s="24"/>
      <c r="F65" s="22"/>
      <c r="G65" s="24">
        <v>1</v>
      </c>
      <c r="H65" s="25" t="s">
        <v>551</v>
      </c>
      <c r="I65" s="26">
        <v>43054</v>
      </c>
      <c r="J65" s="26">
        <v>43054</v>
      </c>
      <c r="K65" s="36">
        <v>5000</v>
      </c>
      <c r="L65" s="28">
        <v>4604.2</v>
      </c>
      <c r="M65" s="28">
        <v>4850</v>
      </c>
      <c r="N65" s="29">
        <v>0.88</v>
      </c>
      <c r="O65" s="28">
        <v>4270</v>
      </c>
      <c r="P65" s="34"/>
      <c r="Q65" s="31" t="s">
        <v>476</v>
      </c>
    </row>
    <row r="66" ht="15.75" customHeight="1" spans="1:17">
      <c r="A66" s="18">
        <v>59</v>
      </c>
      <c r="B66" s="32"/>
      <c r="C66" s="22" t="s">
        <v>2463</v>
      </c>
      <c r="D66" s="22" t="s">
        <v>2464</v>
      </c>
      <c r="E66" s="24"/>
      <c r="F66" s="22"/>
      <c r="G66" s="24">
        <v>3</v>
      </c>
      <c r="H66" s="25" t="s">
        <v>551</v>
      </c>
      <c r="I66" s="26">
        <v>43084</v>
      </c>
      <c r="J66" s="26">
        <v>43084</v>
      </c>
      <c r="K66" s="36">
        <v>6900</v>
      </c>
      <c r="L66" s="28">
        <v>5261.28</v>
      </c>
      <c r="M66" s="28">
        <v>6560</v>
      </c>
      <c r="N66" s="29">
        <v>0.89</v>
      </c>
      <c r="O66" s="28">
        <v>5840</v>
      </c>
      <c r="P66" s="34"/>
      <c r="Q66" s="31" t="s">
        <v>476</v>
      </c>
    </row>
    <row r="67" ht="15.75" customHeight="1" spans="1:17">
      <c r="A67" s="18">
        <v>60</v>
      </c>
      <c r="B67" s="32"/>
      <c r="C67" s="22" t="s">
        <v>2465</v>
      </c>
      <c r="D67" s="22" t="s">
        <v>2466</v>
      </c>
      <c r="E67" s="24"/>
      <c r="F67" s="22"/>
      <c r="G67" s="24">
        <v>1</v>
      </c>
      <c r="H67" s="25" t="s">
        <v>551</v>
      </c>
      <c r="I67" s="26">
        <v>43131</v>
      </c>
      <c r="J67" s="26">
        <v>43131</v>
      </c>
      <c r="K67" s="36">
        <v>2500</v>
      </c>
      <c r="L67" s="28">
        <v>2341.68</v>
      </c>
      <c r="M67" s="28">
        <v>2500</v>
      </c>
      <c r="N67" s="29">
        <v>0.88</v>
      </c>
      <c r="O67" s="28">
        <v>2200</v>
      </c>
      <c r="P67" s="34"/>
      <c r="Q67" s="31" t="s">
        <v>476</v>
      </c>
    </row>
    <row r="68" ht="15.75" customHeight="1" spans="1:17">
      <c r="A68" s="18">
        <v>61</v>
      </c>
      <c r="B68" s="32"/>
      <c r="C68" s="22" t="s">
        <v>2467</v>
      </c>
      <c r="D68" s="22" t="s">
        <v>2466</v>
      </c>
      <c r="E68" s="24"/>
      <c r="F68" s="22"/>
      <c r="G68" s="24">
        <v>1</v>
      </c>
      <c r="H68" s="25" t="s">
        <v>551</v>
      </c>
      <c r="I68" s="26">
        <v>43131</v>
      </c>
      <c r="J68" s="26">
        <v>43131</v>
      </c>
      <c r="K68" s="27">
        <v>2550</v>
      </c>
      <c r="L68" s="28">
        <v>2388.48</v>
      </c>
      <c r="M68" s="28">
        <v>2550</v>
      </c>
      <c r="N68" s="29">
        <v>0.88</v>
      </c>
      <c r="O68" s="28">
        <v>2240</v>
      </c>
      <c r="P68" s="34"/>
      <c r="Q68" s="31" t="s">
        <v>476</v>
      </c>
    </row>
    <row r="69" ht="15.75" customHeight="1" spans="1:17">
      <c r="A69" s="18">
        <v>62</v>
      </c>
      <c r="B69" s="32"/>
      <c r="C69" s="22" t="s">
        <v>2468</v>
      </c>
      <c r="D69" s="22" t="s">
        <v>2469</v>
      </c>
      <c r="E69" s="24"/>
      <c r="F69" s="22"/>
      <c r="G69" s="24">
        <v>4</v>
      </c>
      <c r="H69" s="25" t="s">
        <v>551</v>
      </c>
      <c r="I69" s="26">
        <v>43159</v>
      </c>
      <c r="J69" s="26">
        <v>43159</v>
      </c>
      <c r="K69" s="27">
        <v>28800</v>
      </c>
      <c r="L69" s="28">
        <v>27204</v>
      </c>
      <c r="M69" s="28">
        <v>28800</v>
      </c>
      <c r="N69" s="29">
        <v>0.92</v>
      </c>
      <c r="O69" s="28">
        <v>26500</v>
      </c>
      <c r="P69" s="34"/>
      <c r="Q69" s="31" t="s">
        <v>476</v>
      </c>
    </row>
    <row r="70" ht="15.75" customHeight="1" spans="1:17">
      <c r="A70" s="18">
        <v>63</v>
      </c>
      <c r="B70" s="32"/>
      <c r="C70" s="22" t="s">
        <v>2470</v>
      </c>
      <c r="D70" s="22" t="s">
        <v>2469</v>
      </c>
      <c r="E70" s="24" t="s">
        <v>2471</v>
      </c>
      <c r="F70" s="22"/>
      <c r="G70" s="24">
        <v>17</v>
      </c>
      <c r="H70" s="25" t="s">
        <v>551</v>
      </c>
      <c r="I70" s="26">
        <v>43213</v>
      </c>
      <c r="J70" s="26">
        <v>43213</v>
      </c>
      <c r="K70" s="27">
        <v>156400</v>
      </c>
      <c r="L70" s="28">
        <v>144018.35</v>
      </c>
      <c r="M70" s="28">
        <v>156400</v>
      </c>
      <c r="N70" s="29">
        <v>0.94</v>
      </c>
      <c r="O70" s="28">
        <v>147020</v>
      </c>
      <c r="P70" s="34"/>
      <c r="Q70" s="31" t="s">
        <v>476</v>
      </c>
    </row>
    <row r="71" ht="15.75" customHeight="1" spans="1:17">
      <c r="A71" s="18">
        <v>64</v>
      </c>
      <c r="B71" s="32"/>
      <c r="C71" s="22" t="s">
        <v>2472</v>
      </c>
      <c r="D71" s="23" t="s">
        <v>2473</v>
      </c>
      <c r="E71" s="24" t="s">
        <v>2474</v>
      </c>
      <c r="F71" s="23"/>
      <c r="G71" s="24">
        <v>7</v>
      </c>
      <c r="H71" s="25" t="s">
        <v>626</v>
      </c>
      <c r="I71" s="26">
        <v>43371</v>
      </c>
      <c r="J71" s="26">
        <v>43371</v>
      </c>
      <c r="K71" s="27">
        <v>7200</v>
      </c>
      <c r="L71" s="28">
        <v>6744</v>
      </c>
      <c r="M71" s="28">
        <v>7200</v>
      </c>
      <c r="N71" s="29">
        <v>0.95</v>
      </c>
      <c r="O71" s="28">
        <v>6840</v>
      </c>
      <c r="P71" s="30"/>
      <c r="Q71" s="31" t="s">
        <v>476</v>
      </c>
    </row>
    <row r="72" ht="15.75" customHeight="1" spans="1:17">
      <c r="A72" s="18">
        <v>65</v>
      </c>
      <c r="B72" s="32"/>
      <c r="C72" s="22" t="s">
        <v>2475</v>
      </c>
      <c r="D72" s="23" t="s">
        <v>2476</v>
      </c>
      <c r="E72" s="24"/>
      <c r="F72" s="23"/>
      <c r="G72" s="24">
        <v>1</v>
      </c>
      <c r="H72" s="25" t="s">
        <v>551</v>
      </c>
      <c r="I72" s="26">
        <v>41518</v>
      </c>
      <c r="J72" s="26">
        <v>41518</v>
      </c>
      <c r="K72" s="35">
        <v>1100</v>
      </c>
      <c r="L72" s="28">
        <v>55</v>
      </c>
      <c r="M72" s="28">
        <v>970</v>
      </c>
      <c r="N72" s="29">
        <v>0.6</v>
      </c>
      <c r="O72" s="28">
        <v>580</v>
      </c>
      <c r="P72" s="30"/>
      <c r="Q72" s="31" t="s">
        <v>476</v>
      </c>
    </row>
    <row r="73" ht="15.75" customHeight="1" spans="1:17">
      <c r="A73" s="18">
        <v>66</v>
      </c>
      <c r="B73" s="32"/>
      <c r="C73" s="22" t="s">
        <v>2477</v>
      </c>
      <c r="D73" s="23" t="s">
        <v>2478</v>
      </c>
      <c r="E73" s="24"/>
      <c r="F73" s="23"/>
      <c r="G73" s="24">
        <v>1</v>
      </c>
      <c r="H73" s="25" t="s">
        <v>626</v>
      </c>
      <c r="I73" s="26">
        <v>41487</v>
      </c>
      <c r="J73" s="26">
        <v>41487</v>
      </c>
      <c r="K73" s="27">
        <v>3800</v>
      </c>
      <c r="L73" s="28">
        <v>190</v>
      </c>
      <c r="M73" s="28">
        <v>3340</v>
      </c>
      <c r="N73" s="29">
        <v>0.53</v>
      </c>
      <c r="O73" s="28">
        <v>1770</v>
      </c>
      <c r="P73" s="30"/>
      <c r="Q73" s="31" t="s">
        <v>476</v>
      </c>
    </row>
    <row r="74" ht="15.75" customHeight="1" spans="1:17">
      <c r="A74" s="18">
        <v>67</v>
      </c>
      <c r="B74" s="32"/>
      <c r="C74" s="22" t="s">
        <v>2479</v>
      </c>
      <c r="D74" s="23" t="s">
        <v>2362</v>
      </c>
      <c r="E74" s="24"/>
      <c r="F74" s="23"/>
      <c r="G74" s="24">
        <v>1</v>
      </c>
      <c r="H74" s="25" t="s">
        <v>551</v>
      </c>
      <c r="I74" s="26">
        <v>41548</v>
      </c>
      <c r="J74" s="26">
        <v>41548</v>
      </c>
      <c r="K74" s="27">
        <v>1280</v>
      </c>
      <c r="L74" s="28">
        <v>84.07</v>
      </c>
      <c r="M74" s="28">
        <v>1150</v>
      </c>
      <c r="N74" s="29">
        <v>0.45</v>
      </c>
      <c r="O74" s="28">
        <v>520</v>
      </c>
      <c r="P74" s="30"/>
      <c r="Q74" s="31" t="s">
        <v>476</v>
      </c>
    </row>
    <row r="75" ht="15.75" customHeight="1" spans="1:17">
      <c r="A75" s="18">
        <v>68</v>
      </c>
      <c r="B75" s="32"/>
      <c r="C75" s="22" t="s">
        <v>2480</v>
      </c>
      <c r="D75" s="23" t="s">
        <v>2481</v>
      </c>
      <c r="E75" s="24"/>
      <c r="F75" s="23"/>
      <c r="G75" s="24">
        <v>1</v>
      </c>
      <c r="H75" s="25" t="s">
        <v>551</v>
      </c>
      <c r="I75" s="26">
        <v>41609</v>
      </c>
      <c r="J75" s="26">
        <v>41609</v>
      </c>
      <c r="K75" s="27">
        <v>9800</v>
      </c>
      <c r="L75" s="28">
        <v>955.31</v>
      </c>
      <c r="M75" s="28">
        <v>7640</v>
      </c>
      <c r="N75" s="29">
        <v>0.34</v>
      </c>
      <c r="O75" s="28">
        <v>2600</v>
      </c>
      <c r="P75" s="30"/>
      <c r="Q75" s="31" t="s">
        <v>476</v>
      </c>
    </row>
    <row r="76" ht="15.75" customHeight="1" spans="1:17">
      <c r="A76" s="18">
        <v>69</v>
      </c>
      <c r="B76" s="32"/>
      <c r="C76" s="22" t="s">
        <v>2482</v>
      </c>
      <c r="D76" s="23" t="s">
        <v>2483</v>
      </c>
      <c r="E76" s="24"/>
      <c r="F76" s="22"/>
      <c r="G76" s="24">
        <v>1</v>
      </c>
      <c r="H76" s="25" t="s">
        <v>551</v>
      </c>
      <c r="I76" s="26">
        <v>42095</v>
      </c>
      <c r="J76" s="26">
        <v>42095</v>
      </c>
      <c r="K76" s="27">
        <v>895</v>
      </c>
      <c r="L76" s="28">
        <v>314.03</v>
      </c>
      <c r="M76" s="28">
        <v>820</v>
      </c>
      <c r="N76" s="29">
        <v>0.5</v>
      </c>
      <c r="O76" s="28">
        <v>410</v>
      </c>
      <c r="P76" s="30"/>
      <c r="Q76" s="31" t="s">
        <v>476</v>
      </c>
    </row>
    <row r="77" ht="15.75" customHeight="1" spans="1:17">
      <c r="A77" s="18">
        <v>70</v>
      </c>
      <c r="B77" s="32"/>
      <c r="C77" s="22" t="s">
        <v>2484</v>
      </c>
      <c r="D77" s="23" t="s">
        <v>2485</v>
      </c>
      <c r="E77" s="24"/>
      <c r="F77" s="23"/>
      <c r="G77" s="24">
        <v>1</v>
      </c>
      <c r="H77" s="25" t="s">
        <v>2486</v>
      </c>
      <c r="I77" s="26">
        <v>42644</v>
      </c>
      <c r="J77" s="26">
        <v>42644</v>
      </c>
      <c r="K77" s="27">
        <v>53988.48</v>
      </c>
      <c r="L77" s="28">
        <v>34327.62</v>
      </c>
      <c r="M77" s="28">
        <v>49130</v>
      </c>
      <c r="N77" s="29">
        <v>0.79</v>
      </c>
      <c r="O77" s="28">
        <v>38810</v>
      </c>
      <c r="P77" s="30"/>
      <c r="Q77" s="31" t="s">
        <v>476</v>
      </c>
    </row>
    <row r="78" ht="15.75" customHeight="1" spans="1:17">
      <c r="A78" s="18">
        <v>71</v>
      </c>
      <c r="B78" s="32"/>
      <c r="C78" s="22" t="s">
        <v>2487</v>
      </c>
      <c r="D78" s="23" t="s">
        <v>2362</v>
      </c>
      <c r="E78" s="24"/>
      <c r="F78" s="23"/>
      <c r="G78" s="24">
        <v>7</v>
      </c>
      <c r="H78" s="25" t="s">
        <v>551</v>
      </c>
      <c r="I78" s="26">
        <v>42156</v>
      </c>
      <c r="J78" s="26">
        <v>42156</v>
      </c>
      <c r="K78" s="27">
        <v>4900</v>
      </c>
      <c r="L78" s="28">
        <v>1874.38</v>
      </c>
      <c r="M78" s="28">
        <v>4460</v>
      </c>
      <c r="N78" s="29">
        <v>0.62</v>
      </c>
      <c r="O78" s="28">
        <v>2770</v>
      </c>
      <c r="P78" s="30"/>
      <c r="Q78" s="31" t="s">
        <v>476</v>
      </c>
    </row>
    <row r="79" ht="15.75" customHeight="1" spans="1:17">
      <c r="A79" s="18">
        <v>72</v>
      </c>
      <c r="B79" s="32"/>
      <c r="C79" s="22" t="s">
        <v>2488</v>
      </c>
      <c r="D79" s="23" t="s">
        <v>2489</v>
      </c>
      <c r="E79" s="24"/>
      <c r="F79" s="23"/>
      <c r="G79" s="24">
        <v>1</v>
      </c>
      <c r="H79" s="25" t="s">
        <v>2353</v>
      </c>
      <c r="I79" s="26">
        <v>42461</v>
      </c>
      <c r="J79" s="26">
        <v>42461</v>
      </c>
      <c r="K79" s="27">
        <v>16621</v>
      </c>
      <c r="L79" s="28">
        <v>8989.07</v>
      </c>
      <c r="M79" s="28">
        <v>15790</v>
      </c>
      <c r="N79" s="29">
        <v>0.7</v>
      </c>
      <c r="O79" s="28">
        <v>11050</v>
      </c>
      <c r="P79" s="30"/>
      <c r="Q79" s="31" t="s">
        <v>476</v>
      </c>
    </row>
    <row r="80" ht="15.75" customHeight="1" spans="1:17">
      <c r="A80" s="18">
        <v>73</v>
      </c>
      <c r="B80" s="32"/>
      <c r="C80" s="22" t="s">
        <v>2490</v>
      </c>
      <c r="D80" s="23" t="s">
        <v>2491</v>
      </c>
      <c r="E80" s="24" t="s">
        <v>2492</v>
      </c>
      <c r="F80" s="22"/>
      <c r="G80" s="24">
        <v>1</v>
      </c>
      <c r="H80" s="25" t="s">
        <v>2353</v>
      </c>
      <c r="I80" s="26">
        <v>43054</v>
      </c>
      <c r="J80" s="26">
        <v>43054</v>
      </c>
      <c r="K80" s="27">
        <v>9250</v>
      </c>
      <c r="L80" s="28">
        <v>7785.4</v>
      </c>
      <c r="M80" s="28">
        <v>8970</v>
      </c>
      <c r="N80" s="29">
        <v>0.86</v>
      </c>
      <c r="O80" s="28">
        <v>7710</v>
      </c>
      <c r="P80" s="34"/>
      <c r="Q80" s="31" t="s">
        <v>476</v>
      </c>
    </row>
    <row r="81" ht="15.75" customHeight="1" spans="1:18">
      <c r="A81" s="18">
        <v>74</v>
      </c>
      <c r="B81" s="32"/>
      <c r="C81" s="22" t="s">
        <v>2493</v>
      </c>
      <c r="D81" s="23" t="s">
        <v>2491</v>
      </c>
      <c r="E81" s="24" t="s">
        <v>2492</v>
      </c>
      <c r="F81" s="22"/>
      <c r="G81" s="24">
        <v>1</v>
      </c>
      <c r="H81" s="25" t="s">
        <v>2353</v>
      </c>
      <c r="I81" s="26">
        <v>43054</v>
      </c>
      <c r="J81" s="26">
        <v>43054</v>
      </c>
      <c r="K81" s="27">
        <v>9250</v>
      </c>
      <c r="L81" s="28">
        <v>7785.4</v>
      </c>
      <c r="M81" s="28">
        <v>8970</v>
      </c>
      <c r="N81" s="29">
        <v>0.86</v>
      </c>
      <c r="O81" s="28">
        <v>7710</v>
      </c>
      <c r="P81" s="34"/>
      <c r="Q81" s="31" t="s">
        <v>476</v>
      </c>
      <c r="R81" s="37"/>
    </row>
    <row r="82" ht="15.75" customHeight="1" spans="1:18">
      <c r="A82" s="18">
        <v>75</v>
      </c>
      <c r="B82" s="32"/>
      <c r="C82" s="22" t="s">
        <v>2494</v>
      </c>
      <c r="D82" s="23" t="s">
        <v>2495</v>
      </c>
      <c r="E82" s="24"/>
      <c r="F82" s="22"/>
      <c r="G82" s="24">
        <v>1</v>
      </c>
      <c r="H82" s="25" t="s">
        <v>551</v>
      </c>
      <c r="I82" s="26">
        <v>43083</v>
      </c>
      <c r="J82" s="26">
        <v>43083</v>
      </c>
      <c r="K82" s="35">
        <v>81672.7</v>
      </c>
      <c r="L82" s="28">
        <v>70034.35</v>
      </c>
      <c r="M82" s="28">
        <v>77590</v>
      </c>
      <c r="N82" s="29">
        <v>0.89</v>
      </c>
      <c r="O82" s="28">
        <v>69060</v>
      </c>
      <c r="P82" s="34"/>
      <c r="Q82" s="31" t="s">
        <v>476</v>
      </c>
    </row>
    <row r="83" ht="15.75" customHeight="1" spans="1:18">
      <c r="A83" s="18">
        <v>76</v>
      </c>
      <c r="B83" s="32"/>
      <c r="C83" s="22" t="s">
        <v>2496</v>
      </c>
      <c r="D83" s="23" t="s">
        <v>2497</v>
      </c>
      <c r="E83" s="24"/>
      <c r="F83" s="22"/>
      <c r="G83" s="24">
        <v>1</v>
      </c>
      <c r="H83" s="25" t="s">
        <v>2498</v>
      </c>
      <c r="I83" s="26">
        <v>41456</v>
      </c>
      <c r="J83" s="26">
        <v>41456</v>
      </c>
      <c r="K83" s="27">
        <v>4300</v>
      </c>
      <c r="L83" s="28">
        <v>215</v>
      </c>
      <c r="M83" s="28">
        <v>3700</v>
      </c>
      <c r="N83" s="29">
        <v>0.15</v>
      </c>
      <c r="O83" s="28">
        <v>560</v>
      </c>
      <c r="P83" s="34"/>
      <c r="Q83" s="31" t="s">
        <v>476</v>
      </c>
    </row>
    <row r="84" ht="15.75" customHeight="1" spans="1:18">
      <c r="A84" s="18">
        <v>77</v>
      </c>
      <c r="B84" s="32"/>
      <c r="C84" s="22" t="s">
        <v>2499</v>
      </c>
      <c r="D84" s="23" t="s">
        <v>2410</v>
      </c>
      <c r="E84" s="24"/>
      <c r="F84" s="22"/>
      <c r="G84" s="24">
        <v>1</v>
      </c>
      <c r="H84" s="25" t="s">
        <v>551</v>
      </c>
      <c r="I84" s="26">
        <v>41456</v>
      </c>
      <c r="J84" s="26">
        <v>41456</v>
      </c>
      <c r="K84" s="27">
        <v>3000</v>
      </c>
      <c r="L84" s="28">
        <v>150</v>
      </c>
      <c r="M84" s="28">
        <v>2340</v>
      </c>
      <c r="N84" s="29">
        <v>0.28</v>
      </c>
      <c r="O84" s="28">
        <v>660</v>
      </c>
      <c r="P84" s="34"/>
      <c r="Q84" s="31" t="s">
        <v>476</v>
      </c>
    </row>
    <row r="85" ht="15.75" customHeight="1" spans="1:18">
      <c r="A85" s="18">
        <v>78</v>
      </c>
      <c r="B85" s="32"/>
      <c r="C85" s="22" t="s">
        <v>2500</v>
      </c>
      <c r="D85" s="23" t="s">
        <v>2501</v>
      </c>
      <c r="E85" s="24" t="s">
        <v>2502</v>
      </c>
      <c r="F85" s="22"/>
      <c r="G85" s="24">
        <v>2</v>
      </c>
      <c r="H85" s="25" t="s">
        <v>551</v>
      </c>
      <c r="I85" s="26">
        <v>43277</v>
      </c>
      <c r="J85" s="26">
        <v>43277</v>
      </c>
      <c r="K85" s="27">
        <v>4500</v>
      </c>
      <c r="L85" s="28">
        <v>4286.25</v>
      </c>
      <c r="M85" s="28">
        <v>4500</v>
      </c>
      <c r="N85" s="29">
        <v>0.92</v>
      </c>
      <c r="O85" s="28">
        <v>4140</v>
      </c>
      <c r="P85" s="34"/>
      <c r="Q85" s="31" t="s">
        <v>476</v>
      </c>
    </row>
    <row r="86" ht="15.75" customHeight="1" spans="1:18">
      <c r="A86" s="18">
        <v>79</v>
      </c>
      <c r="B86" s="32"/>
      <c r="C86" s="22" t="s">
        <v>2503</v>
      </c>
      <c r="D86" s="23" t="s">
        <v>2504</v>
      </c>
      <c r="E86" s="24"/>
      <c r="F86" s="22"/>
      <c r="G86" s="24">
        <v>272</v>
      </c>
      <c r="H86" s="25" t="s">
        <v>551</v>
      </c>
      <c r="I86" s="26">
        <v>43342</v>
      </c>
      <c r="J86" s="26">
        <v>43342</v>
      </c>
      <c r="K86" s="27">
        <v>17340</v>
      </c>
      <c r="L86" s="28">
        <v>17065.45</v>
      </c>
      <c r="M86" s="28">
        <v>17340</v>
      </c>
      <c r="N86" s="29">
        <v>0.94</v>
      </c>
      <c r="O86" s="28">
        <v>16300</v>
      </c>
      <c r="P86" s="34"/>
      <c r="Q86" s="31" t="s">
        <v>476</v>
      </c>
    </row>
    <row r="87" ht="15.75" customHeight="1" spans="1:18">
      <c r="A87" s="18">
        <v>80</v>
      </c>
      <c r="B87" s="32"/>
      <c r="C87" s="22" t="s">
        <v>2505</v>
      </c>
      <c r="D87" s="23" t="s">
        <v>2506</v>
      </c>
      <c r="E87" s="24"/>
      <c r="F87" s="22"/>
      <c r="G87" s="24">
        <v>1</v>
      </c>
      <c r="H87" s="25" t="s">
        <v>551</v>
      </c>
      <c r="I87" s="26">
        <v>42156</v>
      </c>
      <c r="J87" s="26">
        <v>42156</v>
      </c>
      <c r="K87" s="27">
        <v>1200</v>
      </c>
      <c r="L87" s="28">
        <v>459</v>
      </c>
      <c r="M87" s="28">
        <v>1090</v>
      </c>
      <c r="N87" s="29">
        <v>0.62</v>
      </c>
      <c r="O87" s="28">
        <v>680</v>
      </c>
      <c r="P87" s="34"/>
      <c r="Q87" s="31" t="s">
        <v>476</v>
      </c>
    </row>
    <row r="88" ht="15.75" customHeight="1" spans="1:18">
      <c r="A88" s="18">
        <v>81</v>
      </c>
      <c r="B88" s="32"/>
      <c r="C88" s="22" t="s">
        <v>2507</v>
      </c>
      <c r="D88" s="23" t="s">
        <v>2508</v>
      </c>
      <c r="E88" s="24"/>
      <c r="F88" s="22"/>
      <c r="G88" s="24">
        <v>1</v>
      </c>
      <c r="H88" s="25" t="s">
        <v>626</v>
      </c>
      <c r="I88" s="26">
        <v>42962</v>
      </c>
      <c r="J88" s="26">
        <v>42962</v>
      </c>
      <c r="K88" s="27">
        <v>23040</v>
      </c>
      <c r="L88" s="28">
        <v>18297.6</v>
      </c>
      <c r="M88" s="28">
        <v>21890</v>
      </c>
      <c r="N88" s="29">
        <v>0.9</v>
      </c>
      <c r="O88" s="28">
        <v>19700</v>
      </c>
      <c r="P88" s="34"/>
      <c r="Q88" s="31" t="s">
        <v>476</v>
      </c>
    </row>
    <row r="89" ht="15.75" customHeight="1" spans="1:18">
      <c r="A89" s="18">
        <v>82</v>
      </c>
      <c r="B89" s="32"/>
      <c r="C89" s="22" t="s">
        <v>2509</v>
      </c>
      <c r="D89" s="23" t="s">
        <v>2510</v>
      </c>
      <c r="E89" s="24"/>
      <c r="F89" s="22"/>
      <c r="G89" s="24">
        <v>1</v>
      </c>
      <c r="H89" s="25" t="s">
        <v>551</v>
      </c>
      <c r="I89" s="26">
        <v>42808</v>
      </c>
      <c r="J89" s="26">
        <v>42808</v>
      </c>
      <c r="K89" s="27">
        <v>2350</v>
      </c>
      <c r="L89" s="28">
        <v>1680.22</v>
      </c>
      <c r="M89" s="28">
        <v>2230</v>
      </c>
      <c r="N89" s="29">
        <v>0.8</v>
      </c>
      <c r="O89" s="28">
        <v>1780</v>
      </c>
      <c r="P89" s="34"/>
      <c r="Q89" s="31" t="s">
        <v>476</v>
      </c>
    </row>
    <row r="90" ht="15.75" customHeight="1" spans="1:18">
      <c r="A90" s="18">
        <v>83</v>
      </c>
      <c r="B90" s="32"/>
      <c r="C90" s="22" t="s">
        <v>2511</v>
      </c>
      <c r="D90" s="23" t="s">
        <v>2506</v>
      </c>
      <c r="E90" s="24"/>
      <c r="F90" s="22"/>
      <c r="G90" s="24">
        <v>1</v>
      </c>
      <c r="H90" s="25" t="s">
        <v>551</v>
      </c>
      <c r="I90" s="26">
        <v>42870</v>
      </c>
      <c r="J90" s="26">
        <v>42870</v>
      </c>
      <c r="K90" s="27">
        <v>2856</v>
      </c>
      <c r="L90" s="28">
        <v>2132.48</v>
      </c>
      <c r="M90" s="28">
        <v>2710</v>
      </c>
      <c r="N90" s="29">
        <v>0.81</v>
      </c>
      <c r="O90" s="28">
        <v>2200</v>
      </c>
      <c r="P90" s="34"/>
      <c r="Q90" s="31" t="s">
        <v>476</v>
      </c>
    </row>
    <row r="91" ht="15.75" customHeight="1" spans="1:18">
      <c r="A91" s="18">
        <v>84</v>
      </c>
      <c r="B91" s="32"/>
      <c r="C91" s="22" t="s">
        <v>2512</v>
      </c>
      <c r="D91" s="23" t="s">
        <v>2506</v>
      </c>
      <c r="E91" s="24"/>
      <c r="F91" s="22"/>
      <c r="G91" s="24">
        <v>1</v>
      </c>
      <c r="H91" s="25" t="s">
        <v>551</v>
      </c>
      <c r="I91" s="26">
        <v>42931</v>
      </c>
      <c r="J91" s="26">
        <v>42931</v>
      </c>
      <c r="K91" s="27">
        <v>1100</v>
      </c>
      <c r="L91" s="28">
        <v>856.12</v>
      </c>
      <c r="M91" s="28">
        <v>1050</v>
      </c>
      <c r="N91" s="29">
        <v>0.83</v>
      </c>
      <c r="O91" s="28">
        <v>870</v>
      </c>
      <c r="P91" s="34"/>
      <c r="Q91" s="31" t="s">
        <v>476</v>
      </c>
    </row>
    <row r="92" ht="15.75" customHeight="1" spans="1:18">
      <c r="A92" s="18">
        <v>85</v>
      </c>
      <c r="B92" s="32"/>
      <c r="C92" s="22" t="s">
        <v>2513</v>
      </c>
      <c r="D92" s="23" t="s">
        <v>2514</v>
      </c>
      <c r="E92" s="24"/>
      <c r="F92" s="22"/>
      <c r="G92" s="24">
        <v>1</v>
      </c>
      <c r="H92" s="25" t="s">
        <v>551</v>
      </c>
      <c r="I92" s="26">
        <v>41944</v>
      </c>
      <c r="J92" s="26">
        <v>41944</v>
      </c>
      <c r="K92" s="36">
        <v>31100</v>
      </c>
      <c r="L92" s="28">
        <v>8448.68</v>
      </c>
      <c r="M92" s="28">
        <v>27370</v>
      </c>
      <c r="N92" s="29">
        <v>0.27</v>
      </c>
      <c r="O92" s="28">
        <v>7390</v>
      </c>
      <c r="P92" s="34"/>
      <c r="Q92" s="31" t="s">
        <v>476</v>
      </c>
    </row>
    <row r="93" ht="15.75" customHeight="1" spans="1:18">
      <c r="A93" s="18">
        <v>86</v>
      </c>
      <c r="B93" s="32"/>
      <c r="C93" s="22" t="s">
        <v>2515</v>
      </c>
      <c r="D93" s="22" t="s">
        <v>2514</v>
      </c>
      <c r="E93" s="24"/>
      <c r="F93" s="22"/>
      <c r="G93" s="24">
        <v>1</v>
      </c>
      <c r="H93" s="25" t="s">
        <v>551</v>
      </c>
      <c r="I93" s="26">
        <v>43054</v>
      </c>
      <c r="J93" s="26">
        <v>43054</v>
      </c>
      <c r="K93" s="36">
        <v>35000</v>
      </c>
      <c r="L93" s="28">
        <v>29458.3</v>
      </c>
      <c r="M93" s="28">
        <v>33250</v>
      </c>
      <c r="N93" s="29">
        <v>0.77</v>
      </c>
      <c r="O93" s="28">
        <v>25600</v>
      </c>
      <c r="P93" s="34"/>
      <c r="Q93" s="31" t="s">
        <v>476</v>
      </c>
    </row>
    <row r="94" ht="15.75" customHeight="1" spans="1:18">
      <c r="A94" s="18">
        <v>87</v>
      </c>
      <c r="B94" s="32"/>
      <c r="C94" s="22" t="s">
        <v>2516</v>
      </c>
      <c r="D94" s="22" t="s">
        <v>2517</v>
      </c>
      <c r="E94" s="24"/>
      <c r="F94" s="22"/>
      <c r="G94" s="24">
        <v>1</v>
      </c>
      <c r="H94" s="25" t="s">
        <v>2498</v>
      </c>
      <c r="I94" s="26">
        <v>43305</v>
      </c>
      <c r="J94" s="26">
        <v>43305</v>
      </c>
      <c r="K94" s="27">
        <v>5000</v>
      </c>
      <c r="L94" s="28">
        <v>4841.66</v>
      </c>
      <c r="M94" s="28">
        <v>5000</v>
      </c>
      <c r="N94" s="29">
        <v>0.88</v>
      </c>
      <c r="O94" s="28">
        <v>4400</v>
      </c>
      <c r="P94" s="34"/>
      <c r="Q94" s="31" t="s">
        <v>476</v>
      </c>
    </row>
    <row r="95" ht="15.75" customHeight="1" spans="1:18">
      <c r="A95" s="18">
        <v>88</v>
      </c>
      <c r="B95" s="38"/>
      <c r="C95" s="22" t="s">
        <v>2518</v>
      </c>
      <c r="D95" s="22" t="s">
        <v>2519</v>
      </c>
      <c r="E95" s="24" t="s">
        <v>2520</v>
      </c>
      <c r="F95" s="22"/>
      <c r="G95" s="24">
        <v>1</v>
      </c>
      <c r="H95" s="25" t="s">
        <v>2498</v>
      </c>
      <c r="I95" s="26">
        <v>43335</v>
      </c>
      <c r="J95" s="26">
        <v>43335</v>
      </c>
      <c r="K95" s="27">
        <v>84000</v>
      </c>
      <c r="L95" s="28">
        <v>83335</v>
      </c>
      <c r="M95" s="28">
        <v>84000</v>
      </c>
      <c r="N95" s="29">
        <v>0.95</v>
      </c>
      <c r="O95" s="28">
        <v>79800</v>
      </c>
      <c r="P95" s="34"/>
      <c r="Q95" s="31" t="s">
        <v>476</v>
      </c>
    </row>
    <row r="96" ht="15.75" customHeight="1" spans="1:18">
      <c r="A96" s="18">
        <v>89</v>
      </c>
      <c r="B96" s="18"/>
      <c r="C96" s="22"/>
      <c r="D96" s="39" t="s">
        <v>969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2521</v>
      </c>
      <c r="C97" s="22" t="s">
        <v>2522</v>
      </c>
      <c r="D97" s="23" t="s">
        <v>2523</v>
      </c>
      <c r="E97" s="24"/>
      <c r="F97" s="23"/>
      <c r="G97" s="24">
        <v>1</v>
      </c>
      <c r="H97" s="25" t="s">
        <v>551</v>
      </c>
      <c r="I97" s="26">
        <v>41030</v>
      </c>
      <c r="J97" s="26">
        <v>41030</v>
      </c>
      <c r="K97" s="27">
        <v>800820</v>
      </c>
      <c r="L97" s="28">
        <v>559906.84</v>
      </c>
      <c r="M97" s="28">
        <v>696710</v>
      </c>
      <c r="N97" s="29">
        <v>0.43</v>
      </c>
      <c r="O97" s="28">
        <v>299590</v>
      </c>
      <c r="P97" s="30"/>
      <c r="Q97" s="31" t="s">
        <v>480</v>
      </c>
    </row>
    <row r="98" ht="15.75" customHeight="1" spans="1:18">
      <c r="A98" s="18">
        <v>91</v>
      </c>
      <c r="B98" s="32"/>
      <c r="C98" s="22" t="s">
        <v>2524</v>
      </c>
      <c r="D98" s="23" t="s">
        <v>2525</v>
      </c>
      <c r="E98" s="24"/>
      <c r="F98" s="23"/>
      <c r="G98" s="24">
        <v>1</v>
      </c>
      <c r="H98" s="25" t="s">
        <v>2353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2526</v>
      </c>
      <c r="D99" s="23" t="s">
        <v>2527</v>
      </c>
      <c r="E99" s="24"/>
      <c r="F99" s="22"/>
      <c r="G99" s="24">
        <v>1</v>
      </c>
      <c r="H99" s="25" t="s">
        <v>2353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2528</v>
      </c>
      <c r="D100" s="23" t="s">
        <v>2394</v>
      </c>
      <c r="E100" s="25"/>
      <c r="F100" s="23"/>
      <c r="G100" s="24">
        <v>1</v>
      </c>
      <c r="H100" s="25" t="s">
        <v>551</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2529</v>
      </c>
      <c r="D101" s="23" t="s">
        <v>2530</v>
      </c>
      <c r="E101" s="24"/>
      <c r="F101" s="22"/>
      <c r="G101" s="24">
        <v>1</v>
      </c>
      <c r="H101" s="25" t="s">
        <v>551</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2531</v>
      </c>
      <c r="D102" s="23" t="s">
        <v>2532</v>
      </c>
      <c r="E102" s="24"/>
      <c r="F102" s="22"/>
      <c r="G102" s="24">
        <v>1</v>
      </c>
      <c r="H102" s="25" t="s">
        <v>2353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2533</v>
      </c>
      <c r="D103" s="23" t="s">
        <v>2534</v>
      </c>
      <c r="E103" s="24"/>
      <c r="F103" s="22"/>
      <c r="G103" s="24">
        <v>1</v>
      </c>
      <c r="H103" s="25" t="s">
        <v>551</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2535</v>
      </c>
      <c r="D104" s="23" t="s">
        <v>2536</v>
      </c>
      <c r="E104" s="24"/>
      <c r="F104" s="22"/>
      <c r="G104" s="24">
        <v>1</v>
      </c>
      <c r="H104" s="25" t="s">
        <v>551</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2537</v>
      </c>
      <c r="D105" s="23" t="s">
        <v>2538</v>
      </c>
      <c r="E105" s="24"/>
      <c r="F105" s="22"/>
      <c r="G105" s="24">
        <v>1</v>
      </c>
      <c r="H105" s="25" t="s">
        <v>551</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2539</v>
      </c>
      <c r="D106" s="23" t="s">
        <v>2540</v>
      </c>
      <c r="E106" s="24"/>
      <c r="F106" s="22"/>
      <c r="G106" s="24">
        <v>1</v>
      </c>
      <c r="H106" s="25" t="s">
        <v>2486</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2541</v>
      </c>
      <c r="D107" s="22" t="s">
        <v>2359</v>
      </c>
      <c r="E107" s="24"/>
      <c r="F107" s="22"/>
      <c r="G107" s="24">
        <v>1</v>
      </c>
      <c r="H107" s="25" t="s">
        <v>551</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2542</v>
      </c>
      <c r="D108" s="22" t="s">
        <v>2396</v>
      </c>
      <c r="E108" s="24"/>
      <c r="F108" s="22"/>
      <c r="G108" s="24">
        <v>1</v>
      </c>
      <c r="H108" s="25" t="s">
        <v>551</v>
      </c>
      <c r="I108" s="26">
        <v>41531</v>
      </c>
      <c r="J108" s="26">
        <v>41531</v>
      </c>
      <c r="K108" s="27">
        <v>1200</v>
      </c>
      <c r="L108" s="28">
        <v>60</v>
      </c>
      <c r="M108" s="28">
        <v>940</v>
      </c>
      <c r="N108" s="29">
        <v>0.31</v>
      </c>
      <c r="O108" s="28">
        <v>290</v>
      </c>
      <c r="P108" s="34"/>
      <c r="Q108" s="31" t="s">
        <v>480</v>
      </c>
    </row>
    <row r="109" ht="15.75" customHeight="1" spans="1:18">
      <c r="A109" s="18">
        <v>102</v>
      </c>
      <c r="B109" s="32"/>
      <c r="C109" s="22" t="s">
        <v>2543</v>
      </c>
      <c r="D109" s="22" t="s">
        <v>2544</v>
      </c>
      <c r="E109" s="24"/>
      <c r="F109" s="22"/>
      <c r="G109" s="24">
        <v>2</v>
      </c>
      <c r="H109" s="25" t="s">
        <v>551</v>
      </c>
      <c r="I109" s="26">
        <v>41531</v>
      </c>
      <c r="J109" s="26">
        <v>41531</v>
      </c>
      <c r="K109" s="27">
        <v>9610</v>
      </c>
      <c r="L109" s="28">
        <v>480.5</v>
      </c>
      <c r="M109" s="28">
        <v>7500</v>
      </c>
      <c r="N109" s="29">
        <v>0.31</v>
      </c>
      <c r="O109" s="28">
        <v>2330</v>
      </c>
      <c r="P109" s="34"/>
      <c r="Q109" s="31" t="s">
        <v>480</v>
      </c>
    </row>
    <row r="110" ht="15.75" customHeight="1" spans="1:18">
      <c r="A110" s="18">
        <v>103</v>
      </c>
      <c r="B110" s="32"/>
      <c r="C110" s="22" t="s">
        <v>2545</v>
      </c>
      <c r="D110" s="22" t="s">
        <v>2546</v>
      </c>
      <c r="E110" s="24"/>
      <c r="F110" s="22"/>
      <c r="G110" s="24">
        <v>1</v>
      </c>
      <c r="H110" s="25" t="s">
        <v>551</v>
      </c>
      <c r="I110" s="26">
        <v>41699</v>
      </c>
      <c r="J110" s="26">
        <v>41699</v>
      </c>
      <c r="K110" s="36">
        <v>3480</v>
      </c>
      <c r="L110" s="28">
        <v>504.6</v>
      </c>
      <c r="M110" s="28">
        <v>2780</v>
      </c>
      <c r="N110" s="29">
        <v>0.36</v>
      </c>
      <c r="O110" s="28">
        <v>1000</v>
      </c>
      <c r="P110" s="34"/>
      <c r="Q110" s="31" t="s">
        <v>480</v>
      </c>
    </row>
    <row r="111" ht="15.75" customHeight="1" spans="1:18">
      <c r="A111" s="18">
        <v>104</v>
      </c>
      <c r="B111" s="32"/>
      <c r="C111" s="22" t="s">
        <v>2547</v>
      </c>
      <c r="D111" s="22" t="s">
        <v>2548</v>
      </c>
      <c r="E111" s="24" t="s">
        <v>2388</v>
      </c>
      <c r="F111" s="22"/>
      <c r="G111" s="24">
        <v>1</v>
      </c>
      <c r="H111" s="25" t="s">
        <v>626</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2549</v>
      </c>
      <c r="D112" s="22" t="s">
        <v>2410</v>
      </c>
      <c r="E112" s="24"/>
      <c r="F112" s="22"/>
      <c r="G112" s="24">
        <v>2</v>
      </c>
      <c r="H112" s="25" t="s">
        <v>551</v>
      </c>
      <c r="I112" s="26">
        <v>41913</v>
      </c>
      <c r="J112" s="26">
        <v>41913</v>
      </c>
      <c r="K112" s="36">
        <v>1000</v>
      </c>
      <c r="L112" s="28">
        <v>255.99</v>
      </c>
      <c r="M112" s="28">
        <v>800</v>
      </c>
      <c r="N112" s="29">
        <v>0.44</v>
      </c>
      <c r="O112" s="28">
        <v>350</v>
      </c>
      <c r="P112" s="34"/>
      <c r="Q112" s="31" t="s">
        <v>480</v>
      </c>
    </row>
    <row r="113" ht="15.75" customHeight="1" spans="1:17">
      <c r="A113" s="18">
        <v>106</v>
      </c>
      <c r="B113" s="32"/>
      <c r="C113" s="22" t="s">
        <v>2550</v>
      </c>
      <c r="D113" s="22" t="s">
        <v>2506</v>
      </c>
      <c r="E113" s="24"/>
      <c r="F113" s="22"/>
      <c r="G113" s="24">
        <v>1</v>
      </c>
      <c r="H113" s="25" t="s">
        <v>551</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2551</v>
      </c>
      <c r="D114" s="22" t="s">
        <v>2365</v>
      </c>
      <c r="E114" s="24"/>
      <c r="F114" s="22" t="s">
        <v>2366</v>
      </c>
      <c r="G114" s="24">
        <v>1</v>
      </c>
      <c r="H114" s="25" t="s">
        <v>551</v>
      </c>
      <c r="I114" s="26">
        <v>41944</v>
      </c>
      <c r="J114" s="26">
        <v>41944</v>
      </c>
      <c r="K114" s="36">
        <v>2260</v>
      </c>
      <c r="L114" s="28">
        <v>614.12</v>
      </c>
      <c r="M114" s="28">
        <v>1810</v>
      </c>
      <c r="N114" s="29">
        <v>0.45</v>
      </c>
      <c r="O114" s="28">
        <v>810</v>
      </c>
      <c r="P114" s="34"/>
      <c r="Q114" s="31" t="s">
        <v>480</v>
      </c>
    </row>
    <row r="115" ht="15.75" customHeight="1" spans="1:17">
      <c r="A115" s="18">
        <v>108</v>
      </c>
      <c r="B115" s="32"/>
      <c r="C115" s="22" t="s">
        <v>2552</v>
      </c>
      <c r="D115" s="22" t="s">
        <v>2416</v>
      </c>
      <c r="E115" s="24"/>
      <c r="F115" s="22"/>
      <c r="G115" s="24">
        <v>1</v>
      </c>
      <c r="H115" s="25" t="s">
        <v>551</v>
      </c>
      <c r="I115" s="26">
        <v>42142</v>
      </c>
      <c r="J115" s="26">
        <v>42142</v>
      </c>
      <c r="K115" s="35">
        <v>2350</v>
      </c>
      <c r="L115" s="28">
        <v>861.6</v>
      </c>
      <c r="M115" s="28">
        <v>2000</v>
      </c>
      <c r="N115" s="29">
        <v>0.51</v>
      </c>
      <c r="O115" s="28">
        <v>1020</v>
      </c>
      <c r="P115" s="34"/>
      <c r="Q115" s="31" t="s">
        <v>480</v>
      </c>
    </row>
    <row r="116" ht="15.75" customHeight="1" spans="1:17">
      <c r="A116" s="18">
        <v>109</v>
      </c>
      <c r="B116" s="32"/>
      <c r="C116" s="22" t="s">
        <v>2553</v>
      </c>
      <c r="D116" s="22" t="s">
        <v>2396</v>
      </c>
      <c r="E116" s="24"/>
      <c r="F116" s="22"/>
      <c r="G116" s="24">
        <v>1</v>
      </c>
      <c r="H116" s="25" t="s">
        <v>551</v>
      </c>
      <c r="I116" s="26">
        <v>42343</v>
      </c>
      <c r="J116" s="26">
        <v>42343</v>
      </c>
      <c r="K116" s="35">
        <v>1200</v>
      </c>
      <c r="L116" s="28">
        <v>573</v>
      </c>
      <c r="M116" s="28">
        <v>1020</v>
      </c>
      <c r="N116" s="29">
        <v>0.59</v>
      </c>
      <c r="O116" s="28">
        <v>600</v>
      </c>
      <c r="P116" s="34"/>
      <c r="Q116" s="31" t="s">
        <v>480</v>
      </c>
    </row>
    <row r="117" ht="15.75" customHeight="1" spans="1:17">
      <c r="A117" s="18">
        <v>110</v>
      </c>
      <c r="B117" s="32"/>
      <c r="C117" s="22" t="s">
        <v>2554</v>
      </c>
      <c r="D117" s="22" t="s">
        <v>2449</v>
      </c>
      <c r="E117" s="24" t="s">
        <v>2555</v>
      </c>
      <c r="F117" s="22"/>
      <c r="G117" s="24">
        <v>1</v>
      </c>
      <c r="H117" s="25" t="s">
        <v>551</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2556</v>
      </c>
      <c r="D118" s="23" t="s">
        <v>2390</v>
      </c>
      <c r="E118" s="24"/>
      <c r="F118" s="22"/>
      <c r="G118" s="24">
        <v>1</v>
      </c>
      <c r="H118" s="25" t="s">
        <v>551</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2557</v>
      </c>
      <c r="D119" s="23" t="s">
        <v>2558</v>
      </c>
      <c r="E119" s="24"/>
      <c r="F119" s="22"/>
      <c r="G119" s="24">
        <v>2</v>
      </c>
      <c r="H119" s="25" t="s">
        <v>551</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2559</v>
      </c>
      <c r="D120" s="22" t="s">
        <v>2428</v>
      </c>
      <c r="E120" s="24" t="s">
        <v>2429</v>
      </c>
      <c r="F120" s="22"/>
      <c r="G120" s="24">
        <v>1</v>
      </c>
      <c r="H120" s="25" t="s">
        <v>551</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2560</v>
      </c>
      <c r="D121" s="23" t="s">
        <v>2561</v>
      </c>
      <c r="E121" s="24"/>
      <c r="F121" s="22"/>
      <c r="G121" s="24">
        <v>4</v>
      </c>
      <c r="H121" s="25" t="s">
        <v>551</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2562</v>
      </c>
      <c r="D122" s="22" t="s">
        <v>2431</v>
      </c>
      <c r="E122" s="24"/>
      <c r="F122" s="22"/>
      <c r="G122" s="24">
        <v>1</v>
      </c>
      <c r="H122" s="25" t="s">
        <v>551</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2563</v>
      </c>
      <c r="D123" s="22" t="s">
        <v>2564</v>
      </c>
      <c r="E123" s="24"/>
      <c r="F123" s="22"/>
      <c r="G123" s="24">
        <v>1</v>
      </c>
      <c r="H123" s="25" t="s">
        <v>551</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2565</v>
      </c>
      <c r="D124" s="22" t="s">
        <v>2566</v>
      </c>
      <c r="E124" s="24" t="s">
        <v>2567</v>
      </c>
      <c r="F124" s="22" t="s">
        <v>2568</v>
      </c>
      <c r="G124" s="24">
        <v>1</v>
      </c>
      <c r="H124" s="25" t="s">
        <v>551</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2569</v>
      </c>
      <c r="D125" s="23" t="s">
        <v>2570</v>
      </c>
      <c r="E125" s="24"/>
      <c r="F125" s="22"/>
      <c r="G125" s="24">
        <v>1</v>
      </c>
      <c r="H125" s="25" t="s">
        <v>551</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2571</v>
      </c>
      <c r="D126" s="22" t="s">
        <v>2572</v>
      </c>
      <c r="E126" s="24"/>
      <c r="F126" s="22"/>
      <c r="G126" s="24">
        <v>1</v>
      </c>
      <c r="H126" s="25" t="s">
        <v>551</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2573</v>
      </c>
      <c r="D127" s="22" t="s">
        <v>2574</v>
      </c>
      <c r="E127" s="24"/>
      <c r="F127" s="22"/>
      <c r="G127" s="24">
        <v>1</v>
      </c>
      <c r="H127" s="25" t="s">
        <v>551</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2575</v>
      </c>
      <c r="D128" s="22" t="s">
        <v>2421</v>
      </c>
      <c r="E128" s="24"/>
      <c r="F128" s="22"/>
      <c r="G128" s="24">
        <v>1</v>
      </c>
      <c r="H128" s="25" t="s">
        <v>551</v>
      </c>
      <c r="I128" s="26">
        <v>42979</v>
      </c>
      <c r="J128" s="26">
        <v>42979</v>
      </c>
      <c r="K128" s="27">
        <v>3300</v>
      </c>
      <c r="L128" s="28">
        <v>2673</v>
      </c>
      <c r="M128" s="28">
        <v>3140</v>
      </c>
      <c r="N128" s="29">
        <v>0.8</v>
      </c>
      <c r="O128" s="28">
        <v>2510</v>
      </c>
      <c r="P128" s="34"/>
      <c r="Q128" s="31" t="s">
        <v>480</v>
      </c>
    </row>
    <row r="129" ht="15.75" customHeight="1" spans="1:17">
      <c r="A129" s="18">
        <v>122</v>
      </c>
      <c r="B129" s="32"/>
      <c r="C129" s="22" t="s">
        <v>2576</v>
      </c>
      <c r="D129" s="22" t="s">
        <v>2577</v>
      </c>
      <c r="E129" s="24" t="s">
        <v>2502</v>
      </c>
      <c r="F129" s="22"/>
      <c r="G129" s="24">
        <v>1</v>
      </c>
      <c r="H129" s="25" t="s">
        <v>551</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2578</v>
      </c>
      <c r="D130" s="22" t="s">
        <v>2579</v>
      </c>
      <c r="E130" s="24"/>
      <c r="F130" s="22"/>
      <c r="G130" s="24">
        <v>1</v>
      </c>
      <c r="H130" s="25" t="s">
        <v>551</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2580</v>
      </c>
      <c r="D131" s="22" t="s">
        <v>2410</v>
      </c>
      <c r="E131" s="24"/>
      <c r="F131" s="22"/>
      <c r="G131" s="24">
        <v>1</v>
      </c>
      <c r="H131" s="25" t="s">
        <v>551</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2581</v>
      </c>
      <c r="D132" s="22" t="s">
        <v>2582</v>
      </c>
      <c r="E132" s="24"/>
      <c r="F132" s="22"/>
      <c r="G132" s="24">
        <v>1</v>
      </c>
      <c r="H132" s="25" t="s">
        <v>626</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2583</v>
      </c>
      <c r="D133" s="22" t="s">
        <v>2584</v>
      </c>
      <c r="E133" s="24"/>
      <c r="F133" s="22"/>
      <c r="G133" s="24">
        <v>1</v>
      </c>
      <c r="H133" s="25" t="s">
        <v>551</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2585</v>
      </c>
      <c r="D134" s="22" t="s">
        <v>2421</v>
      </c>
      <c r="E134" s="24"/>
      <c r="F134" s="22"/>
      <c r="G134" s="24">
        <v>1</v>
      </c>
      <c r="H134" s="25" t="s">
        <v>551</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2586</v>
      </c>
      <c r="D135" s="22" t="s">
        <v>2587</v>
      </c>
      <c r="E135" s="24"/>
      <c r="F135" s="22"/>
      <c r="G135" s="24">
        <v>1</v>
      </c>
      <c r="H135" s="25" t="s">
        <v>551</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2588</v>
      </c>
      <c r="D136" s="22" t="s">
        <v>2589</v>
      </c>
      <c r="E136" s="24"/>
      <c r="F136" s="22"/>
      <c r="G136" s="24">
        <v>1</v>
      </c>
      <c r="H136" s="25" t="s">
        <v>551</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2590</v>
      </c>
      <c r="D137" s="22" t="s">
        <v>2591</v>
      </c>
      <c r="E137" s="24"/>
      <c r="F137" s="22"/>
      <c r="G137" s="24">
        <v>1</v>
      </c>
      <c r="H137" s="25" t="s">
        <v>551</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2592</v>
      </c>
      <c r="D138" s="22" t="s">
        <v>2593</v>
      </c>
      <c r="E138" s="24"/>
      <c r="F138" s="22"/>
      <c r="G138" s="24">
        <v>1</v>
      </c>
      <c r="H138" s="25" t="s">
        <v>2486</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2594</v>
      </c>
      <c r="D139" s="22" t="s">
        <v>2458</v>
      </c>
      <c r="E139" s="24"/>
      <c r="F139" s="22" t="s">
        <v>2459</v>
      </c>
      <c r="G139" s="24">
        <v>4</v>
      </c>
      <c r="H139" s="25" t="s">
        <v>551</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2595</v>
      </c>
      <c r="D140" s="23" t="s">
        <v>2596</v>
      </c>
      <c r="E140" s="24"/>
      <c r="F140" s="23"/>
      <c r="G140" s="24">
        <v>2</v>
      </c>
      <c r="H140" s="25" t="s">
        <v>551</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2597</v>
      </c>
      <c r="D141" s="23" t="s">
        <v>2491</v>
      </c>
      <c r="E141" s="24" t="s">
        <v>2492</v>
      </c>
      <c r="F141" s="23"/>
      <c r="G141" s="24">
        <v>37</v>
      </c>
      <c r="H141" s="25" t="s">
        <v>626</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2598</v>
      </c>
      <c r="D142" s="23" t="s">
        <v>2469</v>
      </c>
      <c r="E142" s="24"/>
      <c r="F142" s="23"/>
      <c r="G142" s="24">
        <v>5</v>
      </c>
      <c r="H142" s="25" t="s">
        <v>551</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2599</v>
      </c>
      <c r="D143" s="23" t="s">
        <v>2473</v>
      </c>
      <c r="E143" s="24" t="s">
        <v>2474</v>
      </c>
      <c r="F143" s="22"/>
      <c r="G143" s="24">
        <v>29</v>
      </c>
      <c r="H143" s="25" t="s">
        <v>626</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2600</v>
      </c>
      <c r="D144" s="23" t="s">
        <v>2527</v>
      </c>
      <c r="E144" s="24"/>
      <c r="F144" s="22"/>
      <c r="G144" s="24">
        <v>1</v>
      </c>
      <c r="H144" s="25" t="s">
        <v>2353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2601</v>
      </c>
      <c r="D145" s="22" t="s">
        <v>2489</v>
      </c>
      <c r="E145" s="24"/>
      <c r="F145" s="22"/>
      <c r="G145" s="24">
        <v>1</v>
      </c>
      <c r="H145" s="25" t="s">
        <v>2353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2602</v>
      </c>
      <c r="D146" s="23" t="s">
        <v>2603</v>
      </c>
      <c r="E146" s="24"/>
      <c r="F146" s="22"/>
      <c r="G146" s="24">
        <v>1</v>
      </c>
      <c r="H146" s="25" t="s">
        <v>2353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2604</v>
      </c>
      <c r="D147" s="23" t="s">
        <v>2605</v>
      </c>
      <c r="E147" s="24"/>
      <c r="F147" s="22"/>
      <c r="G147" s="24">
        <v>1</v>
      </c>
      <c r="H147" s="25" t="s">
        <v>2353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2606</v>
      </c>
      <c r="D148" s="23" t="s">
        <v>2607</v>
      </c>
      <c r="E148" s="24"/>
      <c r="F148" s="22"/>
      <c r="G148" s="24">
        <v>1</v>
      </c>
      <c r="H148" s="25" t="s">
        <v>626</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2608</v>
      </c>
      <c r="D149" s="23" t="s">
        <v>2362</v>
      </c>
      <c r="E149" s="24"/>
      <c r="F149" s="22"/>
      <c r="G149" s="24">
        <v>2</v>
      </c>
      <c r="H149" s="25" t="s">
        <v>551</v>
      </c>
      <c r="I149" s="26">
        <v>42948</v>
      </c>
      <c r="J149" s="26">
        <v>42948</v>
      </c>
      <c r="K149" s="27">
        <v>960</v>
      </c>
      <c r="L149" s="28">
        <v>762.4</v>
      </c>
      <c r="M149" s="28">
        <v>910</v>
      </c>
      <c r="N149" s="29">
        <v>0.83</v>
      </c>
      <c r="O149" s="28">
        <v>760</v>
      </c>
      <c r="P149" s="34"/>
      <c r="Q149" s="31" t="s">
        <v>480</v>
      </c>
    </row>
    <row r="150" ht="15.75" customHeight="1" spans="1:17">
      <c r="A150" s="18">
        <v>143</v>
      </c>
      <c r="B150" s="32"/>
      <c r="C150" s="22" t="s">
        <v>2609</v>
      </c>
      <c r="D150" s="23" t="s">
        <v>2610</v>
      </c>
      <c r="E150" s="24"/>
      <c r="F150" s="22"/>
      <c r="G150" s="24">
        <v>1</v>
      </c>
      <c r="H150" s="25" t="s">
        <v>2353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2611</v>
      </c>
      <c r="D151" s="23" t="s">
        <v>2464</v>
      </c>
      <c r="E151" s="24"/>
      <c r="F151" s="22"/>
      <c r="G151" s="24">
        <v>4</v>
      </c>
      <c r="H151" s="25" t="s">
        <v>551</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2612</v>
      </c>
      <c r="D152" s="22" t="s">
        <v>2469</v>
      </c>
      <c r="E152" s="24"/>
      <c r="F152" s="22"/>
      <c r="G152" s="24">
        <v>12</v>
      </c>
      <c r="H152" s="25" t="s">
        <v>551</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2613</v>
      </c>
      <c r="D153" s="23" t="s">
        <v>2614</v>
      </c>
      <c r="E153" s="24"/>
      <c r="F153" s="23"/>
      <c r="G153" s="24">
        <v>1302</v>
      </c>
      <c r="H153" s="25" t="s">
        <v>551</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2615</v>
      </c>
      <c r="D154" s="23" t="s">
        <v>2616</v>
      </c>
      <c r="E154" s="24"/>
      <c r="F154" s="22"/>
      <c r="G154" s="24">
        <v>20</v>
      </c>
      <c r="H154" s="25" t="s">
        <v>2498</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2617</v>
      </c>
      <c r="D155" s="23" t="s">
        <v>2618</v>
      </c>
      <c r="E155" s="24"/>
      <c r="F155" s="22" t="s">
        <v>2619</v>
      </c>
      <c r="G155" s="24">
        <v>1</v>
      </c>
      <c r="H155" s="25" t="s">
        <v>2498</v>
      </c>
      <c r="I155" s="26">
        <v>41821</v>
      </c>
      <c r="J155" s="26">
        <v>41821</v>
      </c>
      <c r="K155" s="27">
        <v>3200</v>
      </c>
      <c r="L155" s="28">
        <v>666.5</v>
      </c>
      <c r="M155" s="28">
        <v>2820</v>
      </c>
      <c r="N155" s="29">
        <v>0.2</v>
      </c>
      <c r="O155" s="28">
        <v>560</v>
      </c>
      <c r="P155" s="34"/>
      <c r="Q155" s="31" t="s">
        <v>480</v>
      </c>
    </row>
    <row r="156" ht="15.75" customHeight="1" spans="1:17">
      <c r="A156" s="18">
        <v>149</v>
      </c>
      <c r="B156" s="32"/>
      <c r="C156" s="22" t="s">
        <v>2620</v>
      </c>
      <c r="D156" s="23" t="s">
        <v>2621</v>
      </c>
      <c r="E156" s="24"/>
      <c r="F156" s="22"/>
      <c r="G156" s="24">
        <v>1</v>
      </c>
      <c r="H156" s="25" t="s">
        <v>2498</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2622</v>
      </c>
      <c r="D157" s="23" t="s">
        <v>2623</v>
      </c>
      <c r="E157" s="24"/>
      <c r="F157" s="22"/>
      <c r="G157" s="24">
        <v>20</v>
      </c>
      <c r="H157" s="25" t="s">
        <v>2498</v>
      </c>
      <c r="I157" s="26">
        <v>42948</v>
      </c>
      <c r="J157" s="26">
        <v>42948</v>
      </c>
      <c r="K157" s="27">
        <v>9600</v>
      </c>
      <c r="L157" s="28">
        <v>7624</v>
      </c>
      <c r="M157" s="28">
        <v>9120</v>
      </c>
      <c r="N157" s="29">
        <v>0.72</v>
      </c>
      <c r="O157" s="28">
        <v>6570</v>
      </c>
      <c r="P157" s="34"/>
      <c r="Q157" s="31" t="s">
        <v>480</v>
      </c>
    </row>
    <row r="158" ht="15.75" customHeight="1" spans="1:17">
      <c r="A158" s="18">
        <v>151</v>
      </c>
      <c r="B158" s="32"/>
      <c r="C158" s="22" t="s">
        <v>2624</v>
      </c>
      <c r="D158" s="23" t="s">
        <v>2625</v>
      </c>
      <c r="E158" s="24"/>
      <c r="F158" s="22"/>
      <c r="G158" s="24">
        <v>1</v>
      </c>
      <c r="H158" s="25" t="s">
        <v>2498</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2626</v>
      </c>
      <c r="D159" s="23" t="s">
        <v>2627</v>
      </c>
      <c r="E159" s="24"/>
      <c r="F159" s="22"/>
      <c r="G159" s="24">
        <v>1</v>
      </c>
      <c r="H159" s="25" t="s">
        <v>2498</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1092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2628</v>
      </c>
      <c r="C161" s="22" t="s">
        <v>2629</v>
      </c>
      <c r="D161" s="23" t="s">
        <v>2630</v>
      </c>
      <c r="E161" s="24"/>
      <c r="F161" s="22"/>
      <c r="G161" s="24">
        <v>1</v>
      </c>
      <c r="H161" s="25" t="s">
        <v>551</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2631</v>
      </c>
      <c r="D162" s="23" t="s">
        <v>2632</v>
      </c>
      <c r="E162" s="24"/>
      <c r="F162" s="22"/>
      <c r="G162" s="24">
        <v>1</v>
      </c>
      <c r="H162" s="25" t="s">
        <v>2353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2633</v>
      </c>
      <c r="D163" s="22" t="s">
        <v>2394</v>
      </c>
      <c r="E163" s="22"/>
      <c r="F163" s="22"/>
      <c r="G163" s="24">
        <v>1</v>
      </c>
      <c r="H163" s="25" t="s">
        <v>551</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2634</v>
      </c>
      <c r="D164" s="22" t="s">
        <v>2635</v>
      </c>
      <c r="E164" s="22"/>
      <c r="F164" s="22"/>
      <c r="G164" s="24">
        <v>1</v>
      </c>
      <c r="H164" s="25" t="s">
        <v>941</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2636</v>
      </c>
      <c r="D165" s="22" t="s">
        <v>2416</v>
      </c>
      <c r="E165" s="22" t="s">
        <v>2637</v>
      </c>
      <c r="F165" s="23"/>
      <c r="G165" s="24">
        <v>2</v>
      </c>
      <c r="H165" s="25" t="s">
        <v>551</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2638</v>
      </c>
      <c r="D166" s="22" t="s">
        <v>2639</v>
      </c>
      <c r="E166" s="22"/>
      <c r="F166" s="22"/>
      <c r="G166" s="24">
        <v>1</v>
      </c>
      <c r="H166" s="25" t="s">
        <v>551</v>
      </c>
      <c r="I166" s="26">
        <v>40269</v>
      </c>
      <c r="J166" s="26">
        <v>40269</v>
      </c>
      <c r="K166" s="27">
        <v>3100</v>
      </c>
      <c r="L166" s="28">
        <v>621.46</v>
      </c>
      <c r="M166" s="28">
        <v>2640</v>
      </c>
      <c r="N166" s="29">
        <v>0.25</v>
      </c>
      <c r="O166" s="28">
        <v>660</v>
      </c>
      <c r="P166" s="34"/>
      <c r="Q166" s="31" t="s">
        <v>481</v>
      </c>
    </row>
    <row r="167" ht="15.75" customHeight="1" spans="1:17">
      <c r="A167" s="18">
        <v>160</v>
      </c>
      <c r="B167" s="32"/>
      <c r="C167" s="22" t="s">
        <v>2640</v>
      </c>
      <c r="D167" s="22" t="s">
        <v>2641</v>
      </c>
      <c r="E167" s="22"/>
      <c r="F167" s="22"/>
      <c r="G167" s="24">
        <v>1</v>
      </c>
      <c r="H167" s="25" t="s">
        <v>551</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2642</v>
      </c>
      <c r="D168" s="22" t="s">
        <v>2643</v>
      </c>
      <c r="E168" s="22"/>
      <c r="F168" s="22"/>
      <c r="G168" s="24">
        <v>1</v>
      </c>
      <c r="H168" s="25" t="s">
        <v>551</v>
      </c>
      <c r="I168" s="26">
        <v>40422</v>
      </c>
      <c r="J168" s="26">
        <v>40422</v>
      </c>
      <c r="K168" s="36">
        <v>3200</v>
      </c>
      <c r="L168" s="28">
        <v>768.32</v>
      </c>
      <c r="M168" s="28">
        <v>2590</v>
      </c>
      <c r="N168" s="29">
        <v>0.15</v>
      </c>
      <c r="O168" s="28">
        <v>390</v>
      </c>
      <c r="P168" s="34"/>
      <c r="Q168" s="31" t="s">
        <v>481</v>
      </c>
    </row>
    <row r="169" ht="15.75" customHeight="1" spans="1:17">
      <c r="A169" s="18">
        <v>162</v>
      </c>
      <c r="B169" s="32"/>
      <c r="C169" s="22" t="s">
        <v>2644</v>
      </c>
      <c r="D169" s="22" t="s">
        <v>2396</v>
      </c>
      <c r="E169" s="22"/>
      <c r="F169" s="22"/>
      <c r="G169" s="24">
        <v>1</v>
      </c>
      <c r="H169" s="25" t="s">
        <v>551</v>
      </c>
      <c r="I169" s="26">
        <v>40422</v>
      </c>
      <c r="J169" s="26">
        <v>40422</v>
      </c>
      <c r="K169" s="36">
        <v>1300</v>
      </c>
      <c r="L169" s="28">
        <v>312.16</v>
      </c>
      <c r="M169" s="28">
        <v>810</v>
      </c>
      <c r="N169" s="29">
        <v>0.15</v>
      </c>
      <c r="O169" s="28">
        <v>120</v>
      </c>
      <c r="P169" s="34"/>
      <c r="Q169" s="31" t="s">
        <v>481</v>
      </c>
    </row>
    <row r="170" ht="15.75" customHeight="1" spans="1:17">
      <c r="A170" s="18">
        <v>163</v>
      </c>
      <c r="B170" s="32"/>
      <c r="C170" s="22" t="s">
        <v>2645</v>
      </c>
      <c r="D170" s="22" t="s">
        <v>2646</v>
      </c>
      <c r="E170" s="22"/>
      <c r="F170" s="22"/>
      <c r="G170" s="24">
        <v>1</v>
      </c>
      <c r="H170" s="25" t="s">
        <v>551</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2647</v>
      </c>
      <c r="D171" s="22" t="s">
        <v>2648</v>
      </c>
      <c r="E171" s="22"/>
      <c r="F171" s="22"/>
      <c r="G171" s="24">
        <v>1</v>
      </c>
      <c r="H171" s="25" t="s">
        <v>551</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2649</v>
      </c>
      <c r="D172" s="22" t="s">
        <v>2648</v>
      </c>
      <c r="E172" s="22"/>
      <c r="F172" s="22"/>
      <c r="G172" s="24">
        <v>1</v>
      </c>
      <c r="H172" s="25" t="s">
        <v>551</v>
      </c>
      <c r="I172" s="26">
        <v>40725</v>
      </c>
      <c r="J172" s="26">
        <v>40725</v>
      </c>
      <c r="K172" s="27">
        <v>1600</v>
      </c>
      <c r="L172" s="28">
        <v>510.38</v>
      </c>
      <c r="M172" s="28">
        <v>1380</v>
      </c>
      <c r="N172" s="29">
        <v>0.22</v>
      </c>
      <c r="O172" s="28">
        <v>300</v>
      </c>
      <c r="P172" s="34"/>
      <c r="Q172" s="31" t="s">
        <v>481</v>
      </c>
    </row>
    <row r="173" ht="15.75" customHeight="1" spans="1:17">
      <c r="A173" s="18">
        <v>166</v>
      </c>
      <c r="B173" s="32"/>
      <c r="C173" s="22" t="s">
        <v>2650</v>
      </c>
      <c r="D173" s="22" t="s">
        <v>2651</v>
      </c>
      <c r="E173" s="22"/>
      <c r="F173" s="22"/>
      <c r="G173" s="24">
        <v>1</v>
      </c>
      <c r="H173" s="25" t="s">
        <v>551</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2652</v>
      </c>
      <c r="D174" s="22" t="s">
        <v>2653</v>
      </c>
      <c r="E174" s="22"/>
      <c r="F174" s="22"/>
      <c r="G174" s="24">
        <v>1</v>
      </c>
      <c r="H174" s="25" t="s">
        <v>941</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2654</v>
      </c>
      <c r="D175" s="22" t="s">
        <v>2648</v>
      </c>
      <c r="E175" s="22"/>
      <c r="F175" s="22"/>
      <c r="G175" s="24">
        <v>1</v>
      </c>
      <c r="H175" s="25" t="s">
        <v>551</v>
      </c>
      <c r="I175" s="26">
        <v>41153</v>
      </c>
      <c r="J175" s="26">
        <v>41153</v>
      </c>
      <c r="K175" s="27">
        <v>3000</v>
      </c>
      <c r="L175" s="28">
        <v>1290</v>
      </c>
      <c r="M175" s="28">
        <v>2640</v>
      </c>
      <c r="N175" s="29">
        <v>0.34</v>
      </c>
      <c r="O175" s="28">
        <v>900</v>
      </c>
      <c r="P175" s="34"/>
      <c r="Q175" s="31" t="s">
        <v>481</v>
      </c>
    </row>
    <row r="176" ht="15.75" customHeight="1" spans="1:17">
      <c r="A176" s="18">
        <v>169</v>
      </c>
      <c r="B176" s="32"/>
      <c r="C176" s="22" t="s">
        <v>2655</v>
      </c>
      <c r="D176" s="22" t="s">
        <v>2355</v>
      </c>
      <c r="E176" s="22"/>
      <c r="F176" s="22"/>
      <c r="G176" s="24">
        <v>1</v>
      </c>
      <c r="H176" s="25" t="s">
        <v>551</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2656</v>
      </c>
      <c r="D177" s="22" t="s">
        <v>2657</v>
      </c>
      <c r="E177" s="22"/>
      <c r="F177" s="22"/>
      <c r="G177" s="24">
        <v>1</v>
      </c>
      <c r="H177" s="25" t="s">
        <v>551</v>
      </c>
      <c r="I177" s="26">
        <v>41974</v>
      </c>
      <c r="J177" s="26">
        <v>41974</v>
      </c>
      <c r="K177" s="27">
        <v>1350</v>
      </c>
      <c r="L177" s="28">
        <v>868.95</v>
      </c>
      <c r="M177" s="28">
        <v>1080</v>
      </c>
      <c r="N177" s="29">
        <v>0.46</v>
      </c>
      <c r="O177" s="28">
        <v>500</v>
      </c>
      <c r="P177" s="34"/>
      <c r="Q177" s="31" t="s">
        <v>481</v>
      </c>
    </row>
    <row r="178" ht="15.75" customHeight="1" spans="1:17">
      <c r="A178" s="18">
        <v>171</v>
      </c>
      <c r="B178" s="32"/>
      <c r="C178" s="22" t="s">
        <v>2658</v>
      </c>
      <c r="D178" s="22" t="s">
        <v>2362</v>
      </c>
      <c r="E178" s="22"/>
      <c r="F178" s="22"/>
      <c r="G178" s="24">
        <v>1</v>
      </c>
      <c r="H178" s="25" t="s">
        <v>551</v>
      </c>
      <c r="I178" s="26">
        <v>42370</v>
      </c>
      <c r="J178" s="26">
        <v>42370</v>
      </c>
      <c r="K178" s="27">
        <v>4800</v>
      </c>
      <c r="L178" s="28">
        <v>3584</v>
      </c>
      <c r="M178" s="28">
        <v>4370</v>
      </c>
      <c r="N178" s="29">
        <v>0.68</v>
      </c>
      <c r="O178" s="28">
        <v>2970</v>
      </c>
      <c r="P178" s="34"/>
      <c r="Q178" s="31" t="s">
        <v>481</v>
      </c>
    </row>
    <row r="179" ht="15.75" customHeight="1" spans="1:17">
      <c r="A179" s="18">
        <v>172</v>
      </c>
      <c r="B179" s="32"/>
      <c r="C179" s="22" t="s">
        <v>2659</v>
      </c>
      <c r="D179" s="23" t="s">
        <v>2410</v>
      </c>
      <c r="E179" s="22"/>
      <c r="F179" s="22"/>
      <c r="G179" s="24">
        <v>1</v>
      </c>
      <c r="H179" s="25" t="s">
        <v>551</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2660</v>
      </c>
      <c r="D180" s="22" t="s">
        <v>2416</v>
      </c>
      <c r="E180" s="22"/>
      <c r="F180" s="22"/>
      <c r="G180" s="24">
        <v>4</v>
      </c>
      <c r="H180" s="25" t="s">
        <v>551</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2661</v>
      </c>
      <c r="D181" s="22" t="s">
        <v>2489</v>
      </c>
      <c r="E181" s="24"/>
      <c r="F181" s="23"/>
      <c r="G181" s="24">
        <v>1</v>
      </c>
      <c r="H181" s="25" t="s">
        <v>2353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2662</v>
      </c>
      <c r="D182" s="22" t="s">
        <v>2362</v>
      </c>
      <c r="E182" s="24"/>
      <c r="F182" s="22"/>
      <c r="G182" s="24">
        <v>1</v>
      </c>
      <c r="H182" s="25" t="s">
        <v>551</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2663</v>
      </c>
      <c r="D183" s="22" t="s">
        <v>2664</v>
      </c>
      <c r="E183" s="24"/>
      <c r="F183" s="22"/>
      <c r="G183" s="24">
        <v>1</v>
      </c>
      <c r="H183" s="25" t="s">
        <v>551</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2665</v>
      </c>
      <c r="D184" s="22" t="s">
        <v>2666</v>
      </c>
      <c r="E184" s="24"/>
      <c r="F184" s="22"/>
      <c r="G184" s="24">
        <v>1</v>
      </c>
      <c r="H184" s="25" t="s">
        <v>551</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2667</v>
      </c>
      <c r="D185" s="22" t="s">
        <v>2648</v>
      </c>
      <c r="E185" s="24"/>
      <c r="F185" s="22"/>
      <c r="G185" s="24">
        <v>1</v>
      </c>
      <c r="H185" s="25" t="s">
        <v>551</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2668</v>
      </c>
      <c r="D186" s="22" t="s">
        <v>2419</v>
      </c>
      <c r="E186" s="24"/>
      <c r="F186" s="22"/>
      <c r="G186" s="24">
        <v>1</v>
      </c>
      <c r="H186" s="25" t="s">
        <v>551</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2669</v>
      </c>
      <c r="D187" s="22" t="s">
        <v>2421</v>
      </c>
      <c r="E187" s="24"/>
      <c r="F187" s="22"/>
      <c r="G187" s="24">
        <v>1</v>
      </c>
      <c r="H187" s="25" t="s">
        <v>551</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2670</v>
      </c>
      <c r="D188" s="22" t="s">
        <v>2384</v>
      </c>
      <c r="E188" s="24"/>
      <c r="F188" s="22"/>
      <c r="G188" s="24">
        <v>1</v>
      </c>
      <c r="H188" s="25" t="s">
        <v>2486</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2671</v>
      </c>
      <c r="D189" s="22" t="s">
        <v>2672</v>
      </c>
      <c r="E189" s="24"/>
      <c r="F189" s="22"/>
      <c r="G189" s="24">
        <v>1</v>
      </c>
      <c r="H189" s="25" t="s">
        <v>551</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2673</v>
      </c>
      <c r="D190" s="22" t="s">
        <v>2674</v>
      </c>
      <c r="E190" s="24"/>
      <c r="F190" s="22"/>
      <c r="G190" s="24">
        <v>1</v>
      </c>
      <c r="H190" s="25" t="s">
        <v>2486</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2675</v>
      </c>
      <c r="D191" s="22" t="s">
        <v>2657</v>
      </c>
      <c r="E191" s="24"/>
      <c r="F191" s="22"/>
      <c r="G191" s="24">
        <v>1</v>
      </c>
      <c r="H191" s="25" t="s">
        <v>551</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2676</v>
      </c>
      <c r="D192" s="22" t="s">
        <v>2677</v>
      </c>
      <c r="E192" s="24" t="s">
        <v>2474</v>
      </c>
      <c r="F192" s="22"/>
      <c r="G192" s="24">
        <v>1</v>
      </c>
      <c r="H192" s="25" t="s">
        <v>551</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2678</v>
      </c>
      <c r="D193" s="22" t="s">
        <v>2679</v>
      </c>
      <c r="E193" s="24"/>
      <c r="F193" s="22"/>
      <c r="G193" s="24">
        <v>1</v>
      </c>
      <c r="H193" s="25" t="s">
        <v>2486</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2680</v>
      </c>
      <c r="D194" s="22" t="s">
        <v>2681</v>
      </c>
      <c r="E194" s="24"/>
      <c r="F194" s="22"/>
      <c r="G194" s="24">
        <v>5</v>
      </c>
      <c r="H194" s="25" t="s">
        <v>551</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2682</v>
      </c>
      <c r="D195" s="22" t="s">
        <v>2683</v>
      </c>
      <c r="E195" s="24"/>
      <c r="F195" s="22"/>
      <c r="G195" s="24">
        <v>1</v>
      </c>
      <c r="H195" s="25" t="s">
        <v>551</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2684</v>
      </c>
      <c r="D196" s="22" t="s">
        <v>2464</v>
      </c>
      <c r="E196" s="24"/>
      <c r="F196" s="22"/>
      <c r="G196" s="24">
        <v>1</v>
      </c>
      <c r="H196" s="25" t="s">
        <v>551</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2685</v>
      </c>
      <c r="D197" s="22" t="s">
        <v>2681</v>
      </c>
      <c r="E197" s="24"/>
      <c r="F197" s="22"/>
      <c r="G197" s="24">
        <v>8</v>
      </c>
      <c r="H197" s="25" t="s">
        <v>551</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2686</v>
      </c>
      <c r="D198" s="23" t="s">
        <v>2641</v>
      </c>
      <c r="E198" s="24"/>
      <c r="F198" s="22"/>
      <c r="G198" s="24">
        <v>1</v>
      </c>
      <c r="H198" s="25" t="s">
        <v>551</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2687</v>
      </c>
      <c r="D199" s="22" t="s">
        <v>2688</v>
      </c>
      <c r="E199" s="24"/>
      <c r="F199" s="22"/>
      <c r="G199" s="24">
        <v>1</v>
      </c>
      <c r="H199" s="25" t="s">
        <v>551</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2689</v>
      </c>
      <c r="D200" s="22" t="s">
        <v>2394</v>
      </c>
      <c r="E200" s="24"/>
      <c r="F200" s="22"/>
      <c r="G200" s="24">
        <v>1</v>
      </c>
      <c r="H200" s="25" t="s">
        <v>551</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2690</v>
      </c>
      <c r="D201" s="22" t="s">
        <v>2691</v>
      </c>
      <c r="E201" s="24" t="s">
        <v>2692</v>
      </c>
      <c r="F201" s="22"/>
      <c r="G201" s="24">
        <v>1</v>
      </c>
      <c r="H201" s="25" t="s">
        <v>551</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2693</v>
      </c>
      <c r="D202" s="22" t="s">
        <v>2694</v>
      </c>
      <c r="E202" s="24"/>
      <c r="F202" s="22"/>
      <c r="G202" s="24">
        <v>1</v>
      </c>
      <c r="H202" s="25" t="s">
        <v>2353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2695</v>
      </c>
      <c r="D203" s="22" t="s">
        <v>2696</v>
      </c>
      <c r="E203" s="24"/>
      <c r="F203" s="22"/>
      <c r="G203" s="24">
        <v>1</v>
      </c>
      <c r="H203" s="25" t="s">
        <v>2486</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2697</v>
      </c>
      <c r="D204" s="22" t="s">
        <v>2698</v>
      </c>
      <c r="E204" s="24"/>
      <c r="F204" s="22"/>
      <c r="G204" s="24">
        <v>1</v>
      </c>
      <c r="H204" s="25" t="s">
        <v>551</v>
      </c>
      <c r="I204" s="26">
        <v>40422</v>
      </c>
      <c r="J204" s="26">
        <v>40422</v>
      </c>
      <c r="K204" s="27">
        <v>2300</v>
      </c>
      <c r="L204" s="28">
        <v>115</v>
      </c>
      <c r="M204" s="28">
        <v>2160</v>
      </c>
      <c r="N204" s="29">
        <v>0.46</v>
      </c>
      <c r="O204" s="28">
        <v>990</v>
      </c>
      <c r="P204" s="34"/>
      <c r="Q204" s="31" t="s">
        <v>481</v>
      </c>
    </row>
    <row r="205" ht="15.75" customHeight="1" spans="1:17">
      <c r="A205" s="18">
        <v>198</v>
      </c>
      <c r="B205" s="32"/>
      <c r="C205" s="22" t="s">
        <v>2699</v>
      </c>
      <c r="D205" s="22" t="s">
        <v>2700</v>
      </c>
      <c r="E205" s="24"/>
      <c r="F205" s="22"/>
      <c r="G205" s="24">
        <v>1</v>
      </c>
      <c r="H205" s="25" t="s">
        <v>551</v>
      </c>
      <c r="I205" s="26">
        <v>40452</v>
      </c>
      <c r="J205" s="26">
        <v>40452</v>
      </c>
      <c r="K205" s="36">
        <v>4600</v>
      </c>
      <c r="L205" s="28">
        <v>230</v>
      </c>
      <c r="M205" s="28">
        <v>2850</v>
      </c>
      <c r="N205" s="29">
        <v>0.15</v>
      </c>
      <c r="O205" s="28">
        <v>430</v>
      </c>
      <c r="P205" s="34"/>
      <c r="Q205" s="31" t="s">
        <v>481</v>
      </c>
    </row>
    <row r="206" ht="15.75" customHeight="1" spans="1:17">
      <c r="A206" s="18">
        <v>199</v>
      </c>
      <c r="B206" s="32"/>
      <c r="C206" s="22" t="s">
        <v>2701</v>
      </c>
      <c r="D206" s="22" t="s">
        <v>2394</v>
      </c>
      <c r="E206" s="24"/>
      <c r="F206" s="22"/>
      <c r="G206" s="24">
        <v>1</v>
      </c>
      <c r="H206" s="25" t="s">
        <v>626</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2702</v>
      </c>
      <c r="D207" s="22" t="s">
        <v>2703</v>
      </c>
      <c r="E207" s="24"/>
      <c r="F207" s="22"/>
      <c r="G207" s="24">
        <v>1</v>
      </c>
      <c r="H207" s="25" t="s">
        <v>551</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2704</v>
      </c>
      <c r="D208" s="22" t="s">
        <v>2651</v>
      </c>
      <c r="E208" s="24"/>
      <c r="F208" s="22"/>
      <c r="G208" s="24">
        <v>1</v>
      </c>
      <c r="H208" s="25" t="s">
        <v>551</v>
      </c>
      <c r="I208" s="26">
        <v>41000</v>
      </c>
      <c r="J208" s="26">
        <v>41000</v>
      </c>
      <c r="K208" s="27">
        <v>2200</v>
      </c>
      <c r="L208" s="28">
        <v>110</v>
      </c>
      <c r="M208" s="28">
        <v>2160</v>
      </c>
      <c r="N208" s="29">
        <v>0.42</v>
      </c>
      <c r="O208" s="28">
        <v>910</v>
      </c>
      <c r="P208" s="34"/>
      <c r="Q208" s="31" t="s">
        <v>481</v>
      </c>
    </row>
    <row r="209" ht="15.75" customHeight="1" spans="1:17">
      <c r="A209" s="18">
        <v>202</v>
      </c>
      <c r="B209" s="32"/>
      <c r="C209" s="22" t="s">
        <v>2705</v>
      </c>
      <c r="D209" s="22" t="s">
        <v>2706</v>
      </c>
      <c r="E209" s="24"/>
      <c r="F209" s="22"/>
      <c r="G209" s="24">
        <v>1</v>
      </c>
      <c r="H209" s="25" t="s">
        <v>551</v>
      </c>
      <c r="I209" s="26">
        <v>41183</v>
      </c>
      <c r="J209" s="26">
        <v>41183</v>
      </c>
      <c r="K209" s="27">
        <v>2800</v>
      </c>
      <c r="L209" s="28">
        <v>140</v>
      </c>
      <c r="M209" s="28">
        <v>2740</v>
      </c>
      <c r="N209" s="29">
        <v>0.46</v>
      </c>
      <c r="O209" s="28">
        <v>1260</v>
      </c>
      <c r="P209" s="34"/>
      <c r="Q209" s="31" t="s">
        <v>481</v>
      </c>
    </row>
    <row r="210" ht="15.75" customHeight="1" spans="1:17">
      <c r="A210" s="18">
        <v>203</v>
      </c>
      <c r="B210" s="32"/>
      <c r="C210" s="22" t="s">
        <v>2707</v>
      </c>
      <c r="D210" s="22" t="s">
        <v>2394</v>
      </c>
      <c r="E210" s="24"/>
      <c r="F210" s="22"/>
      <c r="G210" s="24">
        <v>1</v>
      </c>
      <c r="H210" s="25" t="s">
        <v>626</v>
      </c>
      <c r="I210" s="26">
        <v>41244</v>
      </c>
      <c r="J210" s="26">
        <v>41244</v>
      </c>
      <c r="K210" s="27">
        <v>6000</v>
      </c>
      <c r="L210" s="28">
        <v>300</v>
      </c>
      <c r="M210" s="28">
        <v>4800</v>
      </c>
      <c r="N210" s="29">
        <v>0.37</v>
      </c>
      <c r="O210" s="28">
        <v>1780</v>
      </c>
      <c r="P210" s="34"/>
      <c r="Q210" s="31" t="s">
        <v>481</v>
      </c>
    </row>
    <row r="211" ht="15.75" customHeight="1" spans="1:17">
      <c r="A211" s="18">
        <v>204</v>
      </c>
      <c r="B211" s="32"/>
      <c r="C211" s="22" t="s">
        <v>2708</v>
      </c>
      <c r="D211" s="22" t="s">
        <v>2365</v>
      </c>
      <c r="E211" s="24"/>
      <c r="F211" s="22" t="s">
        <v>2366</v>
      </c>
      <c r="G211" s="24">
        <v>1</v>
      </c>
      <c r="H211" s="25" t="s">
        <v>551</v>
      </c>
      <c r="I211" s="26">
        <v>41244</v>
      </c>
      <c r="J211" s="26">
        <v>41244</v>
      </c>
      <c r="K211" s="27">
        <v>2300</v>
      </c>
      <c r="L211" s="28">
        <v>115</v>
      </c>
      <c r="M211" s="28">
        <v>1610</v>
      </c>
      <c r="N211" s="29">
        <v>0.21</v>
      </c>
      <c r="O211" s="28">
        <v>340</v>
      </c>
      <c r="P211" s="34"/>
      <c r="Q211" s="31" t="s">
        <v>481</v>
      </c>
    </row>
    <row r="212" ht="15.75" customHeight="1" spans="1:17">
      <c r="A212" s="18">
        <v>205</v>
      </c>
      <c r="B212" s="32"/>
      <c r="C212" s="22" t="s">
        <v>2709</v>
      </c>
      <c r="D212" s="22" t="s">
        <v>2710</v>
      </c>
      <c r="E212" s="24"/>
      <c r="F212" s="22"/>
      <c r="G212" s="24">
        <v>1</v>
      </c>
      <c r="H212" s="25" t="s">
        <v>551</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2711</v>
      </c>
      <c r="D213" s="22" t="s">
        <v>2406</v>
      </c>
      <c r="E213" s="24"/>
      <c r="F213" s="22"/>
      <c r="G213" s="24">
        <v>1</v>
      </c>
      <c r="H213" s="25" t="s">
        <v>551</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2712</v>
      </c>
      <c r="D214" s="22" t="s">
        <v>2713</v>
      </c>
      <c r="E214" s="24"/>
      <c r="F214" s="22"/>
      <c r="G214" s="24">
        <v>1</v>
      </c>
      <c r="H214" s="25" t="s">
        <v>551</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2714</v>
      </c>
      <c r="D215" s="22" t="s">
        <v>2715</v>
      </c>
      <c r="E215" s="24"/>
      <c r="F215" s="22"/>
      <c r="G215" s="24">
        <v>1</v>
      </c>
      <c r="H215" s="25" t="s">
        <v>551</v>
      </c>
      <c r="I215" s="26">
        <v>42522</v>
      </c>
      <c r="J215" s="26">
        <v>42522</v>
      </c>
      <c r="K215" s="27">
        <v>1300</v>
      </c>
      <c r="L215" s="28">
        <v>744.34</v>
      </c>
      <c r="M215" s="28">
        <v>1260</v>
      </c>
      <c r="N215" s="29">
        <v>0.77</v>
      </c>
      <c r="O215" s="28">
        <v>970</v>
      </c>
      <c r="P215" s="34"/>
      <c r="Q215" s="31" t="s">
        <v>481</v>
      </c>
    </row>
    <row r="216" ht="15.75" customHeight="1" spans="1:17">
      <c r="A216" s="18">
        <v>209</v>
      </c>
      <c r="B216" s="32"/>
      <c r="C216" s="22" t="s">
        <v>2716</v>
      </c>
      <c r="D216" s="22" t="s">
        <v>2428</v>
      </c>
      <c r="E216" s="24" t="s">
        <v>2429</v>
      </c>
      <c r="F216" s="22"/>
      <c r="G216" s="24">
        <v>3</v>
      </c>
      <c r="H216" s="25" t="s">
        <v>551</v>
      </c>
      <c r="I216" s="26">
        <v>42826</v>
      </c>
      <c r="J216" s="26">
        <v>42826</v>
      </c>
      <c r="K216" s="27">
        <v>8400</v>
      </c>
      <c r="L216" s="28">
        <v>6139</v>
      </c>
      <c r="M216" s="28">
        <v>8400</v>
      </c>
      <c r="N216" s="29">
        <v>0.83</v>
      </c>
      <c r="O216" s="28">
        <v>6970</v>
      </c>
      <c r="P216" s="34"/>
      <c r="Q216" s="31" t="s">
        <v>481</v>
      </c>
    </row>
    <row r="217" ht="15.75" customHeight="1" spans="1:17">
      <c r="A217" s="18">
        <v>210</v>
      </c>
      <c r="B217" s="32"/>
      <c r="C217" s="22" t="s">
        <v>2717</v>
      </c>
      <c r="D217" s="22" t="s">
        <v>2566</v>
      </c>
      <c r="E217" s="24" t="s">
        <v>2567</v>
      </c>
      <c r="F217" s="22" t="s">
        <v>2568</v>
      </c>
      <c r="G217" s="24">
        <v>1</v>
      </c>
      <c r="H217" s="25" t="s">
        <v>2486</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2718</v>
      </c>
      <c r="D218" s="22" t="s">
        <v>2719</v>
      </c>
      <c r="E218" s="24"/>
      <c r="F218" s="22"/>
      <c r="G218" s="24">
        <v>1</v>
      </c>
      <c r="H218" s="25" t="s">
        <v>551</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2720</v>
      </c>
      <c r="D219" s="22" t="s">
        <v>2399</v>
      </c>
      <c r="E219" s="24"/>
      <c r="F219" s="22"/>
      <c r="G219" s="24">
        <v>1</v>
      </c>
      <c r="H219" s="25" t="s">
        <v>551</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2721</v>
      </c>
      <c r="D220" s="22" t="s">
        <v>2579</v>
      </c>
      <c r="E220" s="24"/>
      <c r="F220" s="22"/>
      <c r="G220" s="24">
        <v>1</v>
      </c>
      <c r="H220" s="25" t="s">
        <v>551</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2722</v>
      </c>
      <c r="D221" s="22" t="s">
        <v>2723</v>
      </c>
      <c r="E221" s="24"/>
      <c r="F221" s="22"/>
      <c r="G221" s="24">
        <v>1</v>
      </c>
      <c r="H221" s="25" t="s">
        <v>551</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2724</v>
      </c>
      <c r="D222" s="22" t="s">
        <v>2725</v>
      </c>
      <c r="E222" s="24"/>
      <c r="F222" s="22"/>
      <c r="G222" s="24">
        <v>1</v>
      </c>
      <c r="H222" s="25" t="s">
        <v>551</v>
      </c>
      <c r="I222" s="26">
        <v>43009</v>
      </c>
      <c r="J222" s="26">
        <v>43009</v>
      </c>
      <c r="K222" s="36">
        <v>3600</v>
      </c>
      <c r="L222" s="28">
        <v>2973</v>
      </c>
      <c r="M222" s="28">
        <v>3490</v>
      </c>
      <c r="N222" s="29">
        <v>0.88</v>
      </c>
      <c r="O222" s="28">
        <v>3070</v>
      </c>
      <c r="P222" s="34"/>
      <c r="Q222" s="31" t="s">
        <v>481</v>
      </c>
    </row>
    <row r="223" ht="15.75" customHeight="1" spans="1:17">
      <c r="A223" s="18">
        <v>216</v>
      </c>
      <c r="B223" s="32"/>
      <c r="C223" s="22" t="s">
        <v>2726</v>
      </c>
      <c r="D223" s="22" t="s">
        <v>2469</v>
      </c>
      <c r="E223" s="24"/>
      <c r="F223" s="22"/>
      <c r="G223" s="24">
        <v>1</v>
      </c>
      <c r="H223" s="25" t="s">
        <v>551</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2727</v>
      </c>
      <c r="D224" s="22" t="s">
        <v>2723</v>
      </c>
      <c r="E224" s="24"/>
      <c r="F224" s="22"/>
      <c r="G224" s="24">
        <v>1</v>
      </c>
      <c r="H224" s="25" t="s">
        <v>551</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2728</v>
      </c>
      <c r="D225" s="22" t="s">
        <v>2428</v>
      </c>
      <c r="E225" s="24"/>
      <c r="F225" s="22"/>
      <c r="G225" s="24">
        <v>1</v>
      </c>
      <c r="H225" s="25" t="s">
        <v>551</v>
      </c>
      <c r="I225" s="26">
        <v>43128</v>
      </c>
      <c r="J225" s="26">
        <v>43128</v>
      </c>
      <c r="K225" s="27">
        <v>8100</v>
      </c>
      <c r="L225" s="28">
        <v>7074</v>
      </c>
      <c r="M225" s="28">
        <v>8100</v>
      </c>
      <c r="N225" s="29">
        <v>0.9</v>
      </c>
      <c r="O225" s="28">
        <v>7290</v>
      </c>
      <c r="P225" s="34"/>
      <c r="Q225" s="31" t="s">
        <v>481</v>
      </c>
    </row>
    <row r="226" ht="15.75" customHeight="1" spans="1:17">
      <c r="A226" s="18">
        <v>219</v>
      </c>
      <c r="B226" s="32"/>
      <c r="C226" s="22" t="s">
        <v>2729</v>
      </c>
      <c r="D226" s="22" t="s">
        <v>2730</v>
      </c>
      <c r="E226" s="24"/>
      <c r="F226" s="22"/>
      <c r="G226" s="24">
        <v>1</v>
      </c>
      <c r="H226" s="25" t="s">
        <v>551</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2731</v>
      </c>
      <c r="D227" s="22" t="s">
        <v>2589</v>
      </c>
      <c r="E227" s="24"/>
      <c r="F227" s="22"/>
      <c r="G227" s="24">
        <v>2</v>
      </c>
      <c r="H227" s="25" t="s">
        <v>551</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2732</v>
      </c>
      <c r="D228" s="23" t="s">
        <v>2733</v>
      </c>
      <c r="E228" s="24"/>
      <c r="F228" s="23"/>
      <c r="G228" s="24">
        <v>2</v>
      </c>
      <c r="H228" s="25" t="s">
        <v>551</v>
      </c>
      <c r="I228" s="26">
        <v>43235</v>
      </c>
      <c r="J228" s="26">
        <v>43235</v>
      </c>
      <c r="K228" s="27">
        <v>4800</v>
      </c>
      <c r="L228" s="28">
        <v>4496</v>
      </c>
      <c r="M228" s="28">
        <v>4800</v>
      </c>
      <c r="N228" s="29">
        <v>0.91</v>
      </c>
      <c r="O228" s="28">
        <v>4370</v>
      </c>
      <c r="P228" s="30"/>
      <c r="Q228" s="31" t="s">
        <v>481</v>
      </c>
    </row>
    <row r="229" ht="15.75" customHeight="1" spans="1:17">
      <c r="A229" s="18">
        <v>222</v>
      </c>
      <c r="B229" s="32"/>
      <c r="C229" s="22" t="s">
        <v>2734</v>
      </c>
      <c r="D229" s="23" t="s">
        <v>2416</v>
      </c>
      <c r="E229" s="24"/>
      <c r="F229" s="23"/>
      <c r="G229" s="24">
        <v>1</v>
      </c>
      <c r="H229" s="25" t="s">
        <v>551</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2735</v>
      </c>
      <c r="D230" s="23" t="s">
        <v>2736</v>
      </c>
      <c r="E230" s="24"/>
      <c r="F230" s="23"/>
      <c r="G230" s="24">
        <v>1</v>
      </c>
      <c r="H230" s="25" t="s">
        <v>551</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2737</v>
      </c>
      <c r="D231" s="23" t="s">
        <v>2365</v>
      </c>
      <c r="E231" s="24"/>
      <c r="F231" s="23" t="s">
        <v>2366</v>
      </c>
      <c r="G231" s="24">
        <v>2</v>
      </c>
      <c r="H231" s="25" t="s">
        <v>551</v>
      </c>
      <c r="I231" s="26">
        <v>43238</v>
      </c>
      <c r="J231" s="26">
        <v>43238</v>
      </c>
      <c r="K231" s="27">
        <v>4800</v>
      </c>
      <c r="L231" s="28">
        <v>4496</v>
      </c>
      <c r="M231" s="28">
        <v>4800</v>
      </c>
      <c r="N231" s="29">
        <v>0.89</v>
      </c>
      <c r="O231" s="28">
        <v>4270</v>
      </c>
      <c r="P231" s="30"/>
      <c r="Q231" s="31" t="s">
        <v>481</v>
      </c>
    </row>
    <row r="232" ht="15.75" customHeight="1" spans="1:17">
      <c r="A232" s="18">
        <v>225</v>
      </c>
      <c r="B232" s="32"/>
      <c r="C232" s="22" t="s">
        <v>2738</v>
      </c>
      <c r="D232" s="23" t="s">
        <v>2449</v>
      </c>
      <c r="E232" s="24"/>
      <c r="F232" s="23"/>
      <c r="G232" s="24">
        <v>1</v>
      </c>
      <c r="H232" s="25" t="s">
        <v>551</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2739</v>
      </c>
      <c r="D233" s="22" t="s">
        <v>2596</v>
      </c>
      <c r="E233" s="24"/>
      <c r="F233" s="22"/>
      <c r="G233" s="24">
        <v>4</v>
      </c>
      <c r="H233" s="25" t="s">
        <v>551</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2740</v>
      </c>
      <c r="D234" s="22" t="s">
        <v>2741</v>
      </c>
      <c r="E234" s="24"/>
      <c r="F234" s="22"/>
      <c r="G234" s="24">
        <v>2</v>
      </c>
      <c r="H234" s="25" t="s">
        <v>551</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2742</v>
      </c>
      <c r="D235" s="22" t="s">
        <v>2362</v>
      </c>
      <c r="E235" s="24"/>
      <c r="F235" s="22"/>
      <c r="G235" s="24">
        <v>1</v>
      </c>
      <c r="H235" s="25" t="s">
        <v>551</v>
      </c>
      <c r="I235" s="26">
        <v>41579</v>
      </c>
      <c r="J235" s="26">
        <v>41579</v>
      </c>
      <c r="K235" s="27">
        <v>3600</v>
      </c>
      <c r="L235" s="43">
        <v>294</v>
      </c>
      <c r="M235" s="28">
        <v>3240</v>
      </c>
      <c r="N235" s="29">
        <v>0.46</v>
      </c>
      <c r="O235" s="28">
        <v>1490</v>
      </c>
      <c r="P235" s="34"/>
      <c r="Q235" s="31" t="s">
        <v>481</v>
      </c>
    </row>
    <row r="236" ht="15.75" customHeight="1" spans="1:17">
      <c r="A236" s="18">
        <v>229</v>
      </c>
      <c r="B236" s="32"/>
      <c r="C236" s="22" t="s">
        <v>2743</v>
      </c>
      <c r="D236" s="22" t="s">
        <v>2744</v>
      </c>
      <c r="E236" s="24"/>
      <c r="F236" s="22"/>
      <c r="G236" s="24">
        <v>1</v>
      </c>
      <c r="H236" s="25" t="s">
        <v>2353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2745</v>
      </c>
      <c r="D237" s="23" t="s">
        <v>2527</v>
      </c>
      <c r="E237" s="24"/>
      <c r="F237" s="23"/>
      <c r="G237" s="24">
        <v>1</v>
      </c>
      <c r="H237" s="25" t="s">
        <v>551</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2746</v>
      </c>
      <c r="D238" s="23" t="s">
        <v>2747</v>
      </c>
      <c r="E238" s="24"/>
      <c r="F238" s="23"/>
      <c r="G238" s="24">
        <v>1</v>
      </c>
      <c r="H238" s="25" t="s">
        <v>551</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2748</v>
      </c>
      <c r="D239" s="23" t="s">
        <v>2749</v>
      </c>
      <c r="E239" s="24"/>
      <c r="F239" s="23"/>
      <c r="G239" s="24">
        <v>1</v>
      </c>
      <c r="H239" s="25" t="s">
        <v>551</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2750</v>
      </c>
      <c r="D240" s="23" t="s">
        <v>2491</v>
      </c>
      <c r="E240" s="24"/>
      <c r="F240" s="23"/>
      <c r="G240" s="24">
        <v>500</v>
      </c>
      <c r="H240" s="25" t="s">
        <v>626</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2751</v>
      </c>
      <c r="D241" s="23" t="s">
        <v>2752</v>
      </c>
      <c r="E241" s="24"/>
      <c r="F241" s="23"/>
      <c r="G241" s="24">
        <v>1</v>
      </c>
      <c r="H241" s="25" t="s">
        <v>2353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2753</v>
      </c>
      <c r="D242" s="23" t="s">
        <v>2749</v>
      </c>
      <c r="E242" s="24" t="s">
        <v>2754</v>
      </c>
      <c r="F242" s="23"/>
      <c r="G242" s="24">
        <v>1</v>
      </c>
      <c r="H242" s="25" t="s">
        <v>2353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2755</v>
      </c>
      <c r="D243" s="23" t="s">
        <v>2756</v>
      </c>
      <c r="E243" s="24"/>
      <c r="F243" s="23"/>
      <c r="G243" s="24">
        <v>1</v>
      </c>
      <c r="H243" s="25" t="s">
        <v>2353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2757</v>
      </c>
      <c r="D244" s="23" t="s">
        <v>2758</v>
      </c>
      <c r="E244" s="24"/>
      <c r="F244" s="23"/>
      <c r="G244" s="24">
        <v>1</v>
      </c>
      <c r="H244" s="25" t="s">
        <v>551</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2759</v>
      </c>
      <c r="D245" s="23" t="s">
        <v>2760</v>
      </c>
      <c r="E245" s="24"/>
      <c r="F245" s="23"/>
      <c r="G245" s="24">
        <v>500</v>
      </c>
      <c r="H245" s="25" t="s">
        <v>626</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2761</v>
      </c>
      <c r="D246" s="23" t="s">
        <v>2504</v>
      </c>
      <c r="E246" s="24"/>
      <c r="F246" s="23"/>
      <c r="G246" s="24">
        <v>783</v>
      </c>
      <c r="H246" s="25" t="s">
        <v>551</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2762</v>
      </c>
      <c r="D247" s="23" t="s">
        <v>2763</v>
      </c>
      <c r="E247" s="24">
        <v>1380</v>
      </c>
      <c r="F247" s="23"/>
      <c r="G247" s="24">
        <v>100</v>
      </c>
      <c r="H247" s="25" t="s">
        <v>551</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2764</v>
      </c>
      <c r="D248" s="23" t="s">
        <v>2614</v>
      </c>
      <c r="E248" s="24"/>
      <c r="F248" s="23"/>
      <c r="G248" s="24">
        <v>1</v>
      </c>
      <c r="H248" s="25" t="s">
        <v>2353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2765</v>
      </c>
      <c r="D249" s="23" t="s">
        <v>2766</v>
      </c>
      <c r="E249" s="24"/>
      <c r="F249" s="23"/>
      <c r="G249" s="24">
        <v>1</v>
      </c>
      <c r="H249" s="25" t="s">
        <v>2767</v>
      </c>
      <c r="I249" s="26">
        <v>43210</v>
      </c>
      <c r="J249" s="26">
        <v>43210</v>
      </c>
      <c r="K249" s="27">
        <v>1440</v>
      </c>
      <c r="L249" s="28">
        <v>1326</v>
      </c>
      <c r="M249" s="28">
        <v>1440</v>
      </c>
      <c r="N249" s="29">
        <v>0.94</v>
      </c>
      <c r="O249" s="28">
        <v>1350</v>
      </c>
      <c r="P249" s="30"/>
      <c r="Q249" s="31" t="s">
        <v>481</v>
      </c>
    </row>
    <row r="250" ht="15.75" customHeight="1" spans="1:17">
      <c r="A250" s="18">
        <v>243</v>
      </c>
      <c r="B250" s="32"/>
      <c r="C250" s="22" t="s">
        <v>2768</v>
      </c>
      <c r="D250" s="23" t="s">
        <v>2769</v>
      </c>
      <c r="E250" s="24"/>
      <c r="F250" s="23"/>
      <c r="G250" s="24">
        <v>1</v>
      </c>
      <c r="H250" s="25" t="s">
        <v>2353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2770</v>
      </c>
      <c r="D251" s="23" t="s">
        <v>2771</v>
      </c>
      <c r="E251" s="24"/>
      <c r="F251" s="23"/>
      <c r="G251" s="24">
        <v>1</v>
      </c>
      <c r="H251" s="25" t="s">
        <v>2353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2772</v>
      </c>
      <c r="D252" s="23" t="s">
        <v>2773</v>
      </c>
      <c r="E252" s="24"/>
      <c r="F252" s="23"/>
      <c r="G252" s="24">
        <v>1</v>
      </c>
      <c r="H252" s="25" t="s">
        <v>551</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2774</v>
      </c>
      <c r="D253" s="23" t="s">
        <v>2775</v>
      </c>
      <c r="E253" s="24"/>
      <c r="F253" s="22"/>
      <c r="G253" s="24">
        <v>2</v>
      </c>
      <c r="H253" s="25" t="s">
        <v>551</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2776</v>
      </c>
      <c r="D254" s="22" t="s">
        <v>2777</v>
      </c>
      <c r="E254" s="22"/>
      <c r="F254" s="22"/>
      <c r="G254" s="24">
        <v>1</v>
      </c>
      <c r="H254" s="25" t="s">
        <v>551</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2778</v>
      </c>
      <c r="D255" s="22" t="s">
        <v>2621</v>
      </c>
      <c r="E255" s="22"/>
      <c r="F255" s="22"/>
      <c r="G255" s="24">
        <v>1</v>
      </c>
      <c r="H255" s="25" t="s">
        <v>2498</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2779</v>
      </c>
      <c r="D256" s="22" t="s">
        <v>2780</v>
      </c>
      <c r="E256" s="22"/>
      <c r="F256" s="22"/>
      <c r="G256" s="24">
        <v>1</v>
      </c>
      <c r="H256" s="25" t="s">
        <v>2498</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2781</v>
      </c>
      <c r="D257" s="22" t="s">
        <v>2782</v>
      </c>
      <c r="E257" s="22"/>
      <c r="F257" s="22" t="s">
        <v>2783</v>
      </c>
      <c r="G257" s="24">
        <v>1</v>
      </c>
      <c r="H257" s="25" t="s">
        <v>2498</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2784</v>
      </c>
      <c r="D258" s="22" t="s">
        <v>2785</v>
      </c>
      <c r="E258" s="22"/>
      <c r="F258" s="22"/>
      <c r="G258" s="24">
        <v>1</v>
      </c>
      <c r="H258" s="25" t="s">
        <v>2498</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2786</v>
      </c>
      <c r="D259" s="22" t="s">
        <v>2787</v>
      </c>
      <c r="E259" s="24"/>
      <c r="F259" s="22"/>
      <c r="G259" s="24">
        <v>1</v>
      </c>
      <c r="H259" s="25" t="s">
        <v>2498</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1326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2788</v>
      </c>
      <c r="C261" s="22" t="s">
        <v>2789</v>
      </c>
      <c r="D261" s="22" t="s">
        <v>2790</v>
      </c>
      <c r="E261" s="24"/>
      <c r="F261" s="22"/>
      <c r="G261" s="24">
        <v>1</v>
      </c>
      <c r="H261" s="25" t="s">
        <v>2353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2791</v>
      </c>
      <c r="D262" s="22" t="s">
        <v>2792</v>
      </c>
      <c r="E262" s="24"/>
      <c r="F262" s="22"/>
      <c r="G262" s="24">
        <v>1</v>
      </c>
      <c r="H262" s="25" t="s">
        <v>551</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2793</v>
      </c>
      <c r="D263" s="22" t="s">
        <v>2794</v>
      </c>
      <c r="E263" s="24"/>
      <c r="F263" s="22"/>
      <c r="G263" s="24">
        <v>1</v>
      </c>
      <c r="H263" s="25" t="s">
        <v>626</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2795</v>
      </c>
      <c r="D264" s="22" t="s">
        <v>2796</v>
      </c>
      <c r="E264" s="24"/>
      <c r="F264" s="22" t="s">
        <v>2385</v>
      </c>
      <c r="G264" s="24">
        <v>1</v>
      </c>
      <c r="H264" s="25" t="s">
        <v>2353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2797</v>
      </c>
      <c r="D265" s="22" t="s">
        <v>2798</v>
      </c>
      <c r="E265" s="24"/>
      <c r="F265" s="22"/>
      <c r="G265" s="24">
        <v>1</v>
      </c>
      <c r="H265" s="25" t="s">
        <v>551</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2799</v>
      </c>
      <c r="D266" s="22" t="s">
        <v>2800</v>
      </c>
      <c r="E266" s="24"/>
      <c r="F266" s="22"/>
      <c r="G266" s="24">
        <v>1</v>
      </c>
      <c r="H266" s="25" t="s">
        <v>551</v>
      </c>
      <c r="I266" s="26">
        <v>39630</v>
      </c>
      <c r="J266" s="26">
        <v>39630</v>
      </c>
      <c r="K266" s="27">
        <v>550</v>
      </c>
      <c r="L266" s="28">
        <v>27.5</v>
      </c>
      <c r="M266" s="28">
        <v>450</v>
      </c>
      <c r="N266" s="29">
        <v>0.15</v>
      </c>
      <c r="O266" s="28">
        <v>70</v>
      </c>
      <c r="P266" s="34"/>
      <c r="Q266" s="31" t="s">
        <v>482</v>
      </c>
    </row>
    <row r="267" ht="15.75" customHeight="1" spans="1:17">
      <c r="A267" s="18">
        <v>260</v>
      </c>
      <c r="B267" s="32"/>
      <c r="C267" s="22" t="s">
        <v>2801</v>
      </c>
      <c r="D267" s="22" t="s">
        <v>2416</v>
      </c>
      <c r="E267" s="24"/>
      <c r="F267" s="22"/>
      <c r="G267" s="24">
        <v>1</v>
      </c>
      <c r="H267" s="25" t="s">
        <v>551</v>
      </c>
      <c r="I267" s="26">
        <v>39630</v>
      </c>
      <c r="J267" s="26">
        <v>39630</v>
      </c>
      <c r="K267" s="27">
        <v>2800</v>
      </c>
      <c r="L267" s="28">
        <v>140</v>
      </c>
      <c r="M267" s="28">
        <v>1680</v>
      </c>
      <c r="N267" s="29">
        <v>0.15</v>
      </c>
      <c r="O267" s="28">
        <v>250</v>
      </c>
      <c r="P267" s="34"/>
      <c r="Q267" s="31" t="s">
        <v>482</v>
      </c>
    </row>
    <row r="268" ht="15.75" customHeight="1" spans="1:17">
      <c r="A268" s="18">
        <v>261</v>
      </c>
      <c r="B268" s="32"/>
      <c r="C268" s="22" t="s">
        <v>2802</v>
      </c>
      <c r="D268" s="22" t="s">
        <v>2359</v>
      </c>
      <c r="E268" s="24"/>
      <c r="F268" s="22"/>
      <c r="G268" s="24">
        <v>1</v>
      </c>
      <c r="H268" s="25" t="s">
        <v>551</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2803</v>
      </c>
      <c r="D269" s="22" t="s">
        <v>2804</v>
      </c>
      <c r="E269" s="24"/>
      <c r="F269" s="22"/>
      <c r="G269" s="24">
        <v>1</v>
      </c>
      <c r="H269" s="25" t="s">
        <v>551</v>
      </c>
      <c r="I269" s="26">
        <v>39995</v>
      </c>
      <c r="J269" s="26">
        <v>39995</v>
      </c>
      <c r="K269" s="36">
        <v>5920</v>
      </c>
      <c r="L269" s="28">
        <v>764.3</v>
      </c>
      <c r="M269" s="28">
        <v>5150</v>
      </c>
      <c r="N269" s="29">
        <v>0.39</v>
      </c>
      <c r="O269" s="28">
        <v>2010</v>
      </c>
      <c r="P269" s="34"/>
      <c r="Q269" s="31" t="s">
        <v>482</v>
      </c>
    </row>
    <row r="270" ht="15.75" customHeight="1" spans="1:17">
      <c r="A270" s="18">
        <v>263</v>
      </c>
      <c r="B270" s="32"/>
      <c r="C270" s="22" t="s">
        <v>2805</v>
      </c>
      <c r="D270" s="22" t="s">
        <v>2416</v>
      </c>
      <c r="E270" s="24"/>
      <c r="F270" s="22"/>
      <c r="G270" s="24">
        <v>1</v>
      </c>
      <c r="H270" s="25" t="s">
        <v>551</v>
      </c>
      <c r="I270" s="26">
        <v>40026</v>
      </c>
      <c r="J270" s="26">
        <v>40026</v>
      </c>
      <c r="K270" s="36">
        <v>2600</v>
      </c>
      <c r="L270" s="28">
        <v>356.78</v>
      </c>
      <c r="M270" s="28">
        <v>1610</v>
      </c>
      <c r="N270" s="29">
        <v>0.15</v>
      </c>
      <c r="O270" s="28">
        <v>240</v>
      </c>
      <c r="P270" s="34"/>
      <c r="Q270" s="31" t="s">
        <v>482</v>
      </c>
    </row>
    <row r="271" ht="15.75" customHeight="1" spans="1:17">
      <c r="A271" s="18">
        <v>264</v>
      </c>
      <c r="B271" s="32"/>
      <c r="C271" s="22" t="s">
        <v>2806</v>
      </c>
      <c r="D271" s="22" t="s">
        <v>2807</v>
      </c>
      <c r="E271" s="24"/>
      <c r="F271" s="22"/>
      <c r="G271" s="24">
        <v>1</v>
      </c>
      <c r="H271" s="25" t="s">
        <v>551</v>
      </c>
      <c r="I271" s="26">
        <v>40026</v>
      </c>
      <c r="J271" s="26">
        <v>40026</v>
      </c>
      <c r="K271" s="36">
        <v>2800</v>
      </c>
      <c r="L271" s="28">
        <v>383.47</v>
      </c>
      <c r="M271" s="28">
        <v>2300</v>
      </c>
      <c r="N271" s="29">
        <v>0.15</v>
      </c>
      <c r="O271" s="28">
        <v>350</v>
      </c>
      <c r="P271" s="34"/>
      <c r="Q271" s="31" t="s">
        <v>482</v>
      </c>
    </row>
    <row r="272" ht="15.75" customHeight="1" spans="1:17">
      <c r="A272" s="18">
        <v>265</v>
      </c>
      <c r="B272" s="32"/>
      <c r="C272" s="22" t="s">
        <v>2808</v>
      </c>
      <c r="D272" s="22" t="s">
        <v>2809</v>
      </c>
      <c r="E272" s="24"/>
      <c r="F272" s="22"/>
      <c r="G272" s="24">
        <v>1</v>
      </c>
      <c r="H272" s="25" t="s">
        <v>551</v>
      </c>
      <c r="I272" s="26">
        <v>40026</v>
      </c>
      <c r="J272" s="26">
        <v>40026</v>
      </c>
      <c r="K272" s="36">
        <v>1600</v>
      </c>
      <c r="L272" s="28">
        <v>218.97</v>
      </c>
      <c r="M272" s="28">
        <v>1330</v>
      </c>
      <c r="N272" s="29">
        <v>0.15</v>
      </c>
      <c r="O272" s="28">
        <v>200</v>
      </c>
      <c r="P272" s="34"/>
      <c r="Q272" s="31" t="s">
        <v>482</v>
      </c>
    </row>
    <row r="273" ht="15.75" customHeight="1" spans="1:17">
      <c r="A273" s="18">
        <v>266</v>
      </c>
      <c r="B273" s="32"/>
      <c r="C273" s="22" t="s">
        <v>2810</v>
      </c>
      <c r="D273" s="22" t="s">
        <v>2811</v>
      </c>
      <c r="E273" s="24"/>
      <c r="F273" s="22"/>
      <c r="G273" s="24">
        <v>1</v>
      </c>
      <c r="H273" s="25" t="s">
        <v>2353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2812</v>
      </c>
      <c r="D274" s="22" t="s">
        <v>2813</v>
      </c>
      <c r="E274" s="24"/>
      <c r="F274" s="22"/>
      <c r="G274" s="24">
        <v>1</v>
      </c>
      <c r="H274" s="25" t="s">
        <v>2353</v>
      </c>
      <c r="I274" s="26">
        <v>39814</v>
      </c>
      <c r="J274" s="26">
        <v>39814</v>
      </c>
      <c r="K274" s="27">
        <v>7200</v>
      </c>
      <c r="L274" s="28">
        <v>588</v>
      </c>
      <c r="M274" s="28">
        <v>8210</v>
      </c>
      <c r="N274" s="29">
        <v>0.36</v>
      </c>
      <c r="O274" s="28">
        <v>2960</v>
      </c>
      <c r="P274" s="34"/>
      <c r="Q274" s="31" t="s">
        <v>482</v>
      </c>
    </row>
    <row r="275" ht="15.75" customHeight="1" spans="1:17">
      <c r="A275" s="18">
        <v>268</v>
      </c>
      <c r="B275" s="32"/>
      <c r="C275" s="22" t="s">
        <v>2814</v>
      </c>
      <c r="D275" s="22" t="s">
        <v>2815</v>
      </c>
      <c r="E275" s="24"/>
      <c r="F275" s="22"/>
      <c r="G275" s="24">
        <v>1</v>
      </c>
      <c r="H275" s="25" t="s">
        <v>626</v>
      </c>
      <c r="I275" s="26">
        <v>39995</v>
      </c>
      <c r="J275" s="26">
        <v>39995</v>
      </c>
      <c r="K275" s="27">
        <v>4500</v>
      </c>
      <c r="L275" s="28">
        <v>580.7</v>
      </c>
      <c r="M275" s="28">
        <v>3510</v>
      </c>
      <c r="N275" s="29">
        <v>0.15</v>
      </c>
      <c r="O275" s="28">
        <v>530</v>
      </c>
      <c r="P275" s="34"/>
      <c r="Q275" s="31" t="s">
        <v>482</v>
      </c>
    </row>
    <row r="276" ht="15.75" customHeight="1" spans="1:17">
      <c r="A276" s="18">
        <v>269</v>
      </c>
      <c r="B276" s="32"/>
      <c r="C276" s="22" t="s">
        <v>2816</v>
      </c>
      <c r="D276" s="22" t="s">
        <v>2817</v>
      </c>
      <c r="E276" s="24"/>
      <c r="F276" s="22"/>
      <c r="G276" s="24">
        <v>1</v>
      </c>
      <c r="H276" s="25" t="s">
        <v>2353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2818</v>
      </c>
      <c r="D277" s="22" t="s">
        <v>2819</v>
      </c>
      <c r="E277" s="24"/>
      <c r="F277" s="22"/>
      <c r="G277" s="24">
        <v>1</v>
      </c>
      <c r="H277" s="25" t="s">
        <v>2353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2820</v>
      </c>
      <c r="D278" s="22" t="s">
        <v>2821</v>
      </c>
      <c r="E278" s="24"/>
      <c r="F278" s="22"/>
      <c r="G278" s="24">
        <v>1</v>
      </c>
      <c r="H278" s="25" t="s">
        <v>551</v>
      </c>
      <c r="I278" s="26">
        <v>39754</v>
      </c>
      <c r="J278" s="26">
        <v>39754</v>
      </c>
      <c r="K278" s="27">
        <v>5000</v>
      </c>
      <c r="L278" s="43">
        <v>329.56</v>
      </c>
      <c r="M278" s="28">
        <v>4000</v>
      </c>
      <c r="N278" s="29">
        <v>0.15</v>
      </c>
      <c r="O278" s="28">
        <v>600</v>
      </c>
      <c r="P278" s="34"/>
      <c r="Q278" s="31" t="s">
        <v>482</v>
      </c>
    </row>
    <row r="279" ht="15.75" customHeight="1" spans="1:17">
      <c r="A279" s="18">
        <v>272</v>
      </c>
      <c r="B279" s="32"/>
      <c r="C279" s="22" t="s">
        <v>2822</v>
      </c>
      <c r="D279" s="22" t="s">
        <v>2823</v>
      </c>
      <c r="E279" s="24"/>
      <c r="F279" s="22"/>
      <c r="G279" s="24">
        <v>1</v>
      </c>
      <c r="H279" s="25" t="s">
        <v>551</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2824</v>
      </c>
      <c r="D280" s="22" t="s">
        <v>2648</v>
      </c>
      <c r="E280" s="24"/>
      <c r="F280" s="22"/>
      <c r="G280" s="24">
        <v>1</v>
      </c>
      <c r="H280" s="25" t="s">
        <v>551</v>
      </c>
      <c r="I280" s="26">
        <v>40360</v>
      </c>
      <c r="J280" s="26">
        <v>40360</v>
      </c>
      <c r="K280" s="27">
        <v>2500</v>
      </c>
      <c r="L280" s="43">
        <v>560.58</v>
      </c>
      <c r="M280" s="28">
        <v>2130</v>
      </c>
      <c r="N280" s="29">
        <v>0.15</v>
      </c>
      <c r="O280" s="28">
        <v>320</v>
      </c>
      <c r="P280" s="34"/>
      <c r="Q280" s="31" t="s">
        <v>482</v>
      </c>
    </row>
    <row r="281" ht="15.75" customHeight="1" spans="1:17">
      <c r="A281" s="18">
        <v>274</v>
      </c>
      <c r="B281" s="32"/>
      <c r="C281" s="22" t="s">
        <v>2825</v>
      </c>
      <c r="D281" s="22" t="s">
        <v>2416</v>
      </c>
      <c r="E281" s="24"/>
      <c r="F281" s="22"/>
      <c r="G281" s="24">
        <v>1</v>
      </c>
      <c r="H281" s="25" t="s">
        <v>551</v>
      </c>
      <c r="I281" s="26">
        <v>40483</v>
      </c>
      <c r="J281" s="26">
        <v>40483</v>
      </c>
      <c r="K281" s="27">
        <v>1190</v>
      </c>
      <c r="L281" s="43">
        <v>304.52</v>
      </c>
      <c r="M281" s="28">
        <v>740</v>
      </c>
      <c r="N281" s="29">
        <v>0.15</v>
      </c>
      <c r="O281" s="28">
        <v>110</v>
      </c>
      <c r="P281" s="34"/>
      <c r="Q281" s="31" t="s">
        <v>482</v>
      </c>
    </row>
    <row r="282" ht="15.75" customHeight="1" spans="1:17">
      <c r="A282" s="18">
        <v>275</v>
      </c>
      <c r="B282" s="32"/>
      <c r="C282" s="22" t="s">
        <v>2826</v>
      </c>
      <c r="D282" s="23" t="s">
        <v>2744</v>
      </c>
      <c r="E282" s="24"/>
      <c r="F282" s="23"/>
      <c r="G282" s="24">
        <v>1</v>
      </c>
      <c r="H282" s="25" t="s">
        <v>2353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2827</v>
      </c>
      <c r="D283" s="23" t="s">
        <v>2828</v>
      </c>
      <c r="E283" s="24"/>
      <c r="F283" s="23"/>
      <c r="G283" s="24">
        <v>1</v>
      </c>
      <c r="H283" s="25" t="s">
        <v>551</v>
      </c>
      <c r="I283" s="26">
        <v>40391</v>
      </c>
      <c r="J283" s="26">
        <v>40391</v>
      </c>
      <c r="K283" s="27">
        <v>1520</v>
      </c>
      <c r="L283" s="28">
        <v>353.09</v>
      </c>
      <c r="M283" s="28">
        <v>1290</v>
      </c>
      <c r="N283" s="29">
        <v>0.15</v>
      </c>
      <c r="O283" s="28">
        <v>190</v>
      </c>
      <c r="P283" s="30"/>
      <c r="Q283" s="31" t="s">
        <v>482</v>
      </c>
    </row>
    <row r="284" ht="15.75" customHeight="1" spans="1:17">
      <c r="A284" s="18">
        <v>277</v>
      </c>
      <c r="B284" s="32"/>
      <c r="C284" s="22" t="s">
        <v>2829</v>
      </c>
      <c r="D284" s="23" t="s">
        <v>2830</v>
      </c>
      <c r="E284" s="24"/>
      <c r="F284" s="23"/>
      <c r="G284" s="24">
        <v>1</v>
      </c>
      <c r="H284" s="25" t="s">
        <v>551</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2831</v>
      </c>
      <c r="D285" s="23" t="s">
        <v>2410</v>
      </c>
      <c r="E285" s="24"/>
      <c r="F285" s="23"/>
      <c r="G285" s="24">
        <v>1</v>
      </c>
      <c r="H285" s="25" t="s">
        <v>551</v>
      </c>
      <c r="I285" s="26">
        <v>40695</v>
      </c>
      <c r="J285" s="26">
        <v>40695</v>
      </c>
      <c r="K285" s="27">
        <v>1050</v>
      </c>
      <c r="L285" s="28">
        <v>327.03</v>
      </c>
      <c r="M285" s="28">
        <v>680</v>
      </c>
      <c r="N285" s="29">
        <v>0.15</v>
      </c>
      <c r="O285" s="28">
        <v>100</v>
      </c>
      <c r="P285" s="30"/>
      <c r="Q285" s="31" t="s">
        <v>482</v>
      </c>
    </row>
    <row r="286" ht="15.75" customHeight="1" spans="1:17">
      <c r="A286" s="18">
        <v>279</v>
      </c>
      <c r="B286" s="32"/>
      <c r="C286" s="22" t="s">
        <v>2832</v>
      </c>
      <c r="D286" s="23" t="s">
        <v>2833</v>
      </c>
      <c r="E286" s="24"/>
      <c r="F286" s="23"/>
      <c r="G286" s="24">
        <v>4</v>
      </c>
      <c r="H286" s="25" t="s">
        <v>551</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2834</v>
      </c>
      <c r="D287" s="23" t="s">
        <v>2648</v>
      </c>
      <c r="E287" s="24"/>
      <c r="F287" s="23"/>
      <c r="G287" s="24">
        <v>1</v>
      </c>
      <c r="H287" s="25" t="s">
        <v>551</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2835</v>
      </c>
      <c r="D288" s="23" t="s">
        <v>2648</v>
      </c>
      <c r="E288" s="24"/>
      <c r="F288" s="23"/>
      <c r="G288" s="24">
        <v>1</v>
      </c>
      <c r="H288" s="25" t="s">
        <v>551</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2836</v>
      </c>
      <c r="D289" s="23" t="s">
        <v>2837</v>
      </c>
      <c r="E289" s="24" t="s">
        <v>2838</v>
      </c>
      <c r="F289" s="23"/>
      <c r="G289" s="24">
        <v>1</v>
      </c>
      <c r="H289" s="25" t="s">
        <v>551</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2839</v>
      </c>
      <c r="D290" s="23" t="s">
        <v>2421</v>
      </c>
      <c r="E290" s="24"/>
      <c r="F290" s="23"/>
      <c r="G290" s="24">
        <v>1</v>
      </c>
      <c r="H290" s="25" t="s">
        <v>551</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2840</v>
      </c>
      <c r="D291" s="23" t="s">
        <v>2841</v>
      </c>
      <c r="E291" s="24"/>
      <c r="F291" s="23"/>
      <c r="G291" s="24">
        <v>1</v>
      </c>
      <c r="H291" s="25" t="s">
        <v>2353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2842</v>
      </c>
      <c r="D292" s="23" t="s">
        <v>2843</v>
      </c>
      <c r="E292" s="24"/>
      <c r="F292" s="23"/>
      <c r="G292" s="24">
        <v>1</v>
      </c>
      <c r="H292" s="25" t="s">
        <v>551</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2844</v>
      </c>
      <c r="D293" s="23" t="s">
        <v>2845</v>
      </c>
      <c r="E293" s="24"/>
      <c r="F293" s="23"/>
      <c r="G293" s="24">
        <v>1</v>
      </c>
      <c r="H293" s="25" t="s">
        <v>551</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2846</v>
      </c>
      <c r="D294" s="23" t="s">
        <v>2847</v>
      </c>
      <c r="E294" s="24"/>
      <c r="F294" s="23"/>
      <c r="G294" s="24">
        <v>1</v>
      </c>
      <c r="H294" s="25" t="s">
        <v>2353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2848</v>
      </c>
      <c r="D295" s="23" t="s">
        <v>2561</v>
      </c>
      <c r="E295" s="24"/>
      <c r="F295" s="23"/>
      <c r="G295" s="24">
        <v>4</v>
      </c>
      <c r="H295" s="25" t="s">
        <v>551</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2849</v>
      </c>
      <c r="D296" s="23" t="s">
        <v>2850</v>
      </c>
      <c r="E296" s="24"/>
      <c r="F296" s="23"/>
      <c r="G296" s="24">
        <v>800</v>
      </c>
      <c r="H296" s="25" t="s">
        <v>626</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2851</v>
      </c>
      <c r="D297" s="23" t="s">
        <v>2852</v>
      </c>
      <c r="E297" s="24"/>
      <c r="F297" s="23"/>
      <c r="G297" s="24">
        <v>22</v>
      </c>
      <c r="H297" s="25" t="s">
        <v>551</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2853</v>
      </c>
      <c r="D298" s="23" t="s">
        <v>2657</v>
      </c>
      <c r="E298" s="24"/>
      <c r="F298" s="22"/>
      <c r="G298" s="24">
        <v>1</v>
      </c>
      <c r="H298" s="25" t="s">
        <v>551</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2854</v>
      </c>
      <c r="D299" s="23" t="s">
        <v>2399</v>
      </c>
      <c r="E299" s="24"/>
      <c r="F299" s="22"/>
      <c r="G299" s="24">
        <v>1</v>
      </c>
      <c r="H299" s="25" t="s">
        <v>551</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2855</v>
      </c>
      <c r="D300" s="23" t="s">
        <v>2856</v>
      </c>
      <c r="E300" s="24"/>
      <c r="F300" s="22"/>
      <c r="G300" s="24">
        <v>1</v>
      </c>
      <c r="H300" s="25" t="s">
        <v>626</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2857</v>
      </c>
      <c r="D301" s="23" t="s">
        <v>2657</v>
      </c>
      <c r="E301" s="24"/>
      <c r="F301" s="22"/>
      <c r="G301" s="24">
        <v>3</v>
      </c>
      <c r="H301" s="25" t="s">
        <v>551</v>
      </c>
      <c r="I301" s="26">
        <v>42979</v>
      </c>
      <c r="J301" s="26">
        <v>42979</v>
      </c>
      <c r="K301" s="27">
        <v>6000</v>
      </c>
      <c r="L301" s="28">
        <v>5430</v>
      </c>
      <c r="M301" s="28">
        <v>5700</v>
      </c>
      <c r="N301" s="29">
        <v>0.8</v>
      </c>
      <c r="O301" s="28">
        <v>4560</v>
      </c>
      <c r="P301" s="34"/>
      <c r="Q301" s="31" t="s">
        <v>482</v>
      </c>
    </row>
    <row r="302" ht="15.75" customHeight="1" spans="1:18">
      <c r="A302" s="18">
        <v>295</v>
      </c>
      <c r="B302" s="32"/>
      <c r="C302" s="22" t="s">
        <v>2858</v>
      </c>
      <c r="D302" s="23" t="s">
        <v>2859</v>
      </c>
      <c r="E302" s="24"/>
      <c r="F302" s="22"/>
      <c r="G302" s="24">
        <v>1</v>
      </c>
      <c r="H302" s="25" t="s">
        <v>551</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2860</v>
      </c>
      <c r="D303" s="23" t="s">
        <v>2861</v>
      </c>
      <c r="E303" s="24"/>
      <c r="F303" s="22"/>
      <c r="G303" s="24">
        <v>1</v>
      </c>
      <c r="H303" s="25" t="s">
        <v>551</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2862</v>
      </c>
      <c r="D304" s="23" t="s">
        <v>2863</v>
      </c>
      <c r="E304" s="24"/>
      <c r="F304" s="22"/>
      <c r="G304" s="24">
        <v>1</v>
      </c>
      <c r="H304" s="25" t="s">
        <v>551</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2864</v>
      </c>
      <c r="D305" s="23" t="s">
        <v>2469</v>
      </c>
      <c r="E305" s="24"/>
      <c r="F305" s="22"/>
      <c r="G305" s="24">
        <v>5</v>
      </c>
      <c r="H305" s="25" t="s">
        <v>551</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2865</v>
      </c>
      <c r="D306" s="23" t="s">
        <v>2681</v>
      </c>
      <c r="E306" s="24"/>
      <c r="F306" s="22"/>
      <c r="G306" s="24">
        <v>4</v>
      </c>
      <c r="H306" s="25" t="s">
        <v>551</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2866</v>
      </c>
      <c r="D307" s="23" t="s">
        <v>2424</v>
      </c>
      <c r="E307" s="24"/>
      <c r="F307" s="22"/>
      <c r="G307" s="24">
        <v>3</v>
      </c>
      <c r="H307" s="25" t="s">
        <v>551</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2867</v>
      </c>
      <c r="D308" s="23" t="s">
        <v>2868</v>
      </c>
      <c r="E308" s="24"/>
      <c r="F308" s="22"/>
      <c r="G308" s="24">
        <v>1</v>
      </c>
      <c r="H308" s="25" t="s">
        <v>551</v>
      </c>
      <c r="I308" s="26">
        <v>43188</v>
      </c>
      <c r="J308" s="26">
        <v>43188</v>
      </c>
      <c r="K308" s="27">
        <v>2350</v>
      </c>
      <c r="L308" s="28">
        <v>2238.4</v>
      </c>
      <c r="M308" s="28">
        <v>2350</v>
      </c>
      <c r="N308" s="29">
        <v>0.9</v>
      </c>
      <c r="O308" s="28">
        <v>2120</v>
      </c>
      <c r="P308" s="34"/>
      <c r="Q308" s="31" t="s">
        <v>482</v>
      </c>
    </row>
    <row r="309" ht="15.75" customHeight="1" spans="1:17">
      <c r="A309" s="18">
        <v>302</v>
      </c>
      <c r="B309" s="32"/>
      <c r="C309" s="22" t="s">
        <v>2869</v>
      </c>
      <c r="D309" s="23" t="s">
        <v>2469</v>
      </c>
      <c r="E309" s="24"/>
      <c r="F309" s="22"/>
      <c r="G309" s="24">
        <v>5</v>
      </c>
      <c r="H309" s="25" t="s">
        <v>551</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2870</v>
      </c>
      <c r="D310" s="23" t="s">
        <v>2469</v>
      </c>
      <c r="E310" s="24"/>
      <c r="F310" s="22"/>
      <c r="G310" s="24">
        <v>2</v>
      </c>
      <c r="H310" s="25" t="s">
        <v>551</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2871</v>
      </c>
      <c r="D311" s="23" t="s">
        <v>2424</v>
      </c>
      <c r="E311" s="24"/>
      <c r="F311" s="22"/>
      <c r="G311" s="24">
        <v>2</v>
      </c>
      <c r="H311" s="25" t="s">
        <v>551</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2872</v>
      </c>
      <c r="D312" s="22" t="s">
        <v>2421</v>
      </c>
      <c r="E312" s="24"/>
      <c r="F312" s="22"/>
      <c r="G312" s="24">
        <v>2</v>
      </c>
      <c r="H312" s="25" t="s">
        <v>551</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2873</v>
      </c>
      <c r="D313" s="23" t="s">
        <v>2359</v>
      </c>
      <c r="E313" s="24"/>
      <c r="F313" s="22"/>
      <c r="G313" s="24">
        <v>1</v>
      </c>
      <c r="H313" s="25" t="s">
        <v>551</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2874</v>
      </c>
      <c r="D314" s="23" t="s">
        <v>2440</v>
      </c>
      <c r="E314" s="24"/>
      <c r="F314" s="22"/>
      <c r="G314" s="24">
        <v>1</v>
      </c>
      <c r="H314" s="25" t="s">
        <v>551</v>
      </c>
      <c r="I314" s="26">
        <v>41183</v>
      </c>
      <c r="J314" s="26">
        <v>41183</v>
      </c>
      <c r="K314" s="35">
        <v>4520</v>
      </c>
      <c r="L314" s="28">
        <v>226</v>
      </c>
      <c r="M314" s="28">
        <v>4430</v>
      </c>
      <c r="N314" s="29">
        <v>0.46</v>
      </c>
      <c r="O314" s="28">
        <v>2040</v>
      </c>
      <c r="P314" s="34"/>
      <c r="Q314" s="31" t="s">
        <v>482</v>
      </c>
    </row>
    <row r="315" ht="15.75" customHeight="1" spans="1:17">
      <c r="A315" s="18">
        <v>308</v>
      </c>
      <c r="B315" s="32"/>
      <c r="C315" s="22" t="s">
        <v>2875</v>
      </c>
      <c r="D315" s="23" t="s">
        <v>2876</v>
      </c>
      <c r="E315" s="24"/>
      <c r="F315" s="23"/>
      <c r="G315" s="24">
        <v>1</v>
      </c>
      <c r="H315" s="25" t="s">
        <v>551</v>
      </c>
      <c r="I315" s="26">
        <v>41306</v>
      </c>
      <c r="J315" s="26">
        <v>41306</v>
      </c>
      <c r="K315" s="27">
        <v>2500</v>
      </c>
      <c r="L315" s="28">
        <v>125</v>
      </c>
      <c r="M315" s="28">
        <v>2250</v>
      </c>
      <c r="N315" s="29">
        <v>0.38</v>
      </c>
      <c r="O315" s="28">
        <v>860</v>
      </c>
      <c r="P315" s="34"/>
      <c r="Q315" s="31" t="s">
        <v>482</v>
      </c>
    </row>
    <row r="316" ht="15.75" customHeight="1" spans="1:17">
      <c r="A316" s="18">
        <v>309</v>
      </c>
      <c r="B316" s="32"/>
      <c r="C316" s="22" t="s">
        <v>2877</v>
      </c>
      <c r="D316" s="23" t="s">
        <v>2570</v>
      </c>
      <c r="E316" s="24"/>
      <c r="F316" s="22"/>
      <c r="G316" s="24">
        <v>1</v>
      </c>
      <c r="H316" s="25" t="s">
        <v>551</v>
      </c>
      <c r="I316" s="26">
        <v>41487</v>
      </c>
      <c r="J316" s="26">
        <v>41487</v>
      </c>
      <c r="K316" s="27">
        <v>4500</v>
      </c>
      <c r="L316" s="28">
        <v>225</v>
      </c>
      <c r="M316" s="28">
        <v>4460</v>
      </c>
      <c r="N316" s="29">
        <v>0.53</v>
      </c>
      <c r="O316" s="28">
        <v>2360</v>
      </c>
      <c r="P316" s="34"/>
      <c r="Q316" s="31" t="s">
        <v>482</v>
      </c>
    </row>
    <row r="317" ht="15.75" customHeight="1" spans="1:17">
      <c r="A317" s="18">
        <v>310</v>
      </c>
      <c r="B317" s="32"/>
      <c r="C317" s="22" t="s">
        <v>2878</v>
      </c>
      <c r="D317" s="23" t="s">
        <v>2362</v>
      </c>
      <c r="E317" s="24"/>
      <c r="F317" s="22"/>
      <c r="G317" s="24">
        <v>1</v>
      </c>
      <c r="H317" s="25" t="s">
        <v>551</v>
      </c>
      <c r="I317" s="26">
        <v>41579</v>
      </c>
      <c r="J317" s="26">
        <v>41579</v>
      </c>
      <c r="K317" s="27">
        <v>3000</v>
      </c>
      <c r="L317" s="28">
        <v>245</v>
      </c>
      <c r="M317" s="28">
        <v>2700</v>
      </c>
      <c r="N317" s="29">
        <v>0.46</v>
      </c>
      <c r="O317" s="28">
        <v>1240</v>
      </c>
      <c r="P317" s="34"/>
      <c r="Q317" s="31" t="s">
        <v>482</v>
      </c>
    </row>
    <row r="318" ht="15.75" customHeight="1" spans="1:17">
      <c r="A318" s="18">
        <v>311</v>
      </c>
      <c r="B318" s="32"/>
      <c r="C318" s="22" t="s">
        <v>2879</v>
      </c>
      <c r="D318" s="23" t="s">
        <v>2449</v>
      </c>
      <c r="E318" s="24" t="s">
        <v>2880</v>
      </c>
      <c r="F318" s="22"/>
      <c r="G318" s="24">
        <v>1</v>
      </c>
      <c r="H318" s="25" t="s">
        <v>551</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2881</v>
      </c>
      <c r="D319" s="22" t="s">
        <v>2506</v>
      </c>
      <c r="E319" s="24"/>
      <c r="F319" s="22"/>
      <c r="G319" s="24">
        <v>1</v>
      </c>
      <c r="H319" s="25" t="s">
        <v>551</v>
      </c>
      <c r="I319" s="26">
        <v>41730</v>
      </c>
      <c r="J319" s="26">
        <v>41730</v>
      </c>
      <c r="K319" s="36">
        <v>1600</v>
      </c>
      <c r="L319" s="28">
        <v>257.51</v>
      </c>
      <c r="M319" s="28">
        <v>1540</v>
      </c>
      <c r="N319" s="29">
        <v>0.5</v>
      </c>
      <c r="O319" s="28">
        <v>770</v>
      </c>
      <c r="P319" s="34"/>
      <c r="Q319" s="31" t="s">
        <v>482</v>
      </c>
    </row>
    <row r="320" ht="15.75" customHeight="1" spans="1:17">
      <c r="A320" s="18">
        <v>313</v>
      </c>
      <c r="B320" s="32"/>
      <c r="C320" s="22" t="s">
        <v>2882</v>
      </c>
      <c r="D320" s="23" t="s">
        <v>2883</v>
      </c>
      <c r="E320" s="24"/>
      <c r="F320" s="22"/>
      <c r="G320" s="24">
        <v>1</v>
      </c>
      <c r="H320" s="25" t="s">
        <v>551</v>
      </c>
      <c r="I320" s="26">
        <v>41760</v>
      </c>
      <c r="J320" s="26">
        <v>41760</v>
      </c>
      <c r="K320" s="36">
        <v>1500</v>
      </c>
      <c r="L320" s="28">
        <v>265</v>
      </c>
      <c r="M320" s="28">
        <v>1440</v>
      </c>
      <c r="N320" s="29">
        <v>0.51</v>
      </c>
      <c r="O320" s="28">
        <v>730</v>
      </c>
      <c r="P320" s="34"/>
      <c r="Q320" s="31" t="s">
        <v>482</v>
      </c>
    </row>
    <row r="321" ht="15.75" customHeight="1" spans="1:17">
      <c r="A321" s="18">
        <v>314</v>
      </c>
      <c r="B321" s="32"/>
      <c r="C321" s="22" t="s">
        <v>2884</v>
      </c>
      <c r="D321" s="23" t="s">
        <v>2648</v>
      </c>
      <c r="E321" s="24"/>
      <c r="F321" s="22"/>
      <c r="G321" s="24">
        <v>1</v>
      </c>
      <c r="H321" s="25" t="s">
        <v>551</v>
      </c>
      <c r="I321" s="26">
        <v>41821</v>
      </c>
      <c r="J321" s="26">
        <v>41821</v>
      </c>
      <c r="K321" s="36">
        <v>2180</v>
      </c>
      <c r="L321" s="28">
        <v>454</v>
      </c>
      <c r="M321" s="28">
        <v>2090</v>
      </c>
      <c r="N321" s="29">
        <v>0.52</v>
      </c>
      <c r="O321" s="28">
        <v>1090</v>
      </c>
      <c r="P321" s="34"/>
      <c r="Q321" s="31" t="s">
        <v>482</v>
      </c>
    </row>
    <row r="322" ht="15.75" customHeight="1" spans="1:17">
      <c r="A322" s="18">
        <v>315</v>
      </c>
      <c r="B322" s="32"/>
      <c r="C322" s="22" t="s">
        <v>2885</v>
      </c>
      <c r="D322" s="22" t="s">
        <v>2362</v>
      </c>
      <c r="E322" s="24"/>
      <c r="F322" s="22"/>
      <c r="G322" s="24">
        <v>1</v>
      </c>
      <c r="H322" s="25" t="s">
        <v>551</v>
      </c>
      <c r="I322" s="26">
        <v>41852</v>
      </c>
      <c r="J322" s="26">
        <v>41852</v>
      </c>
      <c r="K322" s="36">
        <v>1800</v>
      </c>
      <c r="L322" s="28">
        <v>403.5</v>
      </c>
      <c r="M322" s="28">
        <v>1730</v>
      </c>
      <c r="N322" s="29">
        <v>0.53</v>
      </c>
      <c r="O322" s="28">
        <v>920</v>
      </c>
      <c r="P322" s="34"/>
      <c r="Q322" s="31" t="s">
        <v>482</v>
      </c>
    </row>
    <row r="323" ht="15.75" customHeight="1" spans="1:17">
      <c r="A323" s="18">
        <v>316</v>
      </c>
      <c r="B323" s="32"/>
      <c r="C323" s="22" t="s">
        <v>2886</v>
      </c>
      <c r="D323" s="22" t="s">
        <v>2410</v>
      </c>
      <c r="E323" s="24"/>
      <c r="F323" s="22"/>
      <c r="G323" s="24">
        <v>1</v>
      </c>
      <c r="H323" s="25" t="s">
        <v>551</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2887</v>
      </c>
      <c r="D324" s="22" t="s">
        <v>2888</v>
      </c>
      <c r="E324" s="24"/>
      <c r="F324" s="22" t="s">
        <v>2366</v>
      </c>
      <c r="G324" s="24">
        <v>1</v>
      </c>
      <c r="H324" s="25" t="s">
        <v>551</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2889</v>
      </c>
      <c r="D325" s="23" t="s">
        <v>2506</v>
      </c>
      <c r="E325" s="24" t="s">
        <v>2890</v>
      </c>
      <c r="F325" s="22"/>
      <c r="G325" s="24">
        <v>3</v>
      </c>
      <c r="H325" s="25" t="s">
        <v>551</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2891</v>
      </c>
      <c r="D326" s="22" t="s">
        <v>2506</v>
      </c>
      <c r="E326" s="22" t="s">
        <v>2892</v>
      </c>
      <c r="F326" s="22"/>
      <c r="G326" s="24">
        <v>1</v>
      </c>
      <c r="H326" s="25" t="s">
        <v>551</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2893</v>
      </c>
      <c r="D327" s="22" t="s">
        <v>2365</v>
      </c>
      <c r="E327" s="24"/>
      <c r="F327" s="22" t="s">
        <v>2366</v>
      </c>
      <c r="G327" s="24">
        <v>2</v>
      </c>
      <c r="H327" s="25" t="s">
        <v>551</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2894</v>
      </c>
      <c r="D328" s="22" t="s">
        <v>2428</v>
      </c>
      <c r="E328" s="22"/>
      <c r="F328" s="22"/>
      <c r="G328" s="24">
        <v>1</v>
      </c>
      <c r="H328" s="25" t="s">
        <v>551</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2895</v>
      </c>
      <c r="D329" s="22" t="s">
        <v>2362</v>
      </c>
      <c r="E329" s="22" t="s">
        <v>2555</v>
      </c>
      <c r="F329" s="22"/>
      <c r="G329" s="24">
        <v>1</v>
      </c>
      <c r="H329" s="25" t="s">
        <v>551</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2896</v>
      </c>
      <c r="D330" s="22" t="s">
        <v>2410</v>
      </c>
      <c r="E330" s="22"/>
      <c r="F330" s="22"/>
      <c r="G330" s="24">
        <v>1</v>
      </c>
      <c r="H330" s="25" t="s">
        <v>551</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2897</v>
      </c>
      <c r="D331" s="22" t="s">
        <v>2362</v>
      </c>
      <c r="E331" s="22"/>
      <c r="F331" s="22"/>
      <c r="G331" s="24">
        <v>1</v>
      </c>
      <c r="H331" s="25" t="s">
        <v>551</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2898</v>
      </c>
      <c r="D332" s="22" t="s">
        <v>2863</v>
      </c>
      <c r="E332" s="22"/>
      <c r="F332" s="22" t="s">
        <v>2899</v>
      </c>
      <c r="G332" s="24">
        <v>1</v>
      </c>
      <c r="H332" s="25" t="s">
        <v>551</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2900</v>
      </c>
      <c r="D333" s="22" t="s">
        <v>2901</v>
      </c>
      <c r="E333" s="22"/>
      <c r="F333" s="22"/>
      <c r="G333" s="24">
        <v>1</v>
      </c>
      <c r="H333" s="25" t="s">
        <v>551</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2902</v>
      </c>
      <c r="D334" s="23" t="s">
        <v>2903</v>
      </c>
      <c r="E334" s="22"/>
      <c r="F334" s="22"/>
      <c r="G334" s="24">
        <v>1</v>
      </c>
      <c r="H334" s="25" t="s">
        <v>626</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2904</v>
      </c>
      <c r="D335" s="22" t="s">
        <v>2736</v>
      </c>
      <c r="E335" s="22"/>
      <c r="F335" s="22"/>
      <c r="G335" s="24">
        <v>2</v>
      </c>
      <c r="H335" s="25" t="s">
        <v>551</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2905</v>
      </c>
      <c r="D336" s="22" t="s">
        <v>2906</v>
      </c>
      <c r="E336" s="22"/>
      <c r="F336" s="22"/>
      <c r="G336" s="24">
        <v>1</v>
      </c>
      <c r="H336" s="25" t="s">
        <v>551</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2907</v>
      </c>
      <c r="D337" s="23" t="s">
        <v>2736</v>
      </c>
      <c r="E337" s="22" t="s">
        <v>2908</v>
      </c>
      <c r="F337" s="22"/>
      <c r="G337" s="24">
        <v>4</v>
      </c>
      <c r="H337" s="25" t="s">
        <v>551</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2909</v>
      </c>
      <c r="D338" s="22" t="s">
        <v>2428</v>
      </c>
      <c r="E338" s="22"/>
      <c r="F338" s="22"/>
      <c r="G338" s="24">
        <v>1</v>
      </c>
      <c r="H338" s="25" t="s">
        <v>551</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2910</v>
      </c>
      <c r="D339" s="22" t="s">
        <v>2911</v>
      </c>
      <c r="E339" s="22"/>
      <c r="F339" s="22"/>
      <c r="G339" s="24">
        <v>1</v>
      </c>
      <c r="H339" s="25" t="s">
        <v>551</v>
      </c>
      <c r="I339" s="26">
        <v>42430</v>
      </c>
      <c r="J339" s="26">
        <v>42430</v>
      </c>
      <c r="K339" s="27">
        <v>950</v>
      </c>
      <c r="L339" s="28">
        <v>498.8</v>
      </c>
      <c r="M339" s="28">
        <v>930</v>
      </c>
      <c r="N339" s="29">
        <v>0.48</v>
      </c>
      <c r="O339" s="28">
        <v>450</v>
      </c>
      <c r="P339" s="34"/>
      <c r="Q339" s="31" t="s">
        <v>482</v>
      </c>
    </row>
    <row r="340" ht="15.75" customHeight="1" spans="1:17">
      <c r="A340" s="18">
        <v>333</v>
      </c>
      <c r="B340" s="32"/>
      <c r="C340" s="22" t="s">
        <v>2912</v>
      </c>
      <c r="D340" s="22" t="s">
        <v>2410</v>
      </c>
      <c r="E340" s="22"/>
      <c r="F340" s="22"/>
      <c r="G340" s="24">
        <v>1</v>
      </c>
      <c r="H340" s="25" t="s">
        <v>551</v>
      </c>
      <c r="I340" s="26">
        <v>42430</v>
      </c>
      <c r="J340" s="26">
        <v>42430</v>
      </c>
      <c r="K340" s="27">
        <v>1400</v>
      </c>
      <c r="L340" s="28">
        <v>734.9</v>
      </c>
      <c r="M340" s="28">
        <v>1260</v>
      </c>
      <c r="N340" s="29">
        <v>0.61</v>
      </c>
      <c r="O340" s="28">
        <v>770</v>
      </c>
      <c r="P340" s="34"/>
      <c r="Q340" s="31" t="s">
        <v>482</v>
      </c>
    </row>
    <row r="341" ht="15.75" customHeight="1" spans="1:17">
      <c r="A341" s="18">
        <v>334</v>
      </c>
      <c r="B341" s="32"/>
      <c r="C341" s="22" t="s">
        <v>2913</v>
      </c>
      <c r="D341" s="22" t="s">
        <v>2506</v>
      </c>
      <c r="E341" s="22" t="s">
        <v>2914</v>
      </c>
      <c r="F341" s="22"/>
      <c r="G341" s="24">
        <v>1</v>
      </c>
      <c r="H341" s="25" t="s">
        <v>551</v>
      </c>
      <c r="I341" s="26">
        <v>42430</v>
      </c>
      <c r="J341" s="26">
        <v>42430</v>
      </c>
      <c r="K341" s="27">
        <v>1600</v>
      </c>
      <c r="L341" s="28">
        <v>840.1</v>
      </c>
      <c r="M341" s="28">
        <v>1460</v>
      </c>
      <c r="N341" s="29">
        <v>0.69</v>
      </c>
      <c r="O341" s="28">
        <v>1010</v>
      </c>
      <c r="P341" s="34"/>
      <c r="Q341" s="31" t="s">
        <v>482</v>
      </c>
    </row>
    <row r="342" ht="15.75" customHeight="1" spans="1:17">
      <c r="A342" s="18">
        <v>335</v>
      </c>
      <c r="B342" s="32"/>
      <c r="C342" s="22" t="s">
        <v>2915</v>
      </c>
      <c r="D342" s="22" t="s">
        <v>2916</v>
      </c>
      <c r="E342" s="22"/>
      <c r="F342" s="23"/>
      <c r="G342" s="24">
        <v>1</v>
      </c>
      <c r="H342" s="25" t="s">
        <v>551</v>
      </c>
      <c r="I342" s="26">
        <v>42522</v>
      </c>
      <c r="J342" s="26">
        <v>42522</v>
      </c>
      <c r="K342" s="27">
        <v>1300</v>
      </c>
      <c r="L342" s="28">
        <v>744.34</v>
      </c>
      <c r="M342" s="28">
        <v>1260</v>
      </c>
      <c r="N342" s="29">
        <v>0.77</v>
      </c>
      <c r="O342" s="28">
        <v>970</v>
      </c>
      <c r="P342" s="34"/>
      <c r="Q342" s="31" t="s">
        <v>482</v>
      </c>
    </row>
    <row r="343" ht="15.75" customHeight="1" spans="1:17">
      <c r="A343" s="18">
        <v>336</v>
      </c>
      <c r="B343" s="32"/>
      <c r="C343" s="22" t="s">
        <v>2917</v>
      </c>
      <c r="D343" s="22" t="s">
        <v>2416</v>
      </c>
      <c r="E343" s="22"/>
      <c r="F343" s="23"/>
      <c r="G343" s="24">
        <v>2</v>
      </c>
      <c r="H343" s="25" t="s">
        <v>551</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2918</v>
      </c>
      <c r="D344" s="22" t="s">
        <v>2416</v>
      </c>
      <c r="E344" s="22"/>
      <c r="F344" s="23"/>
      <c r="G344" s="24">
        <v>1</v>
      </c>
      <c r="H344" s="25" t="s">
        <v>551</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2919</v>
      </c>
      <c r="D345" s="22" t="s">
        <v>2410</v>
      </c>
      <c r="E345" s="22"/>
      <c r="F345" s="22"/>
      <c r="G345" s="24">
        <v>1</v>
      </c>
      <c r="H345" s="25" t="s">
        <v>551</v>
      </c>
      <c r="I345" s="26">
        <v>42614</v>
      </c>
      <c r="J345" s="26">
        <v>42614</v>
      </c>
      <c r="K345" s="35">
        <v>1250</v>
      </c>
      <c r="L345" s="28">
        <v>775.04</v>
      </c>
      <c r="M345" s="28">
        <v>1130</v>
      </c>
      <c r="N345" s="29">
        <v>0.68</v>
      </c>
      <c r="O345" s="28">
        <v>770</v>
      </c>
      <c r="P345" s="34"/>
      <c r="Q345" s="31" t="s">
        <v>482</v>
      </c>
    </row>
    <row r="346" ht="15.75" customHeight="1" spans="1:17">
      <c r="A346" s="18">
        <v>339</v>
      </c>
      <c r="B346" s="32"/>
      <c r="C346" s="22" t="s">
        <v>2920</v>
      </c>
      <c r="D346" s="23" t="s">
        <v>2428</v>
      </c>
      <c r="E346" s="22" t="s">
        <v>2429</v>
      </c>
      <c r="F346" s="22"/>
      <c r="G346" s="24">
        <v>1</v>
      </c>
      <c r="H346" s="25" t="s">
        <v>551</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2921</v>
      </c>
      <c r="D347" s="23" t="s">
        <v>2922</v>
      </c>
      <c r="E347" s="24"/>
      <c r="F347" s="22"/>
      <c r="G347" s="24">
        <v>1</v>
      </c>
      <c r="H347" s="25" t="s">
        <v>551</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2923</v>
      </c>
      <c r="D348" s="22" t="s">
        <v>2924</v>
      </c>
      <c r="E348" s="24"/>
      <c r="F348" s="22"/>
      <c r="G348" s="24">
        <v>2</v>
      </c>
      <c r="H348" s="25" t="s">
        <v>551</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2925</v>
      </c>
      <c r="D349" s="22" t="s">
        <v>2442</v>
      </c>
      <c r="E349" s="24"/>
      <c r="F349" s="22"/>
      <c r="G349" s="24">
        <v>1</v>
      </c>
      <c r="H349" s="25" t="s">
        <v>551</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2926</v>
      </c>
      <c r="D350" s="22" t="s">
        <v>2927</v>
      </c>
      <c r="E350" s="24"/>
      <c r="F350" s="22"/>
      <c r="G350" s="24">
        <v>2</v>
      </c>
      <c r="H350" s="25" t="s">
        <v>551</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2928</v>
      </c>
      <c r="D351" s="22" t="s">
        <v>2929</v>
      </c>
      <c r="E351" s="24" t="s">
        <v>2502</v>
      </c>
      <c r="F351" s="22"/>
      <c r="G351" s="24">
        <v>1</v>
      </c>
      <c r="H351" s="25" t="s">
        <v>551</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2930</v>
      </c>
      <c r="D352" s="22" t="s">
        <v>2596</v>
      </c>
      <c r="E352" s="24"/>
      <c r="F352" s="22"/>
      <c r="G352" s="24">
        <v>1</v>
      </c>
      <c r="H352" s="25" t="s">
        <v>551</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2931</v>
      </c>
      <c r="D353" s="22" t="s">
        <v>2596</v>
      </c>
      <c r="E353" s="24"/>
      <c r="F353" s="22"/>
      <c r="G353" s="24">
        <v>1</v>
      </c>
      <c r="H353" s="25" t="s">
        <v>551</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2932</v>
      </c>
      <c r="D354" s="22" t="s">
        <v>2933</v>
      </c>
      <c r="E354" s="24"/>
      <c r="F354" s="22" t="s">
        <v>2934</v>
      </c>
      <c r="G354" s="24">
        <v>1</v>
      </c>
      <c r="H354" s="25" t="s">
        <v>2498</v>
      </c>
      <c r="I354" s="26">
        <v>41487</v>
      </c>
      <c r="J354" s="26">
        <v>41487</v>
      </c>
      <c r="K354" s="36">
        <v>3100</v>
      </c>
      <c r="L354" s="28">
        <v>155</v>
      </c>
      <c r="M354" s="28">
        <v>2670</v>
      </c>
      <c r="N354" s="29">
        <v>0.15</v>
      </c>
      <c r="O354" s="28">
        <v>400</v>
      </c>
      <c r="P354" s="34"/>
      <c r="Q354" s="31" t="s">
        <v>482</v>
      </c>
    </row>
    <row r="355" ht="15.75" customHeight="1" spans="1:17">
      <c r="A355" s="18">
        <v>348</v>
      </c>
      <c r="B355" s="32"/>
      <c r="C355" s="22" t="s">
        <v>2935</v>
      </c>
      <c r="D355" s="22" t="s">
        <v>2780</v>
      </c>
      <c r="E355" s="24"/>
      <c r="F355" s="22"/>
      <c r="G355" s="24">
        <v>1</v>
      </c>
      <c r="H355" s="25" t="s">
        <v>2498</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2936</v>
      </c>
      <c r="D356" s="22" t="s">
        <v>2527</v>
      </c>
      <c r="E356" s="24"/>
      <c r="F356" s="22"/>
      <c r="G356" s="24">
        <v>1</v>
      </c>
      <c r="H356" s="25" t="s">
        <v>2353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2937</v>
      </c>
      <c r="D357" s="22" t="s">
        <v>2749</v>
      </c>
      <c r="E357" s="24"/>
      <c r="F357" s="22"/>
      <c r="G357" s="24">
        <v>1</v>
      </c>
      <c r="H357" s="25" t="s">
        <v>626</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2938</v>
      </c>
      <c r="D358" s="22" t="s">
        <v>2939</v>
      </c>
      <c r="E358" s="24"/>
      <c r="F358" s="22"/>
      <c r="G358" s="24">
        <v>1</v>
      </c>
      <c r="H358" s="25" t="s">
        <v>2353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2940</v>
      </c>
      <c r="D359" s="22" t="s">
        <v>2941</v>
      </c>
      <c r="E359" s="24"/>
      <c r="F359" s="22"/>
      <c r="G359" s="24">
        <v>1</v>
      </c>
      <c r="H359" s="25" t="s">
        <v>2353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2942</v>
      </c>
      <c r="D360" s="23" t="s">
        <v>2943</v>
      </c>
      <c r="E360" s="24"/>
      <c r="F360" s="22"/>
      <c r="G360" s="24">
        <v>1</v>
      </c>
      <c r="H360" s="25" t="s">
        <v>2353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2944</v>
      </c>
      <c r="D361" s="23" t="s">
        <v>2945</v>
      </c>
      <c r="E361" s="24" t="s">
        <v>2946</v>
      </c>
      <c r="F361" s="23"/>
      <c r="G361" s="24">
        <v>1</v>
      </c>
      <c r="H361" s="25" t="s">
        <v>2353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2947</v>
      </c>
      <c r="D362" s="23" t="s">
        <v>2948</v>
      </c>
      <c r="E362" s="24" t="s">
        <v>2949</v>
      </c>
      <c r="F362" s="23"/>
      <c r="G362" s="24">
        <v>1</v>
      </c>
      <c r="H362" s="25" t="s">
        <v>2767</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2950</v>
      </c>
      <c r="D363" s="23" t="s">
        <v>2527</v>
      </c>
      <c r="E363" s="24"/>
      <c r="F363" s="23"/>
      <c r="G363" s="24">
        <v>1</v>
      </c>
      <c r="H363" s="25" t="s">
        <v>2353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2951</v>
      </c>
      <c r="D364" s="23" t="s">
        <v>2952</v>
      </c>
      <c r="E364" s="24"/>
      <c r="F364" s="22"/>
      <c r="G364" s="24">
        <v>1</v>
      </c>
      <c r="H364" s="25" t="s">
        <v>626</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2953</v>
      </c>
      <c r="D365" s="23" t="s">
        <v>2954</v>
      </c>
      <c r="E365" s="24"/>
      <c r="F365" s="23"/>
      <c r="G365" s="24">
        <v>1</v>
      </c>
      <c r="H365" s="25" t="s">
        <v>2353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2955</v>
      </c>
      <c r="D366" s="23" t="s">
        <v>2419</v>
      </c>
      <c r="E366" s="24"/>
      <c r="F366" s="23"/>
      <c r="G366" s="24">
        <v>3</v>
      </c>
      <c r="H366" s="25" t="s">
        <v>551</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2956</v>
      </c>
      <c r="D367" s="23" t="s">
        <v>2957</v>
      </c>
      <c r="E367" s="24"/>
      <c r="F367" s="23"/>
      <c r="G367" s="24">
        <v>1</v>
      </c>
      <c r="H367" s="25" t="s">
        <v>2486</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2958</v>
      </c>
      <c r="D368" s="23" t="s">
        <v>2959</v>
      </c>
      <c r="E368" s="24"/>
      <c r="F368" s="22"/>
      <c r="G368" s="24">
        <v>1</v>
      </c>
      <c r="H368" s="25" t="s">
        <v>551</v>
      </c>
      <c r="I368" s="26">
        <v>42614</v>
      </c>
      <c r="J368" s="26">
        <v>42614</v>
      </c>
      <c r="K368" s="27">
        <v>1500</v>
      </c>
      <c r="L368" s="28">
        <v>930</v>
      </c>
      <c r="M368" s="28">
        <v>1460</v>
      </c>
      <c r="N368" s="29">
        <v>0.78</v>
      </c>
      <c r="O368" s="28">
        <v>1140</v>
      </c>
      <c r="P368" s="34"/>
      <c r="Q368" s="31" t="s">
        <v>482</v>
      </c>
    </row>
    <row r="369" ht="15.75" customHeight="1" spans="1:18">
      <c r="A369" s="18">
        <v>362</v>
      </c>
      <c r="B369" s="32"/>
      <c r="C369" s="22" t="s">
        <v>2960</v>
      </c>
      <c r="D369" s="23" t="s">
        <v>2961</v>
      </c>
      <c r="E369" s="24"/>
      <c r="F369" s="22"/>
      <c r="G369" s="24">
        <v>300</v>
      </c>
      <c r="H369" s="25" t="s">
        <v>626</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2962</v>
      </c>
      <c r="D370" s="23" t="s">
        <v>2963</v>
      </c>
      <c r="E370" s="24"/>
      <c r="F370" s="22"/>
      <c r="G370" s="24">
        <v>1</v>
      </c>
      <c r="H370" s="25" t="s">
        <v>2353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2964</v>
      </c>
      <c r="D371" s="23" t="s">
        <v>2965</v>
      </c>
      <c r="E371" s="24"/>
      <c r="F371" s="22"/>
      <c r="G371" s="24">
        <v>1</v>
      </c>
      <c r="H371" s="25" t="s">
        <v>551</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2966</v>
      </c>
      <c r="D372" s="23" t="s">
        <v>2967</v>
      </c>
      <c r="E372" s="24"/>
      <c r="F372" s="22"/>
      <c r="G372" s="24">
        <v>1</v>
      </c>
      <c r="H372" s="25" t="s">
        <v>551</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2968</v>
      </c>
      <c r="D373" s="23" t="s">
        <v>2969</v>
      </c>
      <c r="E373" s="24" t="s">
        <v>2492</v>
      </c>
      <c r="F373" s="22"/>
      <c r="G373" s="24">
        <v>1</v>
      </c>
      <c r="H373" s="25" t="s">
        <v>2353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2970</v>
      </c>
      <c r="D374" s="23" t="s">
        <v>2971</v>
      </c>
      <c r="E374" s="24" t="s">
        <v>2492</v>
      </c>
      <c r="F374" s="22"/>
      <c r="G374" s="24">
        <v>1</v>
      </c>
      <c r="H374" s="25" t="s">
        <v>2353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2972</v>
      </c>
      <c r="D375" s="23" t="s">
        <v>2973</v>
      </c>
      <c r="E375" s="24" t="s">
        <v>2974</v>
      </c>
      <c r="F375" s="22"/>
      <c r="G375" s="24">
        <v>1</v>
      </c>
      <c r="H375" s="25" t="s">
        <v>551</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2975</v>
      </c>
      <c r="D376" s="23" t="s">
        <v>2419</v>
      </c>
      <c r="E376" s="24"/>
      <c r="F376" s="22"/>
      <c r="G376" s="24">
        <v>1</v>
      </c>
      <c r="H376" s="25" t="s">
        <v>551</v>
      </c>
      <c r="I376" s="26">
        <v>42948</v>
      </c>
      <c r="J376" s="26">
        <v>42948</v>
      </c>
      <c r="K376" s="27">
        <v>1080</v>
      </c>
      <c r="L376" s="28">
        <v>857.7</v>
      </c>
      <c r="M376" s="28">
        <v>1030</v>
      </c>
      <c r="N376" s="29">
        <v>0.86</v>
      </c>
      <c r="O376" s="28">
        <v>890</v>
      </c>
      <c r="P376" s="34"/>
      <c r="Q376" s="31" t="s">
        <v>482</v>
      </c>
    </row>
    <row r="377" ht="15.75" customHeight="1" spans="1:18">
      <c r="A377" s="18">
        <v>370</v>
      </c>
      <c r="B377" s="32"/>
      <c r="C377" s="22" t="s">
        <v>2976</v>
      </c>
      <c r="D377" s="23" t="s">
        <v>2749</v>
      </c>
      <c r="E377" s="24"/>
      <c r="F377" s="22"/>
      <c r="G377" s="24">
        <v>1</v>
      </c>
      <c r="H377" s="25" t="s">
        <v>626</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2977</v>
      </c>
      <c r="D378" s="23" t="s">
        <v>2978</v>
      </c>
      <c r="E378" s="24"/>
      <c r="F378" s="22"/>
      <c r="G378" s="24">
        <v>1</v>
      </c>
      <c r="H378" s="25" t="s">
        <v>626</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2979</v>
      </c>
      <c r="D379" s="23" t="s">
        <v>2980</v>
      </c>
      <c r="E379" s="24"/>
      <c r="F379" s="22"/>
      <c r="G379" s="24">
        <v>421</v>
      </c>
      <c r="H379" s="25" t="s">
        <v>2981</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2982</v>
      </c>
      <c r="D380" s="23" t="s">
        <v>2983</v>
      </c>
      <c r="E380" s="24"/>
      <c r="F380" s="22"/>
      <c r="G380" s="24">
        <v>1</v>
      </c>
      <c r="H380" s="25" t="s">
        <v>626</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2984</v>
      </c>
      <c r="D381" s="23" t="s">
        <v>2980</v>
      </c>
      <c r="E381" s="24"/>
      <c r="F381" s="22"/>
      <c r="G381" s="24">
        <v>200</v>
      </c>
      <c r="H381" s="25" t="s">
        <v>2981</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2985</v>
      </c>
      <c r="D382" s="22" t="s">
        <v>2986</v>
      </c>
      <c r="E382" s="24" t="s">
        <v>2474</v>
      </c>
      <c r="F382" s="22"/>
      <c r="G382" s="24">
        <v>840</v>
      </c>
      <c r="H382" s="25" t="s">
        <v>626</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2987</v>
      </c>
      <c r="D383" s="23" t="s">
        <v>2988</v>
      </c>
      <c r="E383" s="24"/>
      <c r="F383" s="22"/>
      <c r="G383" s="24">
        <v>3</v>
      </c>
      <c r="H383" s="25" t="s">
        <v>626</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2989</v>
      </c>
      <c r="D384" s="23" t="s">
        <v>2648</v>
      </c>
      <c r="E384" s="24"/>
      <c r="F384" s="22"/>
      <c r="G384" s="24">
        <v>1</v>
      </c>
      <c r="H384" s="25" t="s">
        <v>551</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2990</v>
      </c>
      <c r="D385" s="23" t="s">
        <v>2991</v>
      </c>
      <c r="E385" s="24"/>
      <c r="F385" s="22"/>
      <c r="G385" s="24">
        <v>1</v>
      </c>
      <c r="H385" s="25" t="s">
        <v>626</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1418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2992</v>
      </c>
      <c r="D387" s="23" t="s">
        <v>2993</v>
      </c>
      <c r="E387" s="24"/>
      <c r="F387" s="22"/>
      <c r="G387" s="24">
        <v>1</v>
      </c>
      <c r="H387" s="25" t="s">
        <v>941</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2994</v>
      </c>
      <c r="D388" s="23" t="s">
        <v>2995</v>
      </c>
      <c r="E388" s="24"/>
      <c r="F388" s="22"/>
      <c r="G388" s="24">
        <v>1</v>
      </c>
      <c r="H388" s="25" t="s">
        <v>551</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2996</v>
      </c>
      <c r="D389" s="22" t="s">
        <v>2997</v>
      </c>
      <c r="E389" s="24"/>
      <c r="F389" s="22"/>
      <c r="G389" s="24">
        <v>1</v>
      </c>
      <c r="H389" s="25" t="s">
        <v>551</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2998</v>
      </c>
      <c r="D390" s="23" t="s">
        <v>1983</v>
      </c>
      <c r="E390" s="24"/>
      <c r="F390" s="23"/>
      <c r="G390" s="24">
        <v>1</v>
      </c>
      <c r="H390" s="25" t="s">
        <v>626</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2999</v>
      </c>
      <c r="D391" s="23" t="s">
        <v>3000</v>
      </c>
      <c r="E391" s="24"/>
      <c r="F391" s="22" t="s">
        <v>2568</v>
      </c>
      <c r="G391" s="24">
        <v>1</v>
      </c>
      <c r="H391" s="25" t="s">
        <v>551</v>
      </c>
      <c r="I391" s="26">
        <v>42108</v>
      </c>
      <c r="J391" s="26">
        <v>42108</v>
      </c>
      <c r="K391" s="36">
        <v>1650</v>
      </c>
      <c r="L391" s="28">
        <v>1114.46</v>
      </c>
      <c r="M391" s="28">
        <v>1520</v>
      </c>
      <c r="N391" s="29">
        <v>0.6</v>
      </c>
      <c r="O391" s="28">
        <v>910</v>
      </c>
      <c r="P391" s="34"/>
      <c r="Q391" s="31" t="s">
        <v>483</v>
      </c>
    </row>
    <row r="392" ht="15.75" customHeight="1" spans="1:17">
      <c r="A392" s="18">
        <v>385</v>
      </c>
      <c r="B392" s="46"/>
      <c r="C392" s="22" t="s">
        <v>3001</v>
      </c>
      <c r="D392" s="22" t="s">
        <v>3002</v>
      </c>
      <c r="E392" s="24" t="s">
        <v>2567</v>
      </c>
      <c r="F392" s="22" t="s">
        <v>2568</v>
      </c>
      <c r="G392" s="24">
        <v>1</v>
      </c>
      <c r="H392" s="25" t="s">
        <v>551</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3003</v>
      </c>
      <c r="D393" s="22" t="s">
        <v>3004</v>
      </c>
      <c r="E393" s="24"/>
      <c r="F393" s="22" t="s">
        <v>2568</v>
      </c>
      <c r="G393" s="24">
        <v>1</v>
      </c>
      <c r="H393" s="25" t="s">
        <v>551</v>
      </c>
      <c r="I393" s="26">
        <v>42108</v>
      </c>
      <c r="J393" s="26">
        <v>42108</v>
      </c>
      <c r="K393" s="27">
        <v>2400</v>
      </c>
      <c r="L393" s="28">
        <v>1621</v>
      </c>
      <c r="M393" s="28">
        <v>2160</v>
      </c>
      <c r="N393" s="29">
        <v>0.5</v>
      </c>
      <c r="O393" s="28">
        <v>1080</v>
      </c>
      <c r="P393" s="34"/>
      <c r="Q393" s="31" t="s">
        <v>483</v>
      </c>
    </row>
    <row r="394" ht="15.75" customHeight="1" spans="1:17">
      <c r="A394" s="18">
        <v>387</v>
      </c>
      <c r="B394" s="46"/>
      <c r="C394" s="22" t="s">
        <v>3005</v>
      </c>
      <c r="D394" s="22" t="s">
        <v>3006</v>
      </c>
      <c r="E394" s="24"/>
      <c r="F394" s="22" t="s">
        <v>2568</v>
      </c>
      <c r="G394" s="24">
        <v>1</v>
      </c>
      <c r="H394" s="25" t="s">
        <v>551</v>
      </c>
      <c r="I394" s="26">
        <v>42108</v>
      </c>
      <c r="J394" s="26">
        <v>42108</v>
      </c>
      <c r="K394" s="27">
        <v>3900</v>
      </c>
      <c r="L394" s="28">
        <v>2634.08</v>
      </c>
      <c r="M394" s="28">
        <v>3510</v>
      </c>
      <c r="N394" s="29">
        <v>0.6</v>
      </c>
      <c r="O394" s="28">
        <v>2110</v>
      </c>
      <c r="P394" s="34"/>
      <c r="Q394" s="31" t="s">
        <v>483</v>
      </c>
    </row>
    <row r="395" ht="15.75" customHeight="1" spans="1:17">
      <c r="A395" s="18">
        <v>388</v>
      </c>
      <c r="B395" s="46"/>
      <c r="C395" s="22" t="s">
        <v>3007</v>
      </c>
      <c r="D395" s="23" t="s">
        <v>3008</v>
      </c>
      <c r="E395" s="24" t="s">
        <v>3009</v>
      </c>
      <c r="F395" s="22" t="s">
        <v>2568</v>
      </c>
      <c r="G395" s="24">
        <v>2</v>
      </c>
      <c r="H395" s="25" t="s">
        <v>551</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3010</v>
      </c>
      <c r="D396" s="22" t="s">
        <v>2394</v>
      </c>
      <c r="E396" s="22"/>
      <c r="F396" s="22"/>
      <c r="G396" s="24">
        <v>2</v>
      </c>
      <c r="H396" s="25" t="s">
        <v>626</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3011</v>
      </c>
      <c r="D397" s="22" t="s">
        <v>2863</v>
      </c>
      <c r="E397" s="22"/>
      <c r="F397" s="22"/>
      <c r="G397" s="24">
        <v>1</v>
      </c>
      <c r="H397" s="25" t="s">
        <v>551</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3012</v>
      </c>
      <c r="D398" s="22" t="s">
        <v>2641</v>
      </c>
      <c r="E398" s="22"/>
      <c r="F398" s="22"/>
      <c r="G398" s="24">
        <v>1</v>
      </c>
      <c r="H398" s="25" t="s">
        <v>551</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3013</v>
      </c>
      <c r="D399" s="22" t="s">
        <v>3014</v>
      </c>
      <c r="E399" s="22"/>
      <c r="F399" s="22"/>
      <c r="G399" s="24">
        <v>1</v>
      </c>
      <c r="H399" s="25" t="s">
        <v>2353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3015</v>
      </c>
      <c r="D400" s="22" t="s">
        <v>3016</v>
      </c>
      <c r="E400" s="22"/>
      <c r="F400" s="22"/>
      <c r="G400" s="24">
        <v>1</v>
      </c>
      <c r="H400" s="25" t="s">
        <v>2353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3017</v>
      </c>
      <c r="D401" s="22" t="s">
        <v>2376</v>
      </c>
      <c r="E401" s="22"/>
      <c r="F401" s="22"/>
      <c r="G401" s="24">
        <v>1</v>
      </c>
      <c r="H401" s="25" t="s">
        <v>2353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3018</v>
      </c>
      <c r="D402" s="22" t="s">
        <v>3019</v>
      </c>
      <c r="E402" s="22"/>
      <c r="F402" s="22"/>
      <c r="G402" s="24">
        <v>1</v>
      </c>
      <c r="H402" s="25" t="s">
        <v>2353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3020</v>
      </c>
      <c r="D403" s="22" t="s">
        <v>3021</v>
      </c>
      <c r="E403" s="22"/>
      <c r="F403" s="22"/>
      <c r="G403" s="24">
        <v>1</v>
      </c>
      <c r="H403" s="25" t="s">
        <v>2353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3022</v>
      </c>
      <c r="D404" s="22" t="s">
        <v>3023</v>
      </c>
      <c r="E404" s="22"/>
      <c r="F404" s="22"/>
      <c r="G404" s="24">
        <v>1</v>
      </c>
      <c r="H404" s="25" t="s">
        <v>2353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3024</v>
      </c>
      <c r="D405" s="22" t="s">
        <v>2603</v>
      </c>
      <c r="E405" s="22"/>
      <c r="F405" s="22"/>
      <c r="G405" s="24">
        <v>1</v>
      </c>
      <c r="H405" s="25" t="s">
        <v>2353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3025</v>
      </c>
      <c r="D406" s="22" t="s">
        <v>3026</v>
      </c>
      <c r="E406" s="22"/>
      <c r="F406" s="22"/>
      <c r="G406" s="24">
        <v>1</v>
      </c>
      <c r="H406" s="25" t="s">
        <v>2353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3027</v>
      </c>
      <c r="D407" s="22" t="s">
        <v>3028</v>
      </c>
      <c r="E407" s="22"/>
      <c r="F407" s="22"/>
      <c r="G407" s="24">
        <v>1</v>
      </c>
      <c r="H407" s="25" t="s">
        <v>2353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3029</v>
      </c>
      <c r="D408" s="22" t="s">
        <v>3030</v>
      </c>
      <c r="E408" s="22"/>
      <c r="F408" s="22"/>
      <c r="G408" s="24">
        <v>1</v>
      </c>
      <c r="H408" s="25" t="s">
        <v>2353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3031</v>
      </c>
      <c r="D409" s="22" t="s">
        <v>3032</v>
      </c>
      <c r="E409" s="22"/>
      <c r="F409" s="22"/>
      <c r="G409" s="24">
        <v>1</v>
      </c>
      <c r="H409" s="25" t="s">
        <v>2353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3033</v>
      </c>
      <c r="D410" s="22" t="s">
        <v>3034</v>
      </c>
      <c r="E410" s="22"/>
      <c r="F410" s="22"/>
      <c r="G410" s="24">
        <v>1</v>
      </c>
      <c r="H410" s="25" t="s">
        <v>2353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3035</v>
      </c>
      <c r="D411" s="22" t="s">
        <v>2603</v>
      </c>
      <c r="E411" s="22"/>
      <c r="F411" s="22"/>
      <c r="G411" s="24">
        <v>1</v>
      </c>
      <c r="H411" s="25" t="s">
        <v>2353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3036</v>
      </c>
      <c r="D412" s="22" t="s">
        <v>2384</v>
      </c>
      <c r="E412" s="22"/>
      <c r="F412" s="22"/>
      <c r="G412" s="24">
        <v>1</v>
      </c>
      <c r="H412" s="25" t="s">
        <v>2486</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3037</v>
      </c>
      <c r="D413" s="22" t="s">
        <v>3038</v>
      </c>
      <c r="E413" s="22" t="s">
        <v>2388</v>
      </c>
      <c r="F413" s="22"/>
      <c r="G413" s="24">
        <v>1</v>
      </c>
      <c r="H413" s="25" t="s">
        <v>626</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3039</v>
      </c>
      <c r="D414" s="22" t="s">
        <v>2995</v>
      </c>
      <c r="E414" s="22"/>
      <c r="F414" s="22"/>
      <c r="G414" s="24">
        <v>2</v>
      </c>
      <c r="H414" s="25" t="s">
        <v>551</v>
      </c>
      <c r="I414" s="26">
        <v>42383</v>
      </c>
      <c r="J414" s="26">
        <v>42383</v>
      </c>
      <c r="K414" s="27">
        <v>9000</v>
      </c>
      <c r="L414" s="28">
        <v>6720</v>
      </c>
      <c r="M414" s="28">
        <v>8730</v>
      </c>
      <c r="N414" s="29">
        <v>0.73</v>
      </c>
      <c r="O414" s="28">
        <v>6370</v>
      </c>
      <c r="P414" s="34"/>
      <c r="Q414" s="31" t="s">
        <v>483</v>
      </c>
    </row>
    <row r="415" ht="15.75" customHeight="1" spans="1:17">
      <c r="A415" s="18">
        <v>408</v>
      </c>
      <c r="B415" s="46"/>
      <c r="C415" s="22" t="s">
        <v>3040</v>
      </c>
      <c r="D415" s="22" t="s">
        <v>2997</v>
      </c>
      <c r="E415" s="22"/>
      <c r="F415" s="22"/>
      <c r="G415" s="24">
        <v>1</v>
      </c>
      <c r="H415" s="25" t="s">
        <v>551</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3041</v>
      </c>
      <c r="D416" s="22" t="s">
        <v>3042</v>
      </c>
      <c r="E416" s="22"/>
      <c r="F416" s="22"/>
      <c r="G416" s="24">
        <v>1</v>
      </c>
      <c r="H416" s="25" t="s">
        <v>551</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3043</v>
      </c>
      <c r="D417" s="23" t="s">
        <v>2384</v>
      </c>
      <c r="E417" s="22"/>
      <c r="F417" s="22"/>
      <c r="G417" s="24">
        <v>1</v>
      </c>
      <c r="H417" s="25" t="s">
        <v>2486</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3044</v>
      </c>
      <c r="D418" s="22" t="s">
        <v>3045</v>
      </c>
      <c r="E418" s="22"/>
      <c r="F418" s="22"/>
      <c r="G418" s="24">
        <v>1</v>
      </c>
      <c r="H418" s="25" t="s">
        <v>551</v>
      </c>
      <c r="I418" s="26">
        <v>42627</v>
      </c>
      <c r="J418" s="26">
        <v>42627</v>
      </c>
      <c r="K418" s="27">
        <v>4680</v>
      </c>
      <c r="L418" s="28">
        <v>3790.8</v>
      </c>
      <c r="M418" s="28">
        <v>4260</v>
      </c>
      <c r="N418" s="29">
        <v>0.79</v>
      </c>
      <c r="O418" s="28">
        <v>3370</v>
      </c>
      <c r="P418" s="34"/>
      <c r="Q418" s="31" t="s">
        <v>483</v>
      </c>
    </row>
    <row r="419" ht="15.75" customHeight="1" spans="1:17">
      <c r="A419" s="18">
        <v>412</v>
      </c>
      <c r="B419" s="46"/>
      <c r="C419" s="22" t="s">
        <v>3046</v>
      </c>
      <c r="D419" s="22" t="s">
        <v>2603</v>
      </c>
      <c r="E419" s="24"/>
      <c r="F419" s="23"/>
      <c r="G419" s="24">
        <v>1</v>
      </c>
      <c r="H419" s="25" t="s">
        <v>2353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3047</v>
      </c>
      <c r="D420" s="22" t="s">
        <v>3048</v>
      </c>
      <c r="E420" s="24"/>
      <c r="F420" s="22"/>
      <c r="G420" s="24">
        <v>1</v>
      </c>
      <c r="H420" s="25" t="s">
        <v>551</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3049</v>
      </c>
      <c r="D421" s="22" t="s">
        <v>3050</v>
      </c>
      <c r="E421" s="24"/>
      <c r="F421" s="22"/>
      <c r="G421" s="24">
        <v>1</v>
      </c>
      <c r="H421" s="25" t="s">
        <v>626</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3051</v>
      </c>
      <c r="D422" s="22" t="s">
        <v>3052</v>
      </c>
      <c r="E422" s="24"/>
      <c r="F422" s="22"/>
      <c r="G422" s="24">
        <v>1</v>
      </c>
      <c r="H422" s="25" t="s">
        <v>2486</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3053</v>
      </c>
      <c r="D423" s="22" t="s">
        <v>3054</v>
      </c>
      <c r="E423" s="24"/>
      <c r="F423" s="22"/>
      <c r="G423" s="24">
        <v>1</v>
      </c>
      <c r="H423" s="25" t="s">
        <v>551</v>
      </c>
      <c r="I423" s="26">
        <v>42961</v>
      </c>
      <c r="J423" s="26">
        <v>42961</v>
      </c>
      <c r="K423" s="36">
        <v>9200</v>
      </c>
      <c r="L423" s="28">
        <v>8253.2</v>
      </c>
      <c r="M423" s="28">
        <v>8740</v>
      </c>
      <c r="N423" s="29">
        <v>0.8</v>
      </c>
      <c r="O423" s="28">
        <v>6990</v>
      </c>
      <c r="P423" s="34"/>
      <c r="Q423" s="31" t="s">
        <v>483</v>
      </c>
    </row>
    <row r="424" ht="15.75" customHeight="1" spans="1:17">
      <c r="A424" s="18">
        <v>417</v>
      </c>
      <c r="B424" s="46"/>
      <c r="C424" s="22" t="s">
        <v>3055</v>
      </c>
      <c r="D424" s="22" t="s">
        <v>2424</v>
      </c>
      <c r="E424" s="24"/>
      <c r="F424" s="22"/>
      <c r="G424" s="24">
        <v>1</v>
      </c>
      <c r="H424" s="25" t="s">
        <v>551</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3056</v>
      </c>
      <c r="D425" s="22" t="s">
        <v>2396</v>
      </c>
      <c r="E425" s="24"/>
      <c r="F425" s="22"/>
      <c r="G425" s="24">
        <v>1</v>
      </c>
      <c r="H425" s="25" t="s">
        <v>551</v>
      </c>
      <c r="I425" s="26">
        <v>43084</v>
      </c>
      <c r="J425" s="26">
        <v>43084</v>
      </c>
      <c r="K425" s="36">
        <v>1100</v>
      </c>
      <c r="L425" s="28">
        <v>1021.61</v>
      </c>
      <c r="M425" s="28">
        <v>1050</v>
      </c>
      <c r="N425" s="29">
        <v>0.84</v>
      </c>
      <c r="O425" s="28">
        <v>880</v>
      </c>
      <c r="P425" s="34"/>
      <c r="Q425" s="31" t="s">
        <v>483</v>
      </c>
    </row>
    <row r="426" ht="15.75" customHeight="1" spans="1:17">
      <c r="A426" s="18">
        <v>419</v>
      </c>
      <c r="B426" s="46"/>
      <c r="C426" s="22" t="s">
        <v>3057</v>
      </c>
      <c r="D426" s="22" t="s">
        <v>2997</v>
      </c>
      <c r="E426" s="24"/>
      <c r="F426" s="22"/>
      <c r="G426" s="24">
        <v>1</v>
      </c>
      <c r="H426" s="25" t="s">
        <v>551</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3058</v>
      </c>
      <c r="D427" s="22" t="s">
        <v>2763</v>
      </c>
      <c r="E427" s="24"/>
      <c r="F427" s="22"/>
      <c r="G427" s="24">
        <v>1</v>
      </c>
      <c r="H427" s="25" t="s">
        <v>2767</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3059</v>
      </c>
      <c r="D428" s="22" t="s">
        <v>3060</v>
      </c>
      <c r="E428" s="24"/>
      <c r="F428" s="22"/>
      <c r="G428" s="24">
        <v>1</v>
      </c>
      <c r="H428" s="25" t="s">
        <v>551</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3061</v>
      </c>
      <c r="D429" s="22" t="s">
        <v>3062</v>
      </c>
      <c r="E429" s="24"/>
      <c r="F429" s="22"/>
      <c r="G429" s="24">
        <v>1</v>
      </c>
      <c r="H429" s="25" t="s">
        <v>2486</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3063</v>
      </c>
      <c r="D430" s="22" t="s">
        <v>2410</v>
      </c>
      <c r="E430" s="24"/>
      <c r="F430" s="22"/>
      <c r="G430" s="24">
        <v>1</v>
      </c>
      <c r="H430" s="25" t="s">
        <v>551</v>
      </c>
      <c r="I430" s="26">
        <v>41987</v>
      </c>
      <c r="J430" s="26">
        <v>41987</v>
      </c>
      <c r="K430" s="27">
        <v>1350</v>
      </c>
      <c r="L430" s="28">
        <v>388.08</v>
      </c>
      <c r="M430" s="28">
        <v>1080</v>
      </c>
      <c r="N430" s="29">
        <v>0.46</v>
      </c>
      <c r="O430" s="28">
        <v>500</v>
      </c>
      <c r="P430" s="34"/>
      <c r="Q430" s="31" t="s">
        <v>483</v>
      </c>
    </row>
    <row r="431" ht="15.75" customHeight="1" spans="1:17">
      <c r="A431" s="18">
        <v>424</v>
      </c>
      <c r="B431" s="46"/>
      <c r="C431" s="22" t="s">
        <v>3064</v>
      </c>
      <c r="D431" s="22" t="s">
        <v>2416</v>
      </c>
      <c r="E431" s="24"/>
      <c r="F431" s="22" t="s">
        <v>2366</v>
      </c>
      <c r="G431" s="24">
        <v>3</v>
      </c>
      <c r="H431" s="25" t="s">
        <v>551</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3065</v>
      </c>
      <c r="D432" s="22" t="s">
        <v>3066</v>
      </c>
      <c r="E432" s="24"/>
      <c r="F432" s="22"/>
      <c r="G432" s="24">
        <v>1</v>
      </c>
      <c r="H432" s="25" t="s">
        <v>551</v>
      </c>
      <c r="I432" s="26">
        <v>42018</v>
      </c>
      <c r="J432" s="26">
        <v>42018</v>
      </c>
      <c r="K432" s="27">
        <v>1520</v>
      </c>
      <c r="L432" s="28">
        <v>461.04</v>
      </c>
      <c r="M432" s="28">
        <v>1400</v>
      </c>
      <c r="N432" s="29">
        <v>0.58</v>
      </c>
      <c r="O432" s="28">
        <v>810</v>
      </c>
      <c r="P432" s="34"/>
      <c r="Q432" s="31" t="s">
        <v>483</v>
      </c>
    </row>
    <row r="433" ht="15.75" customHeight="1" spans="1:17">
      <c r="A433" s="18">
        <v>426</v>
      </c>
      <c r="B433" s="46"/>
      <c r="C433" s="22" t="s">
        <v>3067</v>
      </c>
      <c r="D433" s="22" t="s">
        <v>3068</v>
      </c>
      <c r="E433" s="24"/>
      <c r="F433" s="22"/>
      <c r="G433" s="24">
        <v>1</v>
      </c>
      <c r="H433" s="25" t="s">
        <v>551</v>
      </c>
      <c r="I433" s="26">
        <v>42049</v>
      </c>
      <c r="J433" s="26">
        <v>42049</v>
      </c>
      <c r="K433" s="27">
        <v>1800</v>
      </c>
      <c r="L433" s="28">
        <v>574.5</v>
      </c>
      <c r="M433" s="28">
        <v>1710</v>
      </c>
      <c r="N433" s="29">
        <v>0.66</v>
      </c>
      <c r="O433" s="28">
        <v>1130</v>
      </c>
      <c r="P433" s="34"/>
      <c r="Q433" s="31" t="s">
        <v>483</v>
      </c>
    </row>
    <row r="434" ht="15.75" customHeight="1" spans="1:17">
      <c r="A434" s="18">
        <v>427</v>
      </c>
      <c r="B434" s="46"/>
      <c r="C434" s="22" t="s">
        <v>3069</v>
      </c>
      <c r="D434" s="22" t="s">
        <v>2449</v>
      </c>
      <c r="E434" s="24"/>
      <c r="F434" s="22"/>
      <c r="G434" s="24">
        <v>1</v>
      </c>
      <c r="H434" s="25" t="s">
        <v>2486</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3070</v>
      </c>
      <c r="D435" s="22" t="s">
        <v>3071</v>
      </c>
      <c r="E435" s="24"/>
      <c r="F435" s="22"/>
      <c r="G435" s="24">
        <v>1</v>
      </c>
      <c r="H435" s="25" t="s">
        <v>551</v>
      </c>
      <c r="I435" s="26">
        <v>42230</v>
      </c>
      <c r="J435" s="26">
        <v>42230</v>
      </c>
      <c r="K435" s="36">
        <v>1050</v>
      </c>
      <c r="L435" s="28">
        <v>434.83</v>
      </c>
      <c r="M435" s="28">
        <v>950</v>
      </c>
      <c r="N435" s="29">
        <v>0.64</v>
      </c>
      <c r="O435" s="28">
        <v>610</v>
      </c>
      <c r="P435" s="34"/>
      <c r="Q435" s="31" t="s">
        <v>483</v>
      </c>
    </row>
    <row r="436" ht="15.75" customHeight="1" spans="1:17">
      <c r="A436" s="18">
        <v>429</v>
      </c>
      <c r="B436" s="46"/>
      <c r="C436" s="22" t="s">
        <v>3072</v>
      </c>
      <c r="D436" s="22" t="s">
        <v>2410</v>
      </c>
      <c r="E436" s="24"/>
      <c r="F436" s="22"/>
      <c r="G436" s="24">
        <v>3</v>
      </c>
      <c r="H436" s="25" t="s">
        <v>551</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3073</v>
      </c>
      <c r="D437" s="22" t="s">
        <v>3074</v>
      </c>
      <c r="E437" s="24"/>
      <c r="F437" s="22"/>
      <c r="G437" s="24">
        <v>1</v>
      </c>
      <c r="H437" s="25" t="s">
        <v>551</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3075</v>
      </c>
      <c r="D438" s="22" t="s">
        <v>2570</v>
      </c>
      <c r="E438" s="24"/>
      <c r="F438" s="22"/>
      <c r="G438" s="24">
        <v>1</v>
      </c>
      <c r="H438" s="25" t="s">
        <v>551</v>
      </c>
      <c r="I438" s="26">
        <v>42443</v>
      </c>
      <c r="J438" s="26">
        <v>42443</v>
      </c>
      <c r="K438" s="27">
        <v>9000</v>
      </c>
      <c r="L438" s="28">
        <v>4725</v>
      </c>
      <c r="M438" s="28">
        <v>8730</v>
      </c>
      <c r="N438" s="29">
        <v>0.75</v>
      </c>
      <c r="O438" s="28">
        <v>6550</v>
      </c>
      <c r="P438" s="34"/>
      <c r="Q438" s="31" t="s">
        <v>483</v>
      </c>
    </row>
    <row r="439" ht="15.75" customHeight="1" spans="1:17">
      <c r="A439" s="18">
        <v>432</v>
      </c>
      <c r="B439" s="46"/>
      <c r="C439" s="22" t="s">
        <v>3076</v>
      </c>
      <c r="D439" s="22" t="s">
        <v>2927</v>
      </c>
      <c r="E439" s="24"/>
      <c r="F439" s="22"/>
      <c r="G439" s="24">
        <v>1</v>
      </c>
      <c r="H439" s="25" t="s">
        <v>551</v>
      </c>
      <c r="I439" s="26">
        <v>42504</v>
      </c>
      <c r="J439" s="26">
        <v>42504</v>
      </c>
      <c r="K439" s="27">
        <v>6800</v>
      </c>
      <c r="L439" s="28">
        <v>3785.3</v>
      </c>
      <c r="M439" s="28">
        <v>6190</v>
      </c>
      <c r="N439" s="29">
        <v>0.71</v>
      </c>
      <c r="O439" s="28">
        <v>4390</v>
      </c>
      <c r="P439" s="34"/>
      <c r="Q439" s="31" t="s">
        <v>483</v>
      </c>
    </row>
    <row r="440" ht="15.75" customHeight="1" spans="1:17">
      <c r="A440" s="18">
        <v>433</v>
      </c>
      <c r="B440" s="46"/>
      <c r="C440" s="22" t="s">
        <v>3077</v>
      </c>
      <c r="D440" s="22" t="s">
        <v>3078</v>
      </c>
      <c r="E440" s="24"/>
      <c r="F440" s="22"/>
      <c r="G440" s="24">
        <v>1</v>
      </c>
      <c r="H440" s="25" t="s">
        <v>551</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3079</v>
      </c>
      <c r="D441" s="22" t="s">
        <v>2421</v>
      </c>
      <c r="E441" s="24"/>
      <c r="F441" s="22"/>
      <c r="G441" s="24">
        <v>1</v>
      </c>
      <c r="H441" s="25" t="s">
        <v>551</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3080</v>
      </c>
      <c r="D442" s="22" t="s">
        <v>2959</v>
      </c>
      <c r="E442" s="24"/>
      <c r="F442" s="22"/>
      <c r="G442" s="24">
        <v>1</v>
      </c>
      <c r="H442" s="25" t="s">
        <v>551</v>
      </c>
      <c r="I442" s="26">
        <v>42504</v>
      </c>
      <c r="J442" s="26">
        <v>42504</v>
      </c>
      <c r="K442" s="27">
        <v>1500</v>
      </c>
      <c r="L442" s="28">
        <v>835</v>
      </c>
      <c r="M442" s="28">
        <v>1460</v>
      </c>
      <c r="N442" s="29">
        <v>0.76</v>
      </c>
      <c r="O442" s="28">
        <v>1110</v>
      </c>
      <c r="P442" s="34"/>
      <c r="Q442" s="31" t="s">
        <v>483</v>
      </c>
    </row>
    <row r="443" ht="15.75" customHeight="1" spans="1:17">
      <c r="A443" s="18">
        <v>436</v>
      </c>
      <c r="B443" s="46"/>
      <c r="C443" s="22" t="s">
        <v>3081</v>
      </c>
      <c r="D443" s="22" t="s">
        <v>2648</v>
      </c>
      <c r="E443" s="24"/>
      <c r="F443" s="22"/>
      <c r="G443" s="24">
        <v>1</v>
      </c>
      <c r="H443" s="25" t="s">
        <v>551</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3082</v>
      </c>
      <c r="D444" s="22" t="s">
        <v>2419</v>
      </c>
      <c r="E444" s="24"/>
      <c r="F444" s="22"/>
      <c r="G444" s="24">
        <v>1</v>
      </c>
      <c r="H444" s="25" t="s">
        <v>551</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3083</v>
      </c>
      <c r="D445" s="22" t="s">
        <v>2421</v>
      </c>
      <c r="E445" s="24"/>
      <c r="F445" s="22"/>
      <c r="G445" s="24">
        <v>1</v>
      </c>
      <c r="H445" s="25" t="s">
        <v>551</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3084</v>
      </c>
      <c r="D446" s="22" t="s">
        <v>2641</v>
      </c>
      <c r="E446" s="24"/>
      <c r="F446" s="22"/>
      <c r="G446" s="24">
        <v>1</v>
      </c>
      <c r="H446" s="25" t="s">
        <v>551</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3085</v>
      </c>
      <c r="D447" s="22" t="s">
        <v>2698</v>
      </c>
      <c r="E447" s="24"/>
      <c r="F447" s="22"/>
      <c r="G447" s="24">
        <v>1</v>
      </c>
      <c r="H447" s="25" t="s">
        <v>551</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3086</v>
      </c>
      <c r="D448" s="22" t="s">
        <v>3087</v>
      </c>
      <c r="E448" s="24"/>
      <c r="F448" s="22"/>
      <c r="G448" s="24">
        <v>1</v>
      </c>
      <c r="H448" s="25" t="s">
        <v>551</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3088</v>
      </c>
      <c r="D449" s="22" t="s">
        <v>2461</v>
      </c>
      <c r="E449" s="24"/>
      <c r="F449" s="22"/>
      <c r="G449" s="24">
        <v>2</v>
      </c>
      <c r="H449" s="25" t="s">
        <v>551</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3089</v>
      </c>
      <c r="D450" s="22" t="s">
        <v>3090</v>
      </c>
      <c r="E450" s="24"/>
      <c r="F450" s="22"/>
      <c r="G450" s="24">
        <v>3</v>
      </c>
      <c r="H450" s="25" t="s">
        <v>551</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3091</v>
      </c>
      <c r="D451" s="22" t="s">
        <v>2424</v>
      </c>
      <c r="E451" s="24"/>
      <c r="F451" s="22"/>
      <c r="G451" s="24">
        <v>1</v>
      </c>
      <c r="H451" s="25" t="s">
        <v>551</v>
      </c>
      <c r="I451" s="26">
        <v>42809</v>
      </c>
      <c r="J451" s="26">
        <v>42809</v>
      </c>
      <c r="K451" s="36">
        <v>1350</v>
      </c>
      <c r="L451" s="28">
        <v>965.2</v>
      </c>
      <c r="M451" s="28">
        <v>1280</v>
      </c>
      <c r="N451" s="29">
        <v>0.75</v>
      </c>
      <c r="O451" s="28">
        <v>960</v>
      </c>
      <c r="P451" s="34"/>
      <c r="Q451" s="31" t="s">
        <v>483</v>
      </c>
    </row>
    <row r="452" ht="15.75" customHeight="1" spans="1:18">
      <c r="A452" s="18">
        <v>445</v>
      </c>
      <c r="B452" s="46"/>
      <c r="C452" s="22" t="s">
        <v>3092</v>
      </c>
      <c r="D452" s="22" t="s">
        <v>3093</v>
      </c>
      <c r="E452" s="24"/>
      <c r="F452" s="22"/>
      <c r="G452" s="24">
        <v>1</v>
      </c>
      <c r="H452" s="25" t="s">
        <v>551</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3094</v>
      </c>
      <c r="D453" s="22" t="s">
        <v>2371</v>
      </c>
      <c r="E453" s="25"/>
      <c r="F453" s="22"/>
      <c r="G453" s="24">
        <v>1</v>
      </c>
      <c r="H453" s="25" t="s">
        <v>551</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3095</v>
      </c>
      <c r="D454" s="22" t="s">
        <v>3096</v>
      </c>
      <c r="E454" s="24"/>
      <c r="F454" s="22"/>
      <c r="G454" s="24">
        <v>1</v>
      </c>
      <c r="H454" s="25" t="s">
        <v>551</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3097</v>
      </c>
      <c r="D455" s="22" t="s">
        <v>2424</v>
      </c>
      <c r="E455" s="24"/>
      <c r="F455" s="22"/>
      <c r="G455" s="24">
        <v>1</v>
      </c>
      <c r="H455" s="25" t="s">
        <v>551</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3098</v>
      </c>
      <c r="D456" s="22" t="s">
        <v>3099</v>
      </c>
      <c r="E456" s="24"/>
      <c r="F456" s="22"/>
      <c r="G456" s="24">
        <v>1</v>
      </c>
      <c r="H456" s="25" t="s">
        <v>551</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3100</v>
      </c>
      <c r="D457" s="23" t="s">
        <v>615</v>
      </c>
      <c r="E457" s="24"/>
      <c r="F457" s="22"/>
      <c r="G457" s="24">
        <v>1</v>
      </c>
      <c r="H457" s="25" t="s">
        <v>551</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3101</v>
      </c>
      <c r="D458" s="22" t="s">
        <v>3102</v>
      </c>
      <c r="E458" s="24"/>
      <c r="F458" s="22" t="s">
        <v>3103</v>
      </c>
      <c r="G458" s="24">
        <v>1</v>
      </c>
      <c r="H458" s="25" t="s">
        <v>551</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3104</v>
      </c>
      <c r="D459" s="23" t="s">
        <v>3105</v>
      </c>
      <c r="E459" s="24"/>
      <c r="F459" s="22" t="s">
        <v>3106</v>
      </c>
      <c r="G459" s="24">
        <v>6</v>
      </c>
      <c r="H459" s="25" t="s">
        <v>551</v>
      </c>
      <c r="I459" s="26">
        <v>43208</v>
      </c>
      <c r="J459" s="26">
        <v>43208</v>
      </c>
      <c r="K459" s="27">
        <v>5808</v>
      </c>
      <c r="L459" s="28">
        <v>5348.2</v>
      </c>
      <c r="M459" s="28">
        <v>5810</v>
      </c>
      <c r="N459" s="29">
        <v>0.8</v>
      </c>
      <c r="O459" s="28">
        <v>4650</v>
      </c>
      <c r="P459" s="34"/>
      <c r="Q459" s="31" t="s">
        <v>483</v>
      </c>
    </row>
    <row r="460" ht="15.75" customHeight="1" spans="1:18">
      <c r="A460" s="18">
        <v>453</v>
      </c>
      <c r="B460" s="46"/>
      <c r="C460" s="22" t="s">
        <v>3107</v>
      </c>
      <c r="D460" s="23" t="s">
        <v>3108</v>
      </c>
      <c r="E460" s="24" t="s">
        <v>2555</v>
      </c>
      <c r="F460" s="22"/>
      <c r="G460" s="24">
        <v>1</v>
      </c>
      <c r="H460" s="25" t="s">
        <v>551</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3109</v>
      </c>
      <c r="D461" s="23" t="s">
        <v>3110</v>
      </c>
      <c r="E461" s="24"/>
      <c r="F461" s="22"/>
      <c r="G461" s="24">
        <v>2</v>
      </c>
      <c r="H461" s="25" t="s">
        <v>551</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3111</v>
      </c>
      <c r="D462" s="23" t="s">
        <v>3112</v>
      </c>
      <c r="E462" s="24"/>
      <c r="F462" s="22"/>
      <c r="G462" s="24">
        <v>1</v>
      </c>
      <c r="H462" s="25" t="s">
        <v>551</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3113</v>
      </c>
      <c r="D463" s="23" t="s">
        <v>3114</v>
      </c>
      <c r="E463" s="24"/>
      <c r="F463" s="22" t="s">
        <v>3115</v>
      </c>
      <c r="G463" s="24">
        <v>1</v>
      </c>
      <c r="H463" s="25" t="s">
        <v>551</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3116</v>
      </c>
      <c r="D464" s="23" t="s">
        <v>2741</v>
      </c>
      <c r="E464" s="24"/>
      <c r="F464" s="22" t="s">
        <v>2459</v>
      </c>
      <c r="G464" s="24">
        <v>1</v>
      </c>
      <c r="H464" s="25" t="s">
        <v>551</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3117</v>
      </c>
      <c r="D465" s="23" t="s">
        <v>2596</v>
      </c>
      <c r="E465" s="24" t="s">
        <v>3118</v>
      </c>
      <c r="F465" s="22"/>
      <c r="G465" s="24">
        <v>2</v>
      </c>
      <c r="H465" s="25" t="s">
        <v>551</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3119</v>
      </c>
      <c r="D466" s="23" t="s">
        <v>2469</v>
      </c>
      <c r="E466" s="24"/>
      <c r="F466" s="22"/>
      <c r="G466" s="24">
        <v>1</v>
      </c>
      <c r="H466" s="25" t="s">
        <v>551</v>
      </c>
      <c r="I466" s="26">
        <v>43159</v>
      </c>
      <c r="J466" s="26">
        <v>43159</v>
      </c>
      <c r="K466" s="27">
        <v>7200</v>
      </c>
      <c r="L466" s="28">
        <v>6402</v>
      </c>
      <c r="M466" s="28">
        <v>7200</v>
      </c>
      <c r="N466" s="29">
        <v>0.92</v>
      </c>
      <c r="O466" s="28">
        <v>6620</v>
      </c>
      <c r="P466" s="34"/>
      <c r="Q466" s="31" t="s">
        <v>483</v>
      </c>
    </row>
    <row r="467" ht="15.75" customHeight="1" spans="1:17">
      <c r="A467" s="18">
        <v>460</v>
      </c>
      <c r="B467" s="46"/>
      <c r="C467" s="22" t="s">
        <v>3120</v>
      </c>
      <c r="D467" s="23" t="s">
        <v>3121</v>
      </c>
      <c r="E467" s="24" t="s">
        <v>3122</v>
      </c>
      <c r="F467" s="22"/>
      <c r="G467" s="24">
        <v>1</v>
      </c>
      <c r="H467" s="25" t="s">
        <v>551</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3123</v>
      </c>
      <c r="D468" s="23" t="s">
        <v>3124</v>
      </c>
      <c r="E468" s="24"/>
      <c r="F468" s="22"/>
      <c r="G468" s="24">
        <v>1</v>
      </c>
      <c r="H468" s="25" t="s">
        <v>2498</v>
      </c>
      <c r="I468" s="26">
        <v>41492</v>
      </c>
      <c r="J468" s="26">
        <v>41492</v>
      </c>
      <c r="K468" s="27">
        <v>6000</v>
      </c>
      <c r="L468" s="28">
        <v>300</v>
      </c>
      <c r="M468" s="28">
        <v>5160</v>
      </c>
      <c r="N468" s="29">
        <v>0.15</v>
      </c>
      <c r="O468" s="28">
        <v>770</v>
      </c>
      <c r="P468" s="34"/>
      <c r="Q468" s="31" t="s">
        <v>483</v>
      </c>
    </row>
    <row r="469" ht="15.75" customHeight="1" spans="1:17">
      <c r="A469" s="18">
        <v>462</v>
      </c>
      <c r="B469" s="46"/>
      <c r="C469" s="22" t="s">
        <v>3125</v>
      </c>
      <c r="D469" s="23" t="s">
        <v>3126</v>
      </c>
      <c r="E469" s="24"/>
      <c r="F469" s="22"/>
      <c r="G469" s="24">
        <v>1</v>
      </c>
      <c r="H469" s="25" t="s">
        <v>2498</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3127</v>
      </c>
      <c r="D470" s="23" t="s">
        <v>3128</v>
      </c>
      <c r="E470" s="24"/>
      <c r="F470" s="22"/>
      <c r="G470" s="24">
        <v>1</v>
      </c>
      <c r="H470" s="25" t="s">
        <v>2498</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3129</v>
      </c>
      <c r="D471" s="23" t="s">
        <v>2787</v>
      </c>
      <c r="E471" s="24"/>
      <c r="F471" s="22"/>
      <c r="G471" s="24">
        <v>3</v>
      </c>
      <c r="H471" s="25" t="s">
        <v>2498</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3130</v>
      </c>
      <c r="D472" s="23" t="s">
        <v>3131</v>
      </c>
      <c r="E472" s="24" t="s">
        <v>3132</v>
      </c>
      <c r="F472" s="22" t="s">
        <v>3133</v>
      </c>
      <c r="G472" s="24">
        <v>1</v>
      </c>
      <c r="H472" s="25" t="s">
        <v>2498</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3134</v>
      </c>
      <c r="D473" s="22" t="s">
        <v>3135</v>
      </c>
      <c r="E473" s="24"/>
      <c r="F473" s="22"/>
      <c r="G473" s="24">
        <v>1</v>
      </c>
      <c r="H473" s="25" t="s">
        <v>626</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3136</v>
      </c>
      <c r="D474" s="23" t="s">
        <v>2362</v>
      </c>
      <c r="E474" s="24"/>
      <c r="F474" s="22"/>
      <c r="G474" s="24">
        <v>1</v>
      </c>
      <c r="H474" s="25" t="s">
        <v>551</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3137</v>
      </c>
      <c r="D475" s="23" t="s">
        <v>3138</v>
      </c>
      <c r="E475" s="24"/>
      <c r="F475" s="22"/>
      <c r="G475" s="24">
        <v>1</v>
      </c>
      <c r="H475" s="25" t="s">
        <v>2353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3139</v>
      </c>
      <c r="D476" s="23" t="s">
        <v>2749</v>
      </c>
      <c r="E476" s="24"/>
      <c r="F476" s="23"/>
      <c r="G476" s="24">
        <v>1</v>
      </c>
      <c r="H476" s="25" t="s">
        <v>626</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3140</v>
      </c>
      <c r="D477" s="23" t="s">
        <v>3141</v>
      </c>
      <c r="E477" s="24"/>
      <c r="F477" s="22"/>
      <c r="G477" s="24">
        <v>1</v>
      </c>
      <c r="H477" s="25" t="s">
        <v>2353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3142</v>
      </c>
      <c r="D478" s="23" t="s">
        <v>3143</v>
      </c>
      <c r="E478" s="24"/>
      <c r="F478" s="22"/>
      <c r="G478" s="24">
        <v>1</v>
      </c>
      <c r="H478" s="25" t="s">
        <v>2353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3144</v>
      </c>
      <c r="D479" s="23" t="s">
        <v>3145</v>
      </c>
      <c r="E479" s="24"/>
      <c r="F479" s="22"/>
      <c r="G479" s="24">
        <v>1</v>
      </c>
      <c r="H479" s="25" t="s">
        <v>2353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3146</v>
      </c>
      <c r="D480" s="22" t="s">
        <v>3147</v>
      </c>
      <c r="E480" s="24"/>
      <c r="F480" s="22"/>
      <c r="G480" s="24">
        <v>1</v>
      </c>
      <c r="H480" s="25" t="s">
        <v>626</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3148</v>
      </c>
      <c r="D481" s="23" t="s">
        <v>2382</v>
      </c>
      <c r="E481" s="24"/>
      <c r="F481" s="22"/>
      <c r="G481" s="24">
        <v>1</v>
      </c>
      <c r="H481" s="25" t="s">
        <v>551</v>
      </c>
      <c r="I481" s="26">
        <v>42383</v>
      </c>
      <c r="J481" s="26">
        <v>42383</v>
      </c>
      <c r="K481" s="36">
        <v>1337</v>
      </c>
      <c r="L481" s="28">
        <v>659.58</v>
      </c>
      <c r="M481" s="28">
        <v>1220</v>
      </c>
      <c r="N481" s="29">
        <v>0.73</v>
      </c>
      <c r="O481" s="28">
        <v>890</v>
      </c>
      <c r="P481" s="34"/>
      <c r="Q481" s="31" t="s">
        <v>483</v>
      </c>
    </row>
    <row r="482" ht="15.75" customHeight="1" spans="1:17">
      <c r="A482" s="18">
        <v>475</v>
      </c>
      <c r="B482" s="46"/>
      <c r="C482" s="22" t="s">
        <v>3149</v>
      </c>
      <c r="D482" s="23" t="s">
        <v>2527</v>
      </c>
      <c r="E482" s="24"/>
      <c r="F482" s="22"/>
      <c r="G482" s="24">
        <v>1</v>
      </c>
      <c r="H482" s="25" t="s">
        <v>2353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3150</v>
      </c>
      <c r="D483" s="22" t="s">
        <v>3151</v>
      </c>
      <c r="E483" s="24"/>
      <c r="F483" s="22"/>
      <c r="G483" s="24">
        <v>1</v>
      </c>
      <c r="H483" s="25" t="s">
        <v>2353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3152</v>
      </c>
      <c r="D484" s="22" t="s">
        <v>3153</v>
      </c>
      <c r="E484" s="24"/>
      <c r="F484" s="22"/>
      <c r="G484" s="24">
        <v>1</v>
      </c>
      <c r="H484" s="25" t="s">
        <v>551</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3154</v>
      </c>
      <c r="D485" s="22" t="s">
        <v>3155</v>
      </c>
      <c r="E485" s="24"/>
      <c r="F485" s="22"/>
      <c r="G485" s="24">
        <v>1</v>
      </c>
      <c r="H485" s="25" t="s">
        <v>626</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3156</v>
      </c>
      <c r="D486" s="23" t="s">
        <v>3157</v>
      </c>
      <c r="E486" s="24"/>
      <c r="F486" s="22"/>
      <c r="G486" s="24">
        <v>1</v>
      </c>
      <c r="H486" s="25" t="s">
        <v>941</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3158</v>
      </c>
      <c r="D487" s="22" t="s">
        <v>2491</v>
      </c>
      <c r="E487" s="22" t="s">
        <v>2492</v>
      </c>
      <c r="F487" s="22"/>
      <c r="G487" s="24">
        <v>150</v>
      </c>
      <c r="H487" s="25" t="s">
        <v>626</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3159</v>
      </c>
      <c r="D488" s="22" t="s">
        <v>3160</v>
      </c>
      <c r="E488" s="24"/>
      <c r="F488" s="22"/>
      <c r="G488" s="24">
        <v>2860</v>
      </c>
      <c r="H488" s="25" t="s">
        <v>626</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3161</v>
      </c>
      <c r="D489" s="22" t="s">
        <v>2469</v>
      </c>
      <c r="E489" s="22"/>
      <c r="F489" s="22"/>
      <c r="G489" s="24">
        <v>12</v>
      </c>
      <c r="H489" s="25" t="s">
        <v>551</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3162</v>
      </c>
      <c r="D490" s="22" t="s">
        <v>2382</v>
      </c>
      <c r="E490" s="22"/>
      <c r="F490" s="22"/>
      <c r="G490" s="24">
        <v>7</v>
      </c>
      <c r="H490" s="25" t="s">
        <v>551</v>
      </c>
      <c r="I490" s="26">
        <v>43054</v>
      </c>
      <c r="J490" s="26">
        <v>43054</v>
      </c>
      <c r="K490" s="27">
        <v>3360</v>
      </c>
      <c r="L490" s="28">
        <v>2828</v>
      </c>
      <c r="M490" s="28">
        <v>3190</v>
      </c>
      <c r="N490" s="29">
        <v>0.88</v>
      </c>
      <c r="O490" s="28">
        <v>2810</v>
      </c>
      <c r="P490" s="34"/>
      <c r="Q490" s="31" t="s">
        <v>483</v>
      </c>
    </row>
    <row r="491" ht="15.75" customHeight="1" spans="1:17">
      <c r="A491" s="18">
        <v>484</v>
      </c>
      <c r="B491" s="46"/>
      <c r="C491" s="22" t="s">
        <v>3163</v>
      </c>
      <c r="D491" s="22" t="s">
        <v>2986</v>
      </c>
      <c r="E491" s="22" t="s">
        <v>2474</v>
      </c>
      <c r="F491" s="22"/>
      <c r="G491" s="24">
        <v>1</v>
      </c>
      <c r="H491" s="25" t="s">
        <v>2353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3164</v>
      </c>
      <c r="D492" s="22" t="s">
        <v>3165</v>
      </c>
      <c r="E492" s="22"/>
      <c r="F492" s="22"/>
      <c r="G492" s="24">
        <v>1</v>
      </c>
      <c r="H492" s="25" t="s">
        <v>2353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3166</v>
      </c>
      <c r="D493" s="22" t="s">
        <v>3167</v>
      </c>
      <c r="E493" s="22" t="s">
        <v>2492</v>
      </c>
      <c r="F493" s="22"/>
      <c r="G493" s="24">
        <v>1</v>
      </c>
      <c r="H493" s="25" t="s">
        <v>2353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3168</v>
      </c>
      <c r="D494" s="22" t="s">
        <v>3169</v>
      </c>
      <c r="E494" s="22"/>
      <c r="F494" s="22"/>
      <c r="G494" s="24">
        <v>1</v>
      </c>
      <c r="H494" s="25" t="s">
        <v>551</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3170</v>
      </c>
      <c r="D495" s="22" t="s">
        <v>3171</v>
      </c>
      <c r="E495" s="22"/>
      <c r="F495" s="22"/>
      <c r="G495" s="24">
        <v>1</v>
      </c>
      <c r="H495" s="25" t="s">
        <v>2353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3172</v>
      </c>
      <c r="D496" s="22" t="s">
        <v>2969</v>
      </c>
      <c r="E496" s="22" t="s">
        <v>2492</v>
      </c>
      <c r="F496" s="22"/>
      <c r="G496" s="24">
        <v>1</v>
      </c>
      <c r="H496" s="25" t="s">
        <v>2353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3173</v>
      </c>
      <c r="D497" s="22" t="s">
        <v>3174</v>
      </c>
      <c r="E497" s="22" t="s">
        <v>3175</v>
      </c>
      <c r="F497" s="22"/>
      <c r="G497" s="24">
        <v>1</v>
      </c>
      <c r="H497" s="25" t="s">
        <v>551</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3176</v>
      </c>
      <c r="D498" s="22" t="s">
        <v>3177</v>
      </c>
      <c r="E498" s="22" t="s">
        <v>3178</v>
      </c>
      <c r="F498" s="22"/>
      <c r="G498" s="24">
        <v>10</v>
      </c>
      <c r="H498" s="25" t="s">
        <v>551</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3179</v>
      </c>
      <c r="D499" s="22" t="s">
        <v>2973</v>
      </c>
      <c r="E499" s="22"/>
      <c r="F499" s="22"/>
      <c r="G499" s="24">
        <v>4</v>
      </c>
      <c r="H499" s="25" t="s">
        <v>551</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3180</v>
      </c>
      <c r="D500" s="22" t="s">
        <v>3181</v>
      </c>
      <c r="E500" s="22"/>
      <c r="F500" s="22"/>
      <c r="G500" s="24">
        <v>2</v>
      </c>
      <c r="H500" s="25" t="s">
        <v>635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3182</v>
      </c>
      <c r="D501" s="22" t="s">
        <v>3183</v>
      </c>
      <c r="E501" s="22"/>
      <c r="F501" s="22"/>
      <c r="G501" s="24">
        <v>1</v>
      </c>
      <c r="H501" s="25" t="s">
        <v>635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3184</v>
      </c>
      <c r="D502" s="22" t="s">
        <v>3185</v>
      </c>
      <c r="E502" s="22" t="s">
        <v>2555</v>
      </c>
      <c r="F502" s="22"/>
      <c r="G502" s="24">
        <v>1</v>
      </c>
      <c r="H502" s="25" t="s">
        <v>551</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3186</v>
      </c>
      <c r="D503" s="22" t="s">
        <v>3187</v>
      </c>
      <c r="E503" s="22" t="s">
        <v>2555</v>
      </c>
      <c r="F503" s="22"/>
      <c r="G503" s="24">
        <v>1</v>
      </c>
      <c r="H503" s="25" t="s">
        <v>551</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3188</v>
      </c>
      <c r="D504" s="22" t="s">
        <v>3189</v>
      </c>
      <c r="E504" s="22"/>
      <c r="F504" s="23" t="s">
        <v>3190</v>
      </c>
      <c r="G504" s="24">
        <v>1</v>
      </c>
      <c r="H504" s="25" t="s">
        <v>551</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3191</v>
      </c>
      <c r="D505" s="22" t="s">
        <v>3192</v>
      </c>
      <c r="E505" s="22"/>
      <c r="F505" s="23"/>
      <c r="G505" s="24">
        <v>1</v>
      </c>
      <c r="H505" s="25" t="s">
        <v>551</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3193</v>
      </c>
      <c r="D506" s="22" t="s">
        <v>3194</v>
      </c>
      <c r="E506" s="22"/>
      <c r="F506" s="23"/>
      <c r="G506" s="24">
        <v>2</v>
      </c>
      <c r="H506" s="25" t="s">
        <v>551</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3195</v>
      </c>
      <c r="D507" s="22" t="s">
        <v>3196</v>
      </c>
      <c r="E507" s="22"/>
      <c r="F507" s="22"/>
      <c r="G507" s="24">
        <v>1</v>
      </c>
      <c r="H507" s="25" t="s">
        <v>2353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1485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3197</v>
      </c>
      <c r="C509" s="22" t="s">
        <v>3198</v>
      </c>
      <c r="D509" s="23" t="s">
        <v>2384</v>
      </c>
      <c r="E509" s="24"/>
      <c r="F509" s="22"/>
      <c r="G509" s="24">
        <v>1</v>
      </c>
      <c r="H509" s="25" t="s">
        <v>2486</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3199</v>
      </c>
      <c r="D510" s="22" t="s">
        <v>3200</v>
      </c>
      <c r="E510" s="24"/>
      <c r="F510" s="22"/>
      <c r="G510" s="24">
        <v>1</v>
      </c>
      <c r="H510" s="25" t="s">
        <v>2353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3201</v>
      </c>
      <c r="D511" s="23" t="s">
        <v>2384</v>
      </c>
      <c r="E511" s="25"/>
      <c r="F511" s="22"/>
      <c r="G511" s="24">
        <v>1</v>
      </c>
      <c r="H511" s="25" t="s">
        <v>2486</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3202</v>
      </c>
      <c r="D512" s="22" t="s">
        <v>3203</v>
      </c>
      <c r="E512" s="25"/>
      <c r="F512" s="22"/>
      <c r="G512" s="24">
        <v>1</v>
      </c>
      <c r="H512" s="25" t="s">
        <v>551</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3204</v>
      </c>
      <c r="D513" s="22" t="s">
        <v>3205</v>
      </c>
      <c r="E513" s="24"/>
      <c r="F513" s="22"/>
      <c r="G513" s="24">
        <v>1</v>
      </c>
      <c r="H513" s="25" t="s">
        <v>2353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3206</v>
      </c>
      <c r="D514" s="22" t="s">
        <v>2357</v>
      </c>
      <c r="E514" s="24"/>
      <c r="F514" s="22"/>
      <c r="G514" s="24">
        <v>1</v>
      </c>
      <c r="H514" s="25" t="s">
        <v>2353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3207</v>
      </c>
      <c r="D515" s="22" t="s">
        <v>2357</v>
      </c>
      <c r="E515" s="24"/>
      <c r="F515" s="22"/>
      <c r="G515" s="24">
        <v>1</v>
      </c>
      <c r="H515" s="25" t="s">
        <v>2353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3208</v>
      </c>
      <c r="D516" s="22" t="s">
        <v>3209</v>
      </c>
      <c r="E516" s="24"/>
      <c r="F516" s="22"/>
      <c r="G516" s="24">
        <v>1</v>
      </c>
      <c r="H516" s="25" t="s">
        <v>2486</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3210</v>
      </c>
      <c r="D517" s="22" t="s">
        <v>3211</v>
      </c>
      <c r="E517" s="24"/>
      <c r="F517" s="22"/>
      <c r="G517" s="24">
        <v>1</v>
      </c>
      <c r="H517" s="25" t="s">
        <v>635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3212</v>
      </c>
      <c r="D518" s="22" t="s">
        <v>2376</v>
      </c>
      <c r="E518" s="24"/>
      <c r="F518" s="22"/>
      <c r="G518" s="24">
        <v>1</v>
      </c>
      <c r="H518" s="25" t="s">
        <v>2353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3213</v>
      </c>
      <c r="D519" s="22" t="s">
        <v>3214</v>
      </c>
      <c r="E519" s="24"/>
      <c r="F519" s="22"/>
      <c r="G519" s="24">
        <v>1</v>
      </c>
      <c r="H519" s="25" t="s">
        <v>2353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3215</v>
      </c>
      <c r="D520" s="22" t="s">
        <v>3216</v>
      </c>
      <c r="E520" s="24"/>
      <c r="F520" s="22"/>
      <c r="G520" s="24">
        <v>1</v>
      </c>
      <c r="H520" s="25" t="s">
        <v>2353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3217</v>
      </c>
      <c r="D521" s="22" t="s">
        <v>3218</v>
      </c>
      <c r="E521" s="24"/>
      <c r="F521" s="22"/>
      <c r="G521" s="24">
        <v>1</v>
      </c>
      <c r="H521" s="25" t="s">
        <v>551</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3219</v>
      </c>
      <c r="D522" s="23" t="s">
        <v>3220</v>
      </c>
      <c r="E522" s="24" t="s">
        <v>2555</v>
      </c>
      <c r="F522" s="22"/>
      <c r="G522" s="24">
        <v>1</v>
      </c>
      <c r="H522" s="25" t="s">
        <v>551</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3221</v>
      </c>
      <c r="D523" s="22" t="s">
        <v>3042</v>
      </c>
      <c r="E523" s="24"/>
      <c r="F523" s="22"/>
      <c r="G523" s="24">
        <v>1</v>
      </c>
      <c r="H523" s="25" t="s">
        <v>551</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3222</v>
      </c>
      <c r="D524" s="22" t="s">
        <v>2365</v>
      </c>
      <c r="E524" s="24"/>
      <c r="F524" s="22" t="s">
        <v>2366</v>
      </c>
      <c r="G524" s="24">
        <v>2</v>
      </c>
      <c r="H524" s="25" t="s">
        <v>551</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3223</v>
      </c>
      <c r="D525" s="22" t="s">
        <v>2410</v>
      </c>
      <c r="E525" s="24"/>
      <c r="F525" s="22"/>
      <c r="G525" s="24">
        <v>2</v>
      </c>
      <c r="H525" s="25" t="s">
        <v>551</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3224</v>
      </c>
      <c r="D526" s="22" t="s">
        <v>2416</v>
      </c>
      <c r="E526" s="24"/>
      <c r="F526" s="22"/>
      <c r="G526" s="24">
        <v>1</v>
      </c>
      <c r="H526" s="25" t="s">
        <v>551</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3225</v>
      </c>
      <c r="D527" s="22" t="s">
        <v>2449</v>
      </c>
      <c r="E527" s="24"/>
      <c r="F527" s="22"/>
      <c r="G527" s="24">
        <v>1</v>
      </c>
      <c r="H527" s="25" t="s">
        <v>551</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3226</v>
      </c>
      <c r="D528" s="22" t="s">
        <v>2416</v>
      </c>
      <c r="E528" s="24"/>
      <c r="F528" s="22"/>
      <c r="G528" s="24">
        <v>2</v>
      </c>
      <c r="H528" s="25" t="s">
        <v>551</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3227</v>
      </c>
      <c r="D529" s="22" t="s">
        <v>2426</v>
      </c>
      <c r="E529" s="24"/>
      <c r="F529" s="22"/>
      <c r="G529" s="24">
        <v>1</v>
      </c>
      <c r="H529" s="25" t="s">
        <v>551</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3228</v>
      </c>
      <c r="D530" s="23" t="s">
        <v>3229</v>
      </c>
      <c r="E530" s="25"/>
      <c r="F530" s="22"/>
      <c r="G530" s="24">
        <v>1</v>
      </c>
      <c r="H530" s="25" t="s">
        <v>551</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3230</v>
      </c>
      <c r="D531" s="22" t="s">
        <v>3231</v>
      </c>
      <c r="E531" s="25" t="s">
        <v>2502</v>
      </c>
      <c r="F531" s="22"/>
      <c r="G531" s="24">
        <v>1</v>
      </c>
      <c r="H531" s="25" t="s">
        <v>551</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3232</v>
      </c>
      <c r="D532" s="22" t="s">
        <v>2424</v>
      </c>
      <c r="E532" s="24"/>
      <c r="F532" s="22"/>
      <c r="G532" s="24">
        <v>1</v>
      </c>
      <c r="H532" s="25" t="s">
        <v>551</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3233</v>
      </c>
      <c r="D533" s="22" t="s">
        <v>2927</v>
      </c>
      <c r="E533" s="24"/>
      <c r="F533" s="22"/>
      <c r="G533" s="24">
        <v>1</v>
      </c>
      <c r="H533" s="25" t="s">
        <v>551</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3234</v>
      </c>
      <c r="D534" s="22" t="s">
        <v>3231</v>
      </c>
      <c r="E534" s="24" t="s">
        <v>2502</v>
      </c>
      <c r="F534" s="22"/>
      <c r="G534" s="24">
        <v>1</v>
      </c>
      <c r="H534" s="25" t="s">
        <v>551</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3235</v>
      </c>
      <c r="D535" s="22" t="s">
        <v>2775</v>
      </c>
      <c r="E535" s="24"/>
      <c r="F535" s="22"/>
      <c r="G535" s="24">
        <v>1</v>
      </c>
      <c r="H535" s="25" t="s">
        <v>551</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3236</v>
      </c>
      <c r="D536" s="22" t="s">
        <v>3231</v>
      </c>
      <c r="E536" s="24" t="s">
        <v>2502</v>
      </c>
      <c r="F536" s="22"/>
      <c r="G536" s="24">
        <v>1</v>
      </c>
      <c r="H536" s="25" t="s">
        <v>551</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3237</v>
      </c>
      <c r="D537" s="22" t="s">
        <v>3238</v>
      </c>
      <c r="E537" s="24"/>
      <c r="F537" s="22"/>
      <c r="G537" s="24">
        <v>1</v>
      </c>
      <c r="H537" s="25" t="s">
        <v>551</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3239</v>
      </c>
      <c r="D538" s="22" t="s">
        <v>3231</v>
      </c>
      <c r="E538" s="24" t="s">
        <v>2502</v>
      </c>
      <c r="F538" s="22"/>
      <c r="G538" s="24">
        <v>1</v>
      </c>
      <c r="H538" s="25" t="s">
        <v>551</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3240</v>
      </c>
      <c r="D539" s="22" t="s">
        <v>3231</v>
      </c>
      <c r="E539" s="24" t="s">
        <v>2502</v>
      </c>
      <c r="F539" s="22"/>
      <c r="G539" s="24">
        <v>1</v>
      </c>
      <c r="H539" s="25" t="s">
        <v>551</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3241</v>
      </c>
      <c r="D540" s="22" t="s">
        <v>2506</v>
      </c>
      <c r="E540" s="24" t="s">
        <v>3242</v>
      </c>
      <c r="F540" s="22" t="s">
        <v>3243</v>
      </c>
      <c r="G540" s="24">
        <v>2</v>
      </c>
      <c r="H540" s="25" t="s">
        <v>551</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3244</v>
      </c>
      <c r="D541" s="22" t="s">
        <v>2506</v>
      </c>
      <c r="E541" s="24" t="s">
        <v>3245</v>
      </c>
      <c r="F541" s="22" t="s">
        <v>3243</v>
      </c>
      <c r="G541" s="24">
        <v>1</v>
      </c>
      <c r="H541" s="25" t="s">
        <v>551</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3246</v>
      </c>
      <c r="D542" s="22" t="s">
        <v>3247</v>
      </c>
      <c r="E542" s="24"/>
      <c r="F542" s="22" t="s">
        <v>3248</v>
      </c>
      <c r="G542" s="24">
        <v>2</v>
      </c>
      <c r="H542" s="25" t="s">
        <v>551</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3249</v>
      </c>
      <c r="D543" s="22" t="s">
        <v>3250</v>
      </c>
      <c r="E543" s="24"/>
      <c r="F543" s="22"/>
      <c r="G543" s="24">
        <v>2</v>
      </c>
      <c r="H543" s="25" t="s">
        <v>551</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3251</v>
      </c>
      <c r="D544" s="22" t="s">
        <v>3252</v>
      </c>
      <c r="E544" s="24"/>
      <c r="F544" s="22" t="s">
        <v>3243</v>
      </c>
      <c r="G544" s="24">
        <v>1</v>
      </c>
      <c r="H544" s="25" t="s">
        <v>551</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3253</v>
      </c>
      <c r="D545" s="22" t="s">
        <v>2506</v>
      </c>
      <c r="E545" s="24" t="s">
        <v>3245</v>
      </c>
      <c r="F545" s="22" t="s">
        <v>3243</v>
      </c>
      <c r="G545" s="24">
        <v>1</v>
      </c>
      <c r="H545" s="25" t="s">
        <v>551</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3254</v>
      </c>
      <c r="D546" s="22" t="s">
        <v>2410</v>
      </c>
      <c r="E546" s="24"/>
      <c r="F546" s="22"/>
      <c r="G546" s="24">
        <v>2</v>
      </c>
      <c r="H546" s="25" t="s">
        <v>551</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3255</v>
      </c>
      <c r="D547" s="22" t="s">
        <v>2596</v>
      </c>
      <c r="E547" s="24"/>
      <c r="F547" s="22"/>
      <c r="G547" s="24">
        <v>2</v>
      </c>
      <c r="H547" s="25" t="s">
        <v>551</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3256</v>
      </c>
      <c r="D548" s="22" t="s">
        <v>3257</v>
      </c>
      <c r="E548" s="24"/>
      <c r="F548" s="22"/>
      <c r="G548" s="24">
        <v>1</v>
      </c>
      <c r="H548" s="25" t="s">
        <v>2486</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3258</v>
      </c>
      <c r="D549" s="22" t="s">
        <v>2384</v>
      </c>
      <c r="E549" s="24"/>
      <c r="F549" s="22"/>
      <c r="G549" s="24">
        <v>1</v>
      </c>
      <c r="H549" s="25" t="s">
        <v>2486</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3259</v>
      </c>
      <c r="D550" s="22" t="s">
        <v>3260</v>
      </c>
      <c r="E550" s="24"/>
      <c r="F550" s="22"/>
      <c r="G550" s="24">
        <v>1</v>
      </c>
      <c r="H550" s="25" t="s">
        <v>551</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3261</v>
      </c>
      <c r="D551" s="22" t="s">
        <v>3128</v>
      </c>
      <c r="E551" s="24" t="s">
        <v>3262</v>
      </c>
      <c r="F551" s="22"/>
      <c r="G551" s="24">
        <v>1</v>
      </c>
      <c r="H551" s="25" t="s">
        <v>2498</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3263</v>
      </c>
      <c r="D552" s="23" t="s">
        <v>3264</v>
      </c>
      <c r="E552" s="24"/>
      <c r="F552" s="23"/>
      <c r="G552" s="24">
        <v>1</v>
      </c>
      <c r="H552" s="25" t="s">
        <v>2486</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3265</v>
      </c>
      <c r="D553" s="23" t="s">
        <v>3266</v>
      </c>
      <c r="E553" s="24"/>
      <c r="F553" s="23"/>
      <c r="G553" s="24">
        <v>1</v>
      </c>
      <c r="H553" s="25" t="s">
        <v>551</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3267</v>
      </c>
      <c r="D554" s="23" t="s">
        <v>3268</v>
      </c>
      <c r="E554" s="24" t="s">
        <v>3269</v>
      </c>
      <c r="F554" s="23"/>
      <c r="G554" s="24">
        <v>1</v>
      </c>
      <c r="H554" s="25" t="s">
        <v>551</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3270</v>
      </c>
      <c r="D555" s="23" t="s">
        <v>3271</v>
      </c>
      <c r="E555" s="24"/>
      <c r="F555" s="23"/>
      <c r="G555" s="24">
        <v>1</v>
      </c>
      <c r="H555" s="25" t="s">
        <v>551</v>
      </c>
      <c r="I555" s="26">
        <v>42795</v>
      </c>
      <c r="J555" s="26">
        <v>42795</v>
      </c>
      <c r="K555" s="27">
        <v>3000</v>
      </c>
      <c r="L555" s="28">
        <v>2145</v>
      </c>
      <c r="M555" s="28">
        <v>2850</v>
      </c>
      <c r="N555" s="29">
        <v>0.79</v>
      </c>
      <c r="O555" s="28">
        <v>2250</v>
      </c>
      <c r="P555" s="30"/>
      <c r="Q555" s="31" t="s">
        <v>484</v>
      </c>
    </row>
    <row r="556" ht="15.75" customHeight="1" spans="1:17">
      <c r="A556" s="18">
        <v>549</v>
      </c>
      <c r="B556" s="32"/>
      <c r="C556" s="22" t="s">
        <v>3272</v>
      </c>
      <c r="D556" s="23" t="s">
        <v>3273</v>
      </c>
      <c r="E556" s="24"/>
      <c r="F556" s="23"/>
      <c r="G556" s="24">
        <v>1</v>
      </c>
      <c r="H556" s="25" t="s">
        <v>551</v>
      </c>
      <c r="I556" s="26">
        <v>43040</v>
      </c>
      <c r="J556" s="26">
        <v>43040</v>
      </c>
      <c r="K556" s="35">
        <v>4200</v>
      </c>
      <c r="L556" s="28">
        <v>3535</v>
      </c>
      <c r="M556" s="28">
        <v>3990</v>
      </c>
      <c r="N556" s="29">
        <v>0.86</v>
      </c>
      <c r="O556" s="28">
        <v>3430</v>
      </c>
      <c r="P556" s="30"/>
      <c r="Q556" s="31" t="s">
        <v>484</v>
      </c>
    </row>
    <row r="557" ht="15.75" customHeight="1" spans="1:17">
      <c r="A557" s="18">
        <v>550</v>
      </c>
      <c r="B557" s="32"/>
      <c r="C557" s="22" t="s">
        <v>3274</v>
      </c>
      <c r="D557" s="23" t="s">
        <v>3275</v>
      </c>
      <c r="E557" s="24"/>
      <c r="F557" s="23" t="s">
        <v>3243</v>
      </c>
      <c r="G557" s="24">
        <v>1</v>
      </c>
      <c r="H557" s="25" t="s">
        <v>551</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3276</v>
      </c>
      <c r="D558" s="23" t="s">
        <v>2648</v>
      </c>
      <c r="E558" s="24"/>
      <c r="F558" s="23"/>
      <c r="G558" s="24">
        <v>1</v>
      </c>
      <c r="H558" s="25" t="s">
        <v>551</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3277</v>
      </c>
      <c r="D559" s="23" t="s">
        <v>2410</v>
      </c>
      <c r="E559" s="24"/>
      <c r="F559" s="23"/>
      <c r="G559" s="24">
        <v>1</v>
      </c>
      <c r="H559" s="25" t="s">
        <v>551</v>
      </c>
      <c r="I559" s="26">
        <v>42217</v>
      </c>
      <c r="J559" s="26">
        <v>42217</v>
      </c>
      <c r="K559" s="27">
        <v>980</v>
      </c>
      <c r="L559" s="28">
        <v>405.76</v>
      </c>
      <c r="M559" s="28">
        <v>830</v>
      </c>
      <c r="N559" s="29">
        <v>0.54</v>
      </c>
      <c r="O559" s="28">
        <v>450</v>
      </c>
      <c r="P559" s="30"/>
      <c r="Q559" s="31" t="s">
        <v>484</v>
      </c>
    </row>
    <row r="560" ht="15.75" customHeight="1" spans="1:17">
      <c r="A560" s="18">
        <v>553</v>
      </c>
      <c r="B560" s="32"/>
      <c r="C560" s="22" t="s">
        <v>3278</v>
      </c>
      <c r="D560" s="23" t="s">
        <v>2424</v>
      </c>
      <c r="E560" s="24"/>
      <c r="F560" s="22"/>
      <c r="G560" s="24">
        <v>2</v>
      </c>
      <c r="H560" s="25" t="s">
        <v>551</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3279</v>
      </c>
      <c r="D561" s="23" t="s">
        <v>3280</v>
      </c>
      <c r="E561" s="24"/>
      <c r="F561" s="23"/>
      <c r="G561" s="24">
        <v>1</v>
      </c>
      <c r="H561" s="25" t="s">
        <v>551</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3281</v>
      </c>
      <c r="D562" s="23" t="s">
        <v>3280</v>
      </c>
      <c r="E562" s="24" t="s">
        <v>2429</v>
      </c>
      <c r="F562" s="23"/>
      <c r="G562" s="24">
        <v>1</v>
      </c>
      <c r="H562" s="25" t="s">
        <v>551</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3282</v>
      </c>
      <c r="D563" s="23" t="s">
        <v>3283</v>
      </c>
      <c r="E563" s="24"/>
      <c r="F563" s="23"/>
      <c r="G563" s="24">
        <v>1</v>
      </c>
      <c r="H563" s="25" t="s">
        <v>551</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3284</v>
      </c>
      <c r="D564" s="23" t="s">
        <v>2924</v>
      </c>
      <c r="E564" s="24"/>
      <c r="F564" s="22"/>
      <c r="G564" s="24">
        <v>1</v>
      </c>
      <c r="H564" s="25" t="s">
        <v>551</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3285</v>
      </c>
      <c r="D565" s="23" t="s">
        <v>2440</v>
      </c>
      <c r="E565" s="24"/>
      <c r="F565" s="22"/>
      <c r="G565" s="24">
        <v>1</v>
      </c>
      <c r="H565" s="25" t="s">
        <v>551</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3286</v>
      </c>
      <c r="D566" s="23" t="s">
        <v>2566</v>
      </c>
      <c r="E566" s="24" t="s">
        <v>2567</v>
      </c>
      <c r="F566" s="22" t="s">
        <v>2568</v>
      </c>
      <c r="G566" s="24">
        <v>1</v>
      </c>
      <c r="H566" s="25" t="s">
        <v>551</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3287</v>
      </c>
      <c r="D567" s="23" t="s">
        <v>3288</v>
      </c>
      <c r="E567" s="24"/>
      <c r="F567" s="22"/>
      <c r="G567" s="24">
        <v>1</v>
      </c>
      <c r="H567" s="25" t="s">
        <v>551</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3289</v>
      </c>
      <c r="D568" s="23" t="s">
        <v>3290</v>
      </c>
      <c r="E568" s="24"/>
      <c r="F568" s="22"/>
      <c r="G568" s="24">
        <v>1</v>
      </c>
      <c r="H568" s="25" t="s">
        <v>551</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3291</v>
      </c>
      <c r="D569" s="23" t="s">
        <v>2421</v>
      </c>
      <c r="E569" s="24"/>
      <c r="F569" s="22"/>
      <c r="G569" s="24">
        <v>1</v>
      </c>
      <c r="H569" s="25" t="s">
        <v>551</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3292</v>
      </c>
      <c r="D570" s="23" t="s">
        <v>2424</v>
      </c>
      <c r="E570" s="24"/>
      <c r="F570" s="22"/>
      <c r="G570" s="24">
        <v>1</v>
      </c>
      <c r="H570" s="25" t="s">
        <v>551</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3293</v>
      </c>
      <c r="D571" s="23" t="s">
        <v>3294</v>
      </c>
      <c r="E571" s="24" t="s">
        <v>3295</v>
      </c>
      <c r="F571" s="23"/>
      <c r="G571" s="24">
        <v>1</v>
      </c>
      <c r="H571" s="25" t="s">
        <v>551</v>
      </c>
      <c r="I571" s="26">
        <v>43040</v>
      </c>
      <c r="J571" s="26">
        <v>43040</v>
      </c>
      <c r="K571" s="27">
        <v>1180</v>
      </c>
      <c r="L571" s="28">
        <v>993.2</v>
      </c>
      <c r="M571" s="28">
        <v>1120</v>
      </c>
      <c r="N571" s="29">
        <v>0.86</v>
      </c>
      <c r="O571" s="28">
        <v>960</v>
      </c>
      <c r="P571" s="30"/>
      <c r="Q571" s="31" t="s">
        <v>484</v>
      </c>
    </row>
    <row r="572" ht="15.75" customHeight="1" spans="1:18">
      <c r="A572" s="18">
        <v>565</v>
      </c>
      <c r="B572" s="32"/>
      <c r="C572" s="22" t="s">
        <v>3296</v>
      </c>
      <c r="D572" s="23" t="s">
        <v>3297</v>
      </c>
      <c r="E572" s="24"/>
      <c r="F572" s="23"/>
      <c r="G572" s="24">
        <v>1</v>
      </c>
      <c r="H572" s="25" t="s">
        <v>551</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3298</v>
      </c>
      <c r="D573" s="23" t="s">
        <v>3299</v>
      </c>
      <c r="E573" s="24"/>
      <c r="F573" s="23"/>
      <c r="G573" s="24">
        <v>1</v>
      </c>
      <c r="H573" s="25" t="s">
        <v>551</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3300</v>
      </c>
      <c r="D574" s="23" t="s">
        <v>2596</v>
      </c>
      <c r="E574" s="24"/>
      <c r="F574" s="23"/>
      <c r="G574" s="24">
        <v>1</v>
      </c>
      <c r="H574" s="25" t="s">
        <v>551</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3301</v>
      </c>
      <c r="D575" s="23" t="s">
        <v>3302</v>
      </c>
      <c r="E575" s="24"/>
      <c r="F575" s="23"/>
      <c r="G575" s="24">
        <v>1</v>
      </c>
      <c r="H575" s="25" t="s">
        <v>2498</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3303</v>
      </c>
      <c r="D576" s="23" t="s">
        <v>2780</v>
      </c>
      <c r="E576" s="24"/>
      <c r="F576" s="23"/>
      <c r="G576" s="24">
        <v>1</v>
      </c>
      <c r="H576" s="25" t="s">
        <v>2498</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3304</v>
      </c>
      <c r="D577" s="23" t="s">
        <v>2394</v>
      </c>
      <c r="E577" s="24"/>
      <c r="F577" s="23"/>
      <c r="G577" s="24">
        <v>1</v>
      </c>
      <c r="H577" s="25" t="s">
        <v>626</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3305</v>
      </c>
      <c r="D578" s="23" t="s">
        <v>3306</v>
      </c>
      <c r="E578" s="24"/>
      <c r="F578" s="23"/>
      <c r="G578" s="24">
        <v>1</v>
      </c>
      <c r="H578" s="25" t="s">
        <v>626</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3307</v>
      </c>
      <c r="D579" s="23" t="s">
        <v>3135</v>
      </c>
      <c r="E579" s="24"/>
      <c r="F579" s="23"/>
      <c r="G579" s="24">
        <v>1</v>
      </c>
      <c r="H579" s="25" t="s">
        <v>626</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3308</v>
      </c>
      <c r="D580" s="23" t="s">
        <v>3309</v>
      </c>
      <c r="E580" s="24"/>
      <c r="F580" s="23"/>
      <c r="G580" s="24">
        <v>1</v>
      </c>
      <c r="H580" s="25" t="s">
        <v>626</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3310</v>
      </c>
      <c r="D581" s="23" t="s">
        <v>3311</v>
      </c>
      <c r="E581" s="24"/>
      <c r="F581" s="23"/>
      <c r="G581" s="24">
        <v>1</v>
      </c>
      <c r="H581" s="25" t="s">
        <v>626</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3312</v>
      </c>
      <c r="D582" s="23" t="s">
        <v>3313</v>
      </c>
      <c r="E582" s="24"/>
      <c r="F582" s="23"/>
      <c r="G582" s="24">
        <v>5</v>
      </c>
      <c r="H582" s="25" t="s">
        <v>551</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3314</v>
      </c>
      <c r="D583" s="23" t="s">
        <v>2464</v>
      </c>
      <c r="E583" s="24"/>
      <c r="F583" s="23"/>
      <c r="G583" s="24">
        <v>3</v>
      </c>
      <c r="H583" s="25" t="s">
        <v>551</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3315</v>
      </c>
      <c r="D584" s="23" t="s">
        <v>3316</v>
      </c>
      <c r="E584" s="24"/>
      <c r="F584" s="23"/>
      <c r="G584" s="24">
        <v>1</v>
      </c>
      <c r="H584" s="25" t="s">
        <v>2353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3317</v>
      </c>
      <c r="D585" s="23" t="s">
        <v>2449</v>
      </c>
      <c r="E585" s="24" t="s">
        <v>2372</v>
      </c>
      <c r="F585" s="23"/>
      <c r="G585" s="24">
        <v>1</v>
      </c>
      <c r="H585" s="25" t="s">
        <v>551</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3318</v>
      </c>
      <c r="D586" s="23" t="s">
        <v>3319</v>
      </c>
      <c r="E586" s="24"/>
      <c r="F586" s="22"/>
      <c r="G586" s="24">
        <v>1</v>
      </c>
      <c r="H586" s="25" t="s">
        <v>2353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3320</v>
      </c>
      <c r="D587" s="23" t="s">
        <v>3321</v>
      </c>
      <c r="E587" s="24"/>
      <c r="F587" s="22"/>
      <c r="G587" s="24">
        <v>1</v>
      </c>
      <c r="H587" s="25" t="s">
        <v>2353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3322</v>
      </c>
      <c r="D588" s="23" t="s">
        <v>3323</v>
      </c>
      <c r="E588" s="24"/>
      <c r="F588" s="22"/>
      <c r="G588" s="24">
        <v>1</v>
      </c>
      <c r="H588" s="25" t="s">
        <v>2486</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3324</v>
      </c>
      <c r="D589" s="23" t="s">
        <v>3325</v>
      </c>
      <c r="E589" s="24"/>
      <c r="F589" s="22"/>
      <c r="G589" s="24">
        <v>1</v>
      </c>
      <c r="H589" s="25" t="s">
        <v>2353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3326</v>
      </c>
      <c r="D590" s="23" t="s">
        <v>3327</v>
      </c>
      <c r="E590" s="24"/>
      <c r="F590" s="22"/>
      <c r="G590" s="24">
        <v>1</v>
      </c>
      <c r="H590" s="25" t="s">
        <v>2353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3328</v>
      </c>
      <c r="D591" s="23" t="s">
        <v>3329</v>
      </c>
      <c r="E591" s="24"/>
      <c r="F591" s="22"/>
      <c r="G591" s="24">
        <v>1</v>
      </c>
      <c r="H591" s="25" t="s">
        <v>2353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3330</v>
      </c>
      <c r="D592" s="23" t="s">
        <v>3331</v>
      </c>
      <c r="E592" s="24"/>
      <c r="F592" s="22"/>
      <c r="G592" s="24">
        <v>1</v>
      </c>
      <c r="H592" s="25" t="s">
        <v>2353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3332</v>
      </c>
      <c r="D593" s="23" t="s">
        <v>3333</v>
      </c>
      <c r="E593" s="24"/>
      <c r="F593" s="22"/>
      <c r="G593" s="24">
        <v>1</v>
      </c>
      <c r="H593" s="25" t="s">
        <v>941</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3334</v>
      </c>
      <c r="D594" s="23" t="s">
        <v>3335</v>
      </c>
      <c r="E594" s="24"/>
      <c r="F594" s="22"/>
      <c r="G594" s="24">
        <v>1</v>
      </c>
      <c r="H594" s="25" t="s">
        <v>2353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3336</v>
      </c>
      <c r="D595" s="23" t="s">
        <v>3200</v>
      </c>
      <c r="E595" s="24"/>
      <c r="F595" s="22"/>
      <c r="G595" s="24">
        <v>1</v>
      </c>
      <c r="H595" s="25" t="s">
        <v>2353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3337</v>
      </c>
      <c r="D596" s="23" t="s">
        <v>2357</v>
      </c>
      <c r="E596" s="24"/>
      <c r="F596" s="22"/>
      <c r="G596" s="24">
        <v>1</v>
      </c>
      <c r="H596" s="25" t="s">
        <v>2353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3338</v>
      </c>
      <c r="D597" s="23" t="s">
        <v>2384</v>
      </c>
      <c r="E597" s="24"/>
      <c r="F597" s="22"/>
      <c r="G597" s="24">
        <v>1</v>
      </c>
      <c r="H597" s="25" t="s">
        <v>2486</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3339</v>
      </c>
      <c r="D598" s="23" t="s">
        <v>3205</v>
      </c>
      <c r="E598" s="24"/>
      <c r="F598" s="22"/>
      <c r="G598" s="24">
        <v>1</v>
      </c>
      <c r="H598" s="25" t="s">
        <v>2353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3340</v>
      </c>
      <c r="D599" s="23" t="s">
        <v>3341</v>
      </c>
      <c r="E599" s="24"/>
      <c r="F599" s="22"/>
      <c r="G599" s="24">
        <v>1</v>
      </c>
      <c r="H599" s="25" t="s">
        <v>2353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3342</v>
      </c>
      <c r="D600" s="22" t="s">
        <v>3343</v>
      </c>
      <c r="E600" s="24"/>
      <c r="F600" s="22"/>
      <c r="G600" s="24">
        <v>1</v>
      </c>
      <c r="H600" s="25" t="s">
        <v>2353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3344</v>
      </c>
      <c r="D601" s="23" t="s">
        <v>3145</v>
      </c>
      <c r="E601" s="24"/>
      <c r="F601" s="22"/>
      <c r="G601" s="24">
        <v>1</v>
      </c>
      <c r="H601" s="25" t="s">
        <v>2353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3345</v>
      </c>
      <c r="D602" s="23" t="s">
        <v>3346</v>
      </c>
      <c r="E602" s="24"/>
      <c r="F602" s="22"/>
      <c r="G602" s="24">
        <v>1</v>
      </c>
      <c r="H602" s="25" t="s">
        <v>2353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3347</v>
      </c>
      <c r="D603" s="23" t="s">
        <v>2384</v>
      </c>
      <c r="E603" s="24"/>
      <c r="F603" s="23"/>
      <c r="G603" s="24">
        <v>1</v>
      </c>
      <c r="H603" s="25" t="s">
        <v>2486</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3348</v>
      </c>
      <c r="D604" s="23" t="s">
        <v>3349</v>
      </c>
      <c r="E604" s="24"/>
      <c r="F604" s="22"/>
      <c r="G604" s="24">
        <v>1</v>
      </c>
      <c r="H604" s="25" t="s">
        <v>2353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3350</v>
      </c>
      <c r="D605" s="23" t="s">
        <v>2355</v>
      </c>
      <c r="E605" s="24"/>
      <c r="F605" s="22"/>
      <c r="G605" s="24">
        <v>1</v>
      </c>
      <c r="H605" s="25" t="s">
        <v>551</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3351</v>
      </c>
      <c r="D606" s="23" t="s">
        <v>3352</v>
      </c>
      <c r="E606" s="24" t="s">
        <v>3353</v>
      </c>
      <c r="F606" s="22"/>
      <c r="G606" s="24">
        <v>2</v>
      </c>
      <c r="H606" s="25" t="s">
        <v>551</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3354</v>
      </c>
      <c r="D607" s="22" t="s">
        <v>3355</v>
      </c>
      <c r="E607" s="24"/>
      <c r="F607" s="22"/>
      <c r="G607" s="24">
        <v>2</v>
      </c>
      <c r="H607" s="25" t="s">
        <v>551</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3356</v>
      </c>
      <c r="D608" s="23" t="s">
        <v>2469</v>
      </c>
      <c r="E608" s="24" t="s">
        <v>3357</v>
      </c>
      <c r="F608" s="22"/>
      <c r="G608" s="24">
        <v>2</v>
      </c>
      <c r="H608" s="25" t="s">
        <v>551</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3358</v>
      </c>
      <c r="D609" s="23" t="s">
        <v>2927</v>
      </c>
      <c r="E609" s="24"/>
      <c r="F609" s="22"/>
      <c r="G609" s="24">
        <v>1</v>
      </c>
      <c r="H609" s="25" t="s">
        <v>551</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3359</v>
      </c>
      <c r="D610" s="22" t="s">
        <v>3360</v>
      </c>
      <c r="E610" s="24"/>
      <c r="F610" s="22"/>
      <c r="G610" s="24">
        <v>1</v>
      </c>
      <c r="H610" s="25" t="s">
        <v>626</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3361</v>
      </c>
      <c r="D611" s="22" t="s">
        <v>3362</v>
      </c>
      <c r="E611" s="24" t="s">
        <v>3363</v>
      </c>
      <c r="F611" s="22"/>
      <c r="G611" s="24">
        <v>8</v>
      </c>
      <c r="H611" s="25" t="s">
        <v>551</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3364</v>
      </c>
      <c r="D612" s="22" t="s">
        <v>2461</v>
      </c>
      <c r="E612" s="24"/>
      <c r="F612" s="22"/>
      <c r="G612" s="24">
        <v>1</v>
      </c>
      <c r="H612" s="25" t="s">
        <v>551</v>
      </c>
      <c r="I612" s="26">
        <v>42675</v>
      </c>
      <c r="J612" s="26">
        <v>42675</v>
      </c>
      <c r="K612" s="27">
        <v>5400</v>
      </c>
      <c r="L612" s="28">
        <v>3519</v>
      </c>
      <c r="M612" s="28">
        <v>5130</v>
      </c>
      <c r="N612" s="29">
        <v>0.83</v>
      </c>
      <c r="O612" s="28">
        <v>4260</v>
      </c>
      <c r="P612" s="34"/>
      <c r="Q612" s="31" t="s">
        <v>484</v>
      </c>
    </row>
    <row r="613" ht="15.75" customHeight="1" spans="1:17">
      <c r="A613" s="18">
        <v>606</v>
      </c>
      <c r="B613" s="32"/>
      <c r="C613" s="22" t="s">
        <v>3365</v>
      </c>
      <c r="D613" s="23" t="s">
        <v>2421</v>
      </c>
      <c r="E613" s="24"/>
      <c r="F613" s="22"/>
      <c r="G613" s="24">
        <v>1</v>
      </c>
      <c r="H613" s="25" t="s">
        <v>551</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3366</v>
      </c>
      <c r="D614" s="22" t="s">
        <v>2359</v>
      </c>
      <c r="E614" s="22"/>
      <c r="F614" s="22"/>
      <c r="G614" s="24">
        <v>1</v>
      </c>
      <c r="H614" s="25" t="s">
        <v>551</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3367</v>
      </c>
      <c r="D615" s="22" t="s">
        <v>3368</v>
      </c>
      <c r="E615" s="24"/>
      <c r="F615" s="22"/>
      <c r="G615" s="24">
        <v>1</v>
      </c>
      <c r="H615" s="25" t="s">
        <v>551</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3369</v>
      </c>
      <c r="D616" s="22" t="s">
        <v>3370</v>
      </c>
      <c r="E616" s="22"/>
      <c r="F616" s="22"/>
      <c r="G616" s="24">
        <v>1</v>
      </c>
      <c r="H616" s="25" t="s">
        <v>551</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3371</v>
      </c>
      <c r="D617" s="22" t="s">
        <v>2426</v>
      </c>
      <c r="E617" s="22"/>
      <c r="F617" s="22"/>
      <c r="G617" s="24">
        <v>1</v>
      </c>
      <c r="H617" s="25" t="s">
        <v>551</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3372</v>
      </c>
      <c r="D618" s="22" t="s">
        <v>2506</v>
      </c>
      <c r="E618" s="22" t="s">
        <v>2372</v>
      </c>
      <c r="F618" s="22"/>
      <c r="G618" s="24">
        <v>1</v>
      </c>
      <c r="H618" s="25" t="s">
        <v>551</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3373</v>
      </c>
      <c r="D619" s="22" t="s">
        <v>3374</v>
      </c>
      <c r="E619" s="22"/>
      <c r="F619" s="22"/>
      <c r="G619" s="24">
        <v>1</v>
      </c>
      <c r="H619" s="25" t="s">
        <v>551</v>
      </c>
      <c r="I619" s="26">
        <v>42948</v>
      </c>
      <c r="J619" s="26">
        <v>42948</v>
      </c>
      <c r="K619" s="27">
        <v>1200</v>
      </c>
      <c r="L619" s="28">
        <v>953</v>
      </c>
      <c r="M619" s="28">
        <v>1140</v>
      </c>
      <c r="N619" s="29">
        <v>0.83</v>
      </c>
      <c r="O619" s="28">
        <v>950</v>
      </c>
      <c r="P619" s="34"/>
      <c r="Q619" s="31" t="s">
        <v>484</v>
      </c>
    </row>
    <row r="620" ht="15.75" customHeight="1" spans="1:17">
      <c r="A620" s="18">
        <v>613</v>
      </c>
      <c r="B620" s="32"/>
      <c r="C620" s="22" t="s">
        <v>3375</v>
      </c>
      <c r="D620" s="22" t="s">
        <v>3376</v>
      </c>
      <c r="E620" s="22"/>
      <c r="F620" s="22"/>
      <c r="G620" s="24">
        <v>1</v>
      </c>
      <c r="H620" s="25" t="s">
        <v>551</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3377</v>
      </c>
      <c r="D621" s="22" t="s">
        <v>2741</v>
      </c>
      <c r="E621" s="22"/>
      <c r="F621" s="22" t="s">
        <v>2459</v>
      </c>
      <c r="G621" s="24">
        <v>2</v>
      </c>
      <c r="H621" s="25" t="s">
        <v>551</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3378</v>
      </c>
      <c r="D622" s="22" t="s">
        <v>3379</v>
      </c>
      <c r="E622" s="22"/>
      <c r="F622" s="22"/>
      <c r="G622" s="24">
        <v>1</v>
      </c>
      <c r="H622" s="25" t="s">
        <v>2353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3380</v>
      </c>
      <c r="D623" s="22" t="s">
        <v>3381</v>
      </c>
      <c r="E623" s="22"/>
      <c r="F623" s="22"/>
      <c r="G623" s="24">
        <v>1</v>
      </c>
      <c r="H623" s="25" t="s">
        <v>551</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3382</v>
      </c>
      <c r="D624" s="22" t="s">
        <v>2382</v>
      </c>
      <c r="E624" s="22">
        <v>36</v>
      </c>
      <c r="F624" s="22"/>
      <c r="G624" s="24">
        <v>13</v>
      </c>
      <c r="H624" s="25" t="s">
        <v>551</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3383</v>
      </c>
      <c r="D625" s="22" t="s">
        <v>3384</v>
      </c>
      <c r="E625" s="22"/>
      <c r="F625" s="22"/>
      <c r="G625" s="24">
        <v>6</v>
      </c>
      <c r="H625" s="25" t="s">
        <v>551</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3385</v>
      </c>
      <c r="D626" s="22" t="s">
        <v>2906</v>
      </c>
      <c r="E626" s="22" t="s">
        <v>3386</v>
      </c>
      <c r="F626" s="22"/>
      <c r="G626" s="24">
        <v>1</v>
      </c>
      <c r="H626" s="25" t="s">
        <v>551</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3387</v>
      </c>
      <c r="D627" s="22" t="s">
        <v>2906</v>
      </c>
      <c r="E627" s="22"/>
      <c r="F627" s="22"/>
      <c r="G627" s="24">
        <v>2</v>
      </c>
      <c r="H627" s="25" t="s">
        <v>551</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3388</v>
      </c>
      <c r="D628" s="22" t="s">
        <v>2506</v>
      </c>
      <c r="E628" s="22" t="s">
        <v>3389</v>
      </c>
      <c r="F628" s="22"/>
      <c r="G628" s="24">
        <v>1</v>
      </c>
      <c r="H628" s="25" t="s">
        <v>551</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3390</v>
      </c>
      <c r="D629" s="22" t="s">
        <v>3391</v>
      </c>
      <c r="E629" s="22" t="s">
        <v>3389</v>
      </c>
      <c r="F629" s="22"/>
      <c r="G629" s="24">
        <v>1</v>
      </c>
      <c r="H629" s="25" t="s">
        <v>551</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3392</v>
      </c>
      <c r="D630" s="22" t="s">
        <v>3393</v>
      </c>
      <c r="E630" s="22" t="s">
        <v>3394</v>
      </c>
      <c r="F630" s="22"/>
      <c r="G630" s="24">
        <v>2</v>
      </c>
      <c r="H630" s="25" t="s">
        <v>551</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3395</v>
      </c>
      <c r="D631" s="22" t="s">
        <v>2736</v>
      </c>
      <c r="E631" s="22" t="s">
        <v>2555</v>
      </c>
      <c r="F631" s="22"/>
      <c r="G631" s="24">
        <v>1</v>
      </c>
      <c r="H631" s="25" t="s">
        <v>551</v>
      </c>
      <c r="I631" s="26">
        <v>42401</v>
      </c>
      <c r="J631" s="26">
        <v>42401</v>
      </c>
      <c r="K631" s="27">
        <v>1200</v>
      </c>
      <c r="L631" s="28">
        <v>611</v>
      </c>
      <c r="M631" s="28">
        <v>1060</v>
      </c>
      <c r="N631" s="29">
        <v>0.68</v>
      </c>
      <c r="O631" s="28">
        <v>720</v>
      </c>
      <c r="P631" s="34"/>
      <c r="Q631" s="31" t="s">
        <v>484</v>
      </c>
    </row>
    <row r="632" ht="15.75" customHeight="1" spans="1:17">
      <c r="A632" s="18">
        <v>625</v>
      </c>
      <c r="B632" s="32"/>
      <c r="C632" s="22" t="s">
        <v>3396</v>
      </c>
      <c r="D632" s="22" t="s">
        <v>3397</v>
      </c>
      <c r="E632" s="22"/>
      <c r="F632" s="23"/>
      <c r="G632" s="24">
        <v>1</v>
      </c>
      <c r="H632" s="25" t="s">
        <v>551</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3398</v>
      </c>
      <c r="D633" s="22" t="s">
        <v>3174</v>
      </c>
      <c r="E633" s="22" t="s">
        <v>3399</v>
      </c>
      <c r="F633" s="23"/>
      <c r="G633" s="24">
        <v>1</v>
      </c>
      <c r="H633" s="25" t="s">
        <v>551</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3400</v>
      </c>
      <c r="D634" s="22" t="s">
        <v>3401</v>
      </c>
      <c r="E634" s="22"/>
      <c r="F634" s="23"/>
      <c r="G634" s="24">
        <v>1</v>
      </c>
      <c r="H634" s="25" t="s">
        <v>551</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3402</v>
      </c>
      <c r="D635" s="22" t="s">
        <v>3403</v>
      </c>
      <c r="E635" s="22"/>
      <c r="F635" s="22"/>
      <c r="G635" s="24">
        <v>4</v>
      </c>
      <c r="H635" s="25" t="s">
        <v>551</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3404</v>
      </c>
      <c r="D636" s="23" t="s">
        <v>3405</v>
      </c>
      <c r="E636" s="22"/>
      <c r="F636" s="22"/>
      <c r="G636" s="24">
        <v>1</v>
      </c>
      <c r="H636" s="25" t="s">
        <v>551</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3406</v>
      </c>
      <c r="D637" s="23" t="s">
        <v>3407</v>
      </c>
      <c r="E637" s="24"/>
      <c r="F637" s="22"/>
      <c r="G637" s="24">
        <v>1</v>
      </c>
      <c r="H637" s="25" t="s">
        <v>2486</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3408</v>
      </c>
      <c r="D638" s="22" t="s">
        <v>2596</v>
      </c>
      <c r="E638" s="24"/>
      <c r="F638" s="22"/>
      <c r="G638" s="24">
        <v>1</v>
      </c>
      <c r="H638" s="25" t="s">
        <v>551</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3409</v>
      </c>
      <c r="D639" s="22" t="s">
        <v>3410</v>
      </c>
      <c r="E639" s="24" t="s">
        <v>3411</v>
      </c>
      <c r="F639" s="22"/>
      <c r="G639" s="24">
        <v>1</v>
      </c>
      <c r="H639" s="25" t="s">
        <v>551</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3412</v>
      </c>
      <c r="D640" s="22" t="s">
        <v>2428</v>
      </c>
      <c r="E640" s="24"/>
      <c r="F640" s="22"/>
      <c r="G640" s="24">
        <v>1</v>
      </c>
      <c r="H640" s="25" t="s">
        <v>551</v>
      </c>
      <c r="I640" s="26">
        <v>42036</v>
      </c>
      <c r="J640" s="26">
        <v>42036</v>
      </c>
      <c r="K640" s="27">
        <v>1800</v>
      </c>
      <c r="L640" s="28">
        <v>574.5</v>
      </c>
      <c r="M640" s="28">
        <v>1710</v>
      </c>
      <c r="N640" s="29">
        <v>0.65</v>
      </c>
      <c r="O640" s="28">
        <v>1110</v>
      </c>
      <c r="P640" s="34"/>
      <c r="Q640" s="31" t="s">
        <v>484</v>
      </c>
    </row>
    <row r="641" ht="15.75" customHeight="1" spans="1:17">
      <c r="A641" s="18">
        <v>634</v>
      </c>
      <c r="B641" s="32"/>
      <c r="C641" s="22" t="s">
        <v>3413</v>
      </c>
      <c r="D641" s="22" t="s">
        <v>3414</v>
      </c>
      <c r="E641" s="24"/>
      <c r="F641" s="22"/>
      <c r="G641" s="24">
        <v>1</v>
      </c>
      <c r="H641" s="25" t="s">
        <v>551</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3415</v>
      </c>
      <c r="D642" s="22" t="s">
        <v>3416</v>
      </c>
      <c r="E642" s="24"/>
      <c r="F642" s="22"/>
      <c r="G642" s="24">
        <v>1</v>
      </c>
      <c r="H642" s="25" t="s">
        <v>551</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3417</v>
      </c>
      <c r="D643" s="22" t="s">
        <v>2365</v>
      </c>
      <c r="E643" s="24"/>
      <c r="F643" s="22" t="s">
        <v>2366</v>
      </c>
      <c r="G643" s="24">
        <v>1</v>
      </c>
      <c r="H643" s="25" t="s">
        <v>551</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3418</v>
      </c>
      <c r="D644" s="22" t="s">
        <v>2461</v>
      </c>
      <c r="E644" s="25"/>
      <c r="F644" s="22"/>
      <c r="G644" s="24">
        <v>2</v>
      </c>
      <c r="H644" s="25" t="s">
        <v>551</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3419</v>
      </c>
      <c r="D645" s="22" t="s">
        <v>2416</v>
      </c>
      <c r="E645" s="24"/>
      <c r="F645" s="22"/>
      <c r="G645" s="24">
        <v>1</v>
      </c>
      <c r="H645" s="25" t="s">
        <v>551</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3420</v>
      </c>
      <c r="D646" s="22" t="s">
        <v>2715</v>
      </c>
      <c r="E646" s="24"/>
      <c r="F646" s="22"/>
      <c r="G646" s="24">
        <v>1</v>
      </c>
      <c r="H646" s="25" t="s">
        <v>551</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3421</v>
      </c>
      <c r="D647" s="22" t="s">
        <v>3280</v>
      </c>
      <c r="E647" s="24"/>
      <c r="F647" s="22"/>
      <c r="G647" s="24">
        <v>1</v>
      </c>
      <c r="H647" s="25" t="s">
        <v>551</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3422</v>
      </c>
      <c r="D648" s="22" t="s">
        <v>3423</v>
      </c>
      <c r="E648" s="24"/>
      <c r="F648" s="22"/>
      <c r="G648" s="24">
        <v>1</v>
      </c>
      <c r="H648" s="25" t="s">
        <v>551</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3424</v>
      </c>
      <c r="D649" s="22" t="s">
        <v>3302</v>
      </c>
      <c r="E649" s="24"/>
      <c r="F649" s="22"/>
      <c r="G649" s="24">
        <v>1</v>
      </c>
      <c r="H649" s="25" t="s">
        <v>2498</v>
      </c>
      <c r="I649" s="26">
        <v>41487</v>
      </c>
      <c r="J649" s="26">
        <v>41487</v>
      </c>
      <c r="K649" s="27">
        <v>2500</v>
      </c>
      <c r="L649" s="28">
        <v>125</v>
      </c>
      <c r="M649" s="28">
        <v>2150</v>
      </c>
      <c r="N649" s="29">
        <v>0.15</v>
      </c>
      <c r="O649" s="28">
        <v>320</v>
      </c>
      <c r="P649" s="34"/>
      <c r="Q649" s="31" t="s">
        <v>484</v>
      </c>
    </row>
    <row r="650" ht="15.75" customHeight="1" spans="1:17">
      <c r="A650" s="18">
        <v>643</v>
      </c>
      <c r="B650" s="32"/>
      <c r="C650" s="22" t="s">
        <v>3425</v>
      </c>
      <c r="D650" s="23" t="s">
        <v>3426</v>
      </c>
      <c r="E650" s="24"/>
      <c r="F650" s="22"/>
      <c r="G650" s="24">
        <v>1</v>
      </c>
      <c r="H650" s="25" t="s">
        <v>551</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3427</v>
      </c>
      <c r="D651" s="22" t="s">
        <v>3428</v>
      </c>
      <c r="E651" s="24"/>
      <c r="F651" s="22"/>
      <c r="G651" s="24">
        <v>1</v>
      </c>
      <c r="H651" s="25" t="s">
        <v>626</v>
      </c>
      <c r="I651" s="26">
        <v>41579</v>
      </c>
      <c r="J651" s="26">
        <v>41579</v>
      </c>
      <c r="K651" s="27">
        <v>7200</v>
      </c>
      <c r="L651" s="28">
        <v>588</v>
      </c>
      <c r="M651" s="28">
        <v>5830</v>
      </c>
      <c r="N651" s="29">
        <v>0.46</v>
      </c>
      <c r="O651" s="28">
        <v>2680</v>
      </c>
      <c r="P651" s="34"/>
      <c r="Q651" s="31" t="s">
        <v>484</v>
      </c>
    </row>
    <row r="652" ht="15.75" customHeight="1" spans="1:17">
      <c r="A652" s="18">
        <v>645</v>
      </c>
      <c r="B652" s="32"/>
      <c r="C652" s="22" t="s">
        <v>3429</v>
      </c>
      <c r="D652" s="22" t="s">
        <v>3430</v>
      </c>
      <c r="E652" s="24"/>
      <c r="F652" s="22"/>
      <c r="G652" s="24">
        <v>1</v>
      </c>
      <c r="H652" s="25" t="s">
        <v>626</v>
      </c>
      <c r="I652" s="26">
        <v>41579</v>
      </c>
      <c r="J652" s="26">
        <v>41579</v>
      </c>
      <c r="K652" s="27">
        <v>7200</v>
      </c>
      <c r="L652" s="28">
        <v>588</v>
      </c>
      <c r="M652" s="28">
        <v>5830</v>
      </c>
      <c r="N652" s="29">
        <v>0.46</v>
      </c>
      <c r="O652" s="28">
        <v>2680</v>
      </c>
      <c r="P652" s="34"/>
      <c r="Q652" s="31" t="s">
        <v>484</v>
      </c>
    </row>
    <row r="653" ht="15.75" customHeight="1" spans="1:17">
      <c r="A653" s="18">
        <v>646</v>
      </c>
      <c r="B653" s="32"/>
      <c r="C653" s="22" t="s">
        <v>3431</v>
      </c>
      <c r="D653" s="22" t="s">
        <v>2410</v>
      </c>
      <c r="E653" s="24"/>
      <c r="F653" s="22"/>
      <c r="G653" s="24">
        <v>1</v>
      </c>
      <c r="H653" s="25" t="s">
        <v>551</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3432</v>
      </c>
      <c r="D654" s="22" t="s">
        <v>3290</v>
      </c>
      <c r="E654" s="24"/>
      <c r="F654" s="22"/>
      <c r="G654" s="24">
        <v>1</v>
      </c>
      <c r="H654" s="25" t="s">
        <v>551</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3433</v>
      </c>
      <c r="D655" s="22" t="s">
        <v>3294</v>
      </c>
      <c r="E655" s="24" t="s">
        <v>3295</v>
      </c>
      <c r="F655" s="22"/>
      <c r="G655" s="24">
        <v>1</v>
      </c>
      <c r="H655" s="25" t="s">
        <v>551</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3434</v>
      </c>
      <c r="D656" s="22" t="s">
        <v>3435</v>
      </c>
      <c r="E656" s="24"/>
      <c r="F656" s="22"/>
      <c r="G656" s="24">
        <v>10</v>
      </c>
      <c r="H656" s="25" t="s">
        <v>551</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3436</v>
      </c>
      <c r="D657" s="22" t="s">
        <v>2596</v>
      </c>
      <c r="E657" s="24"/>
      <c r="F657" s="22"/>
      <c r="G657" s="24">
        <v>1</v>
      </c>
      <c r="H657" s="25" t="s">
        <v>551</v>
      </c>
      <c r="I657" s="26">
        <v>42248</v>
      </c>
      <c r="J657" s="26">
        <v>42248</v>
      </c>
      <c r="K657" s="27">
        <v>2000</v>
      </c>
      <c r="L657" s="28">
        <v>859.88</v>
      </c>
      <c r="M657" s="28">
        <v>1900</v>
      </c>
      <c r="N657" s="29">
        <v>0.7</v>
      </c>
      <c r="O657" s="28">
        <v>1330</v>
      </c>
      <c r="P657" s="34"/>
      <c r="Q657" s="31" t="s">
        <v>484</v>
      </c>
    </row>
    <row r="658" ht="15.75" customHeight="1" spans="1:17">
      <c r="A658" s="18">
        <v>651</v>
      </c>
      <c r="B658" s="32"/>
      <c r="C658" s="22" t="s">
        <v>3437</v>
      </c>
      <c r="D658" s="22" t="s">
        <v>3438</v>
      </c>
      <c r="E658" s="24"/>
      <c r="F658" s="22"/>
      <c r="G658" s="24">
        <v>1</v>
      </c>
      <c r="H658" s="25" t="s">
        <v>2353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3439</v>
      </c>
      <c r="D659" s="22" t="s">
        <v>2596</v>
      </c>
      <c r="E659" s="24"/>
      <c r="F659" s="22"/>
      <c r="G659" s="24">
        <v>1</v>
      </c>
      <c r="H659" s="25" t="s">
        <v>551</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3440</v>
      </c>
      <c r="D660" s="22" t="s">
        <v>2621</v>
      </c>
      <c r="E660" s="24"/>
      <c r="F660" s="22"/>
      <c r="G660" s="24">
        <v>1</v>
      </c>
      <c r="H660" s="25" t="s">
        <v>2498</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3441</v>
      </c>
      <c r="D661" s="22" t="s">
        <v>3124</v>
      </c>
      <c r="E661" s="24"/>
      <c r="F661" s="22"/>
      <c r="G661" s="24">
        <v>1</v>
      </c>
      <c r="H661" s="25" t="s">
        <v>2498</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3442</v>
      </c>
      <c r="D662" s="22" t="s">
        <v>2605</v>
      </c>
      <c r="E662" s="24"/>
      <c r="F662" s="22"/>
      <c r="G662" s="24">
        <v>1</v>
      </c>
      <c r="H662" s="25" t="s">
        <v>2353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3443</v>
      </c>
      <c r="D663" s="22" t="s">
        <v>3444</v>
      </c>
      <c r="E663" s="24"/>
      <c r="F663" s="22"/>
      <c r="G663" s="24">
        <v>1</v>
      </c>
      <c r="H663" s="25" t="s">
        <v>626</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3445</v>
      </c>
      <c r="D664" s="22" t="s">
        <v>3446</v>
      </c>
      <c r="E664" s="24"/>
      <c r="F664" s="22"/>
      <c r="G664" s="24">
        <v>1</v>
      </c>
      <c r="H664" s="25" t="s">
        <v>2486</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3447</v>
      </c>
      <c r="D665" s="22" t="s">
        <v>2771</v>
      </c>
      <c r="E665" s="24"/>
      <c r="F665" s="22"/>
      <c r="G665" s="24">
        <v>1</v>
      </c>
      <c r="H665" s="25" t="s">
        <v>2353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3448</v>
      </c>
      <c r="D666" s="22" t="s">
        <v>3449</v>
      </c>
      <c r="E666" s="24" t="s">
        <v>3450</v>
      </c>
      <c r="F666" s="22"/>
      <c r="G666" s="24">
        <v>650</v>
      </c>
      <c r="H666" s="25" t="s">
        <v>2981</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3451</v>
      </c>
      <c r="D667" s="22" t="s">
        <v>2969</v>
      </c>
      <c r="E667" s="24" t="s">
        <v>3452</v>
      </c>
      <c r="F667" s="22"/>
      <c r="G667" s="24">
        <v>700</v>
      </c>
      <c r="H667" s="25" t="s">
        <v>2981</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3453</v>
      </c>
      <c r="D668" s="22" t="s">
        <v>3231</v>
      </c>
      <c r="E668" s="24" t="s">
        <v>3454</v>
      </c>
      <c r="F668" s="22"/>
      <c r="G668" s="24">
        <v>1</v>
      </c>
      <c r="H668" s="25" t="s">
        <v>551</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3455</v>
      </c>
      <c r="D669" s="22" t="s">
        <v>3231</v>
      </c>
      <c r="E669" s="24" t="s">
        <v>3454</v>
      </c>
      <c r="F669" s="22"/>
      <c r="G669" s="24">
        <v>1</v>
      </c>
      <c r="H669" s="25" t="s">
        <v>551</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3456</v>
      </c>
      <c r="D670" s="22" t="s">
        <v>2677</v>
      </c>
      <c r="E670" s="24" t="s">
        <v>2474</v>
      </c>
      <c r="F670" s="22"/>
      <c r="G670" s="24">
        <v>1</v>
      </c>
      <c r="H670" s="25" t="s">
        <v>551</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3457</v>
      </c>
      <c r="D671" s="22" t="s">
        <v>2677</v>
      </c>
      <c r="E671" s="24" t="s">
        <v>2474</v>
      </c>
      <c r="F671" s="22"/>
      <c r="G671" s="24">
        <v>1</v>
      </c>
      <c r="H671" s="25" t="s">
        <v>551</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3458</v>
      </c>
      <c r="D672" s="22" t="s">
        <v>2506</v>
      </c>
      <c r="E672" s="24" t="s">
        <v>3399</v>
      </c>
      <c r="F672" s="22"/>
      <c r="G672" s="24">
        <v>2</v>
      </c>
      <c r="H672" s="25" t="s">
        <v>551</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3459</v>
      </c>
      <c r="D673" s="22" t="s">
        <v>3460</v>
      </c>
      <c r="E673" s="24"/>
      <c r="F673" s="22"/>
      <c r="G673" s="24">
        <v>1</v>
      </c>
      <c r="H673" s="25" t="s">
        <v>626</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3461</v>
      </c>
      <c r="D674" s="22" t="s">
        <v>3462</v>
      </c>
      <c r="E674" s="24"/>
      <c r="F674" s="22"/>
      <c r="G674" s="24">
        <v>1</v>
      </c>
      <c r="H674" s="25" t="s">
        <v>2353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1621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80" t="s">
        <v>3463</v>
      </c>
      <c r="C676" s="22" t="s">
        <v>3464</v>
      </c>
      <c r="D676" s="22" t="s">
        <v>3135</v>
      </c>
      <c r="E676" s="24"/>
      <c r="F676" s="22"/>
      <c r="G676" s="24">
        <v>3</v>
      </c>
      <c r="H676" s="25" t="s">
        <v>626</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3465</v>
      </c>
      <c r="D677" s="23" t="s">
        <v>3466</v>
      </c>
      <c r="E677" s="24"/>
      <c r="F677" s="23"/>
      <c r="G677" s="24">
        <v>1</v>
      </c>
      <c r="H677" s="25" t="s">
        <v>2767</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3467</v>
      </c>
      <c r="D678" s="23" t="s">
        <v>3468</v>
      </c>
      <c r="E678" s="24"/>
      <c r="F678" s="23"/>
      <c r="G678" s="24">
        <v>1</v>
      </c>
      <c r="H678" s="25" t="s">
        <v>2767</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3469</v>
      </c>
      <c r="D679" s="23" t="s">
        <v>3470</v>
      </c>
      <c r="E679" s="24"/>
      <c r="F679" s="23"/>
      <c r="G679" s="24">
        <v>1</v>
      </c>
      <c r="H679" s="25" t="s">
        <v>941</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3471</v>
      </c>
      <c r="D680" s="23" t="s">
        <v>3205</v>
      </c>
      <c r="E680" s="24"/>
      <c r="F680" s="23"/>
      <c r="G680" s="24">
        <v>1</v>
      </c>
      <c r="H680" s="25" t="s">
        <v>2353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3472</v>
      </c>
      <c r="D681" s="23" t="s">
        <v>3205</v>
      </c>
      <c r="E681" s="24"/>
      <c r="F681" s="23"/>
      <c r="G681" s="24">
        <v>1</v>
      </c>
      <c r="H681" s="25" t="s">
        <v>2353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3473</v>
      </c>
      <c r="D682" s="23" t="s">
        <v>3474</v>
      </c>
      <c r="E682" s="24"/>
      <c r="F682" s="23"/>
      <c r="G682" s="24">
        <v>1</v>
      </c>
      <c r="H682" s="25" t="s">
        <v>2981</v>
      </c>
      <c r="I682" s="26">
        <v>43373</v>
      </c>
      <c r="J682" s="26">
        <v>43373</v>
      </c>
      <c r="K682" s="27">
        <v>5160</v>
      </c>
      <c r="L682" s="28">
        <v>5160</v>
      </c>
      <c r="M682" s="28">
        <v>5160</v>
      </c>
      <c r="N682" s="29">
        <v>0.95</v>
      </c>
      <c r="O682" s="28">
        <v>4900</v>
      </c>
      <c r="P682" s="30"/>
      <c r="Q682" s="31" t="s">
        <v>485</v>
      </c>
    </row>
    <row r="683" ht="15.75" customHeight="1" spans="1:17">
      <c r="A683" s="18">
        <v>676</v>
      </c>
      <c r="B683" s="32"/>
      <c r="C683" s="22" t="s">
        <v>3475</v>
      </c>
      <c r="D683" s="23" t="s">
        <v>3200</v>
      </c>
      <c r="E683" s="24"/>
      <c r="F683" s="23"/>
      <c r="G683" s="24">
        <v>1</v>
      </c>
      <c r="H683" s="25" t="s">
        <v>2353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3476</v>
      </c>
      <c r="D684" s="23" t="s">
        <v>3477</v>
      </c>
      <c r="E684" s="24"/>
      <c r="F684" s="23"/>
      <c r="G684" s="24">
        <v>1</v>
      </c>
      <c r="H684" s="25" t="s">
        <v>2353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3478</v>
      </c>
      <c r="D685" s="23" t="s">
        <v>3479</v>
      </c>
      <c r="E685" s="24"/>
      <c r="F685" s="22"/>
      <c r="G685" s="24">
        <v>1</v>
      </c>
      <c r="H685" s="25" t="s">
        <v>2486</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3480</v>
      </c>
      <c r="D686" s="23" t="s">
        <v>3145</v>
      </c>
      <c r="E686" s="24"/>
      <c r="F686" s="23"/>
      <c r="G686" s="24">
        <v>1</v>
      </c>
      <c r="H686" s="25" t="s">
        <v>2353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3481</v>
      </c>
      <c r="D687" s="23" t="s">
        <v>3205</v>
      </c>
      <c r="E687" s="24"/>
      <c r="F687" s="23"/>
      <c r="G687" s="24">
        <v>1</v>
      </c>
      <c r="H687" s="25" t="s">
        <v>2353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3482</v>
      </c>
      <c r="D688" s="23" t="s">
        <v>2416</v>
      </c>
      <c r="E688" s="24"/>
      <c r="F688" s="23"/>
      <c r="G688" s="24">
        <v>1</v>
      </c>
      <c r="H688" s="25" t="s">
        <v>551</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3483</v>
      </c>
      <c r="D689" s="23" t="s">
        <v>3114</v>
      </c>
      <c r="E689" s="24"/>
      <c r="F689" s="22" t="s">
        <v>3115</v>
      </c>
      <c r="G689" s="24">
        <v>1</v>
      </c>
      <c r="H689" s="25" t="s">
        <v>551</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3484</v>
      </c>
      <c r="D690" s="23" t="s">
        <v>3485</v>
      </c>
      <c r="E690" s="24"/>
      <c r="F690" s="22"/>
      <c r="G690" s="24">
        <v>1</v>
      </c>
      <c r="H690" s="25" t="s">
        <v>551</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3486</v>
      </c>
      <c r="D691" s="23" t="s">
        <v>3487</v>
      </c>
      <c r="E691" s="24"/>
      <c r="F691" s="22"/>
      <c r="G691" s="24">
        <v>3</v>
      </c>
      <c r="H691" s="25" t="s">
        <v>551</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3488</v>
      </c>
      <c r="D692" s="23" t="s">
        <v>2419</v>
      </c>
      <c r="E692" s="24"/>
      <c r="F692" s="22"/>
      <c r="G692" s="24">
        <v>6</v>
      </c>
      <c r="H692" s="25" t="s">
        <v>551</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3489</v>
      </c>
      <c r="D693" s="23" t="s">
        <v>2359</v>
      </c>
      <c r="E693" s="24"/>
      <c r="F693" s="22"/>
      <c r="G693" s="24">
        <v>1</v>
      </c>
      <c r="H693" s="25" t="s">
        <v>551</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3490</v>
      </c>
      <c r="D694" s="23" t="s">
        <v>3491</v>
      </c>
      <c r="E694" s="24"/>
      <c r="F694" s="22" t="s">
        <v>3492</v>
      </c>
      <c r="G694" s="24">
        <v>2</v>
      </c>
      <c r="H694" s="25" t="s">
        <v>551</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3493</v>
      </c>
      <c r="D695" s="23" t="s">
        <v>3491</v>
      </c>
      <c r="E695" s="24"/>
      <c r="F695" s="22" t="s">
        <v>3492</v>
      </c>
      <c r="G695" s="24">
        <v>3</v>
      </c>
      <c r="H695" s="25" t="s">
        <v>551</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3494</v>
      </c>
      <c r="D696" s="23" t="s">
        <v>3495</v>
      </c>
      <c r="E696" s="24"/>
      <c r="F696" s="22"/>
      <c r="G696" s="24">
        <v>1</v>
      </c>
      <c r="H696" s="25" t="s">
        <v>551</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3496</v>
      </c>
      <c r="D697" s="23" t="s">
        <v>3497</v>
      </c>
      <c r="E697" s="24"/>
      <c r="F697" s="22"/>
      <c r="G697" s="24">
        <v>1</v>
      </c>
      <c r="H697" s="25" t="s">
        <v>551</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3498</v>
      </c>
      <c r="D698" s="23" t="s">
        <v>2362</v>
      </c>
      <c r="E698" s="24"/>
      <c r="F698" s="22"/>
      <c r="G698" s="24">
        <v>1</v>
      </c>
      <c r="H698" s="25" t="s">
        <v>551</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3499</v>
      </c>
      <c r="D699" s="23" t="s">
        <v>2434</v>
      </c>
      <c r="E699" s="24"/>
      <c r="F699" s="22"/>
      <c r="G699" s="24">
        <v>1</v>
      </c>
      <c r="H699" s="25" t="s">
        <v>551</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3500</v>
      </c>
      <c r="D700" s="23" t="s">
        <v>2641</v>
      </c>
      <c r="E700" s="24"/>
      <c r="F700" s="22"/>
      <c r="G700" s="24">
        <v>1</v>
      </c>
      <c r="H700" s="25" t="s">
        <v>551</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3501</v>
      </c>
      <c r="D701" s="23" t="s">
        <v>2641</v>
      </c>
      <c r="E701" s="24"/>
      <c r="F701" s="22"/>
      <c r="G701" s="24">
        <v>1</v>
      </c>
      <c r="H701" s="25" t="s">
        <v>551</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3502</v>
      </c>
      <c r="D702" s="23" t="s">
        <v>2639</v>
      </c>
      <c r="E702" s="24"/>
      <c r="F702" s="22"/>
      <c r="G702" s="24">
        <v>1</v>
      </c>
      <c r="H702" s="25" t="s">
        <v>551</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3503</v>
      </c>
      <c r="D703" s="22" t="s">
        <v>2394</v>
      </c>
      <c r="E703" s="24"/>
      <c r="F703" s="22"/>
      <c r="G703" s="24">
        <v>1</v>
      </c>
      <c r="H703" s="25" t="s">
        <v>626</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3504</v>
      </c>
      <c r="D704" s="23" t="s">
        <v>2641</v>
      </c>
      <c r="E704" s="24"/>
      <c r="F704" s="22"/>
      <c r="G704" s="24">
        <v>1</v>
      </c>
      <c r="H704" s="25" t="s">
        <v>551</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3505</v>
      </c>
      <c r="D705" s="23" t="s">
        <v>3506</v>
      </c>
      <c r="E705" s="24"/>
      <c r="F705" s="22"/>
      <c r="G705" s="24">
        <v>6</v>
      </c>
      <c r="H705" s="25" t="s">
        <v>551</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3507</v>
      </c>
      <c r="D706" s="23" t="s">
        <v>2906</v>
      </c>
      <c r="E706" s="24"/>
      <c r="F706" s="22"/>
      <c r="G706" s="24">
        <v>1</v>
      </c>
      <c r="H706" s="25" t="s">
        <v>551</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3508</v>
      </c>
      <c r="D707" s="23" t="s">
        <v>3266</v>
      </c>
      <c r="E707" s="24"/>
      <c r="F707" s="22"/>
      <c r="G707" s="24">
        <v>1</v>
      </c>
      <c r="H707" s="25" t="s">
        <v>551</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3509</v>
      </c>
      <c r="D708" s="23" t="s">
        <v>2596</v>
      </c>
      <c r="E708" s="24" t="s">
        <v>3510</v>
      </c>
      <c r="F708" s="22"/>
      <c r="G708" s="24">
        <v>2</v>
      </c>
      <c r="H708" s="25" t="s">
        <v>551</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3511</v>
      </c>
      <c r="D709" s="23" t="s">
        <v>2596</v>
      </c>
      <c r="E709" s="24" t="s">
        <v>3512</v>
      </c>
      <c r="F709" s="22"/>
      <c r="G709" s="24">
        <v>1</v>
      </c>
      <c r="H709" s="25" t="s">
        <v>551</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3513</v>
      </c>
      <c r="D710" s="22" t="s">
        <v>2416</v>
      </c>
      <c r="E710" s="24"/>
      <c r="F710" s="22"/>
      <c r="G710" s="24">
        <v>1</v>
      </c>
      <c r="H710" s="25" t="s">
        <v>551</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3514</v>
      </c>
      <c r="D711" s="23" t="s">
        <v>3515</v>
      </c>
      <c r="E711" s="24" t="s">
        <v>2474</v>
      </c>
      <c r="F711" s="23"/>
      <c r="G711" s="24">
        <v>1</v>
      </c>
      <c r="H711" s="25" t="s">
        <v>2353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3516</v>
      </c>
      <c r="D712" s="23" t="s">
        <v>2416</v>
      </c>
      <c r="E712" s="24"/>
      <c r="F712" s="22"/>
      <c r="G712" s="24">
        <v>1</v>
      </c>
      <c r="H712" s="25" t="s">
        <v>551</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3517</v>
      </c>
      <c r="D713" s="22" t="s">
        <v>3370</v>
      </c>
      <c r="E713" s="24"/>
      <c r="F713" s="22"/>
      <c r="G713" s="24">
        <v>1</v>
      </c>
      <c r="H713" s="25" t="s">
        <v>551</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3518</v>
      </c>
      <c r="D714" s="22" t="s">
        <v>3360</v>
      </c>
      <c r="E714" s="24"/>
      <c r="F714" s="22"/>
      <c r="G714" s="24">
        <v>4</v>
      </c>
      <c r="H714" s="25" t="s">
        <v>626</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3519</v>
      </c>
      <c r="D715" s="22" t="s">
        <v>3360</v>
      </c>
      <c r="E715" s="24"/>
      <c r="F715" s="22"/>
      <c r="G715" s="24">
        <v>3</v>
      </c>
      <c r="H715" s="25" t="s">
        <v>626</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3520</v>
      </c>
      <c r="D716" s="22" t="s">
        <v>3360</v>
      </c>
      <c r="E716" s="24"/>
      <c r="F716" s="22"/>
      <c r="G716" s="24">
        <v>1</v>
      </c>
      <c r="H716" s="25" t="s">
        <v>626</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3521</v>
      </c>
      <c r="D717" s="23" t="s">
        <v>2421</v>
      </c>
      <c r="E717" s="24"/>
      <c r="F717" s="22"/>
      <c r="G717" s="24">
        <v>1</v>
      </c>
      <c r="H717" s="25" t="s">
        <v>551</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3522</v>
      </c>
      <c r="D718" s="22" t="s">
        <v>3145</v>
      </c>
      <c r="E718" s="22"/>
      <c r="F718" s="22"/>
      <c r="G718" s="24">
        <v>1</v>
      </c>
      <c r="H718" s="25" t="s">
        <v>2353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3523</v>
      </c>
      <c r="D719" s="22" t="s">
        <v>2723</v>
      </c>
      <c r="E719" s="22"/>
      <c r="F719" s="22"/>
      <c r="G719" s="24">
        <v>1</v>
      </c>
      <c r="H719" s="25" t="s">
        <v>551</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3524</v>
      </c>
      <c r="D720" s="22" t="s">
        <v>3525</v>
      </c>
      <c r="E720" s="22"/>
      <c r="F720" s="22"/>
      <c r="G720" s="24">
        <v>1</v>
      </c>
      <c r="H720" s="25" t="s">
        <v>551</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3526</v>
      </c>
      <c r="D721" s="22" t="s">
        <v>3527</v>
      </c>
      <c r="E721" s="22"/>
      <c r="F721" s="22" t="s">
        <v>2459</v>
      </c>
      <c r="G721" s="24">
        <v>1</v>
      </c>
      <c r="H721" s="25" t="s">
        <v>551</v>
      </c>
      <c r="I721" s="26">
        <v>43367</v>
      </c>
      <c r="J721" s="26">
        <v>43367</v>
      </c>
      <c r="K721" s="27">
        <v>3762</v>
      </c>
      <c r="L721" s="28">
        <v>3762</v>
      </c>
      <c r="M721" s="28">
        <v>3760</v>
      </c>
      <c r="N721" s="29">
        <v>0.94</v>
      </c>
      <c r="O721" s="28">
        <v>3530</v>
      </c>
      <c r="P721" s="34"/>
      <c r="Q721" s="31" t="s">
        <v>485</v>
      </c>
    </row>
    <row r="722" ht="15.75" customHeight="1" spans="1:17">
      <c r="A722" s="18">
        <v>715</v>
      </c>
      <c r="B722" s="32"/>
      <c r="C722" s="22" t="s">
        <v>3528</v>
      </c>
      <c r="D722" s="22" t="s">
        <v>3529</v>
      </c>
      <c r="E722" s="22"/>
      <c r="F722" s="22"/>
      <c r="G722" s="24">
        <v>1</v>
      </c>
      <c r="H722" s="25" t="s">
        <v>551</v>
      </c>
      <c r="I722" s="26">
        <v>43040</v>
      </c>
      <c r="J722" s="26">
        <v>43040</v>
      </c>
      <c r="K722" s="27">
        <v>4200</v>
      </c>
      <c r="L722" s="28">
        <v>3535</v>
      </c>
      <c r="M722" s="28">
        <v>4070</v>
      </c>
      <c r="N722" s="29">
        <v>0.88</v>
      </c>
      <c r="O722" s="28">
        <v>3580</v>
      </c>
      <c r="P722" s="34"/>
      <c r="Q722" s="31" t="s">
        <v>485</v>
      </c>
    </row>
    <row r="723" ht="15.75" customHeight="1" spans="1:17">
      <c r="A723" s="18">
        <v>716</v>
      </c>
      <c r="B723" s="32"/>
      <c r="C723" s="22" t="s">
        <v>3530</v>
      </c>
      <c r="D723" s="22" t="s">
        <v>3525</v>
      </c>
      <c r="E723" s="22"/>
      <c r="F723" s="22"/>
      <c r="G723" s="24">
        <v>1</v>
      </c>
      <c r="H723" s="25" t="s">
        <v>551</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3531</v>
      </c>
      <c r="D724" s="22" t="s">
        <v>3527</v>
      </c>
      <c r="E724" s="22"/>
      <c r="F724" s="22" t="s">
        <v>2459</v>
      </c>
      <c r="G724" s="24">
        <v>3</v>
      </c>
      <c r="H724" s="25" t="s">
        <v>551</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3532</v>
      </c>
      <c r="D725" s="22" t="s">
        <v>3525</v>
      </c>
      <c r="E725" s="22"/>
      <c r="F725" s="22"/>
      <c r="G725" s="24">
        <v>1</v>
      </c>
      <c r="H725" s="25" t="s">
        <v>551</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3533</v>
      </c>
      <c r="D726" s="22" t="s">
        <v>3525</v>
      </c>
      <c r="E726" s="22"/>
      <c r="F726" s="22"/>
      <c r="G726" s="24">
        <v>2</v>
      </c>
      <c r="H726" s="25" t="s">
        <v>551</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3534</v>
      </c>
      <c r="D727" s="22" t="s">
        <v>2421</v>
      </c>
      <c r="E727" s="22"/>
      <c r="F727" s="22"/>
      <c r="G727" s="24">
        <v>3</v>
      </c>
      <c r="H727" s="25" t="s">
        <v>551</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3535</v>
      </c>
      <c r="D728" s="22" t="s">
        <v>3536</v>
      </c>
      <c r="E728" s="22"/>
      <c r="F728" s="22"/>
      <c r="G728" s="24">
        <v>1</v>
      </c>
      <c r="H728" s="25" t="s">
        <v>941</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3537</v>
      </c>
      <c r="D729" s="22" t="s">
        <v>3538</v>
      </c>
      <c r="E729" s="22"/>
      <c r="F729" s="22"/>
      <c r="G729" s="24">
        <v>1</v>
      </c>
      <c r="H729" s="25" t="s">
        <v>2353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3539</v>
      </c>
      <c r="D730" s="22" t="s">
        <v>2442</v>
      </c>
      <c r="E730" s="22"/>
      <c r="F730" s="22"/>
      <c r="G730" s="24">
        <v>2</v>
      </c>
      <c r="H730" s="25" t="s">
        <v>551</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3540</v>
      </c>
      <c r="D731" s="22" t="s">
        <v>3527</v>
      </c>
      <c r="E731" s="22"/>
      <c r="F731" s="22" t="s">
        <v>2459</v>
      </c>
      <c r="G731" s="24">
        <v>1</v>
      </c>
      <c r="H731" s="25" t="s">
        <v>551</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3541</v>
      </c>
      <c r="D732" s="22" t="s">
        <v>3542</v>
      </c>
      <c r="E732" s="22"/>
      <c r="F732" s="22"/>
      <c r="G732" s="24">
        <v>23</v>
      </c>
      <c r="H732" s="25" t="s">
        <v>626</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3543</v>
      </c>
      <c r="D733" s="22" t="s">
        <v>2641</v>
      </c>
      <c r="E733" s="22"/>
      <c r="F733" s="22"/>
      <c r="G733" s="24">
        <v>1</v>
      </c>
      <c r="H733" s="25" t="s">
        <v>551</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3544</v>
      </c>
      <c r="D734" s="22" t="s">
        <v>3545</v>
      </c>
      <c r="E734" s="22"/>
      <c r="F734" s="22"/>
      <c r="G734" s="24">
        <v>2</v>
      </c>
      <c r="H734" s="25" t="s">
        <v>626</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3546</v>
      </c>
      <c r="D735" s="22" t="s">
        <v>2449</v>
      </c>
      <c r="E735" s="22"/>
      <c r="F735" s="22"/>
      <c r="G735" s="24">
        <v>1</v>
      </c>
      <c r="H735" s="25" t="s">
        <v>551</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3547</v>
      </c>
      <c r="D736" s="22" t="s">
        <v>3548</v>
      </c>
      <c r="E736" s="22" t="s">
        <v>3549</v>
      </c>
      <c r="F736" s="22"/>
      <c r="G736" s="24">
        <v>1</v>
      </c>
      <c r="H736" s="25" t="s">
        <v>551</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3550</v>
      </c>
      <c r="D737" s="22" t="s">
        <v>2449</v>
      </c>
      <c r="E737" s="22" t="s">
        <v>2880</v>
      </c>
      <c r="F737" s="22"/>
      <c r="G737" s="24">
        <v>1</v>
      </c>
      <c r="H737" s="25" t="s">
        <v>551</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3551</v>
      </c>
      <c r="D738" s="22" t="s">
        <v>3552</v>
      </c>
      <c r="E738" s="22"/>
      <c r="F738" s="22"/>
      <c r="G738" s="24">
        <v>1</v>
      </c>
      <c r="H738" s="25" t="s">
        <v>551</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3553</v>
      </c>
      <c r="D739" s="23" t="s">
        <v>2449</v>
      </c>
      <c r="E739" s="22" t="s">
        <v>3554</v>
      </c>
      <c r="F739" s="22"/>
      <c r="G739" s="24">
        <v>1</v>
      </c>
      <c r="H739" s="25" t="s">
        <v>551</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3555</v>
      </c>
      <c r="D740" s="22" t="s">
        <v>3556</v>
      </c>
      <c r="E740" s="22" t="s">
        <v>3557</v>
      </c>
      <c r="F740" s="22"/>
      <c r="G740" s="24">
        <v>3</v>
      </c>
      <c r="H740" s="25" t="s">
        <v>551</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3558</v>
      </c>
      <c r="D741" s="22" t="s">
        <v>2927</v>
      </c>
      <c r="E741" s="24" t="s">
        <v>3559</v>
      </c>
      <c r="F741" s="23"/>
      <c r="G741" s="24">
        <v>16</v>
      </c>
      <c r="H741" s="25" t="s">
        <v>551</v>
      </c>
      <c r="I741" s="26">
        <v>43234</v>
      </c>
      <c r="J741" s="26">
        <v>43234</v>
      </c>
      <c r="K741" s="27">
        <v>6000</v>
      </c>
      <c r="L741" s="28">
        <v>5810</v>
      </c>
      <c r="M741" s="28">
        <v>6000</v>
      </c>
      <c r="N741" s="29">
        <v>0.91</v>
      </c>
      <c r="O741" s="28">
        <v>5460</v>
      </c>
      <c r="P741" s="34"/>
      <c r="Q741" s="31" t="s">
        <v>485</v>
      </c>
    </row>
    <row r="742" ht="15.75" customHeight="1" spans="1:17">
      <c r="A742" s="18">
        <v>735</v>
      </c>
      <c r="B742" s="32"/>
      <c r="C742" s="22" t="s">
        <v>3560</v>
      </c>
      <c r="D742" s="22" t="s">
        <v>3561</v>
      </c>
      <c r="E742" s="24" t="s">
        <v>2372</v>
      </c>
      <c r="F742" s="22" t="s">
        <v>3562</v>
      </c>
      <c r="G742" s="24">
        <v>1</v>
      </c>
      <c r="H742" s="25" t="s">
        <v>551</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3563</v>
      </c>
      <c r="D743" s="22" t="s">
        <v>3280</v>
      </c>
      <c r="E743" s="24"/>
      <c r="F743" s="22"/>
      <c r="G743" s="24">
        <v>1</v>
      </c>
      <c r="H743" s="25" t="s">
        <v>551</v>
      </c>
      <c r="I743" s="26">
        <v>43335</v>
      </c>
      <c r="J743" s="26">
        <v>43335</v>
      </c>
      <c r="K743" s="27">
        <v>2700</v>
      </c>
      <c r="L743" s="28">
        <v>2358</v>
      </c>
      <c r="M743" s="28">
        <v>2700</v>
      </c>
      <c r="N743" s="29">
        <v>0.95</v>
      </c>
      <c r="O743" s="28">
        <v>2570</v>
      </c>
      <c r="P743" s="34"/>
      <c r="Q743" s="31" t="s">
        <v>485</v>
      </c>
    </row>
    <row r="744" ht="15.75" customHeight="1" spans="1:17">
      <c r="A744" s="18">
        <v>737</v>
      </c>
      <c r="B744" s="32"/>
      <c r="C744" s="22" t="s">
        <v>3564</v>
      </c>
      <c r="D744" s="22" t="s">
        <v>3565</v>
      </c>
      <c r="E744" s="24"/>
      <c r="F744" s="22"/>
      <c r="G744" s="24">
        <v>1</v>
      </c>
      <c r="H744" s="25" t="s">
        <v>626</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3566</v>
      </c>
      <c r="D745" s="22" t="s">
        <v>3567</v>
      </c>
      <c r="E745" s="24"/>
      <c r="F745" s="22"/>
      <c r="G745" s="24">
        <v>1</v>
      </c>
      <c r="H745" s="25" t="s">
        <v>2486</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3568</v>
      </c>
      <c r="D746" s="23" t="s">
        <v>3569</v>
      </c>
      <c r="E746" s="24" t="s">
        <v>3570</v>
      </c>
      <c r="F746" s="22" t="s">
        <v>3571</v>
      </c>
      <c r="G746" s="24">
        <v>1</v>
      </c>
      <c r="H746" s="25" t="s">
        <v>551</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3572</v>
      </c>
      <c r="D747" s="23" t="s">
        <v>2906</v>
      </c>
      <c r="E747" s="24"/>
      <c r="F747" s="22"/>
      <c r="G747" s="24">
        <v>1</v>
      </c>
      <c r="H747" s="25" t="s">
        <v>551</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3573</v>
      </c>
      <c r="D748" s="22" t="s">
        <v>3574</v>
      </c>
      <c r="E748" s="24" t="s">
        <v>3575</v>
      </c>
      <c r="F748" s="22"/>
      <c r="G748" s="24">
        <v>1</v>
      </c>
      <c r="H748" s="25" t="s">
        <v>2486</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3576</v>
      </c>
      <c r="D749" s="22" t="s">
        <v>3577</v>
      </c>
      <c r="E749" s="24"/>
      <c r="F749" s="22"/>
      <c r="G749" s="24">
        <v>3</v>
      </c>
      <c r="H749" s="25" t="s">
        <v>551</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3578</v>
      </c>
      <c r="D750" s="22" t="s">
        <v>2399</v>
      </c>
      <c r="E750" s="24"/>
      <c r="F750" s="22"/>
      <c r="G750" s="24">
        <v>1</v>
      </c>
      <c r="H750" s="25" t="s">
        <v>551</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3579</v>
      </c>
      <c r="D751" s="22" t="s">
        <v>2464</v>
      </c>
      <c r="E751" s="24"/>
      <c r="F751" s="22"/>
      <c r="G751" s="24">
        <v>2</v>
      </c>
      <c r="H751" s="25" t="s">
        <v>551</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3580</v>
      </c>
      <c r="D752" s="22" t="s">
        <v>3581</v>
      </c>
      <c r="E752" s="24"/>
      <c r="F752" s="22"/>
      <c r="G752" s="24">
        <v>1</v>
      </c>
      <c r="H752" s="25" t="s">
        <v>551</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3582</v>
      </c>
      <c r="D753" s="22" t="s">
        <v>3583</v>
      </c>
      <c r="E753" s="24"/>
      <c r="F753" s="22"/>
      <c r="G753" s="24">
        <v>1</v>
      </c>
      <c r="H753" s="25" t="s">
        <v>2353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3584</v>
      </c>
      <c r="D754" s="22" t="s">
        <v>2723</v>
      </c>
      <c r="E754" s="24"/>
      <c r="F754" s="22"/>
      <c r="G754" s="24">
        <v>1</v>
      </c>
      <c r="H754" s="25" t="s">
        <v>551</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3585</v>
      </c>
      <c r="D755" s="22" t="s">
        <v>3586</v>
      </c>
      <c r="E755" s="24"/>
      <c r="F755" s="22"/>
      <c r="G755" s="24">
        <v>4</v>
      </c>
      <c r="H755" s="25" t="s">
        <v>551</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3587</v>
      </c>
      <c r="D756" s="22" t="s">
        <v>3588</v>
      </c>
      <c r="E756" s="24"/>
      <c r="F756" s="22" t="s">
        <v>2459</v>
      </c>
      <c r="G756" s="24">
        <v>2</v>
      </c>
      <c r="H756" s="25" t="s">
        <v>551</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3589</v>
      </c>
      <c r="D757" s="22" t="s">
        <v>2416</v>
      </c>
      <c r="E757" s="24"/>
      <c r="F757" s="22"/>
      <c r="G757" s="24">
        <v>1</v>
      </c>
      <c r="H757" s="25" t="s">
        <v>551</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3590</v>
      </c>
      <c r="D758" s="22" t="s">
        <v>3591</v>
      </c>
      <c r="E758" s="24"/>
      <c r="F758" s="22"/>
      <c r="G758" s="24">
        <v>1</v>
      </c>
      <c r="H758" s="25" t="s">
        <v>2353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3592</v>
      </c>
      <c r="D759" s="22" t="s">
        <v>3593</v>
      </c>
      <c r="E759" s="24"/>
      <c r="F759" s="22"/>
      <c r="G759" s="24">
        <v>1</v>
      </c>
      <c r="H759" s="25" t="s">
        <v>551</v>
      </c>
      <c r="I759" s="26">
        <v>42917</v>
      </c>
      <c r="J759" s="26">
        <v>42917</v>
      </c>
      <c r="K759" s="36">
        <v>1080</v>
      </c>
      <c r="L759" s="28">
        <v>681</v>
      </c>
      <c r="M759" s="28">
        <v>1030</v>
      </c>
      <c r="N759" s="29">
        <v>0.83</v>
      </c>
      <c r="O759" s="28">
        <v>850</v>
      </c>
      <c r="P759" s="34"/>
      <c r="Q759" s="31" t="s">
        <v>485</v>
      </c>
    </row>
    <row r="760" ht="15.75" customHeight="1" spans="1:17">
      <c r="A760" s="18">
        <v>753</v>
      </c>
      <c r="B760" s="32"/>
      <c r="C760" s="22" t="s">
        <v>3594</v>
      </c>
      <c r="D760" s="22" t="s">
        <v>2394</v>
      </c>
      <c r="E760" s="24"/>
      <c r="F760" s="22"/>
      <c r="G760" s="24">
        <v>1</v>
      </c>
      <c r="H760" s="25" t="s">
        <v>626</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3595</v>
      </c>
      <c r="D761" s="22" t="s">
        <v>3497</v>
      </c>
      <c r="E761" s="24"/>
      <c r="F761" s="22"/>
      <c r="G761" s="24">
        <v>2</v>
      </c>
      <c r="H761" s="25" t="s">
        <v>551</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3596</v>
      </c>
      <c r="D762" s="22" t="s">
        <v>2362</v>
      </c>
      <c r="E762" s="24"/>
      <c r="F762" s="22"/>
      <c r="G762" s="24">
        <v>2</v>
      </c>
      <c r="H762" s="25" t="s">
        <v>551</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3597</v>
      </c>
      <c r="D763" s="22" t="s">
        <v>3598</v>
      </c>
      <c r="E763" s="24"/>
      <c r="F763" s="22"/>
      <c r="G763" s="24">
        <v>1</v>
      </c>
      <c r="H763" s="25" t="s">
        <v>551</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3599</v>
      </c>
      <c r="D764" s="22" t="s">
        <v>2410</v>
      </c>
      <c r="E764" s="24"/>
      <c r="F764" s="22"/>
      <c r="G764" s="24">
        <v>1</v>
      </c>
      <c r="H764" s="25" t="s">
        <v>551</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3600</v>
      </c>
      <c r="D765" s="22" t="s">
        <v>3601</v>
      </c>
      <c r="E765" s="24"/>
      <c r="F765" s="22"/>
      <c r="G765" s="24">
        <v>1</v>
      </c>
      <c r="H765" s="25" t="s">
        <v>551</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3602</v>
      </c>
      <c r="D766" s="22" t="s">
        <v>2410</v>
      </c>
      <c r="E766" s="24"/>
      <c r="F766" s="22"/>
      <c r="G766" s="24">
        <v>2</v>
      </c>
      <c r="H766" s="25" t="s">
        <v>551</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3603</v>
      </c>
      <c r="D767" s="22" t="s">
        <v>2396</v>
      </c>
      <c r="E767" s="24"/>
      <c r="F767" s="22"/>
      <c r="G767" s="24">
        <v>1</v>
      </c>
      <c r="H767" s="25" t="s">
        <v>551</v>
      </c>
      <c r="I767" s="26">
        <v>42522</v>
      </c>
      <c r="J767" s="26">
        <v>42522</v>
      </c>
      <c r="K767" s="27">
        <v>1500</v>
      </c>
      <c r="L767" s="28">
        <v>858.75</v>
      </c>
      <c r="M767" s="28">
        <v>1350</v>
      </c>
      <c r="N767" s="29">
        <v>0.65</v>
      </c>
      <c r="O767" s="28">
        <v>880</v>
      </c>
      <c r="P767" s="34"/>
      <c r="Q767" s="31" t="s">
        <v>485</v>
      </c>
    </row>
    <row r="768" ht="15.75" customHeight="1" spans="1:17">
      <c r="A768" s="18">
        <v>761</v>
      </c>
      <c r="B768" s="32"/>
      <c r="C768" s="22" t="s">
        <v>3604</v>
      </c>
      <c r="D768" s="22" t="s">
        <v>2927</v>
      </c>
      <c r="E768" s="24" t="s">
        <v>3605</v>
      </c>
      <c r="F768" s="22"/>
      <c r="G768" s="24">
        <v>1</v>
      </c>
      <c r="H768" s="25" t="s">
        <v>551</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3606</v>
      </c>
      <c r="D769" s="22" t="s">
        <v>2449</v>
      </c>
      <c r="E769" s="24"/>
      <c r="F769" s="22"/>
      <c r="G769" s="24">
        <v>1</v>
      </c>
      <c r="H769" s="25" t="s">
        <v>551</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3607</v>
      </c>
      <c r="D770" s="22" t="s">
        <v>3608</v>
      </c>
      <c r="E770" s="24"/>
      <c r="F770" s="22"/>
      <c r="G770" s="24">
        <v>1</v>
      </c>
      <c r="H770" s="25" t="s">
        <v>551</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3609</v>
      </c>
      <c r="D771" s="22" t="s">
        <v>3610</v>
      </c>
      <c r="E771" s="24"/>
      <c r="F771" s="22"/>
      <c r="G771" s="24">
        <v>1</v>
      </c>
      <c r="H771" s="25" t="s">
        <v>551</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3611</v>
      </c>
      <c r="D772" s="22" t="s">
        <v>3612</v>
      </c>
      <c r="E772" s="24"/>
      <c r="F772" s="22"/>
      <c r="G772" s="24">
        <v>1</v>
      </c>
      <c r="H772" s="25" t="s">
        <v>2353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3613</v>
      </c>
      <c r="D773" s="22" t="s">
        <v>3614</v>
      </c>
      <c r="E773" s="24" t="s">
        <v>2555</v>
      </c>
      <c r="F773" s="22"/>
      <c r="G773" s="24">
        <v>1</v>
      </c>
      <c r="H773" s="25" t="s">
        <v>551</v>
      </c>
      <c r="I773" s="26">
        <v>42552</v>
      </c>
      <c r="J773" s="26">
        <v>42552</v>
      </c>
      <c r="K773" s="36">
        <v>1480</v>
      </c>
      <c r="L773" s="28">
        <v>870.82</v>
      </c>
      <c r="M773" s="28">
        <v>1300</v>
      </c>
      <c r="N773" s="29">
        <v>0.73</v>
      </c>
      <c r="O773" s="28">
        <v>950</v>
      </c>
      <c r="P773" s="34"/>
      <c r="Q773" s="31" t="s">
        <v>485</v>
      </c>
    </row>
    <row r="774" ht="15.75" customHeight="1" spans="1:17">
      <c r="A774" s="18">
        <v>767</v>
      </c>
      <c r="B774" s="32"/>
      <c r="C774" s="22" t="s">
        <v>3615</v>
      </c>
      <c r="D774" s="22" t="s">
        <v>3616</v>
      </c>
      <c r="E774" s="24" t="s">
        <v>2372</v>
      </c>
      <c r="F774" s="22"/>
      <c r="G774" s="24">
        <v>1</v>
      </c>
      <c r="H774" s="25" t="s">
        <v>551</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3617</v>
      </c>
      <c r="D775" s="23" t="s">
        <v>3618</v>
      </c>
      <c r="E775" s="24"/>
      <c r="F775" s="22"/>
      <c r="G775" s="24">
        <v>2</v>
      </c>
      <c r="H775" s="25" t="s">
        <v>551</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3619</v>
      </c>
      <c r="D776" s="22" t="s">
        <v>3620</v>
      </c>
      <c r="E776" s="24"/>
      <c r="F776" s="22"/>
      <c r="G776" s="24">
        <v>1</v>
      </c>
      <c r="H776" s="25" t="s">
        <v>551</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3621</v>
      </c>
      <c r="D777" s="22" t="s">
        <v>3622</v>
      </c>
      <c r="E777" s="24" t="s">
        <v>3623</v>
      </c>
      <c r="F777" s="22"/>
      <c r="G777" s="24">
        <v>3</v>
      </c>
      <c r="H777" s="25" t="s">
        <v>626</v>
      </c>
      <c r="I777" s="26">
        <v>42736</v>
      </c>
      <c r="J777" s="26">
        <v>42736</v>
      </c>
      <c r="K777" s="27">
        <v>5400</v>
      </c>
      <c r="L777" s="28">
        <v>2550</v>
      </c>
      <c r="M777" s="28">
        <v>5130</v>
      </c>
      <c r="N777" s="29">
        <v>0.73</v>
      </c>
      <c r="O777" s="28">
        <v>3740</v>
      </c>
      <c r="P777" s="34"/>
      <c r="Q777" s="31" t="s">
        <v>485</v>
      </c>
    </row>
    <row r="778" ht="15.75" customHeight="1" spans="1:17">
      <c r="A778" s="18">
        <v>771</v>
      </c>
      <c r="B778" s="32"/>
      <c r="C778" s="22" t="s">
        <v>3624</v>
      </c>
      <c r="D778" s="22" t="s">
        <v>2402</v>
      </c>
      <c r="E778" s="24">
        <v>9070</v>
      </c>
      <c r="F778" s="22"/>
      <c r="G778" s="24">
        <v>1</v>
      </c>
      <c r="H778" s="25" t="s">
        <v>626</v>
      </c>
      <c r="I778" s="26">
        <v>42736</v>
      </c>
      <c r="J778" s="26">
        <v>42736</v>
      </c>
      <c r="K778" s="27">
        <v>2000</v>
      </c>
      <c r="L778" s="28">
        <v>944.4</v>
      </c>
      <c r="M778" s="28">
        <v>1850</v>
      </c>
      <c r="N778" s="29">
        <v>0.78</v>
      </c>
      <c r="O778" s="28">
        <v>1440</v>
      </c>
      <c r="P778" s="34"/>
      <c r="Q778" s="31" t="s">
        <v>485</v>
      </c>
    </row>
    <row r="779" ht="15.75" customHeight="1" spans="1:17">
      <c r="A779" s="18">
        <v>772</v>
      </c>
      <c r="B779" s="32"/>
      <c r="C779" s="22" t="s">
        <v>3625</v>
      </c>
      <c r="D779" s="22" t="s">
        <v>3626</v>
      </c>
      <c r="E779" s="24"/>
      <c r="F779" s="22"/>
      <c r="G779" s="24">
        <v>1</v>
      </c>
      <c r="H779" s="25" t="s">
        <v>551</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3627</v>
      </c>
      <c r="D780" s="22" t="s">
        <v>2566</v>
      </c>
      <c r="E780" s="24" t="s">
        <v>2567</v>
      </c>
      <c r="F780" s="22" t="s">
        <v>2568</v>
      </c>
      <c r="G780" s="24">
        <v>2</v>
      </c>
      <c r="H780" s="25" t="s">
        <v>551</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3628</v>
      </c>
      <c r="D781" s="22" t="s">
        <v>3626</v>
      </c>
      <c r="E781" s="24"/>
      <c r="F781" s="22"/>
      <c r="G781" s="24">
        <v>1</v>
      </c>
      <c r="H781" s="25" t="s">
        <v>551</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3629</v>
      </c>
      <c r="D782" s="22" t="s">
        <v>3630</v>
      </c>
      <c r="E782" s="24" t="s">
        <v>3623</v>
      </c>
      <c r="F782" s="22"/>
      <c r="G782" s="24">
        <v>1</v>
      </c>
      <c r="H782" s="25" t="s">
        <v>626</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3631</v>
      </c>
      <c r="D783" s="22" t="s">
        <v>2461</v>
      </c>
      <c r="E783" s="24"/>
      <c r="F783" s="22"/>
      <c r="G783" s="24">
        <v>8</v>
      </c>
      <c r="H783" s="25" t="s">
        <v>551</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3632</v>
      </c>
      <c r="D784" s="22" t="s">
        <v>3633</v>
      </c>
      <c r="E784" s="24"/>
      <c r="F784" s="22"/>
      <c r="G784" s="24">
        <v>1</v>
      </c>
      <c r="H784" s="25" t="s">
        <v>551</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3634</v>
      </c>
      <c r="D785" s="23" t="s">
        <v>2469</v>
      </c>
      <c r="E785" s="25"/>
      <c r="F785" s="23"/>
      <c r="G785" s="24">
        <v>8</v>
      </c>
      <c r="H785" s="25" t="s">
        <v>551</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3635</v>
      </c>
      <c r="D786" s="23" t="s">
        <v>2723</v>
      </c>
      <c r="E786" s="24"/>
      <c r="F786" s="23"/>
      <c r="G786" s="24">
        <v>1</v>
      </c>
      <c r="H786" s="25" t="s">
        <v>551</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3636</v>
      </c>
      <c r="D787" s="23" t="s">
        <v>3637</v>
      </c>
      <c r="E787" s="24"/>
      <c r="F787" s="23"/>
      <c r="G787" s="24">
        <v>1</v>
      </c>
      <c r="H787" s="25" t="s">
        <v>551</v>
      </c>
      <c r="I787" s="26">
        <v>42036</v>
      </c>
      <c r="J787" s="26">
        <v>42036</v>
      </c>
      <c r="K787" s="27">
        <v>3600</v>
      </c>
      <c r="L787" s="28">
        <v>1149</v>
      </c>
      <c r="M787" s="28">
        <v>3420</v>
      </c>
      <c r="N787" s="29">
        <v>0.65</v>
      </c>
      <c r="O787" s="28">
        <v>2220</v>
      </c>
      <c r="P787" s="30"/>
      <c r="Q787" s="31" t="s">
        <v>485</v>
      </c>
    </row>
    <row r="788" ht="15.75" customHeight="1" spans="1:17">
      <c r="A788" s="18">
        <v>781</v>
      </c>
      <c r="B788" s="32"/>
      <c r="C788" s="22" t="s">
        <v>3638</v>
      </c>
      <c r="D788" s="23" t="s">
        <v>3639</v>
      </c>
      <c r="E788" s="24"/>
      <c r="F788" s="23"/>
      <c r="G788" s="24">
        <v>1</v>
      </c>
      <c r="H788" s="25" t="s">
        <v>551</v>
      </c>
      <c r="I788" s="26">
        <v>42522</v>
      </c>
      <c r="J788" s="26">
        <v>42522</v>
      </c>
      <c r="K788" s="27">
        <v>850</v>
      </c>
      <c r="L788" s="28">
        <v>486.58</v>
      </c>
      <c r="M788" s="28">
        <v>810</v>
      </c>
      <c r="N788" s="29">
        <v>0.72</v>
      </c>
      <c r="O788" s="28">
        <v>580</v>
      </c>
      <c r="P788" s="30"/>
      <c r="Q788" s="31" t="s">
        <v>485</v>
      </c>
    </row>
    <row r="789" ht="15.75" customHeight="1" spans="1:17">
      <c r="A789" s="18">
        <v>782</v>
      </c>
      <c r="B789" s="32"/>
      <c r="C789" s="22" t="s">
        <v>3640</v>
      </c>
      <c r="D789" s="23" t="s">
        <v>2570</v>
      </c>
      <c r="E789" s="24"/>
      <c r="F789" s="23"/>
      <c r="G789" s="24">
        <v>1</v>
      </c>
      <c r="H789" s="25" t="s">
        <v>551</v>
      </c>
      <c r="I789" s="26">
        <v>42736</v>
      </c>
      <c r="J789" s="26">
        <v>42736</v>
      </c>
      <c r="K789" s="27">
        <v>4500</v>
      </c>
      <c r="L789" s="28">
        <v>2125</v>
      </c>
      <c r="M789" s="28">
        <v>4370</v>
      </c>
      <c r="N789" s="29">
        <v>0.82</v>
      </c>
      <c r="O789" s="28">
        <v>3580</v>
      </c>
      <c r="P789" s="30"/>
      <c r="Q789" s="31" t="s">
        <v>485</v>
      </c>
    </row>
    <row r="790" ht="15.75" customHeight="1" spans="1:17">
      <c r="A790" s="18">
        <v>783</v>
      </c>
      <c r="B790" s="32"/>
      <c r="C790" s="22" t="s">
        <v>3641</v>
      </c>
      <c r="D790" s="23" t="s">
        <v>3642</v>
      </c>
      <c r="E790" s="24" t="s">
        <v>2429</v>
      </c>
      <c r="F790" s="23"/>
      <c r="G790" s="24">
        <v>1</v>
      </c>
      <c r="H790" s="25" t="s">
        <v>551</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3643</v>
      </c>
      <c r="D791" s="23" t="s">
        <v>2561</v>
      </c>
      <c r="E791" s="24"/>
      <c r="F791" s="23"/>
      <c r="G791" s="24">
        <v>3</v>
      </c>
      <c r="H791" s="25" t="s">
        <v>551</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3644</v>
      </c>
      <c r="D792" s="23" t="s">
        <v>3645</v>
      </c>
      <c r="E792" s="24" t="s">
        <v>3646</v>
      </c>
      <c r="F792" s="23"/>
      <c r="G792" s="24">
        <v>1</v>
      </c>
      <c r="H792" s="25" t="s">
        <v>551</v>
      </c>
      <c r="I792" s="26">
        <v>42948</v>
      </c>
      <c r="J792" s="26">
        <v>42948</v>
      </c>
      <c r="K792" s="27">
        <v>1150</v>
      </c>
      <c r="L792" s="28">
        <v>755.45</v>
      </c>
      <c r="M792" s="28">
        <v>1090</v>
      </c>
      <c r="N792" s="29">
        <v>0.83</v>
      </c>
      <c r="O792" s="28">
        <v>900</v>
      </c>
      <c r="P792" s="30"/>
      <c r="Q792" s="31" t="s">
        <v>485</v>
      </c>
    </row>
    <row r="793" ht="15.75" customHeight="1" spans="1:17">
      <c r="A793" s="18">
        <v>786</v>
      </c>
      <c r="B793" s="32"/>
      <c r="C793" s="22" t="s">
        <v>3647</v>
      </c>
      <c r="D793" s="23" t="s">
        <v>3648</v>
      </c>
      <c r="E793" s="24" t="s">
        <v>2474</v>
      </c>
      <c r="F793" s="23"/>
      <c r="G793" s="24">
        <v>100</v>
      </c>
      <c r="H793" s="25" t="s">
        <v>626</v>
      </c>
      <c r="I793" s="26">
        <v>42309</v>
      </c>
      <c r="J793" s="26">
        <v>42309</v>
      </c>
      <c r="K793" s="27">
        <v>1600</v>
      </c>
      <c r="L793" s="28">
        <v>738.78</v>
      </c>
      <c r="M793" s="28">
        <v>1490</v>
      </c>
      <c r="N793" s="29">
        <v>0.66</v>
      </c>
      <c r="O793" s="28">
        <v>980</v>
      </c>
      <c r="P793" s="30"/>
      <c r="Q793" s="31" t="s">
        <v>485</v>
      </c>
    </row>
    <row r="794" ht="15.75" customHeight="1" spans="1:17">
      <c r="A794" s="18">
        <v>787</v>
      </c>
      <c r="B794" s="32"/>
      <c r="C794" s="22" t="s">
        <v>3649</v>
      </c>
      <c r="D794" s="23" t="s">
        <v>3650</v>
      </c>
      <c r="E794" s="24"/>
      <c r="F794" s="23"/>
      <c r="G794" s="24">
        <v>1</v>
      </c>
      <c r="H794" s="25" t="s">
        <v>2498</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3651</v>
      </c>
      <c r="D795" s="23" t="s">
        <v>3652</v>
      </c>
      <c r="E795" s="24"/>
      <c r="F795" s="23"/>
      <c r="G795" s="24">
        <v>1</v>
      </c>
      <c r="H795" s="25" t="s">
        <v>2498</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1743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3653</v>
      </c>
      <c r="C797" s="22" t="s">
        <v>3654</v>
      </c>
      <c r="D797" s="23" t="s">
        <v>3167</v>
      </c>
      <c r="E797" s="24" t="s">
        <v>2492</v>
      </c>
      <c r="F797" s="23"/>
      <c r="G797" s="24">
        <v>1069</v>
      </c>
      <c r="H797" s="25" t="s">
        <v>2981</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3655</v>
      </c>
      <c r="D798" s="23" t="s">
        <v>3656</v>
      </c>
      <c r="E798" s="24"/>
      <c r="F798" s="23"/>
      <c r="G798" s="24">
        <v>1</v>
      </c>
      <c r="H798" s="25" t="s">
        <v>941</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3657</v>
      </c>
      <c r="D799" s="23" t="s">
        <v>3205</v>
      </c>
      <c r="E799" s="24"/>
      <c r="F799" s="23"/>
      <c r="G799" s="24">
        <v>1</v>
      </c>
      <c r="H799" s="25" t="s">
        <v>2353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3658</v>
      </c>
      <c r="D800" s="23" t="s">
        <v>2527</v>
      </c>
      <c r="E800" s="24"/>
      <c r="F800" s="23"/>
      <c r="G800" s="24">
        <v>1</v>
      </c>
      <c r="H800" s="25" t="s">
        <v>2353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3659</v>
      </c>
      <c r="D801" s="23" t="s">
        <v>3639</v>
      </c>
      <c r="E801" s="24"/>
      <c r="F801" s="22"/>
      <c r="G801" s="24">
        <v>1</v>
      </c>
      <c r="H801" s="25" t="s">
        <v>551</v>
      </c>
      <c r="I801" s="26">
        <v>42278</v>
      </c>
      <c r="J801" s="26">
        <v>42278</v>
      </c>
      <c r="K801" s="27">
        <v>1200</v>
      </c>
      <c r="L801" s="28">
        <v>867.5</v>
      </c>
      <c r="M801" s="28">
        <v>1100</v>
      </c>
      <c r="N801" s="29">
        <v>0.65</v>
      </c>
      <c r="O801" s="28">
        <v>720</v>
      </c>
      <c r="P801" s="34"/>
      <c r="Q801" s="31" t="s">
        <v>486</v>
      </c>
    </row>
    <row r="802" ht="15.75" customHeight="1" spans="1:18">
      <c r="A802" s="18">
        <v>795</v>
      </c>
      <c r="B802" s="32"/>
      <c r="C802" s="22" t="s">
        <v>3660</v>
      </c>
      <c r="D802" s="23" t="s">
        <v>2355</v>
      </c>
      <c r="E802" s="24"/>
      <c r="F802" s="22"/>
      <c r="G802" s="24">
        <v>1</v>
      </c>
      <c r="H802" s="25" t="s">
        <v>551</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3661</v>
      </c>
      <c r="D803" s="23" t="s">
        <v>2434</v>
      </c>
      <c r="E803" s="24"/>
      <c r="F803" s="22"/>
      <c r="G803" s="24">
        <v>1</v>
      </c>
      <c r="H803" s="25" t="s">
        <v>551</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3662</v>
      </c>
      <c r="D804" s="23" t="s">
        <v>3648</v>
      </c>
      <c r="E804" s="24"/>
      <c r="F804" s="22"/>
      <c r="G804" s="24">
        <v>1</v>
      </c>
      <c r="H804" s="25" t="s">
        <v>2353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3663</v>
      </c>
      <c r="D805" s="23" t="s">
        <v>2371</v>
      </c>
      <c r="E805" s="24"/>
      <c r="F805" s="22"/>
      <c r="G805" s="24">
        <v>1</v>
      </c>
      <c r="H805" s="25" t="s">
        <v>551</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3664</v>
      </c>
      <c r="D806" s="23" t="s">
        <v>3266</v>
      </c>
      <c r="E806" s="24"/>
      <c r="F806" s="22"/>
      <c r="G806" s="24">
        <v>1</v>
      </c>
      <c r="H806" s="25" t="s">
        <v>551</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3665</v>
      </c>
      <c r="D807" s="23" t="s">
        <v>2362</v>
      </c>
      <c r="E807" s="24"/>
      <c r="F807" s="22"/>
      <c r="G807" s="24">
        <v>1</v>
      </c>
      <c r="H807" s="25" t="s">
        <v>551</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3666</v>
      </c>
      <c r="D808" s="23" t="s">
        <v>3360</v>
      </c>
      <c r="E808" s="24"/>
      <c r="F808" s="22"/>
      <c r="G808" s="24">
        <v>1</v>
      </c>
      <c r="H808" s="25" t="s">
        <v>2353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3667</v>
      </c>
      <c r="D809" s="23" t="s">
        <v>3668</v>
      </c>
      <c r="E809" s="24"/>
      <c r="F809" s="22"/>
      <c r="G809" s="24">
        <v>1</v>
      </c>
      <c r="H809" s="25" t="s">
        <v>551</v>
      </c>
      <c r="I809" s="26">
        <v>40118</v>
      </c>
      <c r="J809" s="26">
        <v>40118</v>
      </c>
      <c r="K809" s="27">
        <v>2750</v>
      </c>
      <c r="L809" s="28">
        <v>442.38</v>
      </c>
      <c r="M809" s="28">
        <v>2280</v>
      </c>
      <c r="N809" s="29">
        <v>0.15</v>
      </c>
      <c r="O809" s="28">
        <v>340</v>
      </c>
      <c r="P809" s="34"/>
      <c r="Q809" s="31" t="s">
        <v>486</v>
      </c>
    </row>
    <row r="810" ht="15.75" customHeight="1" spans="1:18">
      <c r="A810" s="18">
        <v>803</v>
      </c>
      <c r="B810" s="32"/>
      <c r="C810" s="22" t="s">
        <v>3669</v>
      </c>
      <c r="D810" s="23" t="s">
        <v>3670</v>
      </c>
      <c r="E810" s="24"/>
      <c r="F810" s="22"/>
      <c r="G810" s="24">
        <v>1</v>
      </c>
      <c r="H810" s="25" t="s">
        <v>551</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3671</v>
      </c>
      <c r="D811" s="23" t="s">
        <v>3672</v>
      </c>
      <c r="E811" s="24"/>
      <c r="F811" s="22"/>
      <c r="G811" s="24">
        <v>1</v>
      </c>
      <c r="H811" s="25" t="s">
        <v>2486</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3673</v>
      </c>
      <c r="D812" s="23" t="s">
        <v>3674</v>
      </c>
      <c r="E812" s="24"/>
      <c r="F812" s="22"/>
      <c r="G812" s="24">
        <v>1</v>
      </c>
      <c r="H812" s="25" t="s">
        <v>551</v>
      </c>
      <c r="I812" s="26">
        <v>40148</v>
      </c>
      <c r="J812" s="26">
        <v>40148</v>
      </c>
      <c r="K812" s="27">
        <v>5600</v>
      </c>
      <c r="L812" s="28">
        <v>945.35</v>
      </c>
      <c r="M812" s="28">
        <v>4650</v>
      </c>
      <c r="N812" s="29">
        <v>0.15</v>
      </c>
      <c r="O812" s="28">
        <v>700</v>
      </c>
      <c r="P812" s="34"/>
      <c r="Q812" s="31" t="s">
        <v>486</v>
      </c>
    </row>
    <row r="813" ht="15.75" customHeight="1" spans="1:18">
      <c r="A813" s="18">
        <v>806</v>
      </c>
      <c r="B813" s="32"/>
      <c r="C813" s="22" t="s">
        <v>3675</v>
      </c>
      <c r="D813" s="23" t="s">
        <v>2359</v>
      </c>
      <c r="E813" s="24"/>
      <c r="F813" s="22"/>
      <c r="G813" s="24">
        <v>1</v>
      </c>
      <c r="H813" s="25" t="s">
        <v>551</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3676</v>
      </c>
      <c r="D814" s="23" t="s">
        <v>3677</v>
      </c>
      <c r="E814" s="24"/>
      <c r="F814" s="22"/>
      <c r="G814" s="24">
        <v>1</v>
      </c>
      <c r="H814" s="25" t="s">
        <v>551</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3678</v>
      </c>
      <c r="D815" s="22" t="s">
        <v>3679</v>
      </c>
      <c r="E815" s="24"/>
      <c r="F815" s="22"/>
      <c r="G815" s="24">
        <v>1</v>
      </c>
      <c r="H815" s="25" t="s">
        <v>551</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3680</v>
      </c>
      <c r="D816" s="23" t="s">
        <v>3681</v>
      </c>
      <c r="E816" s="24"/>
      <c r="F816" s="22"/>
      <c r="G816" s="24">
        <v>1</v>
      </c>
      <c r="H816" s="25" t="s">
        <v>551</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3682</v>
      </c>
      <c r="D817" s="23" t="s">
        <v>3683</v>
      </c>
      <c r="E817" s="24"/>
      <c r="F817" s="22"/>
      <c r="G817" s="24">
        <v>1</v>
      </c>
      <c r="H817" s="25" t="s">
        <v>551</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3684</v>
      </c>
      <c r="D818" s="23" t="s">
        <v>3685</v>
      </c>
      <c r="E818" s="24"/>
      <c r="F818" s="23"/>
      <c r="G818" s="24">
        <v>1</v>
      </c>
      <c r="H818" s="25" t="s">
        <v>2353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3686</v>
      </c>
      <c r="D819" s="23" t="s">
        <v>3687</v>
      </c>
      <c r="E819" s="24"/>
      <c r="F819" s="22"/>
      <c r="G819" s="24">
        <v>1</v>
      </c>
      <c r="H819" s="25" t="s">
        <v>2353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3688</v>
      </c>
      <c r="D820" s="23" t="s">
        <v>3689</v>
      </c>
      <c r="E820" s="24"/>
      <c r="F820" s="22"/>
      <c r="G820" s="24">
        <v>1</v>
      </c>
      <c r="H820" s="25" t="s">
        <v>626</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3690</v>
      </c>
      <c r="D821" s="23" t="s">
        <v>3691</v>
      </c>
      <c r="E821" s="24"/>
      <c r="F821" s="22"/>
      <c r="G821" s="24">
        <v>1</v>
      </c>
      <c r="H821" s="25" t="s">
        <v>551</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3692</v>
      </c>
      <c r="D822" s="22" t="s">
        <v>3693</v>
      </c>
      <c r="E822" s="24"/>
      <c r="F822" s="22"/>
      <c r="G822" s="24">
        <v>1</v>
      </c>
      <c r="H822" s="25" t="s">
        <v>626</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3694</v>
      </c>
      <c r="D823" s="23" t="s">
        <v>3695</v>
      </c>
      <c r="E823" s="24"/>
      <c r="F823" s="22"/>
      <c r="G823" s="24">
        <v>1</v>
      </c>
      <c r="H823" s="25" t="s">
        <v>551</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3696</v>
      </c>
      <c r="D824" s="23" t="s">
        <v>3697</v>
      </c>
      <c r="E824" s="24"/>
      <c r="F824" s="22"/>
      <c r="G824" s="24">
        <v>1</v>
      </c>
      <c r="H824" s="25" t="s">
        <v>551</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3698</v>
      </c>
      <c r="D825" s="22" t="s">
        <v>3699</v>
      </c>
      <c r="E825" s="24"/>
      <c r="F825" s="22"/>
      <c r="G825" s="24">
        <v>1</v>
      </c>
      <c r="H825" s="25" t="s">
        <v>2353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3700</v>
      </c>
      <c r="D826" s="22" t="s">
        <v>3701</v>
      </c>
      <c r="E826" s="24"/>
      <c r="F826" s="22"/>
      <c r="G826" s="24">
        <v>1</v>
      </c>
      <c r="H826" s="25" t="s">
        <v>551</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3702</v>
      </c>
      <c r="D827" s="22" t="s">
        <v>3703</v>
      </c>
      <c r="E827" s="24"/>
      <c r="F827" s="22"/>
      <c r="G827" s="24">
        <v>1</v>
      </c>
      <c r="H827" s="25" t="s">
        <v>2353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3704</v>
      </c>
      <c r="D828" s="23" t="s">
        <v>3705</v>
      </c>
      <c r="E828" s="24">
        <v>315</v>
      </c>
      <c r="F828" s="22"/>
      <c r="G828" s="24">
        <v>1</v>
      </c>
      <c r="H828" s="25" t="s">
        <v>551</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3706</v>
      </c>
      <c r="D829" s="22" t="s">
        <v>2362</v>
      </c>
      <c r="E829" s="22"/>
      <c r="F829" s="22"/>
      <c r="G829" s="24">
        <v>1</v>
      </c>
      <c r="H829" s="25" t="s">
        <v>551</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3707</v>
      </c>
      <c r="D830" s="22" t="s">
        <v>2527</v>
      </c>
      <c r="E830" s="24"/>
      <c r="F830" s="22"/>
      <c r="G830" s="24">
        <v>120</v>
      </c>
      <c r="H830" s="25" t="s">
        <v>626</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3708</v>
      </c>
      <c r="D831" s="22" t="s">
        <v>2747</v>
      </c>
      <c r="E831" s="22"/>
      <c r="F831" s="22"/>
      <c r="G831" s="24">
        <v>1</v>
      </c>
      <c r="H831" s="25" t="s">
        <v>551</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3709</v>
      </c>
      <c r="D832" s="22" t="s">
        <v>3548</v>
      </c>
      <c r="E832" s="22"/>
      <c r="F832" s="22"/>
      <c r="G832" s="24">
        <v>1</v>
      </c>
      <c r="H832" s="25" t="s">
        <v>551</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3710</v>
      </c>
      <c r="D833" s="22" t="s">
        <v>3711</v>
      </c>
      <c r="E833" s="22">
        <v>50</v>
      </c>
      <c r="F833" s="22"/>
      <c r="G833" s="24">
        <v>1</v>
      </c>
      <c r="H833" s="25" t="s">
        <v>551</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3712</v>
      </c>
      <c r="D834" s="22" t="s">
        <v>3713</v>
      </c>
      <c r="E834" s="22"/>
      <c r="F834" s="22"/>
      <c r="G834" s="24">
        <v>1</v>
      </c>
      <c r="H834" s="25" t="s">
        <v>2353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3714</v>
      </c>
      <c r="D835" s="22" t="s">
        <v>3713</v>
      </c>
      <c r="E835" s="22"/>
      <c r="F835" s="22"/>
      <c r="G835" s="24">
        <v>1</v>
      </c>
      <c r="H835" s="25" t="s">
        <v>2353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3715</v>
      </c>
      <c r="D836" s="22" t="s">
        <v>2359</v>
      </c>
      <c r="E836" s="22"/>
      <c r="F836" s="22"/>
      <c r="G836" s="24">
        <v>1</v>
      </c>
      <c r="H836" s="25" t="s">
        <v>551</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3716</v>
      </c>
      <c r="D837" s="22" t="s">
        <v>2434</v>
      </c>
      <c r="E837" s="22"/>
      <c r="F837" s="22"/>
      <c r="G837" s="24">
        <v>1</v>
      </c>
      <c r="H837" s="25" t="s">
        <v>551</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3717</v>
      </c>
      <c r="D838" s="22" t="s">
        <v>3718</v>
      </c>
      <c r="E838" s="22"/>
      <c r="F838" s="22"/>
      <c r="G838" s="24">
        <v>1</v>
      </c>
      <c r="H838" s="25" t="s">
        <v>626</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3719</v>
      </c>
      <c r="D839" s="22" t="s">
        <v>2527</v>
      </c>
      <c r="E839" s="22"/>
      <c r="F839" s="22"/>
      <c r="G839" s="24">
        <v>1</v>
      </c>
      <c r="H839" s="25" t="s">
        <v>2353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3720</v>
      </c>
      <c r="D840" s="22" t="s">
        <v>3266</v>
      </c>
      <c r="E840" s="22"/>
      <c r="F840" s="22"/>
      <c r="G840" s="24">
        <v>1</v>
      </c>
      <c r="H840" s="25" t="s">
        <v>551</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3721</v>
      </c>
      <c r="D841" s="22" t="s">
        <v>3722</v>
      </c>
      <c r="E841" s="22">
        <v>250</v>
      </c>
      <c r="F841" s="22"/>
      <c r="G841" s="24">
        <v>1</v>
      </c>
      <c r="H841" s="25" t="s">
        <v>551</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3723</v>
      </c>
      <c r="D842" s="22" t="s">
        <v>2410</v>
      </c>
      <c r="E842" s="22"/>
      <c r="F842" s="22"/>
      <c r="G842" s="24">
        <v>1</v>
      </c>
      <c r="H842" s="25" t="s">
        <v>551</v>
      </c>
      <c r="I842" s="26">
        <v>42339</v>
      </c>
      <c r="J842" s="26">
        <v>42339</v>
      </c>
      <c r="K842" s="36">
        <v>2400</v>
      </c>
      <c r="L842" s="28">
        <v>1773</v>
      </c>
      <c r="M842" s="28">
        <v>2040</v>
      </c>
      <c r="N842" s="29">
        <v>0.59</v>
      </c>
      <c r="O842" s="28">
        <v>1200</v>
      </c>
      <c r="P842" s="34"/>
      <c r="Q842" s="31" t="s">
        <v>486</v>
      </c>
    </row>
    <row r="843" ht="15.75" customHeight="1" spans="1:17">
      <c r="A843" s="18">
        <v>836</v>
      </c>
      <c r="B843" s="32"/>
      <c r="C843" s="22" t="s">
        <v>3724</v>
      </c>
      <c r="D843" s="22" t="s">
        <v>2527</v>
      </c>
      <c r="E843" s="22"/>
      <c r="F843" s="22"/>
      <c r="G843" s="24">
        <v>1</v>
      </c>
      <c r="H843" s="25" t="s">
        <v>2353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3725</v>
      </c>
      <c r="D844" s="22" t="s">
        <v>2419</v>
      </c>
      <c r="E844" s="22"/>
      <c r="F844" s="22"/>
      <c r="G844" s="24">
        <v>1</v>
      </c>
      <c r="H844" s="25" t="s">
        <v>551</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3726</v>
      </c>
      <c r="D845" s="22" t="s">
        <v>2927</v>
      </c>
      <c r="E845" s="22" t="s">
        <v>3727</v>
      </c>
      <c r="F845" s="22"/>
      <c r="G845" s="24">
        <v>1</v>
      </c>
      <c r="H845" s="25" t="s">
        <v>551</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3728</v>
      </c>
      <c r="D846" s="22" t="s">
        <v>2416</v>
      </c>
      <c r="E846" s="22"/>
      <c r="F846" s="23"/>
      <c r="G846" s="24">
        <v>1</v>
      </c>
      <c r="H846" s="25" t="s">
        <v>551</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3729</v>
      </c>
      <c r="D847" s="22" t="s">
        <v>2841</v>
      </c>
      <c r="E847" s="22"/>
      <c r="F847" s="23"/>
      <c r="G847" s="24">
        <v>1</v>
      </c>
      <c r="H847" s="25" t="s">
        <v>2353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3730</v>
      </c>
      <c r="D848" s="22" t="s">
        <v>2421</v>
      </c>
      <c r="E848" s="22"/>
      <c r="F848" s="23"/>
      <c r="G848" s="24">
        <v>1</v>
      </c>
      <c r="H848" s="25" t="s">
        <v>551</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3731</v>
      </c>
      <c r="D849" s="22" t="s">
        <v>3732</v>
      </c>
      <c r="E849" s="22"/>
      <c r="F849" s="22"/>
      <c r="G849" s="24">
        <v>1</v>
      </c>
      <c r="H849" s="25" t="s">
        <v>551</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3733</v>
      </c>
      <c r="D850" s="23" t="s">
        <v>2596</v>
      </c>
      <c r="E850" s="22"/>
      <c r="F850" s="22"/>
      <c r="G850" s="24">
        <v>1</v>
      </c>
      <c r="H850" s="25" t="s">
        <v>551</v>
      </c>
      <c r="I850" s="26">
        <v>41456</v>
      </c>
      <c r="J850" s="26">
        <v>41456</v>
      </c>
      <c r="K850" s="27">
        <v>2800</v>
      </c>
      <c r="L850" s="28">
        <v>140</v>
      </c>
      <c r="M850" s="28">
        <v>2770</v>
      </c>
      <c r="N850" s="29">
        <v>0.52</v>
      </c>
      <c r="O850" s="28">
        <v>1440</v>
      </c>
      <c r="P850" s="34"/>
      <c r="Q850" s="31" t="s">
        <v>486</v>
      </c>
    </row>
    <row r="851" ht="15.75" customHeight="1" spans="1:17">
      <c r="A851" s="18">
        <v>844</v>
      </c>
      <c r="B851" s="32"/>
      <c r="C851" s="22" t="s">
        <v>3734</v>
      </c>
      <c r="D851" s="23" t="s">
        <v>2596</v>
      </c>
      <c r="E851" s="24"/>
      <c r="F851" s="22"/>
      <c r="G851" s="24">
        <v>1</v>
      </c>
      <c r="H851" s="25" t="s">
        <v>551</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3735</v>
      </c>
      <c r="D852" s="22" t="s">
        <v>3736</v>
      </c>
      <c r="E852" s="24"/>
      <c r="F852" s="22"/>
      <c r="G852" s="24">
        <v>1</v>
      </c>
      <c r="H852" s="25" t="s">
        <v>551</v>
      </c>
      <c r="I852" s="26">
        <v>42856</v>
      </c>
      <c r="J852" s="26">
        <v>42856</v>
      </c>
      <c r="K852" s="27">
        <v>2100</v>
      </c>
      <c r="L852" s="28">
        <v>1568</v>
      </c>
      <c r="M852" s="28">
        <v>2040</v>
      </c>
      <c r="N852" s="29">
        <v>0.84</v>
      </c>
      <c r="O852" s="28">
        <v>1710</v>
      </c>
      <c r="P852" s="34"/>
      <c r="Q852" s="31" t="s">
        <v>486</v>
      </c>
    </row>
    <row r="853" ht="15.75" customHeight="1" spans="1:17">
      <c r="A853" s="18">
        <v>846</v>
      </c>
      <c r="B853" s="32"/>
      <c r="C853" s="22" t="s">
        <v>3737</v>
      </c>
      <c r="D853" s="22" t="s">
        <v>3738</v>
      </c>
      <c r="E853" s="24"/>
      <c r="F853" s="22"/>
      <c r="G853" s="24">
        <v>1</v>
      </c>
      <c r="H853" s="25" t="s">
        <v>551</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3739</v>
      </c>
      <c r="D854" s="22" t="s">
        <v>3740</v>
      </c>
      <c r="E854" s="24"/>
      <c r="F854" s="22"/>
      <c r="G854" s="24">
        <v>1</v>
      </c>
      <c r="H854" s="25" t="s">
        <v>551</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3741</v>
      </c>
      <c r="D855" s="22" t="s">
        <v>3742</v>
      </c>
      <c r="E855" s="24" t="s">
        <v>3743</v>
      </c>
      <c r="F855" s="22" t="s">
        <v>3744</v>
      </c>
      <c r="G855" s="24">
        <v>1</v>
      </c>
      <c r="H855" s="25" t="s">
        <v>551</v>
      </c>
      <c r="I855" s="26">
        <v>42795</v>
      </c>
      <c r="J855" s="26">
        <v>42795</v>
      </c>
      <c r="K855" s="36">
        <v>9000</v>
      </c>
      <c r="L855" s="28">
        <v>6435</v>
      </c>
      <c r="M855" s="28">
        <v>8500</v>
      </c>
      <c r="N855" s="29">
        <v>0.83</v>
      </c>
      <c r="O855" s="28">
        <v>7060</v>
      </c>
      <c r="P855" s="34"/>
      <c r="Q855" s="31" t="s">
        <v>486</v>
      </c>
    </row>
    <row r="856" ht="15.75" customHeight="1" spans="1:17">
      <c r="A856" s="18">
        <v>849</v>
      </c>
      <c r="B856" s="32"/>
      <c r="C856" s="22" t="s">
        <v>3745</v>
      </c>
      <c r="D856" s="22" t="s">
        <v>3746</v>
      </c>
      <c r="E856" s="24"/>
      <c r="F856" s="22" t="s">
        <v>3747</v>
      </c>
      <c r="G856" s="24">
        <v>1</v>
      </c>
      <c r="H856" s="25" t="s">
        <v>551</v>
      </c>
      <c r="I856" s="26">
        <v>42795</v>
      </c>
      <c r="J856" s="26">
        <v>42795</v>
      </c>
      <c r="K856" s="36">
        <v>6000</v>
      </c>
      <c r="L856" s="28">
        <v>4290</v>
      </c>
      <c r="M856" s="28">
        <v>5820</v>
      </c>
      <c r="N856" s="29">
        <v>0.83</v>
      </c>
      <c r="O856" s="28">
        <v>4830</v>
      </c>
      <c r="P856" s="34"/>
      <c r="Q856" s="31" t="s">
        <v>486</v>
      </c>
    </row>
    <row r="857" ht="15.75" customHeight="1" spans="1:17">
      <c r="A857" s="18">
        <v>850</v>
      </c>
      <c r="B857" s="32"/>
      <c r="C857" s="22" t="s">
        <v>3748</v>
      </c>
      <c r="D857" s="22" t="s">
        <v>3749</v>
      </c>
      <c r="E857" s="24"/>
      <c r="F857" s="22" t="s">
        <v>3750</v>
      </c>
      <c r="G857" s="24">
        <v>1</v>
      </c>
      <c r="H857" s="25" t="s">
        <v>551</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3751</v>
      </c>
      <c r="D858" s="22" t="s">
        <v>3752</v>
      </c>
      <c r="E858" s="24"/>
      <c r="F858" s="22"/>
      <c r="G858" s="24">
        <v>1</v>
      </c>
      <c r="H858" s="25" t="s">
        <v>2486</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3753</v>
      </c>
      <c r="D859" s="22" t="s">
        <v>3754</v>
      </c>
      <c r="E859" s="24"/>
      <c r="F859" s="22" t="s">
        <v>3755</v>
      </c>
      <c r="G859" s="24">
        <v>1</v>
      </c>
      <c r="H859" s="25" t="s">
        <v>626</v>
      </c>
      <c r="I859" s="26">
        <v>42795</v>
      </c>
      <c r="J859" s="26">
        <v>42795</v>
      </c>
      <c r="K859" s="36">
        <v>1300</v>
      </c>
      <c r="L859" s="28">
        <v>929.56</v>
      </c>
      <c r="M859" s="28">
        <v>1240</v>
      </c>
      <c r="N859" s="29">
        <v>0.79</v>
      </c>
      <c r="O859" s="28">
        <v>980</v>
      </c>
      <c r="P859" s="34"/>
      <c r="Q859" s="31" t="s">
        <v>486</v>
      </c>
    </row>
    <row r="860" ht="15.75" customHeight="1" spans="1:17">
      <c r="A860" s="18">
        <v>853</v>
      </c>
      <c r="B860" s="32"/>
      <c r="C860" s="22" t="s">
        <v>3756</v>
      </c>
      <c r="D860" s="22" t="s">
        <v>2713</v>
      </c>
      <c r="E860" s="24"/>
      <c r="F860" s="22"/>
      <c r="G860" s="24">
        <v>1</v>
      </c>
      <c r="H860" s="25" t="s">
        <v>551</v>
      </c>
      <c r="I860" s="26">
        <v>41760</v>
      </c>
      <c r="J860" s="26">
        <v>41760</v>
      </c>
      <c r="K860" s="35">
        <v>1150</v>
      </c>
      <c r="L860" s="28">
        <v>203.08</v>
      </c>
      <c r="M860" s="28">
        <v>1150</v>
      </c>
      <c r="N860" s="29">
        <v>0.59</v>
      </c>
      <c r="O860" s="28">
        <v>680</v>
      </c>
      <c r="P860" s="34"/>
      <c r="Q860" s="31" t="s">
        <v>486</v>
      </c>
    </row>
    <row r="861" ht="15.75" customHeight="1" spans="1:17">
      <c r="A861" s="18">
        <v>854</v>
      </c>
      <c r="B861" s="32"/>
      <c r="C861" s="22" t="s">
        <v>3757</v>
      </c>
      <c r="D861" s="22" t="s">
        <v>2416</v>
      </c>
      <c r="E861" s="24"/>
      <c r="F861" s="22"/>
      <c r="G861" s="24">
        <v>1</v>
      </c>
      <c r="H861" s="25" t="s">
        <v>551</v>
      </c>
      <c r="I861" s="26">
        <v>41609</v>
      </c>
      <c r="J861" s="26">
        <v>41609</v>
      </c>
      <c r="K861" s="35">
        <v>2350</v>
      </c>
      <c r="L861" s="28">
        <v>229.03</v>
      </c>
      <c r="M861" s="28">
        <v>1830</v>
      </c>
      <c r="N861" s="29">
        <v>0.34</v>
      </c>
      <c r="O861" s="28">
        <v>620</v>
      </c>
      <c r="P861" s="34"/>
      <c r="Q861" s="31" t="s">
        <v>486</v>
      </c>
    </row>
    <row r="862" ht="15.75" customHeight="1" spans="1:17">
      <c r="A862" s="18">
        <v>855</v>
      </c>
      <c r="B862" s="32"/>
      <c r="C862" s="22" t="s">
        <v>3758</v>
      </c>
      <c r="D862" s="22" t="s">
        <v>2416</v>
      </c>
      <c r="E862" s="24"/>
      <c r="F862" s="22"/>
      <c r="G862" s="24">
        <v>1</v>
      </c>
      <c r="H862" s="25" t="s">
        <v>551</v>
      </c>
      <c r="I862" s="26">
        <v>41609</v>
      </c>
      <c r="J862" s="26">
        <v>41609</v>
      </c>
      <c r="K862" s="27">
        <v>2350</v>
      </c>
      <c r="L862" s="28">
        <v>229.03</v>
      </c>
      <c r="M862" s="28">
        <v>1830</v>
      </c>
      <c r="N862" s="29">
        <v>0.34</v>
      </c>
      <c r="O862" s="28">
        <v>620</v>
      </c>
      <c r="P862" s="34"/>
      <c r="Q862" s="31" t="s">
        <v>486</v>
      </c>
    </row>
    <row r="863" ht="15.75" customHeight="1" spans="1:17">
      <c r="A863" s="18">
        <v>856</v>
      </c>
      <c r="B863" s="32"/>
      <c r="C863" s="22" t="s">
        <v>3759</v>
      </c>
      <c r="D863" s="22" t="s">
        <v>2428</v>
      </c>
      <c r="E863" s="24" t="s">
        <v>2429</v>
      </c>
      <c r="F863" s="22"/>
      <c r="G863" s="24">
        <v>1</v>
      </c>
      <c r="H863" s="25" t="s">
        <v>551</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3760</v>
      </c>
      <c r="D864" s="23" t="s">
        <v>3586</v>
      </c>
      <c r="E864" s="24"/>
      <c r="F864" s="22"/>
      <c r="G864" s="24">
        <v>4</v>
      </c>
      <c r="H864" s="25" t="s">
        <v>551</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3761</v>
      </c>
      <c r="D865" s="22" t="s">
        <v>3691</v>
      </c>
      <c r="E865" s="24"/>
      <c r="F865" s="22"/>
      <c r="G865" s="24">
        <v>1</v>
      </c>
      <c r="H865" s="25" t="s">
        <v>551</v>
      </c>
      <c r="I865" s="26">
        <v>41487</v>
      </c>
      <c r="J865" s="26">
        <v>41487</v>
      </c>
      <c r="K865" s="27">
        <v>1500</v>
      </c>
      <c r="L865" s="28">
        <v>75</v>
      </c>
      <c r="M865" s="28">
        <v>1350</v>
      </c>
      <c r="N865" s="29">
        <v>0.53</v>
      </c>
      <c r="O865" s="28">
        <v>720</v>
      </c>
      <c r="P865" s="34"/>
      <c r="Q865" s="31" t="s">
        <v>486</v>
      </c>
    </row>
    <row r="866" ht="15.75" customHeight="1" spans="1:17">
      <c r="A866" s="18">
        <v>859</v>
      </c>
      <c r="B866" s="32"/>
      <c r="C866" s="22" t="s">
        <v>3762</v>
      </c>
      <c r="D866" s="22" t="s">
        <v>2416</v>
      </c>
      <c r="E866" s="24"/>
      <c r="F866" s="22"/>
      <c r="G866" s="24">
        <v>1</v>
      </c>
      <c r="H866" s="25" t="s">
        <v>551</v>
      </c>
      <c r="I866" s="26">
        <v>41579</v>
      </c>
      <c r="J866" s="26">
        <v>41579</v>
      </c>
      <c r="K866" s="27">
        <v>2350</v>
      </c>
      <c r="L866" s="28">
        <v>191.82</v>
      </c>
      <c r="M866" s="28">
        <v>1830</v>
      </c>
      <c r="N866" s="29">
        <v>0.33</v>
      </c>
      <c r="O866" s="28">
        <v>600</v>
      </c>
      <c r="P866" s="34"/>
      <c r="Q866" s="31" t="s">
        <v>486</v>
      </c>
    </row>
    <row r="867" ht="15.75" customHeight="1" spans="1:17">
      <c r="A867" s="18">
        <v>860</v>
      </c>
      <c r="B867" s="32"/>
      <c r="C867" s="22" t="s">
        <v>3763</v>
      </c>
      <c r="D867" s="22" t="s">
        <v>2428</v>
      </c>
      <c r="E867" s="24"/>
      <c r="F867" s="22"/>
      <c r="G867" s="24">
        <v>1</v>
      </c>
      <c r="H867" s="25" t="s">
        <v>551</v>
      </c>
      <c r="I867" s="26">
        <v>42036</v>
      </c>
      <c r="J867" s="26">
        <v>42036</v>
      </c>
      <c r="K867" s="27">
        <v>1800</v>
      </c>
      <c r="L867" s="28">
        <v>574.5</v>
      </c>
      <c r="M867" s="28">
        <v>1710</v>
      </c>
      <c r="N867" s="29">
        <v>0.65</v>
      </c>
      <c r="O867" s="28">
        <v>1110</v>
      </c>
      <c r="P867" s="34"/>
      <c r="Q867" s="31" t="s">
        <v>486</v>
      </c>
    </row>
    <row r="868" ht="15.75" customHeight="1" spans="1:17">
      <c r="A868" s="18">
        <v>861</v>
      </c>
      <c r="B868" s="32"/>
      <c r="C868" s="22" t="s">
        <v>3764</v>
      </c>
      <c r="D868" s="22" t="s">
        <v>3765</v>
      </c>
      <c r="E868" s="24"/>
      <c r="F868" s="22"/>
      <c r="G868" s="24">
        <v>120</v>
      </c>
      <c r="H868" s="25" t="s">
        <v>551</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3766</v>
      </c>
      <c r="D869" s="22" t="s">
        <v>3767</v>
      </c>
      <c r="E869" s="24"/>
      <c r="F869" s="22"/>
      <c r="G869" s="24">
        <v>360</v>
      </c>
      <c r="H869" s="25" t="s">
        <v>2981</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3768</v>
      </c>
      <c r="D870" s="22" t="s">
        <v>3769</v>
      </c>
      <c r="E870" s="24"/>
      <c r="F870" s="22"/>
      <c r="G870" s="24">
        <v>42</v>
      </c>
      <c r="H870" s="25" t="s">
        <v>626</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3770</v>
      </c>
      <c r="D871" s="22" t="s">
        <v>3771</v>
      </c>
      <c r="E871" s="24"/>
      <c r="F871" s="22"/>
      <c r="G871" s="24">
        <v>1</v>
      </c>
      <c r="H871" s="25" t="s">
        <v>551</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3772</v>
      </c>
      <c r="D872" s="22" t="s">
        <v>3773</v>
      </c>
      <c r="E872" s="24"/>
      <c r="F872" s="22"/>
      <c r="G872" s="24">
        <v>1</v>
      </c>
      <c r="H872" s="25" t="s">
        <v>626</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3774</v>
      </c>
      <c r="D873" s="22" t="s">
        <v>3775</v>
      </c>
      <c r="E873" s="24"/>
      <c r="F873" s="22"/>
      <c r="G873" s="24">
        <v>1</v>
      </c>
      <c r="H873" s="25" t="s">
        <v>551</v>
      </c>
      <c r="I873" s="26">
        <v>42736</v>
      </c>
      <c r="J873" s="26">
        <v>42736</v>
      </c>
      <c r="K873" s="27">
        <v>1430</v>
      </c>
      <c r="L873" s="28">
        <v>977.2</v>
      </c>
      <c r="M873" s="28">
        <v>1360</v>
      </c>
      <c r="N873" s="29">
        <v>0.73</v>
      </c>
      <c r="O873" s="28">
        <v>990</v>
      </c>
      <c r="P873" s="34"/>
      <c r="Q873" s="31" t="s">
        <v>486</v>
      </c>
    </row>
    <row r="874" ht="15.75" customHeight="1" spans="1:17">
      <c r="A874" s="18">
        <v>867</v>
      </c>
      <c r="B874" s="32"/>
      <c r="C874" s="22" t="s">
        <v>3776</v>
      </c>
      <c r="D874" s="22" t="s">
        <v>3777</v>
      </c>
      <c r="E874" s="24"/>
      <c r="F874" s="22"/>
      <c r="G874" s="24">
        <v>1</v>
      </c>
      <c r="H874" s="25" t="s">
        <v>2353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3778</v>
      </c>
      <c r="D875" s="22" t="s">
        <v>2927</v>
      </c>
      <c r="E875" s="24"/>
      <c r="F875" s="22"/>
      <c r="G875" s="24">
        <v>24</v>
      </c>
      <c r="H875" s="25" t="s">
        <v>551</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3779</v>
      </c>
      <c r="D876" s="22" t="s">
        <v>3780</v>
      </c>
      <c r="E876" s="24"/>
      <c r="F876" s="22"/>
      <c r="G876" s="24">
        <v>1</v>
      </c>
      <c r="H876" s="25" t="s">
        <v>551</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3781</v>
      </c>
      <c r="D877" s="22" t="s">
        <v>1730</v>
      </c>
      <c r="E877" s="24"/>
      <c r="F877" s="22"/>
      <c r="G877" s="24">
        <v>1</v>
      </c>
      <c r="H877" s="25" t="s">
        <v>551</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3782</v>
      </c>
      <c r="D878" s="22" t="s">
        <v>2506</v>
      </c>
      <c r="E878" s="24" t="s">
        <v>3783</v>
      </c>
      <c r="F878" s="22"/>
      <c r="G878" s="24">
        <v>1</v>
      </c>
      <c r="H878" s="25" t="s">
        <v>551</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3784</v>
      </c>
      <c r="D879" s="22" t="s">
        <v>3785</v>
      </c>
      <c r="E879" s="24"/>
      <c r="F879" s="22"/>
      <c r="G879" s="24">
        <v>1</v>
      </c>
      <c r="H879" s="25" t="s">
        <v>551</v>
      </c>
      <c r="I879" s="26">
        <v>42614</v>
      </c>
      <c r="J879" s="26">
        <v>42614</v>
      </c>
      <c r="K879" s="27">
        <v>680</v>
      </c>
      <c r="L879" s="28">
        <v>421.52</v>
      </c>
      <c r="M879" s="28">
        <v>620</v>
      </c>
      <c r="N879" s="29">
        <v>0.74</v>
      </c>
      <c r="O879" s="28">
        <v>460</v>
      </c>
      <c r="P879" s="34"/>
      <c r="Q879" s="31" t="s">
        <v>486</v>
      </c>
    </row>
    <row r="880" ht="15.75" customHeight="1" spans="1:17">
      <c r="A880" s="18">
        <v>873</v>
      </c>
      <c r="B880" s="32"/>
      <c r="C880" s="22" t="s">
        <v>3786</v>
      </c>
      <c r="D880" s="22" t="s">
        <v>2371</v>
      </c>
      <c r="E880" s="24"/>
      <c r="F880" s="22"/>
      <c r="G880" s="24">
        <v>1</v>
      </c>
      <c r="H880" s="25" t="s">
        <v>551</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3787</v>
      </c>
      <c r="D881" s="22" t="s">
        <v>2596</v>
      </c>
      <c r="E881" s="24"/>
      <c r="F881" s="22"/>
      <c r="G881" s="24">
        <v>2</v>
      </c>
      <c r="H881" s="25" t="s">
        <v>551</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3788</v>
      </c>
      <c r="D882" s="22" t="s">
        <v>3789</v>
      </c>
      <c r="E882" s="24"/>
      <c r="F882" s="22"/>
      <c r="G882" s="24">
        <v>1</v>
      </c>
      <c r="H882" s="25" t="s">
        <v>551</v>
      </c>
      <c r="I882" s="26">
        <v>42795</v>
      </c>
      <c r="J882" s="26">
        <v>42795</v>
      </c>
      <c r="K882" s="27">
        <v>550</v>
      </c>
      <c r="L882" s="28">
        <v>393.22</v>
      </c>
      <c r="M882" s="28">
        <v>530</v>
      </c>
      <c r="N882" s="29">
        <v>0.83</v>
      </c>
      <c r="O882" s="28">
        <v>440</v>
      </c>
      <c r="P882" s="34"/>
      <c r="Q882" s="31" t="s">
        <v>486</v>
      </c>
    </row>
    <row r="883" ht="15.75" customHeight="1" spans="1:17">
      <c r="A883" s="18">
        <v>876</v>
      </c>
      <c r="B883" s="32"/>
      <c r="C883" s="22" t="s">
        <v>3790</v>
      </c>
      <c r="D883" s="22" t="s">
        <v>3791</v>
      </c>
      <c r="E883" s="24"/>
      <c r="F883" s="22"/>
      <c r="G883" s="24">
        <v>1</v>
      </c>
      <c r="H883" s="25" t="s">
        <v>551</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3792</v>
      </c>
      <c r="D884" s="22" t="s">
        <v>3793</v>
      </c>
      <c r="E884" s="24"/>
      <c r="F884" s="22"/>
      <c r="G884" s="24">
        <v>1</v>
      </c>
      <c r="H884" s="25" t="s">
        <v>551</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3794</v>
      </c>
      <c r="D885" s="22" t="s">
        <v>3795</v>
      </c>
      <c r="E885" s="24"/>
      <c r="F885" s="22"/>
      <c r="G885" s="24">
        <v>1</v>
      </c>
      <c r="H885" s="25" t="s">
        <v>2353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3796</v>
      </c>
      <c r="D886" s="22" t="s">
        <v>3797</v>
      </c>
      <c r="E886" s="24"/>
      <c r="F886" s="22"/>
      <c r="G886" s="24">
        <v>1</v>
      </c>
      <c r="H886" s="25" t="s">
        <v>626</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3798</v>
      </c>
      <c r="D887" s="22" t="s">
        <v>2703</v>
      </c>
      <c r="E887" s="24"/>
      <c r="F887" s="22"/>
      <c r="G887" s="24">
        <v>1</v>
      </c>
      <c r="H887" s="25" t="s">
        <v>551</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3799</v>
      </c>
      <c r="D888" s="22" t="s">
        <v>3800</v>
      </c>
      <c r="E888" s="24"/>
      <c r="F888" s="22"/>
      <c r="G888" s="24">
        <v>1</v>
      </c>
      <c r="H888" s="25" t="s">
        <v>2486</v>
      </c>
      <c r="I888" s="26">
        <v>40848</v>
      </c>
      <c r="J888" s="26">
        <v>40848</v>
      </c>
      <c r="K888" s="27">
        <v>7180</v>
      </c>
      <c r="L888" s="28">
        <v>359.2</v>
      </c>
      <c r="M888" s="28">
        <v>6170</v>
      </c>
      <c r="N888" s="29">
        <v>0.26</v>
      </c>
      <c r="O888" s="28">
        <v>1600</v>
      </c>
      <c r="P888" s="34"/>
      <c r="Q888" s="31" t="s">
        <v>486</v>
      </c>
    </row>
    <row r="889" ht="15.75" customHeight="1" spans="1:17">
      <c r="A889" s="18">
        <v>882</v>
      </c>
      <c r="B889" s="32"/>
      <c r="C889" s="22" t="s">
        <v>3801</v>
      </c>
      <c r="D889" s="22" t="s">
        <v>3795</v>
      </c>
      <c r="E889" s="24"/>
      <c r="F889" s="22"/>
      <c r="G889" s="24">
        <v>1</v>
      </c>
      <c r="H889" s="25" t="s">
        <v>2353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3802</v>
      </c>
      <c r="D890" s="22" t="s">
        <v>3803</v>
      </c>
      <c r="E890" s="24"/>
      <c r="F890" s="22"/>
      <c r="G890" s="24">
        <v>1</v>
      </c>
      <c r="H890" s="25" t="s">
        <v>551</v>
      </c>
      <c r="I890" s="26">
        <v>40725</v>
      </c>
      <c r="J890" s="26">
        <v>40725</v>
      </c>
      <c r="K890" s="27">
        <v>2900</v>
      </c>
      <c r="L890" s="28">
        <v>144.8</v>
      </c>
      <c r="M890" s="28">
        <v>1890</v>
      </c>
      <c r="N890" s="29">
        <v>0.15</v>
      </c>
      <c r="O890" s="28">
        <v>280</v>
      </c>
      <c r="P890" s="34"/>
      <c r="Q890" s="31" t="s">
        <v>486</v>
      </c>
    </row>
    <row r="891" ht="15.75" customHeight="1" spans="1:17">
      <c r="A891" s="18">
        <v>884</v>
      </c>
      <c r="B891" s="32"/>
      <c r="C891" s="22" t="s">
        <v>3804</v>
      </c>
      <c r="D891" s="23" t="s">
        <v>3805</v>
      </c>
      <c r="E891" s="24"/>
      <c r="F891" s="23"/>
      <c r="G891" s="24">
        <v>1</v>
      </c>
      <c r="H891" s="25" t="s">
        <v>551</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3806</v>
      </c>
      <c r="D892" s="23" t="s">
        <v>3807</v>
      </c>
      <c r="E892" s="24"/>
      <c r="F892" s="23"/>
      <c r="G892" s="24">
        <v>1</v>
      </c>
      <c r="H892" s="25" t="s">
        <v>2498</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3808</v>
      </c>
      <c r="D893" s="23" t="s">
        <v>3809</v>
      </c>
      <c r="E893" s="24"/>
      <c r="F893" s="23"/>
      <c r="G893" s="24">
        <v>1</v>
      </c>
      <c r="H893" s="25" t="s">
        <v>2498</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3810</v>
      </c>
      <c r="D894" s="23" t="s">
        <v>3811</v>
      </c>
      <c r="E894" s="24"/>
      <c r="F894" s="23" t="s">
        <v>3812</v>
      </c>
      <c r="G894" s="24">
        <v>1</v>
      </c>
      <c r="H894" s="25" t="s">
        <v>2498</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3813</v>
      </c>
      <c r="D895" s="23" t="s">
        <v>3814</v>
      </c>
      <c r="E895" s="24"/>
      <c r="F895" s="23"/>
      <c r="G895" s="24">
        <v>7</v>
      </c>
      <c r="H895" s="25" t="s">
        <v>2498</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3815</v>
      </c>
      <c r="D896" s="23" t="s">
        <v>3816</v>
      </c>
      <c r="E896" s="24"/>
      <c r="F896" s="23"/>
      <c r="G896" s="24">
        <v>1</v>
      </c>
      <c r="H896" s="25" t="s">
        <v>2353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3817</v>
      </c>
      <c r="D897" s="23" t="s">
        <v>3818</v>
      </c>
      <c r="E897" s="24"/>
      <c r="F897" s="23"/>
      <c r="G897" s="24">
        <v>1</v>
      </c>
      <c r="H897" s="25" t="s">
        <v>2353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1905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3819</v>
      </c>
      <c r="D899" s="23" t="s">
        <v>3820</v>
      </c>
      <c r="E899" s="24"/>
      <c r="F899" s="22"/>
      <c r="G899" s="24">
        <v>1</v>
      </c>
      <c r="H899" s="25" t="s">
        <v>2353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3821</v>
      </c>
      <c r="D900" s="23" t="s">
        <v>3822</v>
      </c>
      <c r="E900" s="24"/>
      <c r="F900" s="23"/>
      <c r="G900" s="24">
        <v>1</v>
      </c>
      <c r="H900" s="25" t="s">
        <v>2767</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3823</v>
      </c>
      <c r="D901" s="23" t="s">
        <v>3360</v>
      </c>
      <c r="E901" s="24"/>
      <c r="F901" s="23"/>
      <c r="G901" s="24">
        <v>1</v>
      </c>
      <c r="H901" s="25" t="s">
        <v>2353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3824</v>
      </c>
      <c r="D902" s="23" t="s">
        <v>3691</v>
      </c>
      <c r="E902" s="24"/>
      <c r="F902" s="23"/>
      <c r="G902" s="24">
        <v>1</v>
      </c>
      <c r="H902" s="25" t="s">
        <v>551</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3825</v>
      </c>
      <c r="D903" s="23" t="s">
        <v>3826</v>
      </c>
      <c r="E903" s="24"/>
      <c r="F903" s="22"/>
      <c r="G903" s="24">
        <v>1</v>
      </c>
      <c r="H903" s="25" t="s">
        <v>2353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3827</v>
      </c>
      <c r="D904" s="23" t="s">
        <v>3828</v>
      </c>
      <c r="E904" s="24"/>
      <c r="F904" s="22"/>
      <c r="G904" s="24">
        <v>1</v>
      </c>
      <c r="H904" s="25" t="s">
        <v>551</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3829</v>
      </c>
      <c r="D905" s="23" t="s">
        <v>3691</v>
      </c>
      <c r="E905" s="24"/>
      <c r="F905" s="22"/>
      <c r="G905" s="24">
        <v>1</v>
      </c>
      <c r="H905" s="25" t="s">
        <v>551</v>
      </c>
      <c r="I905" s="26">
        <v>42856</v>
      </c>
      <c r="J905" s="26">
        <v>42856</v>
      </c>
      <c r="K905" s="35">
        <v>4200</v>
      </c>
      <c r="L905" s="28">
        <v>3668</v>
      </c>
      <c r="M905" s="28">
        <v>3990</v>
      </c>
      <c r="N905" s="29">
        <v>0.84</v>
      </c>
      <c r="O905" s="28">
        <v>3350</v>
      </c>
      <c r="P905" s="34"/>
      <c r="Q905" s="31" t="s">
        <v>487</v>
      </c>
    </row>
    <row r="906" ht="15.75" customHeight="1" spans="1:18">
      <c r="A906" s="18">
        <v>899</v>
      </c>
      <c r="B906" s="46"/>
      <c r="C906" s="22" t="s">
        <v>3830</v>
      </c>
      <c r="D906" s="23" t="s">
        <v>3831</v>
      </c>
      <c r="E906" s="24"/>
      <c r="F906" s="22"/>
      <c r="G906" s="24">
        <v>1</v>
      </c>
      <c r="H906" s="25" t="s">
        <v>2486</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3832</v>
      </c>
      <c r="D907" s="23" t="s">
        <v>3833</v>
      </c>
      <c r="E907" s="24"/>
      <c r="F907" s="22"/>
      <c r="G907" s="24">
        <v>1</v>
      </c>
      <c r="H907" s="25" t="s">
        <v>551</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3834</v>
      </c>
      <c r="D908" s="23" t="s">
        <v>3835</v>
      </c>
      <c r="E908" s="24"/>
      <c r="F908" s="22"/>
      <c r="G908" s="24">
        <v>1</v>
      </c>
      <c r="H908" s="25" t="s">
        <v>551</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3836</v>
      </c>
      <c r="D909" s="23" t="s">
        <v>2428</v>
      </c>
      <c r="E909" s="24"/>
      <c r="F909" s="22"/>
      <c r="G909" s="24">
        <v>1</v>
      </c>
      <c r="H909" s="25" t="s">
        <v>551</v>
      </c>
      <c r="I909" s="26">
        <v>42036</v>
      </c>
      <c r="J909" s="26">
        <v>42036</v>
      </c>
      <c r="K909" s="27">
        <v>1800</v>
      </c>
      <c r="L909" s="28">
        <v>574.5</v>
      </c>
      <c r="M909" s="28">
        <v>1710</v>
      </c>
      <c r="N909" s="29">
        <v>0.65</v>
      </c>
      <c r="O909" s="28">
        <v>1110</v>
      </c>
      <c r="P909" s="34"/>
      <c r="Q909" s="31" t="s">
        <v>487</v>
      </c>
    </row>
    <row r="910" ht="15.75" customHeight="1" spans="1:18">
      <c r="A910" s="18">
        <v>903</v>
      </c>
      <c r="B910" s="46"/>
      <c r="C910" s="22" t="s">
        <v>3837</v>
      </c>
      <c r="D910" s="23" t="s">
        <v>3838</v>
      </c>
      <c r="E910" s="24"/>
      <c r="F910" s="22"/>
      <c r="G910" s="24">
        <v>1</v>
      </c>
      <c r="H910" s="25" t="s">
        <v>551</v>
      </c>
      <c r="I910" s="26">
        <v>42064</v>
      </c>
      <c r="J910" s="26">
        <v>42064</v>
      </c>
      <c r="K910" s="27">
        <v>1200</v>
      </c>
      <c r="L910" s="28">
        <v>402</v>
      </c>
      <c r="M910" s="28">
        <v>1020</v>
      </c>
      <c r="N910" s="29">
        <v>0.49</v>
      </c>
      <c r="O910" s="28">
        <v>500</v>
      </c>
      <c r="P910" s="34"/>
      <c r="Q910" s="31" t="s">
        <v>487</v>
      </c>
    </row>
    <row r="911" ht="15.75" customHeight="1" spans="1:18">
      <c r="A911" s="18">
        <v>904</v>
      </c>
      <c r="B911" s="46"/>
      <c r="C911" s="22" t="s">
        <v>3839</v>
      </c>
      <c r="D911" s="23" t="s">
        <v>3840</v>
      </c>
      <c r="E911" s="24"/>
      <c r="F911" s="22"/>
      <c r="G911" s="24">
        <v>1</v>
      </c>
      <c r="H911" s="25" t="s">
        <v>551</v>
      </c>
      <c r="I911" s="26">
        <v>42522</v>
      </c>
      <c r="J911" s="26">
        <v>42522</v>
      </c>
      <c r="K911" s="27">
        <v>1300</v>
      </c>
      <c r="L911" s="28">
        <v>744.34</v>
      </c>
      <c r="M911" s="28">
        <v>1260</v>
      </c>
      <c r="N911" s="29">
        <v>0.77</v>
      </c>
      <c r="O911" s="28">
        <v>970</v>
      </c>
      <c r="P911" s="34"/>
      <c r="Q911" s="31" t="s">
        <v>487</v>
      </c>
    </row>
    <row r="912" ht="15.75" customHeight="1" spans="1:18">
      <c r="A912" s="18">
        <v>905</v>
      </c>
      <c r="B912" s="46"/>
      <c r="C912" s="22" t="s">
        <v>3841</v>
      </c>
      <c r="D912" s="23" t="s">
        <v>3842</v>
      </c>
      <c r="E912" s="24"/>
      <c r="F912" s="22"/>
      <c r="G912" s="24">
        <v>2</v>
      </c>
      <c r="H912" s="25" t="s">
        <v>551</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3843</v>
      </c>
      <c r="D913" s="23" t="s">
        <v>2410</v>
      </c>
      <c r="E913" s="24"/>
      <c r="F913" s="22"/>
      <c r="G913" s="24">
        <v>1</v>
      </c>
      <c r="H913" s="25" t="s">
        <v>551</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3844</v>
      </c>
      <c r="D914" s="23" t="s">
        <v>3845</v>
      </c>
      <c r="E914" s="24"/>
      <c r="F914" s="22"/>
      <c r="G914" s="24">
        <v>1</v>
      </c>
      <c r="H914" s="25" t="s">
        <v>551</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3846</v>
      </c>
      <c r="D915" s="23" t="s">
        <v>2596</v>
      </c>
      <c r="E915" s="24"/>
      <c r="F915" s="22"/>
      <c r="G915" s="24">
        <v>2</v>
      </c>
      <c r="H915" s="25" t="s">
        <v>551</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3847</v>
      </c>
      <c r="D916" s="23" t="s">
        <v>2623</v>
      </c>
      <c r="E916" s="24"/>
      <c r="F916" s="22"/>
      <c r="G916" s="24">
        <v>1</v>
      </c>
      <c r="H916" s="25" t="s">
        <v>2498</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3848</v>
      </c>
      <c r="D917" s="22" t="s">
        <v>3849</v>
      </c>
      <c r="E917" s="24"/>
      <c r="F917" s="22"/>
      <c r="G917" s="24">
        <v>1</v>
      </c>
      <c r="H917" s="25" t="s">
        <v>2498</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3850</v>
      </c>
      <c r="D918" s="23" t="s">
        <v>3851</v>
      </c>
      <c r="E918" s="24"/>
      <c r="F918" s="22"/>
      <c r="G918" s="24">
        <v>1</v>
      </c>
      <c r="H918" s="25" t="s">
        <v>2498</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3852</v>
      </c>
      <c r="D919" s="23" t="s">
        <v>2986</v>
      </c>
      <c r="E919" s="24"/>
      <c r="F919" s="22"/>
      <c r="G919" s="24">
        <v>1</v>
      </c>
      <c r="H919" s="25" t="s">
        <v>2353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3853</v>
      </c>
      <c r="D920" s="23" t="s">
        <v>3639</v>
      </c>
      <c r="E920" s="24"/>
      <c r="F920" s="22"/>
      <c r="G920" s="24">
        <v>1</v>
      </c>
      <c r="H920" s="25" t="s">
        <v>551</v>
      </c>
      <c r="I920" s="26">
        <v>42583</v>
      </c>
      <c r="J920" s="26">
        <v>42583</v>
      </c>
      <c r="K920" s="27">
        <v>980</v>
      </c>
      <c r="L920" s="28">
        <v>592</v>
      </c>
      <c r="M920" s="28">
        <v>930</v>
      </c>
      <c r="N920" s="29">
        <v>0.73</v>
      </c>
      <c r="O920" s="28">
        <v>680</v>
      </c>
      <c r="P920" s="34"/>
      <c r="Q920" s="31" t="s">
        <v>487</v>
      </c>
    </row>
    <row r="921" ht="15.75" customHeight="1" spans="1:17">
      <c r="A921" s="18">
        <v>914</v>
      </c>
      <c r="B921" s="46"/>
      <c r="C921" s="22" t="s">
        <v>3854</v>
      </c>
      <c r="D921" s="23" t="s">
        <v>2927</v>
      </c>
      <c r="E921" s="24"/>
      <c r="F921" s="22"/>
      <c r="G921" s="24">
        <v>1</v>
      </c>
      <c r="H921" s="25" t="s">
        <v>551</v>
      </c>
      <c r="I921" s="26">
        <v>42583</v>
      </c>
      <c r="J921" s="26">
        <v>42583</v>
      </c>
      <c r="K921" s="27">
        <v>380</v>
      </c>
      <c r="L921" s="28">
        <v>229.5</v>
      </c>
      <c r="M921" s="28">
        <v>350</v>
      </c>
      <c r="N921" s="29">
        <v>0.73</v>
      </c>
      <c r="O921" s="28">
        <v>260</v>
      </c>
      <c r="P921" s="34"/>
      <c r="Q921" s="31" t="s">
        <v>487</v>
      </c>
    </row>
    <row r="922" ht="15.75" customHeight="1" spans="1:17">
      <c r="A922" s="18">
        <v>915</v>
      </c>
      <c r="B922" s="46"/>
      <c r="C922" s="22" t="s">
        <v>3855</v>
      </c>
      <c r="D922" s="23" t="s">
        <v>3856</v>
      </c>
      <c r="E922" s="24"/>
      <c r="F922" s="22"/>
      <c r="G922" s="24">
        <v>1</v>
      </c>
      <c r="H922" s="25" t="s">
        <v>551</v>
      </c>
      <c r="I922" s="26">
        <v>42583</v>
      </c>
      <c r="J922" s="26">
        <v>42583</v>
      </c>
      <c r="K922" s="27">
        <v>1380</v>
      </c>
      <c r="L922" s="28">
        <v>833.75</v>
      </c>
      <c r="M922" s="28">
        <v>1260</v>
      </c>
      <c r="N922" s="29">
        <v>0.73</v>
      </c>
      <c r="O922" s="28">
        <v>920</v>
      </c>
      <c r="P922" s="34"/>
      <c r="Q922" s="31" t="s">
        <v>487</v>
      </c>
    </row>
    <row r="923" ht="15.75" customHeight="1" spans="1:17">
      <c r="A923" s="18">
        <v>916</v>
      </c>
      <c r="B923" s="46"/>
      <c r="C923" s="22" t="s">
        <v>3857</v>
      </c>
      <c r="D923" s="23" t="s">
        <v>3858</v>
      </c>
      <c r="E923" s="24" t="s">
        <v>3859</v>
      </c>
      <c r="F923" s="22"/>
      <c r="G923" s="24">
        <v>2</v>
      </c>
      <c r="H923" s="25" t="s">
        <v>551</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3860</v>
      </c>
      <c r="D924" s="22" t="s">
        <v>2362</v>
      </c>
      <c r="E924" s="24"/>
      <c r="F924" s="22"/>
      <c r="G924" s="24">
        <v>1</v>
      </c>
      <c r="H924" s="25" t="s">
        <v>551</v>
      </c>
      <c r="I924" s="26">
        <v>42461</v>
      </c>
      <c r="J924" s="26">
        <v>42461</v>
      </c>
      <c r="K924" s="36">
        <v>1380</v>
      </c>
      <c r="L924" s="28">
        <v>746.35</v>
      </c>
      <c r="M924" s="28">
        <v>1260</v>
      </c>
      <c r="N924" s="29">
        <v>0.7</v>
      </c>
      <c r="O924" s="28">
        <v>880</v>
      </c>
      <c r="P924" s="34"/>
      <c r="Q924" s="31" t="s">
        <v>487</v>
      </c>
    </row>
    <row r="925" ht="15.75" customHeight="1" spans="1:17">
      <c r="A925" s="18">
        <v>918</v>
      </c>
      <c r="B925" s="46"/>
      <c r="C925" s="22" t="s">
        <v>3861</v>
      </c>
      <c r="D925" s="23" t="s">
        <v>2506</v>
      </c>
      <c r="E925" s="24"/>
      <c r="F925" s="23"/>
      <c r="G925" s="24">
        <v>1</v>
      </c>
      <c r="H925" s="25" t="s">
        <v>551</v>
      </c>
      <c r="I925" s="26">
        <v>42583</v>
      </c>
      <c r="J925" s="26">
        <v>42583</v>
      </c>
      <c r="K925" s="36">
        <v>1350</v>
      </c>
      <c r="L925" s="28">
        <v>815.5</v>
      </c>
      <c r="M925" s="28">
        <v>1230</v>
      </c>
      <c r="N925" s="29">
        <v>0.73</v>
      </c>
      <c r="O925" s="28">
        <v>900</v>
      </c>
      <c r="P925" s="34"/>
      <c r="Q925" s="31" t="s">
        <v>487</v>
      </c>
    </row>
    <row r="926" ht="15.75" customHeight="1" spans="1:17">
      <c r="A926" s="18">
        <v>919</v>
      </c>
      <c r="B926" s="47"/>
      <c r="C926" s="22" t="s">
        <v>3862</v>
      </c>
      <c r="D926" s="23" t="s">
        <v>3736</v>
      </c>
      <c r="E926" s="24"/>
      <c r="F926" s="22"/>
      <c r="G926" s="24">
        <v>1</v>
      </c>
      <c r="H926" s="25" t="s">
        <v>551</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1942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3863</v>
      </c>
      <c r="D928" s="22" t="s">
        <v>3864</v>
      </c>
      <c r="E928" s="24"/>
      <c r="F928" s="22"/>
      <c r="G928" s="24">
        <v>533</v>
      </c>
      <c r="H928" s="25" t="s">
        <v>2981</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3865</v>
      </c>
      <c r="D929" s="22" t="s">
        <v>3205</v>
      </c>
      <c r="E929" s="24"/>
      <c r="F929" s="22"/>
      <c r="G929" s="24">
        <v>140</v>
      </c>
      <c r="H929" s="25" t="s">
        <v>2981</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3866</v>
      </c>
      <c r="D930" s="23" t="s">
        <v>3205</v>
      </c>
      <c r="E930" s="24"/>
      <c r="F930" s="22"/>
      <c r="G930" s="24">
        <v>155</v>
      </c>
      <c r="H930" s="25" t="s">
        <v>2981</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3867</v>
      </c>
      <c r="D931" s="22" t="s">
        <v>2939</v>
      </c>
      <c r="E931" s="22"/>
      <c r="F931" s="22"/>
      <c r="G931" s="24">
        <v>117</v>
      </c>
      <c r="H931" s="25" t="s">
        <v>2981</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3868</v>
      </c>
      <c r="D932" s="22" t="s">
        <v>3205</v>
      </c>
      <c r="E932" s="22"/>
      <c r="F932" s="22"/>
      <c r="G932" s="24">
        <v>1</v>
      </c>
      <c r="H932" s="25" t="s">
        <v>2353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3869</v>
      </c>
      <c r="D933" s="22" t="s">
        <v>3205</v>
      </c>
      <c r="E933" s="22"/>
      <c r="F933" s="22"/>
      <c r="G933" s="24">
        <v>1</v>
      </c>
      <c r="H933" s="25" t="s">
        <v>2353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3870</v>
      </c>
      <c r="D934" s="22" t="s">
        <v>3871</v>
      </c>
      <c r="E934" s="22"/>
      <c r="F934" s="22"/>
      <c r="G934" s="24">
        <v>1</v>
      </c>
      <c r="H934" s="25" t="s">
        <v>551</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3872</v>
      </c>
      <c r="D935" s="22" t="s">
        <v>2359</v>
      </c>
      <c r="E935" s="22"/>
      <c r="F935" s="22"/>
      <c r="G935" s="24">
        <v>1</v>
      </c>
      <c r="H935" s="25" t="s">
        <v>551</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3873</v>
      </c>
      <c r="D936" s="22" t="s">
        <v>2639</v>
      </c>
      <c r="E936" s="22"/>
      <c r="F936" s="22"/>
      <c r="G936" s="24">
        <v>1</v>
      </c>
      <c r="H936" s="25" t="s">
        <v>551</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3874</v>
      </c>
      <c r="D937" s="22" t="s">
        <v>2368</v>
      </c>
      <c r="E937" s="22"/>
      <c r="F937" s="22"/>
      <c r="G937" s="24">
        <v>1</v>
      </c>
      <c r="H937" s="25" t="s">
        <v>551</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3875</v>
      </c>
      <c r="D938" s="22" t="s">
        <v>2941</v>
      </c>
      <c r="E938" s="22"/>
      <c r="F938" s="22"/>
      <c r="G938" s="24">
        <v>1</v>
      </c>
      <c r="H938" s="25" t="s">
        <v>2353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3876</v>
      </c>
      <c r="D939" s="22" t="s">
        <v>2382</v>
      </c>
      <c r="E939" s="22"/>
      <c r="F939" s="22"/>
      <c r="G939" s="24">
        <v>4</v>
      </c>
      <c r="H939" s="25" t="s">
        <v>551</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3877</v>
      </c>
      <c r="D940" s="22" t="s">
        <v>3878</v>
      </c>
      <c r="E940" s="22"/>
      <c r="F940" s="22"/>
      <c r="G940" s="24">
        <v>1</v>
      </c>
      <c r="H940" s="25" t="s">
        <v>551</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3879</v>
      </c>
      <c r="D941" s="22" t="s">
        <v>3880</v>
      </c>
      <c r="E941" s="22"/>
      <c r="F941" s="22"/>
      <c r="G941" s="24">
        <v>300</v>
      </c>
      <c r="H941" s="25" t="s">
        <v>2981</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3881</v>
      </c>
      <c r="D942" s="22" t="s">
        <v>2561</v>
      </c>
      <c r="E942" s="22"/>
      <c r="F942" s="22"/>
      <c r="G942" s="24">
        <v>1</v>
      </c>
      <c r="H942" s="25" t="s">
        <v>551</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3882</v>
      </c>
      <c r="D943" s="22" t="s">
        <v>3775</v>
      </c>
      <c r="E943" s="22"/>
      <c r="F943" s="22"/>
      <c r="G943" s="24">
        <v>1</v>
      </c>
      <c r="H943" s="25" t="s">
        <v>551</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3883</v>
      </c>
      <c r="D944" s="22" t="s">
        <v>3711</v>
      </c>
      <c r="E944" s="22">
        <v>50</v>
      </c>
      <c r="F944" s="22"/>
      <c r="G944" s="24">
        <v>4</v>
      </c>
      <c r="H944" s="25" t="s">
        <v>551</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3884</v>
      </c>
      <c r="D945" s="22" t="s">
        <v>3885</v>
      </c>
      <c r="E945" s="22">
        <v>36</v>
      </c>
      <c r="F945" s="22"/>
      <c r="G945" s="24">
        <v>6</v>
      </c>
      <c r="H945" s="25" t="s">
        <v>551</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3886</v>
      </c>
      <c r="D946" s="22" t="s">
        <v>3887</v>
      </c>
      <c r="E946" s="22"/>
      <c r="F946" s="22"/>
      <c r="G946" s="24">
        <v>4</v>
      </c>
      <c r="H946" s="25" t="s">
        <v>2981</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3888</v>
      </c>
      <c r="D947" s="22" t="s">
        <v>3889</v>
      </c>
      <c r="E947" s="22"/>
      <c r="F947" s="22"/>
      <c r="G947" s="24">
        <v>4</v>
      </c>
      <c r="H947" s="25" t="s">
        <v>2981</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3890</v>
      </c>
      <c r="D948" s="22" t="s">
        <v>2421</v>
      </c>
      <c r="E948" s="22"/>
      <c r="F948" s="22"/>
      <c r="G948" s="24">
        <v>1</v>
      </c>
      <c r="H948" s="25" t="s">
        <v>551</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3891</v>
      </c>
      <c r="D949" s="22" t="s">
        <v>2911</v>
      </c>
      <c r="E949" s="22"/>
      <c r="F949" s="22"/>
      <c r="G949" s="24">
        <v>1</v>
      </c>
      <c r="H949" s="25" t="s">
        <v>551</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3892</v>
      </c>
      <c r="D950" s="22" t="s">
        <v>3893</v>
      </c>
      <c r="E950" s="22"/>
      <c r="F950" s="22"/>
      <c r="G950" s="24">
        <v>1</v>
      </c>
      <c r="H950" s="25" t="s">
        <v>551</v>
      </c>
      <c r="I950" s="26">
        <v>42795</v>
      </c>
      <c r="J950" s="26">
        <v>42795</v>
      </c>
      <c r="K950" s="27">
        <v>1380</v>
      </c>
      <c r="L950" s="28">
        <v>986.7</v>
      </c>
      <c r="M950" s="28">
        <v>1310</v>
      </c>
      <c r="N950" s="29">
        <v>0.74</v>
      </c>
      <c r="O950" s="28">
        <v>970</v>
      </c>
      <c r="P950" s="34"/>
      <c r="Q950" s="31" t="s">
        <v>488</v>
      </c>
    </row>
    <row r="951" ht="15.75" customHeight="1" spans="1:17">
      <c r="A951" s="18">
        <v>944</v>
      </c>
      <c r="B951" s="46"/>
      <c r="C951" s="22" t="s">
        <v>3894</v>
      </c>
      <c r="D951" s="22" t="s">
        <v>2561</v>
      </c>
      <c r="E951" s="22"/>
      <c r="F951" s="22"/>
      <c r="G951" s="24">
        <v>2</v>
      </c>
      <c r="H951" s="25" t="s">
        <v>551</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3895</v>
      </c>
      <c r="D952" s="23" t="s">
        <v>2641</v>
      </c>
      <c r="E952" s="22"/>
      <c r="F952" s="22"/>
      <c r="G952" s="24">
        <v>1</v>
      </c>
      <c r="H952" s="25" t="s">
        <v>551</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3896</v>
      </c>
      <c r="D953" s="22" t="s">
        <v>3897</v>
      </c>
      <c r="E953" s="22"/>
      <c r="F953" s="22" t="s">
        <v>2366</v>
      </c>
      <c r="G953" s="24">
        <v>1</v>
      </c>
      <c r="H953" s="25" t="s">
        <v>551</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3898</v>
      </c>
      <c r="D954" s="22" t="s">
        <v>2906</v>
      </c>
      <c r="E954" s="24"/>
      <c r="F954" s="23"/>
      <c r="G954" s="24">
        <v>1</v>
      </c>
      <c r="H954" s="25" t="s">
        <v>551</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3899</v>
      </c>
      <c r="D955" s="22" t="s">
        <v>3900</v>
      </c>
      <c r="E955" s="24"/>
      <c r="F955" s="22"/>
      <c r="G955" s="24">
        <v>1</v>
      </c>
      <c r="H955" s="25" t="s">
        <v>551</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3901</v>
      </c>
      <c r="D956" s="22" t="s">
        <v>2434</v>
      </c>
      <c r="E956" s="24"/>
      <c r="F956" s="22"/>
      <c r="G956" s="24">
        <v>1</v>
      </c>
      <c r="H956" s="25" t="s">
        <v>551</v>
      </c>
      <c r="I956" s="26">
        <v>43115</v>
      </c>
      <c r="J956" s="26">
        <v>43115</v>
      </c>
      <c r="K956" s="27">
        <v>635</v>
      </c>
      <c r="L956" s="28">
        <v>500.92</v>
      </c>
      <c r="M956" s="28">
        <v>640</v>
      </c>
      <c r="N956" s="29">
        <v>0.88</v>
      </c>
      <c r="O956" s="28">
        <v>560</v>
      </c>
      <c r="P956" s="34"/>
      <c r="Q956" s="31" t="s">
        <v>488</v>
      </c>
    </row>
    <row r="957" ht="15.75" customHeight="1" spans="1:17">
      <c r="A957" s="18">
        <v>950</v>
      </c>
      <c r="B957" s="46"/>
      <c r="C957" s="22" t="s">
        <v>3902</v>
      </c>
      <c r="D957" s="22" t="s">
        <v>3266</v>
      </c>
      <c r="E957" s="24"/>
      <c r="F957" s="22"/>
      <c r="G957" s="24">
        <v>1</v>
      </c>
      <c r="H957" s="25" t="s">
        <v>551</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3903</v>
      </c>
      <c r="D958" s="22" t="s">
        <v>3803</v>
      </c>
      <c r="E958" s="24"/>
      <c r="F958" s="22"/>
      <c r="G958" s="24">
        <v>1</v>
      </c>
      <c r="H958" s="25" t="s">
        <v>551</v>
      </c>
      <c r="I958" s="26">
        <v>40725</v>
      </c>
      <c r="J958" s="26">
        <v>40725</v>
      </c>
      <c r="K958" s="36">
        <v>2900</v>
      </c>
      <c r="L958" s="28">
        <v>144.8</v>
      </c>
      <c r="M958" s="28">
        <v>1890</v>
      </c>
      <c r="N958" s="29">
        <v>0.15</v>
      </c>
      <c r="O958" s="28">
        <v>280</v>
      </c>
      <c r="P958" s="34"/>
      <c r="Q958" s="31" t="s">
        <v>488</v>
      </c>
    </row>
    <row r="959" ht="15.75" customHeight="1" spans="1:17">
      <c r="A959" s="18">
        <v>952</v>
      </c>
      <c r="B959" s="46"/>
      <c r="C959" s="22" t="s">
        <v>3904</v>
      </c>
      <c r="D959" s="22" t="s">
        <v>3905</v>
      </c>
      <c r="E959" s="24"/>
      <c r="F959" s="22"/>
      <c r="G959" s="24">
        <v>1</v>
      </c>
      <c r="H959" s="25" t="s">
        <v>551</v>
      </c>
      <c r="I959" s="26">
        <v>40725</v>
      </c>
      <c r="J959" s="26">
        <v>40725</v>
      </c>
      <c r="K959" s="36">
        <v>1900</v>
      </c>
      <c r="L959" s="28">
        <v>95.2</v>
      </c>
      <c r="M959" s="28">
        <v>1240</v>
      </c>
      <c r="N959" s="29">
        <v>0.15</v>
      </c>
      <c r="O959" s="28">
        <v>190</v>
      </c>
      <c r="P959" s="34"/>
      <c r="Q959" s="31" t="s">
        <v>488</v>
      </c>
    </row>
    <row r="960" ht="15.75" customHeight="1" spans="1:17">
      <c r="A960" s="18">
        <v>953</v>
      </c>
      <c r="B960" s="46"/>
      <c r="C960" s="22" t="s">
        <v>3906</v>
      </c>
      <c r="D960" s="22" t="s">
        <v>3907</v>
      </c>
      <c r="E960" s="24"/>
      <c r="F960" s="22"/>
      <c r="G960" s="24">
        <v>1</v>
      </c>
      <c r="H960" s="25" t="s">
        <v>551</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3908</v>
      </c>
      <c r="D961" s="22" t="s">
        <v>3909</v>
      </c>
      <c r="E961" s="24"/>
      <c r="F961" s="22"/>
      <c r="G961" s="24">
        <v>1</v>
      </c>
      <c r="H961" s="25" t="s">
        <v>551</v>
      </c>
      <c r="I961" s="26">
        <v>40756</v>
      </c>
      <c r="J961" s="26">
        <v>40756</v>
      </c>
      <c r="K961" s="36">
        <v>2150</v>
      </c>
      <c r="L961" s="28">
        <v>107.6</v>
      </c>
      <c r="M961" s="28">
        <v>1850</v>
      </c>
      <c r="N961" s="29">
        <v>0.23</v>
      </c>
      <c r="O961" s="28">
        <v>430</v>
      </c>
      <c r="P961" s="34"/>
      <c r="Q961" s="31" t="s">
        <v>488</v>
      </c>
    </row>
    <row r="962" ht="15.75" customHeight="1" spans="1:17">
      <c r="A962" s="18">
        <v>955</v>
      </c>
      <c r="B962" s="46"/>
      <c r="C962" s="22" t="s">
        <v>3910</v>
      </c>
      <c r="D962" s="22" t="s">
        <v>2362</v>
      </c>
      <c r="E962" s="24"/>
      <c r="F962" s="22"/>
      <c r="G962" s="24">
        <v>1</v>
      </c>
      <c r="H962" s="25" t="s">
        <v>551</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3911</v>
      </c>
      <c r="D963" s="22" t="s">
        <v>3280</v>
      </c>
      <c r="E963" s="24"/>
      <c r="F963" s="22"/>
      <c r="G963" s="24">
        <v>1</v>
      </c>
      <c r="H963" s="25" t="s">
        <v>551</v>
      </c>
      <c r="I963" s="26">
        <v>42036</v>
      </c>
      <c r="J963" s="26">
        <v>42036</v>
      </c>
      <c r="K963" s="27">
        <v>1800</v>
      </c>
      <c r="L963" s="28">
        <v>574.5</v>
      </c>
      <c r="M963" s="28">
        <v>1710</v>
      </c>
      <c r="N963" s="29">
        <v>0.65</v>
      </c>
      <c r="O963" s="28">
        <v>1110</v>
      </c>
      <c r="P963" s="34"/>
      <c r="Q963" s="31" t="s">
        <v>488</v>
      </c>
    </row>
    <row r="964" ht="15.75" customHeight="1" spans="1:17">
      <c r="A964" s="18">
        <v>957</v>
      </c>
      <c r="B964" s="46"/>
      <c r="C964" s="22" t="s">
        <v>3912</v>
      </c>
      <c r="D964" s="22" t="s">
        <v>3913</v>
      </c>
      <c r="E964" s="24"/>
      <c r="F964" s="22"/>
      <c r="G964" s="24">
        <v>1</v>
      </c>
      <c r="H964" s="25" t="s">
        <v>551</v>
      </c>
      <c r="I964" s="26">
        <v>42125</v>
      </c>
      <c r="J964" s="26">
        <v>42125</v>
      </c>
      <c r="K964" s="27">
        <v>1238</v>
      </c>
      <c r="L964" s="28">
        <v>454</v>
      </c>
      <c r="M964" s="28">
        <v>1140</v>
      </c>
      <c r="N964" s="29">
        <v>0.61</v>
      </c>
      <c r="O964" s="28">
        <v>700</v>
      </c>
      <c r="P964" s="34"/>
      <c r="Q964" s="31" t="s">
        <v>488</v>
      </c>
    </row>
    <row r="965" ht="15.75" customHeight="1" spans="1:17">
      <c r="A965" s="18">
        <v>958</v>
      </c>
      <c r="B965" s="46"/>
      <c r="C965" s="22" t="s">
        <v>3914</v>
      </c>
      <c r="D965" s="22" t="s">
        <v>2570</v>
      </c>
      <c r="E965" s="24"/>
      <c r="F965" s="22"/>
      <c r="G965" s="24">
        <v>1</v>
      </c>
      <c r="H965" s="25" t="s">
        <v>551</v>
      </c>
      <c r="I965" s="26">
        <v>42005</v>
      </c>
      <c r="J965" s="26">
        <v>42005</v>
      </c>
      <c r="K965" s="27">
        <v>4500</v>
      </c>
      <c r="L965" s="28">
        <v>1365</v>
      </c>
      <c r="M965" s="28">
        <v>4280</v>
      </c>
      <c r="N965" s="29">
        <v>0.65</v>
      </c>
      <c r="O965" s="28">
        <v>2780</v>
      </c>
      <c r="P965" s="34"/>
      <c r="Q965" s="31" t="s">
        <v>488</v>
      </c>
    </row>
    <row r="966" ht="15.75" customHeight="1" spans="1:17">
      <c r="A966" s="18">
        <v>959</v>
      </c>
      <c r="B966" s="46"/>
      <c r="C966" s="22" t="s">
        <v>3915</v>
      </c>
      <c r="D966" s="22" t="s">
        <v>3916</v>
      </c>
      <c r="E966" s="24"/>
      <c r="F966" s="22"/>
      <c r="G966" s="24">
        <v>1</v>
      </c>
      <c r="H966" s="25" t="s">
        <v>551</v>
      </c>
      <c r="I966" s="26">
        <v>42005</v>
      </c>
      <c r="J966" s="26">
        <v>42005</v>
      </c>
      <c r="K966" s="27">
        <v>550</v>
      </c>
      <c r="L966" s="28">
        <v>166.76</v>
      </c>
      <c r="M966" s="28">
        <v>510</v>
      </c>
      <c r="N966" s="29">
        <v>0.58</v>
      </c>
      <c r="O966" s="28">
        <v>300</v>
      </c>
      <c r="P966" s="34"/>
      <c r="Q966" s="31" t="s">
        <v>488</v>
      </c>
    </row>
    <row r="967" ht="15.75" customHeight="1" spans="1:17">
      <c r="A967" s="18">
        <v>960</v>
      </c>
      <c r="B967" s="46"/>
      <c r="C967" s="22" t="s">
        <v>3917</v>
      </c>
      <c r="D967" s="22" t="s">
        <v>2394</v>
      </c>
      <c r="E967" s="24"/>
      <c r="F967" s="22"/>
      <c r="G967" s="24">
        <v>1</v>
      </c>
      <c r="H967" s="25" t="s">
        <v>551</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3918</v>
      </c>
      <c r="D968" s="22" t="s">
        <v>2959</v>
      </c>
      <c r="E968" s="24"/>
      <c r="F968" s="22"/>
      <c r="G968" s="24">
        <v>1</v>
      </c>
      <c r="H968" s="25" t="s">
        <v>551</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3919</v>
      </c>
      <c r="D969" s="22" t="s">
        <v>2362</v>
      </c>
      <c r="E969" s="24"/>
      <c r="F969" s="22"/>
      <c r="G969" s="24">
        <v>1</v>
      </c>
      <c r="H969" s="25" t="s">
        <v>551</v>
      </c>
      <c r="I969" s="26">
        <v>42309</v>
      </c>
      <c r="J969" s="26">
        <v>42309</v>
      </c>
      <c r="K969" s="27">
        <v>1375</v>
      </c>
      <c r="L969" s="28">
        <v>634.82</v>
      </c>
      <c r="M969" s="28">
        <v>1250</v>
      </c>
      <c r="N969" s="29">
        <v>0.66</v>
      </c>
      <c r="O969" s="28">
        <v>830</v>
      </c>
      <c r="P969" s="34"/>
      <c r="Q969" s="31" t="s">
        <v>488</v>
      </c>
    </row>
    <row r="970" ht="15.75" customHeight="1" spans="1:17">
      <c r="A970" s="18">
        <v>963</v>
      </c>
      <c r="B970" s="46"/>
      <c r="C970" s="22" t="s">
        <v>3920</v>
      </c>
      <c r="D970" s="22" t="s">
        <v>3921</v>
      </c>
      <c r="E970" s="24"/>
      <c r="F970" s="22"/>
      <c r="G970" s="24">
        <v>1</v>
      </c>
      <c r="H970" s="25" t="s">
        <v>551</v>
      </c>
      <c r="I970" s="26">
        <v>42401</v>
      </c>
      <c r="J970" s="26">
        <v>42401</v>
      </c>
      <c r="K970" s="36">
        <v>843.6</v>
      </c>
      <c r="L970" s="28">
        <v>429.44</v>
      </c>
      <c r="M970" s="28">
        <v>800</v>
      </c>
      <c r="N970" s="29">
        <v>0.68</v>
      </c>
      <c r="O970" s="28">
        <v>540</v>
      </c>
      <c r="P970" s="34"/>
      <c r="Q970" s="31" t="s">
        <v>488</v>
      </c>
    </row>
    <row r="971" ht="15.75" customHeight="1" spans="1:17">
      <c r="A971" s="18">
        <v>964</v>
      </c>
      <c r="B971" s="46"/>
      <c r="C971" s="22" t="s">
        <v>3922</v>
      </c>
      <c r="D971" s="22" t="s">
        <v>2646</v>
      </c>
      <c r="E971" s="24"/>
      <c r="F971" s="22"/>
      <c r="G971" s="24">
        <v>1</v>
      </c>
      <c r="H971" s="25" t="s">
        <v>551</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3923</v>
      </c>
      <c r="D972" s="22" t="s">
        <v>2394</v>
      </c>
      <c r="E972" s="24"/>
      <c r="F972" s="22"/>
      <c r="G972" s="24">
        <v>1</v>
      </c>
      <c r="H972" s="25" t="s">
        <v>626</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3924</v>
      </c>
      <c r="D973" s="22" t="s">
        <v>3925</v>
      </c>
      <c r="E973" s="24"/>
      <c r="F973" s="22"/>
      <c r="G973" s="24">
        <v>1</v>
      </c>
      <c r="H973" s="25" t="s">
        <v>551</v>
      </c>
      <c r="I973" s="26">
        <v>42522</v>
      </c>
      <c r="J973" s="26">
        <v>42522</v>
      </c>
      <c r="K973" s="27">
        <v>1050</v>
      </c>
      <c r="L973" s="28">
        <v>600.99</v>
      </c>
      <c r="M973" s="28">
        <v>950</v>
      </c>
      <c r="N973" s="29">
        <v>0.65</v>
      </c>
      <c r="O973" s="28">
        <v>620</v>
      </c>
      <c r="P973" s="34"/>
      <c r="Q973" s="31" t="s">
        <v>488</v>
      </c>
    </row>
    <row r="974" ht="15.75" customHeight="1" spans="1:17">
      <c r="A974" s="18">
        <v>967</v>
      </c>
      <c r="B974" s="46"/>
      <c r="C974" s="22" t="s">
        <v>3926</v>
      </c>
      <c r="D974" s="22" t="s">
        <v>3927</v>
      </c>
      <c r="E974" s="24"/>
      <c r="F974" s="22"/>
      <c r="G974" s="24">
        <v>1</v>
      </c>
      <c r="H974" s="25" t="s">
        <v>551</v>
      </c>
      <c r="I974" s="26">
        <v>42522</v>
      </c>
      <c r="J974" s="26">
        <v>42522</v>
      </c>
      <c r="K974" s="27">
        <v>1215</v>
      </c>
      <c r="L974" s="28">
        <v>695.52</v>
      </c>
      <c r="M974" s="28">
        <v>1090</v>
      </c>
      <c r="N974" s="29">
        <v>0.65</v>
      </c>
      <c r="O974" s="28">
        <v>710</v>
      </c>
      <c r="P974" s="34"/>
      <c r="Q974" s="31" t="s">
        <v>488</v>
      </c>
    </row>
    <row r="975" ht="15.75" customHeight="1" spans="1:17">
      <c r="A975" s="18">
        <v>968</v>
      </c>
      <c r="B975" s="46"/>
      <c r="C975" s="22" t="s">
        <v>3928</v>
      </c>
      <c r="D975" s="22" t="s">
        <v>2390</v>
      </c>
      <c r="E975" s="24"/>
      <c r="F975" s="22"/>
      <c r="G975" s="24">
        <v>1</v>
      </c>
      <c r="H975" s="25" t="s">
        <v>551</v>
      </c>
      <c r="I975" s="26">
        <v>42522</v>
      </c>
      <c r="J975" s="26">
        <v>42522</v>
      </c>
      <c r="K975" s="27">
        <v>1300</v>
      </c>
      <c r="L975" s="28">
        <v>744.34</v>
      </c>
      <c r="M975" s="28">
        <v>1260</v>
      </c>
      <c r="N975" s="29">
        <v>0.77</v>
      </c>
      <c r="O975" s="28">
        <v>970</v>
      </c>
      <c r="P975" s="34"/>
      <c r="Q975" s="31" t="s">
        <v>488</v>
      </c>
    </row>
    <row r="976" ht="15.75" customHeight="1" spans="1:17">
      <c r="A976" s="18">
        <v>969</v>
      </c>
      <c r="B976" s="46"/>
      <c r="C976" s="22" t="s">
        <v>3929</v>
      </c>
      <c r="D976" s="22" t="s">
        <v>3930</v>
      </c>
      <c r="E976" s="24"/>
      <c r="F976" s="22"/>
      <c r="G976" s="24">
        <v>1</v>
      </c>
      <c r="H976" s="25" t="s">
        <v>551</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3931</v>
      </c>
      <c r="D977" s="22" t="s">
        <v>3932</v>
      </c>
      <c r="E977" s="24"/>
      <c r="F977" s="22"/>
      <c r="G977" s="24">
        <v>1</v>
      </c>
      <c r="H977" s="25" t="s">
        <v>551</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3933</v>
      </c>
      <c r="D978" s="22" t="s">
        <v>2365</v>
      </c>
      <c r="E978" s="24"/>
      <c r="F978" s="22" t="s">
        <v>2366</v>
      </c>
      <c r="G978" s="24">
        <v>2</v>
      </c>
      <c r="H978" s="25" t="s">
        <v>551</v>
      </c>
      <c r="I978" s="26">
        <v>42614</v>
      </c>
      <c r="J978" s="26">
        <v>42614</v>
      </c>
      <c r="K978" s="27">
        <v>5400</v>
      </c>
      <c r="L978" s="28">
        <v>3348</v>
      </c>
      <c r="M978" s="28">
        <v>4860</v>
      </c>
      <c r="N978" s="29">
        <v>0.68</v>
      </c>
      <c r="O978" s="28">
        <v>3300</v>
      </c>
      <c r="P978" s="34"/>
      <c r="Q978" s="31" t="s">
        <v>488</v>
      </c>
    </row>
    <row r="979" ht="15.75" customHeight="1" spans="1:17">
      <c r="A979" s="18">
        <v>972</v>
      </c>
      <c r="B979" s="46"/>
      <c r="C979" s="22" t="s">
        <v>3934</v>
      </c>
      <c r="D979" s="22" t="s">
        <v>3280</v>
      </c>
      <c r="E979" s="24" t="s">
        <v>2429</v>
      </c>
      <c r="F979" s="22"/>
      <c r="G979" s="24">
        <v>1</v>
      </c>
      <c r="H979" s="25" t="s">
        <v>551</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3935</v>
      </c>
      <c r="D980" s="22" t="s">
        <v>3936</v>
      </c>
      <c r="E980" s="24"/>
      <c r="F980" s="22"/>
      <c r="G980" s="24">
        <v>1</v>
      </c>
      <c r="H980" s="25" t="s">
        <v>551</v>
      </c>
      <c r="I980" s="26">
        <v>42826</v>
      </c>
      <c r="J980" s="26">
        <v>42826</v>
      </c>
      <c r="K980" s="27">
        <v>750</v>
      </c>
      <c r="L980" s="28">
        <v>581.7</v>
      </c>
      <c r="M980" s="28">
        <v>710</v>
      </c>
      <c r="N980" s="29">
        <v>0.75</v>
      </c>
      <c r="O980" s="28">
        <v>530</v>
      </c>
      <c r="P980" s="34"/>
      <c r="Q980" s="31" t="s">
        <v>488</v>
      </c>
    </row>
    <row r="981" ht="15.75" customHeight="1" spans="1:17">
      <c r="A981" s="18">
        <v>974</v>
      </c>
      <c r="B981" s="46"/>
      <c r="C981" s="22" t="s">
        <v>3937</v>
      </c>
      <c r="D981" s="22" t="s">
        <v>3736</v>
      </c>
      <c r="E981" s="24"/>
      <c r="F981" s="22"/>
      <c r="G981" s="24">
        <v>1</v>
      </c>
      <c r="H981" s="25" t="s">
        <v>551</v>
      </c>
      <c r="I981" s="26">
        <v>42826</v>
      </c>
      <c r="J981" s="26">
        <v>42826</v>
      </c>
      <c r="K981" s="27">
        <v>2100</v>
      </c>
      <c r="L981" s="28">
        <v>105</v>
      </c>
      <c r="M981" s="28">
        <v>2040</v>
      </c>
      <c r="N981" s="29">
        <v>0.83</v>
      </c>
      <c r="O981" s="28">
        <v>1690</v>
      </c>
      <c r="P981" s="34"/>
      <c r="Q981" s="31" t="s">
        <v>488</v>
      </c>
    </row>
    <row r="982" ht="15.75" customHeight="1" spans="1:17">
      <c r="A982" s="18">
        <v>975</v>
      </c>
      <c r="B982" s="46"/>
      <c r="C982" s="22" t="s">
        <v>3938</v>
      </c>
      <c r="D982" s="22" t="s">
        <v>2410</v>
      </c>
      <c r="E982" s="24"/>
      <c r="F982" s="22" t="s">
        <v>3939</v>
      </c>
      <c r="G982" s="24">
        <v>2</v>
      </c>
      <c r="H982" s="25" t="s">
        <v>551</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3940</v>
      </c>
      <c r="D983" s="22" t="s">
        <v>2713</v>
      </c>
      <c r="E983" s="24"/>
      <c r="F983" s="22"/>
      <c r="G983" s="24">
        <v>1</v>
      </c>
      <c r="H983" s="25" t="s">
        <v>551</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3941</v>
      </c>
      <c r="D984" s="22" t="s">
        <v>2421</v>
      </c>
      <c r="E984" s="24"/>
      <c r="F984" s="22"/>
      <c r="G984" s="24">
        <v>3</v>
      </c>
      <c r="H984" s="25" t="s">
        <v>551</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3942</v>
      </c>
      <c r="D985" s="22" t="s">
        <v>3943</v>
      </c>
      <c r="E985" s="24"/>
      <c r="F985" s="22"/>
      <c r="G985" s="24">
        <v>1</v>
      </c>
      <c r="H985" s="25" t="s">
        <v>2486</v>
      </c>
      <c r="I985" s="26">
        <v>43312</v>
      </c>
      <c r="J985" s="26">
        <v>43312</v>
      </c>
      <c r="K985" s="36">
        <v>8400</v>
      </c>
      <c r="L985" s="28">
        <v>8134</v>
      </c>
      <c r="M985" s="28">
        <v>8400</v>
      </c>
      <c r="N985" s="29">
        <v>0.91</v>
      </c>
      <c r="O985" s="28">
        <v>7640</v>
      </c>
      <c r="P985" s="34"/>
      <c r="Q985" s="31" t="s">
        <v>488</v>
      </c>
    </row>
    <row r="986" ht="15.75" customHeight="1" spans="1:17">
      <c r="A986" s="18">
        <v>979</v>
      </c>
      <c r="B986" s="46"/>
      <c r="C986" s="22" t="s">
        <v>3944</v>
      </c>
      <c r="D986" s="22" t="s">
        <v>3738</v>
      </c>
      <c r="E986" s="24"/>
      <c r="F986" s="22"/>
      <c r="G986" s="24">
        <v>1</v>
      </c>
      <c r="H986" s="25" t="s">
        <v>551</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3945</v>
      </c>
      <c r="D987" s="22" t="s">
        <v>3740</v>
      </c>
      <c r="E987" s="24"/>
      <c r="F987" s="22"/>
      <c r="G987" s="24">
        <v>1</v>
      </c>
      <c r="H987" s="25" t="s">
        <v>551</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3946</v>
      </c>
      <c r="D988" s="22" t="s">
        <v>3742</v>
      </c>
      <c r="E988" s="24" t="s">
        <v>3743</v>
      </c>
      <c r="F988" s="22" t="s">
        <v>3744</v>
      </c>
      <c r="G988" s="24">
        <v>1</v>
      </c>
      <c r="H988" s="25" t="s">
        <v>551</v>
      </c>
      <c r="I988" s="26">
        <v>42795</v>
      </c>
      <c r="J988" s="26">
        <v>42795</v>
      </c>
      <c r="K988" s="36">
        <v>9000</v>
      </c>
      <c r="L988" s="28">
        <v>6435</v>
      </c>
      <c r="M988" s="28">
        <v>8500</v>
      </c>
      <c r="N988" s="29">
        <v>0.83</v>
      </c>
      <c r="O988" s="28">
        <v>7060</v>
      </c>
      <c r="P988" s="34"/>
      <c r="Q988" s="31" t="s">
        <v>488</v>
      </c>
    </row>
    <row r="989" ht="15.75" customHeight="1" spans="1:17">
      <c r="A989" s="18">
        <v>982</v>
      </c>
      <c r="B989" s="46"/>
      <c r="C989" s="22" t="s">
        <v>3947</v>
      </c>
      <c r="D989" s="22" t="s">
        <v>3746</v>
      </c>
      <c r="E989" s="24"/>
      <c r="F989" s="22" t="s">
        <v>3747</v>
      </c>
      <c r="G989" s="24">
        <v>1</v>
      </c>
      <c r="H989" s="25" t="s">
        <v>551</v>
      </c>
      <c r="I989" s="26">
        <v>42795</v>
      </c>
      <c r="J989" s="26">
        <v>42795</v>
      </c>
      <c r="K989" s="43">
        <v>6000</v>
      </c>
      <c r="L989" s="28">
        <v>4290</v>
      </c>
      <c r="M989" s="28">
        <v>5820</v>
      </c>
      <c r="N989" s="29">
        <v>0.83</v>
      </c>
      <c r="O989" s="28">
        <v>4830</v>
      </c>
      <c r="P989" s="34"/>
      <c r="Q989" s="31" t="s">
        <v>488</v>
      </c>
    </row>
    <row r="990" ht="15.75" customHeight="1" spans="1:17">
      <c r="A990" s="18">
        <v>983</v>
      </c>
      <c r="B990" s="46"/>
      <c r="C990" s="22" t="s">
        <v>3948</v>
      </c>
      <c r="D990" s="22" t="s">
        <v>3749</v>
      </c>
      <c r="E990" s="24"/>
      <c r="F990" s="22" t="s">
        <v>3750</v>
      </c>
      <c r="G990" s="24">
        <v>1</v>
      </c>
      <c r="H990" s="25" t="s">
        <v>551</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3949</v>
      </c>
      <c r="D991" s="22" t="s">
        <v>2596</v>
      </c>
      <c r="E991" s="24"/>
      <c r="F991" s="22"/>
      <c r="G991" s="24">
        <v>1</v>
      </c>
      <c r="H991" s="25" t="s">
        <v>551</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3950</v>
      </c>
      <c r="D992" s="22" t="s">
        <v>3951</v>
      </c>
      <c r="E992" s="24"/>
      <c r="F992" s="22"/>
      <c r="G992" s="24">
        <v>1</v>
      </c>
      <c r="H992" s="25" t="s">
        <v>551</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3952</v>
      </c>
      <c r="D993" s="22" t="s">
        <v>3849</v>
      </c>
      <c r="E993" s="24"/>
      <c r="F993" s="22"/>
      <c r="G993" s="24">
        <v>1</v>
      </c>
      <c r="H993" s="25" t="s">
        <v>2498</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3953</v>
      </c>
      <c r="D994" s="22" t="s">
        <v>940</v>
      </c>
      <c r="E994" s="24"/>
      <c r="F994" s="22"/>
      <c r="G994" s="24">
        <v>1</v>
      </c>
      <c r="H994" s="25" t="s">
        <v>626</v>
      </c>
      <c r="I994" s="26">
        <v>41395</v>
      </c>
      <c r="J994" s="26">
        <v>41395</v>
      </c>
      <c r="K994" s="27">
        <v>2800</v>
      </c>
      <c r="L994" s="43">
        <v>140</v>
      </c>
      <c r="M994" s="28">
        <v>2460</v>
      </c>
      <c r="N994" s="29">
        <v>0.41</v>
      </c>
      <c r="O994" s="28">
        <v>1010</v>
      </c>
      <c r="P994" s="34"/>
      <c r="Q994" s="31" t="s">
        <v>488</v>
      </c>
    </row>
    <row r="995" ht="15.75" customHeight="1" spans="1:17">
      <c r="A995" s="18">
        <v>988</v>
      </c>
      <c r="B995" s="46"/>
      <c r="C995" s="22" t="s">
        <v>3954</v>
      </c>
      <c r="D995" s="22" t="s">
        <v>3542</v>
      </c>
      <c r="E995" s="24"/>
      <c r="F995" s="22"/>
      <c r="G995" s="24">
        <v>20</v>
      </c>
      <c r="H995" s="25" t="s">
        <v>626</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3955</v>
      </c>
      <c r="D996" s="22" t="s">
        <v>3542</v>
      </c>
      <c r="E996" s="24"/>
      <c r="F996" s="22"/>
      <c r="G996" s="24">
        <v>20</v>
      </c>
      <c r="H996" s="25" t="s">
        <v>626</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3956</v>
      </c>
      <c r="D997" s="22" t="s">
        <v>3542</v>
      </c>
      <c r="E997" s="24"/>
      <c r="F997" s="22"/>
      <c r="G997" s="24">
        <v>81</v>
      </c>
      <c r="H997" s="25" t="s">
        <v>626</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3957</v>
      </c>
      <c r="D998" s="23" t="s">
        <v>3958</v>
      </c>
      <c r="E998" s="24"/>
      <c r="F998" s="23"/>
      <c r="G998" s="24">
        <v>15</v>
      </c>
      <c r="H998" s="25" t="s">
        <v>2767</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3959</v>
      </c>
      <c r="D999" s="23" t="s">
        <v>3960</v>
      </c>
      <c r="E999" s="24"/>
      <c r="F999" s="23"/>
      <c r="G999" s="24">
        <v>100</v>
      </c>
      <c r="H999" s="25" t="s">
        <v>626</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3961</v>
      </c>
      <c r="D1000" s="23" t="s">
        <v>3962</v>
      </c>
      <c r="E1000" s="24"/>
      <c r="F1000" s="23"/>
      <c r="G1000" s="24">
        <v>100</v>
      </c>
      <c r="H1000" s="25" t="s">
        <v>626</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3963</v>
      </c>
      <c r="D1001" s="23" t="s">
        <v>3964</v>
      </c>
      <c r="E1001" s="24"/>
      <c r="F1001" s="23"/>
      <c r="G1001" s="24">
        <v>1</v>
      </c>
      <c r="H1001" s="25" t="s">
        <v>2486</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3965</v>
      </c>
      <c r="D1002" s="23" t="s">
        <v>3966</v>
      </c>
      <c r="E1002" s="24"/>
      <c r="F1002" s="23"/>
      <c r="G1002" s="24">
        <v>1</v>
      </c>
      <c r="H1002" s="25" t="s">
        <v>941</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3967</v>
      </c>
      <c r="D1003" s="23" t="s">
        <v>2749</v>
      </c>
      <c r="E1003" s="24"/>
      <c r="F1003" s="23"/>
      <c r="G1003" s="24">
        <v>85</v>
      </c>
      <c r="H1003" s="25" t="s">
        <v>626</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3968</v>
      </c>
      <c r="D1004" s="23" t="s">
        <v>3648</v>
      </c>
      <c r="E1004" s="24"/>
      <c r="F1004" s="23"/>
      <c r="G1004" s="24">
        <v>300</v>
      </c>
      <c r="H1004" s="25" t="s">
        <v>626</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3969</v>
      </c>
      <c r="D1005" s="23" t="s">
        <v>3970</v>
      </c>
      <c r="E1005" s="24"/>
      <c r="F1005" s="23"/>
      <c r="G1005" s="24">
        <v>1</v>
      </c>
      <c r="H1005" s="25" t="s">
        <v>551</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3971</v>
      </c>
      <c r="D1006" s="23" t="s">
        <v>3972</v>
      </c>
      <c r="E1006" s="24"/>
      <c r="F1006" s="23"/>
      <c r="G1006" s="24">
        <v>1</v>
      </c>
      <c r="H1006" s="25" t="s">
        <v>551</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2001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80" t="s">
        <v>3973</v>
      </c>
      <c r="C1008" s="22" t="s">
        <v>3974</v>
      </c>
      <c r="D1008" s="23" t="s">
        <v>2859</v>
      </c>
      <c r="E1008" s="24"/>
      <c r="F1008" s="23"/>
      <c r="G1008" s="24">
        <v>1</v>
      </c>
      <c r="H1008" s="25" t="s">
        <v>551</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3975</v>
      </c>
      <c r="D1009" s="23" t="s">
        <v>3976</v>
      </c>
      <c r="E1009" s="24" t="s">
        <v>2388</v>
      </c>
      <c r="F1009" s="23"/>
      <c r="G1009" s="24">
        <v>1</v>
      </c>
      <c r="H1009" s="25" t="s">
        <v>551</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3977</v>
      </c>
      <c r="D1010" s="23" t="s">
        <v>2355</v>
      </c>
      <c r="E1010" s="24"/>
      <c r="F1010" s="23"/>
      <c r="G1010" s="24">
        <v>2</v>
      </c>
      <c r="H1010" s="25" t="s">
        <v>551</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3978</v>
      </c>
      <c r="D1011" s="23" t="s">
        <v>2359</v>
      </c>
      <c r="E1011" s="24"/>
      <c r="F1011" s="23"/>
      <c r="G1011" s="24">
        <v>1</v>
      </c>
      <c r="H1011" s="25" t="s">
        <v>551</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3979</v>
      </c>
      <c r="D1012" s="23" t="s">
        <v>2362</v>
      </c>
      <c r="E1012" s="24" t="s">
        <v>3980</v>
      </c>
      <c r="F1012" s="23"/>
      <c r="G1012" s="24">
        <v>2</v>
      </c>
      <c r="H1012" s="25" t="s">
        <v>551</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3981</v>
      </c>
      <c r="D1013" s="23" t="s">
        <v>2489</v>
      </c>
      <c r="E1013" s="24"/>
      <c r="F1013" s="23"/>
      <c r="G1013" s="24">
        <v>1</v>
      </c>
      <c r="H1013" s="25" t="s">
        <v>2353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3982</v>
      </c>
      <c r="D1014" s="23" t="s">
        <v>2538</v>
      </c>
      <c r="E1014" s="24"/>
      <c r="F1014" s="22"/>
      <c r="G1014" s="24">
        <v>1</v>
      </c>
      <c r="H1014" s="25" t="s">
        <v>551</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3983</v>
      </c>
      <c r="D1015" s="23" t="s">
        <v>2449</v>
      </c>
      <c r="E1015" s="24"/>
      <c r="F1015" s="22"/>
      <c r="G1015" s="24">
        <v>1</v>
      </c>
      <c r="H1015" s="25" t="s">
        <v>551</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3984</v>
      </c>
      <c r="D1016" s="23" t="s">
        <v>3985</v>
      </c>
      <c r="E1016" s="24" t="s">
        <v>3262</v>
      </c>
      <c r="F1016" s="22"/>
      <c r="G1016" s="24">
        <v>1</v>
      </c>
      <c r="H1016" s="25" t="s">
        <v>2498</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3986</v>
      </c>
      <c r="D1017" s="23" t="s">
        <v>3987</v>
      </c>
      <c r="E1017" s="24"/>
      <c r="F1017" s="22"/>
      <c r="G1017" s="24">
        <v>1</v>
      </c>
      <c r="H1017" s="25" t="s">
        <v>551</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3988</v>
      </c>
      <c r="D1018" s="23" t="s">
        <v>3989</v>
      </c>
      <c r="E1018" s="24"/>
      <c r="F1018" s="22"/>
      <c r="G1018" s="24">
        <v>1</v>
      </c>
      <c r="H1018" s="25" t="s">
        <v>551</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3990</v>
      </c>
      <c r="D1019" s="23" t="s">
        <v>3991</v>
      </c>
      <c r="E1019" s="24"/>
      <c r="F1019" s="22"/>
      <c r="G1019" s="24">
        <v>1</v>
      </c>
      <c r="H1019" s="25" t="s">
        <v>551</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3992</v>
      </c>
      <c r="D1020" s="23" t="s">
        <v>3993</v>
      </c>
      <c r="E1020" s="24"/>
      <c r="F1020" s="22"/>
      <c r="G1020" s="24">
        <v>1</v>
      </c>
      <c r="H1020" s="25" t="s">
        <v>551</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3994</v>
      </c>
      <c r="D1021" s="23" t="s">
        <v>3995</v>
      </c>
      <c r="E1021" s="24"/>
      <c r="F1021" s="22"/>
      <c r="G1021" s="24">
        <v>1</v>
      </c>
      <c r="H1021" s="25" t="s">
        <v>551</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3996</v>
      </c>
      <c r="D1022" s="23" t="s">
        <v>3771</v>
      </c>
      <c r="E1022" s="24"/>
      <c r="F1022" s="22"/>
      <c r="G1022" s="24">
        <v>1</v>
      </c>
      <c r="H1022" s="25" t="s">
        <v>551</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3997</v>
      </c>
      <c r="D1023" s="23" t="s">
        <v>3998</v>
      </c>
      <c r="E1023" s="24"/>
      <c r="F1023" s="22"/>
      <c r="G1023" s="24">
        <v>1</v>
      </c>
      <c r="H1023" s="25" t="s">
        <v>551</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3999</v>
      </c>
      <c r="D1024" s="23" t="s">
        <v>4000</v>
      </c>
      <c r="E1024" s="24"/>
      <c r="F1024" s="22"/>
      <c r="G1024" s="24">
        <v>1</v>
      </c>
      <c r="H1024" s="25" t="s">
        <v>551</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4001</v>
      </c>
      <c r="D1025" s="23" t="s">
        <v>4000</v>
      </c>
      <c r="E1025" s="24"/>
      <c r="F1025" s="22"/>
      <c r="G1025" s="24">
        <v>1</v>
      </c>
      <c r="H1025" s="25" t="s">
        <v>551</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4002</v>
      </c>
      <c r="D1026" s="23" t="s">
        <v>4003</v>
      </c>
      <c r="E1026" s="24"/>
      <c r="F1026" s="22"/>
      <c r="G1026" s="24">
        <v>1</v>
      </c>
      <c r="H1026" s="25" t="s">
        <v>2353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4004</v>
      </c>
      <c r="D1027" s="23" t="s">
        <v>4003</v>
      </c>
      <c r="E1027" s="24"/>
      <c r="F1027" s="22"/>
      <c r="G1027" s="24">
        <v>1</v>
      </c>
      <c r="H1027" s="25" t="s">
        <v>2353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4005</v>
      </c>
      <c r="D1028" s="22" t="s">
        <v>4003</v>
      </c>
      <c r="E1028" s="24"/>
      <c r="F1028" s="22"/>
      <c r="G1028" s="24">
        <v>1</v>
      </c>
      <c r="H1028" s="25" t="s">
        <v>2353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4006</v>
      </c>
      <c r="D1029" s="23" t="s">
        <v>4003</v>
      </c>
      <c r="E1029" s="24"/>
      <c r="F1029" s="22"/>
      <c r="G1029" s="24">
        <v>1</v>
      </c>
      <c r="H1029" s="25" t="s">
        <v>2353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4007</v>
      </c>
      <c r="D1030" s="23" t="s">
        <v>4008</v>
      </c>
      <c r="E1030" s="24"/>
      <c r="F1030" s="22"/>
      <c r="G1030" s="24">
        <v>1</v>
      </c>
      <c r="H1030" s="25" t="s">
        <v>551</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4009</v>
      </c>
      <c r="D1031" s="23" t="s">
        <v>4010</v>
      </c>
      <c r="E1031" s="24"/>
      <c r="F1031" s="23"/>
      <c r="G1031" s="24">
        <v>1</v>
      </c>
      <c r="H1031" s="25" t="s">
        <v>551</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4011</v>
      </c>
      <c r="D1032" s="23" t="s">
        <v>4012</v>
      </c>
      <c r="E1032" s="24"/>
      <c r="F1032" s="22"/>
      <c r="G1032" s="24">
        <v>1</v>
      </c>
      <c r="H1032" s="25" t="s">
        <v>551</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4013</v>
      </c>
      <c r="D1033" s="23" t="s">
        <v>4012</v>
      </c>
      <c r="E1033" s="24"/>
      <c r="F1033" s="22"/>
      <c r="G1033" s="24">
        <v>1</v>
      </c>
      <c r="H1033" s="25" t="s">
        <v>551</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4014</v>
      </c>
      <c r="D1034" s="23" t="s">
        <v>4015</v>
      </c>
      <c r="E1034" s="24"/>
      <c r="F1034" s="22"/>
      <c r="G1034" s="24">
        <v>1</v>
      </c>
      <c r="H1034" s="25" t="s">
        <v>551</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4016</v>
      </c>
      <c r="D1035" s="22" t="s">
        <v>4017</v>
      </c>
      <c r="E1035" s="24"/>
      <c r="F1035" s="22"/>
      <c r="G1035" s="24">
        <v>1</v>
      </c>
      <c r="H1035" s="25" t="s">
        <v>551</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4018</v>
      </c>
      <c r="D1036" s="23" t="s">
        <v>4019</v>
      </c>
      <c r="E1036" s="24"/>
      <c r="F1036" s="22"/>
      <c r="G1036" s="24">
        <v>1</v>
      </c>
      <c r="H1036" s="25" t="s">
        <v>2486</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4020</v>
      </c>
      <c r="D1037" s="23" t="s">
        <v>2506</v>
      </c>
      <c r="E1037" s="24"/>
      <c r="F1037" s="22"/>
      <c r="G1037" s="24">
        <v>1</v>
      </c>
      <c r="H1037" s="25" t="s">
        <v>551</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4021</v>
      </c>
      <c r="D1038" s="22" t="s">
        <v>4022</v>
      </c>
      <c r="E1038" s="24"/>
      <c r="F1038" s="22"/>
      <c r="G1038" s="24">
        <v>1</v>
      </c>
      <c r="H1038" s="25" t="s">
        <v>2353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4023</v>
      </c>
      <c r="D1039" s="22" t="s">
        <v>4024</v>
      </c>
      <c r="E1039" s="24"/>
      <c r="F1039" s="22"/>
      <c r="G1039" s="24">
        <v>1</v>
      </c>
      <c r="H1039" s="25" t="s">
        <v>626</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4025</v>
      </c>
      <c r="D1040" s="22" t="s">
        <v>4024</v>
      </c>
      <c r="E1040" s="24"/>
      <c r="F1040" s="22"/>
      <c r="G1040" s="24">
        <v>1</v>
      </c>
      <c r="H1040" s="25" t="s">
        <v>626</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4026</v>
      </c>
      <c r="D1041" s="23" t="s">
        <v>2394</v>
      </c>
      <c r="E1041" s="24" t="s">
        <v>2388</v>
      </c>
      <c r="F1041" s="22"/>
      <c r="G1041" s="24">
        <v>1</v>
      </c>
      <c r="H1041" s="25" t="s">
        <v>551</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4027</v>
      </c>
      <c r="D1042" s="22" t="s">
        <v>2777</v>
      </c>
      <c r="E1042" s="22" t="s">
        <v>4028</v>
      </c>
      <c r="F1042" s="22"/>
      <c r="G1042" s="24">
        <v>1</v>
      </c>
      <c r="H1042" s="25" t="s">
        <v>551</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4029</v>
      </c>
      <c r="D1043" s="22" t="s">
        <v>2399</v>
      </c>
      <c r="E1043" s="24"/>
      <c r="F1043" s="22"/>
      <c r="G1043" s="24">
        <v>1</v>
      </c>
      <c r="H1043" s="25" t="s">
        <v>551</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4030</v>
      </c>
      <c r="D1044" s="22" t="s">
        <v>4031</v>
      </c>
      <c r="E1044" s="22"/>
      <c r="F1044" s="22"/>
      <c r="G1044" s="24">
        <v>1</v>
      </c>
      <c r="H1044" s="25" t="s">
        <v>551</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4032</v>
      </c>
      <c r="D1045" s="22" t="s">
        <v>3280</v>
      </c>
      <c r="E1045" s="22"/>
      <c r="F1045" s="22"/>
      <c r="G1045" s="24">
        <v>1</v>
      </c>
      <c r="H1045" s="25" t="s">
        <v>551</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4033</v>
      </c>
      <c r="D1046" s="22" t="s">
        <v>2421</v>
      </c>
      <c r="E1046" s="22"/>
      <c r="F1046" s="22" t="s">
        <v>4034</v>
      </c>
      <c r="G1046" s="24">
        <v>6</v>
      </c>
      <c r="H1046" s="25" t="s">
        <v>551</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4035</v>
      </c>
      <c r="D1047" s="22" t="s">
        <v>3527</v>
      </c>
      <c r="E1047" s="22"/>
      <c r="F1047" s="22" t="s">
        <v>4034</v>
      </c>
      <c r="G1047" s="24">
        <v>1</v>
      </c>
      <c r="H1047" s="25" t="s">
        <v>551</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4036</v>
      </c>
      <c r="D1048" s="22" t="s">
        <v>2677</v>
      </c>
      <c r="E1048" s="22" t="s">
        <v>2474</v>
      </c>
      <c r="F1048" s="22"/>
      <c r="G1048" s="24">
        <v>2</v>
      </c>
      <c r="H1048" s="25" t="s">
        <v>551</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4037</v>
      </c>
      <c r="D1049" s="22" t="s">
        <v>2596</v>
      </c>
      <c r="E1049" s="22"/>
      <c r="F1049" s="22"/>
      <c r="G1049" s="24">
        <v>3</v>
      </c>
      <c r="H1049" s="25" t="s">
        <v>551</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4038</v>
      </c>
      <c r="D1050" s="22" t="s">
        <v>2787</v>
      </c>
      <c r="E1050" s="22"/>
      <c r="F1050" s="22"/>
      <c r="G1050" s="24">
        <v>1</v>
      </c>
      <c r="H1050" s="25" t="s">
        <v>2498</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4039</v>
      </c>
      <c r="D1051" s="22" t="s">
        <v>3124</v>
      </c>
      <c r="E1051" s="22"/>
      <c r="F1051" s="22"/>
      <c r="G1051" s="24">
        <v>1</v>
      </c>
      <c r="H1051" s="25" t="s">
        <v>2498</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4040</v>
      </c>
      <c r="D1052" s="22" t="s">
        <v>4041</v>
      </c>
      <c r="E1052" s="22"/>
      <c r="F1052" s="22"/>
      <c r="G1052" s="24">
        <v>1</v>
      </c>
      <c r="H1052" s="25" t="s">
        <v>2498</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4042</v>
      </c>
      <c r="D1053" s="22" t="s">
        <v>2396</v>
      </c>
      <c r="E1053" s="22"/>
      <c r="F1053" s="22"/>
      <c r="G1053" s="24">
        <v>1</v>
      </c>
      <c r="H1053" s="25" t="s">
        <v>551</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4043</v>
      </c>
      <c r="D1054" s="22" t="s">
        <v>2426</v>
      </c>
      <c r="E1054" s="22"/>
      <c r="F1054" s="22"/>
      <c r="G1054" s="24">
        <v>2</v>
      </c>
      <c r="H1054" s="25" t="s">
        <v>551</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4044</v>
      </c>
      <c r="D1055" s="22" t="s">
        <v>4045</v>
      </c>
      <c r="E1055" s="22"/>
      <c r="F1055" s="22"/>
      <c r="G1055" s="24">
        <v>1</v>
      </c>
      <c r="H1055" s="25" t="s">
        <v>626</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4046</v>
      </c>
      <c r="D1056" s="22" t="s">
        <v>4047</v>
      </c>
      <c r="E1056" s="22"/>
      <c r="F1056" s="22"/>
      <c r="G1056" s="24">
        <v>1</v>
      </c>
      <c r="H1056" s="25" t="s">
        <v>551</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4048</v>
      </c>
      <c r="D1057" s="22" t="s">
        <v>3368</v>
      </c>
      <c r="E1057" s="22"/>
      <c r="F1057" s="22"/>
      <c r="G1057" s="24">
        <v>1</v>
      </c>
      <c r="H1057" s="25" t="s">
        <v>551</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4049</v>
      </c>
      <c r="D1058" s="22" t="s">
        <v>4050</v>
      </c>
      <c r="E1058" s="22"/>
      <c r="F1058" s="22"/>
      <c r="G1058" s="24">
        <v>1</v>
      </c>
      <c r="H1058" s="25" t="s">
        <v>551</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4051</v>
      </c>
      <c r="D1059" s="22" t="s">
        <v>4052</v>
      </c>
      <c r="E1059" s="22"/>
      <c r="F1059" s="23"/>
      <c r="G1059" s="24">
        <v>1</v>
      </c>
      <c r="H1059" s="25" t="s">
        <v>551</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4053</v>
      </c>
      <c r="D1060" s="22" t="s">
        <v>2416</v>
      </c>
      <c r="E1060" s="22"/>
      <c r="F1060" s="23"/>
      <c r="G1060" s="24">
        <v>1</v>
      </c>
      <c r="H1060" s="25" t="s">
        <v>551</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4054</v>
      </c>
      <c r="D1061" s="22" t="s">
        <v>2419</v>
      </c>
      <c r="E1061" s="22"/>
      <c r="F1061" s="23"/>
      <c r="G1061" s="24">
        <v>1</v>
      </c>
      <c r="H1061" s="25" t="s">
        <v>551</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4055</v>
      </c>
      <c r="D1062" s="22" t="s">
        <v>2610</v>
      </c>
      <c r="E1062" s="22"/>
      <c r="F1062" s="22"/>
      <c r="G1062" s="24">
        <v>1</v>
      </c>
      <c r="H1062" s="25" t="s">
        <v>2353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4056</v>
      </c>
      <c r="D1063" s="23" t="s">
        <v>3355</v>
      </c>
      <c r="E1063" s="22"/>
      <c r="F1063" s="22"/>
      <c r="G1063" s="24">
        <v>5</v>
      </c>
      <c r="H1063" s="25" t="s">
        <v>551</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4057</v>
      </c>
      <c r="D1064" s="23" t="s">
        <v>4058</v>
      </c>
      <c r="E1064" s="24"/>
      <c r="F1064" s="22"/>
      <c r="G1064" s="24">
        <v>1</v>
      </c>
      <c r="H1064" s="25" t="s">
        <v>2353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4059</v>
      </c>
      <c r="D1065" s="22" t="s">
        <v>2421</v>
      </c>
      <c r="E1065" s="24"/>
      <c r="F1065" s="22"/>
      <c r="G1065" s="24">
        <v>1</v>
      </c>
      <c r="H1065" s="25" t="s">
        <v>551</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4060</v>
      </c>
      <c r="D1066" s="22" t="s">
        <v>3691</v>
      </c>
      <c r="E1066" s="24"/>
      <c r="F1066" s="22"/>
      <c r="G1066" s="24">
        <v>1</v>
      </c>
      <c r="H1066" s="25" t="s">
        <v>551</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4061</v>
      </c>
      <c r="D1067" s="22" t="s">
        <v>2736</v>
      </c>
      <c r="E1067" s="24"/>
      <c r="F1067" s="22"/>
      <c r="G1067" s="24">
        <v>1</v>
      </c>
      <c r="H1067" s="25" t="s">
        <v>551</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4062</v>
      </c>
      <c r="D1068" s="22" t="s">
        <v>4063</v>
      </c>
      <c r="E1068" s="24"/>
      <c r="F1068" s="22"/>
      <c r="G1068" s="24">
        <v>1</v>
      </c>
      <c r="H1068" s="25" t="s">
        <v>626</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4064</v>
      </c>
      <c r="D1069" s="22" t="s">
        <v>3218</v>
      </c>
      <c r="E1069" s="24"/>
      <c r="F1069" s="22"/>
      <c r="G1069" s="24">
        <v>1</v>
      </c>
      <c r="H1069" s="25" t="s">
        <v>551</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4065</v>
      </c>
      <c r="D1070" s="22" t="s">
        <v>3218</v>
      </c>
      <c r="E1070" s="24"/>
      <c r="F1070" s="22"/>
      <c r="G1070" s="24">
        <v>1</v>
      </c>
      <c r="H1070" s="25" t="s">
        <v>551</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2076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4066</v>
      </c>
      <c r="C1072" s="22" t="s">
        <v>4067</v>
      </c>
      <c r="D1072" s="22" t="s">
        <v>4068</v>
      </c>
      <c r="E1072" s="24"/>
      <c r="F1072" s="22"/>
      <c r="G1072" s="24">
        <v>1</v>
      </c>
      <c r="H1072" s="25" t="s">
        <v>551</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4069</v>
      </c>
      <c r="D1073" s="22" t="s">
        <v>4070</v>
      </c>
      <c r="E1073" s="24"/>
      <c r="F1073" s="22"/>
      <c r="G1073" s="24">
        <v>1</v>
      </c>
      <c r="H1073" s="25" t="s">
        <v>551</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4071</v>
      </c>
      <c r="D1074" s="22" t="s">
        <v>2941</v>
      </c>
      <c r="E1074" s="24"/>
      <c r="F1074" s="22"/>
      <c r="G1074" s="24">
        <v>1</v>
      </c>
      <c r="H1074" s="25" t="s">
        <v>2353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4072</v>
      </c>
      <c r="D1075" s="22" t="s">
        <v>4073</v>
      </c>
      <c r="E1075" s="24"/>
      <c r="F1075" s="22"/>
      <c r="G1075" s="24">
        <v>1</v>
      </c>
      <c r="H1075" s="25" t="s">
        <v>2353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4074</v>
      </c>
      <c r="D1076" s="22" t="s">
        <v>2941</v>
      </c>
      <c r="E1076" s="24"/>
      <c r="F1076" s="22"/>
      <c r="G1076" s="24">
        <v>1</v>
      </c>
      <c r="H1076" s="25" t="s">
        <v>2353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4075</v>
      </c>
      <c r="D1077" s="23" t="s">
        <v>4076</v>
      </c>
      <c r="E1077" s="24"/>
      <c r="F1077" s="22"/>
      <c r="G1077" s="24">
        <v>1</v>
      </c>
      <c r="H1077" s="25" t="s">
        <v>551</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4077</v>
      </c>
      <c r="D1078" s="22" t="s">
        <v>3515</v>
      </c>
      <c r="E1078" s="24"/>
      <c r="F1078" s="22"/>
      <c r="G1078" s="24">
        <v>1</v>
      </c>
      <c r="H1078" s="25" t="s">
        <v>2353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4078</v>
      </c>
      <c r="D1079" s="22" t="s">
        <v>2941</v>
      </c>
      <c r="E1079" s="24"/>
      <c r="F1079" s="22"/>
      <c r="G1079" s="24">
        <v>1</v>
      </c>
      <c r="H1079" s="25" t="s">
        <v>2353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4079</v>
      </c>
      <c r="D1080" s="22" t="s">
        <v>4080</v>
      </c>
      <c r="E1080" s="24"/>
      <c r="F1080" s="22"/>
      <c r="G1080" s="24">
        <v>1</v>
      </c>
      <c r="H1080" s="25" t="s">
        <v>551</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4081</v>
      </c>
      <c r="D1081" s="22" t="s">
        <v>4082</v>
      </c>
      <c r="E1081" s="24"/>
      <c r="F1081" s="22"/>
      <c r="G1081" s="24">
        <v>1</v>
      </c>
      <c r="H1081" s="25" t="s">
        <v>551</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4083</v>
      </c>
      <c r="D1082" s="22" t="s">
        <v>2355</v>
      </c>
      <c r="E1082" s="24"/>
      <c r="F1082" s="22"/>
      <c r="G1082" s="24">
        <v>1</v>
      </c>
      <c r="H1082" s="25" t="s">
        <v>551</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4084</v>
      </c>
      <c r="D1083" s="22" t="s">
        <v>2359</v>
      </c>
      <c r="E1083" s="24"/>
      <c r="F1083" s="22"/>
      <c r="G1083" s="24">
        <v>1</v>
      </c>
      <c r="H1083" s="25" t="s">
        <v>551</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4085</v>
      </c>
      <c r="D1084" s="22" t="s">
        <v>2362</v>
      </c>
      <c r="E1084" s="24"/>
      <c r="F1084" s="22"/>
      <c r="G1084" s="24">
        <v>1</v>
      </c>
      <c r="H1084" s="25" t="s">
        <v>551</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4086</v>
      </c>
      <c r="D1085" s="22" t="s">
        <v>2362</v>
      </c>
      <c r="E1085" s="24"/>
      <c r="F1085" s="22"/>
      <c r="G1085" s="24">
        <v>1</v>
      </c>
      <c r="H1085" s="25" t="s">
        <v>551</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4087</v>
      </c>
      <c r="D1086" s="22" t="s">
        <v>2396</v>
      </c>
      <c r="E1086" s="24"/>
      <c r="F1086" s="22"/>
      <c r="G1086" s="24">
        <v>1</v>
      </c>
      <c r="H1086" s="25" t="s">
        <v>551</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4088</v>
      </c>
      <c r="D1087" s="22" t="s">
        <v>4089</v>
      </c>
      <c r="E1087" s="24"/>
      <c r="F1087" s="22"/>
      <c r="G1087" s="24">
        <v>1</v>
      </c>
      <c r="H1087" s="25" t="s">
        <v>551</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4090</v>
      </c>
      <c r="D1088" s="22" t="s">
        <v>4091</v>
      </c>
      <c r="E1088" s="24"/>
      <c r="F1088" s="22"/>
      <c r="G1088" s="24">
        <v>1</v>
      </c>
      <c r="H1088" s="25" t="s">
        <v>551</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4092</v>
      </c>
      <c r="D1089" s="22" t="s">
        <v>4093</v>
      </c>
      <c r="E1089" s="24"/>
      <c r="F1089" s="22"/>
      <c r="G1089" s="24">
        <v>1</v>
      </c>
      <c r="H1089" s="25" t="s">
        <v>2353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4094</v>
      </c>
      <c r="D1090" s="22" t="s">
        <v>4095</v>
      </c>
      <c r="E1090" s="24"/>
      <c r="F1090" s="22"/>
      <c r="G1090" s="24">
        <v>1</v>
      </c>
      <c r="H1090" s="25" t="s">
        <v>2353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4096</v>
      </c>
      <c r="D1091" s="22" t="s">
        <v>2419</v>
      </c>
      <c r="E1091" s="24"/>
      <c r="F1091" s="22"/>
      <c r="G1091" s="24">
        <v>2</v>
      </c>
      <c r="H1091" s="25" t="s">
        <v>551</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4097</v>
      </c>
      <c r="D1092" s="22" t="s">
        <v>2362</v>
      </c>
      <c r="E1092" s="24"/>
      <c r="F1092" s="22"/>
      <c r="G1092" s="24">
        <v>1</v>
      </c>
      <c r="H1092" s="25" t="s">
        <v>551</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4098</v>
      </c>
      <c r="D1093" s="22" t="s">
        <v>2394</v>
      </c>
      <c r="E1093" s="24"/>
      <c r="F1093" s="22"/>
      <c r="G1093" s="24">
        <v>2</v>
      </c>
      <c r="H1093" s="25" t="s">
        <v>626</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4099</v>
      </c>
      <c r="D1094" s="22" t="s">
        <v>2424</v>
      </c>
      <c r="E1094" s="24"/>
      <c r="F1094" s="22"/>
      <c r="G1094" s="24">
        <v>1</v>
      </c>
      <c r="H1094" s="25" t="s">
        <v>551</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4100</v>
      </c>
      <c r="D1095" s="22" t="s">
        <v>2424</v>
      </c>
      <c r="E1095" s="24"/>
      <c r="F1095" s="22"/>
      <c r="G1095" s="24">
        <v>1</v>
      </c>
      <c r="H1095" s="25" t="s">
        <v>551</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4101</v>
      </c>
      <c r="D1096" s="22" t="s">
        <v>2396</v>
      </c>
      <c r="E1096" s="24"/>
      <c r="F1096" s="22"/>
      <c r="G1096" s="24">
        <v>1</v>
      </c>
      <c r="H1096" s="25" t="s">
        <v>551</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4102</v>
      </c>
      <c r="D1097" s="22" t="s">
        <v>2359</v>
      </c>
      <c r="E1097" s="24"/>
      <c r="F1097" s="22"/>
      <c r="G1097" s="24">
        <v>1</v>
      </c>
      <c r="H1097" s="25" t="s">
        <v>551</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4103</v>
      </c>
      <c r="D1098" s="22" t="s">
        <v>4104</v>
      </c>
      <c r="E1098" s="24"/>
      <c r="F1098" s="22"/>
      <c r="G1098" s="24">
        <v>1</v>
      </c>
      <c r="H1098" s="25" t="s">
        <v>2353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4105</v>
      </c>
      <c r="D1099" s="22" t="s">
        <v>4106</v>
      </c>
      <c r="E1099" s="24"/>
      <c r="F1099" s="22"/>
      <c r="G1099" s="24">
        <v>1</v>
      </c>
      <c r="H1099" s="25" t="s">
        <v>2353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4107</v>
      </c>
      <c r="D1100" s="22" t="s">
        <v>4108</v>
      </c>
      <c r="E1100" s="24"/>
      <c r="F1100" s="22"/>
      <c r="G1100" s="24">
        <v>1</v>
      </c>
      <c r="H1100" s="25" t="s">
        <v>2353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4109</v>
      </c>
      <c r="D1101" s="22" t="s">
        <v>4110</v>
      </c>
      <c r="E1101" s="24"/>
      <c r="F1101" s="22"/>
      <c r="G1101" s="24">
        <v>1</v>
      </c>
      <c r="H1101" s="25" t="s">
        <v>2353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4111</v>
      </c>
      <c r="D1102" s="22" t="s">
        <v>4112</v>
      </c>
      <c r="E1102" s="24"/>
      <c r="F1102" s="22"/>
      <c r="G1102" s="24">
        <v>1</v>
      </c>
      <c r="H1102" s="25" t="s">
        <v>2353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4113</v>
      </c>
      <c r="D1103" s="22" t="s">
        <v>4114</v>
      </c>
      <c r="E1103" s="24"/>
      <c r="F1103" s="22"/>
      <c r="G1103" s="24">
        <v>1</v>
      </c>
      <c r="H1103" s="25" t="s">
        <v>2353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4115</v>
      </c>
      <c r="D1104" s="23" t="s">
        <v>2394</v>
      </c>
      <c r="E1104" s="24"/>
      <c r="F1104" s="23"/>
      <c r="G1104" s="24">
        <v>1</v>
      </c>
      <c r="H1104" s="25" t="s">
        <v>626</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4116</v>
      </c>
      <c r="D1105" s="23" t="s">
        <v>2362</v>
      </c>
      <c r="E1105" s="24"/>
      <c r="F1105" s="23"/>
      <c r="G1105" s="24">
        <v>1</v>
      </c>
      <c r="H1105" s="25" t="s">
        <v>551</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4117</v>
      </c>
      <c r="D1106" s="23" t="s">
        <v>3835</v>
      </c>
      <c r="E1106" s="24"/>
      <c r="F1106" s="23"/>
      <c r="G1106" s="24">
        <v>1</v>
      </c>
      <c r="H1106" s="25" t="s">
        <v>551</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4118</v>
      </c>
      <c r="D1107" s="23" t="s">
        <v>2506</v>
      </c>
      <c r="E1107" s="24"/>
      <c r="F1107" s="23"/>
      <c r="G1107" s="24">
        <v>1</v>
      </c>
      <c r="H1107" s="25" t="s">
        <v>551</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4119</v>
      </c>
      <c r="D1108" s="23" t="s">
        <v>3835</v>
      </c>
      <c r="E1108" s="24"/>
      <c r="F1108" s="23"/>
      <c r="G1108" s="24">
        <v>1</v>
      </c>
      <c r="H1108" s="25" t="s">
        <v>551</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4120</v>
      </c>
      <c r="D1109" s="23" t="s">
        <v>2677</v>
      </c>
      <c r="E1109" s="24" t="s">
        <v>2474</v>
      </c>
      <c r="F1109" s="23"/>
      <c r="G1109" s="24">
        <v>1</v>
      </c>
      <c r="H1109" s="25" t="s">
        <v>551</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4121</v>
      </c>
      <c r="D1110" s="23" t="s">
        <v>2374</v>
      </c>
      <c r="E1110" s="24"/>
      <c r="F1110" s="23"/>
      <c r="G1110" s="24">
        <v>1</v>
      </c>
      <c r="H1110" s="25" t="s">
        <v>551</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4122</v>
      </c>
      <c r="D1111" s="23" t="s">
        <v>2648</v>
      </c>
      <c r="E1111" s="24"/>
      <c r="F1111" s="23"/>
      <c r="G1111" s="24">
        <v>1</v>
      </c>
      <c r="H1111" s="25" t="s">
        <v>551</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4123</v>
      </c>
      <c r="D1112" s="23" t="s">
        <v>2648</v>
      </c>
      <c r="E1112" s="24"/>
      <c r="F1112" s="22"/>
      <c r="G1112" s="24">
        <v>1</v>
      </c>
      <c r="H1112" s="25" t="s">
        <v>551</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4124</v>
      </c>
      <c r="D1113" s="23" t="s">
        <v>4125</v>
      </c>
      <c r="E1113" s="24"/>
      <c r="F1113" s="23"/>
      <c r="G1113" s="24">
        <v>1</v>
      </c>
      <c r="H1113" s="25" t="s">
        <v>551</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4126</v>
      </c>
      <c r="D1114" s="23" t="s">
        <v>2506</v>
      </c>
      <c r="E1114" s="24"/>
      <c r="F1114" s="23"/>
      <c r="G1114" s="24">
        <v>1</v>
      </c>
      <c r="H1114" s="25" t="s">
        <v>551</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4127</v>
      </c>
      <c r="D1115" s="23" t="s">
        <v>4128</v>
      </c>
      <c r="E1115" s="24"/>
      <c r="F1115" s="23"/>
      <c r="G1115" s="24">
        <v>1</v>
      </c>
      <c r="H1115" s="25" t="s">
        <v>551</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4129</v>
      </c>
      <c r="D1116" s="23" t="s">
        <v>2416</v>
      </c>
      <c r="E1116" s="24"/>
      <c r="F1116" s="22"/>
      <c r="G1116" s="24">
        <v>1</v>
      </c>
      <c r="H1116" s="25" t="s">
        <v>551</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4130</v>
      </c>
      <c r="D1117" s="23" t="s">
        <v>2362</v>
      </c>
      <c r="E1117" s="24"/>
      <c r="F1117" s="22"/>
      <c r="G1117" s="24">
        <v>1</v>
      </c>
      <c r="H1117" s="25" t="s">
        <v>551</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4131</v>
      </c>
      <c r="D1118" s="23" t="s">
        <v>2399</v>
      </c>
      <c r="E1118" s="24"/>
      <c r="F1118" s="22"/>
      <c r="G1118" s="24">
        <v>1</v>
      </c>
      <c r="H1118" s="25" t="s">
        <v>551</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4132</v>
      </c>
      <c r="D1119" s="23" t="s">
        <v>4133</v>
      </c>
      <c r="E1119" s="24"/>
      <c r="F1119" s="22"/>
      <c r="G1119" s="24">
        <v>1</v>
      </c>
      <c r="H1119" s="25" t="s">
        <v>551</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4134</v>
      </c>
      <c r="D1120" s="23" t="s">
        <v>2596</v>
      </c>
      <c r="E1120" s="24"/>
      <c r="F1120" s="22"/>
      <c r="G1120" s="24">
        <v>1</v>
      </c>
      <c r="H1120" s="25" t="s">
        <v>551</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4135</v>
      </c>
      <c r="D1121" s="23" t="s">
        <v>2570</v>
      </c>
      <c r="E1121" s="24"/>
      <c r="F1121" s="22"/>
      <c r="G1121" s="24">
        <v>1</v>
      </c>
      <c r="H1121" s="25" t="s">
        <v>551</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4136</v>
      </c>
      <c r="D1122" s="23" t="s">
        <v>4137</v>
      </c>
      <c r="E1122" s="24"/>
      <c r="F1122" s="22"/>
      <c r="G1122" s="24">
        <v>1</v>
      </c>
      <c r="H1122" s="25" t="s">
        <v>551</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4138</v>
      </c>
      <c r="D1123" s="23" t="s">
        <v>4139</v>
      </c>
      <c r="E1123" s="24"/>
      <c r="F1123" s="22"/>
      <c r="G1123" s="24">
        <v>1</v>
      </c>
      <c r="H1123" s="25" t="s">
        <v>551</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4140</v>
      </c>
      <c r="D1124" s="23" t="s">
        <v>2394</v>
      </c>
      <c r="E1124" s="24"/>
      <c r="F1124" s="22"/>
      <c r="G1124" s="24">
        <v>1</v>
      </c>
      <c r="H1124" s="25" t="s">
        <v>626</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4141</v>
      </c>
      <c r="D1125" s="23" t="s">
        <v>4024</v>
      </c>
      <c r="E1125" s="24"/>
      <c r="F1125" s="22"/>
      <c r="G1125" s="24">
        <v>1</v>
      </c>
      <c r="H1125" s="25" t="s">
        <v>626</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4142</v>
      </c>
      <c r="D1126" s="23" t="s">
        <v>4137</v>
      </c>
      <c r="E1126" s="24"/>
      <c r="F1126" s="22"/>
      <c r="G1126" s="24">
        <v>1</v>
      </c>
      <c r="H1126" s="25" t="s">
        <v>551</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4143</v>
      </c>
      <c r="D1127" s="23" t="s">
        <v>2461</v>
      </c>
      <c r="E1127" s="24"/>
      <c r="F1127" s="22"/>
      <c r="G1127" s="24">
        <v>2</v>
      </c>
      <c r="H1127" s="25" t="s">
        <v>551</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4144</v>
      </c>
      <c r="D1128" s="23" t="s">
        <v>4145</v>
      </c>
      <c r="E1128" s="24"/>
      <c r="F1128" s="22"/>
      <c r="G1128" s="24">
        <v>1</v>
      </c>
      <c r="H1128" s="25" t="s">
        <v>551</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4146</v>
      </c>
      <c r="D1129" s="23" t="s">
        <v>2416</v>
      </c>
      <c r="E1129" s="24"/>
      <c r="F1129" s="22"/>
      <c r="G1129" s="24">
        <v>1</v>
      </c>
      <c r="H1129" s="25" t="s">
        <v>551</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4147</v>
      </c>
      <c r="D1130" s="22" t="s">
        <v>2777</v>
      </c>
      <c r="E1130" s="24" t="s">
        <v>4028</v>
      </c>
      <c r="F1130" s="22"/>
      <c r="G1130" s="24">
        <v>1</v>
      </c>
      <c r="H1130" s="25" t="s">
        <v>551</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4148</v>
      </c>
      <c r="D1131" s="23" t="s">
        <v>2715</v>
      </c>
      <c r="E1131" s="24"/>
      <c r="F1131" s="22"/>
      <c r="G1131" s="24">
        <v>1</v>
      </c>
      <c r="H1131" s="25" t="s">
        <v>551</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4149</v>
      </c>
      <c r="D1132" s="23" t="s">
        <v>4150</v>
      </c>
      <c r="E1132" s="24"/>
      <c r="F1132" s="22"/>
      <c r="G1132" s="24">
        <v>1</v>
      </c>
      <c r="H1132" s="25" t="s">
        <v>2486</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4151</v>
      </c>
      <c r="D1133" s="23" t="s">
        <v>2416</v>
      </c>
      <c r="E1133" s="24"/>
      <c r="F1133" s="22"/>
      <c r="G1133" s="24">
        <v>1</v>
      </c>
      <c r="H1133" s="25" t="s">
        <v>551</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4152</v>
      </c>
      <c r="D1134" s="23" t="s">
        <v>4153</v>
      </c>
      <c r="E1134" s="24"/>
      <c r="F1134" s="22"/>
      <c r="G1134" s="24">
        <v>1</v>
      </c>
      <c r="H1134" s="25" t="s">
        <v>551</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4154</v>
      </c>
      <c r="D1135" s="23" t="s">
        <v>4155</v>
      </c>
      <c r="E1135" s="24"/>
      <c r="F1135" s="22"/>
      <c r="G1135" s="24">
        <v>1</v>
      </c>
      <c r="H1135" s="25" t="s">
        <v>551</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4156</v>
      </c>
      <c r="D1136" s="23" t="s">
        <v>4155</v>
      </c>
      <c r="E1136" s="24"/>
      <c r="F1136" s="22"/>
      <c r="G1136" s="24">
        <v>2</v>
      </c>
      <c r="H1136" s="25" t="s">
        <v>551</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4157</v>
      </c>
      <c r="D1137" s="22" t="s">
        <v>4155</v>
      </c>
      <c r="E1137" s="24"/>
      <c r="F1137" s="22"/>
      <c r="G1137" s="24">
        <v>1</v>
      </c>
      <c r="H1137" s="25" t="s">
        <v>551</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4158</v>
      </c>
      <c r="D1138" s="23" t="s">
        <v>4159</v>
      </c>
      <c r="E1138" s="24"/>
      <c r="F1138" s="23" t="s">
        <v>3243</v>
      </c>
      <c r="G1138" s="24">
        <v>1</v>
      </c>
      <c r="H1138" s="25" t="s">
        <v>551</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4160</v>
      </c>
      <c r="D1139" s="23" t="s">
        <v>4161</v>
      </c>
      <c r="E1139" s="24"/>
      <c r="F1139" s="22" t="s">
        <v>3248</v>
      </c>
      <c r="G1139" s="24">
        <v>2</v>
      </c>
      <c r="H1139" s="25" t="s">
        <v>551</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4162</v>
      </c>
      <c r="D1140" s="22" t="s">
        <v>2698</v>
      </c>
      <c r="E1140" s="24"/>
      <c r="F1140" s="22" t="s">
        <v>4163</v>
      </c>
      <c r="G1140" s="24">
        <v>1</v>
      </c>
      <c r="H1140" s="25" t="s">
        <v>551</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4164</v>
      </c>
      <c r="D1141" s="22" t="s">
        <v>3527</v>
      </c>
      <c r="E1141" s="24"/>
      <c r="F1141" s="22" t="s">
        <v>2459</v>
      </c>
      <c r="G1141" s="24">
        <v>2</v>
      </c>
      <c r="H1141" s="25" t="s">
        <v>551</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4165</v>
      </c>
      <c r="D1142" s="22" t="s">
        <v>3527</v>
      </c>
      <c r="E1142" s="24"/>
      <c r="F1142" s="22" t="s">
        <v>2459</v>
      </c>
      <c r="G1142" s="24">
        <v>6</v>
      </c>
      <c r="H1142" s="25" t="s">
        <v>551</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4166</v>
      </c>
      <c r="D1143" s="23" t="s">
        <v>4167</v>
      </c>
      <c r="E1143" s="24"/>
      <c r="F1143" s="22"/>
      <c r="G1143" s="24">
        <v>1</v>
      </c>
      <c r="H1143" s="25" t="s">
        <v>551</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4168</v>
      </c>
      <c r="D1144" s="22" t="s">
        <v>2566</v>
      </c>
      <c r="E1144" s="22"/>
      <c r="F1144" s="22"/>
      <c r="G1144" s="24">
        <v>1</v>
      </c>
      <c r="H1144" s="25" t="s">
        <v>551</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4169</v>
      </c>
      <c r="D1145" s="22" t="s">
        <v>2596</v>
      </c>
      <c r="E1145" s="22"/>
      <c r="F1145" s="22"/>
      <c r="G1145" s="24">
        <v>2</v>
      </c>
      <c r="H1145" s="25" t="s">
        <v>551</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4170</v>
      </c>
      <c r="D1146" s="22" t="s">
        <v>2713</v>
      </c>
      <c r="E1146" s="22"/>
      <c r="F1146" s="22"/>
      <c r="G1146" s="24">
        <v>1</v>
      </c>
      <c r="H1146" s="25" t="s">
        <v>551</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4171</v>
      </c>
      <c r="D1147" s="22" t="s">
        <v>2402</v>
      </c>
      <c r="E1147" s="22"/>
      <c r="F1147" s="22"/>
      <c r="G1147" s="24">
        <v>1</v>
      </c>
      <c r="H1147" s="25" t="s">
        <v>551</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4172</v>
      </c>
      <c r="D1148" s="22" t="s">
        <v>4173</v>
      </c>
      <c r="E1148" s="22"/>
      <c r="F1148" s="22"/>
      <c r="G1148" s="24">
        <v>1</v>
      </c>
      <c r="H1148" s="25" t="s">
        <v>551</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4174</v>
      </c>
      <c r="D1149" s="22" t="s">
        <v>4175</v>
      </c>
      <c r="E1149" s="22"/>
      <c r="F1149" s="22"/>
      <c r="G1149" s="24">
        <v>1</v>
      </c>
      <c r="H1149" s="25" t="s">
        <v>551</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4176</v>
      </c>
      <c r="D1150" s="22" t="s">
        <v>4177</v>
      </c>
      <c r="E1150" s="22"/>
      <c r="F1150" s="22"/>
      <c r="G1150" s="24">
        <v>1</v>
      </c>
      <c r="H1150" s="25" t="s">
        <v>551</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4178</v>
      </c>
      <c r="D1151" s="22" t="s">
        <v>4179</v>
      </c>
      <c r="E1151" s="22"/>
      <c r="F1151" s="22"/>
      <c r="G1151" s="24">
        <v>1</v>
      </c>
      <c r="H1151" s="25" t="s">
        <v>551</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4180</v>
      </c>
      <c r="D1152" s="22" t="s">
        <v>4181</v>
      </c>
      <c r="E1152" s="22"/>
      <c r="F1152" s="22"/>
      <c r="G1152" s="24">
        <v>1</v>
      </c>
      <c r="H1152" s="25" t="s">
        <v>551</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4182</v>
      </c>
      <c r="D1153" s="22" t="s">
        <v>2713</v>
      </c>
      <c r="E1153" s="22"/>
      <c r="F1153" s="22"/>
      <c r="G1153" s="24">
        <v>1</v>
      </c>
      <c r="H1153" s="25" t="s">
        <v>551</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4183</v>
      </c>
      <c r="D1154" s="22" t="s">
        <v>4184</v>
      </c>
      <c r="E1154" s="22"/>
      <c r="F1154" s="22"/>
      <c r="G1154" s="24">
        <v>1</v>
      </c>
      <c r="H1154" s="25" t="s">
        <v>551</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4185</v>
      </c>
      <c r="D1155" s="22" t="s">
        <v>1983</v>
      </c>
      <c r="E1155" s="22"/>
      <c r="F1155" s="22"/>
      <c r="G1155" s="24">
        <v>1</v>
      </c>
      <c r="H1155" s="25" t="s">
        <v>626</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4186</v>
      </c>
      <c r="D1156" s="22" t="s">
        <v>4187</v>
      </c>
      <c r="E1156" s="22"/>
      <c r="F1156" s="22"/>
      <c r="G1156" s="24">
        <v>1</v>
      </c>
      <c r="H1156" s="25" t="s">
        <v>551</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4188</v>
      </c>
      <c r="D1157" s="22" t="s">
        <v>4189</v>
      </c>
      <c r="E1157" s="22"/>
      <c r="F1157" s="22"/>
      <c r="G1157" s="24">
        <v>1</v>
      </c>
      <c r="H1157" s="25" t="s">
        <v>551</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4190</v>
      </c>
      <c r="D1158" s="22" t="s">
        <v>4191</v>
      </c>
      <c r="E1158" s="22"/>
      <c r="F1158" s="22"/>
      <c r="G1158" s="24">
        <v>1</v>
      </c>
      <c r="H1158" s="25" t="s">
        <v>551</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4192</v>
      </c>
      <c r="D1159" s="22" t="s">
        <v>2566</v>
      </c>
      <c r="E1159" s="22" t="s">
        <v>2567</v>
      </c>
      <c r="F1159" s="22" t="s">
        <v>2568</v>
      </c>
      <c r="G1159" s="24">
        <v>1</v>
      </c>
      <c r="H1159" s="25" t="s">
        <v>551</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4193</v>
      </c>
      <c r="D1160" s="22" t="s">
        <v>2713</v>
      </c>
      <c r="E1160" s="22"/>
      <c r="F1160" s="22"/>
      <c r="G1160" s="24">
        <v>1</v>
      </c>
      <c r="H1160" s="25" t="s">
        <v>551</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4194</v>
      </c>
      <c r="D1161" s="22" t="s">
        <v>4195</v>
      </c>
      <c r="E1161" s="22"/>
      <c r="F1161" s="22"/>
      <c r="G1161" s="24">
        <v>1</v>
      </c>
      <c r="H1161" s="25" t="s">
        <v>2498</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4196</v>
      </c>
      <c r="D1162" s="22" t="s">
        <v>2517</v>
      </c>
      <c r="E1162" s="22"/>
      <c r="F1162" s="22"/>
      <c r="G1162" s="24">
        <v>1</v>
      </c>
      <c r="H1162" s="25" t="s">
        <v>2498</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4197</v>
      </c>
      <c r="D1163" s="22" t="s">
        <v>3302</v>
      </c>
      <c r="E1163" s="22"/>
      <c r="F1163" s="22"/>
      <c r="G1163" s="24">
        <v>1</v>
      </c>
      <c r="H1163" s="25" t="s">
        <v>2498</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4198</v>
      </c>
      <c r="D1164" s="22" t="s">
        <v>2517</v>
      </c>
      <c r="E1164" s="22"/>
      <c r="F1164" s="22"/>
      <c r="G1164" s="24">
        <v>1</v>
      </c>
      <c r="H1164" s="25" t="s">
        <v>2498</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4199</v>
      </c>
      <c r="D1165" s="23" t="s">
        <v>4200</v>
      </c>
      <c r="E1165" s="22"/>
      <c r="F1165" s="22"/>
      <c r="G1165" s="24">
        <v>1</v>
      </c>
      <c r="H1165" s="25" t="s">
        <v>626</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4201</v>
      </c>
      <c r="D1166" s="22" t="s">
        <v>2362</v>
      </c>
      <c r="E1166" s="22"/>
      <c r="F1166" s="22"/>
      <c r="G1166" s="24">
        <v>1</v>
      </c>
      <c r="H1166" s="25" t="s">
        <v>551</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4202</v>
      </c>
      <c r="D1167" s="22" t="s">
        <v>2939</v>
      </c>
      <c r="E1167" s="24"/>
      <c r="F1167" s="23"/>
      <c r="G1167" s="24">
        <v>1</v>
      </c>
      <c r="H1167" s="25" t="s">
        <v>2353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4203</v>
      </c>
      <c r="D1168" s="22" t="s">
        <v>2666</v>
      </c>
      <c r="E1168" s="24"/>
      <c r="F1168" s="22"/>
      <c r="G1168" s="24">
        <v>1</v>
      </c>
      <c r="H1168" s="25" t="s">
        <v>626</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4204</v>
      </c>
      <c r="D1169" s="22" t="s">
        <v>4205</v>
      </c>
      <c r="E1169" s="24"/>
      <c r="F1169" s="22"/>
      <c r="G1169" s="24">
        <v>1</v>
      </c>
      <c r="H1169" s="25" t="s">
        <v>2353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4206</v>
      </c>
      <c r="D1170" s="22" t="s">
        <v>2527</v>
      </c>
      <c r="E1170" s="24"/>
      <c r="F1170" s="22"/>
      <c r="G1170" s="24">
        <v>148</v>
      </c>
      <c r="H1170" s="25" t="s">
        <v>626</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4207</v>
      </c>
      <c r="D1171" s="22" t="s">
        <v>3542</v>
      </c>
      <c r="E1171" s="24"/>
      <c r="F1171" s="22"/>
      <c r="G1171" s="24">
        <v>1</v>
      </c>
      <c r="H1171" s="25" t="s">
        <v>2353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4208</v>
      </c>
      <c r="D1172" s="22" t="s">
        <v>4209</v>
      </c>
      <c r="E1172" s="24"/>
      <c r="F1172" s="22"/>
      <c r="G1172" s="24">
        <v>1</v>
      </c>
      <c r="H1172" s="25" t="s">
        <v>626</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4210</v>
      </c>
      <c r="D1173" s="22" t="s">
        <v>1983</v>
      </c>
      <c r="E1173" s="24"/>
      <c r="F1173" s="22"/>
      <c r="G1173" s="24">
        <v>1</v>
      </c>
      <c r="H1173" s="25" t="s">
        <v>626</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4211</v>
      </c>
      <c r="D1174" s="22" t="s">
        <v>2939</v>
      </c>
      <c r="E1174" s="24"/>
      <c r="F1174" s="22"/>
      <c r="G1174" s="24">
        <v>500</v>
      </c>
      <c r="H1174" s="25" t="s">
        <v>2981</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4212</v>
      </c>
      <c r="D1175" s="22" t="s">
        <v>2426</v>
      </c>
      <c r="E1175" s="24"/>
      <c r="F1175" s="22"/>
      <c r="G1175" s="24">
        <v>2</v>
      </c>
      <c r="H1175" s="25" t="s">
        <v>551</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4213</v>
      </c>
      <c r="D1176" s="22" t="s">
        <v>4214</v>
      </c>
      <c r="E1176" s="24" t="s">
        <v>2429</v>
      </c>
      <c r="F1176" s="22"/>
      <c r="G1176" s="24">
        <v>1</v>
      </c>
      <c r="H1176" s="25" t="s">
        <v>551</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4215</v>
      </c>
      <c r="D1177" s="22" t="s">
        <v>4216</v>
      </c>
      <c r="E1177" s="24"/>
      <c r="F1177" s="22"/>
      <c r="G1177" s="24">
        <v>1</v>
      </c>
      <c r="H1177" s="25" t="s">
        <v>626</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4217</v>
      </c>
      <c r="D1178" s="22" t="s">
        <v>4218</v>
      </c>
      <c r="E1178" s="24"/>
      <c r="F1178" s="22"/>
      <c r="G1178" s="24">
        <v>1</v>
      </c>
      <c r="H1178" s="25" t="s">
        <v>551</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4219</v>
      </c>
      <c r="D1179" s="22" t="s">
        <v>1392</v>
      </c>
      <c r="E1179" s="24"/>
      <c r="F1179" s="22"/>
      <c r="G1179" s="24">
        <v>1</v>
      </c>
      <c r="H1179" s="25" t="s">
        <v>551</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4220</v>
      </c>
      <c r="D1180" s="22" t="s">
        <v>3842</v>
      </c>
      <c r="E1180" s="24"/>
      <c r="F1180" s="22"/>
      <c r="G1180" s="24">
        <v>2</v>
      </c>
      <c r="H1180" s="25" t="s">
        <v>551</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4221</v>
      </c>
      <c r="D1181" s="22" t="s">
        <v>4222</v>
      </c>
      <c r="E1181" s="24"/>
      <c r="F1181" s="22"/>
      <c r="G1181" s="24">
        <v>200</v>
      </c>
      <c r="H1181" s="25" t="s">
        <v>626</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4223</v>
      </c>
      <c r="D1182" s="22" t="s">
        <v>2362</v>
      </c>
      <c r="E1182" s="24"/>
      <c r="F1182" s="22"/>
      <c r="G1182" s="24">
        <v>2</v>
      </c>
      <c r="H1182" s="25" t="s">
        <v>551</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4224</v>
      </c>
      <c r="D1183" s="22" t="s">
        <v>2461</v>
      </c>
      <c r="E1183" s="24"/>
      <c r="F1183" s="22"/>
      <c r="G1183" s="24">
        <v>2</v>
      </c>
      <c r="H1183" s="25" t="s">
        <v>551</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4225</v>
      </c>
      <c r="D1184" s="22" t="s">
        <v>2469</v>
      </c>
      <c r="E1184" s="24" t="s">
        <v>4226</v>
      </c>
      <c r="F1184" s="22"/>
      <c r="G1184" s="24">
        <v>9</v>
      </c>
      <c r="H1184" s="25" t="s">
        <v>551</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4227</v>
      </c>
      <c r="D1185" s="22" t="s">
        <v>4228</v>
      </c>
      <c r="E1185" s="24"/>
      <c r="F1185" s="22"/>
      <c r="G1185" s="24">
        <v>4</v>
      </c>
      <c r="H1185" s="25" t="s">
        <v>2767</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2207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80" t="s">
        <v>4229</v>
      </c>
      <c r="C1187" s="22" t="s">
        <v>4230</v>
      </c>
      <c r="D1187" s="22" t="s">
        <v>2859</v>
      </c>
      <c r="E1187" s="24"/>
      <c r="F1187" s="22"/>
      <c r="G1187" s="24">
        <v>1</v>
      </c>
      <c r="H1187" s="25" t="s">
        <v>626</v>
      </c>
      <c r="I1187" s="26">
        <v>42522</v>
      </c>
      <c r="J1187" s="26">
        <v>42522</v>
      </c>
      <c r="K1187" s="27">
        <v>27005</v>
      </c>
      <c r="L1187" s="28">
        <v>24118.97</v>
      </c>
      <c r="M1187" s="28">
        <v>25110</v>
      </c>
      <c r="N1187" s="29">
        <v>0.8</v>
      </c>
      <c r="O1187" s="28">
        <v>20090</v>
      </c>
      <c r="P1187" s="34"/>
      <c r="Q1187" s="31" t="s">
        <v>4231</v>
      </c>
    </row>
    <row r="1188" ht="15.75" customHeight="1" spans="1:17">
      <c r="A1188" s="18">
        <v>1181</v>
      </c>
      <c r="B1188" s="32"/>
      <c r="C1188" s="22" t="s">
        <v>4232</v>
      </c>
      <c r="D1188" s="22" t="s">
        <v>2371</v>
      </c>
      <c r="E1188" s="24"/>
      <c r="F1188" s="22"/>
      <c r="G1188" s="24">
        <v>1</v>
      </c>
      <c r="H1188" s="25" t="s">
        <v>551</v>
      </c>
      <c r="I1188" s="26">
        <v>40179</v>
      </c>
      <c r="J1188" s="26">
        <v>40179</v>
      </c>
      <c r="K1188" s="27">
        <v>30500</v>
      </c>
      <c r="L1188" s="28">
        <v>5388.16</v>
      </c>
      <c r="M1188" s="28">
        <v>25930</v>
      </c>
      <c r="N1188" s="29">
        <v>0.15</v>
      </c>
      <c r="O1188" s="28">
        <v>3890</v>
      </c>
      <c r="P1188" s="34"/>
      <c r="Q1188" s="31" t="s">
        <v>4231</v>
      </c>
    </row>
    <row r="1189" ht="15.75" customHeight="1" spans="1:17">
      <c r="A1189" s="18">
        <v>1182</v>
      </c>
      <c r="B1189" s="32"/>
      <c r="C1189" s="22" t="s">
        <v>4233</v>
      </c>
      <c r="D1189" s="22" t="s">
        <v>3674</v>
      </c>
      <c r="E1189" s="24"/>
      <c r="F1189" s="22"/>
      <c r="G1189" s="24">
        <v>1</v>
      </c>
      <c r="H1189" s="25" t="s">
        <v>551</v>
      </c>
      <c r="I1189" s="26">
        <v>40210</v>
      </c>
      <c r="J1189" s="26">
        <v>40210</v>
      </c>
      <c r="K1189" s="35">
        <v>5600</v>
      </c>
      <c r="L1189" s="28">
        <v>1034.01</v>
      </c>
      <c r="M1189" s="28">
        <v>4760</v>
      </c>
      <c r="N1189" s="29">
        <v>0.15</v>
      </c>
      <c r="O1189" s="28">
        <v>710</v>
      </c>
      <c r="P1189" s="34"/>
      <c r="Q1189" s="31" t="s">
        <v>4231</v>
      </c>
    </row>
    <row r="1190" ht="15.75" customHeight="1" spans="1:17">
      <c r="A1190" s="18">
        <v>1183</v>
      </c>
      <c r="B1190" s="32"/>
      <c r="C1190" s="22" t="s">
        <v>4234</v>
      </c>
      <c r="D1190" s="22" t="s">
        <v>2362</v>
      </c>
      <c r="E1190" s="24"/>
      <c r="F1190" s="22"/>
      <c r="G1190" s="24">
        <v>1</v>
      </c>
      <c r="H1190" s="25" t="s">
        <v>551</v>
      </c>
      <c r="I1190" s="26">
        <v>40210</v>
      </c>
      <c r="J1190" s="26">
        <v>40210</v>
      </c>
      <c r="K1190" s="27">
        <v>15290</v>
      </c>
      <c r="L1190" s="28">
        <v>2821.85</v>
      </c>
      <c r="M1190" s="28">
        <v>13000</v>
      </c>
      <c r="N1190" s="29">
        <v>0.15</v>
      </c>
      <c r="O1190" s="28">
        <v>1950</v>
      </c>
      <c r="P1190" s="34"/>
      <c r="Q1190" s="31" t="s">
        <v>4231</v>
      </c>
    </row>
    <row r="1191" ht="15.75" customHeight="1" spans="1:17">
      <c r="A1191" s="18">
        <v>1184</v>
      </c>
      <c r="B1191" s="32"/>
      <c r="C1191" s="22" t="s">
        <v>4235</v>
      </c>
      <c r="D1191" s="22" t="s">
        <v>2359</v>
      </c>
      <c r="E1191" s="24"/>
      <c r="F1191" s="22"/>
      <c r="G1191" s="24">
        <v>1</v>
      </c>
      <c r="H1191" s="25" t="s">
        <v>551</v>
      </c>
      <c r="I1191" s="26">
        <v>40299</v>
      </c>
      <c r="J1191" s="26">
        <v>40299</v>
      </c>
      <c r="K1191" s="27">
        <v>115000</v>
      </c>
      <c r="L1191" s="28">
        <v>23958</v>
      </c>
      <c r="M1191" s="28">
        <v>101200</v>
      </c>
      <c r="N1191" s="29">
        <v>0.44</v>
      </c>
      <c r="O1191" s="28">
        <v>44530</v>
      </c>
      <c r="P1191" s="34"/>
      <c r="Q1191" s="31" t="s">
        <v>4231</v>
      </c>
    </row>
    <row r="1192" ht="15.75" customHeight="1" spans="1:17">
      <c r="A1192" s="18">
        <v>1185</v>
      </c>
      <c r="B1192" s="32"/>
      <c r="C1192" s="22" t="s">
        <v>4236</v>
      </c>
      <c r="D1192" s="22" t="s">
        <v>2639</v>
      </c>
      <c r="E1192" s="24"/>
      <c r="F1192" s="22"/>
      <c r="G1192" s="24">
        <v>1</v>
      </c>
      <c r="H1192" s="25" t="s">
        <v>551</v>
      </c>
      <c r="I1192" s="26">
        <v>40330</v>
      </c>
      <c r="J1192" s="26">
        <v>40330</v>
      </c>
      <c r="K1192" s="27">
        <v>3200</v>
      </c>
      <c r="L1192" s="28">
        <v>692.33</v>
      </c>
      <c r="M1192" s="28">
        <v>2720</v>
      </c>
      <c r="N1192" s="29">
        <v>0.27</v>
      </c>
      <c r="O1192" s="28">
        <v>730</v>
      </c>
      <c r="P1192" s="34"/>
      <c r="Q1192" s="31" t="s">
        <v>4231</v>
      </c>
    </row>
    <row r="1193" ht="15.75" customHeight="1" spans="1:17">
      <c r="A1193" s="18">
        <v>1186</v>
      </c>
      <c r="B1193" s="32"/>
      <c r="C1193" s="22" t="s">
        <v>4237</v>
      </c>
      <c r="D1193" s="22" t="s">
        <v>2362</v>
      </c>
      <c r="E1193" s="24"/>
      <c r="F1193" s="22"/>
      <c r="G1193" s="24">
        <v>1</v>
      </c>
      <c r="H1193" s="25" t="s">
        <v>551</v>
      </c>
      <c r="I1193" s="26">
        <v>40817</v>
      </c>
      <c r="J1193" s="26">
        <v>40817</v>
      </c>
      <c r="K1193" s="27">
        <v>2800</v>
      </c>
      <c r="L1193" s="28">
        <v>959.89</v>
      </c>
      <c r="M1193" s="28">
        <v>2410</v>
      </c>
      <c r="N1193" s="29">
        <v>0.25</v>
      </c>
      <c r="O1193" s="28">
        <v>600</v>
      </c>
      <c r="P1193" s="34"/>
      <c r="Q1193" s="31" t="s">
        <v>4231</v>
      </c>
    </row>
    <row r="1194" ht="15.75" customHeight="1" spans="1:17">
      <c r="A1194" s="18">
        <v>1187</v>
      </c>
      <c r="B1194" s="32"/>
      <c r="C1194" s="22" t="s">
        <v>4238</v>
      </c>
      <c r="D1194" s="22" t="s">
        <v>2362</v>
      </c>
      <c r="E1194" s="24"/>
      <c r="F1194" s="22"/>
      <c r="G1194" s="24">
        <v>1</v>
      </c>
      <c r="H1194" s="25" t="s">
        <v>551</v>
      </c>
      <c r="I1194" s="26">
        <v>40878</v>
      </c>
      <c r="J1194" s="26">
        <v>40878</v>
      </c>
      <c r="K1194" s="27">
        <v>3000</v>
      </c>
      <c r="L1194" s="28">
        <v>1076.25</v>
      </c>
      <c r="M1194" s="28">
        <v>2580</v>
      </c>
      <c r="N1194" s="29">
        <v>0.27</v>
      </c>
      <c r="O1194" s="28">
        <v>700</v>
      </c>
      <c r="P1194" s="34"/>
      <c r="Q1194" s="31" t="s">
        <v>4231</v>
      </c>
    </row>
    <row r="1195" ht="15.75" customHeight="1" spans="1:17">
      <c r="A1195" s="18">
        <v>1188</v>
      </c>
      <c r="B1195" s="32"/>
      <c r="C1195" s="22" t="s">
        <v>4239</v>
      </c>
      <c r="D1195" s="22" t="s">
        <v>2362</v>
      </c>
      <c r="E1195" s="24"/>
      <c r="F1195" s="22"/>
      <c r="G1195" s="24">
        <v>1</v>
      </c>
      <c r="H1195" s="25" t="s">
        <v>551</v>
      </c>
      <c r="I1195" s="26">
        <v>40940</v>
      </c>
      <c r="J1195" s="26">
        <v>40940</v>
      </c>
      <c r="K1195" s="27">
        <v>3200</v>
      </c>
      <c r="L1195" s="28">
        <v>1198.93</v>
      </c>
      <c r="M1195" s="28">
        <v>2820</v>
      </c>
      <c r="N1195" s="29">
        <v>0.28</v>
      </c>
      <c r="O1195" s="28">
        <v>790</v>
      </c>
      <c r="P1195" s="34"/>
      <c r="Q1195" s="31" t="s">
        <v>4231</v>
      </c>
    </row>
    <row r="1196" ht="15.75" customHeight="1" spans="1:17">
      <c r="A1196" s="18">
        <v>1189</v>
      </c>
      <c r="B1196" s="32"/>
      <c r="C1196" s="22" t="s">
        <v>4240</v>
      </c>
      <c r="D1196" s="22" t="s">
        <v>2362</v>
      </c>
      <c r="E1196" s="24"/>
      <c r="F1196" s="22"/>
      <c r="G1196" s="24">
        <v>1</v>
      </c>
      <c r="H1196" s="25" t="s">
        <v>551</v>
      </c>
      <c r="I1196" s="26">
        <v>41061</v>
      </c>
      <c r="J1196" s="26">
        <v>41061</v>
      </c>
      <c r="K1196" s="27">
        <v>3600</v>
      </c>
      <c r="L1196" s="28">
        <v>1462.5</v>
      </c>
      <c r="M1196" s="28">
        <v>3170</v>
      </c>
      <c r="N1196" s="29">
        <v>0.32</v>
      </c>
      <c r="O1196" s="28">
        <v>1010</v>
      </c>
      <c r="P1196" s="34"/>
      <c r="Q1196" s="31" t="s">
        <v>4231</v>
      </c>
    </row>
    <row r="1197" ht="15.75" customHeight="1" spans="1:17">
      <c r="A1197" s="18">
        <v>1190</v>
      </c>
      <c r="B1197" s="32"/>
      <c r="C1197" s="22" t="s">
        <v>4241</v>
      </c>
      <c r="D1197" s="22" t="s">
        <v>4153</v>
      </c>
      <c r="E1197" s="24"/>
      <c r="F1197" s="22"/>
      <c r="G1197" s="24">
        <v>1</v>
      </c>
      <c r="H1197" s="25" t="s">
        <v>551</v>
      </c>
      <c r="I1197" s="26">
        <v>41061</v>
      </c>
      <c r="J1197" s="26">
        <v>41061</v>
      </c>
      <c r="K1197" s="27">
        <v>7300</v>
      </c>
      <c r="L1197" s="28">
        <v>2965.75</v>
      </c>
      <c r="M1197" s="28">
        <v>5840</v>
      </c>
      <c r="N1197" s="29">
        <v>0.32</v>
      </c>
      <c r="O1197" s="28">
        <v>1870</v>
      </c>
      <c r="P1197" s="34"/>
      <c r="Q1197" s="31" t="s">
        <v>4231</v>
      </c>
    </row>
    <row r="1198" ht="15.75" customHeight="1" spans="1:17">
      <c r="A1198" s="18">
        <v>1191</v>
      </c>
      <c r="B1198" s="32"/>
      <c r="C1198" s="22" t="s">
        <v>4242</v>
      </c>
      <c r="D1198" s="22" t="s">
        <v>2359</v>
      </c>
      <c r="E1198" s="24" t="s">
        <v>4243</v>
      </c>
      <c r="F1198" s="22"/>
      <c r="G1198" s="24">
        <v>1</v>
      </c>
      <c r="H1198" s="25" t="s">
        <v>551</v>
      </c>
      <c r="I1198" s="26">
        <v>42552</v>
      </c>
      <c r="J1198" s="26">
        <v>42552</v>
      </c>
      <c r="K1198" s="36">
        <v>268000</v>
      </c>
      <c r="L1198" s="28">
        <v>212836.58</v>
      </c>
      <c r="M1198" s="28">
        <v>258900</v>
      </c>
      <c r="N1198" s="29">
        <v>0.83</v>
      </c>
      <c r="O1198" s="28">
        <v>214890</v>
      </c>
      <c r="P1198" s="34"/>
      <c r="Q1198" s="31" t="s">
        <v>4231</v>
      </c>
    </row>
    <row r="1199" ht="15.75" customHeight="1" spans="1:17">
      <c r="A1199" s="18">
        <v>1192</v>
      </c>
      <c r="B1199" s="32"/>
      <c r="C1199" s="22" t="s">
        <v>4244</v>
      </c>
      <c r="D1199" s="22" t="s">
        <v>3042</v>
      </c>
      <c r="E1199" s="24"/>
      <c r="F1199" s="22"/>
      <c r="G1199" s="24">
        <v>1</v>
      </c>
      <c r="H1199" s="25" t="s">
        <v>551</v>
      </c>
      <c r="I1199" s="26">
        <v>42699</v>
      </c>
      <c r="J1199" s="26">
        <v>42699</v>
      </c>
      <c r="K1199" s="36">
        <v>20000</v>
      </c>
      <c r="L1199" s="28">
        <v>16516.74</v>
      </c>
      <c r="M1199" s="28">
        <v>19000</v>
      </c>
      <c r="N1199" s="29">
        <v>0.77</v>
      </c>
      <c r="O1199" s="28">
        <v>14630</v>
      </c>
      <c r="P1199" s="34"/>
      <c r="Q1199" s="31" t="s">
        <v>4231</v>
      </c>
    </row>
    <row r="1200" ht="15.75" customHeight="1" spans="1:17">
      <c r="A1200" s="18">
        <v>1193</v>
      </c>
      <c r="B1200" s="32"/>
      <c r="C1200" s="22" t="s">
        <v>4245</v>
      </c>
      <c r="D1200" s="22" t="s">
        <v>2469</v>
      </c>
      <c r="E1200" s="24"/>
      <c r="F1200" s="22"/>
      <c r="G1200" s="24">
        <v>2</v>
      </c>
      <c r="H1200" s="25" t="s">
        <v>551</v>
      </c>
      <c r="I1200" s="26">
        <v>43159</v>
      </c>
      <c r="J1200" s="26">
        <v>43159</v>
      </c>
      <c r="K1200" s="36">
        <v>14400</v>
      </c>
      <c r="L1200" s="28">
        <v>13602</v>
      </c>
      <c r="M1200" s="28">
        <v>14400</v>
      </c>
      <c r="N1200" s="29">
        <v>0.92</v>
      </c>
      <c r="O1200" s="28">
        <v>13250</v>
      </c>
      <c r="P1200" s="34"/>
      <c r="Q1200" s="31" t="s">
        <v>4231</v>
      </c>
    </row>
    <row r="1201" ht="15.75" customHeight="1" spans="1:17">
      <c r="A1201" s="18">
        <v>1194</v>
      </c>
      <c r="B1201" s="32"/>
      <c r="C1201" s="22" t="s">
        <v>4246</v>
      </c>
      <c r="D1201" s="22" t="s">
        <v>2424</v>
      </c>
      <c r="E1201" s="24"/>
      <c r="F1201" s="22"/>
      <c r="G1201" s="24">
        <v>1</v>
      </c>
      <c r="H1201" s="25" t="s">
        <v>551</v>
      </c>
      <c r="I1201" s="26">
        <v>43187</v>
      </c>
      <c r="J1201" s="26">
        <v>43187</v>
      </c>
      <c r="K1201" s="36">
        <v>9800</v>
      </c>
      <c r="L1201" s="28">
        <v>4446.92</v>
      </c>
      <c r="M1201" s="28">
        <v>9800</v>
      </c>
      <c r="N1201" s="29">
        <v>0.88</v>
      </c>
      <c r="O1201" s="28">
        <v>8620</v>
      </c>
      <c r="P1201" s="34"/>
      <c r="Q1201" s="31" t="s">
        <v>4231</v>
      </c>
    </row>
    <row r="1202" ht="15.75" customHeight="1" spans="1:17">
      <c r="A1202" s="18">
        <v>1195</v>
      </c>
      <c r="B1202" s="32"/>
      <c r="C1202" s="22" t="s">
        <v>4247</v>
      </c>
      <c r="D1202" s="22" t="s">
        <v>2416</v>
      </c>
      <c r="E1202" s="24"/>
      <c r="F1202" s="22"/>
      <c r="G1202" s="24">
        <v>1</v>
      </c>
      <c r="H1202" s="25" t="s">
        <v>551</v>
      </c>
      <c r="I1202" s="26">
        <v>43187</v>
      </c>
      <c r="J1202" s="26">
        <v>43187</v>
      </c>
      <c r="K1202" s="43">
        <v>1300</v>
      </c>
      <c r="L1202" s="28">
        <v>65</v>
      </c>
      <c r="M1202" s="28">
        <v>1300</v>
      </c>
      <c r="N1202" s="29">
        <v>0.88</v>
      </c>
      <c r="O1202" s="28">
        <v>1140</v>
      </c>
      <c r="P1202" s="34"/>
      <c r="Q1202" s="31" t="s">
        <v>4231</v>
      </c>
    </row>
    <row r="1203" ht="15.75" customHeight="1" spans="1:17">
      <c r="A1203" s="18">
        <v>1196</v>
      </c>
      <c r="B1203" s="32"/>
      <c r="C1203" s="22" t="s">
        <v>4248</v>
      </c>
      <c r="D1203" s="22" t="s">
        <v>2410</v>
      </c>
      <c r="E1203" s="24"/>
      <c r="F1203" s="22"/>
      <c r="G1203" s="24">
        <v>1</v>
      </c>
      <c r="H1203" s="25" t="s">
        <v>551</v>
      </c>
      <c r="I1203" s="26">
        <v>43187</v>
      </c>
      <c r="J1203" s="26">
        <v>43187</v>
      </c>
      <c r="K1203" s="27">
        <v>1195</v>
      </c>
      <c r="L1203" s="28">
        <v>59.75</v>
      </c>
      <c r="M1203" s="28">
        <v>1200</v>
      </c>
      <c r="N1203" s="29">
        <v>0.88</v>
      </c>
      <c r="O1203" s="28">
        <v>1060</v>
      </c>
      <c r="P1203" s="34"/>
      <c r="Q1203" s="31" t="s">
        <v>4231</v>
      </c>
    </row>
    <row r="1204" ht="15.75" customHeight="1" spans="1:17">
      <c r="A1204" s="18">
        <v>1197</v>
      </c>
      <c r="B1204" s="32"/>
      <c r="C1204" s="22" t="s">
        <v>4249</v>
      </c>
      <c r="D1204" s="22" t="s">
        <v>2410</v>
      </c>
      <c r="E1204" s="24"/>
      <c r="F1204" s="22"/>
      <c r="G1204" s="24">
        <v>1</v>
      </c>
      <c r="H1204" s="25" t="s">
        <v>551</v>
      </c>
      <c r="I1204" s="26">
        <v>43187</v>
      </c>
      <c r="J1204" s="26">
        <v>43187</v>
      </c>
      <c r="K1204" s="27">
        <v>2200</v>
      </c>
      <c r="L1204" s="28">
        <v>911.23</v>
      </c>
      <c r="M1204" s="28">
        <v>2200</v>
      </c>
      <c r="N1204" s="29">
        <v>0.88</v>
      </c>
      <c r="O1204" s="28">
        <v>1940</v>
      </c>
      <c r="P1204" s="34"/>
      <c r="Q1204" s="31" t="s">
        <v>4231</v>
      </c>
    </row>
    <row r="1205" ht="15.75" customHeight="1" spans="1:17">
      <c r="A1205" s="18">
        <v>1198</v>
      </c>
      <c r="B1205" s="32"/>
      <c r="C1205" s="22" t="s">
        <v>4250</v>
      </c>
      <c r="D1205" s="22" t="s">
        <v>2416</v>
      </c>
      <c r="E1205" s="24"/>
      <c r="F1205" s="22"/>
      <c r="G1205" s="24">
        <v>3</v>
      </c>
      <c r="H1205" s="25" t="s">
        <v>551</v>
      </c>
      <c r="I1205" s="26">
        <v>43219</v>
      </c>
      <c r="J1205" s="26">
        <v>43219</v>
      </c>
      <c r="K1205" s="27">
        <v>2325</v>
      </c>
      <c r="L1205" s="28">
        <v>1791.23</v>
      </c>
      <c r="M1205" s="28">
        <v>2330</v>
      </c>
      <c r="N1205" s="29">
        <v>0.89</v>
      </c>
      <c r="O1205" s="28">
        <v>2070</v>
      </c>
      <c r="P1205" s="34"/>
      <c r="Q1205" s="31" t="s">
        <v>4231</v>
      </c>
    </row>
    <row r="1206" ht="15.75" customHeight="1" spans="1:17">
      <c r="A1206" s="18">
        <v>1199</v>
      </c>
      <c r="B1206" s="32"/>
      <c r="C1206" s="22" t="s">
        <v>4251</v>
      </c>
      <c r="D1206" s="22" t="s">
        <v>2911</v>
      </c>
      <c r="E1206" s="24"/>
      <c r="F1206" s="22"/>
      <c r="G1206" s="24">
        <v>1</v>
      </c>
      <c r="H1206" s="25" t="s">
        <v>551</v>
      </c>
      <c r="I1206" s="26">
        <v>43219</v>
      </c>
      <c r="J1206" s="26">
        <v>43219</v>
      </c>
      <c r="K1206" s="27">
        <v>1680</v>
      </c>
      <c r="L1206" s="28">
        <v>84</v>
      </c>
      <c r="M1206" s="28">
        <v>1680</v>
      </c>
      <c r="N1206" s="29">
        <v>0.85</v>
      </c>
      <c r="O1206" s="28">
        <v>1430</v>
      </c>
      <c r="P1206" s="34"/>
      <c r="Q1206" s="31" t="s">
        <v>4231</v>
      </c>
    </row>
    <row r="1207" ht="15.75" customHeight="1" spans="1:17">
      <c r="A1207" s="18">
        <v>1200</v>
      </c>
      <c r="B1207" s="32"/>
      <c r="C1207" s="22" t="s">
        <v>4252</v>
      </c>
      <c r="D1207" s="22" t="s">
        <v>2355</v>
      </c>
      <c r="E1207" s="24" t="s">
        <v>4253</v>
      </c>
      <c r="F1207" s="22"/>
      <c r="G1207" s="24">
        <v>1</v>
      </c>
      <c r="H1207" s="25" t="s">
        <v>551</v>
      </c>
      <c r="I1207" s="26">
        <v>40848</v>
      </c>
      <c r="J1207" s="26">
        <v>40848</v>
      </c>
      <c r="K1207" s="27">
        <v>58915.8</v>
      </c>
      <c r="L1207" s="43">
        <v>20669.36</v>
      </c>
      <c r="M1207" s="28">
        <v>54200</v>
      </c>
      <c r="N1207" s="29">
        <v>0.54</v>
      </c>
      <c r="O1207" s="28">
        <v>29270</v>
      </c>
      <c r="P1207" s="34"/>
      <c r="Q1207" s="31" t="s">
        <v>4231</v>
      </c>
    </row>
    <row r="1208" ht="15.75" customHeight="1" spans="1:17">
      <c r="A1208" s="18">
        <v>1201</v>
      </c>
      <c r="B1208" s="32"/>
      <c r="C1208" s="22" t="s">
        <v>4254</v>
      </c>
      <c r="D1208" s="22" t="s">
        <v>3121</v>
      </c>
      <c r="E1208" s="24" t="s">
        <v>4255</v>
      </c>
      <c r="F1208" s="22"/>
      <c r="G1208" s="24">
        <v>1</v>
      </c>
      <c r="H1208" s="25" t="s">
        <v>551</v>
      </c>
      <c r="I1208" s="26">
        <v>42814</v>
      </c>
      <c r="J1208" s="26">
        <v>42814</v>
      </c>
      <c r="K1208" s="27">
        <v>98000</v>
      </c>
      <c r="L1208" s="43">
        <v>84035.06</v>
      </c>
      <c r="M1208" s="28">
        <v>94080</v>
      </c>
      <c r="N1208" s="29">
        <v>0.88</v>
      </c>
      <c r="O1208" s="28">
        <v>82790</v>
      </c>
      <c r="P1208" s="34"/>
      <c r="Q1208" s="31" t="s">
        <v>4231</v>
      </c>
    </row>
    <row r="1209" ht="15.75" customHeight="1" spans="1:17">
      <c r="A1209" s="18">
        <v>1202</v>
      </c>
      <c r="B1209" s="32"/>
      <c r="C1209" s="22" t="s">
        <v>4256</v>
      </c>
      <c r="D1209" s="22" t="s">
        <v>4257</v>
      </c>
      <c r="E1209" s="24" t="s">
        <v>3557</v>
      </c>
      <c r="F1209" s="22"/>
      <c r="G1209" s="24">
        <v>1</v>
      </c>
      <c r="H1209" s="25" t="s">
        <v>551</v>
      </c>
      <c r="I1209" s="26">
        <v>43343</v>
      </c>
      <c r="J1209" s="26">
        <v>43343</v>
      </c>
      <c r="K1209" s="27">
        <v>1550</v>
      </c>
      <c r="L1209" s="43">
        <v>1378.22</v>
      </c>
      <c r="M1209" s="28">
        <v>1550</v>
      </c>
      <c r="N1209" s="29">
        <v>0.94</v>
      </c>
      <c r="O1209" s="28">
        <v>1460</v>
      </c>
      <c r="P1209" s="34"/>
      <c r="Q1209" s="31" t="s">
        <v>4231</v>
      </c>
    </row>
    <row r="1210" ht="15.75" customHeight="1" spans="1:17">
      <c r="A1210" s="18">
        <v>1203</v>
      </c>
      <c r="B1210" s="32"/>
      <c r="C1210" s="22" t="s">
        <v>4258</v>
      </c>
      <c r="D1210" s="22" t="s">
        <v>3218</v>
      </c>
      <c r="E1210" s="24"/>
      <c r="F1210" s="22"/>
      <c r="G1210" s="24">
        <v>1</v>
      </c>
      <c r="H1210" s="25" t="s">
        <v>551</v>
      </c>
      <c r="I1210" s="26">
        <v>42814</v>
      </c>
      <c r="J1210" s="26">
        <v>42814</v>
      </c>
      <c r="K1210" s="27">
        <v>124425</v>
      </c>
      <c r="L1210" s="43">
        <v>106694.46</v>
      </c>
      <c r="M1210" s="28">
        <v>118200</v>
      </c>
      <c r="N1210" s="29">
        <v>0.8</v>
      </c>
      <c r="O1210" s="28">
        <v>94560</v>
      </c>
      <c r="P1210" s="34"/>
      <c r="Q1210" s="31" t="s">
        <v>4231</v>
      </c>
    </row>
    <row r="1211" ht="15.75" customHeight="1" spans="1:17">
      <c r="A1211" s="18">
        <v>1204</v>
      </c>
      <c r="B1211" s="32"/>
      <c r="C1211" s="22" t="s">
        <v>4259</v>
      </c>
      <c r="D1211" s="23" t="s">
        <v>2440</v>
      </c>
      <c r="E1211" s="24"/>
      <c r="F1211" s="23" t="s">
        <v>4260</v>
      </c>
      <c r="G1211" s="24">
        <v>1</v>
      </c>
      <c r="H1211" s="25" t="s">
        <v>551</v>
      </c>
      <c r="I1211" s="26">
        <v>40269</v>
      </c>
      <c r="J1211" s="26">
        <v>40269</v>
      </c>
      <c r="K1211" s="27">
        <v>3800</v>
      </c>
      <c r="L1211" s="28">
        <v>190</v>
      </c>
      <c r="M1211" s="28">
        <v>3720</v>
      </c>
      <c r="N1211" s="29">
        <v>0.25</v>
      </c>
      <c r="O1211" s="28">
        <v>930</v>
      </c>
      <c r="P1211" s="30"/>
      <c r="Q1211" s="31" t="s">
        <v>4231</v>
      </c>
    </row>
    <row r="1212" ht="15.75" customHeight="1" spans="1:17">
      <c r="A1212" s="18">
        <v>1205</v>
      </c>
      <c r="B1212" s="32"/>
      <c r="C1212" s="22" t="s">
        <v>4261</v>
      </c>
      <c r="D1212" s="23" t="s">
        <v>4262</v>
      </c>
      <c r="E121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Height="1" spans="1:17">
      <c r="A1213" s="18">
        <v>1206</v>
      </c>
      <c r="B1213" s="32"/>
      <c r="C1213" s="22" t="s">
        <v>4263</v>
      </c>
      <c r="D1213" s="23" t="s">
        <v>2566</v>
      </c>
      <c r="E1213" s="24"/>
      <c r="F1213" s="23" t="s">
        <v>4264</v>
      </c>
      <c r="G1213" s="24">
        <v>1</v>
      </c>
      <c r="H1213" s="25" t="s">
        <v>551</v>
      </c>
      <c r="I1213" s="26">
        <v>40269</v>
      </c>
      <c r="J1213" s="26">
        <v>40269</v>
      </c>
      <c r="K1213" s="27">
        <v>1900</v>
      </c>
      <c r="L1213" s="28">
        <v>95</v>
      </c>
      <c r="M1213" s="28">
        <v>1860</v>
      </c>
      <c r="N1213" s="29">
        <v>0.25</v>
      </c>
      <c r="O1213" s="28">
        <v>470</v>
      </c>
      <c r="P1213" s="30"/>
      <c r="Q1213" s="31" t="s">
        <v>4231</v>
      </c>
    </row>
    <row r="1214" ht="15.75" customHeight="1" spans="1:17">
      <c r="A1214" s="18">
        <v>1207</v>
      </c>
      <c r="B1214" s="32"/>
      <c r="C1214" s="22" t="s">
        <v>4265</v>
      </c>
      <c r="D1214" s="23" t="s">
        <v>4266</v>
      </c>
      <c r="E1214" s="24"/>
      <c r="F1214" s="23"/>
      <c r="G1214" s="24">
        <v>1</v>
      </c>
      <c r="H1214" s="25" t="s">
        <v>551</v>
      </c>
      <c r="I1214" s="26">
        <v>39142</v>
      </c>
      <c r="J1214" s="26">
        <v>39142</v>
      </c>
      <c r="K1214" s="27">
        <v>7660</v>
      </c>
      <c r="L1214" s="28">
        <v>383</v>
      </c>
      <c r="M1214" s="28">
        <v>5970</v>
      </c>
      <c r="N1214" s="29">
        <v>0.24</v>
      </c>
      <c r="O1214" s="28">
        <v>1430</v>
      </c>
      <c r="P1214" s="30"/>
      <c r="Q1214" s="31" t="s">
        <v>4231</v>
      </c>
    </row>
    <row r="1215" ht="15.75" customHeight="1" spans="1:17">
      <c r="A1215" s="18">
        <v>1208</v>
      </c>
      <c r="B1215" s="32"/>
      <c r="C1215" s="22" t="s">
        <v>4267</v>
      </c>
      <c r="D1215" s="23" t="s">
        <v>4268</v>
      </c>
      <c r="E1215" s="24"/>
      <c r="F1215" s="23"/>
      <c r="G1215" s="24">
        <v>1</v>
      </c>
      <c r="H1215" s="25" t="s">
        <v>551</v>
      </c>
      <c r="I1215" s="26">
        <v>40391</v>
      </c>
      <c r="J1215" s="26">
        <v>40391</v>
      </c>
      <c r="K1215" s="27">
        <v>2250</v>
      </c>
      <c r="L1215" s="28">
        <v>112.5</v>
      </c>
      <c r="M1215" s="28">
        <v>1760</v>
      </c>
      <c r="N1215" s="29">
        <v>0.15</v>
      </c>
      <c r="O1215" s="28">
        <v>260</v>
      </c>
      <c r="P1215" s="30"/>
      <c r="Q1215" s="31" t="s">
        <v>4231</v>
      </c>
    </row>
    <row r="1216" ht="15.75" customHeight="1" spans="1:17">
      <c r="A1216" s="18">
        <v>1209</v>
      </c>
      <c r="B1216" s="32"/>
      <c r="C1216" s="22" t="s">
        <v>4269</v>
      </c>
      <c r="D1216" s="23" t="s">
        <v>3297</v>
      </c>
      <c r="E1216" s="24"/>
      <c r="F1216" s="23"/>
      <c r="G1216" s="24">
        <v>1</v>
      </c>
      <c r="H1216" s="25" t="s">
        <v>551</v>
      </c>
      <c r="I1216" s="26">
        <v>40695</v>
      </c>
      <c r="J1216" s="26">
        <v>40695</v>
      </c>
      <c r="K1216" s="27">
        <v>1175</v>
      </c>
      <c r="L1216" s="28">
        <v>58.75</v>
      </c>
      <c r="M1216" s="28">
        <v>1080</v>
      </c>
      <c r="N1216" s="29">
        <v>0.51</v>
      </c>
      <c r="O1216" s="28">
        <v>550</v>
      </c>
      <c r="P1216" s="30"/>
      <c r="Q1216" s="31" t="s">
        <v>4231</v>
      </c>
    </row>
    <row r="1217" ht="15.75" customHeight="1" spans="1:18">
      <c r="A1217" s="18">
        <v>1210</v>
      </c>
      <c r="B1217" s="32"/>
      <c r="C1217" s="22" t="s">
        <v>4270</v>
      </c>
      <c r="D1217" s="23" t="s">
        <v>2997</v>
      </c>
      <c r="E1217" s="24"/>
      <c r="F1217" s="23"/>
      <c r="G1217" s="24">
        <v>1</v>
      </c>
      <c r="H1217" s="25" t="s">
        <v>551</v>
      </c>
      <c r="I1217" s="26">
        <v>41122</v>
      </c>
      <c r="J1217" s="26">
        <v>41122</v>
      </c>
      <c r="K1217" s="27">
        <v>13000</v>
      </c>
      <c r="L1217" s="28">
        <v>650</v>
      </c>
      <c r="M1217" s="28">
        <v>12740</v>
      </c>
      <c r="N1217" s="29">
        <v>0.44</v>
      </c>
      <c r="O1217" s="28">
        <v>5610</v>
      </c>
      <c r="P1217" s="30"/>
      <c r="Q1217" s="31" t="s">
        <v>4231</v>
      </c>
    </row>
    <row r="1218" ht="15.75" customHeight="1" spans="1:18">
      <c r="A1218" s="18">
        <v>1211</v>
      </c>
      <c r="B1218" s="32"/>
      <c r="C1218" s="22" t="s">
        <v>4271</v>
      </c>
      <c r="D1218" s="23" t="s">
        <v>4272</v>
      </c>
      <c r="E1218" s="24"/>
      <c r="F1218" s="23"/>
      <c r="G1218" s="24">
        <v>1</v>
      </c>
      <c r="H1218" s="25" t="s">
        <v>551</v>
      </c>
      <c r="I1218" s="26">
        <v>42005</v>
      </c>
      <c r="J1218" s="26">
        <v>42005</v>
      </c>
      <c r="K1218" s="27">
        <v>1800</v>
      </c>
      <c r="L1218" s="28">
        <v>546</v>
      </c>
      <c r="M1218" s="28">
        <v>1710</v>
      </c>
      <c r="N1218" s="29">
        <v>0.65</v>
      </c>
      <c r="O1218" s="28">
        <v>1110</v>
      </c>
      <c r="P1218" s="30"/>
      <c r="Q1218" s="31" t="s">
        <v>4231</v>
      </c>
    </row>
    <row r="1219" ht="15.75" customHeight="1" spans="1:18">
      <c r="A1219" s="18">
        <v>1212</v>
      </c>
      <c r="B1219" s="32"/>
      <c r="C1219" s="22" t="s">
        <v>4273</v>
      </c>
      <c r="D1219" s="23" t="s">
        <v>3280</v>
      </c>
      <c r="E1219" s="24"/>
      <c r="F1219" s="23"/>
      <c r="G1219" s="24">
        <v>1</v>
      </c>
      <c r="H1219" s="25" t="s">
        <v>551</v>
      </c>
      <c r="I1219" s="26">
        <v>42036</v>
      </c>
      <c r="J1219" s="26">
        <v>42036</v>
      </c>
      <c r="K1219" s="27">
        <v>1800</v>
      </c>
      <c r="L1219" s="28">
        <v>574.5</v>
      </c>
      <c r="M1219" s="28">
        <v>1710</v>
      </c>
      <c r="N1219" s="29">
        <v>0.65</v>
      </c>
      <c r="O1219" s="28">
        <v>1110</v>
      </c>
      <c r="P1219" s="30"/>
      <c r="Q1219" s="31" t="s">
        <v>4231</v>
      </c>
    </row>
    <row r="1220" ht="15.75" customHeight="1" spans="1:18">
      <c r="A1220" s="18">
        <v>1213</v>
      </c>
      <c r="B1220" s="32"/>
      <c r="C1220" s="22" t="s">
        <v>4274</v>
      </c>
      <c r="D1220" s="23" t="s">
        <v>4275</v>
      </c>
      <c r="E1220" s="24"/>
      <c r="F1220" s="23"/>
      <c r="G1220" s="24">
        <v>2</v>
      </c>
      <c r="H1220" s="25" t="s">
        <v>551</v>
      </c>
      <c r="I1220" s="26">
        <v>42156</v>
      </c>
      <c r="J1220" s="26">
        <v>42156</v>
      </c>
      <c r="K1220" s="27">
        <v>5000</v>
      </c>
      <c r="L1220" s="28">
        <v>1912.37</v>
      </c>
      <c r="M1220" s="28">
        <v>4250</v>
      </c>
      <c r="N1220" s="29">
        <v>0.53</v>
      </c>
      <c r="O1220" s="28">
        <v>2250</v>
      </c>
      <c r="P1220" s="30"/>
      <c r="Q1220" s="31" t="s">
        <v>4231</v>
      </c>
    </row>
    <row r="1221" ht="15.75" customHeight="1" spans="1:18">
      <c r="A1221" s="18">
        <v>1214</v>
      </c>
      <c r="B1221" s="32"/>
      <c r="C1221" s="22" t="s">
        <v>4276</v>
      </c>
      <c r="D1221" s="23" t="s">
        <v>2440</v>
      </c>
      <c r="E1221" s="24"/>
      <c r="F1221" s="23"/>
      <c r="G1221" s="24">
        <v>1</v>
      </c>
      <c r="H1221" s="25" t="s">
        <v>551</v>
      </c>
      <c r="I1221" s="26">
        <v>42309</v>
      </c>
      <c r="J1221" s="26">
        <v>42309</v>
      </c>
      <c r="K1221" s="27">
        <v>5000</v>
      </c>
      <c r="L1221" s="28">
        <v>2308.22</v>
      </c>
      <c r="M1221" s="28">
        <v>4750</v>
      </c>
      <c r="N1221" s="29">
        <v>0.72</v>
      </c>
      <c r="O1221" s="28">
        <v>3420</v>
      </c>
      <c r="P1221" s="30"/>
      <c r="Q1221" s="31" t="s">
        <v>4231</v>
      </c>
    </row>
    <row r="1222" ht="15.75" customHeight="1" spans="1:18">
      <c r="A1222" s="18">
        <v>1215</v>
      </c>
      <c r="B1222" s="32"/>
      <c r="C1222" s="22" t="s">
        <v>4277</v>
      </c>
      <c r="D1222" s="23" t="s">
        <v>1983</v>
      </c>
      <c r="E1222" s="24" t="s">
        <v>4278</v>
      </c>
      <c r="F1222" s="23"/>
      <c r="G1222" s="24">
        <v>1</v>
      </c>
      <c r="H1222" s="25" t="s">
        <v>551</v>
      </c>
      <c r="I1222" s="26">
        <v>42491</v>
      </c>
      <c r="J1222" s="26">
        <v>42491</v>
      </c>
      <c r="K1222" s="27">
        <v>9500</v>
      </c>
      <c r="L1222" s="28">
        <v>5288.24</v>
      </c>
      <c r="M1222" s="28">
        <v>8550</v>
      </c>
      <c r="N1222" s="29">
        <v>0.64</v>
      </c>
      <c r="O1222" s="28">
        <v>5470</v>
      </c>
      <c r="P1222" s="30"/>
      <c r="Q1222" s="31" t="s">
        <v>4231</v>
      </c>
    </row>
    <row r="1223" ht="15.75" customHeight="1" spans="1:18">
      <c r="A1223" s="18">
        <v>1216</v>
      </c>
      <c r="B1223" s="32"/>
      <c r="C1223" s="22" t="s">
        <v>4279</v>
      </c>
      <c r="D1223" s="23" t="s">
        <v>4280</v>
      </c>
      <c r="E1223" s="24"/>
      <c r="F1223" s="23"/>
      <c r="G1223" s="24">
        <v>1</v>
      </c>
      <c r="H1223" s="25" t="s">
        <v>551</v>
      </c>
      <c r="I1223" s="26">
        <v>42491</v>
      </c>
      <c r="J1223" s="26">
        <v>42491</v>
      </c>
      <c r="K1223" s="27">
        <v>4000</v>
      </c>
      <c r="L1223" s="28">
        <v>2226.76</v>
      </c>
      <c r="M1223" s="28">
        <v>3880</v>
      </c>
      <c r="N1223" s="29">
        <v>0.76</v>
      </c>
      <c r="O1223" s="28">
        <v>2950</v>
      </c>
      <c r="P1223" s="30"/>
      <c r="Q1223" s="31" t="s">
        <v>4231</v>
      </c>
    </row>
    <row r="1224" ht="15.75" customHeight="1" spans="1:18">
      <c r="A1224" s="18">
        <v>1217</v>
      </c>
      <c r="B1224" s="32"/>
      <c r="C1224" s="22" t="s">
        <v>4281</v>
      </c>
      <c r="D1224" s="23" t="s">
        <v>4282</v>
      </c>
      <c r="E1224" s="24"/>
      <c r="F1224" s="23"/>
      <c r="G1224" s="24">
        <v>1</v>
      </c>
      <c r="H1224" s="25" t="s">
        <v>626</v>
      </c>
      <c r="I1224" s="26">
        <v>42186</v>
      </c>
      <c r="J1224" s="26">
        <v>42186</v>
      </c>
      <c r="K1224" s="27">
        <v>1800</v>
      </c>
      <c r="L1224" s="28">
        <v>717</v>
      </c>
      <c r="M1224" s="28">
        <v>1480</v>
      </c>
      <c r="N1224" s="29">
        <v>0.62</v>
      </c>
      <c r="O1224" s="28">
        <v>920</v>
      </c>
      <c r="P1224" s="30"/>
      <c r="Q1224" s="31" t="s">
        <v>4231</v>
      </c>
    </row>
    <row r="1225" ht="15.75" customHeight="1" spans="1:18">
      <c r="A1225" s="18">
        <v>1218</v>
      </c>
      <c r="B1225" s="32"/>
      <c r="C1225" s="22" t="s">
        <v>4283</v>
      </c>
      <c r="D1225" s="23" t="s">
        <v>4284</v>
      </c>
      <c r="E1225" s="24"/>
      <c r="F1225" s="23"/>
      <c r="G1225" s="24">
        <v>1</v>
      </c>
      <c r="H1225" s="25" t="s">
        <v>551</v>
      </c>
      <c r="I1225" s="26">
        <v>42522</v>
      </c>
      <c r="J1225" s="26">
        <v>42522</v>
      </c>
      <c r="K1225" s="27">
        <v>1300</v>
      </c>
      <c r="L1225" s="28">
        <v>744.34</v>
      </c>
      <c r="M1225" s="28">
        <v>1260</v>
      </c>
      <c r="N1225" s="29">
        <v>0.77</v>
      </c>
      <c r="O1225" s="28">
        <v>970</v>
      </c>
      <c r="P1225" s="30"/>
      <c r="Q1225" s="31" t="s">
        <v>4231</v>
      </c>
    </row>
    <row r="1226" ht="15.75" customHeight="1" spans="1:18">
      <c r="A1226" s="18">
        <v>1219</v>
      </c>
      <c r="B1226" s="32"/>
      <c r="C1226" s="22" t="s">
        <v>4285</v>
      </c>
      <c r="D1226" s="23" t="s">
        <v>2419</v>
      </c>
      <c r="E1226" s="24"/>
      <c r="F1226" s="23"/>
      <c r="G1226" s="24">
        <v>3</v>
      </c>
      <c r="H1226" s="25" t="s">
        <v>551</v>
      </c>
      <c r="I1226" s="26">
        <v>42522</v>
      </c>
      <c r="J1226" s="26">
        <v>42522</v>
      </c>
      <c r="K1226" s="27">
        <v>3735</v>
      </c>
      <c r="L1226" s="28">
        <v>2138.22</v>
      </c>
      <c r="M1226" s="28">
        <v>3400</v>
      </c>
      <c r="N1226" s="29">
        <v>0.77</v>
      </c>
      <c r="O1226" s="28">
        <v>2620</v>
      </c>
      <c r="P1226" s="30"/>
      <c r="Q1226" s="31" t="s">
        <v>4231</v>
      </c>
    </row>
    <row r="1227" ht="15.75" customHeight="1" spans="1:18">
      <c r="A1227" s="18">
        <v>1220</v>
      </c>
      <c r="B1227" s="32"/>
      <c r="C1227" s="22" t="s">
        <v>4286</v>
      </c>
      <c r="D1227" s="23" t="s">
        <v>2416</v>
      </c>
      <c r="E1227" s="24"/>
      <c r="F1227" s="22"/>
      <c r="G1227" s="24">
        <v>2</v>
      </c>
      <c r="H1227" s="25" t="s">
        <v>551</v>
      </c>
      <c r="I1227" s="26">
        <v>42552</v>
      </c>
      <c r="J1227" s="26">
        <v>42552</v>
      </c>
      <c r="K1227" s="27">
        <v>3400</v>
      </c>
      <c r="L1227" s="28">
        <v>2000.42</v>
      </c>
      <c r="M1227" s="28">
        <v>3060</v>
      </c>
      <c r="N1227" s="29">
        <v>0.66</v>
      </c>
      <c r="O1227" s="28">
        <v>2020</v>
      </c>
      <c r="P1227" s="34"/>
      <c r="Q1227" s="31" t="s">
        <v>4231</v>
      </c>
    </row>
    <row r="1228" ht="15.75" customHeight="1" spans="1:18">
      <c r="A1228" s="18">
        <v>1221</v>
      </c>
      <c r="B1228" s="32"/>
      <c r="C1228" s="22" t="s">
        <v>4287</v>
      </c>
      <c r="D1228" s="23" t="s">
        <v>2399</v>
      </c>
      <c r="E1228" s="24"/>
      <c r="F1228" s="22"/>
      <c r="G1228" s="24">
        <v>1</v>
      </c>
      <c r="H1228" s="25" t="s">
        <v>551</v>
      </c>
      <c r="I1228" s="26">
        <v>42583</v>
      </c>
      <c r="J1228" s="26">
        <v>42583</v>
      </c>
      <c r="K1228" s="27">
        <v>18800</v>
      </c>
      <c r="L1228" s="28">
        <v>11358.25</v>
      </c>
      <c r="M1228" s="28">
        <v>18240</v>
      </c>
      <c r="N1228" s="29">
        <v>0.78</v>
      </c>
      <c r="O1228" s="28">
        <v>14230</v>
      </c>
      <c r="P1228" s="34"/>
      <c r="Q1228" s="31" t="s">
        <v>4231</v>
      </c>
      <c r="R1228" s="37"/>
    </row>
    <row r="1229" ht="15.75" customHeight="1" spans="1:18">
      <c r="A1229" s="18">
        <v>1222</v>
      </c>
      <c r="B1229" s="32"/>
      <c r="C1229" s="22" t="s">
        <v>4288</v>
      </c>
      <c r="D1229" s="23" t="s">
        <v>2396</v>
      </c>
      <c r="E1229" s="24" t="s">
        <v>4289</v>
      </c>
      <c r="F1229" s="22"/>
      <c r="G1229" s="24">
        <v>1</v>
      </c>
      <c r="H1229" s="25" t="s">
        <v>551</v>
      </c>
      <c r="I1229" s="26">
        <v>42614</v>
      </c>
      <c r="J1229" s="26">
        <v>42614</v>
      </c>
      <c r="K1229" s="27">
        <v>1500</v>
      </c>
      <c r="L1229" s="28">
        <v>930</v>
      </c>
      <c r="M1229" s="28">
        <v>1350</v>
      </c>
      <c r="N1229" s="29">
        <v>0.68</v>
      </c>
      <c r="O1229" s="28">
        <v>920</v>
      </c>
      <c r="P1229" s="34"/>
      <c r="Q1229" s="31" t="s">
        <v>4231</v>
      </c>
    </row>
    <row r="1230" ht="15.75" customHeight="1" spans="1:18">
      <c r="A1230" s="18">
        <v>1223</v>
      </c>
      <c r="B1230" s="32"/>
      <c r="C1230" s="22" t="s">
        <v>4290</v>
      </c>
      <c r="D1230" s="23" t="s">
        <v>2421</v>
      </c>
      <c r="E1230" s="24"/>
      <c r="F1230" s="22"/>
      <c r="G1230" s="24">
        <v>1</v>
      </c>
      <c r="H1230" s="25" t="s">
        <v>551</v>
      </c>
      <c r="I1230" s="26">
        <v>42614</v>
      </c>
      <c r="J1230" s="26">
        <v>42614</v>
      </c>
      <c r="K1230" s="27">
        <v>34800</v>
      </c>
      <c r="L1230" s="28">
        <v>21576</v>
      </c>
      <c r="M1230" s="28">
        <v>31320</v>
      </c>
      <c r="N1230" s="29">
        <v>0.68</v>
      </c>
      <c r="O1230" s="28">
        <v>21300</v>
      </c>
      <c r="P1230" s="34"/>
      <c r="Q1230" s="31" t="s">
        <v>4231</v>
      </c>
    </row>
    <row r="1231" ht="15.75" customHeight="1" spans="1:18">
      <c r="A1231" s="18">
        <v>1224</v>
      </c>
      <c r="B1231" s="32"/>
      <c r="C1231" s="22" t="s">
        <v>4291</v>
      </c>
      <c r="D1231" s="23" t="s">
        <v>4292</v>
      </c>
      <c r="E1231" s="24"/>
      <c r="F1231" s="22"/>
      <c r="G1231" s="24">
        <v>3</v>
      </c>
      <c r="H1231" s="25" t="s">
        <v>551</v>
      </c>
      <c r="I1231" s="26">
        <v>43003</v>
      </c>
      <c r="J1231" s="26">
        <v>43003</v>
      </c>
      <c r="K1231" s="27">
        <v>5970</v>
      </c>
      <c r="L1231" s="28">
        <v>4835.64</v>
      </c>
      <c r="M1231" s="28">
        <v>5670</v>
      </c>
      <c r="N1231" s="29">
        <v>0.81</v>
      </c>
      <c r="O1231" s="28">
        <v>4590</v>
      </c>
      <c r="P1231" s="34"/>
      <c r="Q1231" s="31" t="s">
        <v>4231</v>
      </c>
    </row>
    <row r="1232" ht="15.75" customHeight="1" spans="1:18">
      <c r="A1232" s="18">
        <v>1225</v>
      </c>
      <c r="B1232" s="32"/>
      <c r="C1232" s="22" t="s">
        <v>4293</v>
      </c>
      <c r="D1232" s="23" t="s">
        <v>4294</v>
      </c>
      <c r="E1232" s="24"/>
      <c r="F1232" s="22"/>
      <c r="G1232" s="24">
        <v>1</v>
      </c>
      <c r="H1232" s="25" t="s">
        <v>551</v>
      </c>
      <c r="I1232" s="26">
        <v>43028</v>
      </c>
      <c r="J1232" s="26">
        <v>43028</v>
      </c>
      <c r="K1232" s="27">
        <v>5000</v>
      </c>
      <c r="L1232" s="28">
        <v>4129.13</v>
      </c>
      <c r="M1232" s="28">
        <v>4850</v>
      </c>
      <c r="N1232" s="29">
        <v>0.88</v>
      </c>
      <c r="O1232" s="28">
        <v>4270</v>
      </c>
      <c r="P1232" s="34"/>
      <c r="Q1232" s="31" t="s">
        <v>4231</v>
      </c>
    </row>
    <row r="1233" ht="15.75" customHeight="1" spans="1:17">
      <c r="A1233" s="18">
        <v>1226</v>
      </c>
      <c r="B1233" s="32"/>
      <c r="C1233" s="22" t="s">
        <v>4295</v>
      </c>
      <c r="D1233" s="23" t="s">
        <v>2639</v>
      </c>
      <c r="E1233" s="24"/>
      <c r="F1233" s="22"/>
      <c r="G1233" s="24">
        <v>1</v>
      </c>
      <c r="H1233" s="25" t="s">
        <v>551</v>
      </c>
      <c r="I1233" s="26">
        <v>43187</v>
      </c>
      <c r="J1233" s="26">
        <v>43187</v>
      </c>
      <c r="K1233" s="27">
        <v>3100</v>
      </c>
      <c r="L1233" s="28">
        <v>155</v>
      </c>
      <c r="M1233" s="28">
        <v>3100</v>
      </c>
      <c r="N1233" s="29">
        <v>0.92</v>
      </c>
      <c r="O1233" s="28">
        <v>2850</v>
      </c>
      <c r="P1233" s="34"/>
      <c r="Q1233" s="31" t="s">
        <v>4231</v>
      </c>
    </row>
    <row r="1234" ht="15.75" customHeight="1" spans="1:17">
      <c r="A1234" s="18">
        <v>1227</v>
      </c>
      <c r="B1234" s="32"/>
      <c r="C1234" s="22" t="s">
        <v>4296</v>
      </c>
      <c r="D1234" s="23" t="s">
        <v>3288</v>
      </c>
      <c r="E1234" s="24"/>
      <c r="F1234" s="22"/>
      <c r="G1234" s="24">
        <v>1</v>
      </c>
      <c r="H1234" s="25" t="s">
        <v>551</v>
      </c>
      <c r="I1234" s="26">
        <v>43187</v>
      </c>
      <c r="J1234" s="26">
        <v>43187</v>
      </c>
      <c r="K1234" s="27">
        <v>4500</v>
      </c>
      <c r="L1234" s="28">
        <v>1222.5</v>
      </c>
      <c r="M1234" s="28">
        <v>4500</v>
      </c>
      <c r="N1234" s="29">
        <v>0.92</v>
      </c>
      <c r="O1234" s="28">
        <v>4140</v>
      </c>
      <c r="P1234" s="34"/>
      <c r="Q1234" s="31" t="s">
        <v>4231</v>
      </c>
    </row>
    <row r="1235" ht="15.75" customHeight="1" spans="1:17">
      <c r="A1235" s="18">
        <v>1228</v>
      </c>
      <c r="B1235" s="32"/>
      <c r="C1235" s="22" t="s">
        <v>4297</v>
      </c>
      <c r="D1235" s="23" t="s">
        <v>2924</v>
      </c>
      <c r="E1235" s="24"/>
      <c r="F1235" s="22"/>
      <c r="G1235" s="24">
        <v>1</v>
      </c>
      <c r="H1235" s="25" t="s">
        <v>551</v>
      </c>
      <c r="I1235" s="26">
        <v>43187</v>
      </c>
      <c r="J1235" s="26">
        <v>43187</v>
      </c>
      <c r="K1235" s="27">
        <v>13000</v>
      </c>
      <c r="L1235" s="28">
        <v>3531.76</v>
      </c>
      <c r="M1235" s="28">
        <v>13000</v>
      </c>
      <c r="N1235" s="29">
        <v>0.92</v>
      </c>
      <c r="O1235" s="28">
        <v>11960</v>
      </c>
      <c r="P1235" s="34"/>
      <c r="Q1235" s="31" t="s">
        <v>4231</v>
      </c>
    </row>
    <row r="1236" ht="15.75" customHeight="1" spans="1:17">
      <c r="A1236" s="18">
        <v>1229</v>
      </c>
      <c r="B1236" s="32"/>
      <c r="C1236" s="22" t="s">
        <v>4298</v>
      </c>
      <c r="D1236" s="23" t="s">
        <v>2566</v>
      </c>
      <c r="E1236" s="24"/>
      <c r="F1236" s="22"/>
      <c r="G1236" s="24">
        <v>1</v>
      </c>
      <c r="H1236" s="25" t="s">
        <v>551</v>
      </c>
      <c r="I1236" s="26">
        <v>43187</v>
      </c>
      <c r="J1236" s="26">
        <v>43187</v>
      </c>
      <c r="K1236" s="27">
        <v>2000</v>
      </c>
      <c r="L1236" s="28">
        <v>1271.59</v>
      </c>
      <c r="M1236" s="28">
        <v>2000</v>
      </c>
      <c r="N1236" s="29">
        <v>0.92</v>
      </c>
      <c r="O1236" s="28">
        <v>1840</v>
      </c>
      <c r="P1236" s="34"/>
      <c r="Q1236" s="31" t="s">
        <v>4231</v>
      </c>
    </row>
    <row r="1237" ht="15.75" customHeight="1" spans="1:17">
      <c r="A1237" s="18">
        <v>1230</v>
      </c>
      <c r="B1237" s="32"/>
      <c r="C1237" s="22" t="s">
        <v>4299</v>
      </c>
      <c r="D1237" s="23" t="s">
        <v>4300</v>
      </c>
      <c r="E1237" s="24"/>
      <c r="F1237" s="22"/>
      <c r="G1237" s="24">
        <v>1</v>
      </c>
      <c r="H1237" s="25" t="s">
        <v>551</v>
      </c>
      <c r="I1237" s="26">
        <v>43198</v>
      </c>
      <c r="J1237" s="26">
        <v>43198</v>
      </c>
      <c r="K1237" s="27">
        <v>1485</v>
      </c>
      <c r="L1237" s="28">
        <v>1367.45</v>
      </c>
      <c r="M1237" s="28">
        <v>1490</v>
      </c>
      <c r="N1237" s="29">
        <v>0.9</v>
      </c>
      <c r="O1237" s="28">
        <v>1340</v>
      </c>
      <c r="P1237" s="34"/>
      <c r="Q1237" s="31" t="s">
        <v>4231</v>
      </c>
    </row>
    <row r="1238" ht="15.75" customHeight="1" spans="1:17">
      <c r="A1238" s="18">
        <v>1231</v>
      </c>
      <c r="B1238" s="32"/>
      <c r="C1238" s="22" t="s">
        <v>4301</v>
      </c>
      <c r="D1238" s="23" t="s">
        <v>4302</v>
      </c>
      <c r="E1238" s="24"/>
      <c r="F1238" s="22" t="s">
        <v>3243</v>
      </c>
      <c r="G1238" s="24">
        <v>6</v>
      </c>
      <c r="H1238" s="25" t="s">
        <v>551</v>
      </c>
      <c r="I1238" s="26">
        <v>43299</v>
      </c>
      <c r="J1238" s="26">
        <v>43299</v>
      </c>
      <c r="K1238" s="27">
        <v>3360</v>
      </c>
      <c r="L1238" s="28">
        <v>3253.6</v>
      </c>
      <c r="M1238" s="28">
        <v>3360</v>
      </c>
      <c r="N1238" s="29">
        <v>0.93</v>
      </c>
      <c r="O1238" s="28">
        <v>3120</v>
      </c>
      <c r="P1238" s="34"/>
      <c r="Q1238" s="31" t="s">
        <v>4231</v>
      </c>
    </row>
    <row r="1239" ht="15.75" customHeight="1" spans="1:17">
      <c r="A1239" s="18">
        <v>1232</v>
      </c>
      <c r="B1239" s="32"/>
      <c r="C1239" s="22" t="s">
        <v>4303</v>
      </c>
      <c r="D1239" s="23" t="s">
        <v>3527</v>
      </c>
      <c r="E1239" s="24"/>
      <c r="F1239" s="22" t="s">
        <v>2459</v>
      </c>
      <c r="G1239" s="24">
        <v>2</v>
      </c>
      <c r="H1239" s="25" t="s">
        <v>551</v>
      </c>
      <c r="I1239" s="26">
        <v>43307</v>
      </c>
      <c r="J1239" s="26">
        <v>43307</v>
      </c>
      <c r="K1239" s="27">
        <v>3100</v>
      </c>
      <c r="L1239" s="28">
        <v>2707.36</v>
      </c>
      <c r="M1239" s="28">
        <v>3100</v>
      </c>
      <c r="N1239" s="29">
        <v>0.91</v>
      </c>
      <c r="O1239" s="28">
        <v>2820</v>
      </c>
      <c r="P1239" s="34"/>
      <c r="Q1239" s="31" t="s">
        <v>4231</v>
      </c>
    </row>
    <row r="1240" ht="15.75" customHeight="1" spans="1:17">
      <c r="A1240" s="18">
        <v>1233</v>
      </c>
      <c r="B1240" s="32"/>
      <c r="C1240" s="22" t="s">
        <v>4304</v>
      </c>
      <c r="D1240" s="23" t="s">
        <v>2723</v>
      </c>
      <c r="E1240" s="24"/>
      <c r="F1240" s="22"/>
      <c r="G1240" s="24">
        <v>1</v>
      </c>
      <c r="H1240" s="25" t="s">
        <v>551</v>
      </c>
      <c r="I1240" s="26">
        <v>43312</v>
      </c>
      <c r="J1240" s="26">
        <v>43312</v>
      </c>
      <c r="K1240" s="27">
        <v>11760</v>
      </c>
      <c r="L1240" s="28">
        <v>11387.6</v>
      </c>
      <c r="M1240" s="28">
        <v>11760</v>
      </c>
      <c r="N1240" s="29">
        <v>0.94</v>
      </c>
      <c r="O1240" s="28">
        <v>11050</v>
      </c>
      <c r="P1240" s="34"/>
      <c r="Q1240" s="31" t="s">
        <v>4231</v>
      </c>
    </row>
    <row r="1241" ht="15.75" customHeight="1" spans="1:17">
      <c r="A1241" s="18">
        <v>1234</v>
      </c>
      <c r="B1241" s="32"/>
      <c r="C1241" s="22" t="s">
        <v>4305</v>
      </c>
      <c r="D1241" s="22" t="s">
        <v>4306</v>
      </c>
      <c r="E1241" s="24"/>
      <c r="F1241" s="22"/>
      <c r="G1241" s="24">
        <v>1</v>
      </c>
      <c r="H1241" s="25" t="s">
        <v>551</v>
      </c>
      <c r="I1241" s="26">
        <v>43350</v>
      </c>
      <c r="J1241" s="26">
        <v>43350</v>
      </c>
      <c r="K1241" s="27">
        <v>4600</v>
      </c>
      <c r="L1241" s="28">
        <v>4600</v>
      </c>
      <c r="M1241" s="28">
        <v>4600</v>
      </c>
      <c r="N1241" s="29">
        <v>0.94</v>
      </c>
      <c r="O1241" s="28">
        <v>4320</v>
      </c>
      <c r="P1241" s="34"/>
      <c r="Q1241" s="31" t="s">
        <v>4231</v>
      </c>
    </row>
    <row r="1242" ht="15.75" customHeight="1" spans="1:17">
      <c r="A1242" s="18">
        <v>1235</v>
      </c>
      <c r="B1242" s="32"/>
      <c r="C1242" s="22" t="s">
        <v>4307</v>
      </c>
      <c r="D1242" s="23" t="s">
        <v>2596</v>
      </c>
      <c r="E1242" s="24"/>
      <c r="F1242" s="22"/>
      <c r="G1242" s="24">
        <v>2</v>
      </c>
      <c r="H1242" s="25" t="s">
        <v>551</v>
      </c>
      <c r="I1242" s="26">
        <v>43341</v>
      </c>
      <c r="J1242" s="26">
        <v>43341</v>
      </c>
      <c r="K1242" s="27">
        <v>5006</v>
      </c>
      <c r="L1242" s="28">
        <v>4926.74</v>
      </c>
      <c r="M1242" s="28">
        <v>5010</v>
      </c>
      <c r="N1242" s="29">
        <v>0.95</v>
      </c>
      <c r="O1242" s="28">
        <v>4760</v>
      </c>
      <c r="P1242" s="34"/>
      <c r="Q1242" s="31" t="s">
        <v>4231</v>
      </c>
    </row>
    <row r="1243" ht="15.75" customHeight="1" spans="1:17">
      <c r="A1243" s="18">
        <v>1236</v>
      </c>
      <c r="B1243" s="32"/>
      <c r="C1243" s="22" t="s">
        <v>4308</v>
      </c>
      <c r="D1243" s="23" t="s">
        <v>2506</v>
      </c>
      <c r="E1243" s="24"/>
      <c r="F1243" s="22"/>
      <c r="G1243" s="24">
        <v>1</v>
      </c>
      <c r="H1243" s="25" t="s">
        <v>551</v>
      </c>
      <c r="I1243" s="26">
        <v>43343</v>
      </c>
      <c r="J1243" s="26">
        <v>43343</v>
      </c>
      <c r="K1243" s="35">
        <v>1600</v>
      </c>
      <c r="L1243" s="28">
        <v>1194.72</v>
      </c>
      <c r="M1243" s="28">
        <v>1600</v>
      </c>
      <c r="N1243" s="29">
        <v>0.94</v>
      </c>
      <c r="O1243" s="28">
        <v>1500</v>
      </c>
      <c r="P1243" s="34"/>
      <c r="Q1243" s="31" t="s">
        <v>4231</v>
      </c>
    </row>
    <row r="1244" ht="15.75" customHeight="1" spans="1:17">
      <c r="A1244" s="18">
        <v>1237</v>
      </c>
      <c r="B1244" s="32"/>
      <c r="C1244" s="22" t="s">
        <v>4309</v>
      </c>
      <c r="D1244" s="23" t="s">
        <v>3614</v>
      </c>
      <c r="E1244" s="24" t="s">
        <v>4310</v>
      </c>
      <c r="F1244" s="23"/>
      <c r="G1244" s="24">
        <v>1</v>
      </c>
      <c r="H1244" s="25" t="s">
        <v>551</v>
      </c>
      <c r="I1244" s="26">
        <v>43343</v>
      </c>
      <c r="J1244" s="26">
        <v>43343</v>
      </c>
      <c r="K1244" s="27">
        <v>1100</v>
      </c>
      <c r="L1244" s="28">
        <v>873.54</v>
      </c>
      <c r="M1244" s="28">
        <v>1100</v>
      </c>
      <c r="N1244" s="29">
        <v>0.94</v>
      </c>
      <c r="O1244" s="28">
        <v>1030</v>
      </c>
      <c r="P1244" s="34"/>
      <c r="Q1244" s="31" t="s">
        <v>4231</v>
      </c>
    </row>
    <row r="1245" ht="15.75" customHeight="1" spans="1:17">
      <c r="A1245" s="18">
        <v>1238</v>
      </c>
      <c r="B1245" s="32"/>
      <c r="C1245" s="22" t="s">
        <v>4311</v>
      </c>
      <c r="D1245" s="23" t="s">
        <v>2399</v>
      </c>
      <c r="E1245" s="24"/>
      <c r="F1245" s="22"/>
      <c r="G1245" s="24">
        <v>1</v>
      </c>
      <c r="H1245" s="25" t="s">
        <v>551</v>
      </c>
      <c r="I1245" s="26">
        <v>43187</v>
      </c>
      <c r="J1245" s="26">
        <v>43187</v>
      </c>
      <c r="K1245" s="27">
        <v>18800</v>
      </c>
      <c r="L1245" s="28">
        <v>11953.59</v>
      </c>
      <c r="M1245" s="28">
        <v>18800</v>
      </c>
      <c r="N1245" s="29">
        <v>0.92</v>
      </c>
      <c r="O1245" s="28">
        <v>17300</v>
      </c>
      <c r="P1245" s="34"/>
      <c r="Q1245" s="31" t="s">
        <v>4231</v>
      </c>
    </row>
    <row r="1246" ht="15.75" customHeight="1" spans="1:17">
      <c r="A1246" s="18">
        <v>1239</v>
      </c>
      <c r="B1246" s="32"/>
      <c r="C1246" s="22" t="s">
        <v>4312</v>
      </c>
      <c r="D1246" s="23" t="s">
        <v>4313</v>
      </c>
      <c r="E1246" s="24"/>
      <c r="F1246" s="22" t="s">
        <v>4314</v>
      </c>
      <c r="G1246" s="24">
        <v>1</v>
      </c>
      <c r="H1246" s="25" t="s">
        <v>2498</v>
      </c>
      <c r="I1246" s="26">
        <v>41974</v>
      </c>
      <c r="J1246" s="26">
        <v>41974</v>
      </c>
      <c r="K1246" s="27">
        <v>24800</v>
      </c>
      <c r="L1246" s="28">
        <v>7129.85</v>
      </c>
      <c r="M1246" s="28">
        <v>21820</v>
      </c>
      <c r="N1246" s="29">
        <v>0.28</v>
      </c>
      <c r="O1246" s="28">
        <v>6110</v>
      </c>
      <c r="P1246" s="34"/>
      <c r="Q1246" s="31" t="s">
        <v>4231</v>
      </c>
    </row>
    <row r="1247" ht="15.75" customHeight="1" spans="1:17">
      <c r="A1247" s="18">
        <v>1240</v>
      </c>
      <c r="B1247" s="32"/>
      <c r="C1247" s="22" t="s">
        <v>4315</v>
      </c>
      <c r="D1247" s="23" t="s">
        <v>3124</v>
      </c>
      <c r="E1247" s="24"/>
      <c r="F1247" s="22"/>
      <c r="G1247" s="24">
        <v>1</v>
      </c>
      <c r="H1247" s="25" t="s">
        <v>2498</v>
      </c>
      <c r="I1247" s="26">
        <v>42064</v>
      </c>
      <c r="J1247" s="26">
        <v>42064</v>
      </c>
      <c r="K1247" s="36">
        <v>5600</v>
      </c>
      <c r="L1247" s="28">
        <v>1875.86</v>
      </c>
      <c r="M1247" s="28">
        <v>5040</v>
      </c>
      <c r="N1247" s="29">
        <v>0.32</v>
      </c>
      <c r="O1247" s="28">
        <v>1610</v>
      </c>
      <c r="P1247" s="34"/>
      <c r="Q1247" s="31" t="s">
        <v>4231</v>
      </c>
    </row>
    <row r="1248" ht="15.75" customHeight="1" spans="1:17">
      <c r="A1248" s="18">
        <v>1241</v>
      </c>
      <c r="B1248" s="32"/>
      <c r="C1248" s="22" t="s">
        <v>4316</v>
      </c>
      <c r="D1248" s="22" t="s">
        <v>4317</v>
      </c>
      <c r="E1248" s="24"/>
      <c r="F1248" s="22"/>
      <c r="G1248" s="24">
        <v>1</v>
      </c>
      <c r="H1248" s="25" t="s">
        <v>2498</v>
      </c>
      <c r="I1248" s="26">
        <v>42875</v>
      </c>
      <c r="J1248" s="26">
        <v>42875</v>
      </c>
      <c r="K1248" s="36">
        <v>46000</v>
      </c>
      <c r="L1248" s="28">
        <v>34346.72</v>
      </c>
      <c r="M1248" s="28">
        <v>43700</v>
      </c>
      <c r="N1248" s="29">
        <v>0.68</v>
      </c>
      <c r="O1248" s="28">
        <v>29720</v>
      </c>
      <c r="P1248" s="34"/>
      <c r="Q1248" s="31" t="s">
        <v>4231</v>
      </c>
    </row>
    <row r="1249" ht="15.75" customHeight="1" spans="1:17">
      <c r="A1249" s="18">
        <v>1242</v>
      </c>
      <c r="B1249" s="32"/>
      <c r="C1249" s="22" t="s">
        <v>4318</v>
      </c>
      <c r="D1249" s="23" t="s">
        <v>4319</v>
      </c>
      <c r="E1249" s="24"/>
      <c r="F1249" s="22"/>
      <c r="G1249" s="24">
        <v>1</v>
      </c>
      <c r="H1249" s="25" t="s">
        <v>2498</v>
      </c>
      <c r="I1249" s="26">
        <v>43059</v>
      </c>
      <c r="J1249" s="26">
        <v>43059</v>
      </c>
      <c r="K1249" s="36">
        <v>35000</v>
      </c>
      <c r="L1249" s="28">
        <v>29458.3</v>
      </c>
      <c r="M1249" s="28">
        <v>33250</v>
      </c>
      <c r="N1249" s="29">
        <v>0.77</v>
      </c>
      <c r="O1249" s="28">
        <v>25600</v>
      </c>
      <c r="P1249" s="34"/>
      <c r="Q1249" s="31" t="s">
        <v>4231</v>
      </c>
    </row>
    <row r="1250" ht="15.75" customHeight="1" spans="1:17">
      <c r="A1250" s="18">
        <v>1243</v>
      </c>
      <c r="B1250" s="32"/>
      <c r="C1250" s="22" t="s">
        <v>4320</v>
      </c>
      <c r="D1250" s="23" t="s">
        <v>3302</v>
      </c>
      <c r="E1250" s="24"/>
      <c r="F1250" s="22"/>
      <c r="G1250" s="24">
        <v>1</v>
      </c>
      <c r="H1250" s="25" t="s">
        <v>2498</v>
      </c>
      <c r="I1250" s="26">
        <v>43219</v>
      </c>
      <c r="J1250" s="26">
        <v>43219</v>
      </c>
      <c r="K1250" s="36">
        <v>2500</v>
      </c>
      <c r="L1250" s="28">
        <v>1114.65</v>
      </c>
      <c r="M1250" s="28">
        <v>2500</v>
      </c>
      <c r="N1250" s="29">
        <v>0.85</v>
      </c>
      <c r="O1250" s="28">
        <v>2130</v>
      </c>
      <c r="P1250" s="34"/>
      <c r="Q1250" s="31" t="s">
        <v>4231</v>
      </c>
    </row>
    <row r="1251" ht="15.75" customHeight="1" spans="1:17">
      <c r="A1251" s="18">
        <v>1244</v>
      </c>
      <c r="B1251" s="32"/>
      <c r="C1251" s="22" t="s">
        <v>4321</v>
      </c>
      <c r="D1251" s="22" t="s">
        <v>2517</v>
      </c>
      <c r="E1251" s="24"/>
      <c r="F1251" s="22"/>
      <c r="G1251" s="24">
        <v>1</v>
      </c>
      <c r="H1251" s="25" t="s">
        <v>2498</v>
      </c>
      <c r="I1251" s="26">
        <v>43333</v>
      </c>
      <c r="J1251" s="26">
        <v>43333</v>
      </c>
      <c r="K1251" s="36">
        <v>8500</v>
      </c>
      <c r="L1251" s="28">
        <v>8365.42</v>
      </c>
      <c r="M1251" s="28">
        <v>8500</v>
      </c>
      <c r="N1251" s="29">
        <v>0.9</v>
      </c>
      <c r="O1251" s="28">
        <v>7650</v>
      </c>
      <c r="P1251" s="34"/>
      <c r="Q1251" s="31" t="s">
        <v>4231</v>
      </c>
    </row>
    <row r="1252" ht="15.75" customHeight="1" spans="1:17">
      <c r="A1252" s="18">
        <v>1245</v>
      </c>
      <c r="B1252" s="32"/>
      <c r="C1252" s="22" t="s">
        <v>4322</v>
      </c>
      <c r="D1252" s="22" t="s">
        <v>3985</v>
      </c>
      <c r="E1252" s="24" t="s">
        <v>3262</v>
      </c>
      <c r="F1252" s="22"/>
      <c r="G1252" s="24">
        <v>1</v>
      </c>
      <c r="H1252" s="25" t="s">
        <v>2498</v>
      </c>
      <c r="I1252" s="26">
        <v>42639</v>
      </c>
      <c r="J1252" s="26">
        <v>42639</v>
      </c>
      <c r="K1252" s="27">
        <v>84000</v>
      </c>
      <c r="L1252" s="28">
        <v>52080</v>
      </c>
      <c r="M1252" s="28">
        <v>84000</v>
      </c>
      <c r="N1252" s="29">
        <v>0.79</v>
      </c>
      <c r="O1252" s="28">
        <v>66360</v>
      </c>
      <c r="P1252" s="34"/>
      <c r="Q1252" s="31" t="s">
        <v>4231</v>
      </c>
    </row>
    <row r="1253" ht="15.75" customHeight="1" spans="1:17">
      <c r="A1253" s="18">
        <v>1246</v>
      </c>
      <c r="B1253" s="32"/>
      <c r="C1253" s="22" t="s">
        <v>4323</v>
      </c>
      <c r="D1253" s="22" t="s">
        <v>2749</v>
      </c>
      <c r="E1253" s="24"/>
      <c r="F1253" s="22"/>
      <c r="G1253" s="24">
        <v>1</v>
      </c>
      <c r="H1253" s="25" t="s">
        <v>626</v>
      </c>
      <c r="I1253" s="26">
        <v>41974</v>
      </c>
      <c r="J1253" s="26">
        <v>41974</v>
      </c>
      <c r="K1253" s="27">
        <v>84000</v>
      </c>
      <c r="L1253" s="28">
        <v>24150</v>
      </c>
      <c r="M1253" s="28">
        <v>73920</v>
      </c>
      <c r="N1253" s="29">
        <v>0.57</v>
      </c>
      <c r="O1253" s="28">
        <v>42130</v>
      </c>
      <c r="P1253" s="34"/>
      <c r="Q1253" s="31" t="s">
        <v>4231</v>
      </c>
    </row>
    <row r="1254" ht="15.75" customHeight="1" spans="1:17">
      <c r="A1254" s="18">
        <v>1247</v>
      </c>
      <c r="B1254" s="32"/>
      <c r="C1254" s="22" t="s">
        <v>4324</v>
      </c>
      <c r="D1254" s="23" t="s">
        <v>2527</v>
      </c>
      <c r="E1254" s="24"/>
      <c r="F1254" s="22"/>
      <c r="G1254" s="24">
        <v>216</v>
      </c>
      <c r="H1254" s="25" t="s">
        <v>626</v>
      </c>
      <c r="I1254" s="26">
        <v>42370</v>
      </c>
      <c r="J1254" s="26">
        <v>42370</v>
      </c>
      <c r="K1254" s="27">
        <v>151200</v>
      </c>
      <c r="L1254" s="28">
        <v>74592</v>
      </c>
      <c r="M1254" s="28">
        <v>143640</v>
      </c>
      <c r="N1254" s="29">
        <v>0.68</v>
      </c>
      <c r="O1254" s="28">
        <v>97680</v>
      </c>
      <c r="P1254" s="34"/>
      <c r="Q1254" s="31" t="s">
        <v>4231</v>
      </c>
    </row>
    <row r="1255" ht="15.75" customHeight="1" spans="1:17">
      <c r="A1255" s="18">
        <v>1248</v>
      </c>
      <c r="B1255" s="32"/>
      <c r="C1255" s="22" t="s">
        <v>4325</v>
      </c>
      <c r="D1255" s="22" t="s">
        <v>2489</v>
      </c>
      <c r="E1255" s="22"/>
      <c r="F1255" s="22"/>
      <c r="G1255" s="24">
        <v>1</v>
      </c>
      <c r="H1255" s="25" t="s">
        <v>2353</v>
      </c>
      <c r="I1255" s="26">
        <v>42461</v>
      </c>
      <c r="J1255" s="26">
        <v>42461</v>
      </c>
      <c r="K1255" s="27">
        <v>5760</v>
      </c>
      <c r="L1255" s="28">
        <v>3115.2</v>
      </c>
      <c r="M1255" s="28">
        <v>5470</v>
      </c>
      <c r="N1255" s="29">
        <v>0.7</v>
      </c>
      <c r="O1255" s="28">
        <v>3830</v>
      </c>
      <c r="P1255" s="34"/>
      <c r="Q1255" s="31" t="s">
        <v>4231</v>
      </c>
    </row>
    <row r="1256" ht="15.75" customHeight="1" spans="1:17">
      <c r="A1256" s="18">
        <v>1249</v>
      </c>
      <c r="B1256" s="32"/>
      <c r="C1256" s="22" t="s">
        <v>4326</v>
      </c>
      <c r="D1256" s="22" t="s">
        <v>2939</v>
      </c>
      <c r="E1256" s="24"/>
      <c r="F1256" s="22"/>
      <c r="G1256" s="24">
        <v>1</v>
      </c>
      <c r="H1256" s="25" t="s">
        <v>2353</v>
      </c>
      <c r="I1256" s="26">
        <v>42491</v>
      </c>
      <c r="J1256" s="26">
        <v>42491</v>
      </c>
      <c r="K1256" s="27">
        <v>40590</v>
      </c>
      <c r="L1256" s="28">
        <v>22594.96</v>
      </c>
      <c r="M1256" s="28">
        <v>38560</v>
      </c>
      <c r="N1256" s="29">
        <v>0.79</v>
      </c>
      <c r="O1256" s="28">
        <v>30460</v>
      </c>
      <c r="P1256" s="34"/>
      <c r="Q1256" s="31" t="s">
        <v>4231</v>
      </c>
    </row>
    <row r="1257" ht="15.75" customHeight="1" spans="1:17">
      <c r="A1257" s="18">
        <v>1250</v>
      </c>
      <c r="B1257" s="32"/>
      <c r="C1257" s="22" t="s">
        <v>4327</v>
      </c>
      <c r="D1257" s="22" t="s">
        <v>3822</v>
      </c>
      <c r="E1257" s="22"/>
      <c r="F1257" s="22"/>
      <c r="G1257" s="24">
        <v>1</v>
      </c>
      <c r="H1257" s="25" t="s">
        <v>2767</v>
      </c>
      <c r="I1257" s="26">
        <v>42552</v>
      </c>
      <c r="J1257" s="26">
        <v>42552</v>
      </c>
      <c r="K1257" s="27">
        <v>23896</v>
      </c>
      <c r="L1257" s="28">
        <v>14058.9</v>
      </c>
      <c r="M1257" s="28">
        <v>21510</v>
      </c>
      <c r="N1257" s="29">
        <v>0.83</v>
      </c>
      <c r="O1257" s="28">
        <v>17850</v>
      </c>
      <c r="P1257" s="34"/>
      <c r="Q1257" s="31" t="s">
        <v>4231</v>
      </c>
    </row>
    <row r="1258" ht="15.75" customHeight="1" spans="1:17">
      <c r="A1258" s="18">
        <v>1251</v>
      </c>
      <c r="B1258" s="32"/>
      <c r="C1258" s="22" t="s">
        <v>4328</v>
      </c>
      <c r="D1258" s="22" t="s">
        <v>4329</v>
      </c>
      <c r="E1258" s="22"/>
      <c r="F1258" s="22"/>
      <c r="G1258" s="24">
        <v>1</v>
      </c>
      <c r="H1258" s="25" t="s">
        <v>2486</v>
      </c>
      <c r="I1258" s="26">
        <v>42644</v>
      </c>
      <c r="J1258" s="26">
        <v>42644</v>
      </c>
      <c r="K1258" s="27">
        <v>48248</v>
      </c>
      <c r="L1258" s="28">
        <v>30677.61</v>
      </c>
      <c r="M1258" s="28">
        <v>43420</v>
      </c>
      <c r="N1258" s="29">
        <v>0.82</v>
      </c>
      <c r="O1258" s="28">
        <v>35600</v>
      </c>
      <c r="P1258" s="34"/>
      <c r="Q1258" s="31" t="s">
        <v>4231</v>
      </c>
    </row>
    <row r="1259" ht="15.75" customHeight="1" spans="1:17">
      <c r="A1259" s="18">
        <v>1252</v>
      </c>
      <c r="B1259" s="32"/>
      <c r="C1259" s="22" t="s">
        <v>4330</v>
      </c>
      <c r="D1259" s="22" t="s">
        <v>2603</v>
      </c>
      <c r="E1259" s="22"/>
      <c r="F1259" s="22"/>
      <c r="G1259" s="24">
        <v>1</v>
      </c>
      <c r="H1259" s="25" t="s">
        <v>2353</v>
      </c>
      <c r="I1259" s="26">
        <v>42644</v>
      </c>
      <c r="J1259" s="26">
        <v>42644</v>
      </c>
      <c r="K1259" s="27">
        <v>51998.4</v>
      </c>
      <c r="L1259" s="28">
        <v>33062.27</v>
      </c>
      <c r="M1259" s="28">
        <v>49400</v>
      </c>
      <c r="N1259" s="29">
        <v>0.82</v>
      </c>
      <c r="O1259" s="28">
        <v>40510</v>
      </c>
      <c r="P1259" s="34"/>
      <c r="Q1259" s="31" t="s">
        <v>4231</v>
      </c>
    </row>
    <row r="1260" ht="15.75" customHeight="1" spans="1:17">
      <c r="A1260" s="18">
        <v>1253</v>
      </c>
      <c r="B1260" s="32"/>
      <c r="C1260" s="22" t="s">
        <v>4331</v>
      </c>
      <c r="D1260" s="22" t="s">
        <v>4332</v>
      </c>
      <c r="E1260" s="22"/>
      <c r="F1260" s="22"/>
      <c r="G1260" s="24">
        <v>1</v>
      </c>
      <c r="H1260" s="25" t="s">
        <v>2353</v>
      </c>
      <c r="I1260" s="26">
        <v>42644</v>
      </c>
      <c r="J1260" s="26">
        <v>42644</v>
      </c>
      <c r="K1260" s="27">
        <v>225150.31</v>
      </c>
      <c r="L1260" s="28">
        <v>143158.07</v>
      </c>
      <c r="M1260" s="28">
        <v>204890</v>
      </c>
      <c r="N1260" s="29">
        <v>0.79</v>
      </c>
      <c r="O1260" s="28">
        <v>161860</v>
      </c>
      <c r="P1260" s="34"/>
      <c r="Q1260" s="31" t="s">
        <v>4231</v>
      </c>
    </row>
    <row r="1261" ht="15.75" customHeight="1" spans="1:17">
      <c r="A1261" s="18">
        <v>1254</v>
      </c>
      <c r="B1261" s="32"/>
      <c r="C1261" s="22" t="s">
        <v>4333</v>
      </c>
      <c r="D1261" s="22" t="s">
        <v>2747</v>
      </c>
      <c r="E1261" s="22"/>
      <c r="F1261" s="22"/>
      <c r="G1261" s="24">
        <v>1</v>
      </c>
      <c r="H1261" s="25" t="s">
        <v>551</v>
      </c>
      <c r="I1261" s="26">
        <v>42705</v>
      </c>
      <c r="J1261" s="26">
        <v>42705</v>
      </c>
      <c r="K1261" s="27">
        <v>46980</v>
      </c>
      <c r="L1261" s="28">
        <v>31359.15</v>
      </c>
      <c r="M1261" s="28">
        <v>43220</v>
      </c>
      <c r="N1261" s="29">
        <v>0.77</v>
      </c>
      <c r="O1261" s="28">
        <v>33280</v>
      </c>
      <c r="P1261" s="34"/>
      <c r="Q1261" s="31" t="s">
        <v>4231</v>
      </c>
    </row>
    <row r="1262" ht="15.75" customHeight="1" spans="1:17">
      <c r="A1262" s="18">
        <v>1255</v>
      </c>
      <c r="B1262" s="32"/>
      <c r="C1262" s="22" t="s">
        <v>4334</v>
      </c>
      <c r="D1262" s="22" t="s">
        <v>4214</v>
      </c>
      <c r="E1262" s="22" t="s">
        <v>2429</v>
      </c>
      <c r="F1262" s="22"/>
      <c r="G1262" s="24">
        <v>1</v>
      </c>
      <c r="H1262" s="25" t="s">
        <v>551</v>
      </c>
      <c r="I1262" s="26">
        <v>42850</v>
      </c>
      <c r="J1262" s="26">
        <v>42850</v>
      </c>
      <c r="K1262" s="27">
        <v>2800</v>
      </c>
      <c r="L1262" s="28">
        <v>2046.39</v>
      </c>
      <c r="M1262" s="28">
        <v>2800</v>
      </c>
      <c r="N1262" s="29">
        <v>0.84</v>
      </c>
      <c r="O1262" s="28">
        <v>2350</v>
      </c>
      <c r="P1262" s="34"/>
      <c r="Q1262" s="31" t="s">
        <v>4231</v>
      </c>
    </row>
    <row r="1263" ht="15.75" customHeight="1" spans="1:17">
      <c r="A1263" s="18">
        <v>1256</v>
      </c>
      <c r="B1263" s="32"/>
      <c r="C1263" s="22" t="s">
        <v>4335</v>
      </c>
      <c r="D1263" s="22" t="s">
        <v>2410</v>
      </c>
      <c r="E1263" s="22"/>
      <c r="F1263" s="22"/>
      <c r="G1263" s="24">
        <v>1</v>
      </c>
      <c r="H1263" s="25" t="s">
        <v>551</v>
      </c>
      <c r="I1263" s="26">
        <v>42865</v>
      </c>
      <c r="J1263" s="26">
        <v>42865</v>
      </c>
      <c r="K1263" s="27">
        <v>2600</v>
      </c>
      <c r="L1263" s="28">
        <v>1941.28</v>
      </c>
      <c r="M1263" s="28">
        <v>2470</v>
      </c>
      <c r="N1263" s="29">
        <v>0.76</v>
      </c>
      <c r="O1263" s="28">
        <v>1880</v>
      </c>
      <c r="P1263" s="34"/>
      <c r="Q1263" s="31" t="s">
        <v>4231</v>
      </c>
    </row>
    <row r="1264" ht="15.75" customHeight="1" spans="1:17">
      <c r="A1264" s="18">
        <v>1257</v>
      </c>
      <c r="B1264" s="32"/>
      <c r="C1264" s="22" t="s">
        <v>4336</v>
      </c>
      <c r="D1264" s="22" t="s">
        <v>2421</v>
      </c>
      <c r="E1264" s="22"/>
      <c r="F1264" s="22"/>
      <c r="G1264" s="24">
        <v>1</v>
      </c>
      <c r="H1264" s="25" t="s">
        <v>551</v>
      </c>
      <c r="I1264" s="26">
        <v>42865</v>
      </c>
      <c r="J1264" s="26">
        <v>42865</v>
      </c>
      <c r="K1264" s="36">
        <v>4700</v>
      </c>
      <c r="L1264" s="28">
        <v>3509.28</v>
      </c>
      <c r="M1264" s="28">
        <v>4470</v>
      </c>
      <c r="N1264" s="29">
        <v>0.76</v>
      </c>
      <c r="O1264" s="28">
        <v>3400</v>
      </c>
      <c r="P1264" s="34"/>
      <c r="Q1264" s="31" t="s">
        <v>4231</v>
      </c>
    </row>
    <row r="1265" ht="15.75" customHeight="1" spans="1:17">
      <c r="A1265" s="18">
        <v>1258</v>
      </c>
      <c r="B1265" s="32"/>
      <c r="C1265" s="22" t="s">
        <v>4337</v>
      </c>
      <c r="D1265" s="22" t="s">
        <v>3231</v>
      </c>
      <c r="E1265" s="22" t="s">
        <v>2502</v>
      </c>
      <c r="F1265" s="22"/>
      <c r="G1265" s="24">
        <v>1</v>
      </c>
      <c r="H1265" s="25" t="s">
        <v>551</v>
      </c>
      <c r="I1265" s="26">
        <v>42865</v>
      </c>
      <c r="J1265" s="26">
        <v>42865</v>
      </c>
      <c r="K1265" s="36">
        <v>4500</v>
      </c>
      <c r="L1265" s="28">
        <v>3360</v>
      </c>
      <c r="M1265" s="28">
        <v>4280</v>
      </c>
      <c r="N1265" s="29">
        <v>0.81</v>
      </c>
      <c r="O1265" s="28">
        <v>3470</v>
      </c>
      <c r="P1265" s="34"/>
      <c r="Q1265" s="31" t="s">
        <v>4231</v>
      </c>
    </row>
    <row r="1266" ht="15.75" customHeight="1" spans="1:17">
      <c r="A1266" s="18">
        <v>1259</v>
      </c>
      <c r="B1266" s="32"/>
      <c r="C1266" s="22" t="s">
        <v>4338</v>
      </c>
      <c r="D1266" s="22" t="s">
        <v>2419</v>
      </c>
      <c r="E1266" s="22"/>
      <c r="F1266" s="22"/>
      <c r="G1266" s="24">
        <v>1</v>
      </c>
      <c r="H1266" s="25" t="s">
        <v>551</v>
      </c>
      <c r="I1266" s="26">
        <v>42888</v>
      </c>
      <c r="J1266" s="26">
        <v>42888</v>
      </c>
      <c r="K1266" s="36">
        <v>2160</v>
      </c>
      <c r="L1266" s="28">
        <v>1647</v>
      </c>
      <c r="M1266" s="28">
        <v>2050</v>
      </c>
      <c r="N1266" s="29">
        <v>0.85</v>
      </c>
      <c r="O1266" s="28">
        <v>1740</v>
      </c>
      <c r="P1266" s="34"/>
      <c r="Q1266" s="31" t="s">
        <v>4231</v>
      </c>
    </row>
    <row r="1267" ht="15.75" customHeight="1" spans="1:17">
      <c r="A1267" s="18">
        <v>1260</v>
      </c>
      <c r="B1267" s="32"/>
      <c r="C1267" s="22" t="s">
        <v>4339</v>
      </c>
      <c r="D1267" s="22" t="s">
        <v>4216</v>
      </c>
      <c r="E1267" s="22"/>
      <c r="F1267" s="22"/>
      <c r="G1267" s="24">
        <v>1</v>
      </c>
      <c r="H1267" s="25" t="s">
        <v>626</v>
      </c>
      <c r="I1267" s="26">
        <v>43059</v>
      </c>
      <c r="J1267" s="26">
        <v>43059</v>
      </c>
      <c r="K1267" s="36">
        <v>37781</v>
      </c>
      <c r="L1267" s="28">
        <v>31799</v>
      </c>
      <c r="M1267" s="28">
        <v>35890</v>
      </c>
      <c r="N1267" s="29">
        <v>0.91</v>
      </c>
      <c r="O1267" s="28">
        <v>32660</v>
      </c>
      <c r="P1267" s="34"/>
      <c r="Q1267" s="31" t="s">
        <v>4231</v>
      </c>
    </row>
    <row r="1268" ht="15.75" customHeight="1" spans="1:17">
      <c r="A1268" s="18">
        <v>1261</v>
      </c>
      <c r="B1268" s="32"/>
      <c r="C1268" s="22" t="s">
        <v>4340</v>
      </c>
      <c r="D1268" s="22" t="s">
        <v>3842</v>
      </c>
      <c r="E1268" s="22"/>
      <c r="F1268" s="22"/>
      <c r="G1268" s="24">
        <v>1</v>
      </c>
      <c r="H1268" s="25" t="s">
        <v>551</v>
      </c>
      <c r="I1268" s="26">
        <v>43089</v>
      </c>
      <c r="J1268" s="26">
        <v>43089</v>
      </c>
      <c r="K1268" s="36">
        <v>9200</v>
      </c>
      <c r="L1268" s="28">
        <v>7888.97</v>
      </c>
      <c r="M1268" s="28">
        <v>8740</v>
      </c>
      <c r="N1268" s="29">
        <v>0.89</v>
      </c>
      <c r="O1268" s="28">
        <v>7780</v>
      </c>
      <c r="P1268" s="34"/>
      <c r="Q1268" s="31" t="s">
        <v>4231</v>
      </c>
    </row>
    <row r="1269" ht="15.75" customHeight="1" spans="1:17">
      <c r="A1269" s="18">
        <v>1262</v>
      </c>
      <c r="B1269" s="32"/>
      <c r="C1269" s="22" t="s">
        <v>4341</v>
      </c>
      <c r="D1269" s="22" t="s">
        <v>4222</v>
      </c>
      <c r="E1269" s="22"/>
      <c r="F1269" s="22"/>
      <c r="G1269" s="24">
        <v>200</v>
      </c>
      <c r="H1269" s="25" t="s">
        <v>626</v>
      </c>
      <c r="I1269" s="26">
        <v>43089</v>
      </c>
      <c r="J1269" s="26">
        <v>43089</v>
      </c>
      <c r="K1269" s="27">
        <v>7399.93</v>
      </c>
      <c r="L1269" s="28">
        <v>6345.4</v>
      </c>
      <c r="M1269" s="28">
        <v>7200</v>
      </c>
      <c r="N1269" s="29">
        <v>0.87</v>
      </c>
      <c r="O1269" s="28">
        <v>6260</v>
      </c>
      <c r="P1269" s="34"/>
      <c r="Q1269" s="31" t="s">
        <v>4231</v>
      </c>
    </row>
    <row r="1270" ht="15.75" customHeight="1" spans="1:17">
      <c r="A1270" s="18">
        <v>1263</v>
      </c>
      <c r="B1270" s="32"/>
      <c r="C1270" s="22" t="s">
        <v>4342</v>
      </c>
      <c r="D1270" s="22" t="s">
        <v>2442</v>
      </c>
      <c r="E1270" s="22"/>
      <c r="F1270" s="22"/>
      <c r="G1270" s="24">
        <v>1</v>
      </c>
      <c r="H1270" s="25" t="s">
        <v>551</v>
      </c>
      <c r="I1270" s="26">
        <v>43089</v>
      </c>
      <c r="J1270" s="26">
        <v>43089</v>
      </c>
      <c r="K1270" s="27">
        <v>12300</v>
      </c>
      <c r="L1270" s="28">
        <v>10547.25</v>
      </c>
      <c r="M1270" s="28">
        <v>11930</v>
      </c>
      <c r="N1270" s="29">
        <v>0.89</v>
      </c>
      <c r="O1270" s="28">
        <v>10620</v>
      </c>
      <c r="P1270" s="34"/>
      <c r="Q1270" s="31" t="s">
        <v>4231</v>
      </c>
    </row>
    <row r="1271" ht="15.75" customHeight="1" spans="1:17">
      <c r="A1271" s="18">
        <v>1264</v>
      </c>
      <c r="B1271" s="32"/>
      <c r="C1271" s="22" t="s">
        <v>4343</v>
      </c>
      <c r="D1271" s="22" t="s">
        <v>3932</v>
      </c>
      <c r="E1271" s="22"/>
      <c r="F1271" s="22"/>
      <c r="G1271" s="24">
        <v>1</v>
      </c>
      <c r="H1271" s="25" t="s">
        <v>551</v>
      </c>
      <c r="I1271" s="26">
        <v>43089</v>
      </c>
      <c r="J1271" s="26">
        <v>43089</v>
      </c>
      <c r="K1271" s="27">
        <v>5000</v>
      </c>
      <c r="L1271" s="28">
        <v>4287.47</v>
      </c>
      <c r="M1271" s="28">
        <v>4850</v>
      </c>
      <c r="N1271" s="29">
        <v>0.89</v>
      </c>
      <c r="O1271" s="28">
        <v>4320</v>
      </c>
      <c r="P1271" s="34"/>
      <c r="Q1271" s="31" t="s">
        <v>4231</v>
      </c>
    </row>
    <row r="1272" ht="15.75" customHeight="1" spans="1:17">
      <c r="A1272" s="18">
        <v>1265</v>
      </c>
      <c r="B1272" s="32"/>
      <c r="C1272" s="22" t="s">
        <v>4344</v>
      </c>
      <c r="D1272" s="22" t="s">
        <v>2469</v>
      </c>
      <c r="E1272" s="22" t="s">
        <v>4226</v>
      </c>
      <c r="F1272" s="23"/>
      <c r="G1272" s="24">
        <v>10</v>
      </c>
      <c r="H1272" s="25" t="s">
        <v>551</v>
      </c>
      <c r="I1272" s="26">
        <v>43214</v>
      </c>
      <c r="J1272" s="26">
        <v>43214</v>
      </c>
      <c r="K1272" s="27">
        <v>92000</v>
      </c>
      <c r="L1272" s="28">
        <v>84716.65</v>
      </c>
      <c r="M1272" s="28">
        <v>92000</v>
      </c>
      <c r="N1272" s="29">
        <v>0.94</v>
      </c>
      <c r="O1272" s="28">
        <v>86480</v>
      </c>
      <c r="P1272" s="34"/>
      <c r="Q1272" s="31" t="s">
        <v>4231</v>
      </c>
    </row>
    <row r="1273" ht="15.75" customHeight="1" spans="1:17">
      <c r="A1273" s="18">
        <v>1266</v>
      </c>
      <c r="B1273" s="32"/>
      <c r="C1273" s="22" t="s">
        <v>4345</v>
      </c>
      <c r="D1273" s="22" t="s">
        <v>4346</v>
      </c>
      <c r="E1273" s="22" t="s">
        <v>4347</v>
      </c>
      <c r="F1273" s="23"/>
      <c r="G1273" s="24">
        <v>1</v>
      </c>
      <c r="H1273" s="25" t="s">
        <v>551</v>
      </c>
      <c r="I1273" s="26">
        <v>43299</v>
      </c>
      <c r="J1273" s="26">
        <v>43299</v>
      </c>
      <c r="K1273" s="27">
        <v>9300</v>
      </c>
      <c r="L1273" s="28">
        <v>9005.5</v>
      </c>
      <c r="M1273" s="28">
        <v>9300</v>
      </c>
      <c r="N1273" s="29">
        <v>0.95</v>
      </c>
      <c r="O1273" s="28">
        <v>8840</v>
      </c>
      <c r="P1273" s="34"/>
      <c r="Q1273" s="31" t="s">
        <v>4231</v>
      </c>
    </row>
    <row r="1274" ht="15.75" customHeight="1" spans="1:17">
      <c r="A1274" s="18">
        <v>1267</v>
      </c>
      <c r="B1274" s="38"/>
      <c r="C1274" s="22" t="s">
        <v>4348</v>
      </c>
      <c r="D1274" s="22" t="s">
        <v>4349</v>
      </c>
      <c r="E1274" s="22"/>
      <c r="F1274" s="23"/>
      <c r="G1274" s="24">
        <v>1</v>
      </c>
      <c r="H1274" s="25" t="s">
        <v>2353</v>
      </c>
      <c r="I1274" s="26">
        <v>42675</v>
      </c>
      <c r="J1274" s="26">
        <v>42675</v>
      </c>
      <c r="K1274" s="27">
        <v>31009</v>
      </c>
      <c r="L1274" s="28">
        <v>20207.44</v>
      </c>
      <c r="M1274" s="28">
        <v>29460</v>
      </c>
      <c r="N1274" s="29">
        <v>0.76</v>
      </c>
      <c r="O1274" s="28">
        <v>22390</v>
      </c>
      <c r="P1274" s="34"/>
      <c r="Q1274" s="31" t="s">
        <v>4231</v>
      </c>
    </row>
    <row r="1275" ht="15.75" customHeight="1" spans="1:17">
      <c r="A1275" s="18">
        <v>1268</v>
      </c>
      <c r="B1275" s="18"/>
      <c r="C1275" s="22"/>
      <c r="D1275" s="48" t="s">
        <v>4350</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4351</v>
      </c>
      <c r="D1276" s="54" t="s">
        <v>2639</v>
      </c>
      <c r="E1276" s="22"/>
      <c r="F1276" s="22"/>
      <c r="G1276" s="24">
        <v>1</v>
      </c>
      <c r="H1276" s="25" t="s">
        <v>551</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4352</v>
      </c>
      <c r="D1277" s="54" t="s">
        <v>4353</v>
      </c>
      <c r="E1277" s="22"/>
      <c r="F1277" s="22"/>
      <c r="G1277" s="24">
        <v>1</v>
      </c>
      <c r="H1277" s="25" t="s">
        <v>551</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4354</v>
      </c>
      <c r="D1278" s="54" t="s">
        <v>2648</v>
      </c>
      <c r="E1278" s="22"/>
      <c r="F1278" s="22"/>
      <c r="G1278" s="24">
        <v>1</v>
      </c>
      <c r="H1278" s="25" t="s">
        <v>551</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4355</v>
      </c>
      <c r="D1279" s="54" t="s">
        <v>2394</v>
      </c>
      <c r="E1279" s="22"/>
      <c r="F1279" s="22"/>
      <c r="G1279" s="24">
        <v>1</v>
      </c>
      <c r="H1279" s="25" t="s">
        <v>626</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4356</v>
      </c>
      <c r="D1280" s="54" t="s">
        <v>4357</v>
      </c>
      <c r="E1280" s="22"/>
      <c r="F1280" s="22"/>
      <c r="G1280" s="24">
        <v>1</v>
      </c>
      <c r="H1280" s="25" t="s">
        <v>626</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4358</v>
      </c>
      <c r="D1281" s="54" t="s">
        <v>3677</v>
      </c>
      <c r="E1281" s="22"/>
      <c r="F1281" s="22"/>
      <c r="G1281" s="24">
        <v>1</v>
      </c>
      <c r="H1281" s="25" t="s">
        <v>626</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4359</v>
      </c>
      <c r="D1282" s="54" t="s">
        <v>2648</v>
      </c>
      <c r="E1282" s="22"/>
      <c r="F1282" s="22"/>
      <c r="G1282" s="24">
        <v>1</v>
      </c>
      <c r="H1282" s="25" t="s">
        <v>551</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4360</v>
      </c>
      <c r="D1283" s="54" t="s">
        <v>4361</v>
      </c>
      <c r="E1283" s="22"/>
      <c r="F1283" s="22"/>
      <c r="G1283" s="24">
        <v>1</v>
      </c>
      <c r="H1283" s="25" t="s">
        <v>551</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4362</v>
      </c>
      <c r="D1284" s="54" t="s">
        <v>4363</v>
      </c>
      <c r="E1284" s="22"/>
      <c r="F1284" s="22"/>
      <c r="G1284" s="24">
        <v>1</v>
      </c>
      <c r="H1284" s="25" t="s">
        <v>551</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4364</v>
      </c>
      <c r="D1285" s="54" t="s">
        <v>4365</v>
      </c>
      <c r="E1285" s="22"/>
      <c r="F1285" s="22"/>
      <c r="G1285" s="24">
        <v>1</v>
      </c>
      <c r="H1285" s="25" t="s">
        <v>551</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4366</v>
      </c>
      <c r="D1286" s="54" t="s">
        <v>2863</v>
      </c>
      <c r="E1286" s="22"/>
      <c r="F1286" s="22"/>
      <c r="G1286" s="24">
        <v>1</v>
      </c>
      <c r="H1286" s="25" t="s">
        <v>551</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4367</v>
      </c>
      <c r="D1287" s="54" t="s">
        <v>4368</v>
      </c>
      <c r="E1287" s="22"/>
      <c r="F1287" s="22"/>
      <c r="G1287" s="24">
        <v>1</v>
      </c>
      <c r="H1287" s="25" t="s">
        <v>551</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4369</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A1" sqref="$A1:$XFD1048576"/>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4370</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4371</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4372</v>
      </c>
      <c r="B9" s="203" t="s">
        <v>4373</v>
      </c>
      <c r="C9" s="204">
        <v>0</v>
      </c>
      <c r="D9" s="204">
        <v>0</v>
      </c>
      <c r="E9" s="204">
        <v>0</v>
      </c>
      <c r="F9" s="204">
        <v>0</v>
      </c>
      <c r="G9" s="200">
        <v>0</v>
      </c>
      <c r="H9" s="200">
        <v>0</v>
      </c>
      <c r="I9" s="201">
        <v>0</v>
      </c>
      <c r="J9" s="202">
        <v>0</v>
      </c>
    </row>
    <row r="10" ht="15.75" customHeight="1" spans="1:10">
      <c r="A10" s="197" t="s">
        <v>4374</v>
      </c>
      <c r="B10" s="203" t="s">
        <v>4375</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4376</v>
      </c>
      <c r="B11" s="203" t="s">
        <v>4377</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4378</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4379</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4380</v>
      </c>
      <c r="B16" s="203" t="s">
        <v>4381</v>
      </c>
      <c r="C16" s="204">
        <v>0</v>
      </c>
      <c r="D16" s="204">
        <v>0</v>
      </c>
      <c r="E16" s="204">
        <v>0</v>
      </c>
      <c r="F16" s="204">
        <v>0</v>
      </c>
      <c r="G16" s="200">
        <v>0</v>
      </c>
      <c r="H16" s="200">
        <v>0</v>
      </c>
      <c r="I16" s="201">
        <v>0</v>
      </c>
      <c r="J16" s="202">
        <v>0</v>
      </c>
    </row>
    <row r="17" ht="15.75" customHeight="1" spans="1:10">
      <c r="A17" s="197" t="s">
        <v>4382</v>
      </c>
      <c r="B17" s="203" t="s">
        <v>4383</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4384</v>
      </c>
      <c r="B19" s="203" t="s">
        <v>4385</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832</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4370</v>
      </c>
      <c r="B5" s="104"/>
      <c r="C5" s="104"/>
      <c r="N5" s="105" t="s">
        <v>454</v>
      </c>
      <c r="O5" s="105"/>
      <c r="P5" s="105"/>
      <c r="Q5" s="105"/>
    </row>
    <row r="6" s="74" customFormat="1" ht="15.75" customHeight="1" spans="1:19">
      <c r="A6" s="106" t="s">
        <v>455</v>
      </c>
      <c r="B6" s="107" t="s">
        <v>456</v>
      </c>
      <c r="C6" s="108" t="s">
        <v>507</v>
      </c>
      <c r="D6" s="109" t="s">
        <v>834</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835</v>
      </c>
      <c r="C8" s="117" t="s">
        <v>836</v>
      </c>
      <c r="D8" s="118" t="s">
        <v>837</v>
      </c>
      <c r="E8" s="118" t="s">
        <v>838</v>
      </c>
      <c r="F8" s="118" t="s">
        <v>839</v>
      </c>
      <c r="G8" s="119">
        <v>41030</v>
      </c>
      <c r="H8" s="61" t="s">
        <v>840</v>
      </c>
      <c r="I8" s="120">
        <v>867</v>
      </c>
      <c r="J8" s="121">
        <v>22746451.7</v>
      </c>
      <c r="K8" s="121">
        <v>18607715.36</v>
      </c>
      <c r="L8" s="122">
        <v>542910</v>
      </c>
      <c r="M8" s="123">
        <v>0.73</v>
      </c>
      <c r="N8" s="122">
        <v>396320</v>
      </c>
      <c r="O8" s="124"/>
      <c r="P8" s="125">
        <f t="shared" ref="P8:P71" si="0">L8/I8</f>
        <v>626</v>
      </c>
      <c r="Q8" s="126" t="s">
        <v>841</v>
      </c>
    </row>
    <row r="9" s="2" customFormat="1" ht="15.75" customHeight="1" spans="1:19">
      <c r="A9" s="115" t="s">
        <v>303</v>
      </c>
      <c r="B9" s="127"/>
      <c r="C9" s="128"/>
      <c r="D9" s="118" t="s">
        <v>837</v>
      </c>
      <c r="E9" s="118" t="s">
        <v>842</v>
      </c>
      <c r="F9" s="118" t="s">
        <v>839</v>
      </c>
      <c r="G9" s="119">
        <v>41030</v>
      </c>
      <c r="H9" s="61" t="s">
        <v>840</v>
      </c>
      <c r="I9" s="120">
        <v>867</v>
      </c>
      <c r="J9" s="129"/>
      <c r="K9" s="129"/>
      <c r="L9" s="122">
        <v>542910</v>
      </c>
      <c r="M9" s="123">
        <v>0.73</v>
      </c>
      <c r="N9" s="122">
        <v>396320</v>
      </c>
      <c r="O9" s="124"/>
      <c r="P9" s="125">
        <f t="shared" si="0"/>
        <v>626</v>
      </c>
      <c r="Q9" s="126" t="s">
        <v>841</v>
      </c>
    </row>
    <row r="10" s="2" customFormat="1" ht="15.75" customHeight="1" spans="1:19">
      <c r="A10" s="115" t="s">
        <v>304</v>
      </c>
      <c r="B10" s="127"/>
      <c r="C10" s="128"/>
      <c r="D10" s="118" t="s">
        <v>837</v>
      </c>
      <c r="E10" s="118" t="s">
        <v>843</v>
      </c>
      <c r="F10" s="118" t="s">
        <v>839</v>
      </c>
      <c r="G10" s="119">
        <v>41030</v>
      </c>
      <c r="H10" s="61" t="s">
        <v>840</v>
      </c>
      <c r="I10" s="120">
        <v>867</v>
      </c>
      <c r="J10" s="129"/>
      <c r="K10" s="129"/>
      <c r="L10" s="122">
        <v>542910</v>
      </c>
      <c r="M10" s="123">
        <v>0.73</v>
      </c>
      <c r="N10" s="122">
        <v>396320</v>
      </c>
      <c r="O10" s="124"/>
      <c r="P10" s="125">
        <f t="shared" si="0"/>
        <v>626</v>
      </c>
      <c r="Q10" s="126" t="s">
        <v>841</v>
      </c>
    </row>
    <row r="11" s="2" customFormat="1" ht="15.75" customHeight="1" spans="1:19">
      <c r="A11" s="115" t="s">
        <v>305</v>
      </c>
      <c r="B11" s="127"/>
      <c r="C11" s="128"/>
      <c r="D11" s="118" t="s">
        <v>837</v>
      </c>
      <c r="E11" s="118" t="s">
        <v>844</v>
      </c>
      <c r="F11" s="118" t="s">
        <v>839</v>
      </c>
      <c r="G11" s="119">
        <v>41030</v>
      </c>
      <c r="H11" s="61" t="s">
        <v>840</v>
      </c>
      <c r="I11" s="120">
        <v>867</v>
      </c>
      <c r="J11" s="129"/>
      <c r="K11" s="129"/>
      <c r="L11" s="122">
        <v>542910</v>
      </c>
      <c r="M11" s="123">
        <v>0.73</v>
      </c>
      <c r="N11" s="122">
        <v>396320</v>
      </c>
      <c r="O11" s="124"/>
      <c r="P11" s="125">
        <f t="shared" si="0"/>
        <v>626</v>
      </c>
      <c r="Q11" s="126" t="s">
        <v>841</v>
      </c>
    </row>
    <row r="12" s="2" customFormat="1" ht="15.75" customHeight="1" spans="1:19">
      <c r="A12" s="115" t="s">
        <v>306</v>
      </c>
      <c r="B12" s="127"/>
      <c r="C12" s="128"/>
      <c r="D12" s="118" t="s">
        <v>837</v>
      </c>
      <c r="E12" s="118" t="s">
        <v>845</v>
      </c>
      <c r="F12" s="118" t="s">
        <v>839</v>
      </c>
      <c r="G12" s="119">
        <v>41030</v>
      </c>
      <c r="H12" s="61" t="s">
        <v>840</v>
      </c>
      <c r="I12" s="120">
        <v>867</v>
      </c>
      <c r="J12" s="129"/>
      <c r="K12" s="129"/>
      <c r="L12" s="122">
        <v>542910</v>
      </c>
      <c r="M12" s="123">
        <v>0.73</v>
      </c>
      <c r="N12" s="122">
        <v>396320</v>
      </c>
      <c r="O12" s="124"/>
      <c r="P12" s="125">
        <f t="shared" si="0"/>
        <v>626</v>
      </c>
      <c r="Q12" s="126" t="s">
        <v>841</v>
      </c>
    </row>
    <row r="13" s="2" customFormat="1" ht="15.75" customHeight="1" spans="1:19">
      <c r="A13" s="115" t="s">
        <v>307</v>
      </c>
      <c r="B13" s="127"/>
      <c r="C13" s="128"/>
      <c r="D13" s="118" t="s">
        <v>837</v>
      </c>
      <c r="E13" s="118" t="s">
        <v>846</v>
      </c>
      <c r="F13" s="118" t="s">
        <v>839</v>
      </c>
      <c r="G13" s="119">
        <v>41030</v>
      </c>
      <c r="H13" s="61" t="s">
        <v>840</v>
      </c>
      <c r="I13" s="120">
        <v>867</v>
      </c>
      <c r="J13" s="129"/>
      <c r="K13" s="129"/>
      <c r="L13" s="122">
        <v>542910</v>
      </c>
      <c r="M13" s="123">
        <v>0.73</v>
      </c>
      <c r="N13" s="122">
        <v>396320</v>
      </c>
      <c r="O13" s="124"/>
      <c r="P13" s="125">
        <f t="shared" si="0"/>
        <v>626</v>
      </c>
      <c r="Q13" s="126" t="s">
        <v>841</v>
      </c>
    </row>
    <row r="14" s="2" customFormat="1" ht="15.75" customHeight="1" spans="1:19">
      <c r="A14" s="115" t="s">
        <v>308</v>
      </c>
      <c r="B14" s="127"/>
      <c r="C14" s="128"/>
      <c r="D14" s="118" t="s">
        <v>847</v>
      </c>
      <c r="E14" s="118" t="s">
        <v>848</v>
      </c>
      <c r="F14" s="118" t="s">
        <v>839</v>
      </c>
      <c r="G14" s="119">
        <v>41030</v>
      </c>
      <c r="H14" s="61" t="s">
        <v>840</v>
      </c>
      <c r="I14" s="120">
        <v>550</v>
      </c>
      <c r="J14" s="129"/>
      <c r="K14" s="129"/>
      <c r="L14" s="122">
        <v>371100</v>
      </c>
      <c r="M14" s="123">
        <v>0.73</v>
      </c>
      <c r="N14" s="122">
        <v>270900</v>
      </c>
      <c r="O14" s="124"/>
      <c r="P14" s="125">
        <f t="shared" si="0"/>
        <v>675</v>
      </c>
      <c r="Q14" s="126" t="s">
        <v>841</v>
      </c>
    </row>
    <row r="15" s="2" customFormat="1" ht="15.75" customHeight="1" spans="1:19">
      <c r="A15" s="115" t="s">
        <v>309</v>
      </c>
      <c r="B15" s="127"/>
      <c r="C15" s="128"/>
      <c r="D15" s="118" t="s">
        <v>847</v>
      </c>
      <c r="E15" s="118" t="s">
        <v>849</v>
      </c>
      <c r="F15" s="118" t="s">
        <v>839</v>
      </c>
      <c r="G15" s="119">
        <v>41030</v>
      </c>
      <c r="H15" s="61" t="s">
        <v>840</v>
      </c>
      <c r="I15" s="120">
        <v>550</v>
      </c>
      <c r="J15" s="129"/>
      <c r="K15" s="129"/>
      <c r="L15" s="122">
        <v>371100</v>
      </c>
      <c r="M15" s="123">
        <v>0.73</v>
      </c>
      <c r="N15" s="122">
        <v>270900</v>
      </c>
      <c r="O15" s="124"/>
      <c r="P15" s="125">
        <f t="shared" si="0"/>
        <v>675</v>
      </c>
      <c r="Q15" s="126" t="s">
        <v>841</v>
      </c>
    </row>
    <row r="16" s="2" customFormat="1" ht="15.75" customHeight="1" spans="1:19">
      <c r="A16" s="115" t="s">
        <v>310</v>
      </c>
      <c r="B16" s="127"/>
      <c r="C16" s="128"/>
      <c r="D16" s="118" t="s">
        <v>847</v>
      </c>
      <c r="E16" s="118" t="s">
        <v>850</v>
      </c>
      <c r="F16" s="118" t="s">
        <v>839</v>
      </c>
      <c r="G16" s="119">
        <v>41030</v>
      </c>
      <c r="H16" s="61" t="s">
        <v>840</v>
      </c>
      <c r="I16" s="120">
        <v>550</v>
      </c>
      <c r="J16" s="129"/>
      <c r="K16" s="129"/>
      <c r="L16" s="122">
        <v>371100</v>
      </c>
      <c r="M16" s="123">
        <v>0.73</v>
      </c>
      <c r="N16" s="122">
        <v>270900</v>
      </c>
      <c r="O16" s="124"/>
      <c r="P16" s="125">
        <f t="shared" si="0"/>
        <v>675</v>
      </c>
      <c r="Q16" s="126" t="s">
        <v>841</v>
      </c>
    </row>
    <row r="17" s="2" customFormat="1" ht="15.75" customHeight="1" spans="1:17">
      <c r="A17" s="115" t="s">
        <v>311</v>
      </c>
      <c r="B17" s="127"/>
      <c r="C17" s="128"/>
      <c r="D17" s="118" t="s">
        <v>847</v>
      </c>
      <c r="E17" s="118" t="s">
        <v>851</v>
      </c>
      <c r="F17" s="118" t="s">
        <v>839</v>
      </c>
      <c r="G17" s="119">
        <v>41030</v>
      </c>
      <c r="H17" s="61" t="s">
        <v>840</v>
      </c>
      <c r="I17" s="120">
        <v>550</v>
      </c>
      <c r="J17" s="129"/>
      <c r="K17" s="129"/>
      <c r="L17" s="122">
        <v>371100</v>
      </c>
      <c r="M17" s="123">
        <v>0.73</v>
      </c>
      <c r="N17" s="122">
        <v>270900</v>
      </c>
      <c r="O17" s="124"/>
      <c r="P17" s="125">
        <f t="shared" si="0"/>
        <v>675</v>
      </c>
      <c r="Q17" s="126" t="s">
        <v>841</v>
      </c>
    </row>
    <row r="18" s="2" customFormat="1" ht="15.75" customHeight="1" spans="1:17">
      <c r="A18" s="115" t="s">
        <v>312</v>
      </c>
      <c r="B18" s="127"/>
      <c r="C18" s="128"/>
      <c r="D18" s="118" t="s">
        <v>847</v>
      </c>
      <c r="E18" s="118" t="s">
        <v>852</v>
      </c>
      <c r="F18" s="118" t="s">
        <v>839</v>
      </c>
      <c r="G18" s="119">
        <v>41030</v>
      </c>
      <c r="H18" s="61" t="s">
        <v>840</v>
      </c>
      <c r="I18" s="120">
        <v>550</v>
      </c>
      <c r="J18" s="129"/>
      <c r="K18" s="129"/>
      <c r="L18" s="122">
        <v>371100</v>
      </c>
      <c r="M18" s="123">
        <v>0.73</v>
      </c>
      <c r="N18" s="122">
        <v>270900</v>
      </c>
      <c r="O18" s="124"/>
      <c r="P18" s="125">
        <f t="shared" si="0"/>
        <v>675</v>
      </c>
      <c r="Q18" s="126" t="s">
        <v>841</v>
      </c>
    </row>
    <row r="19" s="2" customFormat="1" ht="15.75" customHeight="1" spans="1:17">
      <c r="A19" s="115" t="s">
        <v>313</v>
      </c>
      <c r="B19" s="127"/>
      <c r="C19" s="128"/>
      <c r="D19" s="118" t="s">
        <v>847</v>
      </c>
      <c r="E19" s="118" t="s">
        <v>853</v>
      </c>
      <c r="F19" s="118" t="s">
        <v>839</v>
      </c>
      <c r="G19" s="119">
        <v>41030</v>
      </c>
      <c r="H19" s="61" t="s">
        <v>840</v>
      </c>
      <c r="I19" s="120">
        <v>550</v>
      </c>
      <c r="J19" s="129"/>
      <c r="K19" s="129"/>
      <c r="L19" s="122">
        <v>371100</v>
      </c>
      <c r="M19" s="123">
        <v>0.73</v>
      </c>
      <c r="N19" s="122">
        <v>270900</v>
      </c>
      <c r="O19" s="124"/>
      <c r="P19" s="125">
        <f t="shared" si="0"/>
        <v>675</v>
      </c>
      <c r="Q19" s="126" t="s">
        <v>841</v>
      </c>
    </row>
    <row r="20" s="2" customFormat="1" ht="15.75" customHeight="1" spans="1:17">
      <c r="A20" s="115" t="s">
        <v>314</v>
      </c>
      <c r="B20" s="127"/>
      <c r="C20" s="128"/>
      <c r="D20" s="118" t="s">
        <v>847</v>
      </c>
      <c r="E20" s="118" t="s">
        <v>854</v>
      </c>
      <c r="F20" s="118" t="s">
        <v>839</v>
      </c>
      <c r="G20" s="119">
        <v>41030</v>
      </c>
      <c r="H20" s="61" t="s">
        <v>840</v>
      </c>
      <c r="I20" s="120">
        <v>550</v>
      </c>
      <c r="J20" s="129"/>
      <c r="K20" s="129"/>
      <c r="L20" s="122">
        <v>371100</v>
      </c>
      <c r="M20" s="123">
        <v>0.73</v>
      </c>
      <c r="N20" s="122">
        <v>270900</v>
      </c>
      <c r="O20" s="124"/>
      <c r="P20" s="125">
        <f t="shared" si="0"/>
        <v>675</v>
      </c>
      <c r="Q20" s="126" t="s">
        <v>841</v>
      </c>
    </row>
    <row r="21" s="75" customFormat="1" ht="15.75" customHeight="1" spans="1:17">
      <c r="A21" s="115" t="s">
        <v>315</v>
      </c>
      <c r="B21" s="127"/>
      <c r="C21" s="128"/>
      <c r="D21" s="118" t="s">
        <v>847</v>
      </c>
      <c r="E21" s="118" t="s">
        <v>855</v>
      </c>
      <c r="F21" s="118" t="s">
        <v>839</v>
      </c>
      <c r="G21" s="119">
        <v>41030</v>
      </c>
      <c r="H21" s="61" t="s">
        <v>840</v>
      </c>
      <c r="I21" s="120">
        <v>550</v>
      </c>
      <c r="J21" s="129"/>
      <c r="K21" s="129"/>
      <c r="L21" s="122">
        <v>371100</v>
      </c>
      <c r="M21" s="123">
        <v>0.73</v>
      </c>
      <c r="N21" s="122">
        <v>270900</v>
      </c>
      <c r="O21" s="124"/>
      <c r="P21" s="125">
        <f t="shared" si="0"/>
        <v>675</v>
      </c>
      <c r="Q21" s="126" t="s">
        <v>841</v>
      </c>
    </row>
    <row r="22" s="2" customFormat="1" ht="15.75" customHeight="1" spans="1:17">
      <c r="A22" s="115" t="s">
        <v>316</v>
      </c>
      <c r="B22" s="127"/>
      <c r="C22" s="128"/>
      <c r="D22" s="118" t="s">
        <v>847</v>
      </c>
      <c r="E22" s="118" t="s">
        <v>856</v>
      </c>
      <c r="F22" s="118" t="s">
        <v>839</v>
      </c>
      <c r="G22" s="119">
        <v>41030</v>
      </c>
      <c r="H22" s="61" t="s">
        <v>840</v>
      </c>
      <c r="I22" s="120">
        <v>550</v>
      </c>
      <c r="J22" s="129"/>
      <c r="K22" s="129"/>
      <c r="L22" s="122">
        <v>371100</v>
      </c>
      <c r="M22" s="123">
        <v>0.73</v>
      </c>
      <c r="N22" s="122">
        <v>270900</v>
      </c>
      <c r="O22" s="124"/>
      <c r="P22" s="125">
        <f t="shared" si="0"/>
        <v>675</v>
      </c>
      <c r="Q22" s="126" t="s">
        <v>841</v>
      </c>
    </row>
    <row r="23" s="2" customFormat="1" ht="15.75" customHeight="1" spans="1:17">
      <c r="A23" s="115" t="s">
        <v>317</v>
      </c>
      <c r="B23" s="127"/>
      <c r="C23" s="128"/>
      <c r="D23" s="118" t="s">
        <v>847</v>
      </c>
      <c r="E23" s="118" t="s">
        <v>857</v>
      </c>
      <c r="F23" s="118" t="s">
        <v>839</v>
      </c>
      <c r="G23" s="119">
        <v>41030</v>
      </c>
      <c r="H23" s="61" t="s">
        <v>840</v>
      </c>
      <c r="I23" s="120">
        <v>550</v>
      </c>
      <c r="J23" s="129"/>
      <c r="K23" s="129"/>
      <c r="L23" s="122">
        <v>371100</v>
      </c>
      <c r="M23" s="123">
        <v>0.73</v>
      </c>
      <c r="N23" s="122">
        <v>270900</v>
      </c>
      <c r="O23" s="124"/>
      <c r="P23" s="125">
        <f t="shared" si="0"/>
        <v>675</v>
      </c>
      <c r="Q23" s="126" t="s">
        <v>841</v>
      </c>
    </row>
    <row r="24" s="2" customFormat="1" ht="15.75" customHeight="1" spans="1:17">
      <c r="A24" s="115" t="s">
        <v>318</v>
      </c>
      <c r="B24" s="127"/>
      <c r="C24" s="128"/>
      <c r="D24" s="118" t="s">
        <v>847</v>
      </c>
      <c r="E24" s="118" t="s">
        <v>858</v>
      </c>
      <c r="F24" s="118" t="s">
        <v>839</v>
      </c>
      <c r="G24" s="119">
        <v>41030</v>
      </c>
      <c r="H24" s="61" t="s">
        <v>840</v>
      </c>
      <c r="I24" s="120">
        <v>550</v>
      </c>
      <c r="J24" s="129"/>
      <c r="K24" s="129"/>
      <c r="L24" s="122">
        <v>371100</v>
      </c>
      <c r="M24" s="123">
        <v>0.73</v>
      </c>
      <c r="N24" s="122">
        <v>270900</v>
      </c>
      <c r="O24" s="124"/>
      <c r="P24" s="125">
        <f t="shared" si="0"/>
        <v>675</v>
      </c>
      <c r="Q24" s="126" t="s">
        <v>841</v>
      </c>
    </row>
    <row r="25" s="2" customFormat="1" ht="15.75" customHeight="1" spans="1:17">
      <c r="A25" s="115" t="s">
        <v>319</v>
      </c>
      <c r="B25" s="127"/>
      <c r="C25" s="128"/>
      <c r="D25" s="118" t="s">
        <v>847</v>
      </c>
      <c r="E25" s="118" t="s">
        <v>859</v>
      </c>
      <c r="F25" s="118" t="s">
        <v>839</v>
      </c>
      <c r="G25" s="119">
        <v>41030</v>
      </c>
      <c r="H25" s="61" t="s">
        <v>840</v>
      </c>
      <c r="I25" s="120">
        <v>550</v>
      </c>
      <c r="J25" s="129"/>
      <c r="K25" s="129"/>
      <c r="L25" s="122">
        <v>371100</v>
      </c>
      <c r="M25" s="123">
        <v>0.73</v>
      </c>
      <c r="N25" s="122">
        <v>270900</v>
      </c>
      <c r="O25" s="124"/>
      <c r="P25" s="125">
        <f t="shared" si="0"/>
        <v>675</v>
      </c>
      <c r="Q25" s="126" t="s">
        <v>841</v>
      </c>
    </row>
    <row r="26" s="2" customFormat="1" ht="15.75" customHeight="1" spans="1:17">
      <c r="A26" s="115" t="s">
        <v>320</v>
      </c>
      <c r="B26" s="127"/>
      <c r="C26" s="128"/>
      <c r="D26" s="118" t="s">
        <v>837</v>
      </c>
      <c r="E26" s="130" t="s">
        <v>860</v>
      </c>
      <c r="F26" s="118" t="s">
        <v>839</v>
      </c>
      <c r="G26" s="131">
        <v>41030</v>
      </c>
      <c r="H26" s="61" t="s">
        <v>840</v>
      </c>
      <c r="I26" s="120">
        <v>867</v>
      </c>
      <c r="J26" s="129"/>
      <c r="K26" s="129"/>
      <c r="L26" s="122">
        <v>542910</v>
      </c>
      <c r="M26" s="123">
        <v>0.73</v>
      </c>
      <c r="N26" s="122">
        <v>396320</v>
      </c>
      <c r="O26" s="124"/>
      <c r="P26" s="125">
        <f t="shared" si="0"/>
        <v>626</v>
      </c>
      <c r="Q26" s="126" t="s">
        <v>841</v>
      </c>
    </row>
    <row r="27" s="2" customFormat="1" ht="15.75" customHeight="1" spans="1:17">
      <c r="A27" s="115" t="s">
        <v>335</v>
      </c>
      <c r="B27" s="127"/>
      <c r="C27" s="128"/>
      <c r="D27" s="118" t="s">
        <v>837</v>
      </c>
      <c r="E27" s="130" t="s">
        <v>861</v>
      </c>
      <c r="F27" s="118" t="s">
        <v>839</v>
      </c>
      <c r="G27" s="131">
        <v>41030</v>
      </c>
      <c r="H27" s="61" t="s">
        <v>840</v>
      </c>
      <c r="I27" s="120">
        <v>867</v>
      </c>
      <c r="J27" s="129"/>
      <c r="K27" s="129"/>
      <c r="L27" s="122">
        <v>542910</v>
      </c>
      <c r="M27" s="123">
        <v>0.73</v>
      </c>
      <c r="N27" s="122">
        <v>396320</v>
      </c>
      <c r="O27" s="124"/>
      <c r="P27" s="125">
        <f t="shared" si="0"/>
        <v>626</v>
      </c>
      <c r="Q27" s="126" t="s">
        <v>841</v>
      </c>
    </row>
    <row r="28" s="2" customFormat="1" ht="15.75" customHeight="1" spans="1:17">
      <c r="A28" s="115" t="s">
        <v>336</v>
      </c>
      <c r="B28" s="127"/>
      <c r="C28" s="128"/>
      <c r="D28" s="118" t="s">
        <v>837</v>
      </c>
      <c r="E28" s="130" t="s">
        <v>862</v>
      </c>
      <c r="F28" s="118" t="s">
        <v>839</v>
      </c>
      <c r="G28" s="131">
        <v>41030</v>
      </c>
      <c r="H28" s="61" t="s">
        <v>840</v>
      </c>
      <c r="I28" s="120">
        <v>867</v>
      </c>
      <c r="J28" s="129"/>
      <c r="K28" s="129"/>
      <c r="L28" s="122">
        <v>542910</v>
      </c>
      <c r="M28" s="123">
        <v>0.73</v>
      </c>
      <c r="N28" s="122">
        <v>396320</v>
      </c>
      <c r="O28" s="124"/>
      <c r="P28" s="125">
        <f t="shared" si="0"/>
        <v>626</v>
      </c>
      <c r="Q28" s="126" t="s">
        <v>841</v>
      </c>
    </row>
    <row r="29" s="2" customFormat="1" ht="15.75" customHeight="1" spans="1:17">
      <c r="A29" s="115" t="s">
        <v>337</v>
      </c>
      <c r="B29" s="127"/>
      <c r="C29" s="128"/>
      <c r="D29" s="118" t="s">
        <v>837</v>
      </c>
      <c r="E29" s="130" t="s">
        <v>863</v>
      </c>
      <c r="F29" s="118" t="s">
        <v>839</v>
      </c>
      <c r="G29" s="131">
        <v>41030</v>
      </c>
      <c r="H29" s="61" t="s">
        <v>840</v>
      </c>
      <c r="I29" s="120">
        <v>867</v>
      </c>
      <c r="J29" s="129"/>
      <c r="K29" s="129"/>
      <c r="L29" s="122">
        <v>542910</v>
      </c>
      <c r="M29" s="123">
        <v>0.73</v>
      </c>
      <c r="N29" s="122">
        <v>396320</v>
      </c>
      <c r="O29" s="124"/>
      <c r="P29" s="125">
        <f t="shared" si="0"/>
        <v>626</v>
      </c>
      <c r="Q29" s="126" t="s">
        <v>841</v>
      </c>
    </row>
    <row r="30" s="2" customFormat="1" ht="15.75" customHeight="1" spans="1:17">
      <c r="A30" s="115" t="s">
        <v>864</v>
      </c>
      <c r="B30" s="127"/>
      <c r="C30" s="128"/>
      <c r="D30" s="118" t="s">
        <v>837</v>
      </c>
      <c r="E30" s="130" t="s">
        <v>865</v>
      </c>
      <c r="F30" s="118" t="s">
        <v>839</v>
      </c>
      <c r="G30" s="131">
        <v>41030</v>
      </c>
      <c r="H30" s="61" t="s">
        <v>840</v>
      </c>
      <c r="I30" s="120">
        <v>867</v>
      </c>
      <c r="J30" s="129"/>
      <c r="K30" s="129"/>
      <c r="L30" s="122">
        <v>542910</v>
      </c>
      <c r="M30" s="123">
        <v>0.73</v>
      </c>
      <c r="N30" s="122">
        <v>396320</v>
      </c>
      <c r="O30" s="124"/>
      <c r="P30" s="125">
        <f t="shared" si="0"/>
        <v>626</v>
      </c>
      <c r="Q30" s="126" t="s">
        <v>841</v>
      </c>
    </row>
    <row r="31" s="2" customFormat="1" ht="15.75" customHeight="1" spans="1:17">
      <c r="A31" s="115" t="s">
        <v>866</v>
      </c>
      <c r="B31" s="127"/>
      <c r="C31" s="128"/>
      <c r="D31" s="118" t="s">
        <v>837</v>
      </c>
      <c r="E31" s="130" t="s">
        <v>867</v>
      </c>
      <c r="F31" s="118" t="s">
        <v>839</v>
      </c>
      <c r="G31" s="131">
        <v>41030</v>
      </c>
      <c r="H31" s="61" t="s">
        <v>840</v>
      </c>
      <c r="I31" s="120">
        <v>867</v>
      </c>
      <c r="J31" s="129"/>
      <c r="K31" s="129"/>
      <c r="L31" s="122">
        <v>542910</v>
      </c>
      <c r="M31" s="123">
        <v>0.73</v>
      </c>
      <c r="N31" s="122">
        <v>396320</v>
      </c>
      <c r="O31" s="124"/>
      <c r="P31" s="125">
        <f t="shared" si="0"/>
        <v>626</v>
      </c>
      <c r="Q31" s="126" t="s">
        <v>841</v>
      </c>
    </row>
    <row r="32" s="2" customFormat="1" ht="15.75" customHeight="1" spans="1:17">
      <c r="A32" s="115" t="s">
        <v>868</v>
      </c>
      <c r="B32" s="127"/>
      <c r="C32" s="128"/>
      <c r="D32" s="118" t="s">
        <v>837</v>
      </c>
      <c r="E32" s="130" t="s">
        <v>869</v>
      </c>
      <c r="F32" s="118" t="s">
        <v>839</v>
      </c>
      <c r="G32" s="131">
        <v>41030</v>
      </c>
      <c r="H32" s="61" t="s">
        <v>840</v>
      </c>
      <c r="I32" s="120">
        <v>867</v>
      </c>
      <c r="J32" s="129"/>
      <c r="K32" s="129"/>
      <c r="L32" s="122">
        <v>542910</v>
      </c>
      <c r="M32" s="123">
        <v>0.73</v>
      </c>
      <c r="N32" s="122">
        <v>396320</v>
      </c>
      <c r="O32" s="124"/>
      <c r="P32" s="125">
        <f t="shared" si="0"/>
        <v>626</v>
      </c>
      <c r="Q32" s="126" t="s">
        <v>841</v>
      </c>
    </row>
    <row r="33" s="2" customFormat="1" ht="15.75" customHeight="1" spans="1:17">
      <c r="A33" s="115" t="s">
        <v>870</v>
      </c>
      <c r="B33" s="127"/>
      <c r="C33" s="128"/>
      <c r="D33" s="130" t="s">
        <v>847</v>
      </c>
      <c r="E33" s="130" t="s">
        <v>871</v>
      </c>
      <c r="F33" s="118" t="s">
        <v>839</v>
      </c>
      <c r="G33" s="131">
        <v>41030</v>
      </c>
      <c r="H33" s="61" t="s">
        <v>840</v>
      </c>
      <c r="I33" s="120">
        <v>550</v>
      </c>
      <c r="J33" s="129"/>
      <c r="K33" s="129"/>
      <c r="L33" s="122">
        <v>371100</v>
      </c>
      <c r="M33" s="123">
        <v>0.73</v>
      </c>
      <c r="N33" s="122">
        <v>270900</v>
      </c>
      <c r="O33" s="124"/>
      <c r="P33" s="125">
        <f t="shared" si="0"/>
        <v>675</v>
      </c>
      <c r="Q33" s="126" t="s">
        <v>841</v>
      </c>
    </row>
    <row r="34" s="2" customFormat="1" ht="15.75" customHeight="1" spans="1:17">
      <c r="A34" s="115" t="s">
        <v>872</v>
      </c>
      <c r="B34" s="127"/>
      <c r="C34" s="128"/>
      <c r="D34" s="130" t="s">
        <v>847</v>
      </c>
      <c r="E34" s="130" t="s">
        <v>873</v>
      </c>
      <c r="F34" s="118" t="s">
        <v>839</v>
      </c>
      <c r="G34" s="131">
        <v>41030</v>
      </c>
      <c r="H34" s="61" t="s">
        <v>840</v>
      </c>
      <c r="I34" s="120">
        <v>550</v>
      </c>
      <c r="J34" s="129"/>
      <c r="K34" s="129"/>
      <c r="L34" s="122">
        <v>371100</v>
      </c>
      <c r="M34" s="123">
        <v>0.73</v>
      </c>
      <c r="N34" s="122">
        <v>270900</v>
      </c>
      <c r="O34" s="124"/>
      <c r="P34" s="125">
        <f t="shared" si="0"/>
        <v>675</v>
      </c>
      <c r="Q34" s="126" t="s">
        <v>841</v>
      </c>
    </row>
    <row r="35" s="2" customFormat="1" ht="15.75" customHeight="1" spans="1:17">
      <c r="A35" s="115" t="s">
        <v>874</v>
      </c>
      <c r="B35" s="127"/>
      <c r="C35" s="128"/>
      <c r="D35" s="130" t="s">
        <v>847</v>
      </c>
      <c r="E35" s="130" t="s">
        <v>875</v>
      </c>
      <c r="F35" s="118" t="s">
        <v>839</v>
      </c>
      <c r="G35" s="131">
        <v>41030</v>
      </c>
      <c r="H35" s="61" t="s">
        <v>840</v>
      </c>
      <c r="I35" s="120">
        <v>550</v>
      </c>
      <c r="J35" s="129"/>
      <c r="K35" s="129"/>
      <c r="L35" s="122">
        <v>371100</v>
      </c>
      <c r="M35" s="123">
        <v>0.73</v>
      </c>
      <c r="N35" s="122">
        <v>270900</v>
      </c>
      <c r="O35" s="124"/>
      <c r="P35" s="125">
        <f t="shared" si="0"/>
        <v>675</v>
      </c>
      <c r="Q35" s="126" t="s">
        <v>841</v>
      </c>
    </row>
    <row r="36" s="75" customFormat="1" ht="15.75" customHeight="1" spans="1:17">
      <c r="A36" s="115" t="s">
        <v>876</v>
      </c>
      <c r="B36" s="127"/>
      <c r="C36" s="128"/>
      <c r="D36" s="130" t="s">
        <v>847</v>
      </c>
      <c r="E36" s="130" t="s">
        <v>877</v>
      </c>
      <c r="F36" s="118" t="s">
        <v>839</v>
      </c>
      <c r="G36" s="131">
        <v>41030</v>
      </c>
      <c r="H36" s="61" t="s">
        <v>840</v>
      </c>
      <c r="I36" s="120">
        <v>550</v>
      </c>
      <c r="J36" s="129"/>
      <c r="K36" s="129"/>
      <c r="L36" s="122">
        <v>371100</v>
      </c>
      <c r="M36" s="123">
        <v>0.73</v>
      </c>
      <c r="N36" s="122">
        <v>270900</v>
      </c>
      <c r="O36" s="124"/>
      <c r="P36" s="125">
        <f t="shared" si="0"/>
        <v>675</v>
      </c>
      <c r="Q36" s="126" t="s">
        <v>841</v>
      </c>
    </row>
    <row r="37" s="2" customFormat="1" ht="15.75" customHeight="1" spans="1:17">
      <c r="A37" s="115" t="s">
        <v>878</v>
      </c>
      <c r="B37" s="127"/>
      <c r="C37" s="128"/>
      <c r="D37" s="130" t="s">
        <v>847</v>
      </c>
      <c r="E37" s="130" t="s">
        <v>879</v>
      </c>
      <c r="F37" s="118" t="s">
        <v>839</v>
      </c>
      <c r="G37" s="131">
        <v>41030</v>
      </c>
      <c r="H37" s="61" t="s">
        <v>840</v>
      </c>
      <c r="I37" s="120">
        <v>550</v>
      </c>
      <c r="J37" s="129"/>
      <c r="K37" s="129"/>
      <c r="L37" s="122">
        <v>371100</v>
      </c>
      <c r="M37" s="123">
        <v>0.73</v>
      </c>
      <c r="N37" s="122">
        <v>270900</v>
      </c>
      <c r="O37" s="124"/>
      <c r="P37" s="125">
        <f t="shared" si="0"/>
        <v>675</v>
      </c>
      <c r="Q37" s="126" t="s">
        <v>841</v>
      </c>
    </row>
    <row r="38" s="2" customFormat="1" ht="15.75" customHeight="1" spans="1:17">
      <c r="A38" s="115" t="s">
        <v>880</v>
      </c>
      <c r="B38" s="127"/>
      <c r="C38" s="128"/>
      <c r="D38" s="130" t="s">
        <v>847</v>
      </c>
      <c r="E38" s="130" t="s">
        <v>881</v>
      </c>
      <c r="F38" s="118" t="s">
        <v>839</v>
      </c>
      <c r="G38" s="131">
        <v>41030</v>
      </c>
      <c r="H38" s="61" t="s">
        <v>840</v>
      </c>
      <c r="I38" s="120">
        <v>550</v>
      </c>
      <c r="J38" s="129"/>
      <c r="K38" s="129"/>
      <c r="L38" s="122">
        <v>371100</v>
      </c>
      <c r="M38" s="123">
        <v>0.73</v>
      </c>
      <c r="N38" s="122">
        <v>270900</v>
      </c>
      <c r="O38" s="124"/>
      <c r="P38" s="125">
        <f t="shared" si="0"/>
        <v>675</v>
      </c>
      <c r="Q38" s="126" t="s">
        <v>841</v>
      </c>
    </row>
    <row r="39" s="2" customFormat="1" ht="15.75" customHeight="1" spans="1:17">
      <c r="A39" s="115" t="s">
        <v>882</v>
      </c>
      <c r="B39" s="127"/>
      <c r="C39" s="128"/>
      <c r="D39" s="130" t="s">
        <v>847</v>
      </c>
      <c r="E39" s="130" t="s">
        <v>883</v>
      </c>
      <c r="F39" s="118" t="s">
        <v>839</v>
      </c>
      <c r="G39" s="131">
        <v>41030</v>
      </c>
      <c r="H39" s="61" t="s">
        <v>840</v>
      </c>
      <c r="I39" s="120">
        <v>550</v>
      </c>
      <c r="J39" s="129"/>
      <c r="K39" s="129"/>
      <c r="L39" s="122">
        <v>371100</v>
      </c>
      <c r="M39" s="123">
        <v>0.73</v>
      </c>
      <c r="N39" s="122">
        <v>270900</v>
      </c>
      <c r="O39" s="124"/>
      <c r="P39" s="125">
        <f t="shared" si="0"/>
        <v>675</v>
      </c>
      <c r="Q39" s="126" t="s">
        <v>841</v>
      </c>
    </row>
    <row r="40" s="2" customFormat="1" ht="15.75" customHeight="1" spans="1:17">
      <c r="A40" s="115" t="s">
        <v>884</v>
      </c>
      <c r="B40" s="127"/>
      <c r="C40" s="128"/>
      <c r="D40" s="130" t="s">
        <v>847</v>
      </c>
      <c r="E40" s="130" t="s">
        <v>885</v>
      </c>
      <c r="F40" s="118" t="s">
        <v>839</v>
      </c>
      <c r="G40" s="131">
        <v>41030</v>
      </c>
      <c r="H40" s="61" t="s">
        <v>840</v>
      </c>
      <c r="I40" s="120">
        <v>550</v>
      </c>
      <c r="J40" s="129"/>
      <c r="K40" s="129"/>
      <c r="L40" s="122">
        <v>371100</v>
      </c>
      <c r="M40" s="123">
        <v>0.73</v>
      </c>
      <c r="N40" s="122">
        <v>270900</v>
      </c>
      <c r="O40" s="124"/>
      <c r="P40" s="125">
        <f t="shared" si="0"/>
        <v>675</v>
      </c>
      <c r="Q40" s="126" t="s">
        <v>841</v>
      </c>
    </row>
    <row r="41" s="2" customFormat="1" ht="15.75" customHeight="1" spans="1:17">
      <c r="A41" s="115" t="s">
        <v>886</v>
      </c>
      <c r="B41" s="127"/>
      <c r="C41" s="128"/>
      <c r="D41" s="130" t="s">
        <v>847</v>
      </c>
      <c r="E41" s="130" t="s">
        <v>887</v>
      </c>
      <c r="F41" s="118" t="s">
        <v>839</v>
      </c>
      <c r="G41" s="131">
        <v>41030</v>
      </c>
      <c r="H41" s="61" t="s">
        <v>840</v>
      </c>
      <c r="I41" s="120">
        <v>550</v>
      </c>
      <c r="J41" s="129"/>
      <c r="K41" s="129"/>
      <c r="L41" s="122">
        <v>371100</v>
      </c>
      <c r="M41" s="123">
        <v>0.73</v>
      </c>
      <c r="N41" s="122">
        <v>270900</v>
      </c>
      <c r="O41" s="124"/>
      <c r="P41" s="125">
        <f t="shared" si="0"/>
        <v>675</v>
      </c>
      <c r="Q41" s="126" t="s">
        <v>841</v>
      </c>
    </row>
    <row r="42" s="2" customFormat="1" ht="15.75" customHeight="1" spans="1:17">
      <c r="A42" s="115" t="s">
        <v>888</v>
      </c>
      <c r="B42" s="127"/>
      <c r="C42" s="128"/>
      <c r="D42" s="130" t="s">
        <v>847</v>
      </c>
      <c r="E42" s="130" t="s">
        <v>889</v>
      </c>
      <c r="F42" s="118" t="s">
        <v>839</v>
      </c>
      <c r="G42" s="131">
        <v>41030</v>
      </c>
      <c r="H42" s="61" t="s">
        <v>840</v>
      </c>
      <c r="I42" s="120">
        <v>550</v>
      </c>
      <c r="J42" s="129"/>
      <c r="K42" s="129"/>
      <c r="L42" s="122">
        <v>371100</v>
      </c>
      <c r="M42" s="123">
        <v>0.73</v>
      </c>
      <c r="N42" s="122">
        <v>270900</v>
      </c>
      <c r="O42" s="124"/>
      <c r="P42" s="125">
        <f t="shared" si="0"/>
        <v>675</v>
      </c>
      <c r="Q42" s="126" t="s">
        <v>841</v>
      </c>
    </row>
    <row r="43" s="2" customFormat="1" ht="15.75" customHeight="1" spans="1:17">
      <c r="A43" s="115" t="s">
        <v>890</v>
      </c>
      <c r="B43" s="127"/>
      <c r="C43" s="128"/>
      <c r="D43" s="118" t="s">
        <v>837</v>
      </c>
      <c r="E43" s="130" t="s">
        <v>891</v>
      </c>
      <c r="F43" s="118" t="s">
        <v>839</v>
      </c>
      <c r="G43" s="131">
        <v>42644</v>
      </c>
      <c r="H43" s="61" t="s">
        <v>840</v>
      </c>
      <c r="I43" s="120">
        <v>867</v>
      </c>
      <c r="J43" s="129"/>
      <c r="K43" s="129"/>
      <c r="L43" s="122">
        <v>542910</v>
      </c>
      <c r="M43" s="123">
        <v>0.86</v>
      </c>
      <c r="N43" s="122">
        <v>466900</v>
      </c>
      <c r="O43" s="124"/>
      <c r="P43" s="125">
        <f t="shared" si="0"/>
        <v>626</v>
      </c>
      <c r="Q43" s="126" t="s">
        <v>841</v>
      </c>
    </row>
    <row r="44" s="2" customFormat="1" ht="15.75" customHeight="1" spans="1:17">
      <c r="A44" s="115" t="s">
        <v>892</v>
      </c>
      <c r="B44" s="127"/>
      <c r="C44" s="128"/>
      <c r="D44" s="118" t="s">
        <v>837</v>
      </c>
      <c r="E44" s="130" t="s">
        <v>893</v>
      </c>
      <c r="F44" s="118" t="s">
        <v>839</v>
      </c>
      <c r="G44" s="131">
        <v>42644</v>
      </c>
      <c r="H44" s="61" t="s">
        <v>840</v>
      </c>
      <c r="I44" s="120">
        <v>867</v>
      </c>
      <c r="J44" s="129"/>
      <c r="K44" s="129"/>
      <c r="L44" s="122">
        <v>542910</v>
      </c>
      <c r="M44" s="123">
        <v>0.86</v>
      </c>
      <c r="N44" s="122">
        <v>466900</v>
      </c>
      <c r="O44" s="124"/>
      <c r="P44" s="125">
        <f t="shared" si="0"/>
        <v>626</v>
      </c>
      <c r="Q44" s="126" t="s">
        <v>841</v>
      </c>
    </row>
    <row r="45" s="3" customFormat="1" ht="15.75" customHeight="1" spans="1:17">
      <c r="A45" s="115" t="s">
        <v>894</v>
      </c>
      <c r="B45" s="127"/>
      <c r="C45" s="128"/>
      <c r="D45" s="118" t="s">
        <v>837</v>
      </c>
      <c r="E45" s="130" t="s">
        <v>895</v>
      </c>
      <c r="F45" s="118" t="s">
        <v>839</v>
      </c>
      <c r="G45" s="131">
        <v>42644</v>
      </c>
      <c r="H45" s="61" t="s">
        <v>840</v>
      </c>
      <c r="I45" s="120">
        <v>867</v>
      </c>
      <c r="J45" s="129"/>
      <c r="K45" s="129"/>
      <c r="L45" s="122">
        <v>542910</v>
      </c>
      <c r="M45" s="123">
        <v>0.86</v>
      </c>
      <c r="N45" s="122">
        <v>466900</v>
      </c>
      <c r="O45" s="124"/>
      <c r="P45" s="125">
        <f t="shared" si="0"/>
        <v>626</v>
      </c>
      <c r="Q45" s="126" t="s">
        <v>841</v>
      </c>
    </row>
    <row r="46" s="3" customFormat="1" ht="15.75" customHeight="1" spans="1:17">
      <c r="A46" s="115" t="s">
        <v>896</v>
      </c>
      <c r="B46" s="127"/>
      <c r="C46" s="128"/>
      <c r="D46" s="118" t="s">
        <v>837</v>
      </c>
      <c r="E46" s="130" t="s">
        <v>897</v>
      </c>
      <c r="F46" s="118" t="s">
        <v>839</v>
      </c>
      <c r="G46" s="131">
        <v>42644</v>
      </c>
      <c r="H46" s="61" t="s">
        <v>840</v>
      </c>
      <c r="I46" s="120">
        <v>867</v>
      </c>
      <c r="J46" s="129"/>
      <c r="K46" s="129"/>
      <c r="L46" s="122">
        <v>542910</v>
      </c>
      <c r="M46" s="123">
        <v>0.86</v>
      </c>
      <c r="N46" s="122">
        <v>466900</v>
      </c>
      <c r="O46" s="124"/>
      <c r="P46" s="125">
        <f t="shared" si="0"/>
        <v>626</v>
      </c>
      <c r="Q46" s="126" t="s">
        <v>841</v>
      </c>
    </row>
    <row r="47" s="3" customFormat="1" ht="15.75" customHeight="1" spans="1:17">
      <c r="A47" s="115" t="s">
        <v>898</v>
      </c>
      <c r="B47" s="127"/>
      <c r="C47" s="128"/>
      <c r="D47" s="118" t="s">
        <v>837</v>
      </c>
      <c r="E47" s="130" t="s">
        <v>899</v>
      </c>
      <c r="F47" s="118" t="s">
        <v>839</v>
      </c>
      <c r="G47" s="131">
        <v>42644</v>
      </c>
      <c r="H47" s="61" t="s">
        <v>840</v>
      </c>
      <c r="I47" s="120">
        <v>867</v>
      </c>
      <c r="J47" s="129"/>
      <c r="K47" s="129"/>
      <c r="L47" s="122">
        <v>542910</v>
      </c>
      <c r="M47" s="123">
        <v>0.86</v>
      </c>
      <c r="N47" s="122">
        <v>466900</v>
      </c>
      <c r="O47" s="124"/>
      <c r="P47" s="125">
        <f t="shared" si="0"/>
        <v>626</v>
      </c>
      <c r="Q47" s="126" t="s">
        <v>841</v>
      </c>
    </row>
    <row r="48" s="3" customFormat="1" ht="15.75" customHeight="1" spans="1:17">
      <c r="A48" s="115" t="s">
        <v>900</v>
      </c>
      <c r="B48" s="127"/>
      <c r="C48" s="128"/>
      <c r="D48" s="118" t="s">
        <v>837</v>
      </c>
      <c r="E48" s="130" t="s">
        <v>901</v>
      </c>
      <c r="F48" s="118" t="s">
        <v>839</v>
      </c>
      <c r="G48" s="131">
        <v>42644</v>
      </c>
      <c r="H48" s="61" t="s">
        <v>840</v>
      </c>
      <c r="I48" s="120">
        <v>867</v>
      </c>
      <c r="J48" s="129"/>
      <c r="K48" s="129"/>
      <c r="L48" s="122">
        <v>542910</v>
      </c>
      <c r="M48" s="123">
        <v>0.86</v>
      </c>
      <c r="N48" s="122">
        <v>466900</v>
      </c>
      <c r="O48" s="124"/>
      <c r="P48" s="125">
        <f t="shared" si="0"/>
        <v>626</v>
      </c>
      <c r="Q48" s="126" t="s">
        <v>841</v>
      </c>
    </row>
    <row r="49" s="3" customFormat="1" ht="15.75" customHeight="1" spans="1:17">
      <c r="A49" s="115" t="s">
        <v>902</v>
      </c>
      <c r="B49" s="127"/>
      <c r="C49" s="128"/>
      <c r="D49" s="118" t="s">
        <v>837</v>
      </c>
      <c r="E49" s="130" t="s">
        <v>903</v>
      </c>
      <c r="F49" s="118" t="s">
        <v>839</v>
      </c>
      <c r="G49" s="131">
        <v>42644</v>
      </c>
      <c r="H49" s="61" t="s">
        <v>840</v>
      </c>
      <c r="I49" s="120">
        <v>867</v>
      </c>
      <c r="J49" s="129"/>
      <c r="K49" s="129"/>
      <c r="L49" s="122">
        <v>542910</v>
      </c>
      <c r="M49" s="123">
        <v>0.86</v>
      </c>
      <c r="N49" s="122">
        <v>466900</v>
      </c>
      <c r="O49" s="124"/>
      <c r="P49" s="125">
        <f t="shared" si="0"/>
        <v>626</v>
      </c>
      <c r="Q49" s="126" t="s">
        <v>841</v>
      </c>
    </row>
    <row r="50" s="3" customFormat="1" ht="15.75" customHeight="1" spans="1:17">
      <c r="A50" s="115" t="s">
        <v>904</v>
      </c>
      <c r="B50" s="127"/>
      <c r="C50" s="128"/>
      <c r="D50" s="118" t="s">
        <v>847</v>
      </c>
      <c r="E50" s="130">
        <v>301</v>
      </c>
      <c r="F50" s="118" t="s">
        <v>839</v>
      </c>
      <c r="G50" s="131">
        <v>42644</v>
      </c>
      <c r="H50" s="61" t="s">
        <v>840</v>
      </c>
      <c r="I50" s="120">
        <v>550</v>
      </c>
      <c r="J50" s="129"/>
      <c r="K50" s="129"/>
      <c r="L50" s="122">
        <v>371100</v>
      </c>
      <c r="M50" s="123">
        <v>0.86</v>
      </c>
      <c r="N50" s="122">
        <v>319150</v>
      </c>
      <c r="O50" s="124"/>
      <c r="P50" s="125">
        <f t="shared" si="0"/>
        <v>675</v>
      </c>
      <c r="Q50" s="126" t="s">
        <v>841</v>
      </c>
    </row>
    <row r="51" s="2" customFormat="1" ht="15.75" customHeight="1" spans="1:17">
      <c r="A51" s="115" t="s">
        <v>905</v>
      </c>
      <c r="B51" s="127"/>
      <c r="C51" s="128"/>
      <c r="D51" s="118" t="s">
        <v>847</v>
      </c>
      <c r="E51" s="130">
        <v>302</v>
      </c>
      <c r="F51" s="118" t="s">
        <v>839</v>
      </c>
      <c r="G51" s="131">
        <v>42644</v>
      </c>
      <c r="H51" s="61" t="s">
        <v>840</v>
      </c>
      <c r="I51" s="120">
        <v>550</v>
      </c>
      <c r="J51" s="129"/>
      <c r="K51" s="129"/>
      <c r="L51" s="122">
        <v>371100</v>
      </c>
      <c r="M51" s="123">
        <v>0.86</v>
      </c>
      <c r="N51" s="122">
        <v>319150</v>
      </c>
      <c r="O51" s="124"/>
      <c r="P51" s="125">
        <f t="shared" si="0"/>
        <v>675</v>
      </c>
      <c r="Q51" s="126" t="s">
        <v>841</v>
      </c>
    </row>
    <row r="52" s="2" customFormat="1" ht="15.75" customHeight="1" spans="1:17">
      <c r="A52" s="115" t="s">
        <v>906</v>
      </c>
      <c r="B52" s="127"/>
      <c r="C52" s="128"/>
      <c r="D52" s="118" t="s">
        <v>847</v>
      </c>
      <c r="E52" s="130">
        <v>303</v>
      </c>
      <c r="F52" s="118" t="s">
        <v>839</v>
      </c>
      <c r="G52" s="131">
        <v>42644</v>
      </c>
      <c r="H52" s="61" t="s">
        <v>840</v>
      </c>
      <c r="I52" s="120">
        <v>550</v>
      </c>
      <c r="J52" s="129"/>
      <c r="K52" s="129"/>
      <c r="L52" s="122">
        <v>371100</v>
      </c>
      <c r="M52" s="123">
        <v>0.86</v>
      </c>
      <c r="N52" s="122">
        <v>319150</v>
      </c>
      <c r="O52" s="124"/>
      <c r="P52" s="125">
        <f t="shared" si="0"/>
        <v>675</v>
      </c>
      <c r="Q52" s="126" t="s">
        <v>841</v>
      </c>
    </row>
    <row r="53" s="2" customFormat="1" ht="15.75" customHeight="1" spans="1:17">
      <c r="A53" s="115" t="s">
        <v>907</v>
      </c>
      <c r="B53" s="127"/>
      <c r="C53" s="128"/>
      <c r="D53" s="118" t="s">
        <v>847</v>
      </c>
      <c r="E53" s="130">
        <v>304</v>
      </c>
      <c r="F53" s="118" t="s">
        <v>839</v>
      </c>
      <c r="G53" s="131">
        <v>42644</v>
      </c>
      <c r="H53" s="61" t="s">
        <v>840</v>
      </c>
      <c r="I53" s="120">
        <v>550</v>
      </c>
      <c r="J53" s="129"/>
      <c r="K53" s="129"/>
      <c r="L53" s="122">
        <v>371100</v>
      </c>
      <c r="M53" s="123">
        <v>0.86</v>
      </c>
      <c r="N53" s="122">
        <v>319150</v>
      </c>
      <c r="O53" s="124"/>
      <c r="P53" s="125">
        <f t="shared" si="0"/>
        <v>675</v>
      </c>
      <c r="Q53" s="126" t="s">
        <v>841</v>
      </c>
    </row>
    <row r="54" s="2" customFormat="1" ht="15.75" customHeight="1" spans="1:17">
      <c r="A54" s="115" t="s">
        <v>908</v>
      </c>
      <c r="B54" s="127"/>
      <c r="C54" s="128"/>
      <c r="D54" s="118" t="s">
        <v>847</v>
      </c>
      <c r="E54" s="130">
        <v>305</v>
      </c>
      <c r="F54" s="118" t="s">
        <v>839</v>
      </c>
      <c r="G54" s="131">
        <v>42644</v>
      </c>
      <c r="H54" s="61" t="s">
        <v>840</v>
      </c>
      <c r="I54" s="120">
        <v>550</v>
      </c>
      <c r="J54" s="129"/>
      <c r="K54" s="129"/>
      <c r="L54" s="122">
        <v>371100</v>
      </c>
      <c r="M54" s="123">
        <v>0.86</v>
      </c>
      <c r="N54" s="122">
        <v>319150</v>
      </c>
      <c r="O54" s="124"/>
      <c r="P54" s="125">
        <f t="shared" si="0"/>
        <v>675</v>
      </c>
      <c r="Q54" s="126" t="s">
        <v>841</v>
      </c>
    </row>
    <row r="55" s="2" customFormat="1" ht="15.75" customHeight="1" spans="1:17">
      <c r="A55" s="115" t="s">
        <v>909</v>
      </c>
      <c r="B55" s="127"/>
      <c r="C55" s="128"/>
      <c r="D55" s="118" t="s">
        <v>847</v>
      </c>
      <c r="E55" s="130">
        <v>306</v>
      </c>
      <c r="F55" s="118" t="s">
        <v>839</v>
      </c>
      <c r="G55" s="131">
        <v>42644</v>
      </c>
      <c r="H55" s="61" t="s">
        <v>840</v>
      </c>
      <c r="I55" s="120">
        <v>550</v>
      </c>
      <c r="J55" s="129"/>
      <c r="K55" s="129"/>
      <c r="L55" s="122">
        <v>371100</v>
      </c>
      <c r="M55" s="123">
        <v>0.86</v>
      </c>
      <c r="N55" s="122">
        <v>319150</v>
      </c>
      <c r="O55" s="124"/>
      <c r="P55" s="125">
        <f t="shared" si="0"/>
        <v>675</v>
      </c>
      <c r="Q55" s="126" t="s">
        <v>841</v>
      </c>
    </row>
    <row r="56" s="2" customFormat="1" ht="15.75" customHeight="1" spans="1:17">
      <c r="A56" s="115" t="s">
        <v>910</v>
      </c>
      <c r="B56" s="127"/>
      <c r="C56" s="128"/>
      <c r="D56" s="118" t="s">
        <v>847</v>
      </c>
      <c r="E56" s="130">
        <v>307</v>
      </c>
      <c r="F56" s="118" t="s">
        <v>839</v>
      </c>
      <c r="G56" s="131">
        <v>42644</v>
      </c>
      <c r="H56" s="61" t="s">
        <v>840</v>
      </c>
      <c r="I56" s="120">
        <v>550</v>
      </c>
      <c r="J56" s="129"/>
      <c r="K56" s="129"/>
      <c r="L56" s="122">
        <v>371100</v>
      </c>
      <c r="M56" s="123">
        <v>0.86</v>
      </c>
      <c r="N56" s="122">
        <v>319150</v>
      </c>
      <c r="O56" s="124"/>
      <c r="P56" s="125">
        <f t="shared" si="0"/>
        <v>675</v>
      </c>
      <c r="Q56" s="126" t="s">
        <v>841</v>
      </c>
    </row>
    <row r="57" s="2" customFormat="1" ht="15.75" customHeight="1" spans="1:17">
      <c r="A57" s="115" t="s">
        <v>911</v>
      </c>
      <c r="B57" s="127"/>
      <c r="C57" s="128"/>
      <c r="D57" s="118" t="s">
        <v>837</v>
      </c>
      <c r="E57" s="130" t="s">
        <v>912</v>
      </c>
      <c r="F57" s="118" t="s">
        <v>839</v>
      </c>
      <c r="G57" s="131">
        <v>42644</v>
      </c>
      <c r="H57" s="61" t="s">
        <v>840</v>
      </c>
      <c r="I57" s="120">
        <v>867</v>
      </c>
      <c r="J57" s="129"/>
      <c r="K57" s="129"/>
      <c r="L57" s="122">
        <v>542910</v>
      </c>
      <c r="M57" s="123">
        <v>0.86</v>
      </c>
      <c r="N57" s="122">
        <v>466900</v>
      </c>
      <c r="O57" s="124"/>
      <c r="P57" s="125">
        <f t="shared" si="0"/>
        <v>626</v>
      </c>
      <c r="Q57" s="126" t="s">
        <v>841</v>
      </c>
    </row>
    <row r="58" s="2" customFormat="1" ht="15.75" customHeight="1" spans="1:17">
      <c r="A58" s="115" t="s">
        <v>913</v>
      </c>
      <c r="B58" s="127"/>
      <c r="C58" s="128"/>
      <c r="D58" s="118" t="s">
        <v>837</v>
      </c>
      <c r="E58" s="130" t="s">
        <v>914</v>
      </c>
      <c r="F58" s="118" t="s">
        <v>839</v>
      </c>
      <c r="G58" s="131">
        <v>42644</v>
      </c>
      <c r="H58" s="61" t="s">
        <v>840</v>
      </c>
      <c r="I58" s="120">
        <v>867</v>
      </c>
      <c r="J58" s="129"/>
      <c r="K58" s="129"/>
      <c r="L58" s="122">
        <v>542910</v>
      </c>
      <c r="M58" s="123">
        <v>0.86</v>
      </c>
      <c r="N58" s="122">
        <v>466900</v>
      </c>
      <c r="O58" s="124"/>
      <c r="P58" s="125">
        <f t="shared" si="0"/>
        <v>626</v>
      </c>
      <c r="Q58" s="126" t="s">
        <v>841</v>
      </c>
    </row>
    <row r="59" s="2" customFormat="1" ht="15.75" customHeight="1" spans="1:17">
      <c r="A59" s="115" t="s">
        <v>915</v>
      </c>
      <c r="B59" s="127"/>
      <c r="C59" s="128"/>
      <c r="D59" s="118" t="s">
        <v>837</v>
      </c>
      <c r="E59" s="130" t="s">
        <v>916</v>
      </c>
      <c r="F59" s="118" t="s">
        <v>839</v>
      </c>
      <c r="G59" s="131">
        <v>42644</v>
      </c>
      <c r="H59" s="61" t="s">
        <v>840</v>
      </c>
      <c r="I59" s="120">
        <v>867</v>
      </c>
      <c r="J59" s="129"/>
      <c r="K59" s="129"/>
      <c r="L59" s="122">
        <v>542910</v>
      </c>
      <c r="M59" s="123">
        <v>0.86</v>
      </c>
      <c r="N59" s="122">
        <v>466900</v>
      </c>
      <c r="O59" s="124"/>
      <c r="P59" s="125">
        <f t="shared" si="0"/>
        <v>626</v>
      </c>
      <c r="Q59" s="126" t="s">
        <v>841</v>
      </c>
    </row>
    <row r="60" s="2" customFormat="1" ht="15.75" customHeight="1" spans="1:17">
      <c r="A60" s="115" t="s">
        <v>917</v>
      </c>
      <c r="B60" s="127"/>
      <c r="C60" s="128"/>
      <c r="D60" s="118" t="s">
        <v>837</v>
      </c>
      <c r="E60" s="130" t="s">
        <v>918</v>
      </c>
      <c r="F60" s="118" t="s">
        <v>839</v>
      </c>
      <c r="G60" s="131">
        <v>42644</v>
      </c>
      <c r="H60" s="61" t="s">
        <v>840</v>
      </c>
      <c r="I60" s="120">
        <v>867</v>
      </c>
      <c r="J60" s="129"/>
      <c r="K60" s="129"/>
      <c r="L60" s="122">
        <v>542910</v>
      </c>
      <c r="M60" s="123">
        <v>0.86</v>
      </c>
      <c r="N60" s="122">
        <v>466900</v>
      </c>
      <c r="O60" s="124"/>
      <c r="P60" s="125">
        <f t="shared" si="0"/>
        <v>626</v>
      </c>
      <c r="Q60" s="126" t="s">
        <v>841</v>
      </c>
    </row>
    <row r="61" s="2" customFormat="1" ht="15.75" customHeight="1" spans="1:17">
      <c r="A61" s="115" t="s">
        <v>919</v>
      </c>
      <c r="B61" s="127"/>
      <c r="C61" s="128"/>
      <c r="D61" s="118" t="s">
        <v>837</v>
      </c>
      <c r="E61" s="130" t="s">
        <v>920</v>
      </c>
      <c r="F61" s="118" t="s">
        <v>839</v>
      </c>
      <c r="G61" s="131">
        <v>42644</v>
      </c>
      <c r="H61" s="61" t="s">
        <v>840</v>
      </c>
      <c r="I61" s="120">
        <v>867</v>
      </c>
      <c r="J61" s="129"/>
      <c r="K61" s="129"/>
      <c r="L61" s="122">
        <v>542910</v>
      </c>
      <c r="M61" s="123">
        <v>0.86</v>
      </c>
      <c r="N61" s="122">
        <v>466900</v>
      </c>
      <c r="O61" s="124"/>
      <c r="P61" s="125">
        <f t="shared" si="0"/>
        <v>626</v>
      </c>
      <c r="Q61" s="126" t="s">
        <v>841</v>
      </c>
    </row>
    <row r="62" s="2" customFormat="1" ht="15.75" customHeight="1" spans="1:17">
      <c r="A62" s="115" t="s">
        <v>921</v>
      </c>
      <c r="B62" s="127"/>
      <c r="C62" s="128"/>
      <c r="D62" s="118" t="s">
        <v>847</v>
      </c>
      <c r="E62" s="130">
        <v>401</v>
      </c>
      <c r="F62" s="118" t="s">
        <v>839</v>
      </c>
      <c r="G62" s="131">
        <v>42644</v>
      </c>
      <c r="H62" s="61" t="s">
        <v>840</v>
      </c>
      <c r="I62" s="120">
        <v>550</v>
      </c>
      <c r="J62" s="129"/>
      <c r="K62" s="129"/>
      <c r="L62" s="122">
        <v>371100</v>
      </c>
      <c r="M62" s="123">
        <v>0.86</v>
      </c>
      <c r="N62" s="122">
        <v>319150</v>
      </c>
      <c r="O62" s="124"/>
      <c r="P62" s="125">
        <f t="shared" si="0"/>
        <v>675</v>
      </c>
      <c r="Q62" s="126" t="s">
        <v>841</v>
      </c>
    </row>
    <row r="63" s="75" customFormat="1" ht="15.75" customHeight="1" spans="1:17">
      <c r="A63" s="115" t="s">
        <v>922</v>
      </c>
      <c r="B63" s="127"/>
      <c r="C63" s="128"/>
      <c r="D63" s="118" t="s">
        <v>847</v>
      </c>
      <c r="E63" s="130">
        <v>402</v>
      </c>
      <c r="F63" s="118" t="s">
        <v>839</v>
      </c>
      <c r="G63" s="131">
        <v>42644</v>
      </c>
      <c r="H63" s="61" t="s">
        <v>840</v>
      </c>
      <c r="I63" s="120">
        <v>550</v>
      </c>
      <c r="J63" s="129"/>
      <c r="K63" s="129"/>
      <c r="L63" s="122">
        <v>371100</v>
      </c>
      <c r="M63" s="123">
        <v>0.86</v>
      </c>
      <c r="N63" s="122">
        <v>319150</v>
      </c>
      <c r="O63" s="124"/>
      <c r="P63" s="125">
        <f t="shared" si="0"/>
        <v>675</v>
      </c>
      <c r="Q63" s="126" t="s">
        <v>841</v>
      </c>
    </row>
    <row r="64" s="2" customFormat="1" ht="15.75" customHeight="1" spans="1:17">
      <c r="A64" s="115" t="s">
        <v>923</v>
      </c>
      <c r="B64" s="127"/>
      <c r="C64" s="128"/>
      <c r="D64" s="118" t="s">
        <v>847</v>
      </c>
      <c r="E64" s="130">
        <v>403</v>
      </c>
      <c r="F64" s="118" t="s">
        <v>839</v>
      </c>
      <c r="G64" s="131">
        <v>42644</v>
      </c>
      <c r="H64" s="61" t="s">
        <v>840</v>
      </c>
      <c r="I64" s="120">
        <v>550</v>
      </c>
      <c r="J64" s="129"/>
      <c r="K64" s="129"/>
      <c r="L64" s="122">
        <v>371100</v>
      </c>
      <c r="M64" s="123">
        <v>0.86</v>
      </c>
      <c r="N64" s="122">
        <v>319150</v>
      </c>
      <c r="O64" s="124"/>
      <c r="P64" s="125">
        <f t="shared" si="0"/>
        <v>675</v>
      </c>
      <c r="Q64" s="126" t="s">
        <v>841</v>
      </c>
    </row>
    <row r="65" s="2" customFormat="1" ht="15.75" customHeight="1" spans="1:17">
      <c r="A65" s="115" t="s">
        <v>924</v>
      </c>
      <c r="B65" s="127"/>
      <c r="C65" s="128"/>
      <c r="D65" s="118" t="s">
        <v>847</v>
      </c>
      <c r="E65" s="130">
        <v>404</v>
      </c>
      <c r="F65" s="118" t="s">
        <v>839</v>
      </c>
      <c r="G65" s="131">
        <v>42644</v>
      </c>
      <c r="H65" s="61" t="s">
        <v>840</v>
      </c>
      <c r="I65" s="120">
        <v>550</v>
      </c>
      <c r="J65" s="129"/>
      <c r="K65" s="129"/>
      <c r="L65" s="122">
        <v>371100</v>
      </c>
      <c r="M65" s="123">
        <v>0.86</v>
      </c>
      <c r="N65" s="122">
        <v>319150</v>
      </c>
      <c r="O65" s="124"/>
      <c r="P65" s="125">
        <f t="shared" si="0"/>
        <v>675</v>
      </c>
      <c r="Q65" s="126" t="s">
        <v>841</v>
      </c>
    </row>
    <row r="66" s="2" customFormat="1" ht="15.75" customHeight="1" spans="1:17">
      <c r="A66" s="115" t="s">
        <v>925</v>
      </c>
      <c r="B66" s="127"/>
      <c r="C66" s="128"/>
      <c r="D66" s="118" t="s">
        <v>847</v>
      </c>
      <c r="E66" s="130">
        <v>405</v>
      </c>
      <c r="F66" s="118" t="s">
        <v>839</v>
      </c>
      <c r="G66" s="131">
        <v>42644</v>
      </c>
      <c r="H66" s="61" t="s">
        <v>840</v>
      </c>
      <c r="I66" s="120">
        <v>550</v>
      </c>
      <c r="J66" s="129"/>
      <c r="K66" s="129"/>
      <c r="L66" s="122">
        <v>371100</v>
      </c>
      <c r="M66" s="123">
        <v>0.86</v>
      </c>
      <c r="N66" s="122">
        <v>319150</v>
      </c>
      <c r="O66" s="124"/>
      <c r="P66" s="125">
        <f t="shared" si="0"/>
        <v>675</v>
      </c>
      <c r="Q66" s="126" t="s">
        <v>841</v>
      </c>
    </row>
    <row r="67" s="2" customFormat="1" ht="15.75" customHeight="1" spans="1:17">
      <c r="A67" s="115" t="s">
        <v>926</v>
      </c>
      <c r="B67" s="127"/>
      <c r="C67" s="128"/>
      <c r="D67" s="118" t="s">
        <v>847</v>
      </c>
      <c r="E67" s="130">
        <v>406</v>
      </c>
      <c r="F67" s="118" t="s">
        <v>839</v>
      </c>
      <c r="G67" s="131">
        <v>42644</v>
      </c>
      <c r="H67" s="61" t="s">
        <v>840</v>
      </c>
      <c r="I67" s="120">
        <v>550</v>
      </c>
      <c r="J67" s="129"/>
      <c r="K67" s="129"/>
      <c r="L67" s="122">
        <v>371100</v>
      </c>
      <c r="M67" s="123">
        <v>0.86</v>
      </c>
      <c r="N67" s="122">
        <v>319150</v>
      </c>
      <c r="O67" s="124"/>
      <c r="P67" s="125">
        <f t="shared" si="0"/>
        <v>675</v>
      </c>
      <c r="Q67" s="126" t="s">
        <v>841</v>
      </c>
    </row>
    <row r="68" s="2" customFormat="1" ht="15.75" customHeight="1" spans="1:17">
      <c r="A68" s="115" t="s">
        <v>927</v>
      </c>
      <c r="B68" s="127"/>
      <c r="C68" s="128"/>
      <c r="D68" s="118" t="s">
        <v>847</v>
      </c>
      <c r="E68" s="130">
        <v>407</v>
      </c>
      <c r="F68" s="118" t="s">
        <v>839</v>
      </c>
      <c r="G68" s="131">
        <v>42644</v>
      </c>
      <c r="H68" s="61" t="s">
        <v>840</v>
      </c>
      <c r="I68" s="120">
        <v>550</v>
      </c>
      <c r="J68" s="129"/>
      <c r="K68" s="129"/>
      <c r="L68" s="122">
        <v>371100</v>
      </c>
      <c r="M68" s="123">
        <v>0.86</v>
      </c>
      <c r="N68" s="122">
        <v>319150</v>
      </c>
      <c r="O68" s="124"/>
      <c r="P68" s="125">
        <f t="shared" si="0"/>
        <v>675</v>
      </c>
      <c r="Q68" s="126" t="s">
        <v>841</v>
      </c>
    </row>
    <row r="69" s="2" customFormat="1" ht="15.75" customHeight="1" spans="1:17">
      <c r="A69" s="115" t="s">
        <v>928</v>
      </c>
      <c r="B69" s="127"/>
      <c r="C69" s="128"/>
      <c r="D69" s="130" t="s">
        <v>929</v>
      </c>
      <c r="E69" s="130" t="s">
        <v>930</v>
      </c>
      <c r="F69" s="130" t="s">
        <v>931</v>
      </c>
      <c r="G69" s="119">
        <v>42005</v>
      </c>
      <c r="H69" s="61" t="s">
        <v>840</v>
      </c>
      <c r="I69" s="120">
        <v>260</v>
      </c>
      <c r="J69" s="129"/>
      <c r="K69" s="129"/>
      <c r="L69" s="122">
        <v>210270</v>
      </c>
      <c r="M69" s="123">
        <v>0.86</v>
      </c>
      <c r="N69" s="122">
        <v>180830</v>
      </c>
      <c r="O69" s="124"/>
      <c r="P69" s="125">
        <f t="shared" si="0"/>
        <v>809</v>
      </c>
      <c r="Q69" s="126" t="s">
        <v>841</v>
      </c>
    </row>
    <row r="70" s="2" customFormat="1" ht="15.75" customHeight="1" spans="1:17">
      <c r="A70" s="115" t="s">
        <v>932</v>
      </c>
      <c r="B70" s="127"/>
      <c r="C70" s="128"/>
      <c r="D70" s="130" t="s">
        <v>929</v>
      </c>
      <c r="E70" s="130" t="s">
        <v>930</v>
      </c>
      <c r="F70" s="130" t="s">
        <v>931</v>
      </c>
      <c r="G70" s="119">
        <v>42005</v>
      </c>
      <c r="H70" s="61" t="s">
        <v>840</v>
      </c>
      <c r="I70" s="120">
        <v>260</v>
      </c>
      <c r="J70" s="129"/>
      <c r="K70" s="129"/>
      <c r="L70" s="122">
        <v>210270</v>
      </c>
      <c r="M70" s="123">
        <v>0.86</v>
      </c>
      <c r="N70" s="122">
        <v>180830</v>
      </c>
      <c r="O70" s="124"/>
      <c r="P70" s="125">
        <f t="shared" si="0"/>
        <v>809</v>
      </c>
      <c r="Q70" s="126" t="s">
        <v>841</v>
      </c>
    </row>
    <row r="71" s="2" customFormat="1" ht="15.75" customHeight="1" spans="1:17">
      <c r="A71" s="115" t="s">
        <v>933</v>
      </c>
      <c r="B71" s="127"/>
      <c r="C71" s="128"/>
      <c r="D71" s="130" t="s">
        <v>929</v>
      </c>
      <c r="E71" s="130" t="s">
        <v>930</v>
      </c>
      <c r="F71" s="130" t="s">
        <v>931</v>
      </c>
      <c r="G71" s="119">
        <v>42005</v>
      </c>
      <c r="H71" s="61" t="s">
        <v>840</v>
      </c>
      <c r="I71" s="120">
        <v>260</v>
      </c>
      <c r="J71" s="129"/>
      <c r="K71" s="129"/>
      <c r="L71" s="122">
        <v>210270</v>
      </c>
      <c r="M71" s="123">
        <v>0.86</v>
      </c>
      <c r="N71" s="122">
        <v>180830</v>
      </c>
      <c r="O71" s="124"/>
      <c r="P71" s="125">
        <f t="shared" si="0"/>
        <v>809</v>
      </c>
      <c r="Q71" s="126" t="s">
        <v>841</v>
      </c>
    </row>
    <row r="72" s="2" customFormat="1" ht="15.75" customHeight="1" spans="1:17">
      <c r="A72" s="115" t="s">
        <v>934</v>
      </c>
      <c r="B72" s="127"/>
      <c r="C72" s="128"/>
      <c r="D72" s="130" t="s">
        <v>935</v>
      </c>
      <c r="E72" s="130" t="s">
        <v>930</v>
      </c>
      <c r="F72" s="130" t="s">
        <v>931</v>
      </c>
      <c r="G72" s="119">
        <v>43344</v>
      </c>
      <c r="H72" s="61" t="s">
        <v>840</v>
      </c>
      <c r="I72" s="120">
        <v>150</v>
      </c>
      <c r="J72" s="129"/>
      <c r="K72" s="129"/>
      <c r="L72" s="122">
        <v>103980</v>
      </c>
      <c r="M72" s="123">
        <v>0.92</v>
      </c>
      <c r="N72" s="122">
        <v>95660</v>
      </c>
      <c r="O72" s="124"/>
      <c r="P72" s="125">
        <f t="shared" ref="P72:P73" si="1">L72/I72</f>
        <v>693</v>
      </c>
      <c r="Q72" s="126" t="s">
        <v>841</v>
      </c>
    </row>
    <row r="73" s="75" customFormat="1" ht="15.75" customHeight="1" spans="1:17">
      <c r="A73" s="115" t="s">
        <v>936</v>
      </c>
      <c r="B73" s="127"/>
      <c r="C73" s="128"/>
      <c r="D73" s="130" t="s">
        <v>937</v>
      </c>
      <c r="E73" s="130" t="s">
        <v>930</v>
      </c>
      <c r="F73" s="130" t="s">
        <v>938</v>
      </c>
      <c r="G73" s="119">
        <v>42887</v>
      </c>
      <c r="H73" s="61" t="s">
        <v>840</v>
      </c>
      <c r="I73" s="120">
        <v>1500</v>
      </c>
      <c r="J73" s="129"/>
      <c r="K73" s="129"/>
      <c r="L73" s="122">
        <v>1005150</v>
      </c>
      <c r="M73" s="123">
        <v>0.88</v>
      </c>
      <c r="N73" s="122">
        <v>884530</v>
      </c>
      <c r="O73" s="124"/>
      <c r="P73" s="125">
        <f t="shared" si="1"/>
        <v>670</v>
      </c>
      <c r="Q73" s="126" t="s">
        <v>841</v>
      </c>
    </row>
    <row r="74" s="76" customFormat="1" ht="15.75" customHeight="1" spans="1:17">
      <c r="A74" s="115" t="s">
        <v>939</v>
      </c>
      <c r="B74" s="127"/>
      <c r="C74" s="128"/>
      <c r="D74" s="108" t="s">
        <v>940</v>
      </c>
      <c r="E74" s="108"/>
      <c r="F74" s="132"/>
      <c r="G74" s="119">
        <v>41852</v>
      </c>
      <c r="H74" s="133" t="s">
        <v>941</v>
      </c>
      <c r="I74" s="134">
        <v>1</v>
      </c>
      <c r="J74" s="135">
        <f>316800+79200</f>
        <v>396000</v>
      </c>
      <c r="K74" s="136">
        <f>255354+63838.5</f>
        <v>319192.5</v>
      </c>
      <c r="L74" s="137">
        <f>515470+103090</f>
        <v>618560</v>
      </c>
      <c r="M74" s="138">
        <v>0.85</v>
      </c>
      <c r="N74" s="139">
        <f>438150+87630</f>
        <v>525780</v>
      </c>
      <c r="O74" s="140"/>
      <c r="P74" s="141"/>
      <c r="Q74" s="142" t="s">
        <v>841</v>
      </c>
    </row>
    <row r="75" ht="15.75" customHeight="1" spans="1:17">
      <c r="A75" s="115" t="s">
        <v>942</v>
      </c>
      <c r="B75" s="127"/>
      <c r="C75" s="128"/>
      <c r="D75" s="108" t="s">
        <v>943</v>
      </c>
      <c r="E75" s="108"/>
      <c r="F75" s="132"/>
      <c r="G75" s="119">
        <v>42064</v>
      </c>
      <c r="H75" s="133" t="s">
        <v>941</v>
      </c>
      <c r="I75" s="134">
        <v>1</v>
      </c>
      <c r="J75" s="135">
        <v>96085</v>
      </c>
      <c r="K75" s="136">
        <v>80110.72</v>
      </c>
      <c r="L75" s="137">
        <v>118550</v>
      </c>
      <c r="M75" s="138">
        <v>0.8</v>
      </c>
      <c r="N75" s="139">
        <v>94840</v>
      </c>
      <c r="O75" s="140"/>
      <c r="P75" s="141"/>
      <c r="Q75" s="142" t="s">
        <v>841</v>
      </c>
    </row>
    <row r="76" ht="15.75" customHeight="1" spans="1:17">
      <c r="A76" s="115" t="s">
        <v>944</v>
      </c>
      <c r="B76" s="127"/>
      <c r="C76" s="128"/>
      <c r="D76" s="108" t="s">
        <v>945</v>
      </c>
      <c r="E76" s="108"/>
      <c r="F76" s="132"/>
      <c r="G76" s="119">
        <v>41974</v>
      </c>
      <c r="H76" s="133" t="s">
        <v>941</v>
      </c>
      <c r="I76" s="134">
        <v>1</v>
      </c>
      <c r="J76" s="135">
        <v>131986</v>
      </c>
      <c r="K76" s="136">
        <v>108476.2</v>
      </c>
      <c r="L76" s="137">
        <v>171800</v>
      </c>
      <c r="M76" s="138">
        <v>0.79</v>
      </c>
      <c r="N76" s="139">
        <v>135720</v>
      </c>
      <c r="O76" s="140"/>
      <c r="P76" s="141"/>
      <c r="Q76" s="142" t="s">
        <v>841</v>
      </c>
    </row>
    <row r="77" ht="15.75" customHeight="1" spans="1:17">
      <c r="A77" s="115" t="s">
        <v>946</v>
      </c>
      <c r="B77" s="127"/>
      <c r="C77" s="128"/>
      <c r="D77" s="108" t="s">
        <v>947</v>
      </c>
      <c r="E77" s="108"/>
      <c r="F77" s="132"/>
      <c r="G77" s="119">
        <v>41974</v>
      </c>
      <c r="H77" s="133" t="s">
        <v>941</v>
      </c>
      <c r="I77" s="134">
        <v>1</v>
      </c>
      <c r="J77" s="135">
        <v>144232</v>
      </c>
      <c r="K77" s="136">
        <v>118540.6</v>
      </c>
      <c r="L77" s="137">
        <v>187750</v>
      </c>
      <c r="M77" s="138">
        <v>0.79</v>
      </c>
      <c r="N77" s="139">
        <v>148320</v>
      </c>
      <c r="O77" s="140"/>
      <c r="P77" s="141"/>
      <c r="Q77" s="142" t="s">
        <v>841</v>
      </c>
    </row>
    <row r="78" ht="15.75" customHeight="1" spans="1:17">
      <c r="A78" s="115" t="s">
        <v>948</v>
      </c>
      <c r="B78" s="127"/>
      <c r="C78" s="128"/>
      <c r="D78" s="108" t="s">
        <v>949</v>
      </c>
      <c r="E78" s="108"/>
      <c r="F78" s="132"/>
      <c r="G78" s="119">
        <v>42705</v>
      </c>
      <c r="H78" s="133" t="s">
        <v>941</v>
      </c>
      <c r="I78" s="134">
        <v>1</v>
      </c>
      <c r="J78" s="135">
        <v>42334.41</v>
      </c>
      <c r="K78" s="136">
        <v>38815.44</v>
      </c>
      <c r="L78" s="137">
        <v>52230</v>
      </c>
      <c r="M78" s="138">
        <v>0.89</v>
      </c>
      <c r="N78" s="139">
        <v>46480</v>
      </c>
      <c r="O78" s="140"/>
      <c r="P78" s="141"/>
      <c r="Q78" s="142" t="s">
        <v>841</v>
      </c>
    </row>
    <row r="79" ht="15.75" customHeight="1" spans="1:17">
      <c r="A79" s="115" t="s">
        <v>950</v>
      </c>
      <c r="B79" s="127"/>
      <c r="C79" s="128"/>
      <c r="D79" s="108" t="s">
        <v>951</v>
      </c>
      <c r="E79" s="108"/>
      <c r="F79" s="132"/>
      <c r="G79" s="119">
        <v>42579</v>
      </c>
      <c r="H79" s="133" t="s">
        <v>941</v>
      </c>
      <c r="I79" s="134">
        <v>1</v>
      </c>
      <c r="J79" s="135">
        <v>20500</v>
      </c>
      <c r="K79" s="136">
        <v>18390.1</v>
      </c>
      <c r="L79" s="137">
        <v>25290</v>
      </c>
      <c r="M79" s="138">
        <v>0.87</v>
      </c>
      <c r="N79" s="139">
        <v>22000</v>
      </c>
      <c r="O79" s="140"/>
      <c r="P79" s="141"/>
      <c r="Q79" s="142" t="s">
        <v>841</v>
      </c>
    </row>
    <row r="80" ht="15.75" customHeight="1" spans="1:17">
      <c r="A80" s="115" t="s">
        <v>952</v>
      </c>
      <c r="B80" s="127"/>
      <c r="C80" s="128"/>
      <c r="D80" s="108" t="s">
        <v>953</v>
      </c>
      <c r="E80" s="108"/>
      <c r="F80" s="132"/>
      <c r="G80" s="119">
        <v>42644</v>
      </c>
      <c r="H80" s="133" t="s">
        <v>941</v>
      </c>
      <c r="I80" s="134">
        <v>1</v>
      </c>
      <c r="J80" s="135">
        <v>109717</v>
      </c>
      <c r="K80" s="136">
        <v>99728.1</v>
      </c>
      <c r="L80" s="137">
        <v>135370</v>
      </c>
      <c r="M80" s="138">
        <v>0.88</v>
      </c>
      <c r="N80" s="139">
        <v>119130</v>
      </c>
      <c r="O80" s="140"/>
      <c r="P80" s="141"/>
      <c r="Q80" s="142" t="s">
        <v>841</v>
      </c>
    </row>
    <row r="81" ht="15.75" customHeight="1" spans="1:17">
      <c r="A81" s="115" t="s">
        <v>954</v>
      </c>
      <c r="B81" s="127"/>
      <c r="C81" s="128"/>
      <c r="D81" s="109" t="s">
        <v>955</v>
      </c>
      <c r="E81" s="108"/>
      <c r="F81" s="132"/>
      <c r="G81" s="119">
        <v>42751</v>
      </c>
      <c r="H81" s="133" t="s">
        <v>941</v>
      </c>
      <c r="I81" s="134">
        <v>1</v>
      </c>
      <c r="J81" s="135">
        <v>73045.05</v>
      </c>
      <c r="K81" s="136">
        <v>67262.25</v>
      </c>
      <c r="L81" s="137">
        <v>87640</v>
      </c>
      <c r="M81" s="138">
        <v>0.89</v>
      </c>
      <c r="N81" s="139">
        <v>78000</v>
      </c>
      <c r="O81" s="140"/>
      <c r="P81" s="141"/>
      <c r="Q81" s="142" t="s">
        <v>841</v>
      </c>
    </row>
    <row r="82" ht="15.75" customHeight="1" spans="1:17">
      <c r="A82" s="115" t="s">
        <v>956</v>
      </c>
      <c r="B82" s="127"/>
      <c r="C82" s="128"/>
      <c r="D82" s="108" t="s">
        <v>957</v>
      </c>
      <c r="E82" s="108"/>
      <c r="F82" s="132"/>
      <c r="G82" s="119">
        <v>43339</v>
      </c>
      <c r="H82" s="133" t="s">
        <v>941</v>
      </c>
      <c r="I82" s="134">
        <v>2</v>
      </c>
      <c r="J82" s="135">
        <v>115040</v>
      </c>
      <c r="K82" s="136">
        <v>114584.63</v>
      </c>
      <c r="L82" s="137">
        <v>136730</v>
      </c>
      <c r="M82" s="138">
        <v>0.97</v>
      </c>
      <c r="N82" s="139">
        <v>132630</v>
      </c>
      <c r="O82" s="140"/>
      <c r="P82" s="141"/>
      <c r="Q82" s="143" t="s">
        <v>841</v>
      </c>
    </row>
    <row r="83" ht="15.75" customHeight="1" spans="1:17">
      <c r="A83" s="115" t="s">
        <v>958</v>
      </c>
      <c r="B83" s="127"/>
      <c r="C83" s="128"/>
      <c r="D83" s="108" t="s">
        <v>959</v>
      </c>
      <c r="E83" s="108"/>
      <c r="F83" s="132"/>
      <c r="G83" s="119">
        <v>43305</v>
      </c>
      <c r="H83" s="133" t="s">
        <v>941</v>
      </c>
      <c r="I83" s="134">
        <v>2</v>
      </c>
      <c r="J83" s="135">
        <v>9780</v>
      </c>
      <c r="K83" s="136">
        <v>9470.3</v>
      </c>
      <c r="L83" s="137">
        <v>11620</v>
      </c>
      <c r="M83" s="138">
        <v>0.96</v>
      </c>
      <c r="N83" s="139">
        <v>11160</v>
      </c>
      <c r="O83" s="140"/>
      <c r="P83" s="141"/>
      <c r="Q83" s="142" t="s">
        <v>960</v>
      </c>
    </row>
    <row r="84" ht="15.75" customHeight="1" spans="1:17">
      <c r="A84" s="115" t="s">
        <v>961</v>
      </c>
      <c r="B84" s="127"/>
      <c r="C84" s="128"/>
      <c r="D84" s="108" t="s">
        <v>962</v>
      </c>
      <c r="E84" s="108"/>
      <c r="F84" s="132"/>
      <c r="G84" s="119">
        <v>42278</v>
      </c>
      <c r="H84" s="133" t="s">
        <v>941</v>
      </c>
      <c r="I84" s="134">
        <v>1</v>
      </c>
      <c r="J84" s="135">
        <v>1409325.32</v>
      </c>
      <c r="K84" s="136">
        <v>1214075.02</v>
      </c>
      <c r="L84" s="137">
        <v>1738790</v>
      </c>
      <c r="M84" s="138">
        <v>0.83</v>
      </c>
      <c r="N84" s="139">
        <v>1443200</v>
      </c>
      <c r="O84" s="140"/>
      <c r="P84" s="141"/>
      <c r="Q84" s="142" t="s">
        <v>963</v>
      </c>
    </row>
    <row r="85" ht="15.75" customHeight="1" spans="1:17">
      <c r="A85" s="115" t="s">
        <v>964</v>
      </c>
      <c r="B85" s="127"/>
      <c r="C85" s="128"/>
      <c r="D85" s="108" t="s">
        <v>965</v>
      </c>
      <c r="E85" s="108"/>
      <c r="F85" s="132"/>
      <c r="G85" s="119">
        <v>42339</v>
      </c>
      <c r="H85" s="133" t="s">
        <v>941</v>
      </c>
      <c r="I85" s="134">
        <v>1</v>
      </c>
      <c r="J85" s="135">
        <v>126020.5</v>
      </c>
      <c r="K85" s="136">
        <v>109559.11</v>
      </c>
      <c r="L85" s="137">
        <v>155480</v>
      </c>
      <c r="M85" s="138">
        <v>0.84</v>
      </c>
      <c r="N85" s="139">
        <v>130600</v>
      </c>
      <c r="O85" s="140"/>
      <c r="P85" s="141"/>
      <c r="Q85" s="142" t="s">
        <v>963</v>
      </c>
    </row>
    <row r="86" ht="15.75" customHeight="1" spans="1:17">
      <c r="A86" s="115" t="s">
        <v>966</v>
      </c>
      <c r="B86" s="127"/>
      <c r="C86" s="144"/>
      <c r="D86" s="108" t="s">
        <v>967</v>
      </c>
      <c r="E86" s="108"/>
      <c r="F86" s="132"/>
      <c r="G86" s="119">
        <v>42428</v>
      </c>
      <c r="H86" s="133" t="s">
        <v>941</v>
      </c>
      <c r="I86" s="134">
        <v>1</v>
      </c>
      <c r="J86" s="135">
        <v>51707.6</v>
      </c>
      <c r="K86" s="136">
        <v>45362.52</v>
      </c>
      <c r="L86" s="137">
        <v>63800</v>
      </c>
      <c r="M86" s="138">
        <v>0.79</v>
      </c>
      <c r="N86" s="139">
        <v>50400</v>
      </c>
      <c r="O86" s="140"/>
      <c r="P86" s="141"/>
      <c r="Q86" s="142" t="s">
        <v>963</v>
      </c>
    </row>
    <row r="87" s="77" customFormat="1" ht="15.75" customHeight="1" spans="1:17">
      <c r="A87" s="115" t="s">
        <v>968</v>
      </c>
      <c r="B87" s="145"/>
      <c r="C87" s="145"/>
      <c r="D87" s="146" t="s">
        <v>969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970</v>
      </c>
      <c r="B88" s="17" t="s">
        <v>971</v>
      </c>
      <c r="C88" s="155" t="s">
        <v>972</v>
      </c>
      <c r="D88" s="18" t="s">
        <v>973</v>
      </c>
      <c r="E88" s="18">
        <v>1</v>
      </c>
      <c r="F88" s="14" t="s">
        <v>839</v>
      </c>
      <c r="G88" s="119">
        <v>40179</v>
      </c>
      <c r="H88" s="61" t="s">
        <v>840</v>
      </c>
      <c r="I88" s="120">
        <v>1331.1</v>
      </c>
      <c r="J88" s="121">
        <v>24082922.01</v>
      </c>
      <c r="K88" s="121">
        <v>20526992.36</v>
      </c>
      <c r="L88" s="122">
        <v>887360</v>
      </c>
      <c r="M88" s="123">
        <v>0.65</v>
      </c>
      <c r="N88" s="122">
        <v>576780</v>
      </c>
      <c r="O88" s="124"/>
      <c r="P88" s="125">
        <f t="shared" ref="P88:P116" si="2">L88/I88</f>
        <v>667</v>
      </c>
      <c r="Q88" s="126" t="s">
        <v>974</v>
      </c>
    </row>
    <row r="89" s="2" customFormat="1" ht="15.75" customHeight="1" spans="1:17">
      <c r="A89" s="115" t="s">
        <v>975</v>
      </c>
      <c r="B89" s="17"/>
      <c r="C89" s="156"/>
      <c r="D89" s="18" t="s">
        <v>976</v>
      </c>
      <c r="E89" s="18">
        <v>2</v>
      </c>
      <c r="F89" s="14" t="s">
        <v>839</v>
      </c>
      <c r="G89" s="119">
        <v>40179</v>
      </c>
      <c r="H89" s="61" t="s">
        <v>840</v>
      </c>
      <c r="I89" s="120">
        <v>1331.1</v>
      </c>
      <c r="J89" s="157"/>
      <c r="K89" s="157"/>
      <c r="L89" s="122">
        <v>887360</v>
      </c>
      <c r="M89" s="123">
        <v>0.65</v>
      </c>
      <c r="N89" s="122">
        <v>576780</v>
      </c>
      <c r="O89" s="124"/>
      <c r="P89" s="125">
        <f t="shared" si="2"/>
        <v>667</v>
      </c>
      <c r="Q89" s="126" t="s">
        <v>974</v>
      </c>
    </row>
    <row r="90" s="2" customFormat="1" ht="15.75" customHeight="1" spans="1:17">
      <c r="A90" s="115" t="s">
        <v>977</v>
      </c>
      <c r="B90" s="17"/>
      <c r="C90" s="156"/>
      <c r="D90" s="18" t="s">
        <v>978</v>
      </c>
      <c r="E90" s="18">
        <v>3</v>
      </c>
      <c r="F90" s="14" t="s">
        <v>839</v>
      </c>
      <c r="G90" s="119">
        <v>40179</v>
      </c>
      <c r="H90" s="61" t="s">
        <v>840</v>
      </c>
      <c r="I90" s="120">
        <v>647.28</v>
      </c>
      <c r="J90" s="157"/>
      <c r="K90" s="157"/>
      <c r="L90" s="122">
        <v>431500</v>
      </c>
      <c r="M90" s="123">
        <v>0.65</v>
      </c>
      <c r="N90" s="122">
        <v>280480</v>
      </c>
      <c r="O90" s="124"/>
      <c r="P90" s="125">
        <f t="shared" si="2"/>
        <v>667</v>
      </c>
      <c r="Q90" s="126" t="s">
        <v>974</v>
      </c>
    </row>
    <row r="91" s="2" customFormat="1" ht="15.75" customHeight="1" spans="1:17">
      <c r="A91" s="115" t="s">
        <v>979</v>
      </c>
      <c r="B91" s="17"/>
      <c r="C91" s="156"/>
      <c r="D91" s="18" t="s">
        <v>980</v>
      </c>
      <c r="E91" s="18">
        <v>4</v>
      </c>
      <c r="F91" s="14" t="s">
        <v>839</v>
      </c>
      <c r="G91" s="119">
        <v>40179</v>
      </c>
      <c r="H91" s="61" t="s">
        <v>840</v>
      </c>
      <c r="I91" s="120">
        <v>2041.02</v>
      </c>
      <c r="J91" s="157"/>
      <c r="K91" s="157"/>
      <c r="L91" s="122">
        <v>1360620</v>
      </c>
      <c r="M91" s="123">
        <v>0.65</v>
      </c>
      <c r="N91" s="122">
        <v>884400</v>
      </c>
      <c r="O91" s="124"/>
      <c r="P91" s="125">
        <f t="shared" si="2"/>
        <v>667</v>
      </c>
      <c r="Q91" s="126" t="s">
        <v>974</v>
      </c>
    </row>
    <row r="92" s="2" customFormat="1" ht="15.75" customHeight="1" spans="1:17">
      <c r="A92" s="115" t="s">
        <v>981</v>
      </c>
      <c r="B92" s="17"/>
      <c r="C92" s="156"/>
      <c r="D92" s="18" t="s">
        <v>982</v>
      </c>
      <c r="E92" s="18">
        <v>5</v>
      </c>
      <c r="F92" s="14" t="s">
        <v>839</v>
      </c>
      <c r="G92" s="119">
        <v>40179</v>
      </c>
      <c r="H92" s="61" t="s">
        <v>840</v>
      </c>
      <c r="I92" s="120">
        <v>647.28</v>
      </c>
      <c r="J92" s="157"/>
      <c r="K92" s="157"/>
      <c r="L92" s="122">
        <v>431500</v>
      </c>
      <c r="M92" s="123">
        <v>0.65</v>
      </c>
      <c r="N92" s="122">
        <v>280480</v>
      </c>
      <c r="O92" s="124"/>
      <c r="P92" s="125">
        <f t="shared" si="2"/>
        <v>667</v>
      </c>
      <c r="Q92" s="126" t="s">
        <v>974</v>
      </c>
    </row>
    <row r="93" s="2" customFormat="1" ht="15.75" customHeight="1" spans="1:17">
      <c r="A93" s="115" t="s">
        <v>983</v>
      </c>
      <c r="B93" s="17"/>
      <c r="C93" s="156"/>
      <c r="D93" s="18" t="s">
        <v>984</v>
      </c>
      <c r="E93" s="18">
        <v>6</v>
      </c>
      <c r="F93" s="14" t="s">
        <v>839</v>
      </c>
      <c r="G93" s="119">
        <v>40179</v>
      </c>
      <c r="H93" s="61" t="s">
        <v>840</v>
      </c>
      <c r="I93" s="120">
        <v>436.41</v>
      </c>
      <c r="J93" s="157"/>
      <c r="K93" s="157"/>
      <c r="L93" s="122">
        <v>290930</v>
      </c>
      <c r="M93" s="123">
        <v>0.65</v>
      </c>
      <c r="N93" s="122">
        <v>189100</v>
      </c>
      <c r="O93" s="124"/>
      <c r="P93" s="125">
        <f t="shared" si="2"/>
        <v>667</v>
      </c>
      <c r="Q93" s="126" t="s">
        <v>974</v>
      </c>
    </row>
    <row r="94" s="2" customFormat="1" ht="15.75" customHeight="1" spans="1:17">
      <c r="A94" s="115" t="s">
        <v>985</v>
      </c>
      <c r="B94" s="17"/>
      <c r="C94" s="156"/>
      <c r="D94" s="18" t="s">
        <v>986</v>
      </c>
      <c r="E94" s="18">
        <v>7</v>
      </c>
      <c r="F94" s="14" t="s">
        <v>839</v>
      </c>
      <c r="G94" s="119">
        <v>40179</v>
      </c>
      <c r="H94" s="61" t="s">
        <v>840</v>
      </c>
      <c r="I94" s="120">
        <v>1252.8</v>
      </c>
      <c r="J94" s="157"/>
      <c r="K94" s="157"/>
      <c r="L94" s="122">
        <v>835160</v>
      </c>
      <c r="M94" s="123">
        <v>0.65</v>
      </c>
      <c r="N94" s="122">
        <v>542850</v>
      </c>
      <c r="O94" s="124"/>
      <c r="P94" s="125">
        <f t="shared" si="2"/>
        <v>667</v>
      </c>
      <c r="Q94" s="126" t="s">
        <v>974</v>
      </c>
    </row>
    <row r="95" s="3" customFormat="1" ht="15.75" customHeight="1" spans="1:17">
      <c r="A95" s="115" t="s">
        <v>987</v>
      </c>
      <c r="B95" s="17"/>
      <c r="C95" s="156"/>
      <c r="D95" s="18" t="s">
        <v>988</v>
      </c>
      <c r="E95" s="18">
        <v>8</v>
      </c>
      <c r="F95" s="14" t="s">
        <v>839</v>
      </c>
      <c r="G95" s="119">
        <v>40179</v>
      </c>
      <c r="H95" s="61" t="s">
        <v>840</v>
      </c>
      <c r="I95" s="120">
        <v>1320.66</v>
      </c>
      <c r="J95" s="157"/>
      <c r="K95" s="157"/>
      <c r="L95" s="122">
        <v>880400</v>
      </c>
      <c r="M95" s="123">
        <v>0.65</v>
      </c>
      <c r="N95" s="122">
        <v>572260</v>
      </c>
      <c r="O95" s="124"/>
      <c r="P95" s="125">
        <f t="shared" si="2"/>
        <v>667</v>
      </c>
      <c r="Q95" s="126" t="s">
        <v>974</v>
      </c>
    </row>
    <row r="96" s="3" customFormat="1" ht="15.75" customHeight="1" spans="1:17">
      <c r="A96" s="115" t="s">
        <v>989</v>
      </c>
      <c r="B96" s="17"/>
      <c r="C96" s="156"/>
      <c r="D96" s="18" t="s">
        <v>990</v>
      </c>
      <c r="E96" s="18">
        <v>9</v>
      </c>
      <c r="F96" s="14" t="s">
        <v>839</v>
      </c>
      <c r="G96" s="119">
        <v>40179</v>
      </c>
      <c r="H96" s="61" t="s">
        <v>840</v>
      </c>
      <c r="I96" s="120">
        <v>1320.66</v>
      </c>
      <c r="J96" s="157"/>
      <c r="K96" s="157"/>
      <c r="L96" s="122">
        <v>880400</v>
      </c>
      <c r="M96" s="123">
        <v>0.65</v>
      </c>
      <c r="N96" s="122">
        <v>572260</v>
      </c>
      <c r="O96" s="124"/>
      <c r="P96" s="125">
        <f t="shared" si="2"/>
        <v>667</v>
      </c>
      <c r="Q96" s="126" t="s">
        <v>974</v>
      </c>
    </row>
    <row r="97" s="3" customFormat="1" ht="15.75" customHeight="1" spans="1:20">
      <c r="A97" s="115" t="s">
        <v>991</v>
      </c>
      <c r="B97" s="17"/>
      <c r="C97" s="156"/>
      <c r="D97" s="18" t="s">
        <v>992</v>
      </c>
      <c r="E97" s="18">
        <v>10</v>
      </c>
      <c r="F97" s="14" t="s">
        <v>839</v>
      </c>
      <c r="G97" s="119">
        <v>40179</v>
      </c>
      <c r="H97" s="61" t="s">
        <v>840</v>
      </c>
      <c r="I97" s="120">
        <v>1320.66</v>
      </c>
      <c r="J97" s="157"/>
      <c r="K97" s="157"/>
      <c r="L97" s="122">
        <v>880400</v>
      </c>
      <c r="M97" s="123">
        <v>0.65</v>
      </c>
      <c r="N97" s="122">
        <v>572260</v>
      </c>
      <c r="O97" s="124"/>
      <c r="P97" s="125">
        <f t="shared" si="2"/>
        <v>667</v>
      </c>
      <c r="Q97" s="126" t="s">
        <v>974</v>
      </c>
    </row>
    <row r="98" s="3" customFormat="1" ht="15.75" customHeight="1" spans="1:20">
      <c r="A98" s="115" t="s">
        <v>993</v>
      </c>
      <c r="B98" s="17"/>
      <c r="C98" s="156"/>
      <c r="D98" s="18" t="s">
        <v>994</v>
      </c>
      <c r="E98" s="18">
        <v>1</v>
      </c>
      <c r="F98" s="14" t="s">
        <v>839</v>
      </c>
      <c r="G98" s="119">
        <v>40179</v>
      </c>
      <c r="H98" s="61" t="s">
        <v>840</v>
      </c>
      <c r="I98" s="120">
        <v>662.94</v>
      </c>
      <c r="J98" s="157"/>
      <c r="K98" s="157"/>
      <c r="L98" s="122">
        <v>441940</v>
      </c>
      <c r="M98" s="123">
        <v>0.65</v>
      </c>
      <c r="N98" s="122">
        <v>287260</v>
      </c>
      <c r="O98" s="124"/>
      <c r="P98" s="125">
        <f t="shared" si="2"/>
        <v>667</v>
      </c>
      <c r="Q98" s="126" t="s">
        <v>974</v>
      </c>
    </row>
    <row r="99" s="3" customFormat="1" ht="15.75" customHeight="1" spans="1:20">
      <c r="A99" s="115" t="s">
        <v>995</v>
      </c>
      <c r="B99" s="17"/>
      <c r="C99" s="156"/>
      <c r="D99" s="18" t="s">
        <v>996</v>
      </c>
      <c r="E99" s="18">
        <v>2</v>
      </c>
      <c r="F99" s="14" t="s">
        <v>839</v>
      </c>
      <c r="G99" s="119">
        <v>40179</v>
      </c>
      <c r="H99" s="61" t="s">
        <v>840</v>
      </c>
      <c r="I99" s="120">
        <v>662.94</v>
      </c>
      <c r="J99" s="157"/>
      <c r="K99" s="157"/>
      <c r="L99" s="122">
        <v>441940</v>
      </c>
      <c r="M99" s="123">
        <v>0.65</v>
      </c>
      <c r="N99" s="122">
        <v>287260</v>
      </c>
      <c r="O99" s="124"/>
      <c r="P99" s="125">
        <f t="shared" si="2"/>
        <v>667</v>
      </c>
      <c r="Q99" s="126" t="s">
        <v>974</v>
      </c>
    </row>
    <row r="100" s="3" customFormat="1" ht="15.75" customHeight="1" spans="1:20">
      <c r="A100" s="115" t="s">
        <v>997</v>
      </c>
      <c r="B100" s="17"/>
      <c r="C100" s="156"/>
      <c r="D100" s="18" t="s">
        <v>998</v>
      </c>
      <c r="E100" s="18">
        <v>3</v>
      </c>
      <c r="F100" s="14" t="s">
        <v>839</v>
      </c>
      <c r="G100" s="119">
        <v>40179</v>
      </c>
      <c r="H100" s="61" t="s">
        <v>840</v>
      </c>
      <c r="I100" s="120">
        <v>662.94</v>
      </c>
      <c r="J100" s="157"/>
      <c r="K100" s="157"/>
      <c r="L100" s="122">
        <v>441940</v>
      </c>
      <c r="M100" s="123">
        <v>0.65</v>
      </c>
      <c r="N100" s="122">
        <v>287260</v>
      </c>
      <c r="O100" s="124"/>
      <c r="P100" s="125">
        <f t="shared" si="2"/>
        <v>667</v>
      </c>
      <c r="Q100" s="126" t="s">
        <v>974</v>
      </c>
    </row>
    <row r="101" s="78" customFormat="1" ht="15.75" customHeight="1" spans="1:20">
      <c r="A101" s="115" t="s">
        <v>999</v>
      </c>
      <c r="B101" s="17"/>
      <c r="C101" s="156"/>
      <c r="D101" s="18" t="s">
        <v>1000</v>
      </c>
      <c r="E101" s="18">
        <v>4</v>
      </c>
      <c r="F101" s="14" t="s">
        <v>839</v>
      </c>
      <c r="G101" s="119">
        <v>40179</v>
      </c>
      <c r="H101" s="61" t="s">
        <v>840</v>
      </c>
      <c r="I101" s="120">
        <v>662.94</v>
      </c>
      <c r="J101" s="157"/>
      <c r="K101" s="157"/>
      <c r="L101" s="122">
        <v>441940</v>
      </c>
      <c r="M101" s="123">
        <v>0.65</v>
      </c>
      <c r="N101" s="122">
        <v>287260</v>
      </c>
      <c r="O101" s="124"/>
      <c r="P101" s="125">
        <f t="shared" si="2"/>
        <v>667</v>
      </c>
      <c r="Q101" s="126" t="s">
        <v>974</v>
      </c>
    </row>
    <row r="102" s="3" customFormat="1" ht="15.75" customHeight="1" spans="1:20">
      <c r="A102" s="115" t="s">
        <v>1001</v>
      </c>
      <c r="B102" s="17"/>
      <c r="C102" s="156"/>
      <c r="D102" s="18" t="s">
        <v>1002</v>
      </c>
      <c r="E102" s="18">
        <v>5</v>
      </c>
      <c r="F102" s="14" t="s">
        <v>839</v>
      </c>
      <c r="G102" s="119">
        <v>40179</v>
      </c>
      <c r="H102" s="61" t="s">
        <v>840</v>
      </c>
      <c r="I102" s="120">
        <v>662.94</v>
      </c>
      <c r="J102" s="157"/>
      <c r="K102" s="157"/>
      <c r="L102" s="122">
        <v>441940</v>
      </c>
      <c r="M102" s="123">
        <v>0.65</v>
      </c>
      <c r="N102" s="122">
        <v>287260</v>
      </c>
      <c r="O102" s="124"/>
      <c r="P102" s="125">
        <f t="shared" si="2"/>
        <v>667</v>
      </c>
      <c r="Q102" s="126" t="s">
        <v>974</v>
      </c>
    </row>
    <row r="103" s="2" customFormat="1" ht="15.75" customHeight="1" spans="1:20">
      <c r="A103" s="115" t="s">
        <v>1003</v>
      </c>
      <c r="B103" s="17"/>
      <c r="C103" s="156"/>
      <c r="D103" s="18" t="s">
        <v>1004</v>
      </c>
      <c r="E103" s="18">
        <v>6</v>
      </c>
      <c r="F103" s="14" t="s">
        <v>839</v>
      </c>
      <c r="G103" s="119">
        <v>40179</v>
      </c>
      <c r="H103" s="61" t="s">
        <v>840</v>
      </c>
      <c r="I103" s="120">
        <v>662.94</v>
      </c>
      <c r="J103" s="157"/>
      <c r="K103" s="157"/>
      <c r="L103" s="122">
        <v>441940</v>
      </c>
      <c r="M103" s="123">
        <v>0.65</v>
      </c>
      <c r="N103" s="122">
        <v>287260</v>
      </c>
      <c r="O103" s="124"/>
      <c r="P103" s="125">
        <f t="shared" si="2"/>
        <v>667</v>
      </c>
      <c r="Q103" s="126" t="s">
        <v>974</v>
      </c>
    </row>
    <row r="104" s="2" customFormat="1" ht="15.75" customHeight="1" spans="1:20">
      <c r="A104" s="115" t="s">
        <v>1005</v>
      </c>
      <c r="B104" s="17"/>
      <c r="C104" s="156"/>
      <c r="D104" s="18" t="s">
        <v>1006</v>
      </c>
      <c r="E104" s="18">
        <v>7</v>
      </c>
      <c r="F104" s="14" t="s">
        <v>839</v>
      </c>
      <c r="G104" s="119">
        <v>40179</v>
      </c>
      <c r="H104" s="61" t="s">
        <v>840</v>
      </c>
      <c r="I104" s="120">
        <v>662.94</v>
      </c>
      <c r="J104" s="157"/>
      <c r="K104" s="157"/>
      <c r="L104" s="122">
        <v>441940</v>
      </c>
      <c r="M104" s="123">
        <v>0.65</v>
      </c>
      <c r="N104" s="122">
        <v>287260</v>
      </c>
      <c r="O104" s="124"/>
      <c r="P104" s="125">
        <f t="shared" si="2"/>
        <v>667</v>
      </c>
      <c r="Q104" s="126" t="s">
        <v>974</v>
      </c>
      <c r="T104" s="158"/>
    </row>
    <row r="105" s="2" customFormat="1" ht="15.75" customHeight="1" spans="1:20">
      <c r="A105" s="115" t="s">
        <v>1007</v>
      </c>
      <c r="B105" s="17"/>
      <c r="C105" s="156"/>
      <c r="D105" s="18" t="s">
        <v>1008</v>
      </c>
      <c r="E105" s="18">
        <v>8</v>
      </c>
      <c r="F105" s="14" t="s">
        <v>839</v>
      </c>
      <c r="G105" s="119">
        <v>40179</v>
      </c>
      <c r="H105" s="61" t="s">
        <v>840</v>
      </c>
      <c r="I105" s="120">
        <v>662.94</v>
      </c>
      <c r="J105" s="157"/>
      <c r="K105" s="157"/>
      <c r="L105" s="122">
        <v>441940</v>
      </c>
      <c r="M105" s="123">
        <v>0.65</v>
      </c>
      <c r="N105" s="122">
        <v>287260</v>
      </c>
      <c r="O105" s="124"/>
      <c r="P105" s="125">
        <f t="shared" si="2"/>
        <v>667</v>
      </c>
      <c r="Q105" s="126" t="s">
        <v>974</v>
      </c>
      <c r="T105" s="158"/>
    </row>
    <row r="106" s="2" customFormat="1" ht="15.75" customHeight="1" spans="1:20">
      <c r="A106" s="115" t="s">
        <v>1009</v>
      </c>
      <c r="B106" s="17"/>
      <c r="C106" s="156"/>
      <c r="D106" s="18" t="s">
        <v>1010</v>
      </c>
      <c r="E106" s="18">
        <v>9</v>
      </c>
      <c r="F106" s="14" t="s">
        <v>839</v>
      </c>
      <c r="G106" s="119">
        <v>40179</v>
      </c>
      <c r="H106" s="61" t="s">
        <v>840</v>
      </c>
      <c r="I106" s="120">
        <v>662.94</v>
      </c>
      <c r="J106" s="157"/>
      <c r="K106" s="157"/>
      <c r="L106" s="122">
        <v>441940</v>
      </c>
      <c r="M106" s="123">
        <v>0.65</v>
      </c>
      <c r="N106" s="122">
        <v>287260</v>
      </c>
      <c r="O106" s="124"/>
      <c r="P106" s="125">
        <f t="shared" si="2"/>
        <v>667</v>
      </c>
      <c r="Q106" s="126" t="s">
        <v>974</v>
      </c>
    </row>
    <row r="107" s="2" customFormat="1" ht="15.75" customHeight="1" spans="1:20">
      <c r="A107" s="115" t="s">
        <v>1011</v>
      </c>
      <c r="B107" s="17"/>
      <c r="C107" s="156"/>
      <c r="D107" s="18" t="s">
        <v>1012</v>
      </c>
      <c r="E107" s="18">
        <v>10</v>
      </c>
      <c r="F107" s="14" t="s">
        <v>839</v>
      </c>
      <c r="G107" s="119">
        <v>40179</v>
      </c>
      <c r="H107" s="61" t="s">
        <v>840</v>
      </c>
      <c r="I107" s="120">
        <v>662.94</v>
      </c>
      <c r="J107" s="157"/>
      <c r="K107" s="157"/>
      <c r="L107" s="122">
        <v>441940</v>
      </c>
      <c r="M107" s="123">
        <v>0.65</v>
      </c>
      <c r="N107" s="122">
        <v>287260</v>
      </c>
      <c r="O107" s="124"/>
      <c r="P107" s="125">
        <f t="shared" si="2"/>
        <v>667</v>
      </c>
      <c r="Q107" s="126" t="s">
        <v>974</v>
      </c>
    </row>
    <row r="108" s="2" customFormat="1" ht="15.75" customHeight="1" spans="1:20">
      <c r="A108" s="115" t="s">
        <v>1013</v>
      </c>
      <c r="B108" s="17"/>
      <c r="C108" s="156"/>
      <c r="D108" s="18" t="s">
        <v>1014</v>
      </c>
      <c r="E108" s="18">
        <v>11</v>
      </c>
      <c r="F108" s="14" t="s">
        <v>839</v>
      </c>
      <c r="G108" s="119">
        <v>40179</v>
      </c>
      <c r="H108" s="61" t="s">
        <v>840</v>
      </c>
      <c r="I108" s="120">
        <v>662.94</v>
      </c>
      <c r="J108" s="157"/>
      <c r="K108" s="157"/>
      <c r="L108" s="122">
        <v>441940</v>
      </c>
      <c r="M108" s="123">
        <v>0.65</v>
      </c>
      <c r="N108" s="122">
        <v>287260</v>
      </c>
      <c r="O108" s="124"/>
      <c r="P108" s="125">
        <f t="shared" si="2"/>
        <v>667</v>
      </c>
      <c r="Q108" s="126" t="s">
        <v>974</v>
      </c>
    </row>
    <row r="109" s="2" customFormat="1" ht="15.75" customHeight="1" spans="1:20">
      <c r="A109" s="115" t="s">
        <v>1015</v>
      </c>
      <c r="B109" s="17"/>
      <c r="C109" s="156"/>
      <c r="D109" s="18" t="s">
        <v>1016</v>
      </c>
      <c r="E109" s="18">
        <v>12</v>
      </c>
      <c r="F109" s="14" t="s">
        <v>839</v>
      </c>
      <c r="G109" s="119">
        <v>40179</v>
      </c>
      <c r="H109" s="61" t="s">
        <v>840</v>
      </c>
      <c r="I109" s="120">
        <v>662.94</v>
      </c>
      <c r="J109" s="157"/>
      <c r="K109" s="157"/>
      <c r="L109" s="122">
        <v>441940</v>
      </c>
      <c r="M109" s="123">
        <v>0.65</v>
      </c>
      <c r="N109" s="122">
        <v>287260</v>
      </c>
      <c r="O109" s="124"/>
      <c r="P109" s="125">
        <f t="shared" si="2"/>
        <v>667</v>
      </c>
      <c r="Q109" s="126" t="s">
        <v>974</v>
      </c>
    </row>
    <row r="110" s="2" customFormat="1" ht="15.75" customHeight="1" spans="1:20">
      <c r="A110" s="115" t="s">
        <v>1017</v>
      </c>
      <c r="B110" s="17"/>
      <c r="C110" s="156"/>
      <c r="D110" s="18" t="s">
        <v>1018</v>
      </c>
      <c r="E110" s="18">
        <v>13</v>
      </c>
      <c r="F110" s="14" t="s">
        <v>839</v>
      </c>
      <c r="G110" s="119">
        <v>40179</v>
      </c>
      <c r="H110" s="61" t="s">
        <v>840</v>
      </c>
      <c r="I110" s="120">
        <v>662.94</v>
      </c>
      <c r="J110" s="157"/>
      <c r="K110" s="157"/>
      <c r="L110" s="122">
        <v>441940</v>
      </c>
      <c r="M110" s="123">
        <v>0.65</v>
      </c>
      <c r="N110" s="122">
        <v>287260</v>
      </c>
      <c r="O110" s="124"/>
      <c r="P110" s="125">
        <f t="shared" si="2"/>
        <v>667</v>
      </c>
      <c r="Q110" s="126" t="s">
        <v>974</v>
      </c>
    </row>
    <row r="111" s="2" customFormat="1" ht="15.75" customHeight="1" spans="1:20">
      <c r="A111" s="115" t="s">
        <v>1019</v>
      </c>
      <c r="B111" s="17"/>
      <c r="C111" s="156"/>
      <c r="D111" s="18" t="s">
        <v>1020</v>
      </c>
      <c r="E111" s="18">
        <v>14</v>
      </c>
      <c r="F111" s="14" t="s">
        <v>839</v>
      </c>
      <c r="G111" s="119">
        <v>40179</v>
      </c>
      <c r="H111" s="61" t="s">
        <v>840</v>
      </c>
      <c r="I111" s="120">
        <v>662.94</v>
      </c>
      <c r="J111" s="157"/>
      <c r="K111" s="157"/>
      <c r="L111" s="122">
        <v>441940</v>
      </c>
      <c r="M111" s="123">
        <v>0.65</v>
      </c>
      <c r="N111" s="122">
        <v>287260</v>
      </c>
      <c r="O111" s="124"/>
      <c r="P111" s="125">
        <f t="shared" si="2"/>
        <v>667</v>
      </c>
      <c r="Q111" s="126" t="s">
        <v>974</v>
      </c>
    </row>
    <row r="112" s="2" customFormat="1" ht="15.75" customHeight="1" spans="1:20">
      <c r="A112" s="115" t="s">
        <v>1021</v>
      </c>
      <c r="B112" s="17"/>
      <c r="C112" s="156"/>
      <c r="D112" s="18" t="s">
        <v>1022</v>
      </c>
      <c r="E112" s="18">
        <v>15</v>
      </c>
      <c r="F112" s="14" t="s">
        <v>839</v>
      </c>
      <c r="G112" s="119">
        <v>40179</v>
      </c>
      <c r="H112" s="61" t="s">
        <v>840</v>
      </c>
      <c r="I112" s="120">
        <v>662.94</v>
      </c>
      <c r="J112" s="157"/>
      <c r="K112" s="157"/>
      <c r="L112" s="122">
        <v>441940</v>
      </c>
      <c r="M112" s="123">
        <v>0.65</v>
      </c>
      <c r="N112" s="122">
        <v>287260</v>
      </c>
      <c r="O112" s="124"/>
      <c r="P112" s="125">
        <f t="shared" si="2"/>
        <v>667</v>
      </c>
      <c r="Q112" s="126" t="s">
        <v>974</v>
      </c>
    </row>
    <row r="113" s="2" customFormat="1" ht="15.75" customHeight="1" spans="1:17">
      <c r="A113" s="115" t="s">
        <v>1023</v>
      </c>
      <c r="B113" s="17"/>
      <c r="C113" s="156"/>
      <c r="D113" s="18" t="s">
        <v>1024</v>
      </c>
      <c r="E113" s="18">
        <v>16</v>
      </c>
      <c r="F113" s="14" t="s">
        <v>839</v>
      </c>
      <c r="G113" s="119">
        <v>40179</v>
      </c>
      <c r="H113" s="61" t="s">
        <v>840</v>
      </c>
      <c r="I113" s="120">
        <v>662.94</v>
      </c>
      <c r="J113" s="157"/>
      <c r="K113" s="157"/>
      <c r="L113" s="122">
        <v>441940</v>
      </c>
      <c r="M113" s="123">
        <v>0.65</v>
      </c>
      <c r="N113" s="122">
        <v>287260</v>
      </c>
      <c r="O113" s="124"/>
      <c r="P113" s="125">
        <f t="shared" si="2"/>
        <v>667</v>
      </c>
      <c r="Q113" s="126" t="s">
        <v>974</v>
      </c>
    </row>
    <row r="114" s="2" customFormat="1" ht="15.75" customHeight="1" spans="1:17">
      <c r="A114" s="115" t="s">
        <v>1025</v>
      </c>
      <c r="B114" s="17"/>
      <c r="C114" s="156"/>
      <c r="D114" s="18" t="s">
        <v>1026</v>
      </c>
      <c r="E114" s="18">
        <v>17</v>
      </c>
      <c r="F114" s="14" t="s">
        <v>839</v>
      </c>
      <c r="G114" s="119">
        <v>40179</v>
      </c>
      <c r="H114" s="61" t="s">
        <v>840</v>
      </c>
      <c r="I114" s="120">
        <v>662.94</v>
      </c>
      <c r="J114" s="157"/>
      <c r="K114" s="157"/>
      <c r="L114" s="122">
        <v>441940</v>
      </c>
      <c r="M114" s="123">
        <v>0.65</v>
      </c>
      <c r="N114" s="122">
        <v>287260</v>
      </c>
      <c r="O114" s="124"/>
      <c r="P114" s="125">
        <f t="shared" si="2"/>
        <v>667</v>
      </c>
      <c r="Q114" s="126" t="s">
        <v>974</v>
      </c>
    </row>
    <row r="115" s="2" customFormat="1" ht="15.75" customHeight="1" spans="1:17">
      <c r="A115" s="115" t="s">
        <v>1027</v>
      </c>
      <c r="B115" s="17"/>
      <c r="C115" s="156"/>
      <c r="D115" s="18" t="s">
        <v>1028</v>
      </c>
      <c r="E115" s="18">
        <v>1</v>
      </c>
      <c r="F115" s="18" t="s">
        <v>931</v>
      </c>
      <c r="G115" s="119">
        <v>40179</v>
      </c>
      <c r="H115" s="61" t="s">
        <v>840</v>
      </c>
      <c r="I115" s="120">
        <v>252</v>
      </c>
      <c r="J115" s="157"/>
      <c r="K115" s="157"/>
      <c r="L115" s="122">
        <v>203800</v>
      </c>
      <c r="M115" s="123">
        <v>0.77</v>
      </c>
      <c r="N115" s="122">
        <v>156930</v>
      </c>
      <c r="O115" s="124"/>
      <c r="P115" s="125">
        <f t="shared" si="2"/>
        <v>809</v>
      </c>
      <c r="Q115" s="126" t="s">
        <v>974</v>
      </c>
    </row>
    <row r="116" s="2" customFormat="1" ht="15.75" customHeight="1" spans="1:17">
      <c r="A116" s="115" t="s">
        <v>1029</v>
      </c>
      <c r="B116" s="17"/>
      <c r="C116" s="156"/>
      <c r="D116" s="18" t="s">
        <v>1030</v>
      </c>
      <c r="E116" s="18">
        <v>1</v>
      </c>
      <c r="F116" s="18" t="s">
        <v>1031</v>
      </c>
      <c r="G116" s="119">
        <v>43009</v>
      </c>
      <c r="H116" s="61" t="s">
        <v>840</v>
      </c>
      <c r="I116" s="120">
        <v>720</v>
      </c>
      <c r="J116" s="157"/>
      <c r="K116" s="157"/>
      <c r="L116" s="122">
        <v>707070</v>
      </c>
      <c r="M116" s="123">
        <v>0.91</v>
      </c>
      <c r="N116" s="122">
        <v>643430</v>
      </c>
      <c r="O116" s="124"/>
      <c r="P116" s="125">
        <f t="shared" si="2"/>
        <v>982</v>
      </c>
      <c r="Q116" s="126" t="s">
        <v>974</v>
      </c>
    </row>
    <row r="117" ht="15.75" customHeight="1" spans="1:17">
      <c r="A117" s="115" t="s">
        <v>1032</v>
      </c>
      <c r="B117" s="112"/>
      <c r="C117" s="156"/>
      <c r="D117" s="108" t="s">
        <v>1033</v>
      </c>
      <c r="E117" s="108"/>
      <c r="F117" s="132"/>
      <c r="G117" s="119">
        <v>41030</v>
      </c>
      <c r="H117" s="133" t="s">
        <v>941</v>
      </c>
      <c r="I117" s="134">
        <v>1</v>
      </c>
      <c r="J117" s="135">
        <v>90000</v>
      </c>
      <c r="K117" s="136">
        <v>62925</v>
      </c>
      <c r="L117" s="137">
        <v>125300</v>
      </c>
      <c r="M117" s="138">
        <v>0.77</v>
      </c>
      <c r="N117" s="139">
        <v>96480</v>
      </c>
      <c r="O117" s="140"/>
      <c r="P117" s="141"/>
      <c r="Q117" s="142" t="s">
        <v>974</v>
      </c>
    </row>
    <row r="118" ht="15.75" customHeight="1" spans="1:17">
      <c r="A118" s="115" t="s">
        <v>1034</v>
      </c>
      <c r="B118" s="112"/>
      <c r="C118" s="156"/>
      <c r="D118" s="108" t="s">
        <v>1035</v>
      </c>
      <c r="E118" s="108"/>
      <c r="F118" s="132"/>
      <c r="G118" s="119">
        <v>41030</v>
      </c>
      <c r="H118" s="133" t="s">
        <v>941</v>
      </c>
      <c r="I118" s="134">
        <v>3</v>
      </c>
      <c r="J118" s="135">
        <v>64200</v>
      </c>
      <c r="K118" s="136">
        <v>44886.12</v>
      </c>
      <c r="L118" s="137">
        <v>89380</v>
      </c>
      <c r="M118" s="138">
        <v>0.66</v>
      </c>
      <c r="N118" s="139">
        <v>58990</v>
      </c>
      <c r="O118" s="140"/>
      <c r="P118" s="141"/>
      <c r="Q118" s="142" t="s">
        <v>974</v>
      </c>
    </row>
    <row r="119" ht="15.75" customHeight="1" spans="1:17">
      <c r="A119" s="115" t="s">
        <v>1036</v>
      </c>
      <c r="B119" s="112"/>
      <c r="C119" s="156"/>
      <c r="D119" s="108" t="s">
        <v>1035</v>
      </c>
      <c r="E119" s="108"/>
      <c r="F119" s="132"/>
      <c r="G119" s="119">
        <v>41030</v>
      </c>
      <c r="H119" s="133" t="s">
        <v>941</v>
      </c>
      <c r="I119" s="134">
        <v>2</v>
      </c>
      <c r="J119" s="135">
        <v>104070</v>
      </c>
      <c r="K119" s="136">
        <v>72762.56</v>
      </c>
      <c r="L119" s="137">
        <v>144890</v>
      </c>
      <c r="M119" s="138">
        <v>0.66</v>
      </c>
      <c r="N119" s="139">
        <v>95630</v>
      </c>
      <c r="O119" s="140"/>
      <c r="P119" s="141"/>
      <c r="Q119" s="142" t="s">
        <v>974</v>
      </c>
    </row>
    <row r="120" ht="15.75" customHeight="1" spans="1:17">
      <c r="A120" s="115" t="s">
        <v>1037</v>
      </c>
      <c r="B120" s="112"/>
      <c r="C120" s="156"/>
      <c r="D120" s="108" t="s">
        <v>1038</v>
      </c>
      <c r="E120" s="108"/>
      <c r="F120" s="132"/>
      <c r="G120" s="119">
        <v>41030</v>
      </c>
      <c r="H120" s="133" t="s">
        <v>941</v>
      </c>
      <c r="I120" s="134">
        <v>1</v>
      </c>
      <c r="J120" s="135">
        <v>19979</v>
      </c>
      <c r="K120" s="136">
        <v>13968.92</v>
      </c>
      <c r="L120" s="137">
        <v>27820</v>
      </c>
      <c r="M120" s="138">
        <v>0.54</v>
      </c>
      <c r="N120" s="139">
        <v>15020</v>
      </c>
      <c r="O120" s="140"/>
      <c r="P120" s="141"/>
      <c r="Q120" s="142" t="s">
        <v>974</v>
      </c>
    </row>
    <row r="121" ht="15.75" customHeight="1" spans="1:17">
      <c r="A121" s="115" t="s">
        <v>1039</v>
      </c>
      <c r="B121" s="112"/>
      <c r="C121" s="156"/>
      <c r="D121" s="108" t="s">
        <v>1040</v>
      </c>
      <c r="E121" s="108"/>
      <c r="F121" s="132"/>
      <c r="G121" s="119">
        <v>41030</v>
      </c>
      <c r="H121" s="133" t="s">
        <v>941</v>
      </c>
      <c r="I121" s="134">
        <v>1</v>
      </c>
      <c r="J121" s="135">
        <v>195195</v>
      </c>
      <c r="K121" s="136">
        <v>136473.6</v>
      </c>
      <c r="L121" s="137">
        <v>271760</v>
      </c>
      <c r="M121" s="138">
        <v>0.86</v>
      </c>
      <c r="N121" s="139">
        <v>233710</v>
      </c>
      <c r="O121" s="140"/>
      <c r="P121" s="141"/>
      <c r="Q121" s="142" t="s">
        <v>974</v>
      </c>
    </row>
    <row r="122" ht="15.75" customHeight="1" spans="1:17">
      <c r="A122" s="115" t="s">
        <v>1041</v>
      </c>
      <c r="B122" s="112"/>
      <c r="C122" s="156"/>
      <c r="D122" s="108" t="s">
        <v>1035</v>
      </c>
      <c r="E122" s="108"/>
      <c r="F122" s="132"/>
      <c r="G122" s="119">
        <v>41030</v>
      </c>
      <c r="H122" s="133" t="s">
        <v>941</v>
      </c>
      <c r="I122" s="134">
        <v>1</v>
      </c>
      <c r="J122" s="135">
        <v>48150</v>
      </c>
      <c r="K122" s="136">
        <v>33665.16</v>
      </c>
      <c r="L122" s="137">
        <v>67040</v>
      </c>
      <c r="M122" s="138">
        <v>0.66</v>
      </c>
      <c r="N122" s="139">
        <v>44250</v>
      </c>
      <c r="O122" s="140"/>
      <c r="P122" s="141"/>
      <c r="Q122" s="142" t="s">
        <v>974</v>
      </c>
    </row>
    <row r="123" ht="15.75" customHeight="1" spans="1:17">
      <c r="A123" s="115" t="s">
        <v>1042</v>
      </c>
      <c r="B123" s="112"/>
      <c r="C123" s="156"/>
      <c r="D123" s="108" t="s">
        <v>1043</v>
      </c>
      <c r="E123" s="108"/>
      <c r="F123" s="132"/>
      <c r="G123" s="119">
        <v>41030</v>
      </c>
      <c r="H123" s="133" t="s">
        <v>941</v>
      </c>
      <c r="I123" s="134">
        <v>1</v>
      </c>
      <c r="J123" s="135">
        <v>284458</v>
      </c>
      <c r="K123" s="136">
        <v>198883.52</v>
      </c>
      <c r="L123" s="137">
        <v>396030</v>
      </c>
      <c r="M123" s="138">
        <v>0.77</v>
      </c>
      <c r="N123" s="139">
        <v>304940</v>
      </c>
      <c r="O123" s="140"/>
      <c r="P123" s="141"/>
      <c r="Q123" s="142" t="s">
        <v>974</v>
      </c>
    </row>
    <row r="124" s="77" customFormat="1" ht="15.75" customHeight="1" spans="1:17">
      <c r="A124" s="115" t="s">
        <v>1044</v>
      </c>
      <c r="B124" s="112"/>
      <c r="C124" s="156"/>
      <c r="D124" s="108" t="s">
        <v>1045</v>
      </c>
      <c r="E124" s="108"/>
      <c r="F124" s="132"/>
      <c r="G124" s="119">
        <v>41030</v>
      </c>
      <c r="H124" s="133" t="s">
        <v>941</v>
      </c>
      <c r="I124" s="134">
        <v>1</v>
      </c>
      <c r="J124" s="135">
        <v>191383.49</v>
      </c>
      <c r="K124" s="136">
        <v>133808.93</v>
      </c>
      <c r="L124" s="137">
        <v>266450</v>
      </c>
      <c r="M124" s="138">
        <v>0.54</v>
      </c>
      <c r="N124" s="139">
        <v>143880</v>
      </c>
      <c r="O124" s="140"/>
      <c r="P124" s="141"/>
      <c r="Q124" s="142" t="s">
        <v>974</v>
      </c>
    </row>
    <row r="125" ht="15.75" customHeight="1" spans="1:17">
      <c r="A125" s="115" t="s">
        <v>1046</v>
      </c>
      <c r="B125" s="112"/>
      <c r="C125" s="156"/>
      <c r="D125" s="108" t="s">
        <v>1047</v>
      </c>
      <c r="E125" s="108"/>
      <c r="F125" s="132"/>
      <c r="G125" s="119">
        <v>41518</v>
      </c>
      <c r="H125" s="133" t="s">
        <v>941</v>
      </c>
      <c r="I125" s="134">
        <v>1</v>
      </c>
      <c r="J125" s="135">
        <v>38713.06</v>
      </c>
      <c r="K125" s="136">
        <v>29518.66</v>
      </c>
      <c r="L125" s="137">
        <v>52580</v>
      </c>
      <c r="M125" s="138">
        <v>0.73</v>
      </c>
      <c r="N125" s="139">
        <v>38380</v>
      </c>
      <c r="O125" s="140"/>
      <c r="P125" s="141"/>
      <c r="Q125" s="142" t="s">
        <v>974</v>
      </c>
    </row>
    <row r="126" ht="15.75" customHeight="1" spans="1:17">
      <c r="A126" s="115" t="s">
        <v>1048</v>
      </c>
      <c r="B126" s="112"/>
      <c r="C126" s="156"/>
      <c r="D126" s="108" t="s">
        <v>1049</v>
      </c>
      <c r="E126" s="108"/>
      <c r="F126" s="132"/>
      <c r="G126" s="119">
        <v>41579</v>
      </c>
      <c r="H126" s="133" t="s">
        <v>941</v>
      </c>
      <c r="I126" s="134">
        <v>1</v>
      </c>
      <c r="J126" s="135">
        <v>1035.79</v>
      </c>
      <c r="K126" s="136">
        <v>797.99</v>
      </c>
      <c r="L126" s="137">
        <v>1410</v>
      </c>
      <c r="M126" s="138">
        <v>0.73</v>
      </c>
      <c r="N126" s="139">
        <v>1030</v>
      </c>
      <c r="O126" s="140"/>
      <c r="P126" s="141"/>
      <c r="Q126" s="142" t="s">
        <v>974</v>
      </c>
    </row>
    <row r="127" ht="15.75" customHeight="1" spans="1:17">
      <c r="A127" s="115" t="s">
        <v>1050</v>
      </c>
      <c r="B127" s="112"/>
      <c r="C127" s="156"/>
      <c r="D127" s="108" t="s">
        <v>1051</v>
      </c>
      <c r="E127" s="108"/>
      <c r="F127" s="132"/>
      <c r="G127" s="119">
        <v>41699</v>
      </c>
      <c r="H127" s="133" t="s">
        <v>941</v>
      </c>
      <c r="I127" s="134">
        <v>1</v>
      </c>
      <c r="J127" s="135">
        <v>250000</v>
      </c>
      <c r="K127" s="136">
        <v>196562.68</v>
      </c>
      <c r="L127" s="137">
        <v>325420</v>
      </c>
      <c r="M127" s="138">
        <v>0.83</v>
      </c>
      <c r="N127" s="139">
        <v>270100</v>
      </c>
      <c r="O127" s="140"/>
      <c r="P127" s="141"/>
      <c r="Q127" s="142" t="s">
        <v>974</v>
      </c>
    </row>
    <row r="128" ht="15.75" customHeight="1" spans="1:17">
      <c r="A128" s="115" t="s">
        <v>1052</v>
      </c>
      <c r="B128" s="112"/>
      <c r="C128" s="156"/>
      <c r="D128" s="108" t="s">
        <v>1053</v>
      </c>
      <c r="E128" s="108"/>
      <c r="F128" s="132"/>
      <c r="G128" s="119">
        <v>41760</v>
      </c>
      <c r="H128" s="133" t="s">
        <v>941</v>
      </c>
      <c r="I128" s="134">
        <v>1</v>
      </c>
      <c r="J128" s="135">
        <v>85000</v>
      </c>
      <c r="K128" s="136">
        <v>67504.08</v>
      </c>
      <c r="L128" s="137">
        <v>110640</v>
      </c>
      <c r="M128" s="138">
        <v>0.84</v>
      </c>
      <c r="N128" s="139">
        <v>92940</v>
      </c>
      <c r="O128" s="140"/>
      <c r="P128" s="141"/>
      <c r="Q128" s="143" t="s">
        <v>974</v>
      </c>
    </row>
    <row r="129" ht="15.75" customHeight="1" spans="1:17">
      <c r="A129" s="115" t="s">
        <v>1054</v>
      </c>
      <c r="B129" s="112"/>
      <c r="C129" s="156"/>
      <c r="D129" s="108" t="s">
        <v>1055</v>
      </c>
      <c r="E129" s="108"/>
      <c r="F129" s="132"/>
      <c r="G129" s="119">
        <v>41852</v>
      </c>
      <c r="H129" s="133" t="s">
        <v>941</v>
      </c>
      <c r="I129" s="134">
        <v>1</v>
      </c>
      <c r="J129" s="135">
        <v>72744.02</v>
      </c>
      <c r="K129" s="136">
        <v>58634.47</v>
      </c>
      <c r="L129" s="137">
        <v>94690</v>
      </c>
      <c r="M129" s="138">
        <v>0.69</v>
      </c>
      <c r="N129" s="139">
        <v>65340</v>
      </c>
      <c r="O129" s="140"/>
      <c r="P129" s="141"/>
      <c r="Q129" s="142" t="s">
        <v>974</v>
      </c>
    </row>
    <row r="130" ht="15.75" customHeight="1" spans="1:17">
      <c r="A130" s="115" t="s">
        <v>1056</v>
      </c>
      <c r="B130" s="112"/>
      <c r="C130" s="156"/>
      <c r="D130" s="108" t="s">
        <v>1057</v>
      </c>
      <c r="E130" s="108"/>
      <c r="F130" s="132"/>
      <c r="G130" s="119">
        <v>41883</v>
      </c>
      <c r="H130" s="133" t="s">
        <v>941</v>
      </c>
      <c r="I130" s="134">
        <v>1</v>
      </c>
      <c r="J130" s="135">
        <v>288542.3</v>
      </c>
      <c r="K130" s="136">
        <v>233719.1</v>
      </c>
      <c r="L130" s="137">
        <v>375590</v>
      </c>
      <c r="M130" s="138">
        <v>0.78</v>
      </c>
      <c r="N130" s="139">
        <v>292960</v>
      </c>
      <c r="O130" s="140"/>
      <c r="P130" s="141"/>
      <c r="Q130" s="142" t="s">
        <v>974</v>
      </c>
    </row>
    <row r="131" ht="15.75" customHeight="1" spans="1:17">
      <c r="A131" s="115" t="s">
        <v>1058</v>
      </c>
      <c r="B131" s="112"/>
      <c r="C131" s="156"/>
      <c r="D131" s="108" t="s">
        <v>1059</v>
      </c>
      <c r="E131" s="108"/>
      <c r="F131" s="132"/>
      <c r="G131" s="119">
        <v>41699</v>
      </c>
      <c r="H131" s="133" t="s">
        <v>941</v>
      </c>
      <c r="I131" s="134">
        <v>1</v>
      </c>
      <c r="J131" s="135">
        <v>1346774.94</v>
      </c>
      <c r="K131" s="136">
        <v>1058902.02</v>
      </c>
      <c r="L131" s="137">
        <v>1753080</v>
      </c>
      <c r="M131" s="138">
        <v>0.75</v>
      </c>
      <c r="N131" s="139">
        <v>1314810</v>
      </c>
      <c r="O131" s="140"/>
      <c r="P131" s="141"/>
      <c r="Q131" s="142" t="s">
        <v>974</v>
      </c>
    </row>
    <row r="132" ht="15.75" customHeight="1" spans="1:17">
      <c r="A132" s="115" t="s">
        <v>1060</v>
      </c>
      <c r="B132" s="112"/>
      <c r="C132" s="156"/>
      <c r="D132" s="108" t="s">
        <v>1059</v>
      </c>
      <c r="E132" s="108"/>
      <c r="F132" s="132"/>
      <c r="G132" s="119">
        <v>41760</v>
      </c>
      <c r="H132" s="133" t="s">
        <v>941</v>
      </c>
      <c r="I132" s="134">
        <v>1</v>
      </c>
      <c r="J132" s="135">
        <v>23750</v>
      </c>
      <c r="K132" s="136">
        <v>18861.48</v>
      </c>
      <c r="L132" s="137">
        <v>30920</v>
      </c>
      <c r="M132" s="138">
        <v>0.76</v>
      </c>
      <c r="N132" s="139">
        <v>23500</v>
      </c>
      <c r="O132" s="140"/>
      <c r="P132" s="141"/>
      <c r="Q132" s="142" t="s">
        <v>974</v>
      </c>
    </row>
    <row r="133" ht="15.75" customHeight="1" spans="1:17">
      <c r="A133" s="115" t="s">
        <v>1061</v>
      </c>
      <c r="B133" s="112"/>
      <c r="C133" s="156"/>
      <c r="D133" s="108" t="s">
        <v>1062</v>
      </c>
      <c r="E133" s="108"/>
      <c r="F133" s="132"/>
      <c r="G133" s="119">
        <v>42219</v>
      </c>
      <c r="H133" s="133" t="s">
        <v>941</v>
      </c>
      <c r="I133" s="134">
        <v>1</v>
      </c>
      <c r="J133" s="135">
        <v>19095</v>
      </c>
      <c r="K133" s="136">
        <v>16298.54</v>
      </c>
      <c r="L133" s="137">
        <v>23560</v>
      </c>
      <c r="M133" s="138">
        <v>0.82</v>
      </c>
      <c r="N133" s="139">
        <v>19320</v>
      </c>
      <c r="O133" s="140"/>
      <c r="P133" s="141"/>
      <c r="Q133" s="142" t="s">
        <v>974</v>
      </c>
    </row>
    <row r="134" ht="15.75" customHeight="1" spans="1:17">
      <c r="A134" s="115" t="s">
        <v>1063</v>
      </c>
      <c r="B134" s="112"/>
      <c r="C134" s="156"/>
      <c r="D134" s="108" t="s">
        <v>943</v>
      </c>
      <c r="E134" s="108"/>
      <c r="F134" s="132"/>
      <c r="G134" s="119">
        <v>42795</v>
      </c>
      <c r="H134" s="133" t="s">
        <v>941</v>
      </c>
      <c r="I134" s="134">
        <v>1</v>
      </c>
      <c r="J134" s="135">
        <v>90000</v>
      </c>
      <c r="K134" s="136">
        <v>83587.5</v>
      </c>
      <c r="L134" s="137">
        <v>107980</v>
      </c>
      <c r="M134" s="138">
        <v>0.9</v>
      </c>
      <c r="N134" s="139">
        <v>97180</v>
      </c>
      <c r="O134" s="140"/>
      <c r="P134" s="141"/>
      <c r="Q134" s="142" t="s">
        <v>974</v>
      </c>
    </row>
    <row r="135" ht="15.75" customHeight="1" spans="1:17">
      <c r="A135" s="115" t="s">
        <v>1064</v>
      </c>
      <c r="B135" s="112"/>
      <c r="C135" s="156"/>
      <c r="D135" s="108" t="s">
        <v>1065</v>
      </c>
      <c r="E135" s="108"/>
      <c r="F135" s="132"/>
      <c r="G135" s="119">
        <v>43284</v>
      </c>
      <c r="H135" s="133" t="s">
        <v>941</v>
      </c>
      <c r="I135" s="134">
        <v>1</v>
      </c>
      <c r="J135" s="135">
        <v>90000</v>
      </c>
      <c r="K135" s="136">
        <v>87150</v>
      </c>
      <c r="L135" s="137">
        <v>106970</v>
      </c>
      <c r="M135" s="138">
        <v>0.97</v>
      </c>
      <c r="N135" s="139">
        <v>103760</v>
      </c>
      <c r="O135" s="140"/>
      <c r="P135" s="141"/>
      <c r="Q135" s="142" t="s">
        <v>974</v>
      </c>
    </row>
    <row r="136" ht="15.75" customHeight="1" spans="1:17">
      <c r="A136" s="115" t="s">
        <v>1066</v>
      </c>
      <c r="B136" s="112"/>
      <c r="C136" s="156"/>
      <c r="D136" s="108" t="s">
        <v>1067</v>
      </c>
      <c r="E136" s="108"/>
      <c r="F136" s="132"/>
      <c r="G136" s="119">
        <v>41030</v>
      </c>
      <c r="H136" s="133" t="s">
        <v>941</v>
      </c>
      <c r="I136" s="134">
        <v>1</v>
      </c>
      <c r="J136" s="135">
        <v>2100000</v>
      </c>
      <c r="K136" s="136">
        <v>1468250</v>
      </c>
      <c r="L136" s="137">
        <v>2923700</v>
      </c>
      <c r="M136" s="138">
        <v>0.66</v>
      </c>
      <c r="N136" s="139">
        <v>1929640</v>
      </c>
      <c r="O136" s="140"/>
      <c r="P136" s="141"/>
      <c r="Q136" s="142" t="s">
        <v>1068</v>
      </c>
    </row>
    <row r="137" ht="15.75" customHeight="1" spans="1:17">
      <c r="A137" s="115" t="s">
        <v>1069</v>
      </c>
      <c r="B137" s="112"/>
      <c r="C137" s="156"/>
      <c r="D137" s="108" t="s">
        <v>1070</v>
      </c>
      <c r="E137" s="108"/>
      <c r="F137" s="132"/>
      <c r="G137" s="119">
        <v>41275</v>
      </c>
      <c r="H137" s="133" t="s">
        <v>941</v>
      </c>
      <c r="I137" s="134">
        <v>1</v>
      </c>
      <c r="J137" s="135">
        <v>81652.8</v>
      </c>
      <c r="K137" s="136">
        <v>59674.52</v>
      </c>
      <c r="L137" s="137">
        <v>110910</v>
      </c>
      <c r="M137" s="138">
        <v>0.59</v>
      </c>
      <c r="N137" s="139">
        <v>65440</v>
      </c>
      <c r="O137" s="140"/>
      <c r="P137" s="141"/>
      <c r="Q137" s="142" t="s">
        <v>1068</v>
      </c>
    </row>
    <row r="138" ht="15.75" customHeight="1" spans="1:17">
      <c r="A138" s="115" t="s">
        <v>1071</v>
      </c>
      <c r="B138" s="112"/>
      <c r="C138" s="156"/>
      <c r="D138" s="108" t="s">
        <v>1072</v>
      </c>
      <c r="E138" s="108"/>
      <c r="F138" s="132"/>
      <c r="G138" s="119">
        <v>41275</v>
      </c>
      <c r="H138" s="133" t="s">
        <v>941</v>
      </c>
      <c r="I138" s="134">
        <v>1</v>
      </c>
      <c r="J138" s="135">
        <v>99263.45</v>
      </c>
      <c r="K138" s="136">
        <v>72544.89</v>
      </c>
      <c r="L138" s="137">
        <v>134830</v>
      </c>
      <c r="M138" s="138">
        <v>0.69</v>
      </c>
      <c r="N138" s="139">
        <v>93030</v>
      </c>
      <c r="O138" s="140"/>
      <c r="P138" s="141"/>
      <c r="Q138" s="142" t="s">
        <v>1068</v>
      </c>
    </row>
    <row r="139" ht="15.75" customHeight="1" spans="1:17">
      <c r="A139" s="115" t="s">
        <v>1073</v>
      </c>
      <c r="B139" s="112"/>
      <c r="C139" s="156"/>
      <c r="D139" s="108" t="s">
        <v>1074</v>
      </c>
      <c r="E139" s="108"/>
      <c r="F139" s="132"/>
      <c r="G139" s="119">
        <v>41409</v>
      </c>
      <c r="H139" s="133" t="s">
        <v>941</v>
      </c>
      <c r="I139" s="134">
        <v>1</v>
      </c>
      <c r="J139" s="135">
        <v>11057.39</v>
      </c>
      <c r="K139" s="136">
        <v>8256.11</v>
      </c>
      <c r="L139" s="137">
        <v>15020</v>
      </c>
      <c r="M139" s="138">
        <v>0.71</v>
      </c>
      <c r="N139" s="139">
        <v>10660</v>
      </c>
      <c r="O139" s="140"/>
      <c r="P139" s="141"/>
      <c r="Q139" s="142" t="s">
        <v>1068</v>
      </c>
    </row>
    <row r="140" ht="15.75" customHeight="1" spans="1:17">
      <c r="A140" s="115" t="s">
        <v>1075</v>
      </c>
      <c r="B140" s="112"/>
      <c r="C140" s="156"/>
      <c r="D140" s="108" t="s">
        <v>1076</v>
      </c>
      <c r="E140" s="108"/>
      <c r="F140" s="132"/>
      <c r="G140" s="119">
        <v>41518</v>
      </c>
      <c r="H140" s="133" t="s">
        <v>941</v>
      </c>
      <c r="I140" s="134">
        <v>1</v>
      </c>
      <c r="J140" s="135">
        <v>173400</v>
      </c>
      <c r="K140" s="136">
        <v>132217.2</v>
      </c>
      <c r="L140" s="137">
        <v>235530</v>
      </c>
      <c r="M140" s="138">
        <v>0.73</v>
      </c>
      <c r="N140" s="139">
        <v>171940</v>
      </c>
      <c r="O140" s="140"/>
      <c r="P140" s="141"/>
      <c r="Q140" s="142" t="s">
        <v>1068</v>
      </c>
    </row>
    <row r="141" ht="15.75" customHeight="1" spans="1:17">
      <c r="A141" s="115" t="s">
        <v>1077</v>
      </c>
      <c r="B141" s="112"/>
      <c r="C141" s="156"/>
      <c r="D141" s="108" t="s">
        <v>1078</v>
      </c>
      <c r="E141" s="108"/>
      <c r="F141" s="132"/>
      <c r="G141" s="119">
        <v>41548</v>
      </c>
      <c r="H141" s="133" t="s">
        <v>941</v>
      </c>
      <c r="I141" s="134">
        <v>1</v>
      </c>
      <c r="J141" s="135">
        <v>142210.81</v>
      </c>
      <c r="K141" s="136">
        <v>108998.53</v>
      </c>
      <c r="L141" s="137">
        <v>193160</v>
      </c>
      <c r="M141" s="138">
        <v>0.73</v>
      </c>
      <c r="N141" s="139">
        <v>141010</v>
      </c>
      <c r="O141" s="140"/>
      <c r="P141" s="141"/>
      <c r="Q141" s="142" t="s">
        <v>1068</v>
      </c>
    </row>
    <row r="142" ht="15.75" customHeight="1" spans="1:17">
      <c r="A142" s="115" t="s">
        <v>1079</v>
      </c>
      <c r="B142" s="112"/>
      <c r="C142" s="156"/>
      <c r="D142" s="108" t="s">
        <v>962</v>
      </c>
      <c r="E142" s="108"/>
      <c r="F142" s="132"/>
      <c r="G142" s="119">
        <v>41609</v>
      </c>
      <c r="H142" s="133" t="s">
        <v>941</v>
      </c>
      <c r="I142" s="134">
        <v>1</v>
      </c>
      <c r="J142" s="135">
        <v>57873.18</v>
      </c>
      <c r="K142" s="136">
        <v>44815.62</v>
      </c>
      <c r="L142" s="137">
        <v>78610</v>
      </c>
      <c r="M142" s="138">
        <v>0.74</v>
      </c>
      <c r="N142" s="139">
        <v>58170</v>
      </c>
      <c r="O142" s="140"/>
      <c r="P142" s="141"/>
      <c r="Q142" s="142" t="s">
        <v>1068</v>
      </c>
    </row>
    <row r="143" ht="15.75" customHeight="1" spans="1:17">
      <c r="A143" s="115" t="s">
        <v>1080</v>
      </c>
      <c r="B143" s="112"/>
      <c r="C143" s="156"/>
      <c r="D143" s="108" t="s">
        <v>1081</v>
      </c>
      <c r="E143" s="108"/>
      <c r="F143" s="132"/>
      <c r="G143" s="119">
        <v>41671</v>
      </c>
      <c r="H143" s="133" t="s">
        <v>941</v>
      </c>
      <c r="I143" s="134">
        <v>1</v>
      </c>
      <c r="J143" s="135">
        <v>24250</v>
      </c>
      <c r="K143" s="136">
        <v>18970.55</v>
      </c>
      <c r="L143" s="137">
        <v>31570</v>
      </c>
      <c r="M143" s="138">
        <v>0.83</v>
      </c>
      <c r="N143" s="139">
        <v>26200</v>
      </c>
      <c r="O143" s="140"/>
      <c r="P143" s="141"/>
      <c r="Q143" s="142" t="s">
        <v>1068</v>
      </c>
    </row>
    <row r="144" ht="15.75" customHeight="1" spans="1:17">
      <c r="A144" s="115" t="s">
        <v>1082</v>
      </c>
      <c r="B144" s="112"/>
      <c r="C144" s="156"/>
      <c r="D144" s="108" t="s">
        <v>1083</v>
      </c>
      <c r="E144" s="108"/>
      <c r="F144" s="132"/>
      <c r="G144" s="119">
        <v>41671</v>
      </c>
      <c r="H144" s="133" t="s">
        <v>941</v>
      </c>
      <c r="I144" s="134">
        <v>1</v>
      </c>
      <c r="J144" s="135">
        <v>112809.19</v>
      </c>
      <c r="K144" s="136">
        <v>88249.49</v>
      </c>
      <c r="L144" s="137">
        <v>146840</v>
      </c>
      <c r="M144" s="138">
        <v>0.75</v>
      </c>
      <c r="N144" s="139">
        <v>110130</v>
      </c>
      <c r="O144" s="140"/>
      <c r="P144" s="141"/>
      <c r="Q144" s="142" t="s">
        <v>1068</v>
      </c>
    </row>
    <row r="145" ht="15.75" customHeight="1" spans="1:20">
      <c r="A145" s="115" t="s">
        <v>1084</v>
      </c>
      <c r="B145" s="112"/>
      <c r="C145" s="156"/>
      <c r="D145" s="108" t="s">
        <v>1085</v>
      </c>
      <c r="E145" s="108"/>
      <c r="F145" s="132"/>
      <c r="G145" s="119">
        <v>41852</v>
      </c>
      <c r="H145" s="133" t="s">
        <v>941</v>
      </c>
      <c r="I145" s="134">
        <v>1</v>
      </c>
      <c r="J145" s="135">
        <v>6030</v>
      </c>
      <c r="K145" s="136">
        <v>4860.37</v>
      </c>
      <c r="L145" s="137">
        <v>7850</v>
      </c>
      <c r="M145" s="138">
        <v>0.77</v>
      </c>
      <c r="N145" s="139">
        <v>6040</v>
      </c>
      <c r="O145" s="140"/>
      <c r="P145" s="141"/>
      <c r="Q145" s="143" t="s">
        <v>1068</v>
      </c>
    </row>
    <row r="146" ht="15.75" customHeight="1" spans="1:20">
      <c r="A146" s="115" t="s">
        <v>1086</v>
      </c>
      <c r="B146" s="112"/>
      <c r="C146" s="156"/>
      <c r="D146" s="108" t="s">
        <v>1087</v>
      </c>
      <c r="E146" s="108"/>
      <c r="F146" s="132"/>
      <c r="G146" s="119">
        <v>41852</v>
      </c>
      <c r="H146" s="133" t="s">
        <v>941</v>
      </c>
      <c r="I146" s="134">
        <v>2</v>
      </c>
      <c r="J146" s="135">
        <v>111000</v>
      </c>
      <c r="K146" s="136">
        <v>89470.38</v>
      </c>
      <c r="L146" s="137">
        <v>144490</v>
      </c>
      <c r="M146" s="138">
        <v>0.77</v>
      </c>
      <c r="N146" s="139">
        <v>111260</v>
      </c>
      <c r="O146" s="140"/>
      <c r="P146" s="141"/>
      <c r="Q146" s="142" t="s">
        <v>1068</v>
      </c>
    </row>
    <row r="147" ht="15.75" customHeight="1" spans="1:20">
      <c r="A147" s="115" t="s">
        <v>1088</v>
      </c>
      <c r="B147" s="112"/>
      <c r="C147" s="156"/>
      <c r="D147" s="109" t="s">
        <v>1089</v>
      </c>
      <c r="E147" s="108"/>
      <c r="F147" s="132"/>
      <c r="G147" s="119">
        <v>42410</v>
      </c>
      <c r="H147" s="133" t="s">
        <v>941</v>
      </c>
      <c r="I147" s="134">
        <v>2</v>
      </c>
      <c r="J147" s="135">
        <v>20022.25</v>
      </c>
      <c r="K147" s="136">
        <v>17565.5</v>
      </c>
      <c r="L147" s="137">
        <v>24700</v>
      </c>
      <c r="M147" s="138">
        <v>0.79</v>
      </c>
      <c r="N147" s="139">
        <v>19510</v>
      </c>
      <c r="O147" s="140"/>
      <c r="P147" s="141"/>
      <c r="Q147" s="142" t="s">
        <v>1068</v>
      </c>
    </row>
    <row r="148" ht="15.75" customHeight="1" spans="1:20">
      <c r="A148" s="115" t="s">
        <v>1090</v>
      </c>
      <c r="B148" s="112"/>
      <c r="C148" s="159"/>
      <c r="D148" s="108" t="s">
        <v>962</v>
      </c>
      <c r="E148" s="108"/>
      <c r="F148" s="132"/>
      <c r="G148" s="119">
        <v>41609</v>
      </c>
      <c r="H148" s="133" t="s">
        <v>941</v>
      </c>
      <c r="I148" s="134">
        <v>1</v>
      </c>
      <c r="J148" s="135">
        <v>4528.75</v>
      </c>
      <c r="K148" s="136">
        <v>441.28</v>
      </c>
      <c r="L148" s="137">
        <v>6150</v>
      </c>
      <c r="M148" s="138">
        <v>0.74</v>
      </c>
      <c r="N148" s="139">
        <v>4550</v>
      </c>
      <c r="O148" s="140"/>
      <c r="P148" s="141"/>
      <c r="Q148" s="142" t="s">
        <v>1068</v>
      </c>
    </row>
    <row r="149" s="77" customFormat="1" ht="15.75" customHeight="1" spans="1:20">
      <c r="A149" s="115" t="s">
        <v>1091</v>
      </c>
      <c r="B149" s="160"/>
      <c r="C149" s="160"/>
      <c r="D149" s="146" t="s">
        <v>1092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1093</v>
      </c>
      <c r="B150" s="116" t="s">
        <v>1094</v>
      </c>
      <c r="C150" s="117" t="s">
        <v>1095</v>
      </c>
      <c r="D150" s="118" t="s">
        <v>837</v>
      </c>
      <c r="E150" s="118">
        <v>101</v>
      </c>
      <c r="F150" s="118" t="s">
        <v>839</v>
      </c>
      <c r="G150" s="131">
        <v>42826</v>
      </c>
      <c r="H150" s="61" t="s">
        <v>840</v>
      </c>
      <c r="I150" s="120">
        <v>360</v>
      </c>
      <c r="J150" s="121">
        <v>56771331.95</v>
      </c>
      <c r="K150" s="161">
        <v>37052865.53</v>
      </c>
      <c r="L150" s="122">
        <v>235000</v>
      </c>
      <c r="M150" s="123">
        <v>0.88</v>
      </c>
      <c r="N150" s="122">
        <v>206800</v>
      </c>
      <c r="O150" s="124"/>
      <c r="P150" s="125">
        <f t="shared" ref="P150:P213" si="3">L150/I150</f>
        <v>653</v>
      </c>
      <c r="Q150" s="126" t="s">
        <v>1096</v>
      </c>
    </row>
    <row r="151" s="2" customFormat="1" ht="15.75" customHeight="1" spans="1:20">
      <c r="A151" s="115" t="s">
        <v>1097</v>
      </c>
      <c r="B151" s="116"/>
      <c r="C151" s="156"/>
      <c r="D151" s="118" t="s">
        <v>837</v>
      </c>
      <c r="E151" s="118">
        <v>102</v>
      </c>
      <c r="F151" s="118" t="s">
        <v>839</v>
      </c>
      <c r="G151" s="131">
        <v>42826</v>
      </c>
      <c r="H151" s="61" t="s">
        <v>840</v>
      </c>
      <c r="I151" s="120">
        <v>360</v>
      </c>
      <c r="J151" s="129"/>
      <c r="K151" s="129"/>
      <c r="L151" s="122">
        <v>235000</v>
      </c>
      <c r="M151" s="123">
        <v>0.88</v>
      </c>
      <c r="N151" s="122">
        <v>206800</v>
      </c>
      <c r="O151" s="124"/>
      <c r="P151" s="125">
        <f t="shared" si="3"/>
        <v>653</v>
      </c>
      <c r="Q151" s="126" t="s">
        <v>1096</v>
      </c>
    </row>
    <row r="152" s="2" customFormat="1" ht="15.75" customHeight="1" spans="1:20">
      <c r="A152" s="115" t="s">
        <v>1098</v>
      </c>
      <c r="B152" s="116"/>
      <c r="C152" s="156"/>
      <c r="D152" s="118" t="s">
        <v>837</v>
      </c>
      <c r="E152" s="118">
        <v>103</v>
      </c>
      <c r="F152" s="118" t="s">
        <v>839</v>
      </c>
      <c r="G152" s="131">
        <v>42826</v>
      </c>
      <c r="H152" s="61" t="s">
        <v>840</v>
      </c>
      <c r="I152" s="120">
        <v>360</v>
      </c>
      <c r="J152" s="129"/>
      <c r="K152" s="129"/>
      <c r="L152" s="122">
        <v>235000</v>
      </c>
      <c r="M152" s="123">
        <v>0.88</v>
      </c>
      <c r="N152" s="122">
        <v>206800</v>
      </c>
      <c r="O152" s="124"/>
      <c r="P152" s="125">
        <f t="shared" si="3"/>
        <v>653</v>
      </c>
      <c r="Q152" s="126" t="s">
        <v>1096</v>
      </c>
      <c r="T152" s="162"/>
    </row>
    <row r="153" s="2" customFormat="1" ht="15.75" customHeight="1" spans="1:20">
      <c r="A153" s="115" t="s">
        <v>1099</v>
      </c>
      <c r="B153" s="116"/>
      <c r="C153" s="156"/>
      <c r="D153" s="118" t="s">
        <v>837</v>
      </c>
      <c r="E153" s="118">
        <v>104</v>
      </c>
      <c r="F153" s="118" t="s">
        <v>839</v>
      </c>
      <c r="G153" s="131">
        <v>42826</v>
      </c>
      <c r="H153" s="61" t="s">
        <v>840</v>
      </c>
      <c r="I153" s="120">
        <v>360</v>
      </c>
      <c r="J153" s="129"/>
      <c r="K153" s="129"/>
      <c r="L153" s="122">
        <v>235000</v>
      </c>
      <c r="M153" s="123">
        <v>0.88</v>
      </c>
      <c r="N153" s="122">
        <v>206800</v>
      </c>
      <c r="O153" s="124"/>
      <c r="P153" s="125">
        <f t="shared" si="3"/>
        <v>653</v>
      </c>
      <c r="Q153" s="126" t="s">
        <v>1096</v>
      </c>
      <c r="T153" s="162"/>
    </row>
    <row r="154" s="2" customFormat="1" ht="15.75" customHeight="1" spans="1:20">
      <c r="A154" s="115" t="s">
        <v>1100</v>
      </c>
      <c r="B154" s="116"/>
      <c r="C154" s="156"/>
      <c r="D154" s="118" t="s">
        <v>837</v>
      </c>
      <c r="E154" s="118">
        <v>105</v>
      </c>
      <c r="F154" s="118" t="s">
        <v>839</v>
      </c>
      <c r="G154" s="131">
        <v>42826</v>
      </c>
      <c r="H154" s="61" t="s">
        <v>840</v>
      </c>
      <c r="I154" s="120">
        <v>360</v>
      </c>
      <c r="J154" s="129"/>
      <c r="K154" s="129"/>
      <c r="L154" s="122">
        <v>235000</v>
      </c>
      <c r="M154" s="123">
        <v>0.88</v>
      </c>
      <c r="N154" s="122">
        <v>206800</v>
      </c>
      <c r="O154" s="124"/>
      <c r="P154" s="125">
        <f t="shared" si="3"/>
        <v>653</v>
      </c>
      <c r="Q154" s="126" t="s">
        <v>1096</v>
      </c>
      <c r="T154" s="162"/>
    </row>
    <row r="155" s="2" customFormat="1" ht="15.75" customHeight="1" spans="1:20">
      <c r="A155" s="115" t="s">
        <v>1101</v>
      </c>
      <c r="B155" s="116"/>
      <c r="C155" s="156"/>
      <c r="D155" s="118" t="s">
        <v>837</v>
      </c>
      <c r="E155" s="118">
        <v>106</v>
      </c>
      <c r="F155" s="118" t="s">
        <v>839</v>
      </c>
      <c r="G155" s="131">
        <v>42826</v>
      </c>
      <c r="H155" s="61" t="s">
        <v>840</v>
      </c>
      <c r="I155" s="120">
        <v>360</v>
      </c>
      <c r="J155" s="129"/>
      <c r="K155" s="129"/>
      <c r="L155" s="122">
        <v>235000</v>
      </c>
      <c r="M155" s="123">
        <v>0.88</v>
      </c>
      <c r="N155" s="122">
        <v>206800</v>
      </c>
      <c r="O155" s="124"/>
      <c r="P155" s="125">
        <f t="shared" si="3"/>
        <v>653</v>
      </c>
      <c r="Q155" s="126" t="s">
        <v>1096</v>
      </c>
      <c r="T155" s="162"/>
    </row>
    <row r="156" s="2" customFormat="1" ht="15.75" customHeight="1" spans="1:20">
      <c r="A156" s="115" t="s">
        <v>1102</v>
      </c>
      <c r="B156" s="116"/>
      <c r="C156" s="156"/>
      <c r="D156" s="118" t="s">
        <v>837</v>
      </c>
      <c r="E156" s="118">
        <v>107</v>
      </c>
      <c r="F156" s="118" t="s">
        <v>839</v>
      </c>
      <c r="G156" s="131">
        <v>42826</v>
      </c>
      <c r="H156" s="61" t="s">
        <v>840</v>
      </c>
      <c r="I156" s="120">
        <v>360</v>
      </c>
      <c r="J156" s="129"/>
      <c r="K156" s="129"/>
      <c r="L156" s="122">
        <v>235000</v>
      </c>
      <c r="M156" s="123">
        <v>0.88</v>
      </c>
      <c r="N156" s="122">
        <v>206800</v>
      </c>
      <c r="O156" s="124"/>
      <c r="P156" s="125">
        <f t="shared" si="3"/>
        <v>653</v>
      </c>
      <c r="Q156" s="126" t="s">
        <v>1096</v>
      </c>
      <c r="T156" s="162"/>
    </row>
    <row r="157" s="2" customFormat="1" ht="15.75" customHeight="1" spans="1:20">
      <c r="A157" s="115" t="s">
        <v>1103</v>
      </c>
      <c r="B157" s="116"/>
      <c r="C157" s="156"/>
      <c r="D157" s="118" t="s">
        <v>837</v>
      </c>
      <c r="E157" s="118">
        <v>108</v>
      </c>
      <c r="F157" s="118" t="s">
        <v>839</v>
      </c>
      <c r="G157" s="131">
        <v>42826</v>
      </c>
      <c r="H157" s="61" t="s">
        <v>840</v>
      </c>
      <c r="I157" s="120">
        <v>360</v>
      </c>
      <c r="J157" s="129"/>
      <c r="K157" s="129"/>
      <c r="L157" s="122">
        <v>235000</v>
      </c>
      <c r="M157" s="123">
        <v>0.88</v>
      </c>
      <c r="N157" s="122">
        <v>206800</v>
      </c>
      <c r="O157" s="124"/>
      <c r="P157" s="125">
        <f t="shared" si="3"/>
        <v>653</v>
      </c>
      <c r="Q157" s="126" t="s">
        <v>1096</v>
      </c>
      <c r="T157" s="162"/>
    </row>
    <row r="158" s="75" customFormat="1" ht="15.75" customHeight="1" spans="1:20">
      <c r="A158" s="115" t="s">
        <v>1104</v>
      </c>
      <c r="B158" s="116"/>
      <c r="C158" s="156"/>
      <c r="D158" s="118" t="s">
        <v>837</v>
      </c>
      <c r="E158" s="118">
        <v>109</v>
      </c>
      <c r="F158" s="118" t="s">
        <v>839</v>
      </c>
      <c r="G158" s="131">
        <v>42826</v>
      </c>
      <c r="H158" s="61" t="s">
        <v>840</v>
      </c>
      <c r="I158" s="120">
        <v>360</v>
      </c>
      <c r="J158" s="129"/>
      <c r="K158" s="129"/>
      <c r="L158" s="122">
        <v>235000</v>
      </c>
      <c r="M158" s="123">
        <v>0.88</v>
      </c>
      <c r="N158" s="122">
        <v>206800</v>
      </c>
      <c r="O158" s="124"/>
      <c r="P158" s="125">
        <f t="shared" si="3"/>
        <v>653</v>
      </c>
      <c r="Q158" s="126" t="s">
        <v>1096</v>
      </c>
      <c r="T158" s="162"/>
    </row>
    <row r="159" s="2" customFormat="1" ht="15.75" customHeight="1" spans="1:20">
      <c r="A159" s="115" t="s">
        <v>1105</v>
      </c>
      <c r="B159" s="116"/>
      <c r="C159" s="156"/>
      <c r="D159" s="118" t="s">
        <v>837</v>
      </c>
      <c r="E159" s="118">
        <v>110</v>
      </c>
      <c r="F159" s="118" t="s">
        <v>839</v>
      </c>
      <c r="G159" s="131">
        <v>42826</v>
      </c>
      <c r="H159" s="61" t="s">
        <v>840</v>
      </c>
      <c r="I159" s="120">
        <v>360</v>
      </c>
      <c r="J159" s="129"/>
      <c r="K159" s="129"/>
      <c r="L159" s="122">
        <v>235000</v>
      </c>
      <c r="M159" s="123">
        <v>0.88</v>
      </c>
      <c r="N159" s="122">
        <v>206800</v>
      </c>
      <c r="O159" s="124"/>
      <c r="P159" s="125">
        <f t="shared" si="3"/>
        <v>653</v>
      </c>
      <c r="Q159" s="126" t="s">
        <v>1096</v>
      </c>
      <c r="T159" s="162"/>
    </row>
    <row r="160" s="2" customFormat="1" ht="15.75" customHeight="1" spans="1:20">
      <c r="A160" s="115" t="s">
        <v>1106</v>
      </c>
      <c r="B160" s="116"/>
      <c r="C160" s="156"/>
      <c r="D160" s="118" t="s">
        <v>837</v>
      </c>
      <c r="E160" s="118">
        <v>111</v>
      </c>
      <c r="F160" s="118" t="s">
        <v>839</v>
      </c>
      <c r="G160" s="131">
        <v>42826</v>
      </c>
      <c r="H160" s="61" t="s">
        <v>840</v>
      </c>
      <c r="I160" s="120">
        <v>360</v>
      </c>
      <c r="J160" s="129"/>
      <c r="K160" s="129"/>
      <c r="L160" s="122">
        <v>235000</v>
      </c>
      <c r="M160" s="123">
        <v>0.88</v>
      </c>
      <c r="N160" s="122">
        <v>206800</v>
      </c>
      <c r="O160" s="124"/>
      <c r="P160" s="125">
        <f t="shared" si="3"/>
        <v>653</v>
      </c>
      <c r="Q160" s="126" t="s">
        <v>1096</v>
      </c>
      <c r="T160" s="162"/>
    </row>
    <row r="161" s="2" customFormat="1" ht="15.75" customHeight="1" spans="1:20">
      <c r="A161" s="115" t="s">
        <v>1107</v>
      </c>
      <c r="B161" s="116"/>
      <c r="C161" s="156"/>
      <c r="D161" s="118" t="s">
        <v>837</v>
      </c>
      <c r="E161" s="118">
        <v>112</v>
      </c>
      <c r="F161" s="118" t="s">
        <v>839</v>
      </c>
      <c r="G161" s="131">
        <v>42826</v>
      </c>
      <c r="H161" s="61" t="s">
        <v>840</v>
      </c>
      <c r="I161" s="120">
        <v>360</v>
      </c>
      <c r="J161" s="129"/>
      <c r="K161" s="129"/>
      <c r="L161" s="122">
        <v>235000</v>
      </c>
      <c r="M161" s="123">
        <v>0.88</v>
      </c>
      <c r="N161" s="122">
        <v>206800</v>
      </c>
      <c r="O161" s="124"/>
      <c r="P161" s="125">
        <f t="shared" si="3"/>
        <v>653</v>
      </c>
      <c r="Q161" s="126" t="s">
        <v>1096</v>
      </c>
      <c r="T161" s="162"/>
    </row>
    <row r="162" s="2" customFormat="1" ht="15.75" customHeight="1" spans="1:20">
      <c r="A162" s="115" t="s">
        <v>1108</v>
      </c>
      <c r="B162" s="116"/>
      <c r="C162" s="156"/>
      <c r="D162" s="118" t="s">
        <v>837</v>
      </c>
      <c r="E162" s="118">
        <v>113</v>
      </c>
      <c r="F162" s="118" t="s">
        <v>839</v>
      </c>
      <c r="G162" s="131">
        <v>42826</v>
      </c>
      <c r="H162" s="61" t="s">
        <v>840</v>
      </c>
      <c r="I162" s="120">
        <v>360</v>
      </c>
      <c r="J162" s="129"/>
      <c r="K162" s="129"/>
      <c r="L162" s="122">
        <v>235000</v>
      </c>
      <c r="M162" s="123">
        <v>0.88</v>
      </c>
      <c r="N162" s="122">
        <v>206800</v>
      </c>
      <c r="O162" s="124"/>
      <c r="P162" s="125">
        <f t="shared" si="3"/>
        <v>653</v>
      </c>
      <c r="Q162" s="126" t="s">
        <v>1096</v>
      </c>
      <c r="T162" s="162"/>
    </row>
    <row r="163" s="2" customFormat="1" ht="15.75" customHeight="1" spans="1:20">
      <c r="A163" s="115" t="s">
        <v>1109</v>
      </c>
      <c r="B163" s="116"/>
      <c r="C163" s="156"/>
      <c r="D163" s="118" t="s">
        <v>837</v>
      </c>
      <c r="E163" s="118">
        <v>114</v>
      </c>
      <c r="F163" s="118" t="s">
        <v>839</v>
      </c>
      <c r="G163" s="131">
        <v>42826</v>
      </c>
      <c r="H163" s="61" t="s">
        <v>840</v>
      </c>
      <c r="I163" s="120">
        <v>360</v>
      </c>
      <c r="J163" s="129"/>
      <c r="K163" s="129"/>
      <c r="L163" s="122">
        <v>235000</v>
      </c>
      <c r="M163" s="123">
        <v>0.88</v>
      </c>
      <c r="N163" s="122">
        <v>206800</v>
      </c>
      <c r="O163" s="124"/>
      <c r="P163" s="125">
        <f t="shared" si="3"/>
        <v>653</v>
      </c>
      <c r="Q163" s="126" t="s">
        <v>1096</v>
      </c>
      <c r="T163" s="162"/>
    </row>
    <row r="164" s="2" customFormat="1" ht="15.75" customHeight="1" spans="1:20">
      <c r="A164" s="115" t="s">
        <v>1110</v>
      </c>
      <c r="B164" s="116"/>
      <c r="C164" s="156"/>
      <c r="D164" s="118" t="s">
        <v>837</v>
      </c>
      <c r="E164" s="118">
        <v>115</v>
      </c>
      <c r="F164" s="118" t="s">
        <v>839</v>
      </c>
      <c r="G164" s="131">
        <v>42826</v>
      </c>
      <c r="H164" s="61" t="s">
        <v>840</v>
      </c>
      <c r="I164" s="120">
        <v>360</v>
      </c>
      <c r="J164" s="129"/>
      <c r="K164" s="129"/>
      <c r="L164" s="122">
        <v>235000</v>
      </c>
      <c r="M164" s="123">
        <v>0.88</v>
      </c>
      <c r="N164" s="122">
        <v>206800</v>
      </c>
      <c r="O164" s="124"/>
      <c r="P164" s="125">
        <f t="shared" si="3"/>
        <v>653</v>
      </c>
      <c r="Q164" s="126" t="s">
        <v>1096</v>
      </c>
    </row>
    <row r="165" s="2" customFormat="1" ht="15.75" customHeight="1" spans="1:20">
      <c r="A165" s="115" t="s">
        <v>1111</v>
      </c>
      <c r="B165" s="116"/>
      <c r="C165" s="156"/>
      <c r="D165" s="118" t="s">
        <v>837</v>
      </c>
      <c r="E165" s="118">
        <v>116</v>
      </c>
      <c r="F165" s="118" t="s">
        <v>839</v>
      </c>
      <c r="G165" s="131">
        <v>42826</v>
      </c>
      <c r="H165" s="61" t="s">
        <v>840</v>
      </c>
      <c r="I165" s="120">
        <v>360</v>
      </c>
      <c r="J165" s="129"/>
      <c r="K165" s="129"/>
      <c r="L165" s="122">
        <v>235000</v>
      </c>
      <c r="M165" s="123">
        <v>0.88</v>
      </c>
      <c r="N165" s="122">
        <v>206800</v>
      </c>
      <c r="O165" s="124"/>
      <c r="P165" s="125">
        <f t="shared" si="3"/>
        <v>653</v>
      </c>
      <c r="Q165" s="126" t="s">
        <v>1096</v>
      </c>
    </row>
    <row r="166" s="2" customFormat="1" ht="15.75" customHeight="1" spans="1:20">
      <c r="A166" s="115" t="s">
        <v>1112</v>
      </c>
      <c r="B166" s="116"/>
      <c r="C166" s="156"/>
      <c r="D166" s="118" t="s">
        <v>837</v>
      </c>
      <c r="E166" s="118">
        <v>117</v>
      </c>
      <c r="F166" s="118" t="s">
        <v>839</v>
      </c>
      <c r="G166" s="131">
        <v>42826</v>
      </c>
      <c r="H166" s="61" t="s">
        <v>840</v>
      </c>
      <c r="I166" s="120">
        <v>360</v>
      </c>
      <c r="J166" s="129"/>
      <c r="K166" s="129"/>
      <c r="L166" s="122">
        <v>235000</v>
      </c>
      <c r="M166" s="123">
        <v>0.88</v>
      </c>
      <c r="N166" s="122">
        <v>206800</v>
      </c>
      <c r="O166" s="124"/>
      <c r="P166" s="125">
        <f t="shared" si="3"/>
        <v>653</v>
      </c>
      <c r="Q166" s="126" t="s">
        <v>1096</v>
      </c>
    </row>
    <row r="167" s="3" customFormat="1" ht="15.75" customHeight="1" spans="1:20">
      <c r="A167" s="115" t="s">
        <v>1113</v>
      </c>
      <c r="B167" s="116"/>
      <c r="C167" s="156"/>
      <c r="D167" s="118" t="s">
        <v>837</v>
      </c>
      <c r="E167" s="118">
        <v>118</v>
      </c>
      <c r="F167" s="118" t="s">
        <v>839</v>
      </c>
      <c r="G167" s="131">
        <v>42826</v>
      </c>
      <c r="H167" s="61" t="s">
        <v>840</v>
      </c>
      <c r="I167" s="120">
        <v>360</v>
      </c>
      <c r="J167" s="129"/>
      <c r="K167" s="129"/>
      <c r="L167" s="122">
        <v>235000</v>
      </c>
      <c r="M167" s="123">
        <v>0.88</v>
      </c>
      <c r="N167" s="122">
        <v>206800</v>
      </c>
      <c r="O167" s="124"/>
      <c r="P167" s="125">
        <f t="shared" si="3"/>
        <v>653</v>
      </c>
      <c r="Q167" s="126" t="s">
        <v>1096</v>
      </c>
    </row>
    <row r="168" s="3" customFormat="1" ht="15.75" customHeight="1" spans="1:20">
      <c r="A168" s="115" t="s">
        <v>1114</v>
      </c>
      <c r="B168" s="116"/>
      <c r="C168" s="156"/>
      <c r="D168" s="118" t="s">
        <v>837</v>
      </c>
      <c r="E168" s="118">
        <v>119</v>
      </c>
      <c r="F168" s="118" t="s">
        <v>839</v>
      </c>
      <c r="G168" s="131">
        <v>42826</v>
      </c>
      <c r="H168" s="61" t="s">
        <v>840</v>
      </c>
      <c r="I168" s="120">
        <v>360</v>
      </c>
      <c r="J168" s="129"/>
      <c r="K168" s="129"/>
      <c r="L168" s="122">
        <v>235000</v>
      </c>
      <c r="M168" s="123">
        <v>0.88</v>
      </c>
      <c r="N168" s="122">
        <v>206800</v>
      </c>
      <c r="O168" s="124"/>
      <c r="P168" s="125">
        <f t="shared" si="3"/>
        <v>653</v>
      </c>
      <c r="Q168" s="126" t="s">
        <v>1096</v>
      </c>
    </row>
    <row r="169" s="3" customFormat="1" ht="15.75" customHeight="1" spans="1:20">
      <c r="A169" s="115" t="s">
        <v>1115</v>
      </c>
      <c r="B169" s="116"/>
      <c r="C169" s="156"/>
      <c r="D169" s="118" t="s">
        <v>847</v>
      </c>
      <c r="E169" s="118">
        <v>121</v>
      </c>
      <c r="F169" s="118" t="s">
        <v>839</v>
      </c>
      <c r="G169" s="131">
        <v>42826</v>
      </c>
      <c r="H169" s="61" t="s">
        <v>840</v>
      </c>
      <c r="I169" s="120">
        <v>550</v>
      </c>
      <c r="J169" s="129"/>
      <c r="K169" s="129"/>
      <c r="L169" s="122">
        <v>359020</v>
      </c>
      <c r="M169" s="123">
        <v>0.88</v>
      </c>
      <c r="N169" s="122">
        <v>315940</v>
      </c>
      <c r="O169" s="124"/>
      <c r="P169" s="125">
        <f t="shared" si="3"/>
        <v>653</v>
      </c>
      <c r="Q169" s="126" t="s">
        <v>1096</v>
      </c>
    </row>
    <row r="170" s="3" customFormat="1" ht="15.75" customHeight="1" spans="1:20">
      <c r="A170" s="115" t="s">
        <v>1116</v>
      </c>
      <c r="B170" s="116"/>
      <c r="C170" s="156"/>
      <c r="D170" s="118" t="s">
        <v>847</v>
      </c>
      <c r="E170" s="118">
        <v>122</v>
      </c>
      <c r="F170" s="118" t="s">
        <v>839</v>
      </c>
      <c r="G170" s="131">
        <v>42826</v>
      </c>
      <c r="H170" s="61" t="s">
        <v>840</v>
      </c>
      <c r="I170" s="120">
        <v>550</v>
      </c>
      <c r="J170" s="129"/>
      <c r="K170" s="129"/>
      <c r="L170" s="122">
        <v>359020</v>
      </c>
      <c r="M170" s="123">
        <v>0.88</v>
      </c>
      <c r="N170" s="122">
        <v>315940</v>
      </c>
      <c r="O170" s="124"/>
      <c r="P170" s="125">
        <f t="shared" si="3"/>
        <v>653</v>
      </c>
      <c r="Q170" s="126" t="s">
        <v>1096</v>
      </c>
    </row>
    <row r="171" s="3" customFormat="1" ht="15.75" customHeight="1" spans="1:20">
      <c r="A171" s="115" t="s">
        <v>1117</v>
      </c>
      <c r="B171" s="116"/>
      <c r="C171" s="156"/>
      <c r="D171" s="118" t="s">
        <v>847</v>
      </c>
      <c r="E171" s="118">
        <v>123</v>
      </c>
      <c r="F171" s="118" t="s">
        <v>839</v>
      </c>
      <c r="G171" s="131">
        <v>42826</v>
      </c>
      <c r="H171" s="61" t="s">
        <v>840</v>
      </c>
      <c r="I171" s="120">
        <v>550</v>
      </c>
      <c r="J171" s="129"/>
      <c r="K171" s="129"/>
      <c r="L171" s="122">
        <v>359020</v>
      </c>
      <c r="M171" s="123">
        <v>0.88</v>
      </c>
      <c r="N171" s="122">
        <v>315940</v>
      </c>
      <c r="O171" s="124"/>
      <c r="P171" s="125">
        <f t="shared" si="3"/>
        <v>653</v>
      </c>
      <c r="Q171" s="126" t="s">
        <v>1096</v>
      </c>
    </row>
    <row r="172" s="3" customFormat="1" ht="15.75" customHeight="1" spans="1:20">
      <c r="A172" s="115" t="s">
        <v>1118</v>
      </c>
      <c r="B172" s="116"/>
      <c r="C172" s="156"/>
      <c r="D172" s="118" t="s">
        <v>847</v>
      </c>
      <c r="E172" s="118">
        <v>124</v>
      </c>
      <c r="F172" s="118" t="s">
        <v>839</v>
      </c>
      <c r="G172" s="131">
        <v>42826</v>
      </c>
      <c r="H172" s="61" t="s">
        <v>840</v>
      </c>
      <c r="I172" s="120">
        <v>550</v>
      </c>
      <c r="J172" s="129"/>
      <c r="K172" s="129"/>
      <c r="L172" s="122">
        <v>359020</v>
      </c>
      <c r="M172" s="123">
        <v>0.88</v>
      </c>
      <c r="N172" s="122">
        <v>315940</v>
      </c>
      <c r="O172" s="124"/>
      <c r="P172" s="125">
        <f t="shared" si="3"/>
        <v>653</v>
      </c>
      <c r="Q172" s="126" t="s">
        <v>1096</v>
      </c>
    </row>
    <row r="173" s="2" customFormat="1" ht="15.75" customHeight="1" spans="1:20">
      <c r="A173" s="115" t="s">
        <v>1119</v>
      </c>
      <c r="B173" s="116"/>
      <c r="C173" s="156"/>
      <c r="D173" s="118" t="s">
        <v>847</v>
      </c>
      <c r="E173" s="118">
        <v>125</v>
      </c>
      <c r="F173" s="118" t="s">
        <v>839</v>
      </c>
      <c r="G173" s="131">
        <v>42826</v>
      </c>
      <c r="H173" s="61" t="s">
        <v>840</v>
      </c>
      <c r="I173" s="120">
        <v>550</v>
      </c>
      <c r="J173" s="129"/>
      <c r="K173" s="129"/>
      <c r="L173" s="122">
        <v>359020</v>
      </c>
      <c r="M173" s="123">
        <v>0.88</v>
      </c>
      <c r="N173" s="122">
        <v>315940</v>
      </c>
      <c r="O173" s="124"/>
      <c r="P173" s="125">
        <f t="shared" si="3"/>
        <v>653</v>
      </c>
      <c r="Q173" s="126" t="s">
        <v>1096</v>
      </c>
    </row>
    <row r="174" s="2" customFormat="1" ht="15.75" customHeight="1" spans="1:20">
      <c r="A174" s="115" t="s">
        <v>1120</v>
      </c>
      <c r="B174" s="116"/>
      <c r="C174" s="156"/>
      <c r="D174" s="118" t="s">
        <v>847</v>
      </c>
      <c r="E174" s="118">
        <v>126</v>
      </c>
      <c r="F174" s="118" t="s">
        <v>839</v>
      </c>
      <c r="G174" s="131">
        <v>42826</v>
      </c>
      <c r="H174" s="61" t="s">
        <v>840</v>
      </c>
      <c r="I174" s="120">
        <v>550</v>
      </c>
      <c r="J174" s="129"/>
      <c r="K174" s="129"/>
      <c r="L174" s="122">
        <v>359020</v>
      </c>
      <c r="M174" s="123">
        <v>0.88</v>
      </c>
      <c r="N174" s="122">
        <v>315940</v>
      </c>
      <c r="O174" s="124"/>
      <c r="P174" s="125">
        <f t="shared" si="3"/>
        <v>653</v>
      </c>
      <c r="Q174" s="126" t="s">
        <v>1096</v>
      </c>
    </row>
    <row r="175" s="2" customFormat="1" ht="15.75" customHeight="1" spans="1:20">
      <c r="A175" s="115" t="s">
        <v>1121</v>
      </c>
      <c r="B175" s="116"/>
      <c r="C175" s="156"/>
      <c r="D175" s="118" t="s">
        <v>847</v>
      </c>
      <c r="E175" s="118">
        <v>127</v>
      </c>
      <c r="F175" s="118" t="s">
        <v>839</v>
      </c>
      <c r="G175" s="131">
        <v>42826</v>
      </c>
      <c r="H175" s="61" t="s">
        <v>840</v>
      </c>
      <c r="I175" s="120">
        <v>550</v>
      </c>
      <c r="J175" s="129"/>
      <c r="K175" s="129"/>
      <c r="L175" s="122">
        <v>359020</v>
      </c>
      <c r="M175" s="123">
        <v>0.88</v>
      </c>
      <c r="N175" s="122">
        <v>315940</v>
      </c>
      <c r="O175" s="124"/>
      <c r="P175" s="125">
        <f t="shared" si="3"/>
        <v>653</v>
      </c>
      <c r="Q175" s="126" t="s">
        <v>1096</v>
      </c>
    </row>
    <row r="176" s="2" customFormat="1" ht="15.75" customHeight="1" spans="1:20">
      <c r="A176" s="115" t="s">
        <v>1122</v>
      </c>
      <c r="B176" s="116"/>
      <c r="C176" s="156"/>
      <c r="D176" s="118" t="s">
        <v>847</v>
      </c>
      <c r="E176" s="118">
        <v>128</v>
      </c>
      <c r="F176" s="118" t="s">
        <v>839</v>
      </c>
      <c r="G176" s="131">
        <v>42826</v>
      </c>
      <c r="H176" s="61" t="s">
        <v>840</v>
      </c>
      <c r="I176" s="120">
        <v>550</v>
      </c>
      <c r="J176" s="129"/>
      <c r="K176" s="129"/>
      <c r="L176" s="122">
        <v>359020</v>
      </c>
      <c r="M176" s="123">
        <v>0.88</v>
      </c>
      <c r="N176" s="122">
        <v>315940</v>
      </c>
      <c r="O176" s="124"/>
      <c r="P176" s="125">
        <f t="shared" si="3"/>
        <v>653</v>
      </c>
      <c r="Q176" s="126" t="s">
        <v>1096</v>
      </c>
    </row>
    <row r="177" s="2" customFormat="1" ht="15.75" customHeight="1" spans="1:17">
      <c r="A177" s="115" t="s">
        <v>1123</v>
      </c>
      <c r="B177" s="116"/>
      <c r="C177" s="156"/>
      <c r="D177" s="118" t="s">
        <v>847</v>
      </c>
      <c r="E177" s="118">
        <v>129</v>
      </c>
      <c r="F177" s="118" t="s">
        <v>839</v>
      </c>
      <c r="G177" s="131">
        <v>42826</v>
      </c>
      <c r="H177" s="61" t="s">
        <v>840</v>
      </c>
      <c r="I177" s="120">
        <v>550</v>
      </c>
      <c r="J177" s="129"/>
      <c r="K177" s="129"/>
      <c r="L177" s="122">
        <v>359020</v>
      </c>
      <c r="M177" s="123">
        <v>0.88</v>
      </c>
      <c r="N177" s="122">
        <v>315940</v>
      </c>
      <c r="O177" s="124"/>
      <c r="P177" s="125">
        <f t="shared" si="3"/>
        <v>653</v>
      </c>
      <c r="Q177" s="126" t="s">
        <v>1096</v>
      </c>
    </row>
    <row r="178" s="2" customFormat="1" ht="15.75" customHeight="1" spans="1:17">
      <c r="A178" s="115" t="s">
        <v>1124</v>
      </c>
      <c r="B178" s="116"/>
      <c r="C178" s="156"/>
      <c r="D178" s="118" t="s">
        <v>847</v>
      </c>
      <c r="E178" s="118">
        <v>130</v>
      </c>
      <c r="F178" s="118" t="s">
        <v>839</v>
      </c>
      <c r="G178" s="131">
        <v>42826</v>
      </c>
      <c r="H178" s="61" t="s">
        <v>840</v>
      </c>
      <c r="I178" s="120">
        <v>550</v>
      </c>
      <c r="J178" s="129"/>
      <c r="K178" s="129"/>
      <c r="L178" s="122">
        <v>359020</v>
      </c>
      <c r="M178" s="123">
        <v>0.88</v>
      </c>
      <c r="N178" s="122">
        <v>315940</v>
      </c>
      <c r="O178" s="124"/>
      <c r="P178" s="125">
        <f t="shared" si="3"/>
        <v>653</v>
      </c>
      <c r="Q178" s="126" t="s">
        <v>1096</v>
      </c>
    </row>
    <row r="179" s="2" customFormat="1" ht="15.75" customHeight="1" spans="1:17">
      <c r="A179" s="115" t="s">
        <v>1125</v>
      </c>
      <c r="B179" s="116"/>
      <c r="C179" s="156"/>
      <c r="D179" s="118" t="s">
        <v>847</v>
      </c>
      <c r="E179" s="118">
        <v>131</v>
      </c>
      <c r="F179" s="118" t="s">
        <v>839</v>
      </c>
      <c r="G179" s="131">
        <v>42826</v>
      </c>
      <c r="H179" s="61" t="s">
        <v>840</v>
      </c>
      <c r="I179" s="120">
        <v>550</v>
      </c>
      <c r="J179" s="129"/>
      <c r="K179" s="129"/>
      <c r="L179" s="122">
        <v>359020</v>
      </c>
      <c r="M179" s="123">
        <v>0.88</v>
      </c>
      <c r="N179" s="122">
        <v>315940</v>
      </c>
      <c r="O179" s="124"/>
      <c r="P179" s="125">
        <f t="shared" si="3"/>
        <v>653</v>
      </c>
      <c r="Q179" s="126" t="s">
        <v>1096</v>
      </c>
    </row>
    <row r="180" s="2" customFormat="1" ht="15.75" customHeight="1" spans="1:17">
      <c r="A180" s="115" t="s">
        <v>1126</v>
      </c>
      <c r="B180" s="116"/>
      <c r="C180" s="156"/>
      <c r="D180" s="118" t="s">
        <v>847</v>
      </c>
      <c r="E180" s="118">
        <v>132</v>
      </c>
      <c r="F180" s="118" t="s">
        <v>839</v>
      </c>
      <c r="G180" s="131">
        <v>42826</v>
      </c>
      <c r="H180" s="61" t="s">
        <v>840</v>
      </c>
      <c r="I180" s="120">
        <v>550</v>
      </c>
      <c r="J180" s="129"/>
      <c r="K180" s="129"/>
      <c r="L180" s="122">
        <v>359020</v>
      </c>
      <c r="M180" s="123">
        <v>0.88</v>
      </c>
      <c r="N180" s="122">
        <v>315940</v>
      </c>
      <c r="O180" s="124"/>
      <c r="P180" s="125">
        <f t="shared" si="3"/>
        <v>653</v>
      </c>
      <c r="Q180" s="126" t="s">
        <v>1096</v>
      </c>
    </row>
    <row r="181" s="2" customFormat="1" ht="15.75" customHeight="1" spans="1:17">
      <c r="A181" s="115" t="s">
        <v>1127</v>
      </c>
      <c r="B181" s="116"/>
      <c r="C181" s="156"/>
      <c r="D181" s="118" t="s">
        <v>847</v>
      </c>
      <c r="E181" s="118">
        <v>133</v>
      </c>
      <c r="F181" s="118" t="s">
        <v>839</v>
      </c>
      <c r="G181" s="131">
        <v>42826</v>
      </c>
      <c r="H181" s="61" t="s">
        <v>840</v>
      </c>
      <c r="I181" s="120">
        <v>550</v>
      </c>
      <c r="J181" s="129"/>
      <c r="K181" s="129"/>
      <c r="L181" s="122">
        <v>359020</v>
      </c>
      <c r="M181" s="123">
        <v>0.88</v>
      </c>
      <c r="N181" s="122">
        <v>315940</v>
      </c>
      <c r="O181" s="124"/>
      <c r="P181" s="125">
        <f t="shared" si="3"/>
        <v>653</v>
      </c>
      <c r="Q181" s="126" t="s">
        <v>1096</v>
      </c>
    </row>
    <row r="182" s="2" customFormat="1" ht="15.75" customHeight="1" spans="1:17">
      <c r="A182" s="115" t="s">
        <v>1128</v>
      </c>
      <c r="B182" s="116"/>
      <c r="C182" s="156"/>
      <c r="D182" s="118" t="s">
        <v>847</v>
      </c>
      <c r="E182" s="118">
        <v>134</v>
      </c>
      <c r="F182" s="118" t="s">
        <v>839</v>
      </c>
      <c r="G182" s="131">
        <v>42826</v>
      </c>
      <c r="H182" s="61" t="s">
        <v>840</v>
      </c>
      <c r="I182" s="120">
        <v>550</v>
      </c>
      <c r="J182" s="129"/>
      <c r="K182" s="129"/>
      <c r="L182" s="122">
        <v>359020</v>
      </c>
      <c r="M182" s="123">
        <v>0.88</v>
      </c>
      <c r="N182" s="122">
        <v>315940</v>
      </c>
      <c r="O182" s="124"/>
      <c r="P182" s="125">
        <f t="shared" si="3"/>
        <v>653</v>
      </c>
      <c r="Q182" s="126" t="s">
        <v>1096</v>
      </c>
    </row>
    <row r="183" s="2" customFormat="1" ht="15.75" customHeight="1" spans="1:17">
      <c r="A183" s="115" t="s">
        <v>1129</v>
      </c>
      <c r="B183" s="116"/>
      <c r="C183" s="156"/>
      <c r="D183" s="118" t="s">
        <v>847</v>
      </c>
      <c r="E183" s="118">
        <v>135</v>
      </c>
      <c r="F183" s="118" t="s">
        <v>839</v>
      </c>
      <c r="G183" s="131">
        <v>42826</v>
      </c>
      <c r="H183" s="61" t="s">
        <v>840</v>
      </c>
      <c r="I183" s="120">
        <v>550</v>
      </c>
      <c r="J183" s="129"/>
      <c r="K183" s="129"/>
      <c r="L183" s="122">
        <v>359020</v>
      </c>
      <c r="M183" s="123">
        <v>0.88</v>
      </c>
      <c r="N183" s="122">
        <v>315940</v>
      </c>
      <c r="O183" s="124"/>
      <c r="P183" s="125">
        <f t="shared" si="3"/>
        <v>653</v>
      </c>
      <c r="Q183" s="126" t="s">
        <v>1096</v>
      </c>
    </row>
    <row r="184" s="2" customFormat="1" ht="15.75" customHeight="1" spans="1:17">
      <c r="A184" s="115" t="s">
        <v>1130</v>
      </c>
      <c r="B184" s="116"/>
      <c r="C184" s="156"/>
      <c r="D184" s="118" t="s">
        <v>847</v>
      </c>
      <c r="E184" s="118">
        <v>136</v>
      </c>
      <c r="F184" s="118" t="s">
        <v>839</v>
      </c>
      <c r="G184" s="131">
        <v>42826</v>
      </c>
      <c r="H184" s="61" t="s">
        <v>840</v>
      </c>
      <c r="I184" s="120">
        <v>550</v>
      </c>
      <c r="J184" s="129"/>
      <c r="K184" s="129"/>
      <c r="L184" s="122">
        <v>359020</v>
      </c>
      <c r="M184" s="123">
        <v>0.88</v>
      </c>
      <c r="N184" s="122">
        <v>315940</v>
      </c>
      <c r="O184" s="124"/>
      <c r="P184" s="125">
        <f t="shared" si="3"/>
        <v>653</v>
      </c>
      <c r="Q184" s="126" t="s">
        <v>1096</v>
      </c>
    </row>
    <row r="185" s="75" customFormat="1" ht="15.75" customHeight="1" spans="1:17">
      <c r="A185" s="115" t="s">
        <v>1131</v>
      </c>
      <c r="B185" s="116"/>
      <c r="C185" s="156"/>
      <c r="D185" s="118" t="s">
        <v>847</v>
      </c>
      <c r="E185" s="118">
        <v>137</v>
      </c>
      <c r="F185" s="118" t="s">
        <v>839</v>
      </c>
      <c r="G185" s="131">
        <v>42826</v>
      </c>
      <c r="H185" s="61" t="s">
        <v>840</v>
      </c>
      <c r="I185" s="120">
        <v>550</v>
      </c>
      <c r="J185" s="129"/>
      <c r="K185" s="129"/>
      <c r="L185" s="122">
        <v>359020</v>
      </c>
      <c r="M185" s="123">
        <v>0.88</v>
      </c>
      <c r="N185" s="122">
        <v>315940</v>
      </c>
      <c r="O185" s="124"/>
      <c r="P185" s="125">
        <f t="shared" si="3"/>
        <v>653</v>
      </c>
      <c r="Q185" s="126" t="s">
        <v>1096</v>
      </c>
    </row>
    <row r="186" s="2" customFormat="1" ht="15.75" customHeight="1" spans="1:17">
      <c r="A186" s="115" t="s">
        <v>1132</v>
      </c>
      <c r="B186" s="116"/>
      <c r="C186" s="156"/>
      <c r="D186" s="118" t="s">
        <v>847</v>
      </c>
      <c r="E186" s="118">
        <v>138</v>
      </c>
      <c r="F186" s="118" t="s">
        <v>839</v>
      </c>
      <c r="G186" s="131">
        <v>42826</v>
      </c>
      <c r="H186" s="61" t="s">
        <v>840</v>
      </c>
      <c r="I186" s="120">
        <v>550</v>
      </c>
      <c r="J186" s="129"/>
      <c r="K186" s="129"/>
      <c r="L186" s="122">
        <v>359020</v>
      </c>
      <c r="M186" s="123">
        <v>0.88</v>
      </c>
      <c r="N186" s="122">
        <v>315940</v>
      </c>
      <c r="O186" s="124"/>
      <c r="P186" s="125">
        <f t="shared" si="3"/>
        <v>653</v>
      </c>
      <c r="Q186" s="126" t="s">
        <v>1096</v>
      </c>
    </row>
    <row r="187" s="2" customFormat="1" ht="15.75" customHeight="1" spans="1:17">
      <c r="A187" s="115" t="s">
        <v>1133</v>
      </c>
      <c r="B187" s="116"/>
      <c r="C187" s="156"/>
      <c r="D187" s="118" t="s">
        <v>837</v>
      </c>
      <c r="E187" s="130">
        <v>201</v>
      </c>
      <c r="F187" s="118" t="s">
        <v>839</v>
      </c>
      <c r="G187" s="131">
        <v>43374</v>
      </c>
      <c r="H187" s="61" t="s">
        <v>840</v>
      </c>
      <c r="I187" s="120">
        <v>300</v>
      </c>
      <c r="J187" s="129"/>
      <c r="K187" s="129"/>
      <c r="L187" s="122">
        <v>195830</v>
      </c>
      <c r="M187" s="123">
        <v>0.92</v>
      </c>
      <c r="N187" s="122">
        <v>180160</v>
      </c>
      <c r="O187" s="124"/>
      <c r="P187" s="125">
        <f t="shared" si="3"/>
        <v>653</v>
      </c>
      <c r="Q187" s="126" t="s">
        <v>1096</v>
      </c>
    </row>
    <row r="188" s="2" customFormat="1" ht="15.75" customHeight="1" spans="1:17">
      <c r="A188" s="115" t="s">
        <v>1134</v>
      </c>
      <c r="B188" s="116"/>
      <c r="C188" s="156"/>
      <c r="D188" s="118" t="s">
        <v>837</v>
      </c>
      <c r="E188" s="130">
        <v>202</v>
      </c>
      <c r="F188" s="118" t="s">
        <v>839</v>
      </c>
      <c r="G188" s="131">
        <v>43374</v>
      </c>
      <c r="H188" s="61" t="s">
        <v>840</v>
      </c>
      <c r="I188" s="120">
        <v>300</v>
      </c>
      <c r="J188" s="129"/>
      <c r="K188" s="129"/>
      <c r="L188" s="122">
        <v>195830</v>
      </c>
      <c r="M188" s="123">
        <v>0.92</v>
      </c>
      <c r="N188" s="122">
        <v>180160</v>
      </c>
      <c r="O188" s="124"/>
      <c r="P188" s="125">
        <f t="shared" si="3"/>
        <v>653</v>
      </c>
      <c r="Q188" s="126" t="s">
        <v>1096</v>
      </c>
    </row>
    <row r="189" s="2" customFormat="1" ht="15.75" customHeight="1" spans="1:17">
      <c r="A189" s="115" t="s">
        <v>1135</v>
      </c>
      <c r="B189" s="116"/>
      <c r="C189" s="156"/>
      <c r="D189" s="118" t="s">
        <v>837</v>
      </c>
      <c r="E189" s="130">
        <v>203</v>
      </c>
      <c r="F189" s="118" t="s">
        <v>839</v>
      </c>
      <c r="G189" s="131">
        <v>43374</v>
      </c>
      <c r="H189" s="61" t="s">
        <v>840</v>
      </c>
      <c r="I189" s="120">
        <v>300</v>
      </c>
      <c r="J189" s="129"/>
      <c r="K189" s="129"/>
      <c r="L189" s="122">
        <v>195830</v>
      </c>
      <c r="M189" s="123">
        <v>0.92</v>
      </c>
      <c r="N189" s="122">
        <v>180160</v>
      </c>
      <c r="O189" s="124"/>
      <c r="P189" s="125">
        <f t="shared" si="3"/>
        <v>653</v>
      </c>
      <c r="Q189" s="126" t="s">
        <v>1096</v>
      </c>
    </row>
    <row r="190" s="2" customFormat="1" ht="15.75" customHeight="1" spans="1:17">
      <c r="A190" s="115" t="s">
        <v>1136</v>
      </c>
      <c r="B190" s="116"/>
      <c r="C190" s="156"/>
      <c r="D190" s="118" t="s">
        <v>837</v>
      </c>
      <c r="E190" s="130">
        <v>204</v>
      </c>
      <c r="F190" s="118" t="s">
        <v>839</v>
      </c>
      <c r="G190" s="131">
        <v>43374</v>
      </c>
      <c r="H190" s="61" t="s">
        <v>840</v>
      </c>
      <c r="I190" s="120">
        <v>260</v>
      </c>
      <c r="J190" s="129"/>
      <c r="K190" s="129"/>
      <c r="L190" s="122">
        <v>169720</v>
      </c>
      <c r="M190" s="123">
        <v>0.92</v>
      </c>
      <c r="N190" s="122">
        <v>156140</v>
      </c>
      <c r="O190" s="124"/>
      <c r="P190" s="125">
        <f t="shared" si="3"/>
        <v>653</v>
      </c>
      <c r="Q190" s="126" t="s">
        <v>1096</v>
      </c>
    </row>
    <row r="191" s="2" customFormat="1" ht="15.75" customHeight="1" spans="1:17">
      <c r="A191" s="115" t="s">
        <v>1137</v>
      </c>
      <c r="B191" s="116"/>
      <c r="C191" s="156"/>
      <c r="D191" s="118" t="s">
        <v>837</v>
      </c>
      <c r="E191" s="130">
        <v>205</v>
      </c>
      <c r="F191" s="118" t="s">
        <v>839</v>
      </c>
      <c r="G191" s="131">
        <v>43374</v>
      </c>
      <c r="H191" s="61" t="s">
        <v>840</v>
      </c>
      <c r="I191" s="120">
        <v>260</v>
      </c>
      <c r="J191" s="129"/>
      <c r="K191" s="129"/>
      <c r="L191" s="122">
        <v>169720</v>
      </c>
      <c r="M191" s="123">
        <v>0.92</v>
      </c>
      <c r="N191" s="122">
        <v>156140</v>
      </c>
      <c r="O191" s="124"/>
      <c r="P191" s="125">
        <f t="shared" si="3"/>
        <v>653</v>
      </c>
      <c r="Q191" s="126" t="s">
        <v>1096</v>
      </c>
    </row>
    <row r="192" s="2" customFormat="1" ht="15.75" customHeight="1" spans="1:17">
      <c r="A192" s="115" t="s">
        <v>1138</v>
      </c>
      <c r="B192" s="116"/>
      <c r="C192" s="156"/>
      <c r="D192" s="118" t="s">
        <v>837</v>
      </c>
      <c r="E192" s="130">
        <v>206</v>
      </c>
      <c r="F192" s="118" t="s">
        <v>839</v>
      </c>
      <c r="G192" s="131">
        <v>43374</v>
      </c>
      <c r="H192" s="61" t="s">
        <v>840</v>
      </c>
      <c r="I192" s="120">
        <v>260</v>
      </c>
      <c r="J192" s="129"/>
      <c r="K192" s="129"/>
      <c r="L192" s="122">
        <v>169720</v>
      </c>
      <c r="M192" s="123">
        <v>0.92</v>
      </c>
      <c r="N192" s="122">
        <v>156140</v>
      </c>
      <c r="O192" s="124"/>
      <c r="P192" s="125">
        <f t="shared" si="3"/>
        <v>653</v>
      </c>
      <c r="Q192" s="126" t="s">
        <v>1096</v>
      </c>
    </row>
    <row r="193" s="2" customFormat="1" ht="15.75" customHeight="1" spans="1:17">
      <c r="A193" s="115" t="s">
        <v>1139</v>
      </c>
      <c r="B193" s="116"/>
      <c r="C193" s="156"/>
      <c r="D193" s="118" t="s">
        <v>837</v>
      </c>
      <c r="E193" s="130">
        <v>207</v>
      </c>
      <c r="F193" s="118" t="s">
        <v>839</v>
      </c>
      <c r="G193" s="131">
        <v>43374</v>
      </c>
      <c r="H193" s="61" t="s">
        <v>840</v>
      </c>
      <c r="I193" s="120">
        <v>260</v>
      </c>
      <c r="J193" s="129"/>
      <c r="K193" s="129"/>
      <c r="L193" s="122">
        <v>169720</v>
      </c>
      <c r="M193" s="123">
        <v>0.92</v>
      </c>
      <c r="N193" s="122">
        <v>156140</v>
      </c>
      <c r="O193" s="124"/>
      <c r="P193" s="125">
        <f t="shared" si="3"/>
        <v>653</v>
      </c>
      <c r="Q193" s="126" t="s">
        <v>1096</v>
      </c>
    </row>
    <row r="194" s="2" customFormat="1" ht="15.75" customHeight="1" spans="1:17">
      <c r="A194" s="115" t="s">
        <v>1140</v>
      </c>
      <c r="B194" s="116"/>
      <c r="C194" s="156"/>
      <c r="D194" s="118" t="s">
        <v>837</v>
      </c>
      <c r="E194" s="130">
        <v>208</v>
      </c>
      <c r="F194" s="118" t="s">
        <v>839</v>
      </c>
      <c r="G194" s="131">
        <v>43374</v>
      </c>
      <c r="H194" s="61" t="s">
        <v>840</v>
      </c>
      <c r="I194" s="120">
        <v>260</v>
      </c>
      <c r="J194" s="129"/>
      <c r="K194" s="129"/>
      <c r="L194" s="122">
        <v>169720</v>
      </c>
      <c r="M194" s="123">
        <v>0.92</v>
      </c>
      <c r="N194" s="122">
        <v>156140</v>
      </c>
      <c r="O194" s="124"/>
      <c r="P194" s="125">
        <f t="shared" si="3"/>
        <v>653</v>
      </c>
      <c r="Q194" s="126" t="s">
        <v>1096</v>
      </c>
    </row>
    <row r="195" s="2" customFormat="1" ht="15.75" customHeight="1" spans="1:17">
      <c r="A195" s="115" t="s">
        <v>1141</v>
      </c>
      <c r="B195" s="116"/>
      <c r="C195" s="156"/>
      <c r="D195" s="118" t="s">
        <v>837</v>
      </c>
      <c r="E195" s="130">
        <v>109</v>
      </c>
      <c r="F195" s="118" t="s">
        <v>839</v>
      </c>
      <c r="G195" s="131">
        <v>43374</v>
      </c>
      <c r="H195" s="61" t="s">
        <v>840</v>
      </c>
      <c r="I195" s="120">
        <v>260</v>
      </c>
      <c r="J195" s="129"/>
      <c r="K195" s="129"/>
      <c r="L195" s="122">
        <v>169720</v>
      </c>
      <c r="M195" s="123">
        <v>0.92</v>
      </c>
      <c r="N195" s="122">
        <v>156140</v>
      </c>
      <c r="O195" s="124"/>
      <c r="P195" s="125">
        <f t="shared" si="3"/>
        <v>653</v>
      </c>
      <c r="Q195" s="126" t="s">
        <v>1096</v>
      </c>
    </row>
    <row r="196" s="2" customFormat="1" ht="15.75" customHeight="1" spans="1:17">
      <c r="A196" s="115" t="s">
        <v>1142</v>
      </c>
      <c r="B196" s="116"/>
      <c r="C196" s="156"/>
      <c r="D196" s="130" t="s">
        <v>847</v>
      </c>
      <c r="E196" s="130">
        <v>209</v>
      </c>
      <c r="F196" s="118" t="s">
        <v>839</v>
      </c>
      <c r="G196" s="131">
        <v>43374</v>
      </c>
      <c r="H196" s="61" t="s">
        <v>840</v>
      </c>
      <c r="I196" s="120">
        <v>240</v>
      </c>
      <c r="J196" s="129"/>
      <c r="K196" s="129"/>
      <c r="L196" s="122">
        <v>156670</v>
      </c>
      <c r="M196" s="123">
        <v>0.92</v>
      </c>
      <c r="N196" s="122">
        <v>144140</v>
      </c>
      <c r="O196" s="124"/>
      <c r="P196" s="125">
        <f t="shared" si="3"/>
        <v>653</v>
      </c>
      <c r="Q196" s="126" t="s">
        <v>1096</v>
      </c>
    </row>
    <row r="197" s="2" customFormat="1" ht="15.75" customHeight="1" spans="1:17">
      <c r="A197" s="115" t="s">
        <v>1143</v>
      </c>
      <c r="B197" s="116"/>
      <c r="C197" s="156"/>
      <c r="D197" s="130" t="s">
        <v>847</v>
      </c>
      <c r="E197" s="130">
        <v>210</v>
      </c>
      <c r="F197" s="118" t="s">
        <v>839</v>
      </c>
      <c r="G197" s="131">
        <v>43374</v>
      </c>
      <c r="H197" s="61" t="s">
        <v>840</v>
      </c>
      <c r="I197" s="120">
        <v>240</v>
      </c>
      <c r="J197" s="129"/>
      <c r="K197" s="129"/>
      <c r="L197" s="122">
        <v>156670</v>
      </c>
      <c r="M197" s="123">
        <v>0.92</v>
      </c>
      <c r="N197" s="122">
        <v>144140</v>
      </c>
      <c r="O197" s="124"/>
      <c r="P197" s="125">
        <f t="shared" si="3"/>
        <v>653</v>
      </c>
      <c r="Q197" s="126" t="s">
        <v>1096</v>
      </c>
    </row>
    <row r="198" s="2" customFormat="1" ht="15.75" customHeight="1" spans="1:17">
      <c r="A198" s="115" t="s">
        <v>1144</v>
      </c>
      <c r="B198" s="116"/>
      <c r="C198" s="156"/>
      <c r="D198" s="130" t="s">
        <v>847</v>
      </c>
      <c r="E198" s="130">
        <v>211</v>
      </c>
      <c r="F198" s="118" t="s">
        <v>839</v>
      </c>
      <c r="G198" s="131">
        <v>43374</v>
      </c>
      <c r="H198" s="61" t="s">
        <v>840</v>
      </c>
      <c r="I198" s="120">
        <v>240</v>
      </c>
      <c r="J198" s="129"/>
      <c r="K198" s="129"/>
      <c r="L198" s="122">
        <v>156670</v>
      </c>
      <c r="M198" s="123">
        <v>0.92</v>
      </c>
      <c r="N198" s="122">
        <v>144140</v>
      </c>
      <c r="O198" s="124"/>
      <c r="P198" s="125">
        <f t="shared" si="3"/>
        <v>653</v>
      </c>
      <c r="Q198" s="126" t="s">
        <v>1096</v>
      </c>
    </row>
    <row r="199" s="2" customFormat="1" ht="15.75" customHeight="1" spans="1:17">
      <c r="A199" s="115" t="s">
        <v>1145</v>
      </c>
      <c r="B199" s="116"/>
      <c r="C199" s="156"/>
      <c r="D199" s="130" t="s">
        <v>847</v>
      </c>
      <c r="E199" s="130">
        <v>212</v>
      </c>
      <c r="F199" s="118" t="s">
        <v>839</v>
      </c>
      <c r="G199" s="131">
        <v>43374</v>
      </c>
      <c r="H199" s="61" t="s">
        <v>840</v>
      </c>
      <c r="I199" s="120">
        <v>240</v>
      </c>
      <c r="J199" s="129"/>
      <c r="K199" s="129"/>
      <c r="L199" s="122">
        <v>156670</v>
      </c>
      <c r="M199" s="123">
        <v>0.92</v>
      </c>
      <c r="N199" s="122">
        <v>144140</v>
      </c>
      <c r="O199" s="124"/>
      <c r="P199" s="125">
        <f t="shared" si="3"/>
        <v>653</v>
      </c>
      <c r="Q199" s="126" t="s">
        <v>1096</v>
      </c>
    </row>
    <row r="200" s="75" customFormat="1" ht="15.75" customHeight="1" spans="1:17">
      <c r="A200" s="115" t="s">
        <v>1146</v>
      </c>
      <c r="B200" s="116"/>
      <c r="C200" s="156"/>
      <c r="D200" s="130" t="s">
        <v>847</v>
      </c>
      <c r="E200" s="130">
        <v>213</v>
      </c>
      <c r="F200" s="118" t="s">
        <v>839</v>
      </c>
      <c r="G200" s="131">
        <v>43374</v>
      </c>
      <c r="H200" s="61" t="s">
        <v>840</v>
      </c>
      <c r="I200" s="120">
        <v>240</v>
      </c>
      <c r="J200" s="129"/>
      <c r="K200" s="129"/>
      <c r="L200" s="122">
        <v>156670</v>
      </c>
      <c r="M200" s="123">
        <v>0.92</v>
      </c>
      <c r="N200" s="122">
        <v>144140</v>
      </c>
      <c r="O200" s="124"/>
      <c r="P200" s="125">
        <f t="shared" si="3"/>
        <v>653</v>
      </c>
      <c r="Q200" s="126" t="s">
        <v>1096</v>
      </c>
    </row>
    <row r="201" s="2" customFormat="1" ht="15.75" customHeight="1" spans="1:17">
      <c r="A201" s="115" t="s">
        <v>1147</v>
      </c>
      <c r="B201" s="116"/>
      <c r="C201" s="156"/>
      <c r="D201" s="130" t="s">
        <v>847</v>
      </c>
      <c r="E201" s="130">
        <v>214</v>
      </c>
      <c r="F201" s="118" t="s">
        <v>839</v>
      </c>
      <c r="G201" s="131">
        <v>43374</v>
      </c>
      <c r="H201" s="61" t="s">
        <v>840</v>
      </c>
      <c r="I201" s="120">
        <v>240</v>
      </c>
      <c r="J201" s="129"/>
      <c r="K201" s="129"/>
      <c r="L201" s="122">
        <v>156670</v>
      </c>
      <c r="M201" s="123">
        <v>0.92</v>
      </c>
      <c r="N201" s="122">
        <v>144140</v>
      </c>
      <c r="O201" s="124"/>
      <c r="P201" s="125">
        <f t="shared" si="3"/>
        <v>653</v>
      </c>
      <c r="Q201" s="126" t="s">
        <v>1096</v>
      </c>
    </row>
    <row r="202" s="2" customFormat="1" ht="15.75" customHeight="1" spans="1:17">
      <c r="A202" s="115" t="s">
        <v>1148</v>
      </c>
      <c r="B202" s="116"/>
      <c r="C202" s="156"/>
      <c r="D202" s="130" t="s">
        <v>847</v>
      </c>
      <c r="E202" s="130">
        <v>215</v>
      </c>
      <c r="F202" s="118" t="s">
        <v>839</v>
      </c>
      <c r="G202" s="131">
        <v>43374</v>
      </c>
      <c r="H202" s="61" t="s">
        <v>840</v>
      </c>
      <c r="I202" s="120">
        <v>240</v>
      </c>
      <c r="J202" s="129"/>
      <c r="K202" s="129"/>
      <c r="L202" s="122">
        <v>156670</v>
      </c>
      <c r="M202" s="123">
        <v>0.92</v>
      </c>
      <c r="N202" s="122">
        <v>144140</v>
      </c>
      <c r="O202" s="124"/>
      <c r="P202" s="125">
        <f t="shared" si="3"/>
        <v>653</v>
      </c>
      <c r="Q202" s="126" t="s">
        <v>1096</v>
      </c>
    </row>
    <row r="203" s="2" customFormat="1" ht="15.75" customHeight="1" spans="1:17">
      <c r="A203" s="115" t="s">
        <v>1149</v>
      </c>
      <c r="B203" s="116"/>
      <c r="C203" s="156"/>
      <c r="D203" s="130" t="s">
        <v>847</v>
      </c>
      <c r="E203" s="130">
        <v>216</v>
      </c>
      <c r="F203" s="118" t="s">
        <v>839</v>
      </c>
      <c r="G203" s="131">
        <v>43374</v>
      </c>
      <c r="H203" s="61" t="s">
        <v>840</v>
      </c>
      <c r="I203" s="120">
        <v>240</v>
      </c>
      <c r="J203" s="129"/>
      <c r="K203" s="129"/>
      <c r="L203" s="122">
        <v>156670</v>
      </c>
      <c r="M203" s="123">
        <v>0.92</v>
      </c>
      <c r="N203" s="122">
        <v>144140</v>
      </c>
      <c r="O203" s="124"/>
      <c r="P203" s="125">
        <f t="shared" si="3"/>
        <v>653</v>
      </c>
      <c r="Q203" s="126" t="s">
        <v>1096</v>
      </c>
    </row>
    <row r="204" s="2" customFormat="1" ht="15.75" customHeight="1" spans="1:17">
      <c r="A204" s="115" t="s">
        <v>1150</v>
      </c>
      <c r="B204" s="116"/>
      <c r="C204" s="156"/>
      <c r="D204" s="130" t="s">
        <v>847</v>
      </c>
      <c r="E204" s="130">
        <v>217</v>
      </c>
      <c r="F204" s="118" t="s">
        <v>839</v>
      </c>
      <c r="G204" s="131">
        <v>43374</v>
      </c>
      <c r="H204" s="61" t="s">
        <v>840</v>
      </c>
      <c r="I204" s="120">
        <v>240</v>
      </c>
      <c r="J204" s="129"/>
      <c r="K204" s="129"/>
      <c r="L204" s="122">
        <v>156670</v>
      </c>
      <c r="M204" s="123">
        <v>0.92</v>
      </c>
      <c r="N204" s="122">
        <v>144140</v>
      </c>
      <c r="O204" s="124"/>
      <c r="P204" s="125">
        <f t="shared" si="3"/>
        <v>653</v>
      </c>
      <c r="Q204" s="126" t="s">
        <v>1096</v>
      </c>
    </row>
    <row r="205" s="2" customFormat="1" ht="15.75" customHeight="1" spans="1:17">
      <c r="A205" s="115" t="s">
        <v>1151</v>
      </c>
      <c r="B205" s="116"/>
      <c r="C205" s="156"/>
      <c r="D205" s="130" t="s">
        <v>847</v>
      </c>
      <c r="E205" s="130">
        <v>218</v>
      </c>
      <c r="F205" s="118" t="s">
        <v>839</v>
      </c>
      <c r="G205" s="131">
        <v>43374</v>
      </c>
      <c r="H205" s="61" t="s">
        <v>840</v>
      </c>
      <c r="I205" s="120">
        <v>240</v>
      </c>
      <c r="J205" s="129"/>
      <c r="K205" s="129"/>
      <c r="L205" s="122">
        <v>156670</v>
      </c>
      <c r="M205" s="123">
        <v>0.92</v>
      </c>
      <c r="N205" s="122">
        <v>144140</v>
      </c>
      <c r="O205" s="124"/>
      <c r="P205" s="125">
        <f t="shared" si="3"/>
        <v>653</v>
      </c>
      <c r="Q205" s="126" t="s">
        <v>1096</v>
      </c>
    </row>
    <row r="206" s="2" customFormat="1" ht="15.75" customHeight="1" spans="1:17">
      <c r="A206" s="115" t="s">
        <v>1152</v>
      </c>
      <c r="B206" s="116"/>
      <c r="C206" s="156"/>
      <c r="D206" s="130" t="s">
        <v>847</v>
      </c>
      <c r="E206" s="130">
        <v>219</v>
      </c>
      <c r="F206" s="118" t="s">
        <v>839</v>
      </c>
      <c r="G206" s="131">
        <v>43374</v>
      </c>
      <c r="H206" s="61" t="s">
        <v>840</v>
      </c>
      <c r="I206" s="120">
        <v>240</v>
      </c>
      <c r="J206" s="129"/>
      <c r="K206" s="129"/>
      <c r="L206" s="122">
        <v>156670</v>
      </c>
      <c r="M206" s="123">
        <v>0.92</v>
      </c>
      <c r="N206" s="122">
        <v>144140</v>
      </c>
      <c r="O206" s="124"/>
      <c r="P206" s="125">
        <f t="shared" si="3"/>
        <v>653</v>
      </c>
      <c r="Q206" s="126" t="s">
        <v>1096</v>
      </c>
    </row>
    <row r="207" s="2" customFormat="1" ht="15.75" customHeight="1" spans="1:17">
      <c r="A207" s="115" t="s">
        <v>1153</v>
      </c>
      <c r="B207" s="116"/>
      <c r="C207" s="156"/>
      <c r="D207" s="130" t="s">
        <v>847</v>
      </c>
      <c r="E207" s="130">
        <v>220</v>
      </c>
      <c r="F207" s="118" t="s">
        <v>839</v>
      </c>
      <c r="G207" s="131">
        <v>43374</v>
      </c>
      <c r="H207" s="61" t="s">
        <v>840</v>
      </c>
      <c r="I207" s="120">
        <v>240</v>
      </c>
      <c r="J207" s="129"/>
      <c r="K207" s="129"/>
      <c r="L207" s="122">
        <v>156670</v>
      </c>
      <c r="M207" s="123">
        <v>0.92</v>
      </c>
      <c r="N207" s="122">
        <v>144140</v>
      </c>
      <c r="O207" s="124"/>
      <c r="P207" s="125">
        <f t="shared" si="3"/>
        <v>653</v>
      </c>
      <c r="Q207" s="126" t="s">
        <v>1096</v>
      </c>
    </row>
    <row r="208" s="2" customFormat="1" ht="15.75" customHeight="1" spans="1:17">
      <c r="A208" s="115" t="s">
        <v>1154</v>
      </c>
      <c r="B208" s="116"/>
      <c r="C208" s="156"/>
      <c r="D208" s="118" t="s">
        <v>837</v>
      </c>
      <c r="E208" s="130">
        <v>301</v>
      </c>
      <c r="F208" s="118" t="s">
        <v>839</v>
      </c>
      <c r="G208" s="131">
        <v>43040</v>
      </c>
      <c r="H208" s="61" t="s">
        <v>840</v>
      </c>
      <c r="I208" s="120">
        <v>320</v>
      </c>
      <c r="J208" s="129"/>
      <c r="K208" s="129"/>
      <c r="L208" s="122">
        <v>208890</v>
      </c>
      <c r="M208" s="123">
        <v>0.9</v>
      </c>
      <c r="N208" s="122">
        <v>188000</v>
      </c>
      <c r="O208" s="124"/>
      <c r="P208" s="125">
        <f t="shared" si="3"/>
        <v>653</v>
      </c>
      <c r="Q208" s="126" t="s">
        <v>1096</v>
      </c>
    </row>
    <row r="209" s="3" customFormat="1" ht="15.75" customHeight="1" spans="1:17">
      <c r="A209" s="115" t="s">
        <v>1155</v>
      </c>
      <c r="B209" s="116"/>
      <c r="C209" s="156"/>
      <c r="D209" s="118" t="s">
        <v>837</v>
      </c>
      <c r="E209" s="130">
        <v>302</v>
      </c>
      <c r="F209" s="118" t="s">
        <v>839</v>
      </c>
      <c r="G209" s="131">
        <v>43040</v>
      </c>
      <c r="H209" s="61" t="s">
        <v>840</v>
      </c>
      <c r="I209" s="120">
        <v>320</v>
      </c>
      <c r="J209" s="129"/>
      <c r="K209" s="129"/>
      <c r="L209" s="122">
        <v>208890</v>
      </c>
      <c r="M209" s="123">
        <v>0.9</v>
      </c>
      <c r="N209" s="122">
        <v>188000</v>
      </c>
      <c r="O209" s="124"/>
      <c r="P209" s="125">
        <f t="shared" si="3"/>
        <v>653</v>
      </c>
      <c r="Q209" s="126" t="s">
        <v>1096</v>
      </c>
    </row>
    <row r="210" s="3" customFormat="1" ht="15.75" customHeight="1" spans="1:17">
      <c r="A210" s="115" t="s">
        <v>1156</v>
      </c>
      <c r="B210" s="116"/>
      <c r="C210" s="156"/>
      <c r="D210" s="118" t="s">
        <v>837</v>
      </c>
      <c r="E210" s="130">
        <v>303</v>
      </c>
      <c r="F210" s="118" t="s">
        <v>839</v>
      </c>
      <c r="G210" s="131">
        <v>43040</v>
      </c>
      <c r="H210" s="61" t="s">
        <v>840</v>
      </c>
      <c r="I210" s="120">
        <v>320</v>
      </c>
      <c r="J210" s="129"/>
      <c r="K210" s="129"/>
      <c r="L210" s="122">
        <v>208890</v>
      </c>
      <c r="M210" s="123">
        <v>0.9</v>
      </c>
      <c r="N210" s="122">
        <v>188000</v>
      </c>
      <c r="O210" s="124"/>
      <c r="P210" s="125">
        <f t="shared" si="3"/>
        <v>653</v>
      </c>
      <c r="Q210" s="126" t="s">
        <v>1096</v>
      </c>
    </row>
    <row r="211" s="3" customFormat="1" ht="15.75" customHeight="1" spans="1:17">
      <c r="A211" s="115" t="s">
        <v>1157</v>
      </c>
      <c r="B211" s="116"/>
      <c r="C211" s="156"/>
      <c r="D211" s="118" t="s">
        <v>837</v>
      </c>
      <c r="E211" s="130">
        <v>304</v>
      </c>
      <c r="F211" s="118" t="s">
        <v>839</v>
      </c>
      <c r="G211" s="131">
        <v>43040</v>
      </c>
      <c r="H211" s="61" t="s">
        <v>840</v>
      </c>
      <c r="I211" s="120">
        <v>320</v>
      </c>
      <c r="J211" s="129"/>
      <c r="K211" s="129"/>
      <c r="L211" s="122">
        <v>208890</v>
      </c>
      <c r="M211" s="123">
        <v>0.9</v>
      </c>
      <c r="N211" s="122">
        <v>188000</v>
      </c>
      <c r="O211" s="124"/>
      <c r="P211" s="125">
        <f t="shared" si="3"/>
        <v>653</v>
      </c>
      <c r="Q211" s="126" t="s">
        <v>1096</v>
      </c>
    </row>
    <row r="212" s="3" customFormat="1" ht="15.75" customHeight="1" spans="1:17">
      <c r="A212" s="115" t="s">
        <v>1158</v>
      </c>
      <c r="B212" s="116"/>
      <c r="C212" s="156"/>
      <c r="D212" s="118" t="s">
        <v>837</v>
      </c>
      <c r="E212" s="130">
        <v>305</v>
      </c>
      <c r="F212" s="118" t="s">
        <v>839</v>
      </c>
      <c r="G212" s="131">
        <v>43040</v>
      </c>
      <c r="H212" s="61" t="s">
        <v>840</v>
      </c>
      <c r="I212" s="120">
        <v>320</v>
      </c>
      <c r="J212" s="129"/>
      <c r="K212" s="129"/>
      <c r="L212" s="122">
        <v>208890</v>
      </c>
      <c r="M212" s="123">
        <v>0.9</v>
      </c>
      <c r="N212" s="122">
        <v>188000</v>
      </c>
      <c r="O212" s="124"/>
      <c r="P212" s="125">
        <f t="shared" si="3"/>
        <v>653</v>
      </c>
      <c r="Q212" s="126" t="s">
        <v>1096</v>
      </c>
    </row>
    <row r="213" s="3" customFormat="1" ht="15.75" customHeight="1" spans="1:17">
      <c r="A213" s="115" t="s">
        <v>1159</v>
      </c>
      <c r="B213" s="116"/>
      <c r="C213" s="156"/>
      <c r="D213" s="118" t="s">
        <v>837</v>
      </c>
      <c r="E213" s="130">
        <v>306</v>
      </c>
      <c r="F213" s="118" t="s">
        <v>839</v>
      </c>
      <c r="G213" s="131">
        <v>43040</v>
      </c>
      <c r="H213" s="61" t="s">
        <v>840</v>
      </c>
      <c r="I213" s="120">
        <v>320</v>
      </c>
      <c r="J213" s="129"/>
      <c r="K213" s="129"/>
      <c r="L213" s="122">
        <v>208890</v>
      </c>
      <c r="M213" s="123">
        <v>0.9</v>
      </c>
      <c r="N213" s="122">
        <v>188000</v>
      </c>
      <c r="O213" s="124"/>
      <c r="P213" s="125">
        <f t="shared" si="3"/>
        <v>653</v>
      </c>
      <c r="Q213" s="126" t="s">
        <v>1096</v>
      </c>
    </row>
    <row r="214" s="3" customFormat="1" ht="15.75" customHeight="1" spans="1:17">
      <c r="A214" s="115" t="s">
        <v>1160</v>
      </c>
      <c r="B214" s="116"/>
      <c r="C214" s="156"/>
      <c r="D214" s="118" t="s">
        <v>837</v>
      </c>
      <c r="E214" s="130">
        <v>307</v>
      </c>
      <c r="F214" s="118" t="s">
        <v>839</v>
      </c>
      <c r="G214" s="131">
        <v>43040</v>
      </c>
      <c r="H214" s="61" t="s">
        <v>840</v>
      </c>
      <c r="I214" s="120">
        <v>320</v>
      </c>
      <c r="J214" s="129"/>
      <c r="K214" s="129"/>
      <c r="L214" s="122">
        <v>208890</v>
      </c>
      <c r="M214" s="123">
        <v>0.9</v>
      </c>
      <c r="N214" s="122">
        <v>188000</v>
      </c>
      <c r="O214" s="124"/>
      <c r="P214" s="125">
        <f t="shared" ref="P214:P277" si="4">L214/I214</f>
        <v>653</v>
      </c>
      <c r="Q214" s="126" t="s">
        <v>1096</v>
      </c>
    </row>
    <row r="215" s="78" customFormat="1" ht="15.75" customHeight="1" spans="1:17">
      <c r="A215" s="115" t="s">
        <v>1161</v>
      </c>
      <c r="B215" s="116"/>
      <c r="C215" s="156"/>
      <c r="D215" s="118" t="s">
        <v>837</v>
      </c>
      <c r="E215" s="130">
        <v>308</v>
      </c>
      <c r="F215" s="118" t="s">
        <v>839</v>
      </c>
      <c r="G215" s="131">
        <v>43040</v>
      </c>
      <c r="H215" s="61" t="s">
        <v>840</v>
      </c>
      <c r="I215" s="120">
        <v>320</v>
      </c>
      <c r="J215" s="129"/>
      <c r="K215" s="129"/>
      <c r="L215" s="122">
        <v>208890</v>
      </c>
      <c r="M215" s="123">
        <v>0.9</v>
      </c>
      <c r="N215" s="122">
        <v>188000</v>
      </c>
      <c r="O215" s="124"/>
      <c r="P215" s="125">
        <f t="shared" si="4"/>
        <v>653</v>
      </c>
      <c r="Q215" s="126" t="s">
        <v>1096</v>
      </c>
    </row>
    <row r="216" s="3" customFormat="1" ht="15.75" customHeight="1" spans="1:17">
      <c r="A216" s="115" t="s">
        <v>1162</v>
      </c>
      <c r="B216" s="116"/>
      <c r="C216" s="156"/>
      <c r="D216" s="118" t="s">
        <v>837</v>
      </c>
      <c r="E216" s="130">
        <v>309</v>
      </c>
      <c r="F216" s="118" t="s">
        <v>839</v>
      </c>
      <c r="G216" s="131">
        <v>43040</v>
      </c>
      <c r="H216" s="61" t="s">
        <v>840</v>
      </c>
      <c r="I216" s="120">
        <v>320</v>
      </c>
      <c r="J216" s="129"/>
      <c r="K216" s="129"/>
      <c r="L216" s="122">
        <v>208890</v>
      </c>
      <c r="M216" s="123">
        <v>0.9</v>
      </c>
      <c r="N216" s="122">
        <v>188000</v>
      </c>
      <c r="O216" s="124"/>
      <c r="P216" s="125">
        <f t="shared" si="4"/>
        <v>653</v>
      </c>
      <c r="Q216" s="126" t="s">
        <v>1096</v>
      </c>
    </row>
    <row r="217" s="2" customFormat="1" ht="15.75" customHeight="1" spans="1:17">
      <c r="A217" s="115" t="s">
        <v>1163</v>
      </c>
      <c r="B217" s="116"/>
      <c r="C217" s="156"/>
      <c r="D217" s="118" t="s">
        <v>837</v>
      </c>
      <c r="E217" s="130">
        <v>310</v>
      </c>
      <c r="F217" s="118" t="s">
        <v>839</v>
      </c>
      <c r="G217" s="131">
        <v>43040</v>
      </c>
      <c r="H217" s="61" t="s">
        <v>840</v>
      </c>
      <c r="I217" s="120">
        <v>320</v>
      </c>
      <c r="J217" s="129"/>
      <c r="K217" s="129"/>
      <c r="L217" s="122">
        <v>208890</v>
      </c>
      <c r="M217" s="123">
        <v>0.9</v>
      </c>
      <c r="N217" s="122">
        <v>188000</v>
      </c>
      <c r="O217" s="124"/>
      <c r="P217" s="125">
        <f t="shared" si="4"/>
        <v>653</v>
      </c>
      <c r="Q217" s="126" t="s">
        <v>1096</v>
      </c>
    </row>
    <row r="218" s="2" customFormat="1" ht="15.75" customHeight="1" spans="1:17">
      <c r="A218" s="115" t="s">
        <v>1164</v>
      </c>
      <c r="B218" s="116"/>
      <c r="C218" s="156"/>
      <c r="D218" s="118" t="s">
        <v>837</v>
      </c>
      <c r="E218" s="130">
        <v>311</v>
      </c>
      <c r="F218" s="118" t="s">
        <v>839</v>
      </c>
      <c r="G218" s="131">
        <v>43040</v>
      </c>
      <c r="H218" s="61" t="s">
        <v>840</v>
      </c>
      <c r="I218" s="120">
        <v>320</v>
      </c>
      <c r="J218" s="129"/>
      <c r="K218" s="129"/>
      <c r="L218" s="122">
        <v>208890</v>
      </c>
      <c r="M218" s="123">
        <v>0.9</v>
      </c>
      <c r="N218" s="122">
        <v>188000</v>
      </c>
      <c r="O218" s="124"/>
      <c r="P218" s="125">
        <f t="shared" si="4"/>
        <v>653</v>
      </c>
      <c r="Q218" s="126" t="s">
        <v>1096</v>
      </c>
    </row>
    <row r="219" s="2" customFormat="1" ht="15.75" customHeight="1" spans="1:17">
      <c r="A219" s="115" t="s">
        <v>1165</v>
      </c>
      <c r="B219" s="116"/>
      <c r="C219" s="156"/>
      <c r="D219" s="118" t="s">
        <v>837</v>
      </c>
      <c r="E219" s="130">
        <v>312</v>
      </c>
      <c r="F219" s="118" t="s">
        <v>839</v>
      </c>
      <c r="G219" s="131">
        <v>43040</v>
      </c>
      <c r="H219" s="61" t="s">
        <v>840</v>
      </c>
      <c r="I219" s="120">
        <v>320</v>
      </c>
      <c r="J219" s="129"/>
      <c r="K219" s="129"/>
      <c r="L219" s="122">
        <v>208890</v>
      </c>
      <c r="M219" s="123">
        <v>0.9</v>
      </c>
      <c r="N219" s="122">
        <v>188000</v>
      </c>
      <c r="O219" s="124"/>
      <c r="P219" s="125">
        <f t="shared" si="4"/>
        <v>653</v>
      </c>
      <c r="Q219" s="126" t="s">
        <v>1096</v>
      </c>
    </row>
    <row r="220" s="2" customFormat="1" ht="15.75" customHeight="1" spans="1:17">
      <c r="A220" s="115" t="s">
        <v>1166</v>
      </c>
      <c r="B220" s="116"/>
      <c r="C220" s="156"/>
      <c r="D220" s="118" t="s">
        <v>837</v>
      </c>
      <c r="E220" s="130">
        <v>313</v>
      </c>
      <c r="F220" s="118" t="s">
        <v>839</v>
      </c>
      <c r="G220" s="131">
        <v>43040</v>
      </c>
      <c r="H220" s="61" t="s">
        <v>840</v>
      </c>
      <c r="I220" s="120">
        <v>320</v>
      </c>
      <c r="J220" s="129"/>
      <c r="K220" s="129"/>
      <c r="L220" s="122">
        <v>208890</v>
      </c>
      <c r="M220" s="123">
        <v>0.9</v>
      </c>
      <c r="N220" s="122">
        <v>188000</v>
      </c>
      <c r="O220" s="124"/>
      <c r="P220" s="125">
        <f t="shared" si="4"/>
        <v>653</v>
      </c>
      <c r="Q220" s="126" t="s">
        <v>1096</v>
      </c>
    </row>
    <row r="221" s="2" customFormat="1" ht="15.75" customHeight="1" spans="1:17">
      <c r="A221" s="115" t="s">
        <v>1167</v>
      </c>
      <c r="B221" s="116"/>
      <c r="C221" s="156"/>
      <c r="D221" s="118" t="s">
        <v>837</v>
      </c>
      <c r="E221" s="130">
        <v>314</v>
      </c>
      <c r="F221" s="118" t="s">
        <v>839</v>
      </c>
      <c r="G221" s="131">
        <v>43040</v>
      </c>
      <c r="H221" s="61" t="s">
        <v>840</v>
      </c>
      <c r="I221" s="120">
        <v>320</v>
      </c>
      <c r="J221" s="129"/>
      <c r="K221" s="129"/>
      <c r="L221" s="122">
        <v>208890</v>
      </c>
      <c r="M221" s="123">
        <v>0.9</v>
      </c>
      <c r="N221" s="122">
        <v>188000</v>
      </c>
      <c r="O221" s="124"/>
      <c r="P221" s="125">
        <f t="shared" si="4"/>
        <v>653</v>
      </c>
      <c r="Q221" s="126" t="s">
        <v>1096</v>
      </c>
    </row>
    <row r="222" s="2" customFormat="1" ht="15.75" customHeight="1" spans="1:17">
      <c r="A222" s="115" t="s">
        <v>1168</v>
      </c>
      <c r="B222" s="116"/>
      <c r="C222" s="156"/>
      <c r="D222" s="118" t="s">
        <v>837</v>
      </c>
      <c r="E222" s="130">
        <v>315</v>
      </c>
      <c r="F222" s="118" t="s">
        <v>839</v>
      </c>
      <c r="G222" s="131">
        <v>43040</v>
      </c>
      <c r="H222" s="61" t="s">
        <v>840</v>
      </c>
      <c r="I222" s="120">
        <v>320</v>
      </c>
      <c r="J222" s="129"/>
      <c r="K222" s="129"/>
      <c r="L222" s="122">
        <v>208890</v>
      </c>
      <c r="M222" s="123">
        <v>0.9</v>
      </c>
      <c r="N222" s="122">
        <v>188000</v>
      </c>
      <c r="O222" s="124"/>
      <c r="P222" s="125">
        <f t="shared" si="4"/>
        <v>653</v>
      </c>
      <c r="Q222" s="126" t="s">
        <v>1096</v>
      </c>
    </row>
    <row r="223" s="2" customFormat="1" ht="15.75" customHeight="1" spans="1:17">
      <c r="A223" s="115" t="s">
        <v>1169</v>
      </c>
      <c r="B223" s="116"/>
      <c r="C223" s="156"/>
      <c r="D223" s="118" t="s">
        <v>837</v>
      </c>
      <c r="E223" s="130">
        <v>316</v>
      </c>
      <c r="F223" s="118" t="s">
        <v>839</v>
      </c>
      <c r="G223" s="131">
        <v>43040</v>
      </c>
      <c r="H223" s="61" t="s">
        <v>840</v>
      </c>
      <c r="I223" s="120">
        <v>320</v>
      </c>
      <c r="J223" s="129"/>
      <c r="K223" s="129"/>
      <c r="L223" s="122">
        <v>208890</v>
      </c>
      <c r="M223" s="123">
        <v>0.9</v>
      </c>
      <c r="N223" s="122">
        <v>188000</v>
      </c>
      <c r="O223" s="124"/>
      <c r="P223" s="125">
        <f t="shared" si="4"/>
        <v>653</v>
      </c>
      <c r="Q223" s="126" t="s">
        <v>1096</v>
      </c>
    </row>
    <row r="224" s="2" customFormat="1" ht="15.75" customHeight="1" spans="1:17">
      <c r="A224" s="115" t="s">
        <v>1170</v>
      </c>
      <c r="B224" s="116"/>
      <c r="C224" s="156"/>
      <c r="D224" s="118" t="s">
        <v>847</v>
      </c>
      <c r="E224" s="130">
        <v>317</v>
      </c>
      <c r="F224" s="118" t="s">
        <v>839</v>
      </c>
      <c r="G224" s="131">
        <v>43040</v>
      </c>
      <c r="H224" s="61" t="s">
        <v>840</v>
      </c>
      <c r="I224" s="120">
        <v>260</v>
      </c>
      <c r="J224" s="129"/>
      <c r="K224" s="129"/>
      <c r="L224" s="122">
        <v>169720</v>
      </c>
      <c r="M224" s="123">
        <v>0.9</v>
      </c>
      <c r="N224" s="122">
        <v>152750</v>
      </c>
      <c r="O224" s="124"/>
      <c r="P224" s="125">
        <f t="shared" si="4"/>
        <v>653</v>
      </c>
      <c r="Q224" s="126" t="s">
        <v>1096</v>
      </c>
    </row>
    <row r="225" s="2" customFormat="1" ht="15.75" customHeight="1" spans="1:17">
      <c r="A225" s="115" t="s">
        <v>1171</v>
      </c>
      <c r="B225" s="116"/>
      <c r="C225" s="156"/>
      <c r="D225" s="118" t="s">
        <v>847</v>
      </c>
      <c r="E225" s="130">
        <v>318</v>
      </c>
      <c r="F225" s="118" t="s">
        <v>839</v>
      </c>
      <c r="G225" s="131">
        <v>43040</v>
      </c>
      <c r="H225" s="61" t="s">
        <v>840</v>
      </c>
      <c r="I225" s="120">
        <v>260</v>
      </c>
      <c r="J225" s="129"/>
      <c r="K225" s="129"/>
      <c r="L225" s="122">
        <v>169720</v>
      </c>
      <c r="M225" s="123">
        <v>0.9</v>
      </c>
      <c r="N225" s="122">
        <v>152750</v>
      </c>
      <c r="O225" s="124"/>
      <c r="P225" s="125">
        <f t="shared" si="4"/>
        <v>653</v>
      </c>
      <c r="Q225" s="126" t="s">
        <v>1096</v>
      </c>
    </row>
    <row r="226" s="2" customFormat="1" ht="15.75" customHeight="1" spans="1:17">
      <c r="A226" s="115" t="s">
        <v>1172</v>
      </c>
      <c r="B226" s="116"/>
      <c r="C226" s="156"/>
      <c r="D226" s="118" t="s">
        <v>847</v>
      </c>
      <c r="E226" s="130">
        <v>319</v>
      </c>
      <c r="F226" s="118" t="s">
        <v>839</v>
      </c>
      <c r="G226" s="131">
        <v>43040</v>
      </c>
      <c r="H226" s="61" t="s">
        <v>840</v>
      </c>
      <c r="I226" s="120">
        <v>260</v>
      </c>
      <c r="J226" s="129"/>
      <c r="K226" s="129"/>
      <c r="L226" s="122">
        <v>169720</v>
      </c>
      <c r="M226" s="123">
        <v>0.9</v>
      </c>
      <c r="N226" s="122">
        <v>152750</v>
      </c>
      <c r="O226" s="124"/>
      <c r="P226" s="125">
        <f t="shared" si="4"/>
        <v>653</v>
      </c>
      <c r="Q226" s="126" t="s">
        <v>1096</v>
      </c>
    </row>
    <row r="227" s="2" customFormat="1" ht="15.75" customHeight="1" spans="1:17">
      <c r="A227" s="115" t="s">
        <v>1173</v>
      </c>
      <c r="B227" s="116"/>
      <c r="C227" s="156"/>
      <c r="D227" s="118" t="s">
        <v>847</v>
      </c>
      <c r="E227" s="130">
        <v>320</v>
      </c>
      <c r="F227" s="118" t="s">
        <v>839</v>
      </c>
      <c r="G227" s="131">
        <v>43040</v>
      </c>
      <c r="H227" s="61" t="s">
        <v>840</v>
      </c>
      <c r="I227" s="120">
        <v>260</v>
      </c>
      <c r="J227" s="129"/>
      <c r="K227" s="129"/>
      <c r="L227" s="122">
        <v>169720</v>
      </c>
      <c r="M227" s="123">
        <v>0.9</v>
      </c>
      <c r="N227" s="122">
        <v>152750</v>
      </c>
      <c r="O227" s="124"/>
      <c r="P227" s="125">
        <f t="shared" si="4"/>
        <v>653</v>
      </c>
      <c r="Q227" s="126" t="s">
        <v>1096</v>
      </c>
    </row>
    <row r="228" s="2" customFormat="1" ht="15.75" customHeight="1" spans="1:17">
      <c r="A228" s="115" t="s">
        <v>1174</v>
      </c>
      <c r="B228" s="116"/>
      <c r="C228" s="156"/>
      <c r="D228" s="118" t="s">
        <v>847</v>
      </c>
      <c r="E228" s="130">
        <v>321</v>
      </c>
      <c r="F228" s="118" t="s">
        <v>839</v>
      </c>
      <c r="G228" s="131">
        <v>43040</v>
      </c>
      <c r="H228" s="61" t="s">
        <v>840</v>
      </c>
      <c r="I228" s="120">
        <v>260</v>
      </c>
      <c r="J228" s="129"/>
      <c r="K228" s="129"/>
      <c r="L228" s="122">
        <v>169720</v>
      </c>
      <c r="M228" s="123">
        <v>0.9</v>
      </c>
      <c r="N228" s="122">
        <v>152750</v>
      </c>
      <c r="O228" s="124"/>
      <c r="P228" s="125">
        <f t="shared" si="4"/>
        <v>653</v>
      </c>
      <c r="Q228" s="126" t="s">
        <v>1096</v>
      </c>
    </row>
    <row r="229" s="75" customFormat="1" ht="15.75" customHeight="1" spans="1:17">
      <c r="A229" s="115" t="s">
        <v>1175</v>
      </c>
      <c r="B229" s="116"/>
      <c r="C229" s="156"/>
      <c r="D229" s="118" t="s">
        <v>847</v>
      </c>
      <c r="E229" s="130">
        <v>322</v>
      </c>
      <c r="F229" s="118" t="s">
        <v>839</v>
      </c>
      <c r="G229" s="131">
        <v>43040</v>
      </c>
      <c r="H229" s="61" t="s">
        <v>840</v>
      </c>
      <c r="I229" s="120">
        <v>260</v>
      </c>
      <c r="J229" s="129"/>
      <c r="K229" s="129"/>
      <c r="L229" s="122">
        <v>169720</v>
      </c>
      <c r="M229" s="123">
        <v>0.9</v>
      </c>
      <c r="N229" s="122">
        <v>152750</v>
      </c>
      <c r="O229" s="124"/>
      <c r="P229" s="125">
        <f t="shared" si="4"/>
        <v>653</v>
      </c>
      <c r="Q229" s="126" t="s">
        <v>1096</v>
      </c>
    </row>
    <row r="230" s="2" customFormat="1" ht="15.75" customHeight="1" spans="1:17">
      <c r="A230" s="115" t="s">
        <v>1176</v>
      </c>
      <c r="B230" s="116"/>
      <c r="C230" s="156"/>
      <c r="D230" s="118" t="s">
        <v>847</v>
      </c>
      <c r="E230" s="130">
        <v>323</v>
      </c>
      <c r="F230" s="118" t="s">
        <v>839</v>
      </c>
      <c r="G230" s="131">
        <v>43040</v>
      </c>
      <c r="H230" s="61" t="s">
        <v>840</v>
      </c>
      <c r="I230" s="120">
        <v>260</v>
      </c>
      <c r="J230" s="129"/>
      <c r="K230" s="129"/>
      <c r="L230" s="122">
        <v>169720</v>
      </c>
      <c r="M230" s="123">
        <v>0.9</v>
      </c>
      <c r="N230" s="122">
        <v>152750</v>
      </c>
      <c r="O230" s="124"/>
      <c r="P230" s="125">
        <f t="shared" si="4"/>
        <v>653</v>
      </c>
      <c r="Q230" s="126" t="s">
        <v>1096</v>
      </c>
    </row>
    <row r="231" s="2" customFormat="1" ht="15.75" customHeight="1" spans="1:17">
      <c r="A231" s="115" t="s">
        <v>1177</v>
      </c>
      <c r="B231" s="116"/>
      <c r="C231" s="156"/>
      <c r="D231" s="118" t="s">
        <v>847</v>
      </c>
      <c r="E231" s="130">
        <v>324</v>
      </c>
      <c r="F231" s="118" t="s">
        <v>839</v>
      </c>
      <c r="G231" s="131">
        <v>43040</v>
      </c>
      <c r="H231" s="61" t="s">
        <v>840</v>
      </c>
      <c r="I231" s="120">
        <v>260</v>
      </c>
      <c r="J231" s="129"/>
      <c r="K231" s="129"/>
      <c r="L231" s="122">
        <v>169720</v>
      </c>
      <c r="M231" s="123">
        <v>0.9</v>
      </c>
      <c r="N231" s="122">
        <v>152750</v>
      </c>
      <c r="O231" s="124"/>
      <c r="P231" s="125">
        <f t="shared" si="4"/>
        <v>653</v>
      </c>
      <c r="Q231" s="126" t="s">
        <v>1096</v>
      </c>
    </row>
    <row r="232" s="2" customFormat="1" ht="15.75" customHeight="1" spans="1:17">
      <c r="A232" s="115" t="s">
        <v>1178</v>
      </c>
      <c r="B232" s="116"/>
      <c r="C232" s="156"/>
      <c r="D232" s="118" t="s">
        <v>847</v>
      </c>
      <c r="E232" s="130">
        <v>325</v>
      </c>
      <c r="F232" s="118" t="s">
        <v>839</v>
      </c>
      <c r="G232" s="131">
        <v>43040</v>
      </c>
      <c r="H232" s="61" t="s">
        <v>840</v>
      </c>
      <c r="I232" s="120">
        <v>260</v>
      </c>
      <c r="J232" s="129"/>
      <c r="K232" s="129"/>
      <c r="L232" s="122">
        <v>169720</v>
      </c>
      <c r="M232" s="123">
        <v>0.9</v>
      </c>
      <c r="N232" s="122">
        <v>152750</v>
      </c>
      <c r="O232" s="124"/>
      <c r="P232" s="125">
        <f t="shared" si="4"/>
        <v>653</v>
      </c>
      <c r="Q232" s="126" t="s">
        <v>1096</v>
      </c>
    </row>
    <row r="233" s="2" customFormat="1" ht="15.75" customHeight="1" spans="1:17">
      <c r="A233" s="115" t="s">
        <v>1179</v>
      </c>
      <c r="B233" s="116"/>
      <c r="C233" s="156"/>
      <c r="D233" s="118" t="s">
        <v>847</v>
      </c>
      <c r="E233" s="130">
        <v>326</v>
      </c>
      <c r="F233" s="118" t="s">
        <v>839</v>
      </c>
      <c r="G233" s="131">
        <v>43040</v>
      </c>
      <c r="H233" s="61" t="s">
        <v>840</v>
      </c>
      <c r="I233" s="120">
        <v>260</v>
      </c>
      <c r="J233" s="129"/>
      <c r="K233" s="129"/>
      <c r="L233" s="122">
        <v>169720</v>
      </c>
      <c r="M233" s="123">
        <v>0.9</v>
      </c>
      <c r="N233" s="122">
        <v>152750</v>
      </c>
      <c r="O233" s="124"/>
      <c r="P233" s="125">
        <f t="shared" si="4"/>
        <v>653</v>
      </c>
      <c r="Q233" s="126" t="s">
        <v>1096</v>
      </c>
    </row>
    <row r="234" s="2" customFormat="1" ht="15.75" customHeight="1" spans="1:17">
      <c r="A234" s="115" t="s">
        <v>1180</v>
      </c>
      <c r="B234" s="116"/>
      <c r="C234" s="156"/>
      <c r="D234" s="118" t="s">
        <v>847</v>
      </c>
      <c r="E234" s="130">
        <v>327</v>
      </c>
      <c r="F234" s="118" t="s">
        <v>839</v>
      </c>
      <c r="G234" s="131">
        <v>43040</v>
      </c>
      <c r="H234" s="61" t="s">
        <v>840</v>
      </c>
      <c r="I234" s="120">
        <v>260</v>
      </c>
      <c r="J234" s="129"/>
      <c r="K234" s="129"/>
      <c r="L234" s="122">
        <v>169720</v>
      </c>
      <c r="M234" s="123">
        <v>0.9</v>
      </c>
      <c r="N234" s="122">
        <v>152750</v>
      </c>
      <c r="O234" s="124"/>
      <c r="P234" s="125">
        <f t="shared" si="4"/>
        <v>653</v>
      </c>
      <c r="Q234" s="126" t="s">
        <v>1096</v>
      </c>
    </row>
    <row r="235" s="2" customFormat="1" ht="15.75" customHeight="1" spans="1:17">
      <c r="A235" s="115" t="s">
        <v>1181</v>
      </c>
      <c r="B235" s="116"/>
      <c r="C235" s="156"/>
      <c r="D235" s="118" t="s">
        <v>847</v>
      </c>
      <c r="E235" s="130">
        <v>328</v>
      </c>
      <c r="F235" s="118" t="s">
        <v>839</v>
      </c>
      <c r="G235" s="131">
        <v>43040</v>
      </c>
      <c r="H235" s="61" t="s">
        <v>840</v>
      </c>
      <c r="I235" s="120">
        <v>260</v>
      </c>
      <c r="J235" s="129"/>
      <c r="K235" s="129"/>
      <c r="L235" s="122">
        <v>169720</v>
      </c>
      <c r="M235" s="123">
        <v>0.9</v>
      </c>
      <c r="N235" s="122">
        <v>152750</v>
      </c>
      <c r="O235" s="124"/>
      <c r="P235" s="125">
        <f t="shared" si="4"/>
        <v>653</v>
      </c>
      <c r="Q235" s="126" t="s">
        <v>1096</v>
      </c>
    </row>
    <row r="236" s="2" customFormat="1" ht="15.75" customHeight="1" spans="1:17">
      <c r="A236" s="115" t="s">
        <v>1182</v>
      </c>
      <c r="B236" s="116"/>
      <c r="C236" s="156"/>
      <c r="D236" s="118" t="s">
        <v>847</v>
      </c>
      <c r="E236" s="130">
        <v>329</v>
      </c>
      <c r="F236" s="118" t="s">
        <v>839</v>
      </c>
      <c r="G236" s="131">
        <v>43040</v>
      </c>
      <c r="H236" s="61" t="s">
        <v>840</v>
      </c>
      <c r="I236" s="120">
        <v>260</v>
      </c>
      <c r="J236" s="129"/>
      <c r="K236" s="129"/>
      <c r="L236" s="122">
        <v>169720</v>
      </c>
      <c r="M236" s="123">
        <v>0.9</v>
      </c>
      <c r="N236" s="122">
        <v>152750</v>
      </c>
      <c r="O236" s="124"/>
      <c r="P236" s="125">
        <f t="shared" si="4"/>
        <v>653</v>
      </c>
      <c r="Q236" s="126" t="s">
        <v>1096</v>
      </c>
    </row>
    <row r="237" s="2" customFormat="1" ht="15.75" customHeight="1" spans="1:17">
      <c r="A237" s="115" t="s">
        <v>1183</v>
      </c>
      <c r="B237" s="116"/>
      <c r="C237" s="156"/>
      <c r="D237" s="118" t="s">
        <v>847</v>
      </c>
      <c r="E237" s="130">
        <v>330</v>
      </c>
      <c r="F237" s="118" t="s">
        <v>839</v>
      </c>
      <c r="G237" s="131">
        <v>43040</v>
      </c>
      <c r="H237" s="61" t="s">
        <v>840</v>
      </c>
      <c r="I237" s="120">
        <v>260</v>
      </c>
      <c r="J237" s="129"/>
      <c r="K237" s="129"/>
      <c r="L237" s="122">
        <v>169720</v>
      </c>
      <c r="M237" s="123">
        <v>0.9</v>
      </c>
      <c r="N237" s="122">
        <v>152750</v>
      </c>
      <c r="O237" s="124"/>
      <c r="P237" s="125">
        <f t="shared" si="4"/>
        <v>653</v>
      </c>
      <c r="Q237" s="126" t="s">
        <v>1096</v>
      </c>
    </row>
    <row r="238" s="2" customFormat="1" ht="15.75" customHeight="1" spans="1:17">
      <c r="A238" s="115" t="s">
        <v>1184</v>
      </c>
      <c r="B238" s="116"/>
      <c r="C238" s="156"/>
      <c r="D238" s="118" t="s">
        <v>847</v>
      </c>
      <c r="E238" s="130">
        <v>331</v>
      </c>
      <c r="F238" s="118" t="s">
        <v>839</v>
      </c>
      <c r="G238" s="131">
        <v>43040</v>
      </c>
      <c r="H238" s="61" t="s">
        <v>840</v>
      </c>
      <c r="I238" s="120">
        <v>260</v>
      </c>
      <c r="J238" s="129"/>
      <c r="K238" s="129"/>
      <c r="L238" s="122">
        <v>169720</v>
      </c>
      <c r="M238" s="123">
        <v>0.9</v>
      </c>
      <c r="N238" s="122">
        <v>152750</v>
      </c>
      <c r="O238" s="124"/>
      <c r="P238" s="125">
        <f t="shared" si="4"/>
        <v>653</v>
      </c>
      <c r="Q238" s="126" t="s">
        <v>1096</v>
      </c>
    </row>
    <row r="239" s="2" customFormat="1" ht="15.75" customHeight="1" spans="1:17">
      <c r="A239" s="115" t="s">
        <v>1185</v>
      </c>
      <c r="B239" s="116"/>
      <c r="C239" s="156"/>
      <c r="D239" s="118" t="s">
        <v>847</v>
      </c>
      <c r="E239" s="130">
        <v>332</v>
      </c>
      <c r="F239" s="118" t="s">
        <v>839</v>
      </c>
      <c r="G239" s="131">
        <v>43040</v>
      </c>
      <c r="H239" s="61" t="s">
        <v>840</v>
      </c>
      <c r="I239" s="120">
        <v>260</v>
      </c>
      <c r="J239" s="129"/>
      <c r="K239" s="129"/>
      <c r="L239" s="122">
        <v>169720</v>
      </c>
      <c r="M239" s="123">
        <v>0.9</v>
      </c>
      <c r="N239" s="122">
        <v>152750</v>
      </c>
      <c r="O239" s="124"/>
      <c r="P239" s="125">
        <f t="shared" si="4"/>
        <v>653</v>
      </c>
      <c r="Q239" s="126" t="s">
        <v>1096</v>
      </c>
    </row>
    <row r="240" s="2" customFormat="1" ht="15.75" customHeight="1" spans="1:17">
      <c r="A240" s="115" t="s">
        <v>1186</v>
      </c>
      <c r="B240" s="116"/>
      <c r="C240" s="156"/>
      <c r="D240" s="118" t="s">
        <v>847</v>
      </c>
      <c r="E240" s="130">
        <v>333</v>
      </c>
      <c r="F240" s="118" t="s">
        <v>839</v>
      </c>
      <c r="G240" s="131">
        <v>43040</v>
      </c>
      <c r="H240" s="61" t="s">
        <v>840</v>
      </c>
      <c r="I240" s="120">
        <v>260</v>
      </c>
      <c r="J240" s="129"/>
      <c r="K240" s="129"/>
      <c r="L240" s="122">
        <v>169720</v>
      </c>
      <c r="M240" s="123">
        <v>0.9</v>
      </c>
      <c r="N240" s="122">
        <v>152750</v>
      </c>
      <c r="O240" s="124"/>
      <c r="P240" s="125">
        <f t="shared" si="4"/>
        <v>653</v>
      </c>
      <c r="Q240" s="126" t="s">
        <v>1096</v>
      </c>
    </row>
    <row r="241" s="2" customFormat="1" ht="15.75" customHeight="1" spans="1:17">
      <c r="A241" s="115" t="s">
        <v>1187</v>
      </c>
      <c r="B241" s="116"/>
      <c r="C241" s="156"/>
      <c r="D241" s="118" t="s">
        <v>837</v>
      </c>
      <c r="E241" s="130">
        <v>406</v>
      </c>
      <c r="F241" s="118" t="s">
        <v>839</v>
      </c>
      <c r="G241" s="131">
        <v>42826</v>
      </c>
      <c r="H241" s="61" t="s">
        <v>840</v>
      </c>
      <c r="I241" s="120">
        <v>180</v>
      </c>
      <c r="J241" s="129"/>
      <c r="K241" s="129"/>
      <c r="L241" s="122">
        <v>117500</v>
      </c>
      <c r="M241" s="123">
        <v>0.88</v>
      </c>
      <c r="N241" s="122">
        <v>103400</v>
      </c>
      <c r="O241" s="124"/>
      <c r="P241" s="125">
        <f t="shared" si="4"/>
        <v>653</v>
      </c>
      <c r="Q241" s="126" t="s">
        <v>1096</v>
      </c>
    </row>
    <row r="242" s="2" customFormat="1" ht="15.75" customHeight="1" spans="1:17">
      <c r="A242" s="115" t="s">
        <v>1188</v>
      </c>
      <c r="B242" s="116"/>
      <c r="C242" s="156"/>
      <c r="D242" s="118" t="s">
        <v>837</v>
      </c>
      <c r="E242" s="130">
        <v>407</v>
      </c>
      <c r="F242" s="118" t="s">
        <v>839</v>
      </c>
      <c r="G242" s="131">
        <v>42826</v>
      </c>
      <c r="H242" s="61" t="s">
        <v>840</v>
      </c>
      <c r="I242" s="120">
        <v>180</v>
      </c>
      <c r="J242" s="129"/>
      <c r="K242" s="129"/>
      <c r="L242" s="122">
        <v>117500</v>
      </c>
      <c r="M242" s="123">
        <v>0.88</v>
      </c>
      <c r="N242" s="122">
        <v>103400</v>
      </c>
      <c r="O242" s="124"/>
      <c r="P242" s="125">
        <f t="shared" si="4"/>
        <v>653</v>
      </c>
      <c r="Q242" s="126" t="s">
        <v>1096</v>
      </c>
    </row>
    <row r="243" s="2" customFormat="1" ht="15.75" customHeight="1" spans="1:17">
      <c r="A243" s="115" t="s">
        <v>1189</v>
      </c>
      <c r="B243" s="116"/>
      <c r="C243" s="156"/>
      <c r="D243" s="118" t="s">
        <v>837</v>
      </c>
      <c r="E243" s="130">
        <v>408</v>
      </c>
      <c r="F243" s="118" t="s">
        <v>839</v>
      </c>
      <c r="G243" s="131">
        <v>42826</v>
      </c>
      <c r="H243" s="61" t="s">
        <v>840</v>
      </c>
      <c r="I243" s="120">
        <v>320</v>
      </c>
      <c r="J243" s="129"/>
      <c r="K243" s="129"/>
      <c r="L243" s="122">
        <v>208890</v>
      </c>
      <c r="M243" s="123">
        <v>0.88</v>
      </c>
      <c r="N243" s="122">
        <v>183820</v>
      </c>
      <c r="O243" s="124"/>
      <c r="P243" s="125">
        <f t="shared" si="4"/>
        <v>653</v>
      </c>
      <c r="Q243" s="126" t="s">
        <v>1096</v>
      </c>
    </row>
    <row r="244" s="75" customFormat="1" ht="15.75" customHeight="1" spans="1:17">
      <c r="A244" s="115" t="s">
        <v>1190</v>
      </c>
      <c r="B244" s="116"/>
      <c r="C244" s="156"/>
      <c r="D244" s="118" t="s">
        <v>837</v>
      </c>
      <c r="E244" s="130">
        <v>409</v>
      </c>
      <c r="F244" s="118" t="s">
        <v>839</v>
      </c>
      <c r="G244" s="131">
        <v>42826</v>
      </c>
      <c r="H244" s="61" t="s">
        <v>840</v>
      </c>
      <c r="I244" s="120">
        <v>320</v>
      </c>
      <c r="J244" s="129"/>
      <c r="K244" s="129"/>
      <c r="L244" s="122">
        <v>208890</v>
      </c>
      <c r="M244" s="123">
        <v>0.88</v>
      </c>
      <c r="N244" s="122">
        <v>183820</v>
      </c>
      <c r="O244" s="124"/>
      <c r="P244" s="125">
        <f t="shared" si="4"/>
        <v>653</v>
      </c>
      <c r="Q244" s="126" t="s">
        <v>1096</v>
      </c>
    </row>
    <row r="245" s="2" customFormat="1" ht="15.75" customHeight="1" spans="1:17">
      <c r="A245" s="115" t="s">
        <v>1191</v>
      </c>
      <c r="B245" s="116"/>
      <c r="C245" s="156"/>
      <c r="D245" s="118" t="s">
        <v>837</v>
      </c>
      <c r="E245" s="130">
        <v>410</v>
      </c>
      <c r="F245" s="118" t="s">
        <v>839</v>
      </c>
      <c r="G245" s="131">
        <v>42826</v>
      </c>
      <c r="H245" s="61" t="s">
        <v>840</v>
      </c>
      <c r="I245" s="120">
        <v>320</v>
      </c>
      <c r="J245" s="129"/>
      <c r="K245" s="129"/>
      <c r="L245" s="122">
        <v>208890</v>
      </c>
      <c r="M245" s="123">
        <v>0.88</v>
      </c>
      <c r="N245" s="122">
        <v>183820</v>
      </c>
      <c r="O245" s="124"/>
      <c r="P245" s="125">
        <f t="shared" si="4"/>
        <v>653</v>
      </c>
      <c r="Q245" s="126" t="s">
        <v>1096</v>
      </c>
    </row>
    <row r="246" s="2" customFormat="1" ht="15.75" customHeight="1" spans="1:17">
      <c r="A246" s="115" t="s">
        <v>1192</v>
      </c>
      <c r="B246" s="116"/>
      <c r="C246" s="156"/>
      <c r="D246" s="118" t="s">
        <v>837</v>
      </c>
      <c r="E246" s="130">
        <v>411</v>
      </c>
      <c r="F246" s="118" t="s">
        <v>839</v>
      </c>
      <c r="G246" s="131">
        <v>42826</v>
      </c>
      <c r="H246" s="61" t="s">
        <v>840</v>
      </c>
      <c r="I246" s="120">
        <v>320</v>
      </c>
      <c r="J246" s="129"/>
      <c r="K246" s="129"/>
      <c r="L246" s="122">
        <v>208890</v>
      </c>
      <c r="M246" s="123">
        <v>0.88</v>
      </c>
      <c r="N246" s="122">
        <v>183820</v>
      </c>
      <c r="O246" s="124"/>
      <c r="P246" s="125">
        <f t="shared" si="4"/>
        <v>653</v>
      </c>
      <c r="Q246" s="126" t="s">
        <v>1096</v>
      </c>
    </row>
    <row r="247" s="2" customFormat="1" ht="15.75" customHeight="1" spans="1:17">
      <c r="A247" s="115" t="s">
        <v>1193</v>
      </c>
      <c r="B247" s="116"/>
      <c r="C247" s="156"/>
      <c r="D247" s="118" t="s">
        <v>837</v>
      </c>
      <c r="E247" s="130">
        <v>412</v>
      </c>
      <c r="F247" s="118" t="s">
        <v>839</v>
      </c>
      <c r="G247" s="131">
        <v>42826</v>
      </c>
      <c r="H247" s="61" t="s">
        <v>840</v>
      </c>
      <c r="I247" s="120">
        <v>320</v>
      </c>
      <c r="J247" s="129"/>
      <c r="K247" s="129"/>
      <c r="L247" s="122">
        <v>208890</v>
      </c>
      <c r="M247" s="123">
        <v>0.88</v>
      </c>
      <c r="N247" s="122">
        <v>183820</v>
      </c>
      <c r="O247" s="124"/>
      <c r="P247" s="125">
        <f t="shared" si="4"/>
        <v>653</v>
      </c>
      <c r="Q247" s="126" t="s">
        <v>1096</v>
      </c>
    </row>
    <row r="248" s="2" customFormat="1" ht="15.75" customHeight="1" spans="1:17">
      <c r="A248" s="115" t="s">
        <v>1194</v>
      </c>
      <c r="B248" s="116"/>
      <c r="C248" s="156"/>
      <c r="D248" s="118" t="s">
        <v>837</v>
      </c>
      <c r="E248" s="130">
        <v>413</v>
      </c>
      <c r="F248" s="118" t="s">
        <v>839</v>
      </c>
      <c r="G248" s="131">
        <v>42826</v>
      </c>
      <c r="H248" s="61" t="s">
        <v>840</v>
      </c>
      <c r="I248" s="120">
        <v>320</v>
      </c>
      <c r="J248" s="129"/>
      <c r="K248" s="129"/>
      <c r="L248" s="122">
        <v>208890</v>
      </c>
      <c r="M248" s="123">
        <v>0.88</v>
      </c>
      <c r="N248" s="122">
        <v>183820</v>
      </c>
      <c r="O248" s="124"/>
      <c r="P248" s="125">
        <f t="shared" si="4"/>
        <v>653</v>
      </c>
      <c r="Q248" s="126" t="s">
        <v>1096</v>
      </c>
    </row>
    <row r="249" s="2" customFormat="1" ht="15.75" customHeight="1" spans="1:17">
      <c r="A249" s="115" t="s">
        <v>1195</v>
      </c>
      <c r="B249" s="116"/>
      <c r="C249" s="156"/>
      <c r="D249" s="118" t="s">
        <v>847</v>
      </c>
      <c r="E249" s="130">
        <v>401</v>
      </c>
      <c r="F249" s="118" t="s">
        <v>839</v>
      </c>
      <c r="G249" s="131">
        <v>42826</v>
      </c>
      <c r="H249" s="61" t="s">
        <v>840</v>
      </c>
      <c r="I249" s="120">
        <v>260</v>
      </c>
      <c r="J249" s="129"/>
      <c r="K249" s="129"/>
      <c r="L249" s="122">
        <v>169720</v>
      </c>
      <c r="M249" s="123">
        <v>0.88</v>
      </c>
      <c r="N249" s="122">
        <v>149350</v>
      </c>
      <c r="O249" s="124"/>
      <c r="P249" s="125">
        <f t="shared" si="4"/>
        <v>653</v>
      </c>
      <c r="Q249" s="126" t="s">
        <v>1096</v>
      </c>
    </row>
    <row r="250" s="2" customFormat="1" ht="15.75" customHeight="1" spans="1:17">
      <c r="A250" s="115" t="s">
        <v>1196</v>
      </c>
      <c r="B250" s="116"/>
      <c r="C250" s="156"/>
      <c r="D250" s="118" t="s">
        <v>847</v>
      </c>
      <c r="E250" s="130">
        <v>402</v>
      </c>
      <c r="F250" s="118" t="s">
        <v>839</v>
      </c>
      <c r="G250" s="131">
        <v>42826</v>
      </c>
      <c r="H250" s="61" t="s">
        <v>840</v>
      </c>
      <c r="I250" s="120">
        <v>260</v>
      </c>
      <c r="J250" s="129"/>
      <c r="K250" s="129"/>
      <c r="L250" s="122">
        <v>169720</v>
      </c>
      <c r="M250" s="123">
        <v>0.88</v>
      </c>
      <c r="N250" s="122">
        <v>149350</v>
      </c>
      <c r="O250" s="124"/>
      <c r="P250" s="125">
        <f t="shared" si="4"/>
        <v>653</v>
      </c>
      <c r="Q250" s="126" t="s">
        <v>1096</v>
      </c>
    </row>
    <row r="251" s="2" customFormat="1" ht="15.75" customHeight="1" spans="1:17">
      <c r="A251" s="115" t="s">
        <v>1197</v>
      </c>
      <c r="B251" s="116"/>
      <c r="C251" s="156"/>
      <c r="D251" s="118" t="s">
        <v>847</v>
      </c>
      <c r="E251" s="130">
        <v>403</v>
      </c>
      <c r="F251" s="118" t="s">
        <v>839</v>
      </c>
      <c r="G251" s="131">
        <v>42826</v>
      </c>
      <c r="H251" s="61" t="s">
        <v>840</v>
      </c>
      <c r="I251" s="120">
        <v>260</v>
      </c>
      <c r="J251" s="129"/>
      <c r="K251" s="129"/>
      <c r="L251" s="122">
        <v>169720</v>
      </c>
      <c r="M251" s="123">
        <v>0.88</v>
      </c>
      <c r="N251" s="122">
        <v>149350</v>
      </c>
      <c r="O251" s="124"/>
      <c r="P251" s="125">
        <f t="shared" si="4"/>
        <v>653</v>
      </c>
      <c r="Q251" s="126" t="s">
        <v>1096</v>
      </c>
    </row>
    <row r="252" s="2" customFormat="1" ht="15.75" customHeight="1" spans="1:17">
      <c r="A252" s="115" t="s">
        <v>1198</v>
      </c>
      <c r="B252" s="116"/>
      <c r="C252" s="156"/>
      <c r="D252" s="118" t="s">
        <v>847</v>
      </c>
      <c r="E252" s="130">
        <v>404</v>
      </c>
      <c r="F252" s="118" t="s">
        <v>839</v>
      </c>
      <c r="G252" s="131">
        <v>42826</v>
      </c>
      <c r="H252" s="61" t="s">
        <v>840</v>
      </c>
      <c r="I252" s="120">
        <v>260</v>
      </c>
      <c r="J252" s="129"/>
      <c r="K252" s="129"/>
      <c r="L252" s="122">
        <v>169720</v>
      </c>
      <c r="M252" s="123">
        <v>0.88</v>
      </c>
      <c r="N252" s="122">
        <v>149350</v>
      </c>
      <c r="O252" s="124"/>
      <c r="P252" s="125">
        <f t="shared" si="4"/>
        <v>653</v>
      </c>
      <c r="Q252" s="126" t="s">
        <v>1096</v>
      </c>
    </row>
    <row r="253" s="3" customFormat="1" ht="15.75" customHeight="1" spans="1:17">
      <c r="A253" s="115" t="s">
        <v>1199</v>
      </c>
      <c r="B253" s="116"/>
      <c r="C253" s="156"/>
      <c r="D253" s="118" t="s">
        <v>847</v>
      </c>
      <c r="E253" s="130">
        <v>405</v>
      </c>
      <c r="F253" s="118" t="s">
        <v>839</v>
      </c>
      <c r="G253" s="131">
        <v>42826</v>
      </c>
      <c r="H253" s="61" t="s">
        <v>840</v>
      </c>
      <c r="I253" s="120">
        <v>260</v>
      </c>
      <c r="J253" s="129"/>
      <c r="K253" s="129"/>
      <c r="L253" s="122">
        <v>169720</v>
      </c>
      <c r="M253" s="123">
        <v>0.88</v>
      </c>
      <c r="N253" s="122">
        <v>149350</v>
      </c>
      <c r="O253" s="124"/>
      <c r="P253" s="125">
        <f t="shared" si="4"/>
        <v>653</v>
      </c>
      <c r="Q253" s="126" t="s">
        <v>1096</v>
      </c>
    </row>
    <row r="254" s="3" customFormat="1" ht="15.75" customHeight="1" spans="1:17">
      <c r="A254" s="115" t="s">
        <v>1200</v>
      </c>
      <c r="B254" s="116"/>
      <c r="C254" s="156"/>
      <c r="D254" s="118" t="s">
        <v>847</v>
      </c>
      <c r="E254" s="130">
        <v>414</v>
      </c>
      <c r="F254" s="118" t="s">
        <v>839</v>
      </c>
      <c r="G254" s="131">
        <v>42826</v>
      </c>
      <c r="H254" s="61" t="s">
        <v>840</v>
      </c>
      <c r="I254" s="120">
        <v>260</v>
      </c>
      <c r="J254" s="129"/>
      <c r="K254" s="129"/>
      <c r="L254" s="122">
        <v>169720</v>
      </c>
      <c r="M254" s="123">
        <v>0.88</v>
      </c>
      <c r="N254" s="122">
        <v>149350</v>
      </c>
      <c r="O254" s="124"/>
      <c r="P254" s="125">
        <f t="shared" si="4"/>
        <v>653</v>
      </c>
      <c r="Q254" s="126" t="s">
        <v>1096</v>
      </c>
    </row>
    <row r="255" s="3" customFormat="1" ht="15.75" customHeight="1" spans="1:17">
      <c r="A255" s="115" t="s">
        <v>1201</v>
      </c>
      <c r="B255" s="116"/>
      <c r="C255" s="156"/>
      <c r="D255" s="118" t="s">
        <v>847</v>
      </c>
      <c r="E255" s="130">
        <v>415</v>
      </c>
      <c r="F255" s="118" t="s">
        <v>839</v>
      </c>
      <c r="G255" s="131">
        <v>42826</v>
      </c>
      <c r="H255" s="61" t="s">
        <v>840</v>
      </c>
      <c r="I255" s="120">
        <v>260</v>
      </c>
      <c r="J255" s="129"/>
      <c r="K255" s="129"/>
      <c r="L255" s="122">
        <v>169720</v>
      </c>
      <c r="M255" s="123">
        <v>0.88</v>
      </c>
      <c r="N255" s="122">
        <v>149350</v>
      </c>
      <c r="O255" s="124"/>
      <c r="P255" s="125">
        <f t="shared" si="4"/>
        <v>653</v>
      </c>
      <c r="Q255" s="126" t="s">
        <v>1096</v>
      </c>
    </row>
    <row r="256" s="3" customFormat="1" ht="15.75" customHeight="1" spans="1:17">
      <c r="A256" s="115" t="s">
        <v>1202</v>
      </c>
      <c r="B256" s="116"/>
      <c r="C256" s="156"/>
      <c r="D256" s="118" t="s">
        <v>847</v>
      </c>
      <c r="E256" s="130">
        <v>416</v>
      </c>
      <c r="F256" s="118" t="s">
        <v>839</v>
      </c>
      <c r="G256" s="131">
        <v>42826</v>
      </c>
      <c r="H256" s="61" t="s">
        <v>840</v>
      </c>
      <c r="I256" s="120">
        <v>260</v>
      </c>
      <c r="J256" s="129"/>
      <c r="K256" s="129"/>
      <c r="L256" s="122">
        <v>169720</v>
      </c>
      <c r="M256" s="123">
        <v>0.88</v>
      </c>
      <c r="N256" s="122">
        <v>149350</v>
      </c>
      <c r="O256" s="124"/>
      <c r="P256" s="125">
        <f t="shared" si="4"/>
        <v>653</v>
      </c>
      <c r="Q256" s="126" t="s">
        <v>1096</v>
      </c>
    </row>
    <row r="257" s="3" customFormat="1" ht="15.75" customHeight="1" spans="1:17">
      <c r="A257" s="115" t="s">
        <v>1203</v>
      </c>
      <c r="B257" s="116"/>
      <c r="C257" s="156"/>
      <c r="D257" s="118" t="s">
        <v>847</v>
      </c>
      <c r="E257" s="130">
        <v>417</v>
      </c>
      <c r="F257" s="118" t="s">
        <v>839</v>
      </c>
      <c r="G257" s="131">
        <v>42826</v>
      </c>
      <c r="H257" s="61" t="s">
        <v>840</v>
      </c>
      <c r="I257" s="120">
        <v>260</v>
      </c>
      <c r="J257" s="129"/>
      <c r="K257" s="129"/>
      <c r="L257" s="122">
        <v>169720</v>
      </c>
      <c r="M257" s="123">
        <v>0.88</v>
      </c>
      <c r="N257" s="122">
        <v>149350</v>
      </c>
      <c r="O257" s="124"/>
      <c r="P257" s="125">
        <f t="shared" si="4"/>
        <v>653</v>
      </c>
      <c r="Q257" s="126" t="s">
        <v>1096</v>
      </c>
    </row>
    <row r="258" s="3" customFormat="1" ht="15.75" customHeight="1" spans="1:17">
      <c r="A258" s="115" t="s">
        <v>1204</v>
      </c>
      <c r="B258" s="116"/>
      <c r="C258" s="156"/>
      <c r="D258" s="118" t="s">
        <v>847</v>
      </c>
      <c r="E258" s="130">
        <v>418</v>
      </c>
      <c r="F258" s="118" t="s">
        <v>839</v>
      </c>
      <c r="G258" s="131">
        <v>42826</v>
      </c>
      <c r="H258" s="61" t="s">
        <v>840</v>
      </c>
      <c r="I258" s="120">
        <v>260</v>
      </c>
      <c r="J258" s="129"/>
      <c r="K258" s="129"/>
      <c r="L258" s="122">
        <v>169720</v>
      </c>
      <c r="M258" s="123">
        <v>0.88</v>
      </c>
      <c r="N258" s="122">
        <v>149350</v>
      </c>
      <c r="O258" s="124"/>
      <c r="P258" s="125">
        <f t="shared" si="4"/>
        <v>653</v>
      </c>
      <c r="Q258" s="126" t="s">
        <v>1096</v>
      </c>
    </row>
    <row r="259" s="2" customFormat="1" ht="15.75" customHeight="1" spans="1:17">
      <c r="A259" s="115" t="s">
        <v>1205</v>
      </c>
      <c r="B259" s="116"/>
      <c r="C259" s="156"/>
      <c r="D259" s="118" t="s">
        <v>837</v>
      </c>
      <c r="E259" s="130">
        <v>501</v>
      </c>
      <c r="F259" s="118" t="s">
        <v>839</v>
      </c>
      <c r="G259" s="131">
        <v>42826</v>
      </c>
      <c r="H259" s="61" t="s">
        <v>840</v>
      </c>
      <c r="I259" s="120">
        <v>210</v>
      </c>
      <c r="J259" s="129"/>
      <c r="K259" s="129"/>
      <c r="L259" s="122">
        <v>137080</v>
      </c>
      <c r="M259" s="123">
        <v>0.88</v>
      </c>
      <c r="N259" s="122">
        <v>120630</v>
      </c>
      <c r="O259" s="124"/>
      <c r="P259" s="125">
        <f t="shared" si="4"/>
        <v>653</v>
      </c>
      <c r="Q259" s="126" t="s">
        <v>1096</v>
      </c>
    </row>
    <row r="260" s="2" customFormat="1" ht="15.75" customHeight="1" spans="1:17">
      <c r="A260" s="115" t="s">
        <v>1206</v>
      </c>
      <c r="B260" s="116"/>
      <c r="C260" s="156"/>
      <c r="D260" s="118" t="s">
        <v>837</v>
      </c>
      <c r="E260" s="130">
        <v>502</v>
      </c>
      <c r="F260" s="118" t="s">
        <v>839</v>
      </c>
      <c r="G260" s="131">
        <v>42826</v>
      </c>
      <c r="H260" s="61" t="s">
        <v>840</v>
      </c>
      <c r="I260" s="120">
        <v>210</v>
      </c>
      <c r="J260" s="129"/>
      <c r="K260" s="129"/>
      <c r="L260" s="122">
        <v>137080</v>
      </c>
      <c r="M260" s="123">
        <v>0.88</v>
      </c>
      <c r="N260" s="122">
        <v>120630</v>
      </c>
      <c r="O260" s="124"/>
      <c r="P260" s="125">
        <f t="shared" si="4"/>
        <v>653</v>
      </c>
      <c r="Q260" s="126" t="s">
        <v>1096</v>
      </c>
    </row>
    <row r="261" s="2" customFormat="1" ht="15.75" customHeight="1" spans="1:17">
      <c r="A261" s="115" t="s">
        <v>1207</v>
      </c>
      <c r="B261" s="116"/>
      <c r="C261" s="156"/>
      <c r="D261" s="118" t="s">
        <v>837</v>
      </c>
      <c r="E261" s="130">
        <v>503</v>
      </c>
      <c r="F261" s="118" t="s">
        <v>839</v>
      </c>
      <c r="G261" s="131">
        <v>42826</v>
      </c>
      <c r="H261" s="61" t="s">
        <v>840</v>
      </c>
      <c r="I261" s="120">
        <v>210</v>
      </c>
      <c r="J261" s="129"/>
      <c r="K261" s="129"/>
      <c r="L261" s="122">
        <v>137080</v>
      </c>
      <c r="M261" s="123">
        <v>0.88</v>
      </c>
      <c r="N261" s="122">
        <v>120630</v>
      </c>
      <c r="O261" s="124"/>
      <c r="P261" s="125">
        <f t="shared" si="4"/>
        <v>653</v>
      </c>
      <c r="Q261" s="126" t="s">
        <v>1096</v>
      </c>
    </row>
    <row r="262" s="2" customFormat="1" ht="15.75" customHeight="1" spans="1:17">
      <c r="A262" s="115" t="s">
        <v>1208</v>
      </c>
      <c r="B262" s="116"/>
      <c r="C262" s="156"/>
      <c r="D262" s="118" t="s">
        <v>837</v>
      </c>
      <c r="E262" s="130">
        <v>504</v>
      </c>
      <c r="F262" s="118" t="s">
        <v>839</v>
      </c>
      <c r="G262" s="131">
        <v>42826</v>
      </c>
      <c r="H262" s="61" t="s">
        <v>840</v>
      </c>
      <c r="I262" s="120">
        <v>210</v>
      </c>
      <c r="J262" s="129"/>
      <c r="K262" s="129"/>
      <c r="L262" s="122">
        <v>137080</v>
      </c>
      <c r="M262" s="123">
        <v>0.88</v>
      </c>
      <c r="N262" s="122">
        <v>120630</v>
      </c>
      <c r="O262" s="124"/>
      <c r="P262" s="125">
        <f t="shared" si="4"/>
        <v>653</v>
      </c>
      <c r="Q262" s="126" t="s">
        <v>1096</v>
      </c>
    </row>
    <row r="263" s="2" customFormat="1" ht="15.75" customHeight="1" spans="1:17">
      <c r="A263" s="115" t="s">
        <v>1209</v>
      </c>
      <c r="B263" s="116"/>
      <c r="C263" s="156"/>
      <c r="D263" s="118" t="s">
        <v>837</v>
      </c>
      <c r="E263" s="130">
        <v>505</v>
      </c>
      <c r="F263" s="118" t="s">
        <v>839</v>
      </c>
      <c r="G263" s="131">
        <v>42826</v>
      </c>
      <c r="H263" s="61" t="s">
        <v>840</v>
      </c>
      <c r="I263" s="120">
        <v>210</v>
      </c>
      <c r="J263" s="129"/>
      <c r="K263" s="129"/>
      <c r="L263" s="122">
        <v>137080</v>
      </c>
      <c r="M263" s="123">
        <v>0.88</v>
      </c>
      <c r="N263" s="122">
        <v>120630</v>
      </c>
      <c r="O263" s="124"/>
      <c r="P263" s="125">
        <f t="shared" si="4"/>
        <v>653</v>
      </c>
      <c r="Q263" s="126" t="s">
        <v>1096</v>
      </c>
    </row>
    <row r="264" s="2" customFormat="1" ht="15.75" customHeight="1" spans="1:17">
      <c r="A264" s="115" t="s">
        <v>1210</v>
      </c>
      <c r="B264" s="116"/>
      <c r="C264" s="156"/>
      <c r="D264" s="118" t="s">
        <v>837</v>
      </c>
      <c r="E264" s="130">
        <v>506</v>
      </c>
      <c r="F264" s="118" t="s">
        <v>839</v>
      </c>
      <c r="G264" s="131">
        <v>42826</v>
      </c>
      <c r="H264" s="61" t="s">
        <v>840</v>
      </c>
      <c r="I264" s="120">
        <v>210</v>
      </c>
      <c r="J264" s="129"/>
      <c r="K264" s="129"/>
      <c r="L264" s="122">
        <v>137080</v>
      </c>
      <c r="M264" s="123">
        <v>0.88</v>
      </c>
      <c r="N264" s="122">
        <v>120630</v>
      </c>
      <c r="O264" s="124"/>
      <c r="P264" s="125">
        <f t="shared" si="4"/>
        <v>653</v>
      </c>
      <c r="Q264" s="126" t="s">
        <v>1096</v>
      </c>
    </row>
    <row r="265" s="2" customFormat="1" ht="15.75" customHeight="1" spans="1:17">
      <c r="A265" s="115" t="s">
        <v>1211</v>
      </c>
      <c r="B265" s="116"/>
      <c r="C265" s="156"/>
      <c r="D265" s="118" t="s">
        <v>837</v>
      </c>
      <c r="E265" s="130">
        <v>507</v>
      </c>
      <c r="F265" s="118" t="s">
        <v>839</v>
      </c>
      <c r="G265" s="131">
        <v>42826</v>
      </c>
      <c r="H265" s="61" t="s">
        <v>840</v>
      </c>
      <c r="I265" s="120">
        <v>210</v>
      </c>
      <c r="J265" s="129"/>
      <c r="K265" s="129"/>
      <c r="L265" s="122">
        <v>137080</v>
      </c>
      <c r="M265" s="123">
        <v>0.88</v>
      </c>
      <c r="N265" s="122">
        <v>120630</v>
      </c>
      <c r="O265" s="124"/>
      <c r="P265" s="125">
        <f t="shared" si="4"/>
        <v>653</v>
      </c>
      <c r="Q265" s="126" t="s">
        <v>1096</v>
      </c>
    </row>
    <row r="266" s="2" customFormat="1" ht="15.75" customHeight="1" spans="1:17">
      <c r="A266" s="115" t="s">
        <v>1212</v>
      </c>
      <c r="B266" s="116"/>
      <c r="C266" s="156"/>
      <c r="D266" s="118" t="s">
        <v>837</v>
      </c>
      <c r="E266" s="130">
        <v>508</v>
      </c>
      <c r="F266" s="118" t="s">
        <v>839</v>
      </c>
      <c r="G266" s="131">
        <v>42826</v>
      </c>
      <c r="H266" s="61" t="s">
        <v>840</v>
      </c>
      <c r="I266" s="120">
        <v>210</v>
      </c>
      <c r="J266" s="129"/>
      <c r="K266" s="129"/>
      <c r="L266" s="122">
        <v>137080</v>
      </c>
      <c r="M266" s="123">
        <v>0.88</v>
      </c>
      <c r="N266" s="122">
        <v>120630</v>
      </c>
      <c r="O266" s="124"/>
      <c r="P266" s="125">
        <f t="shared" si="4"/>
        <v>653</v>
      </c>
      <c r="Q266" s="126" t="s">
        <v>1096</v>
      </c>
    </row>
    <row r="267" s="2" customFormat="1" ht="15.75" customHeight="1" spans="1:17">
      <c r="A267" s="115" t="s">
        <v>1213</v>
      </c>
      <c r="B267" s="116"/>
      <c r="C267" s="156"/>
      <c r="D267" s="118" t="s">
        <v>837</v>
      </c>
      <c r="E267" s="130">
        <v>509</v>
      </c>
      <c r="F267" s="118" t="s">
        <v>839</v>
      </c>
      <c r="G267" s="131">
        <v>42826</v>
      </c>
      <c r="H267" s="61" t="s">
        <v>840</v>
      </c>
      <c r="I267" s="120">
        <v>180</v>
      </c>
      <c r="J267" s="129"/>
      <c r="K267" s="129"/>
      <c r="L267" s="122">
        <v>117500</v>
      </c>
      <c r="M267" s="123">
        <v>0.88</v>
      </c>
      <c r="N267" s="122">
        <v>103400</v>
      </c>
      <c r="O267" s="124"/>
      <c r="P267" s="125">
        <f t="shared" si="4"/>
        <v>653</v>
      </c>
      <c r="Q267" s="126" t="s">
        <v>1096</v>
      </c>
    </row>
    <row r="268" s="2" customFormat="1" ht="15.75" customHeight="1" spans="1:17">
      <c r="A268" s="115" t="s">
        <v>1214</v>
      </c>
      <c r="B268" s="116"/>
      <c r="C268" s="156"/>
      <c r="D268" s="118" t="s">
        <v>837</v>
      </c>
      <c r="E268" s="130">
        <v>510</v>
      </c>
      <c r="F268" s="118" t="s">
        <v>839</v>
      </c>
      <c r="G268" s="131">
        <v>42826</v>
      </c>
      <c r="H268" s="61" t="s">
        <v>840</v>
      </c>
      <c r="I268" s="120">
        <v>180</v>
      </c>
      <c r="J268" s="129"/>
      <c r="K268" s="129"/>
      <c r="L268" s="122">
        <v>117500</v>
      </c>
      <c r="M268" s="123">
        <v>0.88</v>
      </c>
      <c r="N268" s="122">
        <v>103400</v>
      </c>
      <c r="O268" s="124"/>
      <c r="P268" s="125">
        <f t="shared" si="4"/>
        <v>653</v>
      </c>
      <c r="Q268" s="126" t="s">
        <v>1096</v>
      </c>
    </row>
    <row r="269" s="2" customFormat="1" ht="15.75" customHeight="1" spans="1:17">
      <c r="A269" s="115" t="s">
        <v>1215</v>
      </c>
      <c r="B269" s="116"/>
      <c r="C269" s="156"/>
      <c r="D269" s="118" t="s">
        <v>837</v>
      </c>
      <c r="E269" s="130">
        <v>511</v>
      </c>
      <c r="F269" s="118" t="s">
        <v>839</v>
      </c>
      <c r="G269" s="131">
        <v>42826</v>
      </c>
      <c r="H269" s="61" t="s">
        <v>840</v>
      </c>
      <c r="I269" s="120">
        <v>180</v>
      </c>
      <c r="J269" s="129"/>
      <c r="K269" s="129"/>
      <c r="L269" s="122">
        <v>117500</v>
      </c>
      <c r="M269" s="123">
        <v>0.88</v>
      </c>
      <c r="N269" s="122">
        <v>103400</v>
      </c>
      <c r="O269" s="124"/>
      <c r="P269" s="125">
        <f t="shared" si="4"/>
        <v>653</v>
      </c>
      <c r="Q269" s="126" t="s">
        <v>1096</v>
      </c>
    </row>
    <row r="270" s="2" customFormat="1" ht="15.75" customHeight="1" spans="1:17">
      <c r="A270" s="115" t="s">
        <v>1216</v>
      </c>
      <c r="B270" s="116"/>
      <c r="C270" s="156"/>
      <c r="D270" s="118" t="s">
        <v>837</v>
      </c>
      <c r="E270" s="130">
        <v>512</v>
      </c>
      <c r="F270" s="118" t="s">
        <v>839</v>
      </c>
      <c r="G270" s="131">
        <v>42826</v>
      </c>
      <c r="H270" s="61" t="s">
        <v>840</v>
      </c>
      <c r="I270" s="120">
        <v>180</v>
      </c>
      <c r="J270" s="129"/>
      <c r="K270" s="129"/>
      <c r="L270" s="122">
        <v>117500</v>
      </c>
      <c r="M270" s="123">
        <v>0.88</v>
      </c>
      <c r="N270" s="122">
        <v>103400</v>
      </c>
      <c r="O270" s="124"/>
      <c r="P270" s="125">
        <f t="shared" si="4"/>
        <v>653</v>
      </c>
      <c r="Q270" s="126" t="s">
        <v>1096</v>
      </c>
    </row>
    <row r="271" s="75" customFormat="1" ht="15.75" customHeight="1" spans="1:17">
      <c r="A271" s="115" t="s">
        <v>1217</v>
      </c>
      <c r="B271" s="116"/>
      <c r="C271" s="156"/>
      <c r="D271" s="118" t="s">
        <v>847</v>
      </c>
      <c r="E271" s="130">
        <v>513</v>
      </c>
      <c r="F271" s="118" t="s">
        <v>839</v>
      </c>
      <c r="G271" s="131">
        <v>42826</v>
      </c>
      <c r="H271" s="61" t="s">
        <v>840</v>
      </c>
      <c r="I271" s="120">
        <v>200</v>
      </c>
      <c r="J271" s="129"/>
      <c r="K271" s="129"/>
      <c r="L271" s="122">
        <v>130550</v>
      </c>
      <c r="M271" s="123">
        <v>0.88</v>
      </c>
      <c r="N271" s="122">
        <v>114880</v>
      </c>
      <c r="O271" s="124"/>
      <c r="P271" s="125">
        <f t="shared" si="4"/>
        <v>653</v>
      </c>
      <c r="Q271" s="126" t="s">
        <v>1096</v>
      </c>
    </row>
    <row r="272" s="2" customFormat="1" ht="15.75" customHeight="1" spans="1:17">
      <c r="A272" s="115" t="s">
        <v>1218</v>
      </c>
      <c r="B272" s="116"/>
      <c r="C272" s="156"/>
      <c r="D272" s="118" t="s">
        <v>847</v>
      </c>
      <c r="E272" s="130">
        <v>514</v>
      </c>
      <c r="F272" s="118" t="s">
        <v>839</v>
      </c>
      <c r="G272" s="131">
        <v>42826</v>
      </c>
      <c r="H272" s="61" t="s">
        <v>840</v>
      </c>
      <c r="I272" s="120">
        <v>200</v>
      </c>
      <c r="J272" s="129"/>
      <c r="K272" s="129"/>
      <c r="L272" s="122">
        <v>130550</v>
      </c>
      <c r="M272" s="123">
        <v>0.88</v>
      </c>
      <c r="N272" s="122">
        <v>114880</v>
      </c>
      <c r="O272" s="124"/>
      <c r="P272" s="125">
        <f t="shared" si="4"/>
        <v>653</v>
      </c>
      <c r="Q272" s="126" t="s">
        <v>1096</v>
      </c>
    </row>
    <row r="273" s="2" customFormat="1" ht="15.75" customHeight="1" spans="1:17">
      <c r="A273" s="115" t="s">
        <v>1219</v>
      </c>
      <c r="B273" s="116"/>
      <c r="C273" s="156"/>
      <c r="D273" s="118" t="s">
        <v>847</v>
      </c>
      <c r="E273" s="130">
        <v>515</v>
      </c>
      <c r="F273" s="118" t="s">
        <v>839</v>
      </c>
      <c r="G273" s="131">
        <v>42826</v>
      </c>
      <c r="H273" s="61" t="s">
        <v>840</v>
      </c>
      <c r="I273" s="120">
        <v>180</v>
      </c>
      <c r="J273" s="129"/>
      <c r="K273" s="129"/>
      <c r="L273" s="122">
        <v>117500</v>
      </c>
      <c r="M273" s="123">
        <v>0.88</v>
      </c>
      <c r="N273" s="122">
        <v>103400</v>
      </c>
      <c r="O273" s="124"/>
      <c r="P273" s="125">
        <f t="shared" si="4"/>
        <v>653</v>
      </c>
      <c r="Q273" s="126" t="s">
        <v>1096</v>
      </c>
    </row>
    <row r="274" s="2" customFormat="1" ht="15.75" customHeight="1" spans="1:17">
      <c r="A274" s="115" t="s">
        <v>1220</v>
      </c>
      <c r="B274" s="116"/>
      <c r="C274" s="156"/>
      <c r="D274" s="118" t="s">
        <v>847</v>
      </c>
      <c r="E274" s="130">
        <v>516</v>
      </c>
      <c r="F274" s="118" t="s">
        <v>839</v>
      </c>
      <c r="G274" s="131">
        <v>42826</v>
      </c>
      <c r="H274" s="61" t="s">
        <v>840</v>
      </c>
      <c r="I274" s="120">
        <v>180</v>
      </c>
      <c r="J274" s="129"/>
      <c r="K274" s="129"/>
      <c r="L274" s="122">
        <v>117500</v>
      </c>
      <c r="M274" s="123">
        <v>0.88</v>
      </c>
      <c r="N274" s="122">
        <v>103400</v>
      </c>
      <c r="O274" s="124"/>
      <c r="P274" s="125">
        <f t="shared" si="4"/>
        <v>653</v>
      </c>
      <c r="Q274" s="126" t="s">
        <v>1096</v>
      </c>
    </row>
    <row r="275" s="2" customFormat="1" ht="15.75" customHeight="1" spans="1:17">
      <c r="A275" s="115" t="s">
        <v>1221</v>
      </c>
      <c r="B275" s="116"/>
      <c r="C275" s="156"/>
      <c r="D275" s="118" t="s">
        <v>847</v>
      </c>
      <c r="E275" s="130">
        <v>517</v>
      </c>
      <c r="F275" s="118" t="s">
        <v>839</v>
      </c>
      <c r="G275" s="131">
        <v>42826</v>
      </c>
      <c r="H275" s="61" t="s">
        <v>840</v>
      </c>
      <c r="I275" s="120">
        <v>160</v>
      </c>
      <c r="J275" s="129"/>
      <c r="K275" s="129"/>
      <c r="L275" s="122">
        <v>104440</v>
      </c>
      <c r="M275" s="123">
        <v>0.88</v>
      </c>
      <c r="N275" s="122">
        <v>91910</v>
      </c>
      <c r="O275" s="124"/>
      <c r="P275" s="125">
        <f t="shared" si="4"/>
        <v>653</v>
      </c>
      <c r="Q275" s="126" t="s">
        <v>1096</v>
      </c>
    </row>
    <row r="276" s="2" customFormat="1" ht="15.75" customHeight="1" spans="1:17">
      <c r="A276" s="115" t="s">
        <v>1222</v>
      </c>
      <c r="B276" s="116"/>
      <c r="C276" s="156"/>
      <c r="D276" s="118" t="s">
        <v>847</v>
      </c>
      <c r="E276" s="130">
        <v>518</v>
      </c>
      <c r="F276" s="118" t="s">
        <v>839</v>
      </c>
      <c r="G276" s="131">
        <v>42826</v>
      </c>
      <c r="H276" s="61" t="s">
        <v>840</v>
      </c>
      <c r="I276" s="120">
        <v>240</v>
      </c>
      <c r="J276" s="129"/>
      <c r="K276" s="129"/>
      <c r="L276" s="122">
        <v>156670</v>
      </c>
      <c r="M276" s="123">
        <v>0.88</v>
      </c>
      <c r="N276" s="122">
        <v>137870</v>
      </c>
      <c r="O276" s="124"/>
      <c r="P276" s="125">
        <f t="shared" si="4"/>
        <v>653</v>
      </c>
      <c r="Q276" s="126" t="s">
        <v>1096</v>
      </c>
    </row>
    <row r="277" s="2" customFormat="1" ht="15.75" customHeight="1" spans="1:17">
      <c r="A277" s="115" t="s">
        <v>1223</v>
      </c>
      <c r="B277" s="116"/>
      <c r="C277" s="156"/>
      <c r="D277" s="118" t="s">
        <v>847</v>
      </c>
      <c r="E277" s="130">
        <v>519</v>
      </c>
      <c r="F277" s="118" t="s">
        <v>839</v>
      </c>
      <c r="G277" s="131">
        <v>42826</v>
      </c>
      <c r="H277" s="61" t="s">
        <v>840</v>
      </c>
      <c r="I277" s="120">
        <v>240</v>
      </c>
      <c r="J277" s="129"/>
      <c r="K277" s="129"/>
      <c r="L277" s="122">
        <v>156670</v>
      </c>
      <c r="M277" s="123">
        <v>0.88</v>
      </c>
      <c r="N277" s="122">
        <v>137870</v>
      </c>
      <c r="O277" s="124"/>
      <c r="P277" s="125">
        <f t="shared" si="4"/>
        <v>653</v>
      </c>
      <c r="Q277" s="126" t="s">
        <v>1096</v>
      </c>
    </row>
    <row r="278" s="2" customFormat="1" ht="15.75" customHeight="1" spans="1:17">
      <c r="A278" s="115" t="s">
        <v>1224</v>
      </c>
      <c r="B278" s="116"/>
      <c r="C278" s="156"/>
      <c r="D278" s="118" t="s">
        <v>847</v>
      </c>
      <c r="E278" s="130">
        <v>520</v>
      </c>
      <c r="F278" s="118" t="s">
        <v>839</v>
      </c>
      <c r="G278" s="131">
        <v>42826</v>
      </c>
      <c r="H278" s="61" t="s">
        <v>840</v>
      </c>
      <c r="I278" s="120">
        <v>240</v>
      </c>
      <c r="J278" s="129"/>
      <c r="K278" s="129"/>
      <c r="L278" s="122">
        <v>156670</v>
      </c>
      <c r="M278" s="123">
        <v>0.88</v>
      </c>
      <c r="N278" s="122">
        <v>137870</v>
      </c>
      <c r="O278" s="124"/>
      <c r="P278" s="125">
        <f t="shared" ref="P278:P299" si="5">L278/I278</f>
        <v>653</v>
      </c>
      <c r="Q278" s="126" t="s">
        <v>1096</v>
      </c>
    </row>
    <row r="279" s="2" customFormat="1" ht="15.75" customHeight="1" spans="1:17">
      <c r="A279" s="115" t="s">
        <v>1225</v>
      </c>
      <c r="B279" s="116"/>
      <c r="C279" s="156"/>
      <c r="D279" s="118" t="s">
        <v>847</v>
      </c>
      <c r="E279" s="130">
        <v>521</v>
      </c>
      <c r="F279" s="118" t="s">
        <v>839</v>
      </c>
      <c r="G279" s="131">
        <v>42826</v>
      </c>
      <c r="H279" s="61" t="s">
        <v>840</v>
      </c>
      <c r="I279" s="120">
        <v>240</v>
      </c>
      <c r="J279" s="129"/>
      <c r="K279" s="129"/>
      <c r="L279" s="122">
        <v>156670</v>
      </c>
      <c r="M279" s="123">
        <v>0.88</v>
      </c>
      <c r="N279" s="122">
        <v>137870</v>
      </c>
      <c r="O279" s="124"/>
      <c r="P279" s="125">
        <f t="shared" si="5"/>
        <v>653</v>
      </c>
      <c r="Q279" s="126" t="s">
        <v>1096</v>
      </c>
    </row>
    <row r="280" s="2" customFormat="1" ht="15.75" customHeight="1" spans="1:17">
      <c r="A280" s="115" t="s">
        <v>1226</v>
      </c>
      <c r="B280" s="116"/>
      <c r="C280" s="156"/>
      <c r="D280" s="118" t="s">
        <v>847</v>
      </c>
      <c r="E280" s="130">
        <v>522</v>
      </c>
      <c r="F280" s="118" t="s">
        <v>839</v>
      </c>
      <c r="G280" s="131">
        <v>42826</v>
      </c>
      <c r="H280" s="61" t="s">
        <v>840</v>
      </c>
      <c r="I280" s="120">
        <v>240</v>
      </c>
      <c r="J280" s="129"/>
      <c r="K280" s="129"/>
      <c r="L280" s="122">
        <v>156670</v>
      </c>
      <c r="M280" s="123">
        <v>0.88</v>
      </c>
      <c r="N280" s="122">
        <v>137870</v>
      </c>
      <c r="O280" s="124"/>
      <c r="P280" s="125">
        <f t="shared" si="5"/>
        <v>653</v>
      </c>
      <c r="Q280" s="126" t="s">
        <v>1096</v>
      </c>
    </row>
    <row r="281" s="2" customFormat="1" ht="15.75" customHeight="1" spans="1:17">
      <c r="A281" s="115" t="s">
        <v>1227</v>
      </c>
      <c r="B281" s="116"/>
      <c r="C281" s="156"/>
      <c r="D281" s="118" t="s">
        <v>847</v>
      </c>
      <c r="E281" s="130">
        <v>523</v>
      </c>
      <c r="F281" s="118" t="s">
        <v>839</v>
      </c>
      <c r="G281" s="131">
        <v>42826</v>
      </c>
      <c r="H281" s="61" t="s">
        <v>840</v>
      </c>
      <c r="I281" s="120">
        <v>250</v>
      </c>
      <c r="J281" s="129"/>
      <c r="K281" s="129"/>
      <c r="L281" s="122">
        <v>163190</v>
      </c>
      <c r="M281" s="123">
        <v>0.88</v>
      </c>
      <c r="N281" s="122">
        <v>143610</v>
      </c>
      <c r="O281" s="124"/>
      <c r="P281" s="125">
        <f t="shared" si="5"/>
        <v>653</v>
      </c>
      <c r="Q281" s="126" t="s">
        <v>1096</v>
      </c>
    </row>
    <row r="282" s="2" customFormat="1" ht="15.75" customHeight="1" spans="1:17">
      <c r="A282" s="115" t="s">
        <v>1228</v>
      </c>
      <c r="B282" s="116"/>
      <c r="C282" s="156"/>
      <c r="D282" s="118" t="s">
        <v>1229</v>
      </c>
      <c r="E282" s="130" t="s">
        <v>1230</v>
      </c>
      <c r="F282" s="118" t="s">
        <v>839</v>
      </c>
      <c r="G282" s="131">
        <v>42736</v>
      </c>
      <c r="H282" s="61" t="s">
        <v>840</v>
      </c>
      <c r="I282" s="120">
        <v>300</v>
      </c>
      <c r="J282" s="129"/>
      <c r="K282" s="129"/>
      <c r="L282" s="122">
        <v>195830</v>
      </c>
      <c r="M282" s="123">
        <v>0.87</v>
      </c>
      <c r="N282" s="122">
        <v>170370</v>
      </c>
      <c r="O282" s="124"/>
      <c r="P282" s="125">
        <f t="shared" si="5"/>
        <v>653</v>
      </c>
      <c r="Q282" s="126" t="s">
        <v>1096</v>
      </c>
    </row>
    <row r="283" s="2" customFormat="1" ht="15.75" customHeight="1" spans="1:17">
      <c r="A283" s="115" t="s">
        <v>1231</v>
      </c>
      <c r="B283" s="116"/>
      <c r="C283" s="156"/>
      <c r="D283" s="118" t="s">
        <v>1229</v>
      </c>
      <c r="E283" s="130" t="s">
        <v>1232</v>
      </c>
      <c r="F283" s="118" t="s">
        <v>839</v>
      </c>
      <c r="G283" s="131">
        <v>42736</v>
      </c>
      <c r="H283" s="61" t="s">
        <v>840</v>
      </c>
      <c r="I283" s="120">
        <v>300</v>
      </c>
      <c r="J283" s="129"/>
      <c r="K283" s="129"/>
      <c r="L283" s="122">
        <v>195830</v>
      </c>
      <c r="M283" s="123">
        <v>0.87</v>
      </c>
      <c r="N283" s="122">
        <v>170370</v>
      </c>
      <c r="O283" s="124"/>
      <c r="P283" s="125">
        <f t="shared" si="5"/>
        <v>653</v>
      </c>
      <c r="Q283" s="126" t="s">
        <v>1096</v>
      </c>
    </row>
    <row r="284" s="2" customFormat="1" ht="15.75" customHeight="1" spans="1:17">
      <c r="A284" s="115" t="s">
        <v>1233</v>
      </c>
      <c r="B284" s="116"/>
      <c r="C284" s="156"/>
      <c r="D284" s="118" t="s">
        <v>1234</v>
      </c>
      <c r="E284" s="130" t="s">
        <v>1235</v>
      </c>
      <c r="F284" s="118" t="s">
        <v>839</v>
      </c>
      <c r="G284" s="131">
        <v>42736</v>
      </c>
      <c r="H284" s="61" t="s">
        <v>840</v>
      </c>
      <c r="I284" s="120">
        <v>400</v>
      </c>
      <c r="J284" s="129"/>
      <c r="K284" s="129"/>
      <c r="L284" s="122">
        <v>261110</v>
      </c>
      <c r="M284" s="123">
        <v>0.87</v>
      </c>
      <c r="N284" s="122">
        <v>227170</v>
      </c>
      <c r="O284" s="124"/>
      <c r="P284" s="125">
        <f t="shared" si="5"/>
        <v>653</v>
      </c>
      <c r="Q284" s="126" t="s">
        <v>1096</v>
      </c>
    </row>
    <row r="285" s="2" customFormat="1" ht="15.75" customHeight="1" spans="1:17">
      <c r="A285" s="115" t="s">
        <v>1236</v>
      </c>
      <c r="B285" s="116"/>
      <c r="C285" s="156"/>
      <c r="D285" s="118" t="s">
        <v>1234</v>
      </c>
      <c r="E285" s="130"/>
      <c r="F285" s="118" t="s">
        <v>839</v>
      </c>
      <c r="G285" s="131">
        <v>42736</v>
      </c>
      <c r="H285" s="61" t="s">
        <v>840</v>
      </c>
      <c r="I285" s="120">
        <v>400</v>
      </c>
      <c r="J285" s="129"/>
      <c r="K285" s="129"/>
      <c r="L285" s="122">
        <v>261110</v>
      </c>
      <c r="M285" s="123">
        <v>0.87</v>
      </c>
      <c r="N285" s="122">
        <v>227170</v>
      </c>
      <c r="O285" s="124"/>
      <c r="P285" s="125">
        <f t="shared" si="5"/>
        <v>653</v>
      </c>
      <c r="Q285" s="126" t="s">
        <v>1096</v>
      </c>
    </row>
    <row r="286" s="75" customFormat="1" ht="15.75" customHeight="1" spans="1:17">
      <c r="A286" s="115" t="s">
        <v>1237</v>
      </c>
      <c r="B286" s="116"/>
      <c r="C286" s="156"/>
      <c r="D286" s="118" t="s">
        <v>1238</v>
      </c>
      <c r="E286" s="130" t="s">
        <v>1239</v>
      </c>
      <c r="F286" s="118" t="s">
        <v>839</v>
      </c>
      <c r="G286" s="131">
        <v>42736</v>
      </c>
      <c r="H286" s="61" t="s">
        <v>840</v>
      </c>
      <c r="I286" s="120">
        <v>500</v>
      </c>
      <c r="J286" s="129"/>
      <c r="K286" s="129"/>
      <c r="L286" s="122">
        <v>326390</v>
      </c>
      <c r="M286" s="123">
        <v>0.87</v>
      </c>
      <c r="N286" s="122">
        <v>283960</v>
      </c>
      <c r="O286" s="124"/>
      <c r="P286" s="125">
        <f t="shared" si="5"/>
        <v>653</v>
      </c>
      <c r="Q286" s="126" t="s">
        <v>1096</v>
      </c>
    </row>
    <row r="287" s="2" customFormat="1" ht="15.75" customHeight="1" spans="1:17">
      <c r="A287" s="115" t="s">
        <v>1240</v>
      </c>
      <c r="B287" s="116"/>
      <c r="C287" s="156"/>
      <c r="D287" s="118" t="s">
        <v>1238</v>
      </c>
      <c r="E287" s="130" t="s">
        <v>1241</v>
      </c>
      <c r="F287" s="118" t="s">
        <v>839</v>
      </c>
      <c r="G287" s="131">
        <v>42736</v>
      </c>
      <c r="H287" s="61" t="s">
        <v>840</v>
      </c>
      <c r="I287" s="120">
        <v>500</v>
      </c>
      <c r="J287" s="129"/>
      <c r="K287" s="129"/>
      <c r="L287" s="122">
        <v>326390</v>
      </c>
      <c r="M287" s="123">
        <v>0.87</v>
      </c>
      <c r="N287" s="122">
        <v>283960</v>
      </c>
      <c r="O287" s="124"/>
      <c r="P287" s="125">
        <f t="shared" si="5"/>
        <v>653</v>
      </c>
      <c r="Q287" s="126" t="s">
        <v>1096</v>
      </c>
    </row>
    <row r="288" s="2" customFormat="1" ht="15.75" customHeight="1" spans="1:17">
      <c r="A288" s="115" t="s">
        <v>1242</v>
      </c>
      <c r="B288" s="116"/>
      <c r="C288" s="156"/>
      <c r="D288" s="118" t="s">
        <v>1238</v>
      </c>
      <c r="E288" s="130" t="s">
        <v>1243</v>
      </c>
      <c r="F288" s="118" t="s">
        <v>839</v>
      </c>
      <c r="G288" s="131">
        <v>42736</v>
      </c>
      <c r="H288" s="61" t="s">
        <v>840</v>
      </c>
      <c r="I288" s="120">
        <v>500</v>
      </c>
      <c r="J288" s="129"/>
      <c r="K288" s="129"/>
      <c r="L288" s="122">
        <v>326390</v>
      </c>
      <c r="M288" s="123">
        <v>0.87</v>
      </c>
      <c r="N288" s="122">
        <v>283960</v>
      </c>
      <c r="O288" s="124"/>
      <c r="P288" s="125">
        <f t="shared" si="5"/>
        <v>653</v>
      </c>
      <c r="Q288" s="126" t="s">
        <v>1096</v>
      </c>
    </row>
    <row r="289" s="2" customFormat="1" ht="15.75" customHeight="1" spans="1:17">
      <c r="A289" s="115" t="s">
        <v>1244</v>
      </c>
      <c r="B289" s="116"/>
      <c r="C289" s="156"/>
      <c r="D289" s="118" t="s">
        <v>1238</v>
      </c>
      <c r="E289" s="130" t="s">
        <v>1245</v>
      </c>
      <c r="F289" s="118" t="s">
        <v>839</v>
      </c>
      <c r="G289" s="131">
        <v>42736</v>
      </c>
      <c r="H289" s="61" t="s">
        <v>840</v>
      </c>
      <c r="I289" s="120">
        <v>500</v>
      </c>
      <c r="J289" s="129"/>
      <c r="K289" s="129"/>
      <c r="L289" s="122">
        <v>326390</v>
      </c>
      <c r="M289" s="123">
        <v>0.87</v>
      </c>
      <c r="N289" s="122">
        <v>283960</v>
      </c>
      <c r="O289" s="124"/>
      <c r="P289" s="125">
        <f t="shared" si="5"/>
        <v>653</v>
      </c>
      <c r="Q289" s="126" t="s">
        <v>1096</v>
      </c>
    </row>
    <row r="290" s="2" customFormat="1" ht="15.75" customHeight="1" spans="1:17">
      <c r="A290" s="115" t="s">
        <v>1246</v>
      </c>
      <c r="B290" s="116"/>
      <c r="C290" s="156"/>
      <c r="D290" s="118" t="s">
        <v>1238</v>
      </c>
      <c r="E290" s="130" t="s">
        <v>1247</v>
      </c>
      <c r="F290" s="118" t="s">
        <v>839</v>
      </c>
      <c r="G290" s="131">
        <v>42736</v>
      </c>
      <c r="H290" s="61" t="s">
        <v>840</v>
      </c>
      <c r="I290" s="120">
        <v>500</v>
      </c>
      <c r="J290" s="129"/>
      <c r="K290" s="129"/>
      <c r="L290" s="122">
        <v>326390</v>
      </c>
      <c r="M290" s="123">
        <v>0.87</v>
      </c>
      <c r="N290" s="122">
        <v>283960</v>
      </c>
      <c r="O290" s="124"/>
      <c r="P290" s="125">
        <f t="shared" si="5"/>
        <v>653</v>
      </c>
      <c r="Q290" s="126" t="s">
        <v>1096</v>
      </c>
    </row>
    <row r="291" s="2" customFormat="1" ht="15.75" customHeight="1" spans="1:17">
      <c r="A291" s="115" t="s">
        <v>1248</v>
      </c>
      <c r="B291" s="116"/>
      <c r="C291" s="156"/>
      <c r="D291" s="118" t="s">
        <v>1238</v>
      </c>
      <c r="E291" s="130" t="s">
        <v>1249</v>
      </c>
      <c r="F291" s="118" t="s">
        <v>839</v>
      </c>
      <c r="G291" s="131">
        <v>42736</v>
      </c>
      <c r="H291" s="61" t="s">
        <v>840</v>
      </c>
      <c r="I291" s="120">
        <v>500</v>
      </c>
      <c r="J291" s="129"/>
      <c r="K291" s="129"/>
      <c r="L291" s="122">
        <v>326390</v>
      </c>
      <c r="M291" s="123">
        <v>0.87</v>
      </c>
      <c r="N291" s="122">
        <v>283960</v>
      </c>
      <c r="O291" s="124"/>
      <c r="P291" s="125">
        <f t="shared" si="5"/>
        <v>653</v>
      </c>
      <c r="Q291" s="126" t="s">
        <v>1096</v>
      </c>
    </row>
    <row r="292" s="3" customFormat="1" ht="15.75" customHeight="1" spans="1:17">
      <c r="A292" s="115" t="s">
        <v>1250</v>
      </c>
      <c r="B292" s="116"/>
      <c r="C292" s="156"/>
      <c r="D292" s="130" t="s">
        <v>1251</v>
      </c>
      <c r="E292" s="130" t="s">
        <v>1252</v>
      </c>
      <c r="F292" s="130" t="s">
        <v>931</v>
      </c>
      <c r="G292" s="119">
        <v>42005</v>
      </c>
      <c r="H292" s="61" t="s">
        <v>840</v>
      </c>
      <c r="I292" s="120">
        <v>170</v>
      </c>
      <c r="J292" s="129"/>
      <c r="K292" s="129"/>
      <c r="L292" s="122">
        <v>137490</v>
      </c>
      <c r="M292" s="123">
        <v>0.86</v>
      </c>
      <c r="N292" s="122">
        <v>118240</v>
      </c>
      <c r="O292" s="124"/>
      <c r="P292" s="125">
        <f t="shared" si="5"/>
        <v>809</v>
      </c>
      <c r="Q292" s="126" t="s">
        <v>1096</v>
      </c>
    </row>
    <row r="293" s="2" customFormat="1" ht="15.75" customHeight="1" spans="1:17">
      <c r="A293" s="115" t="s">
        <v>1253</v>
      </c>
      <c r="B293" s="116"/>
      <c r="C293" s="156"/>
      <c r="D293" s="130" t="s">
        <v>1254</v>
      </c>
      <c r="E293" s="130" t="s">
        <v>1255</v>
      </c>
      <c r="F293" s="130" t="s">
        <v>931</v>
      </c>
      <c r="G293" s="119">
        <v>42005</v>
      </c>
      <c r="H293" s="61" t="s">
        <v>840</v>
      </c>
      <c r="I293" s="120">
        <v>170</v>
      </c>
      <c r="J293" s="129"/>
      <c r="K293" s="129"/>
      <c r="L293" s="122">
        <v>137490</v>
      </c>
      <c r="M293" s="123">
        <v>0.86</v>
      </c>
      <c r="N293" s="122">
        <v>118240</v>
      </c>
      <c r="O293" s="124"/>
      <c r="P293" s="125">
        <f t="shared" si="5"/>
        <v>809</v>
      </c>
      <c r="Q293" s="126" t="s">
        <v>1096</v>
      </c>
    </row>
    <row r="294" s="2" customFormat="1" ht="15.75" customHeight="1" spans="1:17">
      <c r="A294" s="115" t="s">
        <v>1256</v>
      </c>
      <c r="B294" s="116"/>
      <c r="C294" s="156"/>
      <c r="D294" s="130" t="s">
        <v>1257</v>
      </c>
      <c r="E294" s="130" t="s">
        <v>1258</v>
      </c>
      <c r="F294" s="130" t="s">
        <v>931</v>
      </c>
      <c r="G294" s="119">
        <v>42005</v>
      </c>
      <c r="H294" s="61" t="s">
        <v>840</v>
      </c>
      <c r="I294" s="120">
        <v>170</v>
      </c>
      <c r="J294" s="129"/>
      <c r="K294" s="129"/>
      <c r="L294" s="122">
        <v>137490</v>
      </c>
      <c r="M294" s="123">
        <v>0.86</v>
      </c>
      <c r="N294" s="122">
        <v>118240</v>
      </c>
      <c r="O294" s="124"/>
      <c r="P294" s="125">
        <f t="shared" si="5"/>
        <v>809</v>
      </c>
      <c r="Q294" s="126" t="s">
        <v>1096</v>
      </c>
    </row>
    <row r="295" s="2" customFormat="1" ht="15.75" customHeight="1" spans="1:17">
      <c r="A295" s="115" t="s">
        <v>1259</v>
      </c>
      <c r="B295" s="116"/>
      <c r="C295" s="156"/>
      <c r="D295" s="130" t="s">
        <v>1260</v>
      </c>
      <c r="E295" s="130" t="s">
        <v>930</v>
      </c>
      <c r="F295" s="130" t="s">
        <v>931</v>
      </c>
      <c r="G295" s="119">
        <v>42736</v>
      </c>
      <c r="H295" s="61" t="s">
        <v>840</v>
      </c>
      <c r="I295" s="120">
        <v>350</v>
      </c>
      <c r="J295" s="129"/>
      <c r="K295" s="129"/>
      <c r="L295" s="122">
        <v>242620</v>
      </c>
      <c r="M295" s="123">
        <v>0.9</v>
      </c>
      <c r="N295" s="122">
        <v>218360</v>
      </c>
      <c r="O295" s="124"/>
      <c r="P295" s="125">
        <f t="shared" si="5"/>
        <v>693</v>
      </c>
      <c r="Q295" s="126" t="s">
        <v>1096</v>
      </c>
    </row>
    <row r="296" s="2" customFormat="1" ht="15.75" customHeight="1" spans="1:17">
      <c r="A296" s="115" t="s">
        <v>1261</v>
      </c>
      <c r="B296" s="116"/>
      <c r="C296" s="156"/>
      <c r="D296" s="130" t="s">
        <v>1262</v>
      </c>
      <c r="E296" s="130" t="s">
        <v>1252</v>
      </c>
      <c r="F296" s="130" t="s">
        <v>931</v>
      </c>
      <c r="G296" s="119">
        <v>42736</v>
      </c>
      <c r="H296" s="61" t="s">
        <v>840</v>
      </c>
      <c r="I296" s="120">
        <v>700</v>
      </c>
      <c r="J296" s="129"/>
      <c r="K296" s="129"/>
      <c r="L296" s="122">
        <v>485250</v>
      </c>
      <c r="M296" s="123">
        <v>0.9</v>
      </c>
      <c r="N296" s="122">
        <v>436730</v>
      </c>
      <c r="O296" s="124"/>
      <c r="P296" s="125">
        <f t="shared" si="5"/>
        <v>693</v>
      </c>
      <c r="Q296" s="126" t="s">
        <v>1096</v>
      </c>
    </row>
    <row r="297" s="2" customFormat="1" ht="15.75" customHeight="1" spans="1:17">
      <c r="A297" s="115" t="s">
        <v>1263</v>
      </c>
      <c r="B297" s="116"/>
      <c r="C297" s="156"/>
      <c r="D297" s="130" t="s">
        <v>1262</v>
      </c>
      <c r="E297" s="130" t="s">
        <v>1255</v>
      </c>
      <c r="F297" s="130" t="s">
        <v>931</v>
      </c>
      <c r="G297" s="119">
        <v>42736</v>
      </c>
      <c r="H297" s="61" t="s">
        <v>840</v>
      </c>
      <c r="I297" s="120">
        <v>700</v>
      </c>
      <c r="J297" s="129"/>
      <c r="K297" s="129"/>
      <c r="L297" s="122">
        <v>485250</v>
      </c>
      <c r="M297" s="123">
        <v>0.9</v>
      </c>
      <c r="N297" s="122">
        <v>436730</v>
      </c>
      <c r="O297" s="124"/>
      <c r="P297" s="125">
        <f t="shared" si="5"/>
        <v>693</v>
      </c>
      <c r="Q297" s="126" t="s">
        <v>1096</v>
      </c>
    </row>
    <row r="298" s="2" customFormat="1" ht="15.75" customHeight="1" spans="1:17">
      <c r="A298" s="115" t="s">
        <v>1264</v>
      </c>
      <c r="B298" s="116"/>
      <c r="C298" s="156"/>
      <c r="D298" s="130" t="s">
        <v>937</v>
      </c>
      <c r="E298" s="130" t="s">
        <v>1252</v>
      </c>
      <c r="F298" s="130" t="s">
        <v>938</v>
      </c>
      <c r="G298" s="119">
        <v>42005</v>
      </c>
      <c r="H298" s="61" t="s">
        <v>840</v>
      </c>
      <c r="I298" s="120">
        <v>3000</v>
      </c>
      <c r="J298" s="129"/>
      <c r="K298" s="129"/>
      <c r="L298" s="122">
        <v>2010300</v>
      </c>
      <c r="M298" s="123">
        <v>0.81</v>
      </c>
      <c r="N298" s="122">
        <v>1628340</v>
      </c>
      <c r="O298" s="124"/>
      <c r="P298" s="125">
        <f t="shared" si="5"/>
        <v>670</v>
      </c>
      <c r="Q298" s="126" t="s">
        <v>1096</v>
      </c>
    </row>
    <row r="299" s="2" customFormat="1" ht="15.75" customHeight="1" spans="1:17">
      <c r="A299" s="115" t="s">
        <v>1265</v>
      </c>
      <c r="B299" s="116"/>
      <c r="C299" s="156"/>
      <c r="D299" s="130" t="s">
        <v>937</v>
      </c>
      <c r="E299" s="130" t="s">
        <v>1255</v>
      </c>
      <c r="F299" s="130" t="s">
        <v>938</v>
      </c>
      <c r="G299" s="119">
        <v>42005</v>
      </c>
      <c r="H299" s="61" t="s">
        <v>840</v>
      </c>
      <c r="I299" s="120">
        <v>3000</v>
      </c>
      <c r="J299" s="129"/>
      <c r="K299" s="129"/>
      <c r="L299" s="122">
        <v>2010300</v>
      </c>
      <c r="M299" s="123">
        <v>0.81</v>
      </c>
      <c r="N299" s="122">
        <v>1628340</v>
      </c>
      <c r="O299" s="124"/>
      <c r="P299" s="125">
        <f t="shared" si="5"/>
        <v>670</v>
      </c>
      <c r="Q299" s="126" t="s">
        <v>1096</v>
      </c>
    </row>
    <row r="300" ht="15.75" customHeight="1" spans="1:17">
      <c r="A300" s="115" t="s">
        <v>1266</v>
      </c>
      <c r="B300" s="112"/>
      <c r="C300" s="156"/>
      <c r="D300" s="108" t="s">
        <v>1267</v>
      </c>
      <c r="E300" s="108"/>
      <c r="F300" s="132"/>
      <c r="G300" s="119">
        <v>40664</v>
      </c>
      <c r="H300" s="133" t="s">
        <v>941</v>
      </c>
      <c r="I300" s="134">
        <v>1</v>
      </c>
      <c r="J300" s="135">
        <v>78040</v>
      </c>
      <c r="K300" s="136">
        <v>50855.92</v>
      </c>
      <c r="L300" s="137">
        <v>113950</v>
      </c>
      <c r="M300" s="138">
        <v>0.61</v>
      </c>
      <c r="N300" s="139">
        <v>69510</v>
      </c>
      <c r="O300" s="140"/>
      <c r="P300" s="141"/>
      <c r="Q300" s="142" t="s">
        <v>1096</v>
      </c>
    </row>
    <row r="301" ht="15.75" customHeight="1" spans="1:17">
      <c r="A301" s="115" t="s">
        <v>1268</v>
      </c>
      <c r="B301" s="112"/>
      <c r="C301" s="156"/>
      <c r="D301" s="108" t="s">
        <v>1267</v>
      </c>
      <c r="E301" s="108"/>
      <c r="F301" s="132"/>
      <c r="G301" s="119">
        <v>41153</v>
      </c>
      <c r="H301" s="133" t="s">
        <v>941</v>
      </c>
      <c r="I301" s="134">
        <v>1</v>
      </c>
      <c r="J301" s="135">
        <v>98935</v>
      </c>
      <c r="K301" s="136">
        <v>70738.36</v>
      </c>
      <c r="L301" s="137">
        <v>137740</v>
      </c>
      <c r="M301" s="138">
        <v>0.68</v>
      </c>
      <c r="N301" s="139">
        <v>93660</v>
      </c>
      <c r="O301" s="140"/>
      <c r="P301" s="141"/>
      <c r="Q301" s="142" t="s">
        <v>1096</v>
      </c>
    </row>
    <row r="302" ht="15.75" customHeight="1" spans="1:17">
      <c r="A302" s="115" t="s">
        <v>1269</v>
      </c>
      <c r="B302" s="112"/>
      <c r="C302" s="156"/>
      <c r="D302" s="108" t="s">
        <v>1270</v>
      </c>
      <c r="E302" s="108"/>
      <c r="F302" s="132"/>
      <c r="G302" s="119">
        <v>41153</v>
      </c>
      <c r="H302" s="133" t="s">
        <v>941</v>
      </c>
      <c r="I302" s="134">
        <v>1</v>
      </c>
      <c r="J302" s="135">
        <v>31297.39</v>
      </c>
      <c r="K302" s="136">
        <v>22377.31</v>
      </c>
      <c r="L302" s="137">
        <v>43570</v>
      </c>
      <c r="M302" s="138">
        <v>0.68</v>
      </c>
      <c r="N302" s="139">
        <v>29630</v>
      </c>
      <c r="O302" s="140"/>
      <c r="P302" s="141"/>
      <c r="Q302" s="142" t="s">
        <v>1096</v>
      </c>
    </row>
    <row r="303" ht="15.75" customHeight="1" spans="1:17">
      <c r="A303" s="115" t="s">
        <v>1271</v>
      </c>
      <c r="B303" s="112"/>
      <c r="C303" s="156"/>
      <c r="D303" s="108" t="s">
        <v>1272</v>
      </c>
      <c r="E303" s="108"/>
      <c r="F303" s="132"/>
      <c r="G303" s="119">
        <v>40179</v>
      </c>
      <c r="H303" s="133" t="s">
        <v>941</v>
      </c>
      <c r="I303" s="134">
        <v>1</v>
      </c>
      <c r="J303" s="135">
        <v>98000</v>
      </c>
      <c r="K303" s="136">
        <v>57656.32</v>
      </c>
      <c r="L303" s="137">
        <v>100000</v>
      </c>
      <c r="M303" s="138"/>
      <c r="N303" s="139">
        <v>100000</v>
      </c>
      <c r="O303" s="140"/>
      <c r="P303" s="141"/>
      <c r="Q303" s="142" t="s">
        <v>1096</v>
      </c>
    </row>
    <row r="304" ht="15.75" customHeight="1" spans="1:17">
      <c r="A304" s="115" t="s">
        <v>1273</v>
      </c>
      <c r="B304" s="112"/>
      <c r="C304" s="156"/>
      <c r="D304" s="109" t="s">
        <v>1274</v>
      </c>
      <c r="E304" s="108"/>
      <c r="F304" s="132"/>
      <c r="G304" s="119">
        <v>40330</v>
      </c>
      <c r="H304" s="133" t="s">
        <v>941</v>
      </c>
      <c r="I304" s="134">
        <v>1</v>
      </c>
      <c r="J304" s="135">
        <v>10244</v>
      </c>
      <c r="K304" s="136">
        <v>6229.55</v>
      </c>
      <c r="L304" s="137">
        <v>15310</v>
      </c>
      <c r="M304" s="138">
        <v>0.42</v>
      </c>
      <c r="N304" s="139">
        <v>6430</v>
      </c>
      <c r="O304" s="140"/>
      <c r="P304" s="141"/>
      <c r="Q304" s="142" t="s">
        <v>1096</v>
      </c>
    </row>
    <row r="305" ht="15.75" customHeight="1" spans="1:17">
      <c r="A305" s="115" t="s">
        <v>1275</v>
      </c>
      <c r="B305" s="112"/>
      <c r="C305" s="156"/>
      <c r="D305" s="108" t="s">
        <v>1276</v>
      </c>
      <c r="E305" s="108"/>
      <c r="F305" s="132"/>
      <c r="G305" s="119">
        <v>40391</v>
      </c>
      <c r="H305" s="133" t="s">
        <v>941</v>
      </c>
      <c r="I305" s="134">
        <v>1</v>
      </c>
      <c r="J305" s="135">
        <v>42487</v>
      </c>
      <c r="K305" s="136">
        <v>26173.54</v>
      </c>
      <c r="L305" s="137">
        <v>63480</v>
      </c>
      <c r="M305" s="138">
        <v>0.71</v>
      </c>
      <c r="N305" s="139">
        <v>45070</v>
      </c>
      <c r="O305" s="140"/>
      <c r="P305" s="141"/>
      <c r="Q305" s="142" t="s">
        <v>1096</v>
      </c>
    </row>
    <row r="306" ht="15.75" customHeight="1" spans="1:17">
      <c r="A306" s="115" t="s">
        <v>1277</v>
      </c>
      <c r="B306" s="112"/>
      <c r="C306" s="156"/>
      <c r="D306" s="108" t="s">
        <v>1278</v>
      </c>
      <c r="E306" s="108"/>
      <c r="F306" s="132"/>
      <c r="G306" s="119">
        <v>40483</v>
      </c>
      <c r="H306" s="133" t="s">
        <v>941</v>
      </c>
      <c r="I306" s="134">
        <v>1</v>
      </c>
      <c r="J306" s="135">
        <v>146074</v>
      </c>
      <c r="K306" s="136">
        <v>91722.26</v>
      </c>
      <c r="L306" s="137">
        <v>218250</v>
      </c>
      <c r="M306" s="138">
        <v>0.58</v>
      </c>
      <c r="N306" s="139">
        <v>126590</v>
      </c>
      <c r="O306" s="140"/>
      <c r="P306" s="141"/>
      <c r="Q306" s="142" t="s">
        <v>1096</v>
      </c>
    </row>
    <row r="307" ht="15.75" customHeight="1" spans="1:17">
      <c r="A307" s="115" t="s">
        <v>1279</v>
      </c>
      <c r="B307" s="112"/>
      <c r="C307" s="156"/>
      <c r="D307" s="108" t="s">
        <v>1280</v>
      </c>
      <c r="E307" s="108"/>
      <c r="F307" s="132"/>
      <c r="G307" s="119">
        <v>40544</v>
      </c>
      <c r="H307" s="133" t="s">
        <v>941</v>
      </c>
      <c r="I307" s="134">
        <v>1</v>
      </c>
      <c r="J307" s="135">
        <v>95000</v>
      </c>
      <c r="K307" s="136">
        <v>60404.32</v>
      </c>
      <c r="L307" s="137">
        <v>138710</v>
      </c>
      <c r="M307" s="138">
        <v>0.59</v>
      </c>
      <c r="N307" s="139">
        <v>81840</v>
      </c>
      <c r="O307" s="140"/>
      <c r="P307" s="141"/>
      <c r="Q307" s="142" t="s">
        <v>1096</v>
      </c>
    </row>
    <row r="308" ht="15.75" customHeight="1" spans="1:17">
      <c r="A308" s="115" t="s">
        <v>1281</v>
      </c>
      <c r="B308" s="112"/>
      <c r="C308" s="156"/>
      <c r="D308" s="108" t="s">
        <v>1282</v>
      </c>
      <c r="E308" s="108"/>
      <c r="F308" s="132"/>
      <c r="G308" s="119">
        <v>41183</v>
      </c>
      <c r="H308" s="133" t="s">
        <v>941</v>
      </c>
      <c r="I308" s="134">
        <v>1</v>
      </c>
      <c r="J308" s="135">
        <v>24000</v>
      </c>
      <c r="K308" s="136">
        <v>17255</v>
      </c>
      <c r="L308" s="137">
        <v>33410</v>
      </c>
      <c r="M308" s="138">
        <v>0.57</v>
      </c>
      <c r="N308" s="139">
        <v>19040</v>
      </c>
      <c r="O308" s="140"/>
      <c r="P308" s="141"/>
      <c r="Q308" s="142" t="s">
        <v>1096</v>
      </c>
    </row>
    <row r="309" ht="15.75" customHeight="1" spans="1:17">
      <c r="A309" s="115" t="s">
        <v>1283</v>
      </c>
      <c r="B309" s="112"/>
      <c r="C309" s="156"/>
      <c r="D309" s="108" t="s">
        <v>962</v>
      </c>
      <c r="E309" s="108"/>
      <c r="F309" s="132"/>
      <c r="G309" s="119">
        <v>41183</v>
      </c>
      <c r="H309" s="133" t="s">
        <v>941</v>
      </c>
      <c r="I309" s="134">
        <v>1</v>
      </c>
      <c r="J309" s="135">
        <v>128381</v>
      </c>
      <c r="K309" s="136">
        <v>92300.93</v>
      </c>
      <c r="L309" s="137">
        <v>178740</v>
      </c>
      <c r="M309" s="138">
        <v>0.68</v>
      </c>
      <c r="N309" s="139">
        <v>121540</v>
      </c>
      <c r="O309" s="140"/>
      <c r="P309" s="141"/>
      <c r="Q309" s="142" t="s">
        <v>1096</v>
      </c>
    </row>
    <row r="310" ht="15.75" customHeight="1" spans="1:17">
      <c r="A310" s="115" t="s">
        <v>1284</v>
      </c>
      <c r="B310" s="112"/>
      <c r="C310" s="156"/>
      <c r="D310" s="108" t="s">
        <v>1285</v>
      </c>
      <c r="E310" s="108"/>
      <c r="F310" s="132"/>
      <c r="G310" s="119">
        <v>41244</v>
      </c>
      <c r="H310" s="133" t="s">
        <v>941</v>
      </c>
      <c r="I310" s="134">
        <v>1</v>
      </c>
      <c r="J310" s="135">
        <v>47170</v>
      </c>
      <c r="K310" s="136">
        <v>34287.01</v>
      </c>
      <c r="L310" s="137">
        <v>65670</v>
      </c>
      <c r="M310" s="138">
        <v>0.69</v>
      </c>
      <c r="N310" s="139">
        <v>45310</v>
      </c>
      <c r="O310" s="140"/>
      <c r="P310" s="141"/>
      <c r="Q310" s="142" t="s">
        <v>1096</v>
      </c>
    </row>
    <row r="311" ht="15.75" customHeight="1" spans="1:17">
      <c r="A311" s="115" t="s">
        <v>1286</v>
      </c>
      <c r="B311" s="112"/>
      <c r="C311" s="156"/>
      <c r="D311" s="108" t="s">
        <v>1287</v>
      </c>
      <c r="E311" s="108"/>
      <c r="F311" s="132"/>
      <c r="G311" s="119">
        <v>41367</v>
      </c>
      <c r="H311" s="133" t="s">
        <v>941</v>
      </c>
      <c r="I311" s="134">
        <v>1</v>
      </c>
      <c r="J311" s="135">
        <v>68942</v>
      </c>
      <c r="K311" s="136">
        <v>51203.5</v>
      </c>
      <c r="L311" s="137">
        <v>93640</v>
      </c>
      <c r="M311" s="138">
        <v>0.61</v>
      </c>
      <c r="N311" s="139">
        <v>57120</v>
      </c>
      <c r="O311" s="140"/>
      <c r="P311" s="141"/>
      <c r="Q311" s="142" t="s">
        <v>1096</v>
      </c>
    </row>
    <row r="312" ht="15.75" customHeight="1" spans="1:17">
      <c r="A312" s="115" t="s">
        <v>1288</v>
      </c>
      <c r="B312" s="112"/>
      <c r="C312" s="156"/>
      <c r="D312" s="108" t="s">
        <v>1289</v>
      </c>
      <c r="E312" s="108"/>
      <c r="F312" s="132"/>
      <c r="G312" s="119">
        <v>41548</v>
      </c>
      <c r="H312" s="133" t="s">
        <v>941</v>
      </c>
      <c r="I312" s="134">
        <v>1</v>
      </c>
      <c r="J312" s="135">
        <v>113457.91</v>
      </c>
      <c r="K312" s="136">
        <v>86961.01</v>
      </c>
      <c r="L312" s="137">
        <v>154110</v>
      </c>
      <c r="M312" s="138">
        <v>0.73</v>
      </c>
      <c r="N312" s="139">
        <v>112500</v>
      </c>
      <c r="O312" s="140"/>
      <c r="P312" s="141"/>
      <c r="Q312" s="143" t="s">
        <v>1096</v>
      </c>
    </row>
    <row r="313" ht="15.75" customHeight="1" spans="1:17">
      <c r="A313" s="115" t="s">
        <v>1290</v>
      </c>
      <c r="B313" s="112"/>
      <c r="C313" s="156"/>
      <c r="D313" s="108" t="s">
        <v>1291</v>
      </c>
      <c r="E313" s="108"/>
      <c r="F313" s="132"/>
      <c r="G313" s="119">
        <v>41699</v>
      </c>
      <c r="H313" s="133" t="s">
        <v>941</v>
      </c>
      <c r="I313" s="134">
        <v>1</v>
      </c>
      <c r="J313" s="135">
        <v>47190</v>
      </c>
      <c r="K313" s="136">
        <v>37103.34</v>
      </c>
      <c r="L313" s="137">
        <v>50000</v>
      </c>
      <c r="M313" s="138"/>
      <c r="N313" s="139">
        <v>50000</v>
      </c>
      <c r="O313" s="140"/>
      <c r="P313" s="141"/>
      <c r="Q313" s="142" t="s">
        <v>1096</v>
      </c>
    </row>
    <row r="314" ht="15.75" customHeight="1" spans="1:17">
      <c r="A314" s="115" t="s">
        <v>1292</v>
      </c>
      <c r="B314" s="112"/>
      <c r="C314" s="156"/>
      <c r="D314" s="108" t="s">
        <v>1293</v>
      </c>
      <c r="E314" s="108"/>
      <c r="F314" s="132"/>
      <c r="G314" s="119">
        <v>41760</v>
      </c>
      <c r="H314" s="133" t="s">
        <v>941</v>
      </c>
      <c r="I314" s="134">
        <v>1</v>
      </c>
      <c r="J314" s="135">
        <v>8420</v>
      </c>
      <c r="K314" s="136">
        <v>6686.84</v>
      </c>
      <c r="L314" s="137">
        <v>10960</v>
      </c>
      <c r="M314" s="138">
        <v>0.76</v>
      </c>
      <c r="N314" s="139">
        <v>8330</v>
      </c>
      <c r="O314" s="140"/>
      <c r="P314" s="141"/>
      <c r="Q314" s="142" t="s">
        <v>1096</v>
      </c>
    </row>
    <row r="315" ht="15.75" customHeight="1" spans="1:17">
      <c r="A315" s="115" t="s">
        <v>1294</v>
      </c>
      <c r="B315" s="112"/>
      <c r="C315" s="156"/>
      <c r="D315" s="108" t="s">
        <v>1295</v>
      </c>
      <c r="E315" s="108"/>
      <c r="F315" s="132"/>
      <c r="G315" s="119">
        <v>41791</v>
      </c>
      <c r="H315" s="133" t="s">
        <v>941</v>
      </c>
      <c r="I315" s="134">
        <v>1</v>
      </c>
      <c r="J315" s="135">
        <v>20000</v>
      </c>
      <c r="K315" s="136">
        <v>15962.33</v>
      </c>
      <c r="L315" s="137">
        <v>26030</v>
      </c>
      <c r="M315" s="138">
        <v>0.68</v>
      </c>
      <c r="N315" s="139">
        <v>17700</v>
      </c>
      <c r="O315" s="140"/>
      <c r="P315" s="141"/>
      <c r="Q315" s="142" t="s">
        <v>1096</v>
      </c>
    </row>
    <row r="316" ht="15.75" customHeight="1" spans="1:17">
      <c r="A316" s="115" t="s">
        <v>1296</v>
      </c>
      <c r="B316" s="112"/>
      <c r="C316" s="156"/>
      <c r="D316" s="108" t="s">
        <v>949</v>
      </c>
      <c r="E316" s="108"/>
      <c r="F316" s="132"/>
      <c r="G316" s="119">
        <v>41913</v>
      </c>
      <c r="H316" s="133" t="s">
        <v>941</v>
      </c>
      <c r="I316" s="134">
        <v>1</v>
      </c>
      <c r="J316" s="135">
        <v>28500</v>
      </c>
      <c r="K316" s="136">
        <v>23197.93</v>
      </c>
      <c r="L316" s="137">
        <v>37100</v>
      </c>
      <c r="M316" s="138">
        <v>0.78</v>
      </c>
      <c r="N316" s="139">
        <v>28940</v>
      </c>
      <c r="O316" s="140"/>
      <c r="P316" s="141"/>
      <c r="Q316" s="142" t="s">
        <v>1096</v>
      </c>
    </row>
    <row r="317" ht="15.75" customHeight="1" spans="1:17">
      <c r="A317" s="115" t="s">
        <v>1297</v>
      </c>
      <c r="B317" s="112"/>
      <c r="C317" s="156"/>
      <c r="D317" s="108" t="s">
        <v>949</v>
      </c>
      <c r="E317" s="108"/>
      <c r="F317" s="132"/>
      <c r="G317" s="119">
        <v>42036</v>
      </c>
      <c r="H317" s="133" t="s">
        <v>941</v>
      </c>
      <c r="I317" s="134">
        <v>1</v>
      </c>
      <c r="J317" s="135">
        <v>57000</v>
      </c>
      <c r="K317" s="136">
        <v>47297.91</v>
      </c>
      <c r="L317" s="137">
        <v>70330</v>
      </c>
      <c r="M317" s="138">
        <v>0.8</v>
      </c>
      <c r="N317" s="139">
        <v>56260</v>
      </c>
      <c r="O317" s="140"/>
      <c r="P317" s="141"/>
      <c r="Q317" s="142" t="s">
        <v>1096</v>
      </c>
    </row>
    <row r="318" ht="15.75" customHeight="1" spans="1:17">
      <c r="A318" s="115" t="s">
        <v>1298</v>
      </c>
      <c r="B318" s="112"/>
      <c r="C318" s="156"/>
      <c r="D318" s="108" t="s">
        <v>1299</v>
      </c>
      <c r="E318" s="108"/>
      <c r="F318" s="132"/>
      <c r="G318" s="119">
        <v>42125</v>
      </c>
      <c r="H318" s="133" t="s">
        <v>941</v>
      </c>
      <c r="I318" s="134">
        <v>1</v>
      </c>
      <c r="J318" s="135">
        <v>38000</v>
      </c>
      <c r="K318" s="136">
        <v>31983.2</v>
      </c>
      <c r="L318" s="137">
        <v>46880</v>
      </c>
      <c r="M318" s="138">
        <v>0.81</v>
      </c>
      <c r="N318" s="139">
        <v>37970</v>
      </c>
      <c r="O318" s="140"/>
      <c r="P318" s="141"/>
      <c r="Q318" s="142" t="s">
        <v>1096</v>
      </c>
    </row>
    <row r="319" ht="15.75" customHeight="1" spans="1:17">
      <c r="A319" s="115" t="s">
        <v>1300</v>
      </c>
      <c r="B319" s="112"/>
      <c r="C319" s="156"/>
      <c r="D319" s="108" t="s">
        <v>1301</v>
      </c>
      <c r="E319" s="108"/>
      <c r="F319" s="132"/>
      <c r="G319" s="119">
        <v>42339</v>
      </c>
      <c r="H319" s="133" t="s">
        <v>941</v>
      </c>
      <c r="I319" s="134">
        <v>1</v>
      </c>
      <c r="J319" s="135">
        <v>28122.06</v>
      </c>
      <c r="K319" s="136">
        <v>24448.5</v>
      </c>
      <c r="L319" s="137">
        <v>34700</v>
      </c>
      <c r="M319" s="138">
        <v>0.78</v>
      </c>
      <c r="N319" s="139">
        <v>27070</v>
      </c>
      <c r="O319" s="140"/>
      <c r="P319" s="141"/>
      <c r="Q319" s="142" t="s">
        <v>1096</v>
      </c>
    </row>
    <row r="320" ht="15.75" customHeight="1" spans="1:17">
      <c r="A320" s="115" t="s">
        <v>1302</v>
      </c>
      <c r="B320" s="112"/>
      <c r="C320" s="156"/>
      <c r="D320" s="108" t="s">
        <v>1303</v>
      </c>
      <c r="E320" s="108"/>
      <c r="F320" s="132"/>
      <c r="G320" s="119">
        <v>42461</v>
      </c>
      <c r="H320" s="133" t="s">
        <v>941</v>
      </c>
      <c r="I320" s="134">
        <v>1</v>
      </c>
      <c r="J320" s="135">
        <v>18065.64</v>
      </c>
      <c r="K320" s="136">
        <v>15991.85</v>
      </c>
      <c r="L320" s="137">
        <v>22290</v>
      </c>
      <c r="M320" s="138">
        <v>0.85</v>
      </c>
      <c r="N320" s="139">
        <v>18950</v>
      </c>
      <c r="O320" s="140"/>
      <c r="P320" s="141"/>
      <c r="Q320" s="142" t="s">
        <v>1096</v>
      </c>
    </row>
    <row r="321" ht="15.75" customHeight="1" spans="1:17">
      <c r="A321" s="115" t="s">
        <v>1304</v>
      </c>
      <c r="B321" s="112"/>
      <c r="C321" s="156"/>
      <c r="D321" s="108" t="s">
        <v>1305</v>
      </c>
      <c r="E321" s="108"/>
      <c r="F321" s="132"/>
      <c r="G321" s="119">
        <v>42491</v>
      </c>
      <c r="H321" s="133" t="s">
        <v>941</v>
      </c>
      <c r="I321" s="134">
        <v>1</v>
      </c>
      <c r="J321" s="135">
        <v>18876.86</v>
      </c>
      <c r="K321" s="136">
        <v>16784.7</v>
      </c>
      <c r="L321" s="137">
        <v>23290</v>
      </c>
      <c r="M321" s="138">
        <v>0.86</v>
      </c>
      <c r="N321" s="139">
        <v>20030</v>
      </c>
      <c r="O321" s="140"/>
      <c r="P321" s="141"/>
      <c r="Q321" s="142" t="s">
        <v>1096</v>
      </c>
    </row>
    <row r="322" ht="15.75" customHeight="1" spans="1:17">
      <c r="A322" s="115" t="s">
        <v>1306</v>
      </c>
      <c r="B322" s="112"/>
      <c r="C322" s="156"/>
      <c r="D322" s="108" t="s">
        <v>1307</v>
      </c>
      <c r="E322" s="108"/>
      <c r="F322" s="132"/>
      <c r="G322" s="119">
        <v>42522</v>
      </c>
      <c r="H322" s="133" t="s">
        <v>941</v>
      </c>
      <c r="I322" s="134">
        <v>1</v>
      </c>
      <c r="J322" s="135">
        <v>32823</v>
      </c>
      <c r="K322" s="136">
        <v>29315.09</v>
      </c>
      <c r="L322" s="137">
        <v>40500</v>
      </c>
      <c r="M322" s="138">
        <v>0.86</v>
      </c>
      <c r="N322" s="139">
        <v>34830</v>
      </c>
      <c r="O322" s="140"/>
      <c r="P322" s="141"/>
      <c r="Q322" s="142" t="s">
        <v>1096</v>
      </c>
    </row>
    <row r="323" ht="15.75" customHeight="1" spans="1:17">
      <c r="A323" s="115" t="s">
        <v>1308</v>
      </c>
      <c r="B323" s="112"/>
      <c r="C323" s="156"/>
      <c r="D323" s="108" t="s">
        <v>1309</v>
      </c>
      <c r="E323" s="108"/>
      <c r="F323" s="132"/>
      <c r="G323" s="119">
        <v>42675</v>
      </c>
      <c r="H323" s="133" t="s">
        <v>941</v>
      </c>
      <c r="I323" s="134">
        <v>1</v>
      </c>
      <c r="J323" s="135">
        <v>38000</v>
      </c>
      <c r="K323" s="136">
        <v>34690.76</v>
      </c>
      <c r="L323" s="137">
        <v>46880</v>
      </c>
      <c r="M323" s="138">
        <v>0.88</v>
      </c>
      <c r="N323" s="139">
        <v>41250</v>
      </c>
      <c r="O323" s="140"/>
      <c r="P323" s="141"/>
      <c r="Q323" s="142" t="s">
        <v>1096</v>
      </c>
    </row>
    <row r="324" ht="15.75" customHeight="1" spans="1:17">
      <c r="A324" s="115" t="s">
        <v>1310</v>
      </c>
      <c r="B324" s="112"/>
      <c r="C324" s="156"/>
      <c r="D324" s="108" t="s">
        <v>1311</v>
      </c>
      <c r="E324" s="108"/>
      <c r="F324" s="132"/>
      <c r="G324" s="119">
        <v>42705</v>
      </c>
      <c r="H324" s="133" t="s">
        <v>941</v>
      </c>
      <c r="I324" s="134">
        <v>1</v>
      </c>
      <c r="J324" s="135">
        <v>45000</v>
      </c>
      <c r="K324" s="136">
        <v>41259.27</v>
      </c>
      <c r="L324" s="137">
        <v>55520</v>
      </c>
      <c r="M324" s="138">
        <v>0.93</v>
      </c>
      <c r="N324" s="139">
        <v>51630</v>
      </c>
      <c r="O324" s="140"/>
      <c r="P324" s="141"/>
      <c r="Q324" s="142" t="s">
        <v>1096</v>
      </c>
    </row>
    <row r="325" ht="15.75" customHeight="1" spans="1:17">
      <c r="A325" s="115" t="s">
        <v>1312</v>
      </c>
      <c r="B325" s="112"/>
      <c r="C325" s="156"/>
      <c r="D325" s="108" t="s">
        <v>1313</v>
      </c>
      <c r="E325" s="108"/>
      <c r="F325" s="132"/>
      <c r="G325" s="119">
        <v>42736</v>
      </c>
      <c r="H325" s="133" t="s">
        <v>941</v>
      </c>
      <c r="I325" s="134">
        <v>1</v>
      </c>
      <c r="J325" s="135">
        <v>30240.88</v>
      </c>
      <c r="K325" s="136">
        <v>27846.88</v>
      </c>
      <c r="L325" s="137">
        <v>36280</v>
      </c>
      <c r="M325" s="138">
        <v>0.86</v>
      </c>
      <c r="N325" s="139">
        <v>31200</v>
      </c>
      <c r="O325" s="140"/>
      <c r="P325" s="141"/>
      <c r="Q325" s="142" t="s">
        <v>1096</v>
      </c>
    </row>
    <row r="326" ht="15.75" customHeight="1" spans="1:17">
      <c r="A326" s="115" t="s">
        <v>1314</v>
      </c>
      <c r="B326" s="112"/>
      <c r="C326" s="156"/>
      <c r="D326" s="108" t="s">
        <v>1315</v>
      </c>
      <c r="E326" s="108"/>
      <c r="F326" s="132"/>
      <c r="G326" s="119">
        <v>42736</v>
      </c>
      <c r="H326" s="133" t="s">
        <v>941</v>
      </c>
      <c r="I326" s="134">
        <v>1</v>
      </c>
      <c r="J326" s="135">
        <v>6148</v>
      </c>
      <c r="K326" s="136">
        <v>5661.2</v>
      </c>
      <c r="L326" s="137"/>
      <c r="M326" s="138"/>
      <c r="N326" s="139"/>
      <c r="O326" s="140"/>
      <c r="P326" s="141"/>
      <c r="Q326" s="142" t="s">
        <v>1096</v>
      </c>
    </row>
    <row r="327" ht="15.75" customHeight="1" spans="1:17">
      <c r="A327" s="115" t="s">
        <v>1316</v>
      </c>
      <c r="B327" s="112"/>
      <c r="C327" s="156"/>
      <c r="D327" s="108" t="s">
        <v>1317</v>
      </c>
      <c r="E327" s="108"/>
      <c r="F327" s="132"/>
      <c r="G327" s="119">
        <v>42736</v>
      </c>
      <c r="H327" s="133" t="s">
        <v>941</v>
      </c>
      <c r="I327" s="134">
        <v>1</v>
      </c>
      <c r="J327" s="135">
        <v>183220.34</v>
      </c>
      <c r="K327" s="136">
        <v>168715.34</v>
      </c>
      <c r="L327" s="137">
        <v>219830</v>
      </c>
      <c r="M327" s="138">
        <v>0.89</v>
      </c>
      <c r="N327" s="139">
        <v>195650</v>
      </c>
      <c r="O327" s="140"/>
      <c r="P327" s="141"/>
      <c r="Q327" s="142" t="s">
        <v>1096</v>
      </c>
    </row>
    <row r="328" ht="15.75" customHeight="1" spans="1:17">
      <c r="A328" s="115" t="s">
        <v>1318</v>
      </c>
      <c r="B328" s="112"/>
      <c r="C328" s="156"/>
      <c r="D328" s="108" t="s">
        <v>1319</v>
      </c>
      <c r="E328" s="108"/>
      <c r="F328" s="132"/>
      <c r="G328" s="119">
        <v>43169</v>
      </c>
      <c r="H328" s="133" t="s">
        <v>941</v>
      </c>
      <c r="I328" s="134">
        <v>1</v>
      </c>
      <c r="J328" s="135">
        <v>130000</v>
      </c>
      <c r="K328" s="136">
        <v>126912.52</v>
      </c>
      <c r="L328" s="137">
        <v>154500</v>
      </c>
      <c r="M328" s="138">
        <v>0.95</v>
      </c>
      <c r="N328" s="139">
        <v>146780</v>
      </c>
      <c r="O328" s="140"/>
      <c r="P328" s="141"/>
      <c r="Q328" s="142" t="s">
        <v>1096</v>
      </c>
    </row>
    <row r="329" ht="15.75" customHeight="1" spans="1:17">
      <c r="A329" s="115" t="s">
        <v>1320</v>
      </c>
      <c r="B329" s="112"/>
      <c r="C329" s="156"/>
      <c r="D329" s="108" t="s">
        <v>1321</v>
      </c>
      <c r="E329" s="108"/>
      <c r="F329" s="132"/>
      <c r="G329" s="119">
        <v>41183</v>
      </c>
      <c r="H329" s="133" t="s">
        <v>941</v>
      </c>
      <c r="I329" s="134">
        <v>1</v>
      </c>
      <c r="J329" s="135">
        <v>15070</v>
      </c>
      <c r="K329" s="136">
        <v>10834.85</v>
      </c>
      <c r="L329" s="137">
        <v>20980</v>
      </c>
      <c r="M329" s="138">
        <v>0.68</v>
      </c>
      <c r="N329" s="139">
        <v>14270</v>
      </c>
      <c r="O329" s="140"/>
      <c r="P329" s="141"/>
      <c r="Q329" s="143" t="s">
        <v>1322</v>
      </c>
    </row>
    <row r="330" ht="15.75" customHeight="1" spans="1:17">
      <c r="A330" s="115" t="s">
        <v>1323</v>
      </c>
      <c r="B330" s="112"/>
      <c r="C330" s="159"/>
      <c r="D330" s="108" t="s">
        <v>1324</v>
      </c>
      <c r="E330" s="108"/>
      <c r="F330" s="132"/>
      <c r="G330" s="119">
        <v>43262</v>
      </c>
      <c r="H330" s="133" t="s">
        <v>941</v>
      </c>
      <c r="I330" s="134">
        <v>1</v>
      </c>
      <c r="J330" s="135">
        <v>1416588.76</v>
      </c>
      <c r="K330" s="136">
        <v>1399766.77</v>
      </c>
      <c r="L330" s="137">
        <v>1683610</v>
      </c>
      <c r="M330" s="138">
        <v>0.96</v>
      </c>
      <c r="N330" s="139">
        <v>1616270</v>
      </c>
      <c r="O330" s="140"/>
      <c r="P330" s="141"/>
      <c r="Q330" s="142" t="s">
        <v>1322</v>
      </c>
    </row>
    <row r="331" s="77" customFormat="1" ht="15.75" customHeight="1" spans="1:17">
      <c r="A331" s="115" t="s">
        <v>1325</v>
      </c>
      <c r="B331" s="163"/>
      <c r="C331" s="163"/>
      <c r="D331" s="146" t="s">
        <v>1326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1327</v>
      </c>
      <c r="B332" s="115"/>
      <c r="C332" s="164" t="s">
        <v>1328</v>
      </c>
      <c r="D332" s="118" t="s">
        <v>1329</v>
      </c>
      <c r="E332" s="118">
        <v>101</v>
      </c>
      <c r="F332" s="118" t="s">
        <v>839</v>
      </c>
      <c r="G332" s="131">
        <v>39417</v>
      </c>
      <c r="H332" s="61" t="s">
        <v>840</v>
      </c>
      <c r="I332" s="120">
        <v>336</v>
      </c>
      <c r="J332" s="121">
        <v>20555743.64</v>
      </c>
      <c r="K332" s="161">
        <v>12220668.82</v>
      </c>
      <c r="L332" s="122">
        <v>219330</v>
      </c>
      <c r="M332" s="123">
        <v>0.6</v>
      </c>
      <c r="N332" s="122">
        <v>131600</v>
      </c>
      <c r="O332" s="124"/>
      <c r="P332" s="125">
        <f t="shared" ref="P332:P383" si="6">L332/I332</f>
        <v>653</v>
      </c>
      <c r="Q332" s="126" t="s">
        <v>1330</v>
      </c>
    </row>
    <row r="333" s="2" customFormat="1" ht="15.75" customHeight="1" spans="1:17">
      <c r="A333" s="115" t="s">
        <v>1331</v>
      </c>
      <c r="B333" s="115"/>
      <c r="C333" s="156"/>
      <c r="D333" s="118" t="s">
        <v>1329</v>
      </c>
      <c r="E333" s="118">
        <v>102</v>
      </c>
      <c r="F333" s="118" t="s">
        <v>839</v>
      </c>
      <c r="G333" s="131">
        <v>39417</v>
      </c>
      <c r="H333" s="61" t="s">
        <v>840</v>
      </c>
      <c r="I333" s="120">
        <v>336</v>
      </c>
      <c r="J333" s="129"/>
      <c r="K333" s="129"/>
      <c r="L333" s="122">
        <v>219330</v>
      </c>
      <c r="M333" s="123">
        <v>0.6</v>
      </c>
      <c r="N333" s="122">
        <v>131600</v>
      </c>
      <c r="O333" s="124"/>
      <c r="P333" s="125">
        <f t="shared" si="6"/>
        <v>653</v>
      </c>
      <c r="Q333" s="126" t="s">
        <v>1330</v>
      </c>
    </row>
    <row r="334" s="2" customFormat="1" ht="15.75" customHeight="1" spans="1:17">
      <c r="A334" s="115" t="s">
        <v>1332</v>
      </c>
      <c r="B334" s="115"/>
      <c r="C334" s="156"/>
      <c r="D334" s="118" t="s">
        <v>1329</v>
      </c>
      <c r="E334" s="118">
        <v>103</v>
      </c>
      <c r="F334" s="118" t="s">
        <v>839</v>
      </c>
      <c r="G334" s="131">
        <v>39417</v>
      </c>
      <c r="H334" s="61" t="s">
        <v>840</v>
      </c>
      <c r="I334" s="120">
        <v>336</v>
      </c>
      <c r="J334" s="129"/>
      <c r="K334" s="129"/>
      <c r="L334" s="122">
        <v>219330</v>
      </c>
      <c r="M334" s="123">
        <v>0.6</v>
      </c>
      <c r="N334" s="122">
        <v>131600</v>
      </c>
      <c r="O334" s="124"/>
      <c r="P334" s="125">
        <f t="shared" si="6"/>
        <v>653</v>
      </c>
      <c r="Q334" s="126" t="s">
        <v>1330</v>
      </c>
    </row>
    <row r="335" s="2" customFormat="1" ht="15.75" customHeight="1" spans="1:17">
      <c r="A335" s="115" t="s">
        <v>1333</v>
      </c>
      <c r="B335" s="115"/>
      <c r="C335" s="156"/>
      <c r="D335" s="118" t="s">
        <v>1329</v>
      </c>
      <c r="E335" s="118">
        <v>104</v>
      </c>
      <c r="F335" s="118" t="s">
        <v>839</v>
      </c>
      <c r="G335" s="131">
        <v>39417</v>
      </c>
      <c r="H335" s="61" t="s">
        <v>840</v>
      </c>
      <c r="I335" s="120">
        <v>336</v>
      </c>
      <c r="J335" s="129"/>
      <c r="K335" s="129"/>
      <c r="L335" s="122">
        <v>219330</v>
      </c>
      <c r="M335" s="123">
        <v>0.6</v>
      </c>
      <c r="N335" s="122">
        <v>131600</v>
      </c>
      <c r="O335" s="124"/>
      <c r="P335" s="125">
        <f t="shared" si="6"/>
        <v>653</v>
      </c>
      <c r="Q335" s="126" t="s">
        <v>1330</v>
      </c>
    </row>
    <row r="336" s="75" customFormat="1" ht="15.75" customHeight="1" spans="1:17">
      <c r="A336" s="115" t="s">
        <v>1334</v>
      </c>
      <c r="B336" s="115"/>
      <c r="C336" s="156"/>
      <c r="D336" s="118" t="s">
        <v>1335</v>
      </c>
      <c r="E336" s="118">
        <v>105</v>
      </c>
      <c r="F336" s="118" t="s">
        <v>839</v>
      </c>
      <c r="G336" s="131">
        <v>39417</v>
      </c>
      <c r="H336" s="61" t="s">
        <v>840</v>
      </c>
      <c r="I336" s="120">
        <v>413</v>
      </c>
      <c r="J336" s="129"/>
      <c r="K336" s="129"/>
      <c r="L336" s="122">
        <v>269590</v>
      </c>
      <c r="M336" s="123">
        <v>0.6</v>
      </c>
      <c r="N336" s="122">
        <v>161750</v>
      </c>
      <c r="O336" s="124"/>
      <c r="P336" s="125">
        <f t="shared" si="6"/>
        <v>653</v>
      </c>
      <c r="Q336" s="126" t="s">
        <v>1330</v>
      </c>
    </row>
    <row r="337" s="2" customFormat="1" ht="15.75" customHeight="1" spans="1:17">
      <c r="A337" s="115" t="s">
        <v>1336</v>
      </c>
      <c r="B337" s="115"/>
      <c r="C337" s="156"/>
      <c r="D337" s="118" t="s">
        <v>1335</v>
      </c>
      <c r="E337" s="118">
        <v>106</v>
      </c>
      <c r="F337" s="118" t="s">
        <v>839</v>
      </c>
      <c r="G337" s="131">
        <v>39417</v>
      </c>
      <c r="H337" s="61" t="s">
        <v>840</v>
      </c>
      <c r="I337" s="120">
        <v>413</v>
      </c>
      <c r="J337" s="129"/>
      <c r="K337" s="129"/>
      <c r="L337" s="122">
        <v>269590</v>
      </c>
      <c r="M337" s="123">
        <v>0.6</v>
      </c>
      <c r="N337" s="122">
        <v>161750</v>
      </c>
      <c r="O337" s="124"/>
      <c r="P337" s="125">
        <f t="shared" si="6"/>
        <v>653</v>
      </c>
      <c r="Q337" s="126" t="s">
        <v>1330</v>
      </c>
    </row>
    <row r="338" s="2" customFormat="1" ht="15.75" customHeight="1" spans="1:17">
      <c r="A338" s="115" t="s">
        <v>1337</v>
      </c>
      <c r="B338" s="115"/>
      <c r="C338" s="156"/>
      <c r="D338" s="118" t="s">
        <v>1335</v>
      </c>
      <c r="E338" s="118">
        <v>107</v>
      </c>
      <c r="F338" s="118" t="s">
        <v>839</v>
      </c>
      <c r="G338" s="131">
        <v>39417</v>
      </c>
      <c r="H338" s="61" t="s">
        <v>840</v>
      </c>
      <c r="I338" s="120">
        <v>413</v>
      </c>
      <c r="J338" s="129"/>
      <c r="K338" s="129"/>
      <c r="L338" s="122">
        <v>269590</v>
      </c>
      <c r="M338" s="123">
        <v>0.6</v>
      </c>
      <c r="N338" s="122">
        <v>161750</v>
      </c>
      <c r="O338" s="124"/>
      <c r="P338" s="125">
        <f t="shared" si="6"/>
        <v>653</v>
      </c>
      <c r="Q338" s="126" t="s">
        <v>1330</v>
      </c>
    </row>
    <row r="339" s="2" customFormat="1" ht="15.75" customHeight="1" spans="1:17">
      <c r="A339" s="115" t="s">
        <v>1338</v>
      </c>
      <c r="B339" s="115"/>
      <c r="C339" s="156"/>
      <c r="D339" s="118" t="s">
        <v>1238</v>
      </c>
      <c r="E339" s="118">
        <v>108</v>
      </c>
      <c r="F339" s="118" t="s">
        <v>839</v>
      </c>
      <c r="G339" s="131">
        <v>39417</v>
      </c>
      <c r="H339" s="61" t="s">
        <v>840</v>
      </c>
      <c r="I339" s="120">
        <v>413</v>
      </c>
      <c r="J339" s="129"/>
      <c r="K339" s="129"/>
      <c r="L339" s="122">
        <v>269590</v>
      </c>
      <c r="M339" s="123">
        <v>0.6</v>
      </c>
      <c r="N339" s="122">
        <v>161750</v>
      </c>
      <c r="O339" s="124"/>
      <c r="P339" s="125">
        <f t="shared" si="6"/>
        <v>653</v>
      </c>
      <c r="Q339" s="126" t="s">
        <v>1330</v>
      </c>
    </row>
    <row r="340" s="2" customFormat="1" ht="15.75" customHeight="1" spans="1:17">
      <c r="A340" s="115" t="s">
        <v>1339</v>
      </c>
      <c r="B340" s="115"/>
      <c r="C340" s="156"/>
      <c r="D340" s="118" t="s">
        <v>1238</v>
      </c>
      <c r="E340" s="118">
        <v>109</v>
      </c>
      <c r="F340" s="118" t="s">
        <v>839</v>
      </c>
      <c r="G340" s="131">
        <v>39417</v>
      </c>
      <c r="H340" s="61" t="s">
        <v>840</v>
      </c>
      <c r="I340" s="120">
        <v>413</v>
      </c>
      <c r="J340" s="129"/>
      <c r="K340" s="129"/>
      <c r="L340" s="122">
        <v>269590</v>
      </c>
      <c r="M340" s="123">
        <v>0.6</v>
      </c>
      <c r="N340" s="122">
        <v>161750</v>
      </c>
      <c r="O340" s="124"/>
      <c r="P340" s="125">
        <f t="shared" si="6"/>
        <v>653</v>
      </c>
      <c r="Q340" s="126" t="s">
        <v>1330</v>
      </c>
    </row>
    <row r="341" s="2" customFormat="1" ht="15.75" customHeight="1" spans="1:17">
      <c r="A341" s="115" t="s">
        <v>1340</v>
      </c>
      <c r="B341" s="115"/>
      <c r="C341" s="156"/>
      <c r="D341" s="118" t="s">
        <v>1238</v>
      </c>
      <c r="E341" s="118">
        <v>110</v>
      </c>
      <c r="F341" s="118" t="s">
        <v>839</v>
      </c>
      <c r="G341" s="131">
        <v>39417</v>
      </c>
      <c r="H341" s="61" t="s">
        <v>840</v>
      </c>
      <c r="I341" s="120">
        <v>200</v>
      </c>
      <c r="J341" s="129"/>
      <c r="K341" s="129"/>
      <c r="L341" s="122">
        <v>130550</v>
      </c>
      <c r="M341" s="123">
        <v>0.6</v>
      </c>
      <c r="N341" s="122">
        <v>78330</v>
      </c>
      <c r="O341" s="124"/>
      <c r="P341" s="125">
        <f t="shared" si="6"/>
        <v>653</v>
      </c>
      <c r="Q341" s="126" t="s">
        <v>1330</v>
      </c>
    </row>
    <row r="342" s="2" customFormat="1" ht="15.75" customHeight="1" spans="1:17">
      <c r="A342" s="115" t="s">
        <v>1341</v>
      </c>
      <c r="B342" s="115"/>
      <c r="C342" s="156"/>
      <c r="D342" s="118" t="s">
        <v>847</v>
      </c>
      <c r="E342" s="118">
        <v>202</v>
      </c>
      <c r="F342" s="118" t="s">
        <v>839</v>
      </c>
      <c r="G342" s="131">
        <v>42491</v>
      </c>
      <c r="H342" s="61" t="s">
        <v>840</v>
      </c>
      <c r="I342" s="120">
        <v>544</v>
      </c>
      <c r="J342" s="129"/>
      <c r="K342" s="129"/>
      <c r="L342" s="122">
        <v>355110</v>
      </c>
      <c r="M342" s="123">
        <v>0.85</v>
      </c>
      <c r="N342" s="122">
        <v>301840</v>
      </c>
      <c r="O342" s="124"/>
      <c r="P342" s="125">
        <f t="shared" si="6"/>
        <v>653</v>
      </c>
      <c r="Q342" s="126" t="s">
        <v>1330</v>
      </c>
    </row>
    <row r="343" s="2" customFormat="1" ht="15.75" customHeight="1" spans="1:17">
      <c r="A343" s="115" t="s">
        <v>1342</v>
      </c>
      <c r="B343" s="115"/>
      <c r="C343" s="156"/>
      <c r="D343" s="118" t="s">
        <v>847</v>
      </c>
      <c r="E343" s="118">
        <v>203</v>
      </c>
      <c r="F343" s="118" t="s">
        <v>839</v>
      </c>
      <c r="G343" s="131">
        <v>39417</v>
      </c>
      <c r="H343" s="61" t="s">
        <v>840</v>
      </c>
      <c r="I343" s="120">
        <v>544</v>
      </c>
      <c r="J343" s="129"/>
      <c r="K343" s="129"/>
      <c r="L343" s="122">
        <v>355110</v>
      </c>
      <c r="M343" s="123">
        <v>0.6</v>
      </c>
      <c r="N343" s="122">
        <v>213070</v>
      </c>
      <c r="O343" s="124"/>
      <c r="P343" s="125">
        <f t="shared" si="6"/>
        <v>653</v>
      </c>
      <c r="Q343" s="126" t="s">
        <v>1330</v>
      </c>
    </row>
    <row r="344" s="2" customFormat="1" ht="15.75" customHeight="1" spans="1:17">
      <c r="A344" s="115" t="s">
        <v>1343</v>
      </c>
      <c r="B344" s="115"/>
      <c r="C344" s="156"/>
      <c r="D344" s="118" t="s">
        <v>847</v>
      </c>
      <c r="E344" s="118">
        <v>204</v>
      </c>
      <c r="F344" s="118" t="s">
        <v>839</v>
      </c>
      <c r="G344" s="131">
        <v>39417</v>
      </c>
      <c r="H344" s="61" t="s">
        <v>840</v>
      </c>
      <c r="I344" s="120">
        <v>544</v>
      </c>
      <c r="J344" s="129"/>
      <c r="K344" s="129"/>
      <c r="L344" s="122">
        <v>355110</v>
      </c>
      <c r="M344" s="123">
        <v>0.6</v>
      </c>
      <c r="N344" s="122">
        <v>213070</v>
      </c>
      <c r="O344" s="124"/>
      <c r="P344" s="125">
        <f t="shared" si="6"/>
        <v>653</v>
      </c>
      <c r="Q344" s="126" t="s">
        <v>1330</v>
      </c>
    </row>
    <row r="345" s="2" customFormat="1" ht="15.75" customHeight="1" spans="1:17">
      <c r="A345" s="115" t="s">
        <v>1344</v>
      </c>
      <c r="B345" s="115"/>
      <c r="C345" s="156"/>
      <c r="D345" s="118" t="s">
        <v>847</v>
      </c>
      <c r="E345" s="118">
        <v>205</v>
      </c>
      <c r="F345" s="118" t="s">
        <v>839</v>
      </c>
      <c r="G345" s="131">
        <v>39417</v>
      </c>
      <c r="H345" s="61" t="s">
        <v>840</v>
      </c>
      <c r="I345" s="120">
        <v>544</v>
      </c>
      <c r="J345" s="129"/>
      <c r="K345" s="129"/>
      <c r="L345" s="122">
        <v>355110</v>
      </c>
      <c r="M345" s="123">
        <v>0.6</v>
      </c>
      <c r="N345" s="122">
        <v>213070</v>
      </c>
      <c r="O345" s="124"/>
      <c r="P345" s="125">
        <f t="shared" si="6"/>
        <v>653</v>
      </c>
      <c r="Q345" s="126" t="s">
        <v>1330</v>
      </c>
    </row>
    <row r="346" s="2" customFormat="1" ht="15.75" customHeight="1" spans="1:17">
      <c r="A346" s="115" t="s">
        <v>1345</v>
      </c>
      <c r="B346" s="115"/>
      <c r="C346" s="156"/>
      <c r="D346" s="118" t="s">
        <v>847</v>
      </c>
      <c r="E346" s="118">
        <v>206</v>
      </c>
      <c r="F346" s="118" t="s">
        <v>839</v>
      </c>
      <c r="G346" s="131">
        <v>39417</v>
      </c>
      <c r="H346" s="61" t="s">
        <v>840</v>
      </c>
      <c r="I346" s="120">
        <v>544</v>
      </c>
      <c r="J346" s="129"/>
      <c r="K346" s="129"/>
      <c r="L346" s="122">
        <v>355110</v>
      </c>
      <c r="M346" s="123">
        <v>0.6</v>
      </c>
      <c r="N346" s="122">
        <v>213070</v>
      </c>
      <c r="O346" s="124"/>
      <c r="P346" s="125">
        <f t="shared" si="6"/>
        <v>653</v>
      </c>
      <c r="Q346" s="126" t="s">
        <v>1330</v>
      </c>
    </row>
    <row r="347" s="2" customFormat="1" ht="15.75" customHeight="1" spans="1:17">
      <c r="A347" s="115" t="s">
        <v>1346</v>
      </c>
      <c r="B347" s="115"/>
      <c r="C347" s="156"/>
      <c r="D347" s="118" t="s">
        <v>837</v>
      </c>
      <c r="E347" s="118">
        <v>207</v>
      </c>
      <c r="F347" s="118" t="s">
        <v>839</v>
      </c>
      <c r="G347" s="131">
        <v>39417</v>
      </c>
      <c r="H347" s="61" t="s">
        <v>840</v>
      </c>
      <c r="I347" s="120">
        <v>516</v>
      </c>
      <c r="J347" s="129"/>
      <c r="K347" s="129"/>
      <c r="L347" s="122">
        <v>336830</v>
      </c>
      <c r="M347" s="123">
        <v>0.6</v>
      </c>
      <c r="N347" s="122">
        <v>202100</v>
      </c>
      <c r="O347" s="124"/>
      <c r="P347" s="125">
        <f t="shared" si="6"/>
        <v>653</v>
      </c>
      <c r="Q347" s="126" t="s">
        <v>1330</v>
      </c>
    </row>
    <row r="348" s="2" customFormat="1" ht="15.75" customHeight="1" spans="1:17">
      <c r="A348" s="115" t="s">
        <v>1347</v>
      </c>
      <c r="B348" s="115"/>
      <c r="C348" s="156"/>
      <c r="D348" s="118" t="s">
        <v>837</v>
      </c>
      <c r="E348" s="118">
        <v>208</v>
      </c>
      <c r="F348" s="118" t="s">
        <v>839</v>
      </c>
      <c r="G348" s="131">
        <v>39417</v>
      </c>
      <c r="H348" s="61" t="s">
        <v>840</v>
      </c>
      <c r="I348" s="120">
        <v>516</v>
      </c>
      <c r="J348" s="129"/>
      <c r="K348" s="129"/>
      <c r="L348" s="122">
        <v>336830</v>
      </c>
      <c r="M348" s="123">
        <v>0.6</v>
      </c>
      <c r="N348" s="122">
        <v>202100</v>
      </c>
      <c r="O348" s="124"/>
      <c r="P348" s="125">
        <f t="shared" si="6"/>
        <v>653</v>
      </c>
      <c r="Q348" s="126" t="s">
        <v>1330</v>
      </c>
    </row>
    <row r="349" s="2" customFormat="1" ht="15.75" customHeight="1" spans="1:17">
      <c r="A349" s="115" t="s">
        <v>1348</v>
      </c>
      <c r="B349" s="115"/>
      <c r="C349" s="156"/>
      <c r="D349" s="118" t="s">
        <v>837</v>
      </c>
      <c r="E349" s="118">
        <v>209</v>
      </c>
      <c r="F349" s="118" t="s">
        <v>839</v>
      </c>
      <c r="G349" s="131">
        <v>39417</v>
      </c>
      <c r="H349" s="61" t="s">
        <v>840</v>
      </c>
      <c r="I349" s="120">
        <v>516</v>
      </c>
      <c r="J349" s="129"/>
      <c r="K349" s="129"/>
      <c r="L349" s="122">
        <v>336830</v>
      </c>
      <c r="M349" s="123">
        <v>0.6</v>
      </c>
      <c r="N349" s="122">
        <v>202100</v>
      </c>
      <c r="O349" s="124"/>
      <c r="P349" s="125">
        <f t="shared" si="6"/>
        <v>653</v>
      </c>
      <c r="Q349" s="126" t="s">
        <v>1330</v>
      </c>
    </row>
    <row r="350" s="2" customFormat="1" ht="15.75" customHeight="1" spans="1:17">
      <c r="A350" s="115" t="s">
        <v>1349</v>
      </c>
      <c r="B350" s="115"/>
      <c r="C350" s="156"/>
      <c r="D350" s="118" t="s">
        <v>837</v>
      </c>
      <c r="E350" s="118">
        <v>210</v>
      </c>
      <c r="F350" s="118" t="s">
        <v>839</v>
      </c>
      <c r="G350" s="131">
        <v>39417</v>
      </c>
      <c r="H350" s="61" t="s">
        <v>840</v>
      </c>
      <c r="I350" s="120">
        <v>516</v>
      </c>
      <c r="J350" s="129"/>
      <c r="K350" s="129"/>
      <c r="L350" s="122">
        <v>336830</v>
      </c>
      <c r="M350" s="123">
        <v>0.6</v>
      </c>
      <c r="N350" s="122">
        <v>202100</v>
      </c>
      <c r="O350" s="124"/>
      <c r="P350" s="125">
        <f t="shared" si="6"/>
        <v>653</v>
      </c>
      <c r="Q350" s="126" t="s">
        <v>1330</v>
      </c>
    </row>
    <row r="351" s="75" customFormat="1" ht="15.75" customHeight="1" spans="1:17">
      <c r="A351" s="115" t="s">
        <v>1350</v>
      </c>
      <c r="B351" s="115"/>
      <c r="C351" s="156"/>
      <c r="D351" s="118" t="s">
        <v>837</v>
      </c>
      <c r="E351" s="118">
        <v>211</v>
      </c>
      <c r="F351" s="118" t="s">
        <v>839</v>
      </c>
      <c r="G351" s="131">
        <v>39417</v>
      </c>
      <c r="H351" s="61" t="s">
        <v>840</v>
      </c>
      <c r="I351" s="120">
        <v>516</v>
      </c>
      <c r="J351" s="129"/>
      <c r="K351" s="129"/>
      <c r="L351" s="122">
        <v>336830</v>
      </c>
      <c r="M351" s="123">
        <v>0.6</v>
      </c>
      <c r="N351" s="122">
        <v>202100</v>
      </c>
      <c r="O351" s="124"/>
      <c r="P351" s="125">
        <f t="shared" si="6"/>
        <v>653</v>
      </c>
      <c r="Q351" s="126" t="s">
        <v>1330</v>
      </c>
    </row>
    <row r="352" s="2" customFormat="1" ht="15.75" customHeight="1" spans="1:17">
      <c r="A352" s="115" t="s">
        <v>1351</v>
      </c>
      <c r="B352" s="115"/>
      <c r="C352" s="156"/>
      <c r="D352" s="118" t="s">
        <v>837</v>
      </c>
      <c r="E352" s="118">
        <v>212</v>
      </c>
      <c r="F352" s="118" t="s">
        <v>839</v>
      </c>
      <c r="G352" s="131">
        <v>39417</v>
      </c>
      <c r="H352" s="61" t="s">
        <v>840</v>
      </c>
      <c r="I352" s="120">
        <v>516</v>
      </c>
      <c r="J352" s="129"/>
      <c r="K352" s="129"/>
      <c r="L352" s="122">
        <v>336830</v>
      </c>
      <c r="M352" s="123">
        <v>0.6</v>
      </c>
      <c r="N352" s="122">
        <v>202100</v>
      </c>
      <c r="O352" s="124"/>
      <c r="P352" s="125">
        <f t="shared" si="6"/>
        <v>653</v>
      </c>
      <c r="Q352" s="126" t="s">
        <v>1330</v>
      </c>
    </row>
    <row r="353" s="2" customFormat="1" ht="15.75" customHeight="1" spans="1:17">
      <c r="A353" s="115" t="s">
        <v>1352</v>
      </c>
      <c r="B353" s="115"/>
      <c r="C353" s="156"/>
      <c r="D353" s="118" t="s">
        <v>837</v>
      </c>
      <c r="E353" s="130">
        <v>301</v>
      </c>
      <c r="F353" s="118" t="s">
        <v>839</v>
      </c>
      <c r="G353" s="131">
        <v>39417</v>
      </c>
      <c r="H353" s="61" t="s">
        <v>840</v>
      </c>
      <c r="I353" s="120">
        <v>516</v>
      </c>
      <c r="J353" s="129"/>
      <c r="K353" s="129"/>
      <c r="L353" s="122">
        <v>336830</v>
      </c>
      <c r="M353" s="123">
        <v>0.6</v>
      </c>
      <c r="N353" s="122">
        <v>202100</v>
      </c>
      <c r="O353" s="124"/>
      <c r="P353" s="125">
        <f t="shared" si="6"/>
        <v>653</v>
      </c>
      <c r="Q353" s="126" t="s">
        <v>1330</v>
      </c>
    </row>
    <row r="354" s="2" customFormat="1" ht="15.75" customHeight="1" spans="1:17">
      <c r="A354" s="115" t="s">
        <v>1353</v>
      </c>
      <c r="B354" s="115"/>
      <c r="C354" s="156"/>
      <c r="D354" s="118" t="s">
        <v>837</v>
      </c>
      <c r="E354" s="130">
        <v>302</v>
      </c>
      <c r="F354" s="118" t="s">
        <v>839</v>
      </c>
      <c r="G354" s="131">
        <v>39417</v>
      </c>
      <c r="H354" s="61" t="s">
        <v>840</v>
      </c>
      <c r="I354" s="120">
        <v>516</v>
      </c>
      <c r="J354" s="129"/>
      <c r="K354" s="129"/>
      <c r="L354" s="122">
        <v>336830</v>
      </c>
      <c r="M354" s="123">
        <v>0.6</v>
      </c>
      <c r="N354" s="122">
        <v>202100</v>
      </c>
      <c r="O354" s="124"/>
      <c r="P354" s="125">
        <f t="shared" si="6"/>
        <v>653</v>
      </c>
      <c r="Q354" s="126" t="s">
        <v>1330</v>
      </c>
    </row>
    <row r="355" s="2" customFormat="1" ht="15.75" customHeight="1" spans="1:17">
      <c r="A355" s="115" t="s">
        <v>1354</v>
      </c>
      <c r="B355" s="115"/>
      <c r="C355" s="156"/>
      <c r="D355" s="118" t="s">
        <v>837</v>
      </c>
      <c r="E355" s="130">
        <v>303</v>
      </c>
      <c r="F355" s="118" t="s">
        <v>839</v>
      </c>
      <c r="G355" s="131">
        <v>39417</v>
      </c>
      <c r="H355" s="61" t="s">
        <v>840</v>
      </c>
      <c r="I355" s="120">
        <v>516</v>
      </c>
      <c r="J355" s="129"/>
      <c r="K355" s="129"/>
      <c r="L355" s="122">
        <v>336830</v>
      </c>
      <c r="M355" s="123">
        <v>0.6</v>
      </c>
      <c r="N355" s="122">
        <v>202100</v>
      </c>
      <c r="O355" s="124"/>
      <c r="P355" s="125">
        <f t="shared" si="6"/>
        <v>653</v>
      </c>
      <c r="Q355" s="126" t="s">
        <v>1330</v>
      </c>
    </row>
    <row r="356" s="2" customFormat="1" ht="15.75" customHeight="1" spans="1:17">
      <c r="A356" s="115" t="s">
        <v>1355</v>
      </c>
      <c r="B356" s="115"/>
      <c r="C356" s="156"/>
      <c r="D356" s="118" t="s">
        <v>837</v>
      </c>
      <c r="E356" s="130">
        <v>304</v>
      </c>
      <c r="F356" s="118" t="s">
        <v>839</v>
      </c>
      <c r="G356" s="131">
        <v>39417</v>
      </c>
      <c r="H356" s="61" t="s">
        <v>840</v>
      </c>
      <c r="I356" s="120">
        <v>516</v>
      </c>
      <c r="J356" s="129"/>
      <c r="K356" s="129"/>
      <c r="L356" s="122">
        <v>336830</v>
      </c>
      <c r="M356" s="123">
        <v>0.6</v>
      </c>
      <c r="N356" s="122">
        <v>202100</v>
      </c>
      <c r="O356" s="124"/>
      <c r="P356" s="125">
        <f t="shared" si="6"/>
        <v>653</v>
      </c>
      <c r="Q356" s="126" t="s">
        <v>1330</v>
      </c>
    </row>
    <row r="357" s="2" customFormat="1" ht="15.75" customHeight="1" spans="1:17">
      <c r="A357" s="115" t="s">
        <v>1356</v>
      </c>
      <c r="B357" s="115"/>
      <c r="C357" s="156"/>
      <c r="D357" s="118" t="s">
        <v>837</v>
      </c>
      <c r="E357" s="130">
        <v>305</v>
      </c>
      <c r="F357" s="118" t="s">
        <v>839</v>
      </c>
      <c r="G357" s="131">
        <v>39417</v>
      </c>
      <c r="H357" s="61" t="s">
        <v>840</v>
      </c>
      <c r="I357" s="120">
        <v>516</v>
      </c>
      <c r="J357" s="129"/>
      <c r="K357" s="129"/>
      <c r="L357" s="122">
        <v>336830</v>
      </c>
      <c r="M357" s="123">
        <v>0.6</v>
      </c>
      <c r="N357" s="122">
        <v>202100</v>
      </c>
      <c r="O357" s="124"/>
      <c r="P357" s="125">
        <f t="shared" si="6"/>
        <v>653</v>
      </c>
      <c r="Q357" s="126" t="s">
        <v>1330</v>
      </c>
    </row>
    <row r="358" s="2" customFormat="1" ht="15.75" customHeight="1" spans="1:17">
      <c r="A358" s="115" t="s">
        <v>1357</v>
      </c>
      <c r="B358" s="115"/>
      <c r="C358" s="156"/>
      <c r="D358" s="118" t="s">
        <v>837</v>
      </c>
      <c r="E358" s="130">
        <v>306</v>
      </c>
      <c r="F358" s="118" t="s">
        <v>839</v>
      </c>
      <c r="G358" s="131">
        <v>39417</v>
      </c>
      <c r="H358" s="61" t="s">
        <v>840</v>
      </c>
      <c r="I358" s="120">
        <v>516</v>
      </c>
      <c r="J358" s="129"/>
      <c r="K358" s="129"/>
      <c r="L358" s="122">
        <v>336830</v>
      </c>
      <c r="M358" s="123">
        <v>0.6</v>
      </c>
      <c r="N358" s="122">
        <v>202100</v>
      </c>
      <c r="O358" s="124"/>
      <c r="P358" s="125">
        <f t="shared" si="6"/>
        <v>653</v>
      </c>
      <c r="Q358" s="126" t="s">
        <v>1330</v>
      </c>
    </row>
    <row r="359" s="2" customFormat="1" ht="15.75" customHeight="1" spans="1:17">
      <c r="A359" s="115" t="s">
        <v>1358</v>
      </c>
      <c r="B359" s="115"/>
      <c r="C359" s="156"/>
      <c r="D359" s="118" t="s">
        <v>1359</v>
      </c>
      <c r="E359" s="130">
        <v>311</v>
      </c>
      <c r="F359" s="118" t="s">
        <v>839</v>
      </c>
      <c r="G359" s="131">
        <v>39417</v>
      </c>
      <c r="H359" s="61" t="s">
        <v>840</v>
      </c>
      <c r="I359" s="120">
        <v>516</v>
      </c>
      <c r="J359" s="129"/>
      <c r="K359" s="129"/>
      <c r="L359" s="122">
        <v>336830</v>
      </c>
      <c r="M359" s="123">
        <v>0.6</v>
      </c>
      <c r="N359" s="122">
        <v>202100</v>
      </c>
      <c r="O359" s="124"/>
      <c r="P359" s="125">
        <f t="shared" si="6"/>
        <v>653</v>
      </c>
      <c r="Q359" s="126" t="s">
        <v>1330</v>
      </c>
    </row>
    <row r="360" s="3" customFormat="1" ht="15.75" customHeight="1" spans="1:17">
      <c r="A360" s="115" t="s">
        <v>1360</v>
      </c>
      <c r="B360" s="115"/>
      <c r="C360" s="156"/>
      <c r="D360" s="118" t="s">
        <v>1359</v>
      </c>
      <c r="E360" s="130">
        <v>312</v>
      </c>
      <c r="F360" s="118" t="s">
        <v>839</v>
      </c>
      <c r="G360" s="131">
        <v>39417</v>
      </c>
      <c r="H360" s="61" t="s">
        <v>840</v>
      </c>
      <c r="I360" s="120">
        <v>516</v>
      </c>
      <c r="J360" s="129"/>
      <c r="K360" s="129"/>
      <c r="L360" s="122">
        <v>336830</v>
      </c>
      <c r="M360" s="123">
        <v>0.6</v>
      </c>
      <c r="N360" s="122">
        <v>202100</v>
      </c>
      <c r="O360" s="124"/>
      <c r="P360" s="125">
        <f t="shared" si="6"/>
        <v>653</v>
      </c>
      <c r="Q360" s="126" t="s">
        <v>1330</v>
      </c>
    </row>
    <row r="361" s="3" customFormat="1" ht="15.75" customHeight="1" spans="1:17">
      <c r="A361" s="115" t="s">
        <v>1361</v>
      </c>
      <c r="B361" s="115"/>
      <c r="C361" s="156"/>
      <c r="D361" s="118" t="s">
        <v>1359</v>
      </c>
      <c r="E361" s="130">
        <v>313</v>
      </c>
      <c r="F361" s="118" t="s">
        <v>839</v>
      </c>
      <c r="G361" s="131">
        <v>39417</v>
      </c>
      <c r="H361" s="61" t="s">
        <v>840</v>
      </c>
      <c r="I361" s="120">
        <v>516</v>
      </c>
      <c r="J361" s="129"/>
      <c r="K361" s="129"/>
      <c r="L361" s="122">
        <v>336830</v>
      </c>
      <c r="M361" s="123">
        <v>0.6</v>
      </c>
      <c r="N361" s="122">
        <v>202100</v>
      </c>
      <c r="O361" s="124"/>
      <c r="P361" s="125">
        <f t="shared" si="6"/>
        <v>653</v>
      </c>
      <c r="Q361" s="126" t="s">
        <v>1330</v>
      </c>
    </row>
    <row r="362" s="3" customFormat="1" ht="15.75" customHeight="1" spans="1:17">
      <c r="A362" s="115" t="s">
        <v>1362</v>
      </c>
      <c r="B362" s="115"/>
      <c r="C362" s="156"/>
      <c r="D362" s="130" t="s">
        <v>847</v>
      </c>
      <c r="E362" s="130">
        <v>314</v>
      </c>
      <c r="F362" s="118" t="s">
        <v>839</v>
      </c>
      <c r="G362" s="131">
        <v>39417</v>
      </c>
      <c r="H362" s="61" t="s">
        <v>840</v>
      </c>
      <c r="I362" s="120">
        <v>544</v>
      </c>
      <c r="J362" s="129"/>
      <c r="K362" s="129"/>
      <c r="L362" s="122">
        <v>355110</v>
      </c>
      <c r="M362" s="123">
        <v>0.6</v>
      </c>
      <c r="N362" s="122">
        <v>213070</v>
      </c>
      <c r="O362" s="124"/>
      <c r="P362" s="125">
        <f t="shared" si="6"/>
        <v>653</v>
      </c>
      <c r="Q362" s="126" t="s">
        <v>1330</v>
      </c>
    </row>
    <row r="363" s="3" customFormat="1" ht="15.75" customHeight="1" spans="1:17">
      <c r="A363" s="115" t="s">
        <v>1363</v>
      </c>
      <c r="B363" s="115"/>
      <c r="C363" s="156"/>
      <c r="D363" s="130" t="s">
        <v>847</v>
      </c>
      <c r="E363" s="130">
        <v>201</v>
      </c>
      <c r="F363" s="118" t="s">
        <v>839</v>
      </c>
      <c r="G363" s="131">
        <v>39417</v>
      </c>
      <c r="H363" s="61" t="s">
        <v>840</v>
      </c>
      <c r="I363" s="120">
        <v>544</v>
      </c>
      <c r="J363" s="129"/>
      <c r="K363" s="129"/>
      <c r="L363" s="122">
        <v>355110</v>
      </c>
      <c r="M363" s="123">
        <v>0.6</v>
      </c>
      <c r="N363" s="122">
        <v>213070</v>
      </c>
      <c r="O363" s="124"/>
      <c r="P363" s="125">
        <f t="shared" si="6"/>
        <v>653</v>
      </c>
      <c r="Q363" s="126" t="s">
        <v>1330</v>
      </c>
    </row>
    <row r="364" s="3" customFormat="1" ht="15.75" customHeight="1" spans="1:17">
      <c r="A364" s="115" t="s">
        <v>1364</v>
      </c>
      <c r="B364" s="115"/>
      <c r="C364" s="156"/>
      <c r="D364" s="130" t="s">
        <v>847</v>
      </c>
      <c r="E364" s="130">
        <v>307</v>
      </c>
      <c r="F364" s="118" t="s">
        <v>839</v>
      </c>
      <c r="G364" s="131">
        <v>39417</v>
      </c>
      <c r="H364" s="61" t="s">
        <v>840</v>
      </c>
      <c r="I364" s="120">
        <v>544</v>
      </c>
      <c r="J364" s="129"/>
      <c r="K364" s="129"/>
      <c r="L364" s="122">
        <v>355110</v>
      </c>
      <c r="M364" s="123">
        <v>0.6</v>
      </c>
      <c r="N364" s="122">
        <v>213070</v>
      </c>
      <c r="O364" s="124"/>
      <c r="P364" s="125">
        <f t="shared" si="6"/>
        <v>653</v>
      </c>
      <c r="Q364" s="126" t="s">
        <v>1330</v>
      </c>
    </row>
    <row r="365" s="3" customFormat="1" ht="15.75" customHeight="1" spans="1:17">
      <c r="A365" s="115" t="s">
        <v>1365</v>
      </c>
      <c r="B365" s="115"/>
      <c r="C365" s="156"/>
      <c r="D365" s="130" t="s">
        <v>847</v>
      </c>
      <c r="E365" s="130">
        <v>308</v>
      </c>
      <c r="F365" s="118" t="s">
        <v>839</v>
      </c>
      <c r="G365" s="131">
        <v>39417</v>
      </c>
      <c r="H365" s="61" t="s">
        <v>840</v>
      </c>
      <c r="I365" s="120">
        <v>544</v>
      </c>
      <c r="J365" s="129"/>
      <c r="K365" s="129"/>
      <c r="L365" s="122">
        <v>355110</v>
      </c>
      <c r="M365" s="123">
        <v>0.6</v>
      </c>
      <c r="N365" s="122">
        <v>213070</v>
      </c>
      <c r="O365" s="124"/>
      <c r="P365" s="125">
        <f t="shared" si="6"/>
        <v>653</v>
      </c>
      <c r="Q365" s="126" t="s">
        <v>1330</v>
      </c>
    </row>
    <row r="366" s="2" customFormat="1" ht="15.75" customHeight="1" spans="1:17">
      <c r="A366" s="115" t="s">
        <v>1366</v>
      </c>
      <c r="B366" s="115"/>
      <c r="C366" s="156"/>
      <c r="D366" s="130" t="s">
        <v>847</v>
      </c>
      <c r="E366" s="130">
        <v>309</v>
      </c>
      <c r="F366" s="118" t="s">
        <v>839</v>
      </c>
      <c r="G366" s="131">
        <v>39417</v>
      </c>
      <c r="H366" s="61" t="s">
        <v>840</v>
      </c>
      <c r="I366" s="120">
        <v>544</v>
      </c>
      <c r="J366" s="129"/>
      <c r="K366" s="129"/>
      <c r="L366" s="122">
        <v>355110</v>
      </c>
      <c r="M366" s="123">
        <v>0.6</v>
      </c>
      <c r="N366" s="122">
        <v>213070</v>
      </c>
      <c r="O366" s="124"/>
      <c r="P366" s="125">
        <f t="shared" si="6"/>
        <v>653</v>
      </c>
      <c r="Q366" s="126" t="s">
        <v>1330</v>
      </c>
    </row>
    <row r="367" s="2" customFormat="1" ht="15.75" customHeight="1" spans="1:17">
      <c r="A367" s="115" t="s">
        <v>1367</v>
      </c>
      <c r="B367" s="115"/>
      <c r="C367" s="156"/>
      <c r="D367" s="130" t="s">
        <v>847</v>
      </c>
      <c r="E367" s="130">
        <v>310</v>
      </c>
      <c r="F367" s="118" t="s">
        <v>839</v>
      </c>
      <c r="G367" s="131">
        <v>39417</v>
      </c>
      <c r="H367" s="61" t="s">
        <v>840</v>
      </c>
      <c r="I367" s="120">
        <v>544</v>
      </c>
      <c r="J367" s="129"/>
      <c r="K367" s="129"/>
      <c r="L367" s="122">
        <v>355110</v>
      </c>
      <c r="M367" s="123">
        <v>0.6</v>
      </c>
      <c r="N367" s="122">
        <v>213070</v>
      </c>
      <c r="O367" s="124"/>
      <c r="P367" s="125">
        <f t="shared" si="6"/>
        <v>653</v>
      </c>
      <c r="Q367" s="126" t="s">
        <v>1330</v>
      </c>
    </row>
    <row r="368" s="2" customFormat="1" ht="15.75" customHeight="1" spans="1:17">
      <c r="A368" s="115" t="s">
        <v>1368</v>
      </c>
      <c r="B368" s="115"/>
      <c r="C368" s="156"/>
      <c r="D368" s="118" t="s">
        <v>1229</v>
      </c>
      <c r="E368" s="130">
        <v>401</v>
      </c>
      <c r="F368" s="118" t="s">
        <v>839</v>
      </c>
      <c r="G368" s="131">
        <v>39417</v>
      </c>
      <c r="H368" s="61" t="s">
        <v>840</v>
      </c>
      <c r="I368" s="120">
        <v>848</v>
      </c>
      <c r="J368" s="129"/>
      <c r="K368" s="129"/>
      <c r="L368" s="122">
        <v>553550</v>
      </c>
      <c r="M368" s="123">
        <v>0.6</v>
      </c>
      <c r="N368" s="122">
        <v>332130</v>
      </c>
      <c r="O368" s="124"/>
      <c r="P368" s="125">
        <f t="shared" si="6"/>
        <v>653</v>
      </c>
      <c r="Q368" s="126" t="s">
        <v>1330</v>
      </c>
    </row>
    <row r="369" s="2" customFormat="1" ht="15.75" customHeight="1" spans="1:17">
      <c r="A369" s="115" t="s">
        <v>1369</v>
      </c>
      <c r="B369" s="115"/>
      <c r="C369" s="156"/>
      <c r="D369" s="118" t="s">
        <v>1229</v>
      </c>
      <c r="E369" s="130">
        <v>402</v>
      </c>
      <c r="F369" s="118" t="s">
        <v>839</v>
      </c>
      <c r="G369" s="131">
        <v>39417</v>
      </c>
      <c r="H369" s="61" t="s">
        <v>840</v>
      </c>
      <c r="I369" s="120">
        <v>848</v>
      </c>
      <c r="J369" s="129"/>
      <c r="K369" s="129"/>
      <c r="L369" s="122">
        <v>553550</v>
      </c>
      <c r="M369" s="123">
        <v>0.6</v>
      </c>
      <c r="N369" s="122">
        <v>332130</v>
      </c>
      <c r="O369" s="124"/>
      <c r="P369" s="125">
        <f t="shared" si="6"/>
        <v>653</v>
      </c>
      <c r="Q369" s="126" t="s">
        <v>1330</v>
      </c>
    </row>
    <row r="370" s="2" customFormat="1" ht="15.75" customHeight="1" spans="1:17">
      <c r="A370" s="115" t="s">
        <v>1370</v>
      </c>
      <c r="B370" s="115"/>
      <c r="C370" s="156"/>
      <c r="D370" s="118" t="s">
        <v>1229</v>
      </c>
      <c r="E370" s="130">
        <v>403</v>
      </c>
      <c r="F370" s="118" t="s">
        <v>839</v>
      </c>
      <c r="G370" s="131">
        <v>39417</v>
      </c>
      <c r="H370" s="61" t="s">
        <v>840</v>
      </c>
      <c r="I370" s="120">
        <v>848</v>
      </c>
      <c r="J370" s="129"/>
      <c r="K370" s="129"/>
      <c r="L370" s="122">
        <v>553550</v>
      </c>
      <c r="M370" s="123">
        <v>0.6</v>
      </c>
      <c r="N370" s="122">
        <v>332130</v>
      </c>
      <c r="O370" s="124"/>
      <c r="P370" s="125">
        <f t="shared" si="6"/>
        <v>653</v>
      </c>
      <c r="Q370" s="126" t="s">
        <v>1330</v>
      </c>
    </row>
    <row r="371" s="2" customFormat="1" ht="15.75" customHeight="1" spans="1:17">
      <c r="A371" s="115" t="s">
        <v>1371</v>
      </c>
      <c r="B371" s="115"/>
      <c r="C371" s="156"/>
      <c r="D371" s="118" t="s">
        <v>1229</v>
      </c>
      <c r="E371" s="130">
        <v>404</v>
      </c>
      <c r="F371" s="118" t="s">
        <v>839</v>
      </c>
      <c r="G371" s="131">
        <v>39417</v>
      </c>
      <c r="H371" s="61" t="s">
        <v>840</v>
      </c>
      <c r="I371" s="120">
        <v>848</v>
      </c>
      <c r="J371" s="129"/>
      <c r="K371" s="129"/>
      <c r="L371" s="122">
        <v>553550</v>
      </c>
      <c r="M371" s="123">
        <v>0.6</v>
      </c>
      <c r="N371" s="122">
        <v>332130</v>
      </c>
      <c r="O371" s="124"/>
      <c r="P371" s="125">
        <f t="shared" si="6"/>
        <v>653</v>
      </c>
      <c r="Q371" s="126" t="s">
        <v>1330</v>
      </c>
    </row>
    <row r="372" s="2" customFormat="1" ht="15.75" customHeight="1" spans="1:17">
      <c r="A372" s="115" t="s">
        <v>1372</v>
      </c>
      <c r="B372" s="115"/>
      <c r="C372" s="156"/>
      <c r="D372" s="118" t="s">
        <v>1229</v>
      </c>
      <c r="E372" s="130">
        <v>405</v>
      </c>
      <c r="F372" s="118" t="s">
        <v>839</v>
      </c>
      <c r="G372" s="131">
        <v>39417</v>
      </c>
      <c r="H372" s="61" t="s">
        <v>840</v>
      </c>
      <c r="I372" s="120">
        <v>848</v>
      </c>
      <c r="J372" s="129"/>
      <c r="K372" s="129"/>
      <c r="L372" s="122">
        <v>553550</v>
      </c>
      <c r="M372" s="123">
        <v>0.6</v>
      </c>
      <c r="N372" s="122">
        <v>332130</v>
      </c>
      <c r="O372" s="124"/>
      <c r="P372" s="125">
        <f t="shared" si="6"/>
        <v>653</v>
      </c>
      <c r="Q372" s="126" t="s">
        <v>1330</v>
      </c>
    </row>
    <row r="373" s="2" customFormat="1" ht="15.75" customHeight="1" spans="1:17">
      <c r="A373" s="115" t="s">
        <v>1373</v>
      </c>
      <c r="B373" s="115"/>
      <c r="C373" s="156"/>
      <c r="D373" s="118" t="s">
        <v>1229</v>
      </c>
      <c r="E373" s="130">
        <v>407</v>
      </c>
      <c r="F373" s="118" t="s">
        <v>839</v>
      </c>
      <c r="G373" s="131">
        <v>39417</v>
      </c>
      <c r="H373" s="61" t="s">
        <v>840</v>
      </c>
      <c r="I373" s="120">
        <v>848</v>
      </c>
      <c r="J373" s="129"/>
      <c r="K373" s="129"/>
      <c r="L373" s="122">
        <v>553550</v>
      </c>
      <c r="M373" s="123">
        <v>0.6</v>
      </c>
      <c r="N373" s="122">
        <v>332130</v>
      </c>
      <c r="O373" s="124"/>
      <c r="P373" s="125">
        <f t="shared" si="6"/>
        <v>653</v>
      </c>
      <c r="Q373" s="126" t="s">
        <v>1330</v>
      </c>
    </row>
    <row r="374" s="2" customFormat="1" ht="15.75" customHeight="1" spans="1:17">
      <c r="A374" s="115" t="s">
        <v>1374</v>
      </c>
      <c r="B374" s="115"/>
      <c r="C374" s="156"/>
      <c r="D374" s="118" t="s">
        <v>1375</v>
      </c>
      <c r="E374" s="130">
        <v>408</v>
      </c>
      <c r="F374" s="118" t="s">
        <v>839</v>
      </c>
      <c r="G374" s="131">
        <v>39417</v>
      </c>
      <c r="H374" s="61" t="s">
        <v>840</v>
      </c>
      <c r="I374" s="120">
        <v>516</v>
      </c>
      <c r="J374" s="129"/>
      <c r="K374" s="129"/>
      <c r="L374" s="122">
        <v>336830</v>
      </c>
      <c r="M374" s="123">
        <v>0.6</v>
      </c>
      <c r="N374" s="122">
        <v>202100</v>
      </c>
      <c r="O374" s="124"/>
      <c r="P374" s="125">
        <f t="shared" si="6"/>
        <v>653</v>
      </c>
      <c r="Q374" s="126" t="s">
        <v>1330</v>
      </c>
    </row>
    <row r="375" s="2" customFormat="1" ht="15.75" customHeight="1" spans="1:17">
      <c r="A375" s="115" t="s">
        <v>1376</v>
      </c>
      <c r="B375" s="115"/>
      <c r="C375" s="156"/>
      <c r="D375" s="118" t="s">
        <v>1375</v>
      </c>
      <c r="E375" s="130">
        <v>409</v>
      </c>
      <c r="F375" s="118" t="s">
        <v>839</v>
      </c>
      <c r="G375" s="131">
        <v>39417</v>
      </c>
      <c r="H375" s="61" t="s">
        <v>840</v>
      </c>
      <c r="I375" s="120">
        <v>336</v>
      </c>
      <c r="J375" s="129"/>
      <c r="K375" s="129"/>
      <c r="L375" s="122">
        <v>219330</v>
      </c>
      <c r="M375" s="123">
        <v>0.6</v>
      </c>
      <c r="N375" s="122">
        <v>131600</v>
      </c>
      <c r="O375" s="124"/>
      <c r="P375" s="125">
        <f t="shared" si="6"/>
        <v>653</v>
      </c>
      <c r="Q375" s="126" t="s">
        <v>1330</v>
      </c>
    </row>
    <row r="376" s="2" customFormat="1" ht="15.75" customHeight="1" spans="1:17">
      <c r="A376" s="115" t="s">
        <v>1377</v>
      </c>
      <c r="B376" s="115"/>
      <c r="C376" s="156"/>
      <c r="D376" s="118" t="s">
        <v>1375</v>
      </c>
      <c r="E376" s="130">
        <v>410</v>
      </c>
      <c r="F376" s="118" t="s">
        <v>839</v>
      </c>
      <c r="G376" s="131">
        <v>39417</v>
      </c>
      <c r="H376" s="61" t="s">
        <v>840</v>
      </c>
      <c r="I376" s="120">
        <v>516</v>
      </c>
      <c r="J376" s="129"/>
      <c r="K376" s="129"/>
      <c r="L376" s="122">
        <v>336830</v>
      </c>
      <c r="M376" s="123">
        <v>0.6</v>
      </c>
      <c r="N376" s="122">
        <v>202100</v>
      </c>
      <c r="O376" s="124"/>
      <c r="P376" s="125">
        <f t="shared" si="6"/>
        <v>653</v>
      </c>
      <c r="Q376" s="126" t="s">
        <v>1330</v>
      </c>
    </row>
    <row r="377" s="2" customFormat="1" ht="15.75" customHeight="1" spans="1:17">
      <c r="A377" s="115" t="s">
        <v>1378</v>
      </c>
      <c r="B377" s="115"/>
      <c r="C377" s="156"/>
      <c r="D377" s="118" t="s">
        <v>1375</v>
      </c>
      <c r="E377" s="130">
        <v>411</v>
      </c>
      <c r="F377" s="118" t="s">
        <v>839</v>
      </c>
      <c r="G377" s="131">
        <v>39417</v>
      </c>
      <c r="H377" s="61" t="s">
        <v>840</v>
      </c>
      <c r="I377" s="120">
        <v>516</v>
      </c>
      <c r="J377" s="129"/>
      <c r="K377" s="129"/>
      <c r="L377" s="122">
        <v>336830</v>
      </c>
      <c r="M377" s="123">
        <v>0.6</v>
      </c>
      <c r="N377" s="122">
        <v>202100</v>
      </c>
      <c r="O377" s="124"/>
      <c r="P377" s="125">
        <f t="shared" si="6"/>
        <v>653</v>
      </c>
      <c r="Q377" s="126" t="s">
        <v>1330</v>
      </c>
    </row>
    <row r="378" s="75" customFormat="1" ht="15.75" customHeight="1" spans="1:17">
      <c r="A378" s="115" t="s">
        <v>1379</v>
      </c>
      <c r="B378" s="115"/>
      <c r="C378" s="156"/>
      <c r="D378" s="118" t="s">
        <v>1380</v>
      </c>
      <c r="E378" s="165"/>
      <c r="F378" s="118" t="s">
        <v>839</v>
      </c>
      <c r="G378" s="131">
        <v>39417</v>
      </c>
      <c r="H378" s="61" t="s">
        <v>840</v>
      </c>
      <c r="I378" s="120">
        <v>400</v>
      </c>
      <c r="J378" s="129"/>
      <c r="K378" s="129"/>
      <c r="L378" s="122">
        <v>269890</v>
      </c>
      <c r="M378" s="123">
        <v>0.6</v>
      </c>
      <c r="N378" s="122">
        <v>161930</v>
      </c>
      <c r="O378" s="124"/>
      <c r="P378" s="125">
        <f t="shared" si="6"/>
        <v>675</v>
      </c>
      <c r="Q378" s="126" t="s">
        <v>1330</v>
      </c>
    </row>
    <row r="379" s="2" customFormat="1" ht="15.75" customHeight="1" spans="1:17">
      <c r="A379" s="115" t="s">
        <v>1381</v>
      </c>
      <c r="B379" s="115"/>
      <c r="C379" s="156"/>
      <c r="D379" s="130" t="s">
        <v>929</v>
      </c>
      <c r="E379" s="130">
        <v>1</v>
      </c>
      <c r="F379" s="130" t="s">
        <v>931</v>
      </c>
      <c r="G379" s="119">
        <v>39417</v>
      </c>
      <c r="H379" s="61" t="s">
        <v>840</v>
      </c>
      <c r="I379" s="166">
        <v>20</v>
      </c>
      <c r="J379" s="129"/>
      <c r="K379" s="129"/>
      <c r="L379" s="122">
        <v>16180</v>
      </c>
      <c r="M379" s="123">
        <v>0.73</v>
      </c>
      <c r="N379" s="122">
        <v>11810</v>
      </c>
      <c r="O379" s="124"/>
      <c r="P379" s="125">
        <f t="shared" si="6"/>
        <v>809</v>
      </c>
      <c r="Q379" s="126" t="s">
        <v>1330</v>
      </c>
    </row>
    <row r="380" s="2" customFormat="1" ht="15.75" customHeight="1" spans="1:17">
      <c r="A380" s="115" t="s">
        <v>1382</v>
      </c>
      <c r="B380" s="115"/>
      <c r="C380" s="156"/>
      <c r="D380" s="130" t="s">
        <v>929</v>
      </c>
      <c r="E380" s="130">
        <v>2</v>
      </c>
      <c r="F380" s="130" t="s">
        <v>931</v>
      </c>
      <c r="G380" s="119">
        <v>39417</v>
      </c>
      <c r="H380" s="61" t="s">
        <v>840</v>
      </c>
      <c r="I380" s="166">
        <v>20</v>
      </c>
      <c r="J380" s="129"/>
      <c r="K380" s="129"/>
      <c r="L380" s="122">
        <v>16180</v>
      </c>
      <c r="M380" s="123">
        <v>0.73</v>
      </c>
      <c r="N380" s="122">
        <v>11810</v>
      </c>
      <c r="O380" s="124"/>
      <c r="P380" s="125">
        <f t="shared" si="6"/>
        <v>809</v>
      </c>
      <c r="Q380" s="126" t="s">
        <v>1330</v>
      </c>
    </row>
    <row r="381" s="2" customFormat="1" ht="15.75" customHeight="1" spans="1:17">
      <c r="A381" s="115" t="s">
        <v>1383</v>
      </c>
      <c r="B381" s="115"/>
      <c r="C381" s="156"/>
      <c r="D381" s="130" t="s">
        <v>929</v>
      </c>
      <c r="E381" s="130">
        <v>3</v>
      </c>
      <c r="F381" s="130" t="s">
        <v>931</v>
      </c>
      <c r="G381" s="119">
        <v>39417</v>
      </c>
      <c r="H381" s="61" t="s">
        <v>840</v>
      </c>
      <c r="I381" s="166">
        <v>20</v>
      </c>
      <c r="J381" s="129"/>
      <c r="K381" s="129"/>
      <c r="L381" s="122">
        <v>16180</v>
      </c>
      <c r="M381" s="123">
        <v>0.73</v>
      </c>
      <c r="N381" s="122">
        <v>11810</v>
      </c>
      <c r="O381" s="124"/>
      <c r="P381" s="125">
        <f t="shared" si="6"/>
        <v>809</v>
      </c>
      <c r="Q381" s="126" t="s">
        <v>1330</v>
      </c>
    </row>
    <row r="382" s="2" customFormat="1" ht="15.75" customHeight="1" spans="1:17">
      <c r="A382" s="115" t="s">
        <v>1384</v>
      </c>
      <c r="B382" s="115"/>
      <c r="C382" s="156"/>
      <c r="D382" s="130" t="s">
        <v>937</v>
      </c>
      <c r="E382" s="130">
        <v>1</v>
      </c>
      <c r="F382" s="130" t="s">
        <v>938</v>
      </c>
      <c r="G382" s="119">
        <v>43252</v>
      </c>
      <c r="H382" s="61" t="s">
        <v>840</v>
      </c>
      <c r="I382" s="166">
        <v>540</v>
      </c>
      <c r="J382" s="129"/>
      <c r="K382" s="129"/>
      <c r="L382" s="122">
        <v>361860</v>
      </c>
      <c r="M382" s="123">
        <v>0.91</v>
      </c>
      <c r="N382" s="122">
        <v>329290</v>
      </c>
      <c r="O382" s="124"/>
      <c r="P382" s="125">
        <f t="shared" si="6"/>
        <v>670</v>
      </c>
      <c r="Q382" s="126" t="s">
        <v>1330</v>
      </c>
    </row>
    <row r="383" s="2" customFormat="1" ht="15.75" customHeight="1" spans="1:17">
      <c r="A383" s="115" t="s">
        <v>1385</v>
      </c>
      <c r="B383" s="115"/>
      <c r="C383" s="156"/>
      <c r="D383" s="130" t="s">
        <v>937</v>
      </c>
      <c r="E383" s="130">
        <v>2</v>
      </c>
      <c r="F383" s="130" t="s">
        <v>938</v>
      </c>
      <c r="G383" s="119">
        <v>43252</v>
      </c>
      <c r="H383" s="61" t="s">
        <v>840</v>
      </c>
      <c r="I383" s="166">
        <v>540</v>
      </c>
      <c r="J383" s="129"/>
      <c r="K383" s="129"/>
      <c r="L383" s="122">
        <v>361860</v>
      </c>
      <c r="M383" s="123">
        <v>0.91</v>
      </c>
      <c r="N383" s="122">
        <v>329290</v>
      </c>
      <c r="O383" s="124"/>
      <c r="P383" s="125">
        <f t="shared" si="6"/>
        <v>670</v>
      </c>
      <c r="Q383" s="126" t="s">
        <v>1330</v>
      </c>
    </row>
    <row r="384" ht="15.75" customHeight="1" spans="1:17">
      <c r="A384" s="115" t="s">
        <v>1386</v>
      </c>
      <c r="B384" s="112"/>
      <c r="C384" s="156"/>
      <c r="D384" s="108" t="s">
        <v>1387</v>
      </c>
      <c r="E384" s="108"/>
      <c r="F384" s="132"/>
      <c r="G384" s="119">
        <v>40452</v>
      </c>
      <c r="H384" s="133" t="s">
        <v>941</v>
      </c>
      <c r="I384" s="134">
        <v>1</v>
      </c>
      <c r="J384" s="135">
        <v>12600</v>
      </c>
      <c r="K384" s="136">
        <v>7860.69</v>
      </c>
      <c r="L384" s="137">
        <v>18830</v>
      </c>
      <c r="M384" s="138">
        <v>0.44</v>
      </c>
      <c r="N384" s="139">
        <v>8290</v>
      </c>
      <c r="O384" s="140"/>
      <c r="P384" s="141"/>
      <c r="Q384" s="142" t="s">
        <v>1330</v>
      </c>
    </row>
    <row r="385" ht="15.75" customHeight="1" spans="1:17">
      <c r="A385" s="115" t="s">
        <v>1388</v>
      </c>
      <c r="B385" s="112"/>
      <c r="C385" s="156"/>
      <c r="D385" s="108" t="s">
        <v>1389</v>
      </c>
      <c r="E385" s="108"/>
      <c r="F385" s="132"/>
      <c r="G385" s="119">
        <v>40513</v>
      </c>
      <c r="H385" s="133" t="s">
        <v>941</v>
      </c>
      <c r="I385" s="134">
        <v>1</v>
      </c>
      <c r="J385" s="135">
        <v>13127.76</v>
      </c>
      <c r="K385" s="136">
        <v>8294.77</v>
      </c>
      <c r="L385" s="137">
        <v>19620</v>
      </c>
      <c r="M385" s="138">
        <v>0.59</v>
      </c>
      <c r="N385" s="139">
        <v>11580</v>
      </c>
      <c r="O385" s="140"/>
      <c r="P385" s="141"/>
      <c r="Q385" s="142" t="s">
        <v>1330</v>
      </c>
    </row>
    <row r="386" ht="15.75" customHeight="1" spans="1:17">
      <c r="A386" s="115" t="s">
        <v>1390</v>
      </c>
      <c r="B386" s="112"/>
      <c r="C386" s="156"/>
      <c r="D386" s="108" t="s">
        <v>945</v>
      </c>
      <c r="E386" s="108"/>
      <c r="F386" s="132"/>
      <c r="G386" s="119">
        <v>39784</v>
      </c>
      <c r="H386" s="133" t="s">
        <v>941</v>
      </c>
      <c r="I386" s="134">
        <v>1</v>
      </c>
      <c r="J386" s="135">
        <v>20520</v>
      </c>
      <c r="K386" s="136">
        <v>11015.38</v>
      </c>
      <c r="L386" s="137">
        <v>35070</v>
      </c>
      <c r="M386" s="138">
        <v>0.49</v>
      </c>
      <c r="N386" s="139">
        <v>17180</v>
      </c>
      <c r="O386" s="140"/>
      <c r="P386" s="141"/>
      <c r="Q386" s="142" t="s">
        <v>1330</v>
      </c>
    </row>
    <row r="387" ht="15.75" customHeight="1" spans="1:17">
      <c r="A387" s="115" t="s">
        <v>1391</v>
      </c>
      <c r="B387" s="112"/>
      <c r="C387" s="156"/>
      <c r="D387" s="108" t="s">
        <v>1392</v>
      </c>
      <c r="E387" s="108"/>
      <c r="F387" s="132"/>
      <c r="G387" s="119">
        <v>40756</v>
      </c>
      <c r="H387" s="133" t="s">
        <v>941</v>
      </c>
      <c r="I387" s="134">
        <v>1</v>
      </c>
      <c r="J387" s="135">
        <v>54916</v>
      </c>
      <c r="K387" s="136">
        <v>36437.99</v>
      </c>
      <c r="L387" s="137">
        <v>80190</v>
      </c>
      <c r="M387" s="138">
        <v>0.62</v>
      </c>
      <c r="N387" s="139">
        <v>49720</v>
      </c>
      <c r="O387" s="140"/>
      <c r="P387" s="141"/>
      <c r="Q387" s="142" t="s">
        <v>1330</v>
      </c>
    </row>
    <row r="388" ht="15.75" customHeight="1" spans="1:17">
      <c r="A388" s="115" t="s">
        <v>1393</v>
      </c>
      <c r="B388" s="112"/>
      <c r="C388" s="156"/>
      <c r="D388" s="108" t="s">
        <v>1394</v>
      </c>
      <c r="E388" s="108"/>
      <c r="F388" s="132"/>
      <c r="G388" s="119">
        <v>40817</v>
      </c>
      <c r="H388" s="133" t="s">
        <v>941</v>
      </c>
      <c r="I388" s="134">
        <v>1</v>
      </c>
      <c r="J388" s="135">
        <v>9800</v>
      </c>
      <c r="K388" s="136">
        <v>6579.72</v>
      </c>
      <c r="L388" s="137">
        <v>14310</v>
      </c>
      <c r="M388" s="138">
        <v>0.63</v>
      </c>
      <c r="N388" s="139">
        <v>9020</v>
      </c>
      <c r="O388" s="140"/>
      <c r="P388" s="141"/>
      <c r="Q388" s="142" t="s">
        <v>1330</v>
      </c>
    </row>
    <row r="389" ht="15.75" customHeight="1" spans="1:17">
      <c r="A389" s="115" t="s">
        <v>1395</v>
      </c>
      <c r="B389" s="112"/>
      <c r="C389" s="156"/>
      <c r="D389" s="108" t="s">
        <v>1396</v>
      </c>
      <c r="E389" s="108"/>
      <c r="F389" s="132"/>
      <c r="G389" s="119">
        <v>41091</v>
      </c>
      <c r="H389" s="133" t="s">
        <v>941</v>
      </c>
      <c r="I389" s="134">
        <v>1</v>
      </c>
      <c r="J389" s="135">
        <v>94244</v>
      </c>
      <c r="K389" s="136">
        <v>66637.59</v>
      </c>
      <c r="L389" s="137">
        <v>131210</v>
      </c>
      <c r="M389" s="138">
        <v>0.67</v>
      </c>
      <c r="N389" s="139">
        <v>87910</v>
      </c>
      <c r="O389" s="140"/>
      <c r="P389" s="141"/>
      <c r="Q389" s="142" t="s">
        <v>1330</v>
      </c>
    </row>
    <row r="390" ht="15.75" customHeight="1" spans="1:17">
      <c r="A390" s="115" t="s">
        <v>1397</v>
      </c>
      <c r="B390" s="112"/>
      <c r="C390" s="156"/>
      <c r="D390" s="108" t="s">
        <v>1398</v>
      </c>
      <c r="E390" s="108"/>
      <c r="F390" s="132"/>
      <c r="G390" s="119">
        <v>41091</v>
      </c>
      <c r="H390" s="133" t="s">
        <v>941</v>
      </c>
      <c r="I390" s="134">
        <v>1</v>
      </c>
      <c r="J390" s="135">
        <v>2830000</v>
      </c>
      <c r="K390" s="136">
        <v>2001045.37</v>
      </c>
      <c r="L390" s="137">
        <v>3940030</v>
      </c>
      <c r="M390" s="138">
        <v>0.67</v>
      </c>
      <c r="N390" s="139">
        <v>2639820</v>
      </c>
      <c r="O390" s="140"/>
      <c r="P390" s="141"/>
      <c r="Q390" s="142" t="s">
        <v>1330</v>
      </c>
    </row>
    <row r="391" ht="15.75" customHeight="1" spans="1:17">
      <c r="A391" s="115" t="s">
        <v>1399</v>
      </c>
      <c r="B391" s="112"/>
      <c r="C391" s="156"/>
      <c r="D391" s="108" t="s">
        <v>1270</v>
      </c>
      <c r="E391" s="108"/>
      <c r="F391" s="132"/>
      <c r="G391" s="119">
        <v>41183</v>
      </c>
      <c r="H391" s="133" t="s">
        <v>941</v>
      </c>
      <c r="I391" s="134">
        <v>1</v>
      </c>
      <c r="J391" s="135">
        <v>64258</v>
      </c>
      <c r="K391" s="136">
        <v>46197.82</v>
      </c>
      <c r="L391" s="137">
        <v>89460</v>
      </c>
      <c r="M391" s="138">
        <v>0.68</v>
      </c>
      <c r="N391" s="139">
        <v>60830</v>
      </c>
      <c r="O391" s="140"/>
      <c r="P391" s="141"/>
      <c r="Q391" s="142" t="s">
        <v>1330</v>
      </c>
    </row>
    <row r="392" ht="15.75" customHeight="1" spans="1:17">
      <c r="A392" s="115" t="s">
        <v>1400</v>
      </c>
      <c r="B392" s="112"/>
      <c r="C392" s="156"/>
      <c r="D392" s="108" t="s">
        <v>1401</v>
      </c>
      <c r="E392" s="108"/>
      <c r="F392" s="132"/>
      <c r="G392" s="119">
        <v>41275</v>
      </c>
      <c r="H392" s="133" t="s">
        <v>941</v>
      </c>
      <c r="I392" s="134">
        <v>1</v>
      </c>
      <c r="J392" s="135">
        <v>26454</v>
      </c>
      <c r="K392" s="136">
        <v>19333.01</v>
      </c>
      <c r="L392" s="137">
        <v>35930</v>
      </c>
      <c r="M392" s="138">
        <v>0.59</v>
      </c>
      <c r="N392" s="139">
        <v>21200</v>
      </c>
      <c r="O392" s="140"/>
      <c r="P392" s="141"/>
      <c r="Q392" s="142" t="s">
        <v>1330</v>
      </c>
    </row>
    <row r="393" ht="15.75" customHeight="1" spans="1:17">
      <c r="A393" s="115" t="s">
        <v>1402</v>
      </c>
      <c r="B393" s="112"/>
      <c r="C393" s="156"/>
      <c r="D393" s="108" t="s">
        <v>1403</v>
      </c>
      <c r="E393" s="108"/>
      <c r="F393" s="132"/>
      <c r="G393" s="119">
        <v>41365</v>
      </c>
      <c r="H393" s="133" t="s">
        <v>941</v>
      </c>
      <c r="I393" s="134">
        <v>1</v>
      </c>
      <c r="J393" s="135">
        <v>340000</v>
      </c>
      <c r="K393" s="136">
        <v>252520.34</v>
      </c>
      <c r="L393" s="137">
        <v>461820</v>
      </c>
      <c r="M393" s="138">
        <v>0.7</v>
      </c>
      <c r="N393" s="139">
        <v>323270</v>
      </c>
      <c r="O393" s="140"/>
      <c r="P393" s="141"/>
      <c r="Q393" s="142" t="s">
        <v>1330</v>
      </c>
    </row>
    <row r="394" ht="15.75" customHeight="1" spans="1:17">
      <c r="A394" s="115" t="s">
        <v>1404</v>
      </c>
      <c r="B394" s="112"/>
      <c r="C394" s="156"/>
      <c r="D394" s="108" t="s">
        <v>1405</v>
      </c>
      <c r="E394" s="108"/>
      <c r="F394" s="132"/>
      <c r="G394" s="119">
        <v>41760</v>
      </c>
      <c r="H394" s="133" t="s">
        <v>941</v>
      </c>
      <c r="I394" s="134">
        <v>1</v>
      </c>
      <c r="J394" s="135">
        <v>67618</v>
      </c>
      <c r="K394" s="136">
        <v>53699.06</v>
      </c>
      <c r="L394" s="137">
        <v>88020</v>
      </c>
      <c r="M394" s="138">
        <v>0.76</v>
      </c>
      <c r="N394" s="139">
        <v>66900</v>
      </c>
      <c r="O394" s="140"/>
      <c r="P394" s="141"/>
      <c r="Q394" s="142" t="s">
        <v>1330</v>
      </c>
    </row>
    <row r="395" ht="15.75" customHeight="1" spans="1:17">
      <c r="A395" s="115" t="s">
        <v>1406</v>
      </c>
      <c r="B395" s="112"/>
      <c r="C395" s="156"/>
      <c r="D395" s="108" t="s">
        <v>1278</v>
      </c>
      <c r="E395" s="108"/>
      <c r="F395" s="132"/>
      <c r="G395" s="119">
        <v>41913</v>
      </c>
      <c r="H395" s="133" t="s">
        <v>941</v>
      </c>
      <c r="I395" s="134">
        <v>1</v>
      </c>
      <c r="J395" s="135">
        <v>545941</v>
      </c>
      <c r="K395" s="136">
        <v>444372.35</v>
      </c>
      <c r="L395" s="137">
        <v>710640</v>
      </c>
      <c r="M395" s="138">
        <v>0.78</v>
      </c>
      <c r="N395" s="139">
        <v>554300</v>
      </c>
      <c r="O395" s="140"/>
      <c r="P395" s="141"/>
      <c r="Q395" s="142" t="s">
        <v>1330</v>
      </c>
    </row>
    <row r="396" ht="15.75" customHeight="1" spans="1:17">
      <c r="A396" s="115" t="s">
        <v>1407</v>
      </c>
      <c r="B396" s="112"/>
      <c r="C396" s="156"/>
      <c r="D396" s="108" t="s">
        <v>1408</v>
      </c>
      <c r="E396" s="108"/>
      <c r="F396" s="132"/>
      <c r="G396" s="119">
        <v>41944</v>
      </c>
      <c r="H396" s="133" t="s">
        <v>941</v>
      </c>
      <c r="I396" s="134">
        <v>1</v>
      </c>
      <c r="J396" s="135">
        <v>165139</v>
      </c>
      <c r="K396" s="136">
        <v>135069.01</v>
      </c>
      <c r="L396" s="137">
        <v>214960</v>
      </c>
      <c r="M396" s="138">
        <v>0.78</v>
      </c>
      <c r="N396" s="139">
        <v>167670</v>
      </c>
      <c r="O396" s="140"/>
      <c r="P396" s="141"/>
      <c r="Q396" s="142" t="s">
        <v>1330</v>
      </c>
    </row>
    <row r="397" ht="15.75" customHeight="1" spans="1:17">
      <c r="A397" s="115" t="s">
        <v>1409</v>
      </c>
      <c r="B397" s="112"/>
      <c r="C397" s="156"/>
      <c r="D397" s="108" t="s">
        <v>1410</v>
      </c>
      <c r="E397" s="108"/>
      <c r="F397" s="132"/>
      <c r="G397" s="119">
        <v>42036</v>
      </c>
      <c r="H397" s="133" t="s">
        <v>941</v>
      </c>
      <c r="I397" s="134">
        <v>3</v>
      </c>
      <c r="J397" s="135">
        <v>52421.12</v>
      </c>
      <c r="K397" s="136">
        <v>43497.91</v>
      </c>
      <c r="L397" s="137">
        <v>64680</v>
      </c>
      <c r="M397" s="138">
        <v>0.8</v>
      </c>
      <c r="N397" s="139">
        <v>51740</v>
      </c>
      <c r="O397" s="140"/>
      <c r="P397" s="141"/>
      <c r="Q397" s="143" t="s">
        <v>1330</v>
      </c>
    </row>
    <row r="398" ht="15.75" customHeight="1" spans="1:17">
      <c r="A398" s="115" t="s">
        <v>1411</v>
      </c>
      <c r="B398" s="112"/>
      <c r="C398" s="156"/>
      <c r="D398" s="108" t="s">
        <v>1412</v>
      </c>
      <c r="E398" s="108"/>
      <c r="F398" s="132"/>
      <c r="G398" s="119">
        <v>42339</v>
      </c>
      <c r="H398" s="133" t="s">
        <v>941</v>
      </c>
      <c r="I398" s="134">
        <v>1</v>
      </c>
      <c r="J398" s="135">
        <v>439612.16</v>
      </c>
      <c r="K398" s="136">
        <v>382187.16</v>
      </c>
      <c r="L398" s="137">
        <v>542380</v>
      </c>
      <c r="M398" s="138">
        <v>0.84</v>
      </c>
      <c r="N398" s="139">
        <v>455600</v>
      </c>
      <c r="O398" s="140"/>
      <c r="P398" s="141"/>
      <c r="Q398" s="142" t="s">
        <v>1330</v>
      </c>
    </row>
    <row r="399" ht="15.75" customHeight="1" spans="1:17">
      <c r="A399" s="115" t="s">
        <v>1413</v>
      </c>
      <c r="B399" s="112"/>
      <c r="C399" s="156"/>
      <c r="D399" s="167" t="s">
        <v>1040</v>
      </c>
      <c r="E399" s="167"/>
      <c r="F399" s="18"/>
      <c r="G399" s="168">
        <v>42491</v>
      </c>
      <c r="H399" s="133" t="s">
        <v>941</v>
      </c>
      <c r="I399" s="134">
        <v>1</v>
      </c>
      <c r="J399" s="135">
        <v>10851022</v>
      </c>
      <c r="K399" s="136">
        <v>9648366.95</v>
      </c>
      <c r="L399" s="137">
        <v>13387680</v>
      </c>
      <c r="M399" s="138">
        <v>0.94</v>
      </c>
      <c r="N399" s="139">
        <v>12584420</v>
      </c>
      <c r="O399" s="140"/>
      <c r="P399" s="141"/>
      <c r="Q399" s="142" t="s">
        <v>1330</v>
      </c>
    </row>
    <row r="400" ht="15.75" customHeight="1" spans="1:17">
      <c r="A400" s="115" t="s">
        <v>1414</v>
      </c>
      <c r="B400" s="112"/>
      <c r="C400" s="156"/>
      <c r="D400" s="167" t="s">
        <v>1415</v>
      </c>
      <c r="E400" s="167"/>
      <c r="F400" s="14"/>
      <c r="G400" s="168">
        <v>42583</v>
      </c>
      <c r="H400" s="133" t="s">
        <v>941</v>
      </c>
      <c r="I400" s="134">
        <v>1</v>
      </c>
      <c r="J400" s="135">
        <v>297800</v>
      </c>
      <c r="K400" s="136">
        <v>268330.25</v>
      </c>
      <c r="L400" s="137">
        <v>367420</v>
      </c>
      <c r="M400" s="138">
        <v>0.87</v>
      </c>
      <c r="N400" s="139">
        <v>319660</v>
      </c>
      <c r="O400" s="140"/>
      <c r="P400" s="141"/>
      <c r="Q400" s="142" t="s">
        <v>1330</v>
      </c>
    </row>
    <row r="401" ht="15.75" customHeight="1" spans="1:20">
      <c r="A401" s="115" t="s">
        <v>1416</v>
      </c>
      <c r="B401" s="112"/>
      <c r="C401" s="159"/>
      <c r="D401" s="108" t="s">
        <v>962</v>
      </c>
      <c r="E401" s="108"/>
      <c r="F401" s="132"/>
      <c r="G401" s="119">
        <v>42491</v>
      </c>
      <c r="H401" s="133" t="s">
        <v>941</v>
      </c>
      <c r="I401" s="134">
        <v>1</v>
      </c>
      <c r="J401" s="135">
        <v>225941.59</v>
      </c>
      <c r="K401" s="136">
        <v>200899.79</v>
      </c>
      <c r="L401" s="137">
        <v>278760</v>
      </c>
      <c r="M401" s="138">
        <v>0.86</v>
      </c>
      <c r="N401" s="139">
        <v>239730</v>
      </c>
      <c r="O401" s="140"/>
      <c r="P401" s="141"/>
      <c r="Q401" s="142" t="s">
        <v>1330</v>
      </c>
    </row>
    <row r="402" s="77" customFormat="1" ht="15.75" customHeight="1" spans="1:20">
      <c r="A402" s="115" t="s">
        <v>1417</v>
      </c>
      <c r="B402" s="163"/>
      <c r="C402" s="163"/>
      <c r="D402" s="146" t="s">
        <v>1418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1419</v>
      </c>
      <c r="B403" s="116" t="s">
        <v>1420</v>
      </c>
      <c r="C403" s="117" t="s">
        <v>1421</v>
      </c>
      <c r="D403" s="118" t="s">
        <v>1238</v>
      </c>
      <c r="E403" s="17" t="s">
        <v>1252</v>
      </c>
      <c r="F403" s="14" t="s">
        <v>839</v>
      </c>
      <c r="G403" s="119">
        <v>42095</v>
      </c>
      <c r="H403" s="61" t="s">
        <v>840</v>
      </c>
      <c r="I403" s="18">
        <v>385</v>
      </c>
      <c r="J403" s="121">
        <v>40790483.23</v>
      </c>
      <c r="K403" s="161">
        <v>34337643.29</v>
      </c>
      <c r="L403" s="122">
        <v>251320</v>
      </c>
      <c r="M403" s="123">
        <v>0.82</v>
      </c>
      <c r="N403" s="122">
        <v>206080</v>
      </c>
      <c r="O403" s="124"/>
      <c r="P403" s="125">
        <f t="shared" ref="P403:P424" si="7">L403/I403</f>
        <v>653</v>
      </c>
      <c r="Q403" s="126" t="s">
        <v>1422</v>
      </c>
    </row>
    <row r="404" s="2" customFormat="1" ht="15.75" customHeight="1" spans="1:20">
      <c r="A404" s="115" t="s">
        <v>1423</v>
      </c>
      <c r="B404" s="127"/>
      <c r="C404" s="128"/>
      <c r="D404" s="118" t="s">
        <v>1238</v>
      </c>
      <c r="E404" s="17" t="s">
        <v>1255</v>
      </c>
      <c r="F404" s="14" t="s">
        <v>839</v>
      </c>
      <c r="G404" s="119">
        <v>42095</v>
      </c>
      <c r="H404" s="61" t="s">
        <v>840</v>
      </c>
      <c r="I404" s="18">
        <v>385</v>
      </c>
      <c r="J404" s="129"/>
      <c r="K404" s="129"/>
      <c r="L404" s="122">
        <v>251320</v>
      </c>
      <c r="M404" s="123">
        <v>0.82</v>
      </c>
      <c r="N404" s="122">
        <v>206080</v>
      </c>
      <c r="O404" s="124"/>
      <c r="P404" s="125">
        <f t="shared" si="7"/>
        <v>653</v>
      </c>
      <c r="Q404" s="126" t="s">
        <v>1422</v>
      </c>
    </row>
    <row r="405" s="2" customFormat="1" ht="15.75" customHeight="1" spans="1:20">
      <c r="A405" s="115" t="s">
        <v>1424</v>
      </c>
      <c r="B405" s="127"/>
      <c r="C405" s="128"/>
      <c r="D405" s="118" t="s">
        <v>847</v>
      </c>
      <c r="E405" s="17" t="s">
        <v>1252</v>
      </c>
      <c r="F405" s="14" t="s">
        <v>839</v>
      </c>
      <c r="G405" s="119">
        <v>42095</v>
      </c>
      <c r="H405" s="61" t="s">
        <v>840</v>
      </c>
      <c r="I405" s="18">
        <v>1237</v>
      </c>
      <c r="J405" s="129"/>
      <c r="K405" s="129"/>
      <c r="L405" s="122">
        <v>807480</v>
      </c>
      <c r="M405" s="123">
        <v>0.82</v>
      </c>
      <c r="N405" s="122">
        <v>662130</v>
      </c>
      <c r="O405" s="124"/>
      <c r="P405" s="125">
        <f t="shared" si="7"/>
        <v>653</v>
      </c>
      <c r="Q405" s="126" t="s">
        <v>1422</v>
      </c>
    </row>
    <row r="406" s="75" customFormat="1" ht="15.75" customHeight="1" spans="1:20">
      <c r="A406" s="115" t="s">
        <v>1425</v>
      </c>
      <c r="B406" s="127"/>
      <c r="C406" s="128"/>
      <c r="D406" s="118" t="s">
        <v>847</v>
      </c>
      <c r="E406" s="17" t="s">
        <v>1255</v>
      </c>
      <c r="F406" s="14" t="s">
        <v>839</v>
      </c>
      <c r="G406" s="119">
        <v>42095</v>
      </c>
      <c r="H406" s="61" t="s">
        <v>840</v>
      </c>
      <c r="I406" s="18">
        <v>1237</v>
      </c>
      <c r="J406" s="129"/>
      <c r="K406" s="129"/>
      <c r="L406" s="122">
        <v>807480</v>
      </c>
      <c r="M406" s="123">
        <v>0.82</v>
      </c>
      <c r="N406" s="122">
        <v>662130</v>
      </c>
      <c r="O406" s="124"/>
      <c r="P406" s="125">
        <f t="shared" si="7"/>
        <v>653</v>
      </c>
      <c r="Q406" s="126" t="s">
        <v>1422</v>
      </c>
    </row>
    <row r="407" s="2" customFormat="1" ht="15.75" customHeight="1" spans="1:20">
      <c r="A407" s="115" t="s">
        <v>1426</v>
      </c>
      <c r="B407" s="127"/>
      <c r="C407" s="128"/>
      <c r="D407" s="118" t="s">
        <v>837</v>
      </c>
      <c r="E407" s="17" t="s">
        <v>1252</v>
      </c>
      <c r="F407" s="18" t="s">
        <v>839</v>
      </c>
      <c r="G407" s="119">
        <v>42095</v>
      </c>
      <c r="H407" s="61" t="s">
        <v>840</v>
      </c>
      <c r="I407" s="18">
        <v>1425</v>
      </c>
      <c r="J407" s="129"/>
      <c r="K407" s="129"/>
      <c r="L407" s="122">
        <v>930200</v>
      </c>
      <c r="M407" s="123">
        <v>0.82</v>
      </c>
      <c r="N407" s="122">
        <v>762760</v>
      </c>
      <c r="O407" s="124"/>
      <c r="P407" s="125">
        <f t="shared" si="7"/>
        <v>653</v>
      </c>
      <c r="Q407" s="126" t="s">
        <v>1422</v>
      </c>
    </row>
    <row r="408" s="2" customFormat="1" ht="15.75" customHeight="1" spans="1:20">
      <c r="A408" s="115" t="s">
        <v>1427</v>
      </c>
      <c r="B408" s="127"/>
      <c r="C408" s="128"/>
      <c r="D408" s="118" t="s">
        <v>837</v>
      </c>
      <c r="E408" s="17" t="s">
        <v>1255</v>
      </c>
      <c r="F408" s="14" t="s">
        <v>839</v>
      </c>
      <c r="G408" s="119">
        <v>42095</v>
      </c>
      <c r="H408" s="61" t="s">
        <v>840</v>
      </c>
      <c r="I408" s="18">
        <v>1425</v>
      </c>
      <c r="J408" s="129"/>
      <c r="K408" s="129"/>
      <c r="L408" s="122">
        <v>930200</v>
      </c>
      <c r="M408" s="123">
        <v>0.82</v>
      </c>
      <c r="N408" s="122">
        <v>762760</v>
      </c>
      <c r="O408" s="124"/>
      <c r="P408" s="125">
        <f t="shared" si="7"/>
        <v>653</v>
      </c>
      <c r="Q408" s="126" t="s">
        <v>1422</v>
      </c>
    </row>
    <row r="409" s="2" customFormat="1" ht="15.75" customHeight="1" spans="1:20">
      <c r="A409" s="115" t="s">
        <v>1428</v>
      </c>
      <c r="B409" s="127"/>
      <c r="C409" s="128"/>
      <c r="D409" s="118" t="s">
        <v>837</v>
      </c>
      <c r="E409" s="17" t="s">
        <v>1252</v>
      </c>
      <c r="F409" s="14" t="s">
        <v>839</v>
      </c>
      <c r="G409" s="119">
        <v>42095</v>
      </c>
      <c r="H409" s="61" t="s">
        <v>840</v>
      </c>
      <c r="I409" s="18">
        <v>1425</v>
      </c>
      <c r="J409" s="129"/>
      <c r="K409" s="129"/>
      <c r="L409" s="122">
        <v>930200</v>
      </c>
      <c r="M409" s="123">
        <v>0.82</v>
      </c>
      <c r="N409" s="122">
        <v>762760</v>
      </c>
      <c r="O409" s="124"/>
      <c r="P409" s="125">
        <f t="shared" si="7"/>
        <v>653</v>
      </c>
      <c r="Q409" s="126" t="s">
        <v>1422</v>
      </c>
    </row>
    <row r="410" s="2" customFormat="1" ht="15.75" customHeight="1" spans="1:20">
      <c r="A410" s="115" t="s">
        <v>1429</v>
      </c>
      <c r="B410" s="127"/>
      <c r="C410" s="128"/>
      <c r="D410" s="118" t="s">
        <v>837</v>
      </c>
      <c r="E410" s="17" t="s">
        <v>1255</v>
      </c>
      <c r="F410" s="14" t="s">
        <v>839</v>
      </c>
      <c r="G410" s="119">
        <v>42095</v>
      </c>
      <c r="H410" s="61" t="s">
        <v>840</v>
      </c>
      <c r="I410" s="18">
        <v>1425</v>
      </c>
      <c r="J410" s="129"/>
      <c r="K410" s="129"/>
      <c r="L410" s="122">
        <v>930200</v>
      </c>
      <c r="M410" s="123">
        <v>0.82</v>
      </c>
      <c r="N410" s="122">
        <v>762760</v>
      </c>
      <c r="O410" s="124"/>
      <c r="P410" s="125">
        <f t="shared" si="7"/>
        <v>653</v>
      </c>
      <c r="Q410" s="126" t="s">
        <v>1422</v>
      </c>
    </row>
    <row r="411" s="2" customFormat="1" ht="15.75" customHeight="1" spans="1:20">
      <c r="A411" s="115" t="s">
        <v>1430</v>
      </c>
      <c r="B411" s="127"/>
      <c r="C411" s="128"/>
      <c r="D411" s="118" t="s">
        <v>837</v>
      </c>
      <c r="E411" s="17" t="s">
        <v>1258</v>
      </c>
      <c r="F411" s="14" t="s">
        <v>839</v>
      </c>
      <c r="G411" s="119">
        <v>42095</v>
      </c>
      <c r="H411" s="61" t="s">
        <v>840</v>
      </c>
      <c r="I411" s="18">
        <v>1425</v>
      </c>
      <c r="J411" s="129"/>
      <c r="K411" s="129"/>
      <c r="L411" s="122">
        <v>930200</v>
      </c>
      <c r="M411" s="123">
        <v>0.82</v>
      </c>
      <c r="N411" s="122">
        <v>762760</v>
      </c>
      <c r="O411" s="124"/>
      <c r="P411" s="125">
        <f t="shared" si="7"/>
        <v>653</v>
      </c>
      <c r="Q411" s="126" t="s">
        <v>1422</v>
      </c>
    </row>
    <row r="412" s="2" customFormat="1" ht="15.75" customHeight="1" spans="1:20">
      <c r="A412" s="115" t="s">
        <v>1431</v>
      </c>
      <c r="B412" s="127"/>
      <c r="C412" s="128"/>
      <c r="D412" s="118" t="s">
        <v>837</v>
      </c>
      <c r="E412" s="17" t="s">
        <v>1432</v>
      </c>
      <c r="F412" s="14" t="s">
        <v>839</v>
      </c>
      <c r="G412" s="119">
        <v>42095</v>
      </c>
      <c r="H412" s="61" t="s">
        <v>840</v>
      </c>
      <c r="I412" s="18">
        <v>1425</v>
      </c>
      <c r="J412" s="129"/>
      <c r="K412" s="129"/>
      <c r="L412" s="122">
        <v>930200</v>
      </c>
      <c r="M412" s="123">
        <v>0.82</v>
      </c>
      <c r="N412" s="122">
        <v>762760</v>
      </c>
      <c r="O412" s="124"/>
      <c r="P412" s="125">
        <f t="shared" si="7"/>
        <v>653</v>
      </c>
      <c r="Q412" s="126" t="s">
        <v>1422</v>
      </c>
    </row>
    <row r="413" s="2" customFormat="1" ht="15.75" customHeight="1" spans="1:20">
      <c r="A413" s="115" t="s">
        <v>1433</v>
      </c>
      <c r="B413" s="127"/>
      <c r="C413" s="128"/>
      <c r="D413" s="130" t="s">
        <v>847</v>
      </c>
      <c r="E413" s="17" t="s">
        <v>1252</v>
      </c>
      <c r="F413" s="18" t="s">
        <v>839</v>
      </c>
      <c r="G413" s="119">
        <v>42095</v>
      </c>
      <c r="H413" s="61" t="s">
        <v>840</v>
      </c>
      <c r="I413" s="18">
        <v>1237</v>
      </c>
      <c r="J413" s="129"/>
      <c r="K413" s="129"/>
      <c r="L413" s="122">
        <v>807480</v>
      </c>
      <c r="M413" s="123">
        <v>0.82</v>
      </c>
      <c r="N413" s="122">
        <v>662130</v>
      </c>
      <c r="O413" s="124"/>
      <c r="P413" s="125">
        <f t="shared" si="7"/>
        <v>653</v>
      </c>
      <c r="Q413" s="126" t="s">
        <v>1422</v>
      </c>
    </row>
    <row r="414" s="2" customFormat="1" ht="15.75" customHeight="1" spans="1:20">
      <c r="A414" s="115" t="s">
        <v>1434</v>
      </c>
      <c r="B414" s="127"/>
      <c r="C414" s="128"/>
      <c r="D414" s="130" t="s">
        <v>847</v>
      </c>
      <c r="E414" s="17" t="s">
        <v>1255</v>
      </c>
      <c r="F414" s="18" t="s">
        <v>839</v>
      </c>
      <c r="G414" s="119">
        <v>42095</v>
      </c>
      <c r="H414" s="61" t="s">
        <v>840</v>
      </c>
      <c r="I414" s="18">
        <v>1237</v>
      </c>
      <c r="J414" s="129"/>
      <c r="K414" s="129"/>
      <c r="L414" s="122">
        <v>807480</v>
      </c>
      <c r="M414" s="123">
        <v>0.82</v>
      </c>
      <c r="N414" s="122">
        <v>662130</v>
      </c>
      <c r="O414" s="124"/>
      <c r="P414" s="125">
        <f t="shared" si="7"/>
        <v>653</v>
      </c>
      <c r="Q414" s="126" t="s">
        <v>1422</v>
      </c>
    </row>
    <row r="415" s="3" customFormat="1" ht="15.75" customHeight="1" spans="1:20">
      <c r="A415" s="115" t="s">
        <v>1435</v>
      </c>
      <c r="B415" s="127"/>
      <c r="C415" s="128"/>
      <c r="D415" s="130" t="s">
        <v>847</v>
      </c>
      <c r="E415" s="17" t="s">
        <v>1258</v>
      </c>
      <c r="F415" s="18" t="s">
        <v>839</v>
      </c>
      <c r="G415" s="119">
        <v>42095</v>
      </c>
      <c r="H415" s="61" t="s">
        <v>840</v>
      </c>
      <c r="I415" s="18">
        <v>1237</v>
      </c>
      <c r="J415" s="129"/>
      <c r="K415" s="129"/>
      <c r="L415" s="122">
        <v>807480</v>
      </c>
      <c r="M415" s="123">
        <v>0.82</v>
      </c>
      <c r="N415" s="122">
        <v>662130</v>
      </c>
      <c r="O415" s="124"/>
      <c r="P415" s="125">
        <f t="shared" si="7"/>
        <v>653</v>
      </c>
      <c r="Q415" s="126" t="s">
        <v>1422</v>
      </c>
    </row>
    <row r="416" s="3" customFormat="1" ht="15.75" customHeight="1" spans="1:20">
      <c r="A416" s="115" t="s">
        <v>1436</v>
      </c>
      <c r="B416" s="127"/>
      <c r="C416" s="128"/>
      <c r="D416" s="130" t="s">
        <v>847</v>
      </c>
      <c r="E416" s="17" t="s">
        <v>1432</v>
      </c>
      <c r="F416" s="18" t="s">
        <v>839</v>
      </c>
      <c r="G416" s="119">
        <v>42095</v>
      </c>
      <c r="H416" s="61" t="s">
        <v>840</v>
      </c>
      <c r="I416" s="18">
        <v>1237</v>
      </c>
      <c r="J416" s="129"/>
      <c r="K416" s="129"/>
      <c r="L416" s="122">
        <v>807480</v>
      </c>
      <c r="M416" s="123">
        <v>0.82</v>
      </c>
      <c r="N416" s="122">
        <v>662130</v>
      </c>
      <c r="O416" s="124"/>
      <c r="P416" s="125">
        <f t="shared" si="7"/>
        <v>653</v>
      </c>
      <c r="Q416" s="126" t="s">
        <v>1422</v>
      </c>
      <c r="T416" s="162"/>
    </row>
    <row r="417" s="3" customFormat="1" ht="15.75" customHeight="1" spans="1:20">
      <c r="A417" s="115" t="s">
        <v>1437</v>
      </c>
      <c r="B417" s="127"/>
      <c r="C417" s="128"/>
      <c r="D417" s="118" t="s">
        <v>1375</v>
      </c>
      <c r="E417" s="17" t="s">
        <v>1252</v>
      </c>
      <c r="F417" s="18" t="s">
        <v>839</v>
      </c>
      <c r="G417" s="119">
        <v>42095</v>
      </c>
      <c r="H417" s="61" t="s">
        <v>840</v>
      </c>
      <c r="I417" s="18">
        <v>300</v>
      </c>
      <c r="J417" s="129"/>
      <c r="K417" s="129"/>
      <c r="L417" s="122">
        <v>195830</v>
      </c>
      <c r="M417" s="123">
        <v>0.82</v>
      </c>
      <c r="N417" s="122">
        <v>160580</v>
      </c>
      <c r="O417" s="124"/>
      <c r="P417" s="125">
        <f t="shared" si="7"/>
        <v>653</v>
      </c>
      <c r="Q417" s="126" t="s">
        <v>1422</v>
      </c>
      <c r="T417" s="162"/>
    </row>
    <row r="418" s="3" customFormat="1" ht="15.75" customHeight="1" spans="1:20">
      <c r="A418" s="115" t="s">
        <v>1438</v>
      </c>
      <c r="B418" s="127"/>
      <c r="C418" s="128"/>
      <c r="D418" s="118" t="s">
        <v>1375</v>
      </c>
      <c r="E418" s="17" t="s">
        <v>1255</v>
      </c>
      <c r="F418" s="18" t="s">
        <v>839</v>
      </c>
      <c r="G418" s="119">
        <v>42095</v>
      </c>
      <c r="H418" s="61" t="s">
        <v>840</v>
      </c>
      <c r="I418" s="18">
        <v>380</v>
      </c>
      <c r="J418" s="129"/>
      <c r="K418" s="129"/>
      <c r="L418" s="122">
        <v>248050</v>
      </c>
      <c r="M418" s="123">
        <v>0.82</v>
      </c>
      <c r="N418" s="122">
        <v>203400</v>
      </c>
      <c r="O418" s="124"/>
      <c r="P418" s="125">
        <f t="shared" si="7"/>
        <v>653</v>
      </c>
      <c r="Q418" s="126" t="s">
        <v>1422</v>
      </c>
      <c r="T418" s="162"/>
    </row>
    <row r="419" s="3" customFormat="1" ht="15.75" customHeight="1" spans="1:20">
      <c r="A419" s="115" t="s">
        <v>1439</v>
      </c>
      <c r="B419" s="127"/>
      <c r="C419" s="128"/>
      <c r="D419" s="118" t="s">
        <v>1380</v>
      </c>
      <c r="E419" s="18" t="s">
        <v>1252</v>
      </c>
      <c r="F419" s="18" t="s">
        <v>839</v>
      </c>
      <c r="G419" s="119">
        <v>42095</v>
      </c>
      <c r="H419" s="61" t="s">
        <v>840</v>
      </c>
      <c r="I419" s="18">
        <v>300</v>
      </c>
      <c r="J419" s="129"/>
      <c r="K419" s="129"/>
      <c r="L419" s="122">
        <v>195830</v>
      </c>
      <c r="M419" s="123">
        <v>0.82</v>
      </c>
      <c r="N419" s="122">
        <v>160580</v>
      </c>
      <c r="O419" s="124"/>
      <c r="P419" s="125">
        <f t="shared" si="7"/>
        <v>653</v>
      </c>
      <c r="Q419" s="126" t="s">
        <v>1422</v>
      </c>
      <c r="T419" s="162"/>
    </row>
    <row r="420" s="2" customFormat="1" ht="15.75" customHeight="1" spans="1:20">
      <c r="A420" s="115" t="s">
        <v>1440</v>
      </c>
      <c r="B420" s="127"/>
      <c r="C420" s="128"/>
      <c r="D420" s="130" t="s">
        <v>929</v>
      </c>
      <c r="E420" s="18" t="s">
        <v>1252</v>
      </c>
      <c r="F420" s="18" t="s">
        <v>931</v>
      </c>
      <c r="G420" s="119">
        <v>42095</v>
      </c>
      <c r="H420" s="61" t="s">
        <v>840</v>
      </c>
      <c r="I420" s="18">
        <v>100</v>
      </c>
      <c r="J420" s="129"/>
      <c r="K420" s="129"/>
      <c r="L420" s="122">
        <v>80870</v>
      </c>
      <c r="M420" s="123">
        <v>0.86</v>
      </c>
      <c r="N420" s="122">
        <v>69550</v>
      </c>
      <c r="O420" s="124"/>
      <c r="P420" s="125">
        <f t="shared" si="7"/>
        <v>809</v>
      </c>
      <c r="Q420" s="126" t="s">
        <v>1422</v>
      </c>
    </row>
    <row r="421" s="2" customFormat="1" ht="15.75" customHeight="1" spans="1:20">
      <c r="A421" s="115" t="s">
        <v>1441</v>
      </c>
      <c r="B421" s="127"/>
      <c r="C421" s="128"/>
      <c r="D421" s="130" t="s">
        <v>929</v>
      </c>
      <c r="E421" s="18" t="s">
        <v>1255</v>
      </c>
      <c r="F421" s="18" t="s">
        <v>931</v>
      </c>
      <c r="G421" s="119">
        <v>42095</v>
      </c>
      <c r="H421" s="61" t="s">
        <v>840</v>
      </c>
      <c r="I421" s="18">
        <v>100</v>
      </c>
      <c r="J421" s="129"/>
      <c r="K421" s="129"/>
      <c r="L421" s="122">
        <v>80870</v>
      </c>
      <c r="M421" s="123">
        <v>0.86</v>
      </c>
      <c r="N421" s="122">
        <v>69550</v>
      </c>
      <c r="O421" s="124"/>
      <c r="P421" s="125">
        <f t="shared" si="7"/>
        <v>809</v>
      </c>
      <c r="Q421" s="126" t="s">
        <v>1422</v>
      </c>
    </row>
    <row r="422" s="2" customFormat="1" ht="15.75" customHeight="1" spans="1:20">
      <c r="A422" s="115" t="s">
        <v>1442</v>
      </c>
      <c r="B422" s="127"/>
      <c r="C422" s="128"/>
      <c r="D422" s="130" t="s">
        <v>929</v>
      </c>
      <c r="E422" s="18" t="s">
        <v>1258</v>
      </c>
      <c r="F422" s="18" t="s">
        <v>931</v>
      </c>
      <c r="G422" s="119">
        <v>42095</v>
      </c>
      <c r="H422" s="61" t="s">
        <v>840</v>
      </c>
      <c r="I422" s="18">
        <v>100</v>
      </c>
      <c r="J422" s="129"/>
      <c r="K422" s="129"/>
      <c r="L422" s="122">
        <v>80870</v>
      </c>
      <c r="M422" s="123">
        <v>0.86</v>
      </c>
      <c r="N422" s="122">
        <v>69550</v>
      </c>
      <c r="O422" s="124"/>
      <c r="P422" s="125">
        <f t="shared" si="7"/>
        <v>809</v>
      </c>
      <c r="Q422" s="126" t="s">
        <v>1422</v>
      </c>
    </row>
    <row r="423" s="2" customFormat="1" ht="15.75" customHeight="1" spans="1:20">
      <c r="A423" s="115" t="s">
        <v>1443</v>
      </c>
      <c r="B423" s="127"/>
      <c r="C423" s="128"/>
      <c r="D423" s="130" t="s">
        <v>937</v>
      </c>
      <c r="E423" s="18" t="s">
        <v>1252</v>
      </c>
      <c r="F423" s="18" t="s">
        <v>938</v>
      </c>
      <c r="G423" s="119">
        <v>42095</v>
      </c>
      <c r="H423" s="61" t="s">
        <v>840</v>
      </c>
      <c r="I423" s="18">
        <v>2400</v>
      </c>
      <c r="J423" s="129"/>
      <c r="K423" s="129"/>
      <c r="L423" s="122">
        <v>1608240</v>
      </c>
      <c r="M423" s="123">
        <v>0.82</v>
      </c>
      <c r="N423" s="122">
        <v>1318760</v>
      </c>
      <c r="O423" s="124"/>
      <c r="P423" s="125">
        <f t="shared" si="7"/>
        <v>670</v>
      </c>
      <c r="Q423" s="126" t="s">
        <v>1422</v>
      </c>
    </row>
    <row r="424" s="2" customFormat="1" ht="15.75" customHeight="1" spans="1:20">
      <c r="A424" s="115" t="s">
        <v>1444</v>
      </c>
      <c r="B424" s="127"/>
      <c r="C424" s="128"/>
      <c r="D424" s="130" t="s">
        <v>937</v>
      </c>
      <c r="E424" s="18" t="s">
        <v>1255</v>
      </c>
      <c r="F424" s="18" t="s">
        <v>938</v>
      </c>
      <c r="G424" s="119">
        <v>42095</v>
      </c>
      <c r="H424" s="61" t="s">
        <v>840</v>
      </c>
      <c r="I424" s="18">
        <v>2400</v>
      </c>
      <c r="J424" s="129"/>
      <c r="K424" s="129"/>
      <c r="L424" s="122">
        <v>1608240</v>
      </c>
      <c r="M424" s="123">
        <v>0.82</v>
      </c>
      <c r="N424" s="122">
        <v>1318760</v>
      </c>
      <c r="O424" s="124"/>
      <c r="P424" s="125">
        <f t="shared" si="7"/>
        <v>670</v>
      </c>
      <c r="Q424" s="126" t="s">
        <v>1422</v>
      </c>
    </row>
    <row r="425" ht="15.75" customHeight="1" spans="1:20">
      <c r="A425" s="115" t="s">
        <v>1445</v>
      </c>
      <c r="B425" s="127"/>
      <c r="C425" s="128"/>
      <c r="D425" s="108" t="s">
        <v>945</v>
      </c>
      <c r="E425" s="108"/>
      <c r="F425" s="132"/>
      <c r="G425" s="119">
        <v>42077</v>
      </c>
      <c r="H425" s="133" t="s">
        <v>941</v>
      </c>
      <c r="I425" s="134">
        <v>1</v>
      </c>
      <c r="J425" s="135">
        <v>85946</v>
      </c>
      <c r="K425" s="136">
        <v>71657.5</v>
      </c>
      <c r="L425" s="137">
        <v>106040</v>
      </c>
      <c r="M425" s="138">
        <v>0.8</v>
      </c>
      <c r="N425" s="139">
        <v>84830</v>
      </c>
      <c r="O425" s="140"/>
      <c r="P425" s="141"/>
      <c r="Q425" s="142" t="s">
        <v>1422</v>
      </c>
    </row>
    <row r="426" ht="15.75" customHeight="1" spans="1:20">
      <c r="A426" s="115" t="s">
        <v>1446</v>
      </c>
      <c r="B426" s="127"/>
      <c r="C426" s="128"/>
      <c r="D426" s="109" t="s">
        <v>962</v>
      </c>
      <c r="E426" s="108"/>
      <c r="F426" s="132"/>
      <c r="G426" s="119">
        <v>42230</v>
      </c>
      <c r="H426" s="133" t="s">
        <v>941</v>
      </c>
      <c r="I426" s="134">
        <v>1</v>
      </c>
      <c r="J426" s="135">
        <v>11832889</v>
      </c>
      <c r="K426" s="136">
        <v>10099864.16</v>
      </c>
      <c r="L426" s="137">
        <v>14599080</v>
      </c>
      <c r="M426" s="138">
        <v>0.82</v>
      </c>
      <c r="N426" s="139">
        <v>11971250</v>
      </c>
      <c r="O426" s="140"/>
      <c r="P426" s="141"/>
      <c r="Q426" s="142" t="s">
        <v>1422</v>
      </c>
    </row>
    <row r="427" ht="15.75" customHeight="1" spans="1:20">
      <c r="A427" s="115" t="s">
        <v>1447</v>
      </c>
      <c r="B427" s="127"/>
      <c r="C427" s="128"/>
      <c r="D427" s="109" t="s">
        <v>962</v>
      </c>
      <c r="E427" s="108"/>
      <c r="F427" s="132"/>
      <c r="G427" s="119">
        <v>42352</v>
      </c>
      <c r="H427" s="133" t="s">
        <v>941</v>
      </c>
      <c r="I427" s="134">
        <v>1</v>
      </c>
      <c r="J427" s="135">
        <v>553290.66</v>
      </c>
      <c r="K427" s="136">
        <v>481017.06</v>
      </c>
      <c r="L427" s="137">
        <v>682630</v>
      </c>
      <c r="M427" s="138">
        <v>0.84</v>
      </c>
      <c r="N427" s="139">
        <v>573410</v>
      </c>
      <c r="O427" s="140"/>
      <c r="P427" s="141"/>
      <c r="Q427" s="142" t="s">
        <v>1422</v>
      </c>
    </row>
    <row r="428" ht="15.75" customHeight="1" spans="1:20">
      <c r="A428" s="115" t="s">
        <v>1448</v>
      </c>
      <c r="B428" s="127"/>
      <c r="C428" s="128"/>
      <c r="D428" s="108" t="s">
        <v>1449</v>
      </c>
      <c r="E428" s="108"/>
      <c r="F428" s="132"/>
      <c r="G428" s="119">
        <v>42414</v>
      </c>
      <c r="H428" s="133" t="s">
        <v>941</v>
      </c>
      <c r="I428" s="134">
        <v>1</v>
      </c>
      <c r="J428" s="135">
        <v>28054</v>
      </c>
      <c r="K428" s="136">
        <v>24611.51</v>
      </c>
      <c r="L428" s="137">
        <v>34610</v>
      </c>
      <c r="M428" s="138">
        <v>0.79</v>
      </c>
      <c r="N428" s="139">
        <v>27340</v>
      </c>
      <c r="O428" s="140"/>
      <c r="P428" s="141"/>
      <c r="Q428" s="142" t="s">
        <v>1422</v>
      </c>
    </row>
    <row r="429" ht="15.75" customHeight="1" spans="1:20">
      <c r="A429" s="115" t="s">
        <v>1450</v>
      </c>
      <c r="B429" s="127"/>
      <c r="C429" s="128"/>
      <c r="D429" s="109" t="s">
        <v>1040</v>
      </c>
      <c r="E429" s="109"/>
      <c r="F429" s="132"/>
      <c r="G429" s="119">
        <v>42504</v>
      </c>
      <c r="H429" s="133" t="s">
        <v>941</v>
      </c>
      <c r="I429" s="134">
        <v>1</v>
      </c>
      <c r="J429" s="135">
        <v>10163543</v>
      </c>
      <c r="K429" s="136">
        <v>9037083.99</v>
      </c>
      <c r="L429" s="137">
        <v>12539480</v>
      </c>
      <c r="M429" s="138">
        <v>0.94</v>
      </c>
      <c r="N429" s="139">
        <v>11787110</v>
      </c>
      <c r="O429" s="140"/>
      <c r="P429" s="141"/>
      <c r="Q429" s="142" t="s">
        <v>1422</v>
      </c>
    </row>
    <row r="430" ht="15.75" customHeight="1" spans="1:20">
      <c r="A430" s="115" t="s">
        <v>1451</v>
      </c>
      <c r="B430" s="127"/>
      <c r="C430" s="128"/>
      <c r="D430" s="108" t="s">
        <v>1452</v>
      </c>
      <c r="E430" s="108"/>
      <c r="F430" s="132"/>
      <c r="G430" s="119">
        <v>42565</v>
      </c>
      <c r="H430" s="133" t="s">
        <v>941</v>
      </c>
      <c r="I430" s="134">
        <v>1</v>
      </c>
      <c r="J430" s="135">
        <v>70260</v>
      </c>
      <c r="K430" s="136">
        <v>63029.1</v>
      </c>
      <c r="L430" s="137">
        <v>86680</v>
      </c>
      <c r="M430" s="138">
        <v>0.87</v>
      </c>
      <c r="N430" s="139">
        <v>75410</v>
      </c>
      <c r="O430" s="140"/>
      <c r="P430" s="141"/>
      <c r="Q430" s="142" t="s">
        <v>1422</v>
      </c>
    </row>
    <row r="431" ht="15.75" customHeight="1" spans="1:20">
      <c r="A431" s="115" t="s">
        <v>1453</v>
      </c>
      <c r="B431" s="127"/>
      <c r="C431" s="128"/>
      <c r="D431" s="108" t="s">
        <v>943</v>
      </c>
      <c r="E431" s="108"/>
      <c r="F431" s="132"/>
      <c r="G431" s="119">
        <v>42627</v>
      </c>
      <c r="H431" s="133" t="s">
        <v>941</v>
      </c>
      <c r="I431" s="134">
        <v>1</v>
      </c>
      <c r="J431" s="135">
        <v>50000</v>
      </c>
      <c r="K431" s="136">
        <v>45249.97</v>
      </c>
      <c r="L431" s="137">
        <v>61690</v>
      </c>
      <c r="M431" s="138">
        <v>0.88</v>
      </c>
      <c r="N431" s="139">
        <v>54290</v>
      </c>
      <c r="O431" s="140"/>
      <c r="P431" s="141"/>
      <c r="Q431" s="142" t="s">
        <v>1422</v>
      </c>
    </row>
    <row r="432" ht="15.75" customHeight="1" spans="1:20">
      <c r="A432" s="115" t="s">
        <v>1454</v>
      </c>
      <c r="B432" s="127"/>
      <c r="C432" s="128"/>
      <c r="D432" s="108" t="s">
        <v>1455</v>
      </c>
      <c r="E432" s="108"/>
      <c r="F432" s="132"/>
      <c r="G432" s="119">
        <v>42688</v>
      </c>
      <c r="H432" s="133" t="s">
        <v>941</v>
      </c>
      <c r="I432" s="134">
        <v>1</v>
      </c>
      <c r="J432" s="135">
        <v>17110</v>
      </c>
      <c r="K432" s="136">
        <v>15619.98</v>
      </c>
      <c r="L432" s="137">
        <v>21110</v>
      </c>
      <c r="M432" s="138">
        <v>0.88</v>
      </c>
      <c r="N432" s="139">
        <v>18580</v>
      </c>
      <c r="O432" s="140"/>
      <c r="P432" s="141"/>
      <c r="Q432" s="142" t="s">
        <v>1422</v>
      </c>
    </row>
    <row r="433" ht="15.75" customHeight="1" spans="1:17">
      <c r="A433" s="115" t="s">
        <v>1456</v>
      </c>
      <c r="B433" s="127"/>
      <c r="C433" s="128"/>
      <c r="D433" s="108" t="s">
        <v>1457</v>
      </c>
      <c r="E433" s="108"/>
      <c r="F433" s="132"/>
      <c r="G433" s="119">
        <v>42688</v>
      </c>
      <c r="H433" s="133" t="s">
        <v>941</v>
      </c>
      <c r="I433" s="134">
        <v>1</v>
      </c>
      <c r="J433" s="135">
        <v>14580</v>
      </c>
      <c r="K433" s="136">
        <v>13310.35</v>
      </c>
      <c r="L433" s="137">
        <v>17990</v>
      </c>
      <c r="M433" s="138">
        <v>0.88</v>
      </c>
      <c r="N433" s="139">
        <v>15830</v>
      </c>
      <c r="O433" s="140"/>
      <c r="P433" s="141"/>
      <c r="Q433" s="142" t="s">
        <v>1422</v>
      </c>
    </row>
    <row r="434" ht="15.75" customHeight="1" spans="1:17">
      <c r="A434" s="115" t="s">
        <v>1458</v>
      </c>
      <c r="B434" s="127"/>
      <c r="C434" s="128"/>
      <c r="D434" s="108" t="s">
        <v>1459</v>
      </c>
      <c r="E434" s="108"/>
      <c r="F434" s="132"/>
      <c r="G434" s="119">
        <v>42718</v>
      </c>
      <c r="H434" s="133" t="s">
        <v>941</v>
      </c>
      <c r="I434" s="134">
        <v>1</v>
      </c>
      <c r="J434" s="135">
        <v>44775.7</v>
      </c>
      <c r="K434" s="136">
        <v>41053.69</v>
      </c>
      <c r="L434" s="137">
        <v>55240</v>
      </c>
      <c r="M434" s="138">
        <v>0.85</v>
      </c>
      <c r="N434" s="139">
        <v>46950</v>
      </c>
      <c r="O434" s="140"/>
      <c r="P434" s="141"/>
      <c r="Q434" s="142" t="s">
        <v>1422</v>
      </c>
    </row>
    <row r="435" ht="15.75" customHeight="1" spans="1:17">
      <c r="A435" s="115" t="s">
        <v>1460</v>
      </c>
      <c r="B435" s="127"/>
      <c r="C435" s="128"/>
      <c r="D435" s="108" t="s">
        <v>1461</v>
      </c>
      <c r="E435" s="108"/>
      <c r="F435" s="132"/>
      <c r="G435" s="119">
        <v>42839</v>
      </c>
      <c r="H435" s="133" t="s">
        <v>941</v>
      </c>
      <c r="I435" s="134">
        <v>1</v>
      </c>
      <c r="J435" s="135">
        <v>55677.46</v>
      </c>
      <c r="K435" s="136">
        <v>51930.83</v>
      </c>
      <c r="L435" s="137">
        <v>66800</v>
      </c>
      <c r="M435" s="138">
        <v>0.9</v>
      </c>
      <c r="N435" s="139">
        <v>60120</v>
      </c>
      <c r="O435" s="140"/>
      <c r="P435" s="141"/>
      <c r="Q435" s="142" t="s">
        <v>1422</v>
      </c>
    </row>
    <row r="436" ht="15.75" customHeight="1" spans="1:17">
      <c r="A436" s="115" t="s">
        <v>1462</v>
      </c>
      <c r="B436" s="127"/>
      <c r="C436" s="128"/>
      <c r="D436" s="108" t="s">
        <v>1463</v>
      </c>
      <c r="E436" s="108"/>
      <c r="F436" s="132"/>
      <c r="G436" s="119">
        <v>42832</v>
      </c>
      <c r="H436" s="133" t="s">
        <v>941</v>
      </c>
      <c r="I436" s="134">
        <v>2</v>
      </c>
      <c r="J436" s="135">
        <v>184522.55</v>
      </c>
      <c r="K436" s="136">
        <v>172105.74</v>
      </c>
      <c r="L436" s="137">
        <v>221390</v>
      </c>
      <c r="M436" s="138">
        <v>0.9</v>
      </c>
      <c r="N436" s="139">
        <v>199250</v>
      </c>
      <c r="O436" s="140"/>
      <c r="P436" s="141"/>
      <c r="Q436" s="142" t="s">
        <v>1422</v>
      </c>
    </row>
    <row r="437" ht="15.75" customHeight="1" spans="1:17">
      <c r="A437" s="115" t="s">
        <v>1464</v>
      </c>
      <c r="B437" s="127"/>
      <c r="C437" s="128"/>
      <c r="D437" s="108" t="s">
        <v>1465</v>
      </c>
      <c r="E437" s="108"/>
      <c r="F437" s="132"/>
      <c r="G437" s="119">
        <v>43122</v>
      </c>
      <c r="H437" s="133" t="s">
        <v>941</v>
      </c>
      <c r="I437" s="134">
        <v>1</v>
      </c>
      <c r="J437" s="135">
        <v>30172</v>
      </c>
      <c r="K437" s="136">
        <v>29216.56</v>
      </c>
      <c r="L437" s="137">
        <v>35860</v>
      </c>
      <c r="M437" s="138">
        <v>0.92</v>
      </c>
      <c r="N437" s="139">
        <v>32990</v>
      </c>
      <c r="O437" s="140"/>
      <c r="P437" s="141"/>
      <c r="Q437" s="142" t="s">
        <v>1422</v>
      </c>
    </row>
    <row r="438" ht="15.75" customHeight="1" spans="1:17">
      <c r="A438" s="115" t="s">
        <v>1466</v>
      </c>
      <c r="B438" s="127"/>
      <c r="C438" s="128"/>
      <c r="D438" s="108" t="s">
        <v>1467</v>
      </c>
      <c r="E438" s="108"/>
      <c r="F438" s="132"/>
      <c r="G438" s="119">
        <v>43159</v>
      </c>
      <c r="H438" s="133" t="s">
        <v>941</v>
      </c>
      <c r="I438" s="134">
        <v>1</v>
      </c>
      <c r="J438" s="135">
        <v>648086.75</v>
      </c>
      <c r="K438" s="136">
        <v>630129.37</v>
      </c>
      <c r="L438" s="137">
        <v>770250</v>
      </c>
      <c r="M438" s="138">
        <v>0.95</v>
      </c>
      <c r="N438" s="139">
        <v>731740</v>
      </c>
      <c r="O438" s="140"/>
      <c r="P438" s="141"/>
      <c r="Q438" s="142" t="s">
        <v>1422</v>
      </c>
    </row>
    <row r="439" ht="15.75" customHeight="1" spans="1:17">
      <c r="A439" s="115" t="s">
        <v>1468</v>
      </c>
      <c r="B439" s="127"/>
      <c r="C439" s="128"/>
      <c r="D439" s="108" t="s">
        <v>1469</v>
      </c>
      <c r="E439" s="108"/>
      <c r="F439" s="132"/>
      <c r="G439" s="119">
        <v>43194</v>
      </c>
      <c r="H439" s="133" t="s">
        <v>941</v>
      </c>
      <c r="I439" s="134">
        <v>1</v>
      </c>
      <c r="J439" s="135">
        <v>15848.17</v>
      </c>
      <c r="K439" s="136">
        <v>15534.52</v>
      </c>
      <c r="L439" s="137">
        <v>18840</v>
      </c>
      <c r="M439" s="138">
        <v>0.95</v>
      </c>
      <c r="N439" s="139">
        <v>17900</v>
      </c>
      <c r="O439" s="140"/>
      <c r="P439" s="141"/>
      <c r="Q439" s="142" t="s">
        <v>1422</v>
      </c>
    </row>
    <row r="440" ht="15.75" customHeight="1" spans="1:17">
      <c r="A440" s="115" t="s">
        <v>1470</v>
      </c>
      <c r="B440" s="127"/>
      <c r="C440" s="128"/>
      <c r="D440" s="108" t="s">
        <v>1471</v>
      </c>
      <c r="E440" s="108"/>
      <c r="F440" s="132"/>
      <c r="G440" s="119">
        <v>43315</v>
      </c>
      <c r="H440" s="133" t="s">
        <v>941</v>
      </c>
      <c r="I440" s="134">
        <v>1</v>
      </c>
      <c r="J440" s="135">
        <v>98000</v>
      </c>
      <c r="K440" s="136">
        <v>97612.08</v>
      </c>
      <c r="L440" s="137">
        <v>116470</v>
      </c>
      <c r="M440" s="138">
        <v>0.97</v>
      </c>
      <c r="N440" s="139">
        <v>112980</v>
      </c>
      <c r="O440" s="140"/>
      <c r="P440" s="141"/>
      <c r="Q440" s="143" t="s">
        <v>1422</v>
      </c>
    </row>
    <row r="441" ht="15.75" customHeight="1" spans="1:17">
      <c r="A441" s="115" t="s">
        <v>1472</v>
      </c>
      <c r="B441" s="127"/>
      <c r="C441" s="128"/>
      <c r="D441" s="108" t="s">
        <v>1473</v>
      </c>
      <c r="E441" s="108"/>
      <c r="F441" s="132"/>
      <c r="G441" s="119">
        <v>43337</v>
      </c>
      <c r="H441" s="133" t="s">
        <v>941</v>
      </c>
      <c r="I441" s="134">
        <v>1</v>
      </c>
      <c r="J441" s="135">
        <v>83295</v>
      </c>
      <c r="K441" s="136">
        <v>82965.29</v>
      </c>
      <c r="L441" s="137">
        <v>99000</v>
      </c>
      <c r="M441" s="138">
        <v>0.96</v>
      </c>
      <c r="N441" s="139">
        <v>95040</v>
      </c>
      <c r="O441" s="140"/>
      <c r="P441" s="141"/>
      <c r="Q441" s="142" t="s">
        <v>1422</v>
      </c>
    </row>
    <row r="442" ht="15.75" customHeight="1" spans="1:17">
      <c r="A442" s="115" t="s">
        <v>1474</v>
      </c>
      <c r="B442" s="127"/>
      <c r="C442" s="128"/>
      <c r="D442" s="109" t="s">
        <v>1475</v>
      </c>
      <c r="E442" s="108"/>
      <c r="F442" s="132"/>
      <c r="G442" s="119">
        <v>43362</v>
      </c>
      <c r="H442" s="133" t="s">
        <v>941</v>
      </c>
      <c r="I442" s="134">
        <v>1</v>
      </c>
      <c r="J442" s="135">
        <v>21206</v>
      </c>
      <c r="K442" s="136">
        <v>21206</v>
      </c>
      <c r="L442" s="137">
        <v>25200</v>
      </c>
      <c r="M442" s="138">
        <v>0.97</v>
      </c>
      <c r="N442" s="139">
        <v>24440</v>
      </c>
      <c r="O442" s="140"/>
      <c r="P442" s="141"/>
      <c r="Q442" s="142" t="s">
        <v>1422</v>
      </c>
    </row>
    <row r="443" ht="15.75" customHeight="1" spans="1:17">
      <c r="A443" s="115" t="s">
        <v>1476</v>
      </c>
      <c r="B443" s="127"/>
      <c r="C443" s="128"/>
      <c r="D443" s="108" t="s">
        <v>1477</v>
      </c>
      <c r="E443" s="108"/>
      <c r="F443" s="132"/>
      <c r="G443" s="119">
        <v>42718</v>
      </c>
      <c r="H443" s="133" t="s">
        <v>941</v>
      </c>
      <c r="I443" s="134">
        <v>1</v>
      </c>
      <c r="J443" s="135">
        <v>898000</v>
      </c>
      <c r="K443" s="136">
        <v>823353.78</v>
      </c>
      <c r="L443" s="137">
        <v>1107930</v>
      </c>
      <c r="M443" s="138">
        <v>0.89</v>
      </c>
      <c r="N443" s="139">
        <v>986060</v>
      </c>
      <c r="O443" s="140"/>
      <c r="P443" s="141"/>
      <c r="Q443" s="142" t="s">
        <v>1478</v>
      </c>
    </row>
    <row r="444" ht="15.75" customHeight="1" spans="1:17">
      <c r="A444" s="115" t="s">
        <v>1479</v>
      </c>
      <c r="B444" s="127"/>
      <c r="C444" s="128"/>
      <c r="D444" s="108" t="s">
        <v>955</v>
      </c>
      <c r="E444" s="108"/>
      <c r="F444" s="132"/>
      <c r="G444" s="119">
        <v>42748</v>
      </c>
      <c r="H444" s="133" t="s">
        <v>941</v>
      </c>
      <c r="I444" s="134">
        <v>1</v>
      </c>
      <c r="J444" s="135">
        <v>550000</v>
      </c>
      <c r="K444" s="136">
        <v>506458.36</v>
      </c>
      <c r="L444" s="137">
        <v>659900</v>
      </c>
      <c r="M444" s="138">
        <v>0.89</v>
      </c>
      <c r="N444" s="139">
        <v>587310</v>
      </c>
      <c r="O444" s="140"/>
      <c r="P444" s="141"/>
      <c r="Q444" s="142" t="s">
        <v>1478</v>
      </c>
    </row>
    <row r="445" ht="15.75" customHeight="1" spans="1:17">
      <c r="A445" s="115" t="s">
        <v>1480</v>
      </c>
      <c r="B445" s="127"/>
      <c r="C445" s="128"/>
      <c r="D445" s="108" t="s">
        <v>1481</v>
      </c>
      <c r="E445" s="108"/>
      <c r="F445" s="132"/>
      <c r="G445" s="168">
        <v>42931</v>
      </c>
      <c r="H445" s="133" t="s">
        <v>941</v>
      </c>
      <c r="I445" s="134">
        <v>1</v>
      </c>
      <c r="J445" s="135">
        <v>817682.02</v>
      </c>
      <c r="K445" s="136">
        <v>772368.79</v>
      </c>
      <c r="L445" s="137">
        <v>981070</v>
      </c>
      <c r="M445" s="138">
        <v>0.94</v>
      </c>
      <c r="N445" s="139">
        <v>922210</v>
      </c>
      <c r="O445" s="140"/>
      <c r="P445" s="141"/>
      <c r="Q445" s="142" t="s">
        <v>1478</v>
      </c>
    </row>
    <row r="446" ht="15.75" customHeight="1" spans="1:17">
      <c r="A446" s="115" t="s">
        <v>1482</v>
      </c>
      <c r="B446" s="127"/>
      <c r="C446" s="144"/>
      <c r="D446" s="108" t="s">
        <v>1483</v>
      </c>
      <c r="E446" s="108"/>
      <c r="F446" s="132"/>
      <c r="G446" s="119">
        <v>43159</v>
      </c>
      <c r="H446" s="133" t="s">
        <v>941</v>
      </c>
      <c r="I446" s="134">
        <v>1</v>
      </c>
      <c r="J446" s="135">
        <v>121351.69</v>
      </c>
      <c r="K446" s="136">
        <v>117989.24</v>
      </c>
      <c r="L446" s="137">
        <v>144230</v>
      </c>
      <c r="M446" s="138">
        <v>0.95</v>
      </c>
      <c r="N446" s="139">
        <v>137020</v>
      </c>
      <c r="O446" s="140"/>
      <c r="P446" s="141"/>
      <c r="Q446" s="142" t="s">
        <v>1478</v>
      </c>
    </row>
    <row r="447" s="77" customFormat="1" ht="15.75" customHeight="1" spans="1:17">
      <c r="A447" s="115" t="s">
        <v>1484</v>
      </c>
      <c r="B447" s="169"/>
      <c r="C447" s="169"/>
      <c r="D447" s="146" t="s">
        <v>1485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1486</v>
      </c>
      <c r="B448" s="115" t="s">
        <v>1487</v>
      </c>
      <c r="C448" s="164" t="s">
        <v>1488</v>
      </c>
      <c r="D448" s="18" t="s">
        <v>847</v>
      </c>
      <c r="E448" s="18" t="s">
        <v>930</v>
      </c>
      <c r="F448" s="14" t="s">
        <v>839</v>
      </c>
      <c r="G448" s="119">
        <v>41426</v>
      </c>
      <c r="H448" s="61" t="s">
        <v>840</v>
      </c>
      <c r="I448" s="120">
        <v>1125</v>
      </c>
      <c r="J448" s="121">
        <v>101702889.02</v>
      </c>
      <c r="K448" s="121">
        <v>85752702.99</v>
      </c>
      <c r="L448" s="122">
        <v>879940</v>
      </c>
      <c r="M448" s="123">
        <v>0.76</v>
      </c>
      <c r="N448" s="122">
        <v>668750</v>
      </c>
      <c r="O448" s="124"/>
      <c r="P448" s="125">
        <f t="shared" ref="P448:P476" si="8">L448/I448</f>
        <v>782</v>
      </c>
      <c r="Q448" s="126" t="s">
        <v>1489</v>
      </c>
    </row>
    <row r="449" s="2" customFormat="1" ht="15.75" customHeight="1" spans="1:20">
      <c r="A449" s="115" t="s">
        <v>1490</v>
      </c>
      <c r="B449" s="115"/>
      <c r="C449" s="156"/>
      <c r="D449" s="18" t="s">
        <v>847</v>
      </c>
      <c r="E449" s="18" t="s">
        <v>1491</v>
      </c>
      <c r="F449" s="14" t="s">
        <v>839</v>
      </c>
      <c r="G449" s="119">
        <v>41426</v>
      </c>
      <c r="H449" s="61" t="s">
        <v>840</v>
      </c>
      <c r="I449" s="120">
        <v>1125</v>
      </c>
      <c r="J449" s="129"/>
      <c r="K449" s="129"/>
      <c r="L449" s="122">
        <v>879940</v>
      </c>
      <c r="M449" s="123">
        <v>0.76</v>
      </c>
      <c r="N449" s="122">
        <v>668750</v>
      </c>
      <c r="O449" s="124"/>
      <c r="P449" s="125">
        <f t="shared" si="8"/>
        <v>782</v>
      </c>
      <c r="Q449" s="126" t="s">
        <v>1489</v>
      </c>
    </row>
    <row r="450" s="75" customFormat="1" ht="15.75" customHeight="1" spans="1:20">
      <c r="A450" s="115" t="s">
        <v>1492</v>
      </c>
      <c r="B450" s="115"/>
      <c r="C450" s="156"/>
      <c r="D450" s="18" t="s">
        <v>847</v>
      </c>
      <c r="E450" s="17" t="s">
        <v>1493</v>
      </c>
      <c r="F450" s="14" t="s">
        <v>839</v>
      </c>
      <c r="G450" s="119">
        <v>41426</v>
      </c>
      <c r="H450" s="61" t="s">
        <v>840</v>
      </c>
      <c r="I450" s="120">
        <v>1125</v>
      </c>
      <c r="J450" s="129"/>
      <c r="K450" s="129"/>
      <c r="L450" s="122">
        <v>879940</v>
      </c>
      <c r="M450" s="123">
        <v>0.76</v>
      </c>
      <c r="N450" s="122">
        <v>668750</v>
      </c>
      <c r="O450" s="124"/>
      <c r="P450" s="125">
        <f t="shared" si="8"/>
        <v>782</v>
      </c>
      <c r="Q450" s="126" t="s">
        <v>1489</v>
      </c>
    </row>
    <row r="451" s="2" customFormat="1" ht="15.75" customHeight="1" spans="1:20">
      <c r="A451" s="115" t="s">
        <v>1494</v>
      </c>
      <c r="B451" s="115"/>
      <c r="C451" s="156"/>
      <c r="D451" s="18" t="s">
        <v>847</v>
      </c>
      <c r="E451" s="17" t="s">
        <v>1495</v>
      </c>
      <c r="F451" s="14" t="s">
        <v>839</v>
      </c>
      <c r="G451" s="119">
        <v>41426</v>
      </c>
      <c r="H451" s="61" t="s">
        <v>840</v>
      </c>
      <c r="I451" s="120">
        <v>1125</v>
      </c>
      <c r="J451" s="129"/>
      <c r="K451" s="129"/>
      <c r="L451" s="122">
        <v>879940</v>
      </c>
      <c r="M451" s="123">
        <v>0.76</v>
      </c>
      <c r="N451" s="122">
        <v>668750</v>
      </c>
      <c r="O451" s="124"/>
      <c r="P451" s="125">
        <f t="shared" si="8"/>
        <v>782</v>
      </c>
      <c r="Q451" s="126" t="s">
        <v>1489</v>
      </c>
    </row>
    <row r="452" s="2" customFormat="1" ht="15.75" customHeight="1" spans="1:20">
      <c r="A452" s="115" t="s">
        <v>1496</v>
      </c>
      <c r="B452" s="115"/>
      <c r="C452" s="156"/>
      <c r="D452" s="170" t="s">
        <v>837</v>
      </c>
      <c r="E452" s="17" t="s">
        <v>930</v>
      </c>
      <c r="F452" s="14" t="s">
        <v>839</v>
      </c>
      <c r="G452" s="119">
        <v>41426</v>
      </c>
      <c r="H452" s="61" t="s">
        <v>840</v>
      </c>
      <c r="I452" s="120">
        <v>1728</v>
      </c>
      <c r="J452" s="129"/>
      <c r="K452" s="129"/>
      <c r="L452" s="122">
        <v>1351590</v>
      </c>
      <c r="M452" s="123">
        <v>0.76</v>
      </c>
      <c r="N452" s="122">
        <v>1027210</v>
      </c>
      <c r="O452" s="124"/>
      <c r="P452" s="125">
        <f t="shared" si="8"/>
        <v>782</v>
      </c>
      <c r="Q452" s="126" t="s">
        <v>1489</v>
      </c>
      <c r="T452" s="162"/>
    </row>
    <row r="453" s="2" customFormat="1" ht="15.75" customHeight="1" spans="1:20">
      <c r="A453" s="115" t="s">
        <v>1497</v>
      </c>
      <c r="B453" s="115"/>
      <c r="C453" s="156"/>
      <c r="D453" s="170" t="s">
        <v>837</v>
      </c>
      <c r="E453" s="18" t="s">
        <v>1491</v>
      </c>
      <c r="F453" s="18" t="s">
        <v>839</v>
      </c>
      <c r="G453" s="119">
        <v>41426</v>
      </c>
      <c r="H453" s="61" t="s">
        <v>840</v>
      </c>
      <c r="I453" s="120">
        <v>1008</v>
      </c>
      <c r="J453" s="129"/>
      <c r="K453" s="129"/>
      <c r="L453" s="122">
        <v>788430</v>
      </c>
      <c r="M453" s="123">
        <v>0.76</v>
      </c>
      <c r="N453" s="122">
        <v>599210</v>
      </c>
      <c r="O453" s="124"/>
      <c r="P453" s="125">
        <f t="shared" si="8"/>
        <v>782</v>
      </c>
      <c r="Q453" s="126" t="s">
        <v>1489</v>
      </c>
      <c r="T453" s="162"/>
    </row>
    <row r="454" s="2" customFormat="1" ht="15.75" customHeight="1" spans="1:20">
      <c r="A454" s="115" t="s">
        <v>1498</v>
      </c>
      <c r="B454" s="115"/>
      <c r="C454" s="156"/>
      <c r="D454" s="170" t="s">
        <v>837</v>
      </c>
      <c r="E454" s="17" t="s">
        <v>1493</v>
      </c>
      <c r="F454" s="14" t="s">
        <v>839</v>
      </c>
      <c r="G454" s="119">
        <v>41426</v>
      </c>
      <c r="H454" s="61" t="s">
        <v>840</v>
      </c>
      <c r="I454" s="166">
        <v>1728</v>
      </c>
      <c r="J454" s="129"/>
      <c r="K454" s="129"/>
      <c r="L454" s="122">
        <v>1351590</v>
      </c>
      <c r="M454" s="123">
        <v>0.76</v>
      </c>
      <c r="N454" s="122">
        <v>1027210</v>
      </c>
      <c r="O454" s="124"/>
      <c r="P454" s="125">
        <f t="shared" si="8"/>
        <v>782</v>
      </c>
      <c r="Q454" s="126" t="s">
        <v>1489</v>
      </c>
    </row>
    <row r="455" s="2" customFormat="1" ht="15.75" customHeight="1" spans="1:20">
      <c r="A455" s="115" t="s">
        <v>1499</v>
      </c>
      <c r="B455" s="115"/>
      <c r="C455" s="156"/>
      <c r="D455" s="170" t="s">
        <v>837</v>
      </c>
      <c r="E455" s="17" t="s">
        <v>1495</v>
      </c>
      <c r="F455" s="14" t="s">
        <v>839</v>
      </c>
      <c r="G455" s="119">
        <v>41426</v>
      </c>
      <c r="H455" s="61" t="s">
        <v>840</v>
      </c>
      <c r="I455" s="166">
        <v>1008</v>
      </c>
      <c r="J455" s="129"/>
      <c r="K455" s="129"/>
      <c r="L455" s="122">
        <v>788430</v>
      </c>
      <c r="M455" s="123">
        <v>0.76</v>
      </c>
      <c r="N455" s="122">
        <v>599210</v>
      </c>
      <c r="O455" s="124"/>
      <c r="P455" s="125">
        <f t="shared" si="8"/>
        <v>782</v>
      </c>
      <c r="Q455" s="126" t="s">
        <v>1489</v>
      </c>
    </row>
    <row r="456" s="2" customFormat="1" ht="15.75" customHeight="1" spans="1:20">
      <c r="A456" s="115" t="s">
        <v>1500</v>
      </c>
      <c r="B456" s="115"/>
      <c r="C456" s="156"/>
      <c r="D456" s="170" t="s">
        <v>1238</v>
      </c>
      <c r="E456" s="17" t="s">
        <v>930</v>
      </c>
      <c r="F456" s="14" t="s">
        <v>839</v>
      </c>
      <c r="G456" s="119">
        <v>41426</v>
      </c>
      <c r="H456" s="61" t="s">
        <v>840</v>
      </c>
      <c r="I456" s="166">
        <v>1005</v>
      </c>
      <c r="J456" s="129"/>
      <c r="K456" s="129"/>
      <c r="L456" s="122">
        <v>786080</v>
      </c>
      <c r="M456" s="123">
        <v>0.76</v>
      </c>
      <c r="N456" s="122">
        <v>597420</v>
      </c>
      <c r="O456" s="124"/>
      <c r="P456" s="125">
        <f t="shared" si="8"/>
        <v>782</v>
      </c>
      <c r="Q456" s="126" t="s">
        <v>1489</v>
      </c>
    </row>
    <row r="457" s="2" customFormat="1" ht="15.75" customHeight="1" spans="1:20">
      <c r="A457" s="115" t="s">
        <v>1501</v>
      </c>
      <c r="B457" s="115"/>
      <c r="C457" s="156"/>
      <c r="D457" s="170" t="s">
        <v>1380</v>
      </c>
      <c r="E457" s="17" t="s">
        <v>930</v>
      </c>
      <c r="F457" s="14" t="s">
        <v>839</v>
      </c>
      <c r="G457" s="119">
        <v>41426</v>
      </c>
      <c r="H457" s="61" t="s">
        <v>840</v>
      </c>
      <c r="I457" s="166">
        <v>728</v>
      </c>
      <c r="J457" s="129"/>
      <c r="K457" s="129"/>
      <c r="L457" s="122">
        <v>569420</v>
      </c>
      <c r="M457" s="123">
        <v>0.76</v>
      </c>
      <c r="N457" s="122">
        <v>432760</v>
      </c>
      <c r="O457" s="124"/>
      <c r="P457" s="125">
        <f t="shared" si="8"/>
        <v>782</v>
      </c>
      <c r="Q457" s="126" t="s">
        <v>1489</v>
      </c>
    </row>
    <row r="458" s="2" customFormat="1" ht="15.75" customHeight="1" spans="1:20">
      <c r="A458" s="115" t="s">
        <v>1502</v>
      </c>
      <c r="B458" s="115"/>
      <c r="C458" s="156"/>
      <c r="D458" s="170" t="s">
        <v>929</v>
      </c>
      <c r="E458" s="17" t="s">
        <v>930</v>
      </c>
      <c r="F458" s="14" t="s">
        <v>931</v>
      </c>
      <c r="G458" s="119">
        <v>41426</v>
      </c>
      <c r="H458" s="61" t="s">
        <v>840</v>
      </c>
      <c r="I458" s="120">
        <v>30</v>
      </c>
      <c r="J458" s="129"/>
      <c r="K458" s="129"/>
      <c r="L458" s="122">
        <v>24260</v>
      </c>
      <c r="M458" s="123">
        <v>0.83</v>
      </c>
      <c r="N458" s="122">
        <v>20140</v>
      </c>
      <c r="O458" s="124"/>
      <c r="P458" s="125">
        <f t="shared" si="8"/>
        <v>809</v>
      </c>
      <c r="Q458" s="126" t="s">
        <v>1489</v>
      </c>
    </row>
    <row r="459" s="2" customFormat="1" ht="15.75" customHeight="1" spans="1:20">
      <c r="A459" s="115" t="s">
        <v>1503</v>
      </c>
      <c r="B459" s="115"/>
      <c r="C459" s="156"/>
      <c r="D459" s="170" t="s">
        <v>1229</v>
      </c>
      <c r="E459" s="17">
        <v>1</v>
      </c>
      <c r="F459" s="14" t="s">
        <v>839</v>
      </c>
      <c r="G459" s="119">
        <v>41852</v>
      </c>
      <c r="H459" s="61" t="s">
        <v>840</v>
      </c>
      <c r="I459" s="120">
        <v>1933</v>
      </c>
      <c r="J459" s="129"/>
      <c r="K459" s="129"/>
      <c r="L459" s="122">
        <v>1536500</v>
      </c>
      <c r="M459" s="123">
        <v>0.8</v>
      </c>
      <c r="N459" s="122">
        <v>1229200</v>
      </c>
      <c r="O459" s="124"/>
      <c r="P459" s="125">
        <f t="shared" si="8"/>
        <v>795</v>
      </c>
      <c r="Q459" s="126" t="s">
        <v>1504</v>
      </c>
    </row>
    <row r="460" s="2" customFormat="1" ht="15.75" customHeight="1" spans="1:20">
      <c r="A460" s="115" t="s">
        <v>1505</v>
      </c>
      <c r="B460" s="115"/>
      <c r="C460" s="156"/>
      <c r="D460" s="170" t="s">
        <v>1229</v>
      </c>
      <c r="E460" s="17">
        <v>2</v>
      </c>
      <c r="F460" s="14" t="s">
        <v>839</v>
      </c>
      <c r="G460" s="119">
        <v>41852</v>
      </c>
      <c r="H460" s="61" t="s">
        <v>840</v>
      </c>
      <c r="I460" s="120">
        <v>1933</v>
      </c>
      <c r="J460" s="129"/>
      <c r="K460" s="129"/>
      <c r="L460" s="122">
        <v>1536500</v>
      </c>
      <c r="M460" s="123">
        <v>0.8</v>
      </c>
      <c r="N460" s="122">
        <v>1229200</v>
      </c>
      <c r="O460" s="124"/>
      <c r="P460" s="125">
        <f t="shared" si="8"/>
        <v>795</v>
      </c>
      <c r="Q460" s="126" t="s">
        <v>1504</v>
      </c>
    </row>
    <row r="461" s="2" customFormat="1" ht="15.75" customHeight="1" spans="1:20">
      <c r="A461" s="115" t="s">
        <v>1506</v>
      </c>
      <c r="B461" s="115"/>
      <c r="C461" s="156"/>
      <c r="D461" s="170" t="s">
        <v>1507</v>
      </c>
      <c r="E461" s="17">
        <v>1</v>
      </c>
      <c r="F461" s="14" t="s">
        <v>839</v>
      </c>
      <c r="G461" s="119">
        <v>41852</v>
      </c>
      <c r="H461" s="61" t="s">
        <v>840</v>
      </c>
      <c r="I461" s="120">
        <v>1000</v>
      </c>
      <c r="J461" s="129"/>
      <c r="K461" s="129"/>
      <c r="L461" s="122">
        <v>741730</v>
      </c>
      <c r="M461" s="123">
        <v>0.8</v>
      </c>
      <c r="N461" s="122">
        <v>593380</v>
      </c>
      <c r="O461" s="124"/>
      <c r="P461" s="125">
        <f t="shared" si="8"/>
        <v>742</v>
      </c>
      <c r="Q461" s="126" t="s">
        <v>1504</v>
      </c>
    </row>
    <row r="462" s="75" customFormat="1" ht="15.75" customHeight="1" spans="1:20">
      <c r="A462" s="115" t="s">
        <v>1508</v>
      </c>
      <c r="B462" s="115"/>
      <c r="C462" s="156"/>
      <c r="D462" s="170" t="s">
        <v>1507</v>
      </c>
      <c r="E462" s="17">
        <v>2</v>
      </c>
      <c r="F462" s="14" t="s">
        <v>839</v>
      </c>
      <c r="G462" s="119">
        <v>41852</v>
      </c>
      <c r="H462" s="61" t="s">
        <v>840</v>
      </c>
      <c r="I462" s="120">
        <v>1000</v>
      </c>
      <c r="J462" s="129"/>
      <c r="K462" s="129"/>
      <c r="L462" s="122">
        <v>741730</v>
      </c>
      <c r="M462" s="123">
        <v>0.8</v>
      </c>
      <c r="N462" s="122">
        <v>593380</v>
      </c>
      <c r="O462" s="124"/>
      <c r="P462" s="125">
        <f t="shared" si="8"/>
        <v>742</v>
      </c>
      <c r="Q462" s="126" t="s">
        <v>1504</v>
      </c>
    </row>
    <row r="463" s="2" customFormat="1" ht="15.75" customHeight="1" spans="1:20">
      <c r="A463" s="115" t="s">
        <v>1509</v>
      </c>
      <c r="B463" s="115"/>
      <c r="C463" s="156"/>
      <c r="D463" s="170" t="s">
        <v>1507</v>
      </c>
      <c r="E463" s="17">
        <v>3</v>
      </c>
      <c r="F463" s="14" t="s">
        <v>839</v>
      </c>
      <c r="G463" s="119">
        <v>41852</v>
      </c>
      <c r="H463" s="61" t="s">
        <v>840</v>
      </c>
      <c r="I463" s="120">
        <v>1000</v>
      </c>
      <c r="J463" s="129"/>
      <c r="K463" s="129"/>
      <c r="L463" s="122">
        <v>741730</v>
      </c>
      <c r="M463" s="123">
        <v>0.8</v>
      </c>
      <c r="N463" s="122">
        <v>593380</v>
      </c>
      <c r="O463" s="124"/>
      <c r="P463" s="125">
        <f t="shared" si="8"/>
        <v>742</v>
      </c>
      <c r="Q463" s="126" t="s">
        <v>1504</v>
      </c>
    </row>
    <row r="464" s="2" customFormat="1" ht="15.75" customHeight="1" spans="1:20">
      <c r="A464" s="115" t="s">
        <v>1510</v>
      </c>
      <c r="B464" s="115"/>
      <c r="C464" s="156"/>
      <c r="D464" s="170" t="s">
        <v>1507</v>
      </c>
      <c r="E464" s="17">
        <v>4</v>
      </c>
      <c r="F464" s="14" t="s">
        <v>839</v>
      </c>
      <c r="G464" s="119">
        <v>41852</v>
      </c>
      <c r="H464" s="61" t="s">
        <v>840</v>
      </c>
      <c r="I464" s="120">
        <v>1000</v>
      </c>
      <c r="J464" s="129"/>
      <c r="K464" s="129"/>
      <c r="L464" s="122">
        <v>741730</v>
      </c>
      <c r="M464" s="123">
        <v>0.8</v>
      </c>
      <c r="N464" s="122">
        <v>593380</v>
      </c>
      <c r="O464" s="124"/>
      <c r="P464" s="125">
        <f t="shared" si="8"/>
        <v>742</v>
      </c>
      <c r="Q464" s="126" t="s">
        <v>1504</v>
      </c>
    </row>
    <row r="465" s="2" customFormat="1" ht="15.75" customHeight="1" spans="1:17">
      <c r="A465" s="115" t="s">
        <v>1511</v>
      </c>
      <c r="B465" s="115"/>
      <c r="C465" s="156"/>
      <c r="D465" s="170" t="s">
        <v>1507</v>
      </c>
      <c r="E465" s="17">
        <v>5</v>
      </c>
      <c r="F465" s="14" t="s">
        <v>839</v>
      </c>
      <c r="G465" s="119">
        <v>41852</v>
      </c>
      <c r="H465" s="61" t="s">
        <v>840</v>
      </c>
      <c r="I465" s="120">
        <v>1000</v>
      </c>
      <c r="J465" s="129"/>
      <c r="K465" s="129"/>
      <c r="L465" s="122">
        <v>741730</v>
      </c>
      <c r="M465" s="123">
        <v>0.8</v>
      </c>
      <c r="N465" s="122">
        <v>593380</v>
      </c>
      <c r="O465" s="124"/>
      <c r="P465" s="125">
        <f t="shared" si="8"/>
        <v>742</v>
      </c>
      <c r="Q465" s="126" t="s">
        <v>1504</v>
      </c>
    </row>
    <row r="466" s="2" customFormat="1" ht="15.75" customHeight="1" spans="1:17">
      <c r="A466" s="115" t="s">
        <v>1512</v>
      </c>
      <c r="B466" s="115"/>
      <c r="C466" s="156"/>
      <c r="D466" s="170" t="s">
        <v>1507</v>
      </c>
      <c r="E466" s="17">
        <v>6</v>
      </c>
      <c r="F466" s="14" t="s">
        <v>839</v>
      </c>
      <c r="G466" s="119">
        <v>41852</v>
      </c>
      <c r="H466" s="61" t="s">
        <v>840</v>
      </c>
      <c r="I466" s="120">
        <v>1000</v>
      </c>
      <c r="J466" s="129"/>
      <c r="K466" s="129"/>
      <c r="L466" s="122">
        <v>741730</v>
      </c>
      <c r="M466" s="123">
        <v>0.8</v>
      </c>
      <c r="N466" s="122">
        <v>593380</v>
      </c>
      <c r="O466" s="124"/>
      <c r="P466" s="125">
        <f t="shared" si="8"/>
        <v>742</v>
      </c>
      <c r="Q466" s="126" t="s">
        <v>1504</v>
      </c>
    </row>
    <row r="467" s="2" customFormat="1" ht="15.75" customHeight="1" spans="1:17">
      <c r="A467" s="115" t="s">
        <v>1513</v>
      </c>
      <c r="B467" s="115"/>
      <c r="C467" s="156"/>
      <c r="D467" s="170" t="s">
        <v>1507</v>
      </c>
      <c r="E467" s="17">
        <v>7</v>
      </c>
      <c r="F467" s="14" t="s">
        <v>839</v>
      </c>
      <c r="G467" s="119">
        <v>41852</v>
      </c>
      <c r="H467" s="61" t="s">
        <v>840</v>
      </c>
      <c r="I467" s="120">
        <v>1000</v>
      </c>
      <c r="J467" s="129"/>
      <c r="K467" s="129"/>
      <c r="L467" s="122">
        <v>741730</v>
      </c>
      <c r="M467" s="123">
        <v>0.8</v>
      </c>
      <c r="N467" s="122">
        <v>593380</v>
      </c>
      <c r="O467" s="124"/>
      <c r="P467" s="125">
        <f t="shared" si="8"/>
        <v>742</v>
      </c>
      <c r="Q467" s="126" t="s">
        <v>1504</v>
      </c>
    </row>
    <row r="468" s="2" customFormat="1" ht="15.75" customHeight="1" spans="1:17">
      <c r="A468" s="115" t="s">
        <v>1514</v>
      </c>
      <c r="B468" s="115"/>
      <c r="C468" s="156"/>
      <c r="D468" s="170" t="s">
        <v>1507</v>
      </c>
      <c r="E468" s="17">
        <v>8</v>
      </c>
      <c r="F468" s="14" t="s">
        <v>839</v>
      </c>
      <c r="G468" s="119">
        <v>41852</v>
      </c>
      <c r="H468" s="61" t="s">
        <v>840</v>
      </c>
      <c r="I468" s="120">
        <v>1000</v>
      </c>
      <c r="J468" s="129"/>
      <c r="K468" s="129"/>
      <c r="L468" s="122">
        <v>741730</v>
      </c>
      <c r="M468" s="123">
        <v>0.8</v>
      </c>
      <c r="N468" s="122">
        <v>593380</v>
      </c>
      <c r="O468" s="124"/>
      <c r="P468" s="125">
        <f t="shared" si="8"/>
        <v>742</v>
      </c>
      <c r="Q468" s="126" t="s">
        <v>1504</v>
      </c>
    </row>
    <row r="469" s="2" customFormat="1" ht="15.75" customHeight="1" spans="1:17">
      <c r="A469" s="115" t="s">
        <v>1515</v>
      </c>
      <c r="B469" s="115"/>
      <c r="C469" s="156"/>
      <c r="D469" s="170" t="s">
        <v>1507</v>
      </c>
      <c r="E469" s="17">
        <v>9</v>
      </c>
      <c r="F469" s="14" t="s">
        <v>839</v>
      </c>
      <c r="G469" s="119">
        <v>41852</v>
      </c>
      <c r="H469" s="61" t="s">
        <v>840</v>
      </c>
      <c r="I469" s="120">
        <v>1000</v>
      </c>
      <c r="J469" s="129"/>
      <c r="K469" s="129"/>
      <c r="L469" s="122">
        <v>741730</v>
      </c>
      <c r="M469" s="123">
        <v>0.8</v>
      </c>
      <c r="N469" s="122">
        <v>593380</v>
      </c>
      <c r="O469" s="124"/>
      <c r="P469" s="125">
        <f t="shared" si="8"/>
        <v>742</v>
      </c>
      <c r="Q469" s="126" t="s">
        <v>1504</v>
      </c>
    </row>
    <row r="470" s="2" customFormat="1" ht="15.75" customHeight="1" spans="1:17">
      <c r="A470" s="115" t="s">
        <v>1516</v>
      </c>
      <c r="B470" s="115"/>
      <c r="C470" s="156"/>
      <c r="D470" s="170" t="s">
        <v>1507</v>
      </c>
      <c r="E470" s="17">
        <v>10</v>
      </c>
      <c r="F470" s="14" t="s">
        <v>839</v>
      </c>
      <c r="G470" s="119">
        <v>41852</v>
      </c>
      <c r="H470" s="61" t="s">
        <v>840</v>
      </c>
      <c r="I470" s="120">
        <v>1000</v>
      </c>
      <c r="J470" s="129"/>
      <c r="K470" s="129"/>
      <c r="L470" s="122">
        <v>741730</v>
      </c>
      <c r="M470" s="123">
        <v>0.8</v>
      </c>
      <c r="N470" s="122">
        <v>593380</v>
      </c>
      <c r="O470" s="124"/>
      <c r="P470" s="125">
        <f t="shared" si="8"/>
        <v>742</v>
      </c>
      <c r="Q470" s="126" t="s">
        <v>1504</v>
      </c>
    </row>
    <row r="471" s="3" customFormat="1" ht="15.75" customHeight="1" spans="1:17">
      <c r="A471" s="115" t="s">
        <v>1517</v>
      </c>
      <c r="B471" s="115"/>
      <c r="C471" s="156"/>
      <c r="D471" s="170" t="s">
        <v>1507</v>
      </c>
      <c r="E471" s="17">
        <v>11</v>
      </c>
      <c r="F471" s="14" t="s">
        <v>839</v>
      </c>
      <c r="G471" s="119">
        <v>41852</v>
      </c>
      <c r="H471" s="61" t="s">
        <v>840</v>
      </c>
      <c r="I471" s="120">
        <v>1000</v>
      </c>
      <c r="J471" s="129"/>
      <c r="K471" s="129"/>
      <c r="L471" s="122">
        <v>741730</v>
      </c>
      <c r="M471" s="123">
        <v>0.8</v>
      </c>
      <c r="N471" s="122">
        <v>593380</v>
      </c>
      <c r="O471" s="124"/>
      <c r="P471" s="125">
        <f t="shared" si="8"/>
        <v>742</v>
      </c>
      <c r="Q471" s="126" t="s">
        <v>1504</v>
      </c>
    </row>
    <row r="472" s="3" customFormat="1" ht="15.75" customHeight="1" spans="1:17">
      <c r="A472" s="115" t="s">
        <v>1518</v>
      </c>
      <c r="B472" s="115"/>
      <c r="C472" s="156"/>
      <c r="D472" s="170" t="s">
        <v>1507</v>
      </c>
      <c r="E472" s="17">
        <v>12</v>
      </c>
      <c r="F472" s="14" t="s">
        <v>839</v>
      </c>
      <c r="G472" s="119">
        <v>41852</v>
      </c>
      <c r="H472" s="61" t="s">
        <v>840</v>
      </c>
      <c r="I472" s="120">
        <v>1000</v>
      </c>
      <c r="J472" s="129"/>
      <c r="K472" s="129"/>
      <c r="L472" s="122">
        <v>741730</v>
      </c>
      <c r="M472" s="123">
        <v>0.8</v>
      </c>
      <c r="N472" s="122">
        <v>593380</v>
      </c>
      <c r="O472" s="124"/>
      <c r="P472" s="125">
        <f t="shared" si="8"/>
        <v>742</v>
      </c>
      <c r="Q472" s="126" t="s">
        <v>1504</v>
      </c>
    </row>
    <row r="473" s="3" customFormat="1" ht="15.75" customHeight="1" spans="1:17">
      <c r="A473" s="115" t="s">
        <v>1519</v>
      </c>
      <c r="B473" s="115"/>
      <c r="C473" s="156"/>
      <c r="D473" s="170" t="s">
        <v>1507</v>
      </c>
      <c r="E473" s="17">
        <v>13</v>
      </c>
      <c r="F473" s="14" t="s">
        <v>839</v>
      </c>
      <c r="G473" s="119">
        <v>41852</v>
      </c>
      <c r="H473" s="61" t="s">
        <v>840</v>
      </c>
      <c r="I473" s="120">
        <v>1000</v>
      </c>
      <c r="J473" s="129"/>
      <c r="K473" s="129"/>
      <c r="L473" s="122">
        <v>741730</v>
      </c>
      <c r="M473" s="123">
        <v>0.8</v>
      </c>
      <c r="N473" s="122">
        <v>593380</v>
      </c>
      <c r="O473" s="124"/>
      <c r="P473" s="125">
        <f t="shared" si="8"/>
        <v>742</v>
      </c>
      <c r="Q473" s="126" t="s">
        <v>1504</v>
      </c>
    </row>
    <row r="474" s="3" customFormat="1" ht="15.75" customHeight="1" spans="1:17">
      <c r="A474" s="115" t="s">
        <v>1520</v>
      </c>
      <c r="B474" s="115"/>
      <c r="C474" s="156"/>
      <c r="D474" s="170" t="s">
        <v>1507</v>
      </c>
      <c r="E474" s="17">
        <v>14</v>
      </c>
      <c r="F474" s="14" t="s">
        <v>839</v>
      </c>
      <c r="G474" s="119">
        <v>41852</v>
      </c>
      <c r="H474" s="61" t="s">
        <v>840</v>
      </c>
      <c r="I474" s="120">
        <v>1000</v>
      </c>
      <c r="J474" s="129"/>
      <c r="K474" s="129"/>
      <c r="L474" s="122">
        <v>741730</v>
      </c>
      <c r="M474" s="123">
        <v>0.8</v>
      </c>
      <c r="N474" s="122">
        <v>593380</v>
      </c>
      <c r="O474" s="124"/>
      <c r="P474" s="125">
        <f t="shared" si="8"/>
        <v>742</v>
      </c>
      <c r="Q474" s="126" t="s">
        <v>1504</v>
      </c>
    </row>
    <row r="475" s="2" customFormat="1" ht="15.75" customHeight="1" spans="1:17">
      <c r="A475" s="115" t="s">
        <v>1521</v>
      </c>
      <c r="B475" s="115"/>
      <c r="C475" s="156"/>
      <c r="D475" s="170" t="s">
        <v>1522</v>
      </c>
      <c r="E475" s="17"/>
      <c r="F475" s="14" t="s">
        <v>931</v>
      </c>
      <c r="G475" s="119">
        <v>41852</v>
      </c>
      <c r="H475" s="61" t="s">
        <v>840</v>
      </c>
      <c r="I475" s="120">
        <v>200</v>
      </c>
      <c r="J475" s="129"/>
      <c r="K475" s="129"/>
      <c r="L475" s="122">
        <v>184860</v>
      </c>
      <c r="M475" s="123">
        <v>0.85</v>
      </c>
      <c r="N475" s="122">
        <v>157130</v>
      </c>
      <c r="O475" s="124"/>
      <c r="P475" s="125">
        <f t="shared" si="8"/>
        <v>924</v>
      </c>
      <c r="Q475" s="126" t="s">
        <v>1504</v>
      </c>
    </row>
    <row r="476" s="2" customFormat="1" ht="15.75" customHeight="1" spans="1:17">
      <c r="A476" s="115" t="s">
        <v>1523</v>
      </c>
      <c r="B476" s="115"/>
      <c r="C476" s="156"/>
      <c r="D476" s="170" t="s">
        <v>1524</v>
      </c>
      <c r="E476" s="17"/>
      <c r="F476" s="14" t="s">
        <v>931</v>
      </c>
      <c r="G476" s="119">
        <v>41852</v>
      </c>
      <c r="H476" s="61" t="s">
        <v>840</v>
      </c>
      <c r="I476" s="120">
        <v>200</v>
      </c>
      <c r="J476" s="129"/>
      <c r="K476" s="129"/>
      <c r="L476" s="122">
        <v>161750</v>
      </c>
      <c r="M476" s="123">
        <v>0.85</v>
      </c>
      <c r="N476" s="122">
        <v>137490</v>
      </c>
      <c r="O476" s="124"/>
      <c r="P476" s="125">
        <f t="shared" si="8"/>
        <v>809</v>
      </c>
      <c r="Q476" s="126" t="s">
        <v>1504</v>
      </c>
    </row>
    <row r="477" ht="15.75" customHeight="1" spans="1:17">
      <c r="A477" s="115" t="s">
        <v>1525</v>
      </c>
      <c r="B477" s="112"/>
      <c r="C477" s="156"/>
      <c r="D477" s="108" t="s">
        <v>945</v>
      </c>
      <c r="E477" s="108"/>
      <c r="F477" s="132"/>
      <c r="G477" s="119">
        <v>42278</v>
      </c>
      <c r="H477" s="133" t="s">
        <v>941</v>
      </c>
      <c r="I477" s="134">
        <v>1</v>
      </c>
      <c r="J477" s="135">
        <v>356000</v>
      </c>
      <c r="K477" s="136">
        <v>306679.05</v>
      </c>
      <c r="L477" s="137">
        <v>439220</v>
      </c>
      <c r="M477" s="138">
        <v>0.83</v>
      </c>
      <c r="N477" s="139">
        <v>364550</v>
      </c>
      <c r="O477" s="140"/>
      <c r="P477" s="141"/>
      <c r="Q477" s="142" t="s">
        <v>1526</v>
      </c>
    </row>
    <row r="478" ht="15.75" customHeight="1" spans="1:17">
      <c r="A478" s="115" t="s">
        <v>1527</v>
      </c>
      <c r="B478" s="112"/>
      <c r="C478" s="156"/>
      <c r="D478" s="108" t="s">
        <v>1528</v>
      </c>
      <c r="E478" s="108"/>
      <c r="F478" s="132"/>
      <c r="G478" s="119">
        <v>42278</v>
      </c>
      <c r="H478" s="133" t="s">
        <v>941</v>
      </c>
      <c r="I478" s="134">
        <v>1</v>
      </c>
      <c r="J478" s="135">
        <v>1112600</v>
      </c>
      <c r="K478" s="136">
        <v>958458.6</v>
      </c>
      <c r="L478" s="137">
        <v>1372690</v>
      </c>
      <c r="M478" s="138">
        <v>0.83</v>
      </c>
      <c r="N478" s="139">
        <v>1139330</v>
      </c>
      <c r="O478" s="140"/>
      <c r="P478" s="141"/>
      <c r="Q478" s="142" t="s">
        <v>1526</v>
      </c>
    </row>
    <row r="479" ht="15.75" customHeight="1" spans="1:17">
      <c r="A479" s="115" t="s">
        <v>1529</v>
      </c>
      <c r="B479" s="112"/>
      <c r="C479" s="156"/>
      <c r="D479" s="108" t="s">
        <v>1530</v>
      </c>
      <c r="E479" s="108"/>
      <c r="F479" s="132"/>
      <c r="G479" s="119">
        <v>42583</v>
      </c>
      <c r="H479" s="133" t="s">
        <v>941</v>
      </c>
      <c r="I479" s="134">
        <v>1</v>
      </c>
      <c r="J479" s="135">
        <v>98000</v>
      </c>
      <c r="K479" s="136">
        <v>88302</v>
      </c>
      <c r="L479" s="137">
        <v>120910</v>
      </c>
      <c r="M479" s="138">
        <v>0.87</v>
      </c>
      <c r="N479" s="139">
        <v>105190</v>
      </c>
      <c r="O479" s="140"/>
      <c r="P479" s="141"/>
      <c r="Q479" s="142" t="s">
        <v>1526</v>
      </c>
    </row>
    <row r="480" ht="15.75" customHeight="1" spans="1:17">
      <c r="A480" s="115" t="s">
        <v>1531</v>
      </c>
      <c r="B480" s="112"/>
      <c r="C480" s="156"/>
      <c r="D480" s="108" t="s">
        <v>1532</v>
      </c>
      <c r="E480" s="108"/>
      <c r="F480" s="132"/>
      <c r="G480" s="119">
        <v>42614</v>
      </c>
      <c r="H480" s="133" t="s">
        <v>941</v>
      </c>
      <c r="I480" s="134">
        <v>1</v>
      </c>
      <c r="J480" s="135">
        <v>12000</v>
      </c>
      <c r="K480" s="136">
        <v>10860</v>
      </c>
      <c r="L480" s="137">
        <v>14810</v>
      </c>
      <c r="M480" s="138">
        <v>0.83</v>
      </c>
      <c r="N480" s="139">
        <v>12290</v>
      </c>
      <c r="O480" s="140"/>
      <c r="P480" s="141"/>
      <c r="Q480" s="142" t="s">
        <v>1526</v>
      </c>
    </row>
    <row r="481" ht="15.75" customHeight="1" spans="1:17">
      <c r="A481" s="115" t="s">
        <v>1533</v>
      </c>
      <c r="B481" s="112"/>
      <c r="C481" s="156"/>
      <c r="D481" s="108" t="s">
        <v>1534</v>
      </c>
      <c r="E481" s="108"/>
      <c r="F481" s="132"/>
      <c r="G481" s="119">
        <v>42675</v>
      </c>
      <c r="H481" s="133" t="s">
        <v>941</v>
      </c>
      <c r="I481" s="134">
        <v>1</v>
      </c>
      <c r="J481" s="135">
        <v>38000</v>
      </c>
      <c r="K481" s="136">
        <v>34690.76</v>
      </c>
      <c r="L481" s="137">
        <v>46880</v>
      </c>
      <c r="M481" s="138">
        <v>0.88</v>
      </c>
      <c r="N481" s="139">
        <v>41250</v>
      </c>
      <c r="O481" s="140"/>
      <c r="P481" s="141"/>
      <c r="Q481" s="142" t="s">
        <v>1526</v>
      </c>
    </row>
    <row r="482" ht="15.75" customHeight="1" spans="1:17">
      <c r="A482" s="115" t="s">
        <v>1535</v>
      </c>
      <c r="B482" s="112"/>
      <c r="C482" s="156"/>
      <c r="D482" s="108" t="s">
        <v>1536</v>
      </c>
      <c r="E482" s="108"/>
      <c r="F482" s="132"/>
      <c r="G482" s="119">
        <v>42675</v>
      </c>
      <c r="H482" s="133" t="s">
        <v>941</v>
      </c>
      <c r="I482" s="134">
        <v>1</v>
      </c>
      <c r="J482" s="135">
        <v>50000</v>
      </c>
      <c r="K482" s="136">
        <v>45645.76</v>
      </c>
      <c r="L482" s="137">
        <v>61690</v>
      </c>
      <c r="M482" s="138">
        <v>0.84</v>
      </c>
      <c r="N482" s="139">
        <v>51820</v>
      </c>
      <c r="O482" s="140"/>
      <c r="P482" s="141"/>
      <c r="Q482" s="142" t="s">
        <v>1526</v>
      </c>
    </row>
    <row r="483" ht="15.75" customHeight="1" spans="1:17">
      <c r="A483" s="115" t="s">
        <v>1537</v>
      </c>
      <c r="B483" s="112"/>
      <c r="C483" s="156"/>
      <c r="D483" s="108" t="s">
        <v>1538</v>
      </c>
      <c r="E483" s="108"/>
      <c r="F483" s="132"/>
      <c r="G483" s="119">
        <v>42644</v>
      </c>
      <c r="H483" s="133" t="s">
        <v>941</v>
      </c>
      <c r="I483" s="134">
        <v>1</v>
      </c>
      <c r="J483" s="135">
        <v>49263</v>
      </c>
      <c r="K483" s="136">
        <v>44778</v>
      </c>
      <c r="L483" s="137">
        <v>60780</v>
      </c>
      <c r="M483" s="138">
        <v>0.88</v>
      </c>
      <c r="N483" s="139">
        <v>53490</v>
      </c>
      <c r="O483" s="140"/>
      <c r="P483" s="141"/>
      <c r="Q483" s="142" t="s">
        <v>1526</v>
      </c>
    </row>
    <row r="484" ht="15.75" customHeight="1" spans="1:17">
      <c r="A484" s="115" t="s">
        <v>1539</v>
      </c>
      <c r="B484" s="112"/>
      <c r="C484" s="156"/>
      <c r="D484" s="108" t="s">
        <v>1392</v>
      </c>
      <c r="E484" s="108"/>
      <c r="F484" s="132"/>
      <c r="G484" s="119">
        <v>42705</v>
      </c>
      <c r="H484" s="133" t="s">
        <v>941</v>
      </c>
      <c r="I484" s="134">
        <v>1</v>
      </c>
      <c r="J484" s="135">
        <v>50000</v>
      </c>
      <c r="K484" s="136">
        <v>45843.68</v>
      </c>
      <c r="L484" s="137">
        <v>61690</v>
      </c>
      <c r="M484" s="138">
        <v>0.89</v>
      </c>
      <c r="N484" s="139">
        <v>54900</v>
      </c>
      <c r="O484" s="140"/>
      <c r="P484" s="141"/>
      <c r="Q484" s="142" t="s">
        <v>1526</v>
      </c>
    </row>
    <row r="485" ht="15.75" customHeight="1" spans="1:17">
      <c r="A485" s="115" t="s">
        <v>1540</v>
      </c>
      <c r="B485" s="112"/>
      <c r="C485" s="156"/>
      <c r="D485" s="108" t="s">
        <v>1541</v>
      </c>
      <c r="E485" s="108"/>
      <c r="F485" s="132"/>
      <c r="G485" s="119">
        <v>42795</v>
      </c>
      <c r="H485" s="133" t="s">
        <v>941</v>
      </c>
      <c r="I485" s="134">
        <v>1</v>
      </c>
      <c r="J485" s="135">
        <v>65713</v>
      </c>
      <c r="K485" s="136">
        <v>61031.02</v>
      </c>
      <c r="L485" s="137">
        <v>78840</v>
      </c>
      <c r="M485" s="138">
        <v>0.87</v>
      </c>
      <c r="N485" s="139">
        <v>68590</v>
      </c>
      <c r="O485" s="140"/>
      <c r="P485" s="141"/>
      <c r="Q485" s="142" t="s">
        <v>1526</v>
      </c>
    </row>
    <row r="486" ht="15.75" customHeight="1" spans="1:17">
      <c r="A486" s="115" t="s">
        <v>1542</v>
      </c>
      <c r="B486" s="112"/>
      <c r="C486" s="156"/>
      <c r="D486" s="108" t="s">
        <v>1543</v>
      </c>
      <c r="E486" s="108"/>
      <c r="F486" s="132"/>
      <c r="G486" s="119">
        <v>42795</v>
      </c>
      <c r="H486" s="133" t="s">
        <v>941</v>
      </c>
      <c r="I486" s="134">
        <v>1</v>
      </c>
      <c r="J486" s="135">
        <v>45873.08</v>
      </c>
      <c r="K486" s="136">
        <v>42604.64</v>
      </c>
      <c r="L486" s="137">
        <v>55040</v>
      </c>
      <c r="M486" s="138">
        <v>0.87</v>
      </c>
      <c r="N486" s="139">
        <v>47880</v>
      </c>
      <c r="O486" s="140"/>
      <c r="P486" s="141"/>
      <c r="Q486" s="143" t="s">
        <v>1526</v>
      </c>
    </row>
    <row r="487" ht="15.75" customHeight="1" spans="1:17">
      <c r="A487" s="115" t="s">
        <v>1544</v>
      </c>
      <c r="B487" s="112"/>
      <c r="C487" s="156"/>
      <c r="D487" s="108" t="s">
        <v>1545</v>
      </c>
      <c r="E487" s="108"/>
      <c r="F487" s="132"/>
      <c r="G487" s="119">
        <v>43188</v>
      </c>
      <c r="H487" s="133" t="s">
        <v>941</v>
      </c>
      <c r="I487" s="134">
        <v>1</v>
      </c>
      <c r="J487" s="135">
        <v>17100</v>
      </c>
      <c r="K487" s="136">
        <v>16693.86</v>
      </c>
      <c r="L487" s="137">
        <v>20320</v>
      </c>
      <c r="M487" s="138">
        <v>0.95</v>
      </c>
      <c r="N487" s="139">
        <v>19300</v>
      </c>
      <c r="O487" s="140"/>
      <c r="P487" s="141"/>
      <c r="Q487" s="142" t="s">
        <v>1526</v>
      </c>
    </row>
    <row r="488" ht="15.75" customHeight="1" spans="1:17">
      <c r="A488" s="115" t="s">
        <v>1546</v>
      </c>
      <c r="B488" s="112"/>
      <c r="C488" s="156"/>
      <c r="D488" s="108" t="s">
        <v>1547</v>
      </c>
      <c r="E488" s="108"/>
      <c r="F488" s="132"/>
      <c r="G488" s="119">
        <v>43236</v>
      </c>
      <c r="H488" s="133" t="s">
        <v>941</v>
      </c>
      <c r="I488" s="134">
        <v>1</v>
      </c>
      <c r="J488" s="135">
        <v>120000</v>
      </c>
      <c r="K488" s="136">
        <v>116200</v>
      </c>
      <c r="L488" s="137">
        <v>142620</v>
      </c>
      <c r="M488" s="138">
        <v>0.96</v>
      </c>
      <c r="N488" s="139">
        <v>136920</v>
      </c>
      <c r="O488" s="140"/>
      <c r="P488" s="141"/>
      <c r="Q488" s="142" t="s">
        <v>1526</v>
      </c>
    </row>
    <row r="489" ht="15.75" customHeight="1" spans="1:17">
      <c r="A489" s="115" t="s">
        <v>1548</v>
      </c>
      <c r="B489" s="112"/>
      <c r="C489" s="156"/>
      <c r="D489" s="109" t="s">
        <v>1549</v>
      </c>
      <c r="E489" s="109"/>
      <c r="F489" s="132"/>
      <c r="G489" s="119">
        <v>42675</v>
      </c>
      <c r="H489" s="133" t="s">
        <v>941</v>
      </c>
      <c r="I489" s="134">
        <v>1</v>
      </c>
      <c r="J489" s="135">
        <v>2584499</v>
      </c>
      <c r="K489" s="136">
        <v>2359432.36</v>
      </c>
      <c r="L489" s="137">
        <v>3188680</v>
      </c>
      <c r="M489" s="138">
        <v>0.88</v>
      </c>
      <c r="N489" s="139">
        <v>2806040</v>
      </c>
      <c r="O489" s="140"/>
      <c r="P489" s="141"/>
      <c r="Q489" s="142" t="s">
        <v>1526</v>
      </c>
    </row>
    <row r="490" ht="15.75" customHeight="1" spans="1:17">
      <c r="A490" s="115" t="s">
        <v>1550</v>
      </c>
      <c r="B490" s="112"/>
      <c r="C490" s="156"/>
      <c r="D490" s="108" t="s">
        <v>955</v>
      </c>
      <c r="E490" s="108"/>
      <c r="F490" s="132"/>
      <c r="G490" s="119">
        <v>42705</v>
      </c>
      <c r="H490" s="133" t="s">
        <v>941</v>
      </c>
      <c r="I490" s="134">
        <v>1</v>
      </c>
      <c r="J490" s="135">
        <v>4000000</v>
      </c>
      <c r="K490" s="136">
        <v>3667500.07</v>
      </c>
      <c r="L490" s="137">
        <v>4935080</v>
      </c>
      <c r="M490" s="138">
        <v>0.89</v>
      </c>
      <c r="N490" s="139">
        <v>4392220</v>
      </c>
      <c r="O490" s="140"/>
      <c r="P490" s="141"/>
      <c r="Q490" s="142" t="s">
        <v>1551</v>
      </c>
    </row>
    <row r="491" ht="15.75" customHeight="1" spans="1:17">
      <c r="A491" s="115" t="s">
        <v>1552</v>
      </c>
      <c r="B491" s="112"/>
      <c r="C491" s="156"/>
      <c r="D491" s="109" t="s">
        <v>955</v>
      </c>
      <c r="E491" s="109"/>
      <c r="F491" s="132"/>
      <c r="G491" s="119">
        <v>42705</v>
      </c>
      <c r="H491" s="133" t="s">
        <v>941</v>
      </c>
      <c r="I491" s="134">
        <v>1</v>
      </c>
      <c r="J491" s="135">
        <v>3988217.22</v>
      </c>
      <c r="K491" s="136">
        <v>3656696.73</v>
      </c>
      <c r="L491" s="137">
        <v>4920550</v>
      </c>
      <c r="M491" s="138">
        <v>0.89</v>
      </c>
      <c r="N491" s="139">
        <v>4379290</v>
      </c>
      <c r="O491" s="140"/>
      <c r="P491" s="141"/>
      <c r="Q491" s="142" t="s">
        <v>1551</v>
      </c>
    </row>
    <row r="492" ht="15.75" customHeight="1" spans="1:17">
      <c r="A492" s="115" t="s">
        <v>1553</v>
      </c>
      <c r="B492" s="112"/>
      <c r="C492" s="156"/>
      <c r="D492" s="109" t="s">
        <v>1554</v>
      </c>
      <c r="E492" s="109"/>
      <c r="F492" s="132"/>
      <c r="G492" s="168">
        <v>42705</v>
      </c>
      <c r="H492" s="133" t="s">
        <v>941</v>
      </c>
      <c r="I492" s="134">
        <v>1</v>
      </c>
      <c r="J492" s="135">
        <v>31412852</v>
      </c>
      <c r="K492" s="136">
        <v>28801658.66</v>
      </c>
      <c r="L492" s="137">
        <v>38756270</v>
      </c>
      <c r="M492" s="138">
        <v>0.89</v>
      </c>
      <c r="N492" s="139">
        <v>34493080</v>
      </c>
      <c r="O492" s="140"/>
      <c r="P492" s="141"/>
      <c r="Q492" s="142" t="s">
        <v>1551</v>
      </c>
    </row>
    <row r="493" ht="15.75" customHeight="1" spans="1:17">
      <c r="A493" s="115" t="s">
        <v>1555</v>
      </c>
      <c r="B493" s="112"/>
      <c r="C493" s="156"/>
      <c r="D493" s="108" t="s">
        <v>962</v>
      </c>
      <c r="E493" s="108"/>
      <c r="F493" s="132"/>
      <c r="G493" s="119">
        <v>42278</v>
      </c>
      <c r="H493" s="133" t="s">
        <v>941</v>
      </c>
      <c r="I493" s="134">
        <v>1</v>
      </c>
      <c r="J493" s="135">
        <v>27084</v>
      </c>
      <c r="K493" s="136">
        <v>23331.65</v>
      </c>
      <c r="L493" s="137">
        <v>33420</v>
      </c>
      <c r="M493" s="138">
        <v>0.83</v>
      </c>
      <c r="N493" s="139">
        <v>27740</v>
      </c>
      <c r="O493" s="140"/>
      <c r="P493" s="141"/>
      <c r="Q493" s="142" t="s">
        <v>1556</v>
      </c>
    </row>
    <row r="494" ht="15.75" customHeight="1" spans="1:17">
      <c r="A494" s="115" t="s">
        <v>1557</v>
      </c>
      <c r="B494" s="112"/>
      <c r="C494" s="156"/>
      <c r="D494" s="108" t="s">
        <v>1558</v>
      </c>
      <c r="E494" s="108"/>
      <c r="F494" s="132"/>
      <c r="G494" s="119">
        <v>42278</v>
      </c>
      <c r="H494" s="133" t="s">
        <v>941</v>
      </c>
      <c r="I494" s="134">
        <v>1</v>
      </c>
      <c r="J494" s="135">
        <v>89223.8</v>
      </c>
      <c r="K494" s="136">
        <v>76862.5</v>
      </c>
      <c r="L494" s="137">
        <v>110080</v>
      </c>
      <c r="M494" s="138">
        <v>0.83</v>
      </c>
      <c r="N494" s="139">
        <v>91370</v>
      </c>
      <c r="O494" s="140"/>
      <c r="P494" s="141"/>
      <c r="Q494" s="142" t="s">
        <v>1556</v>
      </c>
    </row>
    <row r="495" ht="15.75" customHeight="1" spans="1:17">
      <c r="A495" s="115" t="s">
        <v>1559</v>
      </c>
      <c r="B495" s="112"/>
      <c r="C495" s="156"/>
      <c r="D495" s="108" t="s">
        <v>1560</v>
      </c>
      <c r="E495" s="108"/>
      <c r="F495" s="132"/>
      <c r="G495" s="119">
        <v>42278</v>
      </c>
      <c r="H495" s="133" t="s">
        <v>941</v>
      </c>
      <c r="I495" s="134">
        <v>1</v>
      </c>
      <c r="J495" s="135">
        <v>2230000</v>
      </c>
      <c r="K495" s="136">
        <v>1921052.2</v>
      </c>
      <c r="L495" s="137">
        <v>2751310</v>
      </c>
      <c r="M495" s="138">
        <v>0.77</v>
      </c>
      <c r="N495" s="139">
        <v>2118510</v>
      </c>
      <c r="O495" s="140"/>
      <c r="P495" s="141"/>
      <c r="Q495" s="142" t="s">
        <v>1556</v>
      </c>
    </row>
    <row r="496" ht="15.75" customHeight="1" spans="1:17">
      <c r="A496" s="115" t="s">
        <v>1561</v>
      </c>
      <c r="B496" s="112"/>
      <c r="C496" s="156"/>
      <c r="D496" s="108" t="s">
        <v>1562</v>
      </c>
      <c r="E496" s="108"/>
      <c r="F496" s="132"/>
      <c r="G496" s="119">
        <v>42552</v>
      </c>
      <c r="H496" s="133" t="s">
        <v>941</v>
      </c>
      <c r="I496" s="134">
        <v>1</v>
      </c>
      <c r="J496" s="135">
        <v>82855</v>
      </c>
      <c r="K496" s="136">
        <v>74327.57</v>
      </c>
      <c r="L496" s="137">
        <v>102220</v>
      </c>
      <c r="M496" s="138">
        <v>0.87</v>
      </c>
      <c r="N496" s="139">
        <v>88930</v>
      </c>
      <c r="O496" s="140"/>
      <c r="P496" s="141"/>
      <c r="Q496" s="142" t="s">
        <v>1556</v>
      </c>
    </row>
    <row r="497" ht="15.75" customHeight="1" spans="1:17">
      <c r="A497" s="115" t="s">
        <v>1563</v>
      </c>
      <c r="B497" s="112"/>
      <c r="C497" s="156"/>
      <c r="D497" s="108" t="s">
        <v>1305</v>
      </c>
      <c r="E497" s="108"/>
      <c r="F497" s="132"/>
      <c r="G497" s="119">
        <v>42522</v>
      </c>
      <c r="H497" s="133" t="s">
        <v>941</v>
      </c>
      <c r="I497" s="134">
        <v>1</v>
      </c>
      <c r="J497" s="135">
        <v>26985.72</v>
      </c>
      <c r="K497" s="136">
        <v>24101.58</v>
      </c>
      <c r="L497" s="137">
        <v>33290</v>
      </c>
      <c r="M497" s="138">
        <v>0.86</v>
      </c>
      <c r="N497" s="139">
        <v>28630</v>
      </c>
      <c r="O497" s="140"/>
      <c r="P497" s="141"/>
      <c r="Q497" s="142" t="s">
        <v>1556</v>
      </c>
    </row>
    <row r="498" ht="15.75" customHeight="1" spans="1:17">
      <c r="A498" s="115" t="s">
        <v>1564</v>
      </c>
      <c r="B498" s="112"/>
      <c r="C498" s="156"/>
      <c r="D498" s="108" t="s">
        <v>1565</v>
      </c>
      <c r="E498" s="108"/>
      <c r="F498" s="132"/>
      <c r="G498" s="119">
        <v>42614</v>
      </c>
      <c r="H498" s="133" t="s">
        <v>941</v>
      </c>
      <c r="I498" s="134">
        <v>1</v>
      </c>
      <c r="J498" s="135">
        <v>26414</v>
      </c>
      <c r="K498" s="136">
        <v>23904.56</v>
      </c>
      <c r="L498" s="137">
        <v>32590</v>
      </c>
      <c r="M498" s="138">
        <v>0.88</v>
      </c>
      <c r="N498" s="139">
        <v>28680</v>
      </c>
      <c r="O498" s="140"/>
      <c r="P498" s="141"/>
      <c r="Q498" s="142" t="s">
        <v>1556</v>
      </c>
    </row>
    <row r="499" ht="15.75" customHeight="1" spans="1:17">
      <c r="A499" s="115" t="s">
        <v>1566</v>
      </c>
      <c r="B499" s="112"/>
      <c r="C499" s="156"/>
      <c r="D499" s="108" t="s">
        <v>1567</v>
      </c>
      <c r="E499" s="108"/>
      <c r="F499" s="132"/>
      <c r="G499" s="119">
        <v>42705</v>
      </c>
      <c r="H499" s="133" t="s">
        <v>941</v>
      </c>
      <c r="I499" s="134">
        <v>1</v>
      </c>
      <c r="J499" s="135">
        <v>16100</v>
      </c>
      <c r="K499" s="136">
        <v>14761.67</v>
      </c>
      <c r="L499" s="137">
        <v>19860</v>
      </c>
      <c r="M499" s="138">
        <v>0.89</v>
      </c>
      <c r="N499" s="139">
        <v>17680</v>
      </c>
      <c r="O499" s="140"/>
      <c r="P499" s="141"/>
      <c r="Q499" s="142" t="s">
        <v>1556</v>
      </c>
    </row>
    <row r="500" ht="15.75" customHeight="1" spans="1:17">
      <c r="A500" s="115" t="s">
        <v>1568</v>
      </c>
      <c r="B500" s="112"/>
      <c r="C500" s="156"/>
      <c r="D500" s="108" t="s">
        <v>1569</v>
      </c>
      <c r="E500" s="108"/>
      <c r="F500" s="132"/>
      <c r="G500" s="119">
        <v>42705</v>
      </c>
      <c r="H500" s="133" t="s">
        <v>941</v>
      </c>
      <c r="I500" s="134">
        <v>1</v>
      </c>
      <c r="J500" s="135">
        <v>57488</v>
      </c>
      <c r="K500" s="136">
        <v>52709.24</v>
      </c>
      <c r="L500" s="137">
        <v>70930</v>
      </c>
      <c r="M500" s="138">
        <v>0.89</v>
      </c>
      <c r="N500" s="139">
        <v>63130</v>
      </c>
      <c r="O500" s="140"/>
      <c r="P500" s="141"/>
      <c r="Q500" s="142" t="s">
        <v>1556</v>
      </c>
    </row>
    <row r="501" ht="15.75" customHeight="1" spans="1:17">
      <c r="A501" s="115" t="s">
        <v>1570</v>
      </c>
      <c r="B501" s="112"/>
      <c r="C501" s="156"/>
      <c r="D501" s="108" t="s">
        <v>1571</v>
      </c>
      <c r="E501" s="108"/>
      <c r="F501" s="132"/>
      <c r="G501" s="119">
        <v>42705</v>
      </c>
      <c r="H501" s="133" t="s">
        <v>941</v>
      </c>
      <c r="I501" s="134">
        <v>1</v>
      </c>
      <c r="J501" s="135">
        <v>194340.78</v>
      </c>
      <c r="K501" s="136">
        <v>178186.11</v>
      </c>
      <c r="L501" s="137">
        <v>239770</v>
      </c>
      <c r="M501" s="138">
        <v>0.89</v>
      </c>
      <c r="N501" s="139">
        <v>213400</v>
      </c>
      <c r="O501" s="140"/>
      <c r="P501" s="141"/>
      <c r="Q501" s="142" t="s">
        <v>1556</v>
      </c>
    </row>
    <row r="502" ht="15.75" customHeight="1" spans="1:17">
      <c r="A502" s="115" t="s">
        <v>1572</v>
      </c>
      <c r="B502" s="112"/>
      <c r="C502" s="156"/>
      <c r="D502" s="108" t="s">
        <v>1573</v>
      </c>
      <c r="E502" s="108"/>
      <c r="F502" s="132"/>
      <c r="G502" s="119">
        <v>42675</v>
      </c>
      <c r="H502" s="133" t="s">
        <v>941</v>
      </c>
      <c r="I502" s="134">
        <v>1</v>
      </c>
      <c r="J502" s="135">
        <v>19050</v>
      </c>
      <c r="K502" s="136">
        <v>17390.98</v>
      </c>
      <c r="L502" s="137">
        <v>23500</v>
      </c>
      <c r="M502" s="138">
        <v>0.88</v>
      </c>
      <c r="N502" s="139">
        <v>20680</v>
      </c>
      <c r="O502" s="140"/>
      <c r="P502" s="141"/>
      <c r="Q502" s="142" t="s">
        <v>1556</v>
      </c>
    </row>
    <row r="503" ht="15.75" customHeight="1" spans="1:17">
      <c r="A503" s="115" t="s">
        <v>1574</v>
      </c>
      <c r="B503" s="112"/>
      <c r="C503" s="156"/>
      <c r="D503" s="108" t="s">
        <v>1575</v>
      </c>
      <c r="E503" s="108"/>
      <c r="F503" s="132"/>
      <c r="G503" s="119">
        <v>43130</v>
      </c>
      <c r="H503" s="133" t="s">
        <v>941</v>
      </c>
      <c r="I503" s="134">
        <v>1</v>
      </c>
      <c r="J503" s="135">
        <v>125499</v>
      </c>
      <c r="K503" s="136">
        <v>121524.84</v>
      </c>
      <c r="L503" s="137">
        <v>149160</v>
      </c>
      <c r="M503" s="138">
        <v>0.94</v>
      </c>
      <c r="N503" s="139">
        <v>140210</v>
      </c>
      <c r="O503" s="140"/>
      <c r="P503" s="141"/>
      <c r="Q503" s="142" t="s">
        <v>1556</v>
      </c>
    </row>
    <row r="504" ht="15.75" customHeight="1" spans="1:17">
      <c r="A504" s="115" t="s">
        <v>1576</v>
      </c>
      <c r="B504" s="112"/>
      <c r="C504" s="156"/>
      <c r="D504" s="108" t="s">
        <v>1577</v>
      </c>
      <c r="E504" s="108"/>
      <c r="F504" s="132"/>
      <c r="G504" s="119">
        <v>43158</v>
      </c>
      <c r="H504" s="133" t="s">
        <v>941</v>
      </c>
      <c r="I504" s="134">
        <v>1</v>
      </c>
      <c r="J504" s="135">
        <v>273700</v>
      </c>
      <c r="K504" s="136">
        <v>266116.2</v>
      </c>
      <c r="L504" s="137">
        <v>325290</v>
      </c>
      <c r="M504" s="138">
        <v>0.95</v>
      </c>
      <c r="N504" s="139">
        <v>309030</v>
      </c>
      <c r="O504" s="140"/>
      <c r="P504" s="141"/>
      <c r="Q504" s="142" t="s">
        <v>1556</v>
      </c>
    </row>
    <row r="505" ht="15.75" customHeight="1" spans="1:17">
      <c r="A505" s="115" t="s">
        <v>1578</v>
      </c>
      <c r="B505" s="112"/>
      <c r="C505" s="156"/>
      <c r="D505" s="108" t="s">
        <v>1579</v>
      </c>
      <c r="E505" s="108"/>
      <c r="F505" s="132"/>
      <c r="G505" s="119">
        <v>41730</v>
      </c>
      <c r="H505" s="133" t="s">
        <v>941</v>
      </c>
      <c r="I505" s="134">
        <v>1</v>
      </c>
      <c r="J505" s="135">
        <v>253560</v>
      </c>
      <c r="K505" s="136">
        <v>200364.96</v>
      </c>
      <c r="L505" s="137">
        <v>330060</v>
      </c>
      <c r="M505" s="138">
        <v>0.75</v>
      </c>
      <c r="N505" s="139">
        <v>247550</v>
      </c>
      <c r="O505" s="140"/>
      <c r="P505" s="141"/>
      <c r="Q505" s="142" t="s">
        <v>1580</v>
      </c>
    </row>
    <row r="506" ht="15.75" customHeight="1" spans="1:17">
      <c r="A506" s="115" t="s">
        <v>1581</v>
      </c>
      <c r="B506" s="112"/>
      <c r="C506" s="156"/>
      <c r="D506" s="108" t="s">
        <v>1582</v>
      </c>
      <c r="E506" s="108"/>
      <c r="F506" s="132"/>
      <c r="G506" s="119">
        <v>41730</v>
      </c>
      <c r="H506" s="133" t="s">
        <v>941</v>
      </c>
      <c r="I506" s="134">
        <v>1</v>
      </c>
      <c r="J506" s="135">
        <v>58982</v>
      </c>
      <c r="K506" s="136">
        <v>46608.09</v>
      </c>
      <c r="L506" s="137">
        <v>76780</v>
      </c>
      <c r="M506" s="138">
        <v>0.75</v>
      </c>
      <c r="N506" s="139">
        <v>57590</v>
      </c>
      <c r="O506" s="140"/>
      <c r="P506" s="141"/>
      <c r="Q506" s="143" t="s">
        <v>1580</v>
      </c>
    </row>
    <row r="507" ht="15.75" customHeight="1" spans="1:17">
      <c r="A507" s="115" t="s">
        <v>1583</v>
      </c>
      <c r="B507" s="112"/>
      <c r="C507" s="156"/>
      <c r="D507" s="108" t="s">
        <v>1584</v>
      </c>
      <c r="E507" s="108"/>
      <c r="F507" s="132"/>
      <c r="G507" s="119">
        <v>41730</v>
      </c>
      <c r="H507" s="133" t="s">
        <v>941</v>
      </c>
      <c r="I507" s="134">
        <v>1</v>
      </c>
      <c r="J507" s="135">
        <v>385000</v>
      </c>
      <c r="K507" s="136">
        <v>304230.12</v>
      </c>
      <c r="L507" s="137">
        <v>501150</v>
      </c>
      <c r="M507" s="138">
        <v>0.84</v>
      </c>
      <c r="N507" s="139">
        <v>420970</v>
      </c>
      <c r="O507" s="140"/>
      <c r="P507" s="141"/>
      <c r="Q507" s="142" t="s">
        <v>1580</v>
      </c>
    </row>
    <row r="508" ht="15.75" customHeight="1" spans="1:17">
      <c r="A508" s="115" t="s">
        <v>1585</v>
      </c>
      <c r="B508" s="112"/>
      <c r="C508" s="156"/>
      <c r="D508" s="108" t="s">
        <v>1586</v>
      </c>
      <c r="E508" s="108"/>
      <c r="F508" s="132"/>
      <c r="G508" s="119">
        <v>42125</v>
      </c>
      <c r="H508" s="133" t="s">
        <v>941</v>
      </c>
      <c r="I508" s="134">
        <v>1</v>
      </c>
      <c r="J508" s="135">
        <v>172177</v>
      </c>
      <c r="K508" s="136">
        <v>144915.8</v>
      </c>
      <c r="L508" s="137">
        <v>212430</v>
      </c>
      <c r="M508" s="138">
        <v>0.81</v>
      </c>
      <c r="N508" s="139">
        <v>172070</v>
      </c>
      <c r="O508" s="140"/>
      <c r="P508" s="141"/>
      <c r="Q508" s="142" t="s">
        <v>1580</v>
      </c>
    </row>
    <row r="509" ht="15.75" customHeight="1" spans="1:17">
      <c r="A509" s="115" t="s">
        <v>1587</v>
      </c>
      <c r="B509" s="112"/>
      <c r="C509" s="156"/>
      <c r="D509" s="108" t="s">
        <v>962</v>
      </c>
      <c r="E509" s="108"/>
      <c r="F509" s="132"/>
      <c r="G509" s="119">
        <v>42248</v>
      </c>
      <c r="H509" s="133" t="s">
        <v>941</v>
      </c>
      <c r="I509" s="134">
        <v>1</v>
      </c>
      <c r="J509" s="135">
        <v>36600</v>
      </c>
      <c r="K509" s="136">
        <v>31384.32</v>
      </c>
      <c r="L509" s="137">
        <v>45160</v>
      </c>
      <c r="M509" s="138">
        <v>0.83</v>
      </c>
      <c r="N509" s="139">
        <v>37480</v>
      </c>
      <c r="O509" s="140"/>
      <c r="P509" s="141"/>
      <c r="Q509" s="142" t="s">
        <v>1580</v>
      </c>
    </row>
    <row r="510" ht="15.75" customHeight="1" spans="1:17">
      <c r="A510" s="115" t="s">
        <v>1588</v>
      </c>
      <c r="B510" s="112"/>
      <c r="C510" s="156"/>
      <c r="D510" s="108" t="s">
        <v>1270</v>
      </c>
      <c r="E510" s="108"/>
      <c r="F510" s="132"/>
      <c r="G510" s="119">
        <v>42552</v>
      </c>
      <c r="H510" s="133" t="s">
        <v>941</v>
      </c>
      <c r="I510" s="134">
        <v>1</v>
      </c>
      <c r="J510" s="135">
        <v>24000</v>
      </c>
      <c r="K510" s="136">
        <v>21530</v>
      </c>
      <c r="L510" s="137">
        <v>29610</v>
      </c>
      <c r="M510" s="138">
        <v>0.87</v>
      </c>
      <c r="N510" s="139">
        <v>25760</v>
      </c>
      <c r="O510" s="140"/>
      <c r="P510" s="141"/>
      <c r="Q510" s="142" t="s">
        <v>1580</v>
      </c>
    </row>
    <row r="511" ht="15.75" customHeight="1" spans="1:17">
      <c r="A511" s="115" t="s">
        <v>1589</v>
      </c>
      <c r="B511" s="112"/>
      <c r="C511" s="156"/>
      <c r="D511" s="108" t="s">
        <v>1590</v>
      </c>
      <c r="E511" s="108"/>
      <c r="F511" s="132"/>
      <c r="G511" s="119">
        <v>42583</v>
      </c>
      <c r="H511" s="133" t="s">
        <v>941</v>
      </c>
      <c r="I511" s="134">
        <v>1</v>
      </c>
      <c r="J511" s="135">
        <v>6600</v>
      </c>
      <c r="K511" s="136">
        <v>5946.75</v>
      </c>
      <c r="L511" s="137">
        <v>8140</v>
      </c>
      <c r="M511" s="138">
        <v>0.87</v>
      </c>
      <c r="N511" s="139">
        <v>7080</v>
      </c>
      <c r="O511" s="140"/>
      <c r="P511" s="141"/>
      <c r="Q511" s="142" t="s">
        <v>1580</v>
      </c>
    </row>
    <row r="512" ht="15.75" customHeight="1" spans="1:17">
      <c r="A512" s="115" t="s">
        <v>1591</v>
      </c>
      <c r="B512" s="112"/>
      <c r="C512" s="156"/>
      <c r="D512" s="108" t="s">
        <v>1455</v>
      </c>
      <c r="E512" s="108"/>
      <c r="F512" s="132"/>
      <c r="G512" s="119">
        <v>42583</v>
      </c>
      <c r="H512" s="133" t="s">
        <v>941</v>
      </c>
      <c r="I512" s="134">
        <v>1</v>
      </c>
      <c r="J512" s="135">
        <v>6350</v>
      </c>
      <c r="K512" s="136">
        <v>5721.5</v>
      </c>
      <c r="L512" s="137">
        <v>7840</v>
      </c>
      <c r="M512" s="138">
        <v>0.87</v>
      </c>
      <c r="N512" s="139">
        <v>6820</v>
      </c>
      <c r="O512" s="140"/>
      <c r="P512" s="141"/>
      <c r="Q512" s="142" t="s">
        <v>1580</v>
      </c>
    </row>
    <row r="513" ht="15.75" customHeight="1" spans="1:17">
      <c r="A513" s="115" t="s">
        <v>1592</v>
      </c>
      <c r="B513" s="112"/>
      <c r="C513" s="156"/>
      <c r="D513" s="108" t="s">
        <v>1593</v>
      </c>
      <c r="E513" s="108"/>
      <c r="F513" s="132"/>
      <c r="G513" s="119">
        <v>42614</v>
      </c>
      <c r="H513" s="133" t="s">
        <v>941</v>
      </c>
      <c r="I513" s="134">
        <v>1</v>
      </c>
      <c r="J513" s="135">
        <v>11765</v>
      </c>
      <c r="K513" s="136">
        <v>10647.32</v>
      </c>
      <c r="L513" s="137">
        <v>14520</v>
      </c>
      <c r="M513" s="138">
        <v>0.88</v>
      </c>
      <c r="N513" s="139">
        <v>12780</v>
      </c>
      <c r="O513" s="140"/>
      <c r="P513" s="141"/>
      <c r="Q513" s="142" t="s">
        <v>1580</v>
      </c>
    </row>
    <row r="514" ht="15.75" customHeight="1" spans="1:17">
      <c r="A514" s="115" t="s">
        <v>1594</v>
      </c>
      <c r="B514" s="112"/>
      <c r="C514" s="156"/>
      <c r="D514" s="108" t="s">
        <v>1595</v>
      </c>
      <c r="E514" s="108"/>
      <c r="F514" s="132"/>
      <c r="G514" s="119">
        <v>42614</v>
      </c>
      <c r="H514" s="133" t="s">
        <v>941</v>
      </c>
      <c r="I514" s="134">
        <v>1</v>
      </c>
      <c r="J514" s="135">
        <v>15000</v>
      </c>
      <c r="K514" s="136">
        <v>13574.88</v>
      </c>
      <c r="L514" s="137">
        <v>18510</v>
      </c>
      <c r="M514" s="138">
        <v>0.88</v>
      </c>
      <c r="N514" s="139">
        <v>16290</v>
      </c>
      <c r="O514" s="140"/>
      <c r="P514" s="141"/>
      <c r="Q514" s="142" t="s">
        <v>1580</v>
      </c>
    </row>
    <row r="515" ht="15.75" customHeight="1" spans="1:17">
      <c r="A515" s="115" t="s">
        <v>1596</v>
      </c>
      <c r="B515" s="112"/>
      <c r="C515" s="156"/>
      <c r="D515" s="109" t="s">
        <v>1597</v>
      </c>
      <c r="E515" s="109"/>
      <c r="F515" s="132"/>
      <c r="G515" s="119">
        <v>42339</v>
      </c>
      <c r="H515" s="133" t="s">
        <v>941</v>
      </c>
      <c r="I515" s="134">
        <v>1</v>
      </c>
      <c r="J515" s="135">
        <v>747000</v>
      </c>
      <c r="K515" s="136">
        <v>649422.96</v>
      </c>
      <c r="L515" s="137">
        <v>921630</v>
      </c>
      <c r="M515" s="138">
        <v>0.84</v>
      </c>
      <c r="N515" s="139">
        <v>774170</v>
      </c>
      <c r="O515" s="140"/>
      <c r="P515" s="141"/>
      <c r="Q515" s="142" t="s">
        <v>1580</v>
      </c>
    </row>
    <row r="516" ht="15.75" customHeight="1" spans="1:17">
      <c r="A516" s="115" t="s">
        <v>1598</v>
      </c>
      <c r="B516" s="112"/>
      <c r="C516" s="156"/>
      <c r="D516" s="109" t="s">
        <v>1599</v>
      </c>
      <c r="E516" s="109"/>
      <c r="F516" s="132"/>
      <c r="G516" s="119">
        <v>42675</v>
      </c>
      <c r="H516" s="133" t="s">
        <v>941</v>
      </c>
      <c r="I516" s="134">
        <v>1</v>
      </c>
      <c r="J516" s="135">
        <v>2207348.23</v>
      </c>
      <c r="K516" s="136">
        <v>2015124.99</v>
      </c>
      <c r="L516" s="137">
        <v>2723360</v>
      </c>
      <c r="M516" s="138">
        <v>0.88</v>
      </c>
      <c r="N516" s="139">
        <v>2396560</v>
      </c>
      <c r="O516" s="140"/>
      <c r="P516" s="141"/>
      <c r="Q516" s="142" t="s">
        <v>1580</v>
      </c>
    </row>
    <row r="517" ht="15.75" customHeight="1" spans="1:17">
      <c r="A517" s="115" t="s">
        <v>1600</v>
      </c>
      <c r="B517" s="112"/>
      <c r="C517" s="156"/>
      <c r="D517" s="109" t="s">
        <v>1599</v>
      </c>
      <c r="E517" s="109"/>
      <c r="F517" s="132"/>
      <c r="G517" s="119">
        <v>42675</v>
      </c>
      <c r="H517" s="133" t="s">
        <v>941</v>
      </c>
      <c r="I517" s="134">
        <v>1</v>
      </c>
      <c r="J517" s="135">
        <v>1308553</v>
      </c>
      <c r="K517" s="136">
        <v>1194599.41</v>
      </c>
      <c r="L517" s="137">
        <v>1614450</v>
      </c>
      <c r="M517" s="138">
        <v>0.88</v>
      </c>
      <c r="N517" s="139">
        <v>1420720</v>
      </c>
      <c r="O517" s="140"/>
      <c r="P517" s="141"/>
      <c r="Q517" s="142" t="s">
        <v>1580</v>
      </c>
    </row>
    <row r="518" ht="15.75" customHeight="1" spans="1:17">
      <c r="A518" s="115" t="s">
        <v>1601</v>
      </c>
      <c r="B518" s="112"/>
      <c r="C518" s="156"/>
      <c r="D518" s="109" t="s">
        <v>1602</v>
      </c>
      <c r="E518" s="109"/>
      <c r="F518" s="132"/>
      <c r="G518" s="119">
        <v>42675</v>
      </c>
      <c r="H518" s="133" t="s">
        <v>941</v>
      </c>
      <c r="I518" s="134">
        <v>1</v>
      </c>
      <c r="J518" s="135">
        <v>141264</v>
      </c>
      <c r="K518" s="136">
        <v>128962.26</v>
      </c>
      <c r="L518" s="137">
        <v>174290</v>
      </c>
      <c r="M518" s="138">
        <v>0.88</v>
      </c>
      <c r="N518" s="139">
        <v>153380</v>
      </c>
      <c r="O518" s="140"/>
      <c r="P518" s="141"/>
      <c r="Q518" s="142" t="s">
        <v>1580</v>
      </c>
    </row>
    <row r="519" ht="15.75" customHeight="1" spans="1:17">
      <c r="A519" s="115" t="s">
        <v>1603</v>
      </c>
      <c r="B519" s="112"/>
      <c r="C519" s="156"/>
      <c r="D519" s="108" t="s">
        <v>1270</v>
      </c>
      <c r="E519" s="108"/>
      <c r="F519" s="132"/>
      <c r="G519" s="119">
        <v>42795</v>
      </c>
      <c r="H519" s="133" t="s">
        <v>941</v>
      </c>
      <c r="I519" s="134">
        <v>1</v>
      </c>
      <c r="J519" s="135">
        <v>24000</v>
      </c>
      <c r="K519" s="136">
        <v>22290</v>
      </c>
      <c r="L519" s="137">
        <v>28800</v>
      </c>
      <c r="M519" s="138">
        <v>0.9</v>
      </c>
      <c r="N519" s="139">
        <v>25920</v>
      </c>
      <c r="O519" s="140"/>
      <c r="P519" s="141"/>
      <c r="Q519" s="142" t="s">
        <v>1580</v>
      </c>
    </row>
    <row r="520" ht="15.75" customHeight="1" spans="1:17">
      <c r="A520" s="115" t="s">
        <v>1604</v>
      </c>
      <c r="B520" s="112"/>
      <c r="C520" s="156"/>
      <c r="D520" s="108" t="s">
        <v>1605</v>
      </c>
      <c r="E520" s="108"/>
      <c r="F520" s="132"/>
      <c r="G520" s="119">
        <v>41730</v>
      </c>
      <c r="H520" s="133" t="s">
        <v>941</v>
      </c>
      <c r="I520" s="134">
        <v>1</v>
      </c>
      <c r="J520" s="135">
        <v>2678951</v>
      </c>
      <c r="K520" s="136">
        <v>2116929.46</v>
      </c>
      <c r="L520" s="137">
        <v>3487150</v>
      </c>
      <c r="M520" s="138">
        <v>0.75</v>
      </c>
      <c r="N520" s="139">
        <v>2615360</v>
      </c>
      <c r="O520" s="140"/>
      <c r="P520" s="141"/>
      <c r="Q520" s="142" t="s">
        <v>1606</v>
      </c>
    </row>
    <row r="521" ht="15.75" customHeight="1" spans="1:17">
      <c r="A521" s="115" t="s">
        <v>1607</v>
      </c>
      <c r="B521" s="112"/>
      <c r="C521" s="156"/>
      <c r="D521" s="108" t="s">
        <v>1608</v>
      </c>
      <c r="E521" s="108"/>
      <c r="F521" s="132"/>
      <c r="G521" s="119">
        <v>42036</v>
      </c>
      <c r="H521" s="133" t="s">
        <v>941</v>
      </c>
      <c r="I521" s="134">
        <v>1</v>
      </c>
      <c r="J521" s="135">
        <v>43482</v>
      </c>
      <c r="K521" s="136">
        <v>36080.84</v>
      </c>
      <c r="L521" s="137">
        <v>53650</v>
      </c>
      <c r="M521" s="138">
        <v>0.8</v>
      </c>
      <c r="N521" s="139">
        <v>42920</v>
      </c>
      <c r="O521" s="140"/>
      <c r="P521" s="141"/>
      <c r="Q521" s="142" t="s">
        <v>1606</v>
      </c>
    </row>
    <row r="522" ht="15.75" customHeight="1" spans="1:17">
      <c r="A522" s="115" t="s">
        <v>1609</v>
      </c>
      <c r="B522" s="112"/>
      <c r="C522" s="156"/>
      <c r="D522" s="108" t="s">
        <v>1610</v>
      </c>
      <c r="E522" s="108"/>
      <c r="F522" s="132"/>
      <c r="G522" s="119">
        <v>42339</v>
      </c>
      <c r="H522" s="133" t="s">
        <v>941</v>
      </c>
      <c r="I522" s="134">
        <v>1</v>
      </c>
      <c r="J522" s="135">
        <v>82417</v>
      </c>
      <c r="K522" s="136">
        <v>71651.31</v>
      </c>
      <c r="L522" s="137">
        <v>101680</v>
      </c>
      <c r="M522" s="138">
        <v>0.84</v>
      </c>
      <c r="N522" s="139">
        <v>85410</v>
      </c>
      <c r="O522" s="140"/>
      <c r="P522" s="141"/>
      <c r="Q522" s="142" t="s">
        <v>1606</v>
      </c>
    </row>
    <row r="523" ht="15.75" customHeight="1" spans="1:17">
      <c r="A523" s="115" t="s">
        <v>1611</v>
      </c>
      <c r="B523" s="112"/>
      <c r="C523" s="156"/>
      <c r="D523" s="108" t="s">
        <v>1612</v>
      </c>
      <c r="E523" s="108"/>
      <c r="F523" s="132"/>
      <c r="G523" s="119">
        <v>42552</v>
      </c>
      <c r="H523" s="133" t="s">
        <v>941</v>
      </c>
      <c r="I523" s="134">
        <v>1</v>
      </c>
      <c r="J523" s="135">
        <v>39200</v>
      </c>
      <c r="K523" s="136">
        <v>35165.58</v>
      </c>
      <c r="L523" s="137">
        <v>48360</v>
      </c>
      <c r="M523" s="138">
        <v>0.87</v>
      </c>
      <c r="N523" s="139">
        <v>42070</v>
      </c>
      <c r="O523" s="140"/>
      <c r="P523" s="141"/>
      <c r="Q523" s="143" t="s">
        <v>1606</v>
      </c>
    </row>
    <row r="524" ht="15.75" customHeight="1" spans="1:17">
      <c r="A524" s="115" t="s">
        <v>1613</v>
      </c>
      <c r="B524" s="112"/>
      <c r="C524" s="156"/>
      <c r="D524" s="108" t="s">
        <v>1614</v>
      </c>
      <c r="E524" s="108"/>
      <c r="F524" s="132"/>
      <c r="G524" s="119">
        <v>42614</v>
      </c>
      <c r="H524" s="133" t="s">
        <v>941</v>
      </c>
      <c r="I524" s="134">
        <v>1</v>
      </c>
      <c r="J524" s="135">
        <v>18600</v>
      </c>
      <c r="K524" s="136">
        <v>16832.88</v>
      </c>
      <c r="L524" s="137">
        <v>22950</v>
      </c>
      <c r="M524" s="138">
        <v>0.88</v>
      </c>
      <c r="N524" s="139">
        <v>20200</v>
      </c>
      <c r="O524" s="140"/>
      <c r="P524" s="141"/>
      <c r="Q524" s="142" t="s">
        <v>1606</v>
      </c>
    </row>
    <row r="525" ht="15.75" customHeight="1" spans="1:17">
      <c r="A525" s="115" t="s">
        <v>1615</v>
      </c>
      <c r="B525" s="112"/>
      <c r="C525" s="156"/>
      <c r="D525" s="108" t="s">
        <v>1616</v>
      </c>
      <c r="E525" s="108"/>
      <c r="F525" s="132"/>
      <c r="G525" s="119">
        <v>42583</v>
      </c>
      <c r="H525" s="133" t="s">
        <v>941</v>
      </c>
      <c r="I525" s="134">
        <v>1</v>
      </c>
      <c r="J525" s="135">
        <v>26590</v>
      </c>
      <c r="K525" s="136">
        <v>23958.75</v>
      </c>
      <c r="L525" s="137">
        <v>32810</v>
      </c>
      <c r="M525" s="138">
        <v>0.87</v>
      </c>
      <c r="N525" s="139">
        <v>28540</v>
      </c>
      <c r="O525" s="140"/>
      <c r="P525" s="141"/>
      <c r="Q525" s="142" t="s">
        <v>1606</v>
      </c>
    </row>
    <row r="526" ht="15.75" customHeight="1" spans="1:17">
      <c r="A526" s="115" t="s">
        <v>1617</v>
      </c>
      <c r="B526" s="112"/>
      <c r="C526" s="156"/>
      <c r="D526" s="108" t="s">
        <v>1565</v>
      </c>
      <c r="E526" s="108"/>
      <c r="F526" s="132"/>
      <c r="G526" s="119">
        <v>42614</v>
      </c>
      <c r="H526" s="133" t="s">
        <v>941</v>
      </c>
      <c r="I526" s="134">
        <v>1</v>
      </c>
      <c r="J526" s="135">
        <v>13206</v>
      </c>
      <c r="K526" s="136">
        <v>11951.52</v>
      </c>
      <c r="L526" s="137">
        <v>16290</v>
      </c>
      <c r="M526" s="138">
        <v>0.88</v>
      </c>
      <c r="N526" s="139">
        <v>14340</v>
      </c>
      <c r="O526" s="140"/>
      <c r="P526" s="141"/>
      <c r="Q526" s="142" t="s">
        <v>1606</v>
      </c>
    </row>
    <row r="527" ht="15.75" customHeight="1" spans="1:17">
      <c r="A527" s="115" t="s">
        <v>1618</v>
      </c>
      <c r="B527" s="112"/>
      <c r="C527" s="159"/>
      <c r="D527" s="108" t="s">
        <v>1619</v>
      </c>
      <c r="E527" s="108"/>
      <c r="F527" s="132"/>
      <c r="G527" s="119">
        <v>42887</v>
      </c>
      <c r="H527" s="133" t="s">
        <v>941</v>
      </c>
      <c r="I527" s="134">
        <v>1</v>
      </c>
      <c r="J527" s="135">
        <v>75000</v>
      </c>
      <c r="K527" s="136">
        <v>70546.8</v>
      </c>
      <c r="L527" s="137">
        <v>89990</v>
      </c>
      <c r="M527" s="138">
        <v>0.91</v>
      </c>
      <c r="N527" s="139">
        <v>81890</v>
      </c>
      <c r="O527" s="140"/>
      <c r="P527" s="141"/>
      <c r="Q527" s="142" t="s">
        <v>1606</v>
      </c>
    </row>
    <row r="528" s="77" customFormat="1" ht="15.75" customHeight="1" spans="1:17">
      <c r="A528" s="115" t="s">
        <v>1620</v>
      </c>
      <c r="B528" s="163"/>
      <c r="C528" s="163"/>
      <c r="D528" s="146" t="s">
        <v>1621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1622</v>
      </c>
      <c r="B529" s="116" t="s">
        <v>1623</v>
      </c>
      <c r="C529" s="117" t="s">
        <v>1624</v>
      </c>
      <c r="D529" s="14" t="s">
        <v>1625</v>
      </c>
      <c r="E529" s="14">
        <v>1</v>
      </c>
      <c r="F529" s="14" t="s">
        <v>839</v>
      </c>
      <c r="G529" s="119">
        <v>42795</v>
      </c>
      <c r="H529" s="61" t="s">
        <v>840</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1626</v>
      </c>
      <c r="B530" s="116"/>
      <c r="C530" s="156"/>
      <c r="D530" s="14" t="s">
        <v>1625</v>
      </c>
      <c r="E530" s="14">
        <v>2</v>
      </c>
      <c r="F530" s="14" t="s">
        <v>839</v>
      </c>
      <c r="G530" s="119">
        <v>42795</v>
      </c>
      <c r="H530" s="61" t="s">
        <v>840</v>
      </c>
      <c r="I530" s="120">
        <v>525</v>
      </c>
      <c r="J530" s="129"/>
      <c r="K530" s="129"/>
      <c r="L530" s="122">
        <v>328750</v>
      </c>
      <c r="M530" s="123">
        <v>0.87</v>
      </c>
      <c r="N530" s="122">
        <v>286010</v>
      </c>
      <c r="O530" s="124"/>
      <c r="P530" s="125">
        <f t="shared" si="9"/>
        <v>626</v>
      </c>
      <c r="Q530" s="126" t="s">
        <v>485</v>
      </c>
    </row>
    <row r="531" s="2" customFormat="1" ht="15.75" customHeight="1" spans="1:18">
      <c r="A531" s="115" t="s">
        <v>1627</v>
      </c>
      <c r="B531" s="116"/>
      <c r="C531" s="156"/>
      <c r="D531" s="14" t="s">
        <v>1625</v>
      </c>
      <c r="E531" s="14">
        <v>3</v>
      </c>
      <c r="F531" s="14" t="s">
        <v>839</v>
      </c>
      <c r="G531" s="119">
        <v>42795</v>
      </c>
      <c r="H531" s="61" t="s">
        <v>840</v>
      </c>
      <c r="I531" s="120">
        <v>525</v>
      </c>
      <c r="J531" s="129"/>
      <c r="K531" s="129"/>
      <c r="L531" s="122">
        <v>328750</v>
      </c>
      <c r="M531" s="123">
        <v>0.87</v>
      </c>
      <c r="N531" s="122">
        <v>286010</v>
      </c>
      <c r="O531" s="124"/>
      <c r="P531" s="125">
        <f t="shared" si="9"/>
        <v>626</v>
      </c>
      <c r="Q531" s="126" t="s">
        <v>485</v>
      </c>
    </row>
    <row r="532" s="2" customFormat="1" ht="15.75" customHeight="1" spans="1:18">
      <c r="A532" s="115" t="s">
        <v>1628</v>
      </c>
      <c r="B532" s="116"/>
      <c r="C532" s="156"/>
      <c r="D532" s="14" t="s">
        <v>1625</v>
      </c>
      <c r="E532" s="14">
        <v>4</v>
      </c>
      <c r="F532" s="14" t="s">
        <v>839</v>
      </c>
      <c r="G532" s="119">
        <v>42795</v>
      </c>
      <c r="H532" s="61" t="s">
        <v>840</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1629</v>
      </c>
      <c r="B533" s="116"/>
      <c r="C533" s="156"/>
      <c r="D533" s="14" t="s">
        <v>1625</v>
      </c>
      <c r="E533" s="14">
        <v>5</v>
      </c>
      <c r="F533" s="14" t="s">
        <v>839</v>
      </c>
      <c r="G533" s="119">
        <v>42795</v>
      </c>
      <c r="H533" s="61" t="s">
        <v>840</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1630</v>
      </c>
      <c r="B534" s="116"/>
      <c r="C534" s="156"/>
      <c r="D534" s="14" t="s">
        <v>1625</v>
      </c>
      <c r="E534" s="14">
        <v>6</v>
      </c>
      <c r="F534" s="14" t="s">
        <v>839</v>
      </c>
      <c r="G534" s="119">
        <v>42795</v>
      </c>
      <c r="H534" s="61" t="s">
        <v>840</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1631</v>
      </c>
      <c r="B535" s="116"/>
      <c r="C535" s="156"/>
      <c r="D535" s="14" t="s">
        <v>1625</v>
      </c>
      <c r="E535" s="14">
        <v>7</v>
      </c>
      <c r="F535" s="14" t="s">
        <v>839</v>
      </c>
      <c r="G535" s="119">
        <v>42795</v>
      </c>
      <c r="H535" s="61" t="s">
        <v>840</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1632</v>
      </c>
      <c r="B536" s="116"/>
      <c r="C536" s="156"/>
      <c r="D536" s="14" t="s">
        <v>1625</v>
      </c>
      <c r="E536" s="14">
        <v>8</v>
      </c>
      <c r="F536" s="14" t="s">
        <v>839</v>
      </c>
      <c r="G536" s="119">
        <v>42795</v>
      </c>
      <c r="H536" s="61" t="s">
        <v>840</v>
      </c>
      <c r="I536" s="120">
        <v>525</v>
      </c>
      <c r="J536" s="129"/>
      <c r="K536" s="129"/>
      <c r="L536" s="122">
        <v>328750</v>
      </c>
      <c r="M536" s="123">
        <v>0.87</v>
      </c>
      <c r="N536" s="122">
        <v>286010</v>
      </c>
      <c r="O536" s="124"/>
      <c r="P536" s="125">
        <f t="shared" si="9"/>
        <v>626</v>
      </c>
      <c r="Q536" s="126" t="s">
        <v>485</v>
      </c>
    </row>
    <row r="537" s="75" customFormat="1" ht="15.75" customHeight="1" spans="1:18">
      <c r="A537" s="115" t="s">
        <v>1633</v>
      </c>
      <c r="B537" s="116"/>
      <c r="C537" s="156"/>
      <c r="D537" s="14" t="s">
        <v>1625</v>
      </c>
      <c r="E537" s="14">
        <v>9</v>
      </c>
      <c r="F537" s="14" t="s">
        <v>839</v>
      </c>
      <c r="G537" s="119">
        <v>42795</v>
      </c>
      <c r="H537" s="61" t="s">
        <v>840</v>
      </c>
      <c r="I537" s="120">
        <v>525</v>
      </c>
      <c r="J537" s="129"/>
      <c r="K537" s="129"/>
      <c r="L537" s="122">
        <v>328750</v>
      </c>
      <c r="M537" s="123">
        <v>0.87</v>
      </c>
      <c r="N537" s="122">
        <v>286010</v>
      </c>
      <c r="O537" s="124"/>
      <c r="P537" s="125">
        <f t="shared" si="9"/>
        <v>626</v>
      </c>
      <c r="Q537" s="126" t="s">
        <v>485</v>
      </c>
    </row>
    <row r="538" s="2" customFormat="1" ht="15.75" customHeight="1" spans="1:18">
      <c r="A538" s="115" t="s">
        <v>1634</v>
      </c>
      <c r="B538" s="116"/>
      <c r="C538" s="156"/>
      <c r="D538" s="14" t="s">
        <v>1625</v>
      </c>
      <c r="E538" s="14">
        <v>10</v>
      </c>
      <c r="F538" s="14" t="s">
        <v>839</v>
      </c>
      <c r="G538" s="119">
        <v>42795</v>
      </c>
      <c r="H538" s="61" t="s">
        <v>840</v>
      </c>
      <c r="I538" s="120">
        <v>525</v>
      </c>
      <c r="J538" s="129"/>
      <c r="K538" s="129"/>
      <c r="L538" s="122">
        <v>328750</v>
      </c>
      <c r="M538" s="123">
        <v>0.87</v>
      </c>
      <c r="N538" s="122">
        <v>286010</v>
      </c>
      <c r="O538" s="124"/>
      <c r="P538" s="125">
        <f t="shared" si="9"/>
        <v>626</v>
      </c>
      <c r="Q538" s="126" t="s">
        <v>485</v>
      </c>
    </row>
    <row r="539" s="2" customFormat="1" ht="15.75" customHeight="1" spans="1:18">
      <c r="A539" s="115" t="s">
        <v>1635</v>
      </c>
      <c r="B539" s="116"/>
      <c r="C539" s="156"/>
      <c r="D539" s="14" t="s">
        <v>847</v>
      </c>
      <c r="E539" s="14">
        <v>1</v>
      </c>
      <c r="F539" s="14" t="s">
        <v>839</v>
      </c>
      <c r="G539" s="119">
        <v>42795</v>
      </c>
      <c r="H539" s="61" t="s">
        <v>840</v>
      </c>
      <c r="I539" s="120">
        <v>859</v>
      </c>
      <c r="J539" s="129"/>
      <c r="K539" s="129"/>
      <c r="L539" s="122">
        <v>537900</v>
      </c>
      <c r="M539" s="123">
        <v>0.87</v>
      </c>
      <c r="N539" s="122">
        <v>467970</v>
      </c>
      <c r="O539" s="124"/>
      <c r="P539" s="125">
        <f t="shared" si="9"/>
        <v>626</v>
      </c>
      <c r="Q539" s="126" t="s">
        <v>485</v>
      </c>
    </row>
    <row r="540" s="2" customFormat="1" ht="15.75" customHeight="1" spans="1:18">
      <c r="A540" s="115" t="s">
        <v>1636</v>
      </c>
      <c r="B540" s="116"/>
      <c r="C540" s="156"/>
      <c r="D540" s="14" t="s">
        <v>847</v>
      </c>
      <c r="E540" s="14">
        <v>2</v>
      </c>
      <c r="F540" s="14" t="s">
        <v>839</v>
      </c>
      <c r="G540" s="119">
        <v>42795</v>
      </c>
      <c r="H540" s="61" t="s">
        <v>840</v>
      </c>
      <c r="I540" s="120">
        <v>859</v>
      </c>
      <c r="J540" s="129"/>
      <c r="K540" s="129"/>
      <c r="L540" s="122">
        <v>537900</v>
      </c>
      <c r="M540" s="123">
        <v>0.87</v>
      </c>
      <c r="N540" s="122">
        <v>467970</v>
      </c>
      <c r="O540" s="124"/>
      <c r="P540" s="125">
        <f t="shared" si="9"/>
        <v>626</v>
      </c>
      <c r="Q540" s="126" t="s">
        <v>485</v>
      </c>
    </row>
    <row r="541" s="2" customFormat="1" ht="15.75" customHeight="1" spans="1:18">
      <c r="A541" s="115" t="s">
        <v>1637</v>
      </c>
      <c r="B541" s="116"/>
      <c r="C541" s="156"/>
      <c r="D541" s="14" t="s">
        <v>847</v>
      </c>
      <c r="E541" s="14">
        <v>3</v>
      </c>
      <c r="F541" s="14" t="s">
        <v>839</v>
      </c>
      <c r="G541" s="119">
        <v>42795</v>
      </c>
      <c r="H541" s="61" t="s">
        <v>840</v>
      </c>
      <c r="I541" s="120">
        <v>859</v>
      </c>
      <c r="J541" s="129"/>
      <c r="K541" s="129"/>
      <c r="L541" s="122">
        <v>537900</v>
      </c>
      <c r="M541" s="123">
        <v>0.87</v>
      </c>
      <c r="N541" s="122">
        <v>467970</v>
      </c>
      <c r="O541" s="124"/>
      <c r="P541" s="125">
        <f t="shared" si="9"/>
        <v>626</v>
      </c>
      <c r="Q541" s="126" t="s">
        <v>485</v>
      </c>
    </row>
    <row r="542" s="2" customFormat="1" ht="15.75" customHeight="1" spans="1:18">
      <c r="A542" s="115" t="s">
        <v>1638</v>
      </c>
      <c r="B542" s="116"/>
      <c r="C542" s="156"/>
      <c r="D542" s="14" t="s">
        <v>847</v>
      </c>
      <c r="E542" s="14">
        <v>4</v>
      </c>
      <c r="F542" s="14" t="s">
        <v>839</v>
      </c>
      <c r="G542" s="119">
        <v>42795</v>
      </c>
      <c r="H542" s="61" t="s">
        <v>840</v>
      </c>
      <c r="I542" s="120">
        <v>859</v>
      </c>
      <c r="J542" s="129"/>
      <c r="K542" s="129"/>
      <c r="L542" s="122">
        <v>537900</v>
      </c>
      <c r="M542" s="123">
        <v>0.87</v>
      </c>
      <c r="N542" s="122">
        <v>467970</v>
      </c>
      <c r="O542" s="124"/>
      <c r="P542" s="125">
        <f t="shared" si="9"/>
        <v>626</v>
      </c>
      <c r="Q542" s="126" t="s">
        <v>485</v>
      </c>
    </row>
    <row r="543" s="2" customFormat="1" ht="15.75" customHeight="1" spans="1:18">
      <c r="A543" s="115" t="s">
        <v>1639</v>
      </c>
      <c r="B543" s="116"/>
      <c r="C543" s="156"/>
      <c r="D543" s="14" t="s">
        <v>847</v>
      </c>
      <c r="E543" s="14">
        <v>5</v>
      </c>
      <c r="F543" s="14" t="s">
        <v>839</v>
      </c>
      <c r="G543" s="119">
        <v>42795</v>
      </c>
      <c r="H543" s="61" t="s">
        <v>840</v>
      </c>
      <c r="I543" s="120">
        <v>859</v>
      </c>
      <c r="J543" s="129"/>
      <c r="K543" s="129"/>
      <c r="L543" s="122">
        <v>537900</v>
      </c>
      <c r="M543" s="123">
        <v>0.87</v>
      </c>
      <c r="N543" s="122">
        <v>467970</v>
      </c>
      <c r="O543" s="124"/>
      <c r="P543" s="125">
        <f t="shared" si="9"/>
        <v>626</v>
      </c>
      <c r="Q543" s="126" t="s">
        <v>485</v>
      </c>
    </row>
    <row r="544" s="2" customFormat="1" ht="15.75" customHeight="1" spans="1:18">
      <c r="A544" s="115" t="s">
        <v>1640</v>
      </c>
      <c r="B544" s="116"/>
      <c r="C544" s="156"/>
      <c r="D544" s="14" t="s">
        <v>847</v>
      </c>
      <c r="E544" s="14">
        <v>6</v>
      </c>
      <c r="F544" s="14" t="s">
        <v>839</v>
      </c>
      <c r="G544" s="119">
        <v>42795</v>
      </c>
      <c r="H544" s="61" t="s">
        <v>840</v>
      </c>
      <c r="I544" s="120">
        <v>859</v>
      </c>
      <c r="J544" s="129"/>
      <c r="K544" s="129"/>
      <c r="L544" s="122">
        <v>537900</v>
      </c>
      <c r="M544" s="123">
        <v>0.87</v>
      </c>
      <c r="N544" s="122">
        <v>467970</v>
      </c>
      <c r="O544" s="124"/>
      <c r="P544" s="125">
        <f t="shared" si="9"/>
        <v>626</v>
      </c>
      <c r="Q544" s="126" t="s">
        <v>485</v>
      </c>
    </row>
    <row r="545" s="2" customFormat="1" ht="15.75" customHeight="1" spans="1:17">
      <c r="A545" s="115" t="s">
        <v>1641</v>
      </c>
      <c r="B545" s="116"/>
      <c r="C545" s="156"/>
      <c r="D545" s="14" t="s">
        <v>847</v>
      </c>
      <c r="E545" s="14">
        <v>7</v>
      </c>
      <c r="F545" s="14" t="s">
        <v>839</v>
      </c>
      <c r="G545" s="119">
        <v>42795</v>
      </c>
      <c r="H545" s="61" t="s">
        <v>840</v>
      </c>
      <c r="I545" s="120">
        <v>859</v>
      </c>
      <c r="J545" s="129"/>
      <c r="K545" s="129"/>
      <c r="L545" s="122">
        <v>537900</v>
      </c>
      <c r="M545" s="123">
        <v>0.87</v>
      </c>
      <c r="N545" s="122">
        <v>467970</v>
      </c>
      <c r="O545" s="124"/>
      <c r="P545" s="125">
        <f t="shared" si="9"/>
        <v>626</v>
      </c>
      <c r="Q545" s="126" t="s">
        <v>485</v>
      </c>
    </row>
    <row r="546" s="2" customFormat="1" ht="15.75" customHeight="1" spans="1:17">
      <c r="A546" s="115" t="s">
        <v>1642</v>
      </c>
      <c r="B546" s="116"/>
      <c r="C546" s="156"/>
      <c r="D546" s="14" t="s">
        <v>847</v>
      </c>
      <c r="E546" s="14">
        <v>8</v>
      </c>
      <c r="F546" s="14" t="s">
        <v>839</v>
      </c>
      <c r="G546" s="119">
        <v>42795</v>
      </c>
      <c r="H546" s="61" t="s">
        <v>840</v>
      </c>
      <c r="I546" s="120">
        <v>859</v>
      </c>
      <c r="J546" s="129"/>
      <c r="K546" s="129"/>
      <c r="L546" s="122">
        <v>537900</v>
      </c>
      <c r="M546" s="123">
        <v>0.87</v>
      </c>
      <c r="N546" s="122">
        <v>467970</v>
      </c>
      <c r="O546" s="124"/>
      <c r="P546" s="125">
        <f t="shared" si="9"/>
        <v>626</v>
      </c>
      <c r="Q546" s="126" t="s">
        <v>485</v>
      </c>
    </row>
    <row r="547" s="2" customFormat="1" ht="15.75" customHeight="1" spans="1:17">
      <c r="A547" s="115" t="s">
        <v>1643</v>
      </c>
      <c r="B547" s="116"/>
      <c r="C547" s="156"/>
      <c r="D547" s="14" t="s">
        <v>1625</v>
      </c>
      <c r="E547" s="14">
        <v>1</v>
      </c>
      <c r="F547" s="14" t="s">
        <v>839</v>
      </c>
      <c r="G547" s="119">
        <v>42795</v>
      </c>
      <c r="H547" s="61" t="s">
        <v>840</v>
      </c>
      <c r="I547" s="120">
        <v>525</v>
      </c>
      <c r="J547" s="129"/>
      <c r="K547" s="129"/>
      <c r="L547" s="122">
        <v>328750</v>
      </c>
      <c r="M547" s="123">
        <v>0.87</v>
      </c>
      <c r="N547" s="122">
        <v>286010</v>
      </c>
      <c r="O547" s="124"/>
      <c r="P547" s="125">
        <f t="shared" si="9"/>
        <v>626</v>
      </c>
      <c r="Q547" s="126" t="s">
        <v>485</v>
      </c>
    </row>
    <row r="548" s="2" customFormat="1" ht="15.75" customHeight="1" spans="1:17">
      <c r="A548" s="115" t="s">
        <v>1644</v>
      </c>
      <c r="B548" s="116"/>
      <c r="C548" s="156"/>
      <c r="D548" s="14" t="s">
        <v>1625</v>
      </c>
      <c r="E548" s="14">
        <v>2</v>
      </c>
      <c r="F548" s="14" t="s">
        <v>839</v>
      </c>
      <c r="G548" s="119">
        <v>42795</v>
      </c>
      <c r="H548" s="61" t="s">
        <v>840</v>
      </c>
      <c r="I548" s="166">
        <v>525</v>
      </c>
      <c r="J548" s="129"/>
      <c r="K548" s="129"/>
      <c r="L548" s="122">
        <v>328750</v>
      </c>
      <c r="M548" s="123">
        <v>0.87</v>
      </c>
      <c r="N548" s="122">
        <v>286010</v>
      </c>
      <c r="O548" s="124"/>
      <c r="P548" s="125">
        <f t="shared" si="9"/>
        <v>626</v>
      </c>
      <c r="Q548" s="126" t="s">
        <v>485</v>
      </c>
    </row>
    <row r="549" s="2" customFormat="1" ht="15.75" customHeight="1" spans="1:17">
      <c r="A549" s="115" t="s">
        <v>1645</v>
      </c>
      <c r="B549" s="116"/>
      <c r="C549" s="156"/>
      <c r="D549" s="14" t="s">
        <v>1625</v>
      </c>
      <c r="E549" s="14">
        <v>3</v>
      </c>
      <c r="F549" s="14" t="s">
        <v>839</v>
      </c>
      <c r="G549" s="119">
        <v>42795</v>
      </c>
      <c r="H549" s="61" t="s">
        <v>840</v>
      </c>
      <c r="I549" s="166">
        <v>525</v>
      </c>
      <c r="J549" s="129"/>
      <c r="K549" s="129"/>
      <c r="L549" s="122">
        <v>328750</v>
      </c>
      <c r="M549" s="123">
        <v>0.87</v>
      </c>
      <c r="N549" s="122">
        <v>286010</v>
      </c>
      <c r="O549" s="124"/>
      <c r="P549" s="125">
        <f t="shared" si="9"/>
        <v>626</v>
      </c>
      <c r="Q549" s="126" t="s">
        <v>485</v>
      </c>
    </row>
    <row r="550" s="2" customFormat="1" ht="15.75" customHeight="1" spans="1:17">
      <c r="A550" s="115" t="s">
        <v>1646</v>
      </c>
      <c r="B550" s="116"/>
      <c r="C550" s="156"/>
      <c r="D550" s="14" t="s">
        <v>1625</v>
      </c>
      <c r="E550" s="14">
        <v>4</v>
      </c>
      <c r="F550" s="14" t="s">
        <v>839</v>
      </c>
      <c r="G550" s="119">
        <v>42795</v>
      </c>
      <c r="H550" s="61" t="s">
        <v>840</v>
      </c>
      <c r="I550" s="120">
        <v>525</v>
      </c>
      <c r="J550" s="129"/>
      <c r="K550" s="129"/>
      <c r="L550" s="122">
        <v>328750</v>
      </c>
      <c r="M550" s="123">
        <v>0.87</v>
      </c>
      <c r="N550" s="122">
        <v>286010</v>
      </c>
      <c r="O550" s="124"/>
      <c r="P550" s="125">
        <f t="shared" si="9"/>
        <v>626</v>
      </c>
      <c r="Q550" s="126" t="s">
        <v>485</v>
      </c>
    </row>
    <row r="551" s="2" customFormat="1" ht="15.75" customHeight="1" spans="1:17">
      <c r="A551" s="115" t="s">
        <v>1647</v>
      </c>
      <c r="B551" s="116"/>
      <c r="C551" s="156"/>
      <c r="D551" s="14" t="s">
        <v>1625</v>
      </c>
      <c r="E551" s="14">
        <v>5</v>
      </c>
      <c r="F551" s="14" t="s">
        <v>839</v>
      </c>
      <c r="G551" s="119">
        <v>42795</v>
      </c>
      <c r="H551" s="61" t="s">
        <v>840</v>
      </c>
      <c r="I551" s="120">
        <v>525</v>
      </c>
      <c r="J551" s="129"/>
      <c r="K551" s="129"/>
      <c r="L551" s="122">
        <v>328750</v>
      </c>
      <c r="M551" s="123">
        <v>0.87</v>
      </c>
      <c r="N551" s="122">
        <v>286010</v>
      </c>
      <c r="O551" s="124"/>
      <c r="P551" s="125">
        <f t="shared" si="9"/>
        <v>626</v>
      </c>
      <c r="Q551" s="126" t="s">
        <v>485</v>
      </c>
    </row>
    <row r="552" s="75" customFormat="1" ht="15.75" customHeight="1" spans="1:17">
      <c r="A552" s="115" t="s">
        <v>1648</v>
      </c>
      <c r="B552" s="116"/>
      <c r="C552" s="156"/>
      <c r="D552" s="14" t="s">
        <v>1625</v>
      </c>
      <c r="E552" s="14">
        <v>6</v>
      </c>
      <c r="F552" s="14" t="s">
        <v>839</v>
      </c>
      <c r="G552" s="119">
        <v>42795</v>
      </c>
      <c r="H552" s="61" t="s">
        <v>840</v>
      </c>
      <c r="I552" s="120">
        <v>525</v>
      </c>
      <c r="J552" s="129"/>
      <c r="K552" s="129"/>
      <c r="L552" s="122">
        <v>328750</v>
      </c>
      <c r="M552" s="123">
        <v>0.87</v>
      </c>
      <c r="N552" s="122">
        <v>286010</v>
      </c>
      <c r="O552" s="124"/>
      <c r="P552" s="125">
        <f t="shared" si="9"/>
        <v>626</v>
      </c>
      <c r="Q552" s="126" t="s">
        <v>485</v>
      </c>
    </row>
    <row r="553" s="2" customFormat="1" ht="15.75" customHeight="1" spans="1:17">
      <c r="A553" s="115" t="s">
        <v>1649</v>
      </c>
      <c r="B553" s="116"/>
      <c r="C553" s="156"/>
      <c r="D553" s="14" t="s">
        <v>1625</v>
      </c>
      <c r="E553" s="14">
        <v>7</v>
      </c>
      <c r="F553" s="14" t="s">
        <v>839</v>
      </c>
      <c r="G553" s="119">
        <v>42795</v>
      </c>
      <c r="H553" s="61" t="s">
        <v>840</v>
      </c>
      <c r="I553" s="120">
        <v>525</v>
      </c>
      <c r="J553" s="129"/>
      <c r="K553" s="129"/>
      <c r="L553" s="122">
        <v>328750</v>
      </c>
      <c r="M553" s="123">
        <v>0.87</v>
      </c>
      <c r="N553" s="122">
        <v>286010</v>
      </c>
      <c r="O553" s="124"/>
      <c r="P553" s="125">
        <f t="shared" si="9"/>
        <v>626</v>
      </c>
      <c r="Q553" s="126" t="s">
        <v>485</v>
      </c>
    </row>
    <row r="554" s="2" customFormat="1" ht="15.75" customHeight="1" spans="1:17">
      <c r="A554" s="115" t="s">
        <v>1650</v>
      </c>
      <c r="B554" s="116"/>
      <c r="C554" s="156"/>
      <c r="D554" s="14" t="s">
        <v>1625</v>
      </c>
      <c r="E554" s="14">
        <v>8</v>
      </c>
      <c r="F554" s="14" t="s">
        <v>839</v>
      </c>
      <c r="G554" s="119">
        <v>42795</v>
      </c>
      <c r="H554" s="61" t="s">
        <v>840</v>
      </c>
      <c r="I554" s="120">
        <v>525</v>
      </c>
      <c r="J554" s="129"/>
      <c r="K554" s="129"/>
      <c r="L554" s="122">
        <v>328750</v>
      </c>
      <c r="M554" s="123">
        <v>0.87</v>
      </c>
      <c r="N554" s="122">
        <v>286010</v>
      </c>
      <c r="O554" s="124"/>
      <c r="P554" s="125">
        <f t="shared" si="9"/>
        <v>626</v>
      </c>
      <c r="Q554" s="126" t="s">
        <v>485</v>
      </c>
    </row>
    <row r="555" s="2" customFormat="1" ht="15.75" customHeight="1" spans="1:17">
      <c r="A555" s="115" t="s">
        <v>1651</v>
      </c>
      <c r="B555" s="116"/>
      <c r="C555" s="156"/>
      <c r="D555" s="14" t="s">
        <v>1625</v>
      </c>
      <c r="E555" s="14">
        <v>9</v>
      </c>
      <c r="F555" s="14" t="s">
        <v>839</v>
      </c>
      <c r="G555" s="119">
        <v>42795</v>
      </c>
      <c r="H555" s="61" t="s">
        <v>840</v>
      </c>
      <c r="I555" s="120">
        <v>525</v>
      </c>
      <c r="J555" s="129"/>
      <c r="K555" s="129"/>
      <c r="L555" s="122">
        <v>328750</v>
      </c>
      <c r="M555" s="123">
        <v>0.87</v>
      </c>
      <c r="N555" s="122">
        <v>286010</v>
      </c>
      <c r="O555" s="124"/>
      <c r="P555" s="125">
        <f t="shared" si="9"/>
        <v>626</v>
      </c>
      <c r="Q555" s="126" t="s">
        <v>485</v>
      </c>
    </row>
    <row r="556" s="2" customFormat="1" ht="15.75" customHeight="1" spans="1:17">
      <c r="A556" s="115" t="s">
        <v>1652</v>
      </c>
      <c r="B556" s="116"/>
      <c r="C556" s="156"/>
      <c r="D556" s="14" t="s">
        <v>1625</v>
      </c>
      <c r="E556" s="14">
        <v>10</v>
      </c>
      <c r="F556" s="14" t="s">
        <v>839</v>
      </c>
      <c r="G556" s="119">
        <v>42795</v>
      </c>
      <c r="H556" s="61" t="s">
        <v>840</v>
      </c>
      <c r="I556" s="120">
        <v>525</v>
      </c>
      <c r="J556" s="129"/>
      <c r="K556" s="129"/>
      <c r="L556" s="122">
        <v>328750</v>
      </c>
      <c r="M556" s="123">
        <v>0.87</v>
      </c>
      <c r="N556" s="122">
        <v>286010</v>
      </c>
      <c r="O556" s="124"/>
      <c r="P556" s="125">
        <f t="shared" si="9"/>
        <v>626</v>
      </c>
      <c r="Q556" s="126" t="s">
        <v>485</v>
      </c>
    </row>
    <row r="557" s="2" customFormat="1" ht="15.75" customHeight="1" spans="1:17">
      <c r="A557" s="115" t="s">
        <v>1653</v>
      </c>
      <c r="B557" s="116"/>
      <c r="C557" s="156"/>
      <c r="D557" s="14" t="s">
        <v>847</v>
      </c>
      <c r="E557" s="14">
        <v>1</v>
      </c>
      <c r="F557" s="14" t="s">
        <v>839</v>
      </c>
      <c r="G557" s="119">
        <v>42795</v>
      </c>
      <c r="H557" s="61" t="s">
        <v>840</v>
      </c>
      <c r="I557" s="120">
        <v>859</v>
      </c>
      <c r="J557" s="129"/>
      <c r="K557" s="129"/>
      <c r="L557" s="122">
        <v>537900</v>
      </c>
      <c r="M557" s="123">
        <v>0.87</v>
      </c>
      <c r="N557" s="122">
        <v>467970</v>
      </c>
      <c r="O557" s="124"/>
      <c r="P557" s="125">
        <f t="shared" si="9"/>
        <v>626</v>
      </c>
      <c r="Q557" s="126" t="s">
        <v>485</v>
      </c>
    </row>
    <row r="558" s="2" customFormat="1" ht="15.75" customHeight="1" spans="1:17">
      <c r="A558" s="115" t="s">
        <v>1654</v>
      </c>
      <c r="B558" s="116"/>
      <c r="C558" s="156"/>
      <c r="D558" s="14" t="s">
        <v>847</v>
      </c>
      <c r="E558" s="14">
        <v>2</v>
      </c>
      <c r="F558" s="14" t="s">
        <v>839</v>
      </c>
      <c r="G558" s="119">
        <v>42795</v>
      </c>
      <c r="H558" s="61" t="s">
        <v>840</v>
      </c>
      <c r="I558" s="120">
        <v>859</v>
      </c>
      <c r="J558" s="129"/>
      <c r="K558" s="129"/>
      <c r="L558" s="122">
        <v>537900</v>
      </c>
      <c r="M558" s="123">
        <v>0.87</v>
      </c>
      <c r="N558" s="122">
        <v>467970</v>
      </c>
      <c r="O558" s="124"/>
      <c r="P558" s="125">
        <f t="shared" si="9"/>
        <v>626</v>
      </c>
      <c r="Q558" s="126" t="s">
        <v>485</v>
      </c>
    </row>
    <row r="559" s="2" customFormat="1" ht="15.75" customHeight="1" spans="1:17">
      <c r="A559" s="115" t="s">
        <v>1655</v>
      </c>
      <c r="B559" s="116"/>
      <c r="C559" s="156"/>
      <c r="D559" s="14" t="s">
        <v>847</v>
      </c>
      <c r="E559" s="14">
        <v>3</v>
      </c>
      <c r="F559" s="14" t="s">
        <v>839</v>
      </c>
      <c r="G559" s="119">
        <v>42795</v>
      </c>
      <c r="H559" s="61" t="s">
        <v>840</v>
      </c>
      <c r="I559" s="120">
        <v>859</v>
      </c>
      <c r="J559" s="129"/>
      <c r="K559" s="129"/>
      <c r="L559" s="122">
        <v>537900</v>
      </c>
      <c r="M559" s="123">
        <v>0.87</v>
      </c>
      <c r="N559" s="122">
        <v>467970</v>
      </c>
      <c r="O559" s="124"/>
      <c r="P559" s="125">
        <f t="shared" si="9"/>
        <v>626</v>
      </c>
      <c r="Q559" s="126" t="s">
        <v>485</v>
      </c>
    </row>
    <row r="560" s="2" customFormat="1" ht="15.75" customHeight="1" spans="1:17">
      <c r="A560" s="115" t="s">
        <v>1656</v>
      </c>
      <c r="B560" s="116"/>
      <c r="C560" s="156"/>
      <c r="D560" s="14" t="s">
        <v>847</v>
      </c>
      <c r="E560" s="14">
        <v>4</v>
      </c>
      <c r="F560" s="14" t="s">
        <v>839</v>
      </c>
      <c r="G560" s="119">
        <v>42795</v>
      </c>
      <c r="H560" s="61" t="s">
        <v>840</v>
      </c>
      <c r="I560" s="120">
        <v>859</v>
      </c>
      <c r="J560" s="129"/>
      <c r="K560" s="129"/>
      <c r="L560" s="122">
        <v>537900</v>
      </c>
      <c r="M560" s="123">
        <v>0.87</v>
      </c>
      <c r="N560" s="122">
        <v>467970</v>
      </c>
      <c r="O560" s="124"/>
      <c r="P560" s="125">
        <f t="shared" si="9"/>
        <v>626</v>
      </c>
      <c r="Q560" s="126" t="s">
        <v>485</v>
      </c>
    </row>
    <row r="561" s="2" customFormat="1" ht="15.75" customHeight="1" spans="1:17">
      <c r="A561" s="115" t="s">
        <v>1657</v>
      </c>
      <c r="B561" s="116"/>
      <c r="C561" s="156"/>
      <c r="D561" s="14" t="s">
        <v>847</v>
      </c>
      <c r="E561" s="14">
        <v>5</v>
      </c>
      <c r="F561" s="14" t="s">
        <v>839</v>
      </c>
      <c r="G561" s="119">
        <v>42795</v>
      </c>
      <c r="H561" s="61" t="s">
        <v>840</v>
      </c>
      <c r="I561" s="120">
        <v>859</v>
      </c>
      <c r="J561" s="129"/>
      <c r="K561" s="129"/>
      <c r="L561" s="122">
        <v>537900</v>
      </c>
      <c r="M561" s="123">
        <v>0.87</v>
      </c>
      <c r="N561" s="122">
        <v>467970</v>
      </c>
      <c r="O561" s="124"/>
      <c r="P561" s="125">
        <f t="shared" si="9"/>
        <v>626</v>
      </c>
      <c r="Q561" s="126" t="s">
        <v>485</v>
      </c>
    </row>
    <row r="562" s="2" customFormat="1" ht="15.75" customHeight="1" spans="1:17">
      <c r="A562" s="115" t="s">
        <v>1658</v>
      </c>
      <c r="B562" s="116"/>
      <c r="C562" s="156"/>
      <c r="D562" s="14" t="s">
        <v>847</v>
      </c>
      <c r="E562" s="14">
        <v>6</v>
      </c>
      <c r="F562" s="14" t="s">
        <v>839</v>
      </c>
      <c r="G562" s="119">
        <v>42795</v>
      </c>
      <c r="H562" s="61" t="s">
        <v>840</v>
      </c>
      <c r="I562" s="120">
        <v>859</v>
      </c>
      <c r="J562" s="129"/>
      <c r="K562" s="129"/>
      <c r="L562" s="122">
        <v>537900</v>
      </c>
      <c r="M562" s="123">
        <v>0.87</v>
      </c>
      <c r="N562" s="122">
        <v>467970</v>
      </c>
      <c r="O562" s="124"/>
      <c r="P562" s="125">
        <f t="shared" si="9"/>
        <v>626</v>
      </c>
      <c r="Q562" s="126" t="s">
        <v>485</v>
      </c>
    </row>
    <row r="563" s="2" customFormat="1" ht="15.75" customHeight="1" spans="1:17">
      <c r="A563" s="115" t="s">
        <v>1659</v>
      </c>
      <c r="B563" s="116"/>
      <c r="C563" s="156"/>
      <c r="D563" s="14" t="s">
        <v>847</v>
      </c>
      <c r="E563" s="14">
        <v>7</v>
      </c>
      <c r="F563" s="14" t="s">
        <v>839</v>
      </c>
      <c r="G563" s="119">
        <v>42795</v>
      </c>
      <c r="H563" s="61" t="s">
        <v>840</v>
      </c>
      <c r="I563" s="120">
        <v>859</v>
      </c>
      <c r="J563" s="129"/>
      <c r="K563" s="129"/>
      <c r="L563" s="122">
        <v>537900</v>
      </c>
      <c r="M563" s="123">
        <v>0.87</v>
      </c>
      <c r="N563" s="122">
        <v>467970</v>
      </c>
      <c r="O563" s="124"/>
      <c r="P563" s="125">
        <f t="shared" si="9"/>
        <v>626</v>
      </c>
      <c r="Q563" s="126" t="s">
        <v>485</v>
      </c>
    </row>
    <row r="564" s="2" customFormat="1" ht="15.75" customHeight="1" spans="1:17">
      <c r="A564" s="115" t="s">
        <v>1660</v>
      </c>
      <c r="B564" s="116"/>
      <c r="C564" s="156"/>
      <c r="D564" s="14" t="s">
        <v>847</v>
      </c>
      <c r="E564" s="14">
        <v>8</v>
      </c>
      <c r="F564" s="14" t="s">
        <v>839</v>
      </c>
      <c r="G564" s="119">
        <v>42795</v>
      </c>
      <c r="H564" s="61" t="s">
        <v>840</v>
      </c>
      <c r="I564" s="120">
        <v>859</v>
      </c>
      <c r="J564" s="129"/>
      <c r="K564" s="129"/>
      <c r="L564" s="122">
        <v>537900</v>
      </c>
      <c r="M564" s="123">
        <v>0.87</v>
      </c>
      <c r="N564" s="122">
        <v>467970</v>
      </c>
      <c r="O564" s="124"/>
      <c r="P564" s="125">
        <f t="shared" si="9"/>
        <v>626</v>
      </c>
      <c r="Q564" s="126" t="s">
        <v>485</v>
      </c>
    </row>
    <row r="565" s="2" customFormat="1" ht="15.75" customHeight="1" spans="1:17">
      <c r="A565" s="115" t="s">
        <v>1661</v>
      </c>
      <c r="B565" s="116"/>
      <c r="C565" s="156"/>
      <c r="D565" s="14" t="s">
        <v>1625</v>
      </c>
      <c r="E565" s="14">
        <v>1</v>
      </c>
      <c r="F565" s="14" t="s">
        <v>839</v>
      </c>
      <c r="G565" s="119">
        <v>42795</v>
      </c>
      <c r="H565" s="61" t="s">
        <v>840</v>
      </c>
      <c r="I565" s="120">
        <v>1095</v>
      </c>
      <c r="J565" s="129"/>
      <c r="K565" s="129"/>
      <c r="L565" s="122">
        <v>685690</v>
      </c>
      <c r="M565" s="123">
        <v>0.87</v>
      </c>
      <c r="N565" s="122">
        <v>596550</v>
      </c>
      <c r="O565" s="124"/>
      <c r="P565" s="125">
        <f t="shared" si="9"/>
        <v>626</v>
      </c>
      <c r="Q565" s="126" t="s">
        <v>485</v>
      </c>
    </row>
    <row r="566" s="75" customFormat="1" ht="15.75" customHeight="1" spans="1:17">
      <c r="A566" s="115" t="s">
        <v>1662</v>
      </c>
      <c r="B566" s="116"/>
      <c r="C566" s="156"/>
      <c r="D566" s="14" t="s">
        <v>1625</v>
      </c>
      <c r="E566" s="14">
        <v>2</v>
      </c>
      <c r="F566" s="14" t="s">
        <v>839</v>
      </c>
      <c r="G566" s="119">
        <v>42795</v>
      </c>
      <c r="H566" s="61" t="s">
        <v>840</v>
      </c>
      <c r="I566" s="120">
        <v>1095</v>
      </c>
      <c r="J566" s="129"/>
      <c r="K566" s="129"/>
      <c r="L566" s="122">
        <v>685690</v>
      </c>
      <c r="M566" s="123">
        <v>0.87</v>
      </c>
      <c r="N566" s="122">
        <v>596550</v>
      </c>
      <c r="O566" s="124"/>
      <c r="P566" s="125">
        <f t="shared" si="9"/>
        <v>626</v>
      </c>
      <c r="Q566" s="126" t="s">
        <v>485</v>
      </c>
    </row>
    <row r="567" s="2" customFormat="1" ht="15.75" customHeight="1" spans="1:17">
      <c r="A567" s="115" t="s">
        <v>1663</v>
      </c>
      <c r="B567" s="116"/>
      <c r="C567" s="156"/>
      <c r="D567" s="14" t="s">
        <v>1625</v>
      </c>
      <c r="E567" s="14">
        <v>3</v>
      </c>
      <c r="F567" s="14" t="s">
        <v>839</v>
      </c>
      <c r="G567" s="119">
        <v>42795</v>
      </c>
      <c r="H567" s="61" t="s">
        <v>840</v>
      </c>
      <c r="I567" s="120">
        <v>1095</v>
      </c>
      <c r="J567" s="129"/>
      <c r="K567" s="129"/>
      <c r="L567" s="122">
        <v>685690</v>
      </c>
      <c r="M567" s="123">
        <v>0.87</v>
      </c>
      <c r="N567" s="122">
        <v>596550</v>
      </c>
      <c r="O567" s="124"/>
      <c r="P567" s="125">
        <f t="shared" si="9"/>
        <v>626</v>
      </c>
      <c r="Q567" s="126" t="s">
        <v>485</v>
      </c>
    </row>
    <row r="568" s="2" customFormat="1" ht="15.75" customHeight="1" spans="1:17">
      <c r="A568" s="115" t="s">
        <v>1664</v>
      </c>
      <c r="B568" s="116"/>
      <c r="C568" s="156"/>
      <c r="D568" s="14" t="s">
        <v>1625</v>
      </c>
      <c r="E568" s="14">
        <v>4</v>
      </c>
      <c r="F568" s="14" t="s">
        <v>839</v>
      </c>
      <c r="G568" s="119">
        <v>42795</v>
      </c>
      <c r="H568" s="61" t="s">
        <v>840</v>
      </c>
      <c r="I568" s="120">
        <v>1095</v>
      </c>
      <c r="J568" s="129"/>
      <c r="K568" s="129"/>
      <c r="L568" s="122">
        <v>685690</v>
      </c>
      <c r="M568" s="123">
        <v>0.87</v>
      </c>
      <c r="N568" s="122">
        <v>596550</v>
      </c>
      <c r="O568" s="124"/>
      <c r="P568" s="125">
        <f t="shared" si="9"/>
        <v>626</v>
      </c>
      <c r="Q568" s="126" t="s">
        <v>485</v>
      </c>
    </row>
    <row r="569" s="2" customFormat="1" ht="15.75" customHeight="1" spans="1:17">
      <c r="A569" s="115" t="s">
        <v>1665</v>
      </c>
      <c r="B569" s="116"/>
      <c r="C569" s="156"/>
      <c r="D569" s="14" t="s">
        <v>847</v>
      </c>
      <c r="E569" s="14">
        <v>1</v>
      </c>
      <c r="F569" s="14" t="s">
        <v>839</v>
      </c>
      <c r="G569" s="119">
        <v>42795</v>
      </c>
      <c r="H569" s="61" t="s">
        <v>840</v>
      </c>
      <c r="I569" s="120">
        <v>859</v>
      </c>
      <c r="J569" s="129"/>
      <c r="K569" s="129"/>
      <c r="L569" s="122">
        <v>537900</v>
      </c>
      <c r="M569" s="123">
        <v>0.87</v>
      </c>
      <c r="N569" s="122">
        <v>467970</v>
      </c>
      <c r="O569" s="124"/>
      <c r="P569" s="125">
        <f t="shared" si="9"/>
        <v>626</v>
      </c>
      <c r="Q569" s="126" t="s">
        <v>485</v>
      </c>
    </row>
    <row r="570" s="2" customFormat="1" ht="15.75" customHeight="1" spans="1:17">
      <c r="A570" s="115" t="s">
        <v>1666</v>
      </c>
      <c r="B570" s="116"/>
      <c r="C570" s="156"/>
      <c r="D570" s="14" t="s">
        <v>847</v>
      </c>
      <c r="E570" s="14">
        <v>2</v>
      </c>
      <c r="F570" s="14" t="s">
        <v>839</v>
      </c>
      <c r="G570" s="119">
        <v>42795</v>
      </c>
      <c r="H570" s="61" t="s">
        <v>840</v>
      </c>
      <c r="I570" s="120">
        <v>859</v>
      </c>
      <c r="J570" s="129"/>
      <c r="K570" s="129"/>
      <c r="L570" s="122">
        <v>537900</v>
      </c>
      <c r="M570" s="123">
        <v>0.87</v>
      </c>
      <c r="N570" s="122">
        <v>467970</v>
      </c>
      <c r="O570" s="124"/>
      <c r="P570" s="125">
        <f t="shared" si="9"/>
        <v>626</v>
      </c>
      <c r="Q570" s="126" t="s">
        <v>485</v>
      </c>
    </row>
    <row r="571" s="2" customFormat="1" ht="15.75" customHeight="1" spans="1:17">
      <c r="A571" s="115" t="s">
        <v>1667</v>
      </c>
      <c r="B571" s="116"/>
      <c r="C571" s="156"/>
      <c r="D571" s="14" t="s">
        <v>847</v>
      </c>
      <c r="E571" s="14">
        <v>3</v>
      </c>
      <c r="F571" s="14" t="s">
        <v>839</v>
      </c>
      <c r="G571" s="119">
        <v>42795</v>
      </c>
      <c r="H571" s="61" t="s">
        <v>840</v>
      </c>
      <c r="I571" s="120">
        <v>859</v>
      </c>
      <c r="J571" s="129"/>
      <c r="K571" s="129"/>
      <c r="L571" s="122">
        <v>537900</v>
      </c>
      <c r="M571" s="123">
        <v>0.87</v>
      </c>
      <c r="N571" s="122">
        <v>467970</v>
      </c>
      <c r="O571" s="124"/>
      <c r="P571" s="125">
        <f t="shared" si="9"/>
        <v>626</v>
      </c>
      <c r="Q571" s="126" t="s">
        <v>485</v>
      </c>
    </row>
    <row r="572" s="2" customFormat="1" ht="15.75" customHeight="1" spans="1:17">
      <c r="A572" s="115" t="s">
        <v>1668</v>
      </c>
      <c r="B572" s="116"/>
      <c r="C572" s="156"/>
      <c r="D572" s="14" t="s">
        <v>847</v>
      </c>
      <c r="E572" s="14">
        <v>4</v>
      </c>
      <c r="F572" s="14" t="s">
        <v>839</v>
      </c>
      <c r="G572" s="119">
        <v>42795</v>
      </c>
      <c r="H572" s="61" t="s">
        <v>840</v>
      </c>
      <c r="I572" s="120">
        <v>859</v>
      </c>
      <c r="J572" s="129"/>
      <c r="K572" s="129"/>
      <c r="L572" s="122">
        <v>537900</v>
      </c>
      <c r="M572" s="123">
        <v>0.87</v>
      </c>
      <c r="N572" s="122">
        <v>467970</v>
      </c>
      <c r="O572" s="124"/>
      <c r="P572" s="125">
        <f t="shared" si="9"/>
        <v>626</v>
      </c>
      <c r="Q572" s="126" t="s">
        <v>485</v>
      </c>
    </row>
    <row r="573" s="2" customFormat="1" ht="15.75" customHeight="1" spans="1:17">
      <c r="A573" s="115" t="s">
        <v>1669</v>
      </c>
      <c r="B573" s="116"/>
      <c r="C573" s="156"/>
      <c r="D573" s="14" t="s">
        <v>847</v>
      </c>
      <c r="E573" s="14">
        <v>5</v>
      </c>
      <c r="F573" s="14" t="s">
        <v>839</v>
      </c>
      <c r="G573" s="119">
        <v>42795</v>
      </c>
      <c r="H573" s="61" t="s">
        <v>840</v>
      </c>
      <c r="I573" s="120">
        <v>859</v>
      </c>
      <c r="J573" s="129"/>
      <c r="K573" s="129"/>
      <c r="L573" s="122">
        <v>537900</v>
      </c>
      <c r="M573" s="123">
        <v>0.87</v>
      </c>
      <c r="N573" s="122">
        <v>467970</v>
      </c>
      <c r="O573" s="124"/>
      <c r="P573" s="125">
        <f t="shared" si="9"/>
        <v>626</v>
      </c>
      <c r="Q573" s="126" t="s">
        <v>485</v>
      </c>
    </row>
    <row r="574" s="2" customFormat="1" ht="15.75" customHeight="1" spans="1:17">
      <c r="A574" s="115" t="s">
        <v>1670</v>
      </c>
      <c r="B574" s="116"/>
      <c r="C574" s="156"/>
      <c r="D574" s="14" t="s">
        <v>847</v>
      </c>
      <c r="E574" s="14">
        <v>6</v>
      </c>
      <c r="F574" s="14" t="s">
        <v>839</v>
      </c>
      <c r="G574" s="119">
        <v>42795</v>
      </c>
      <c r="H574" s="61" t="s">
        <v>840</v>
      </c>
      <c r="I574" s="120">
        <v>859</v>
      </c>
      <c r="J574" s="129"/>
      <c r="K574" s="129"/>
      <c r="L574" s="122">
        <v>537900</v>
      </c>
      <c r="M574" s="123">
        <v>0.87</v>
      </c>
      <c r="N574" s="122">
        <v>467970</v>
      </c>
      <c r="O574" s="124"/>
      <c r="P574" s="125">
        <f t="shared" si="9"/>
        <v>626</v>
      </c>
      <c r="Q574" s="126" t="s">
        <v>485</v>
      </c>
    </row>
    <row r="575" s="2" customFormat="1" ht="15.75" customHeight="1" spans="1:17">
      <c r="A575" s="115" t="s">
        <v>1671</v>
      </c>
      <c r="B575" s="116"/>
      <c r="C575" s="156"/>
      <c r="D575" s="14" t="s">
        <v>847</v>
      </c>
      <c r="E575" s="14">
        <v>7</v>
      </c>
      <c r="F575" s="14" t="s">
        <v>839</v>
      </c>
      <c r="G575" s="119">
        <v>42795</v>
      </c>
      <c r="H575" s="61" t="s">
        <v>840</v>
      </c>
      <c r="I575" s="120">
        <v>859</v>
      </c>
      <c r="J575" s="129"/>
      <c r="K575" s="129"/>
      <c r="L575" s="122">
        <v>537900</v>
      </c>
      <c r="M575" s="123">
        <v>0.87</v>
      </c>
      <c r="N575" s="122">
        <v>467970</v>
      </c>
      <c r="O575" s="124"/>
      <c r="P575" s="125">
        <f t="shared" si="9"/>
        <v>626</v>
      </c>
      <c r="Q575" s="126" t="s">
        <v>485</v>
      </c>
    </row>
    <row r="576" s="2" customFormat="1" ht="15.75" customHeight="1" spans="1:17">
      <c r="A576" s="115" t="s">
        <v>1672</v>
      </c>
      <c r="B576" s="116"/>
      <c r="C576" s="156"/>
      <c r="D576" s="14" t="s">
        <v>847</v>
      </c>
      <c r="E576" s="14">
        <v>8</v>
      </c>
      <c r="F576" s="14" t="s">
        <v>839</v>
      </c>
      <c r="G576" s="119">
        <v>42795</v>
      </c>
      <c r="H576" s="61" t="s">
        <v>840</v>
      </c>
      <c r="I576" s="120">
        <v>859</v>
      </c>
      <c r="J576" s="129"/>
      <c r="K576" s="129"/>
      <c r="L576" s="122">
        <v>537900</v>
      </c>
      <c r="M576" s="123">
        <v>0.87</v>
      </c>
      <c r="N576" s="122">
        <v>467970</v>
      </c>
      <c r="O576" s="124"/>
      <c r="P576" s="125">
        <f t="shared" si="9"/>
        <v>626</v>
      </c>
      <c r="Q576" s="126" t="s">
        <v>485</v>
      </c>
    </row>
    <row r="577" s="2" customFormat="1" ht="15.75" customHeight="1" spans="1:17">
      <c r="A577" s="115" t="s">
        <v>1673</v>
      </c>
      <c r="B577" s="116"/>
      <c r="C577" s="156"/>
      <c r="D577" s="14" t="s">
        <v>847</v>
      </c>
      <c r="E577" s="14">
        <v>9</v>
      </c>
      <c r="F577" s="14" t="s">
        <v>839</v>
      </c>
      <c r="G577" s="119">
        <v>42795</v>
      </c>
      <c r="H577" s="61" t="s">
        <v>840</v>
      </c>
      <c r="I577" s="120">
        <v>859</v>
      </c>
      <c r="J577" s="129"/>
      <c r="K577" s="129"/>
      <c r="L577" s="122">
        <v>537900</v>
      </c>
      <c r="M577" s="123">
        <v>0.87</v>
      </c>
      <c r="N577" s="122">
        <v>467970</v>
      </c>
      <c r="O577" s="124"/>
      <c r="P577" s="125">
        <f t="shared" si="9"/>
        <v>626</v>
      </c>
      <c r="Q577" s="126" t="s">
        <v>485</v>
      </c>
    </row>
    <row r="578" s="2" customFormat="1" ht="15.75" customHeight="1" spans="1:17">
      <c r="A578" s="115" t="s">
        <v>1674</v>
      </c>
      <c r="B578" s="116"/>
      <c r="C578" s="156"/>
      <c r="D578" s="14" t="s">
        <v>847</v>
      </c>
      <c r="E578" s="14">
        <v>10</v>
      </c>
      <c r="F578" s="14" t="s">
        <v>839</v>
      </c>
      <c r="G578" s="119">
        <v>42795</v>
      </c>
      <c r="H578" s="61" t="s">
        <v>840</v>
      </c>
      <c r="I578" s="120">
        <v>859</v>
      </c>
      <c r="J578" s="129"/>
      <c r="K578" s="129"/>
      <c r="L578" s="122">
        <v>537900</v>
      </c>
      <c r="M578" s="123">
        <v>0.87</v>
      </c>
      <c r="N578" s="122">
        <v>467970</v>
      </c>
      <c r="O578" s="124"/>
      <c r="P578" s="125">
        <f t="shared" si="9"/>
        <v>626</v>
      </c>
      <c r="Q578" s="126" t="s">
        <v>485</v>
      </c>
    </row>
    <row r="579" s="2" customFormat="1" ht="15.75" customHeight="1" spans="1:17">
      <c r="A579" s="115" t="s">
        <v>1675</v>
      </c>
      <c r="B579" s="116"/>
      <c r="C579" s="156"/>
      <c r="D579" s="14" t="s">
        <v>1625</v>
      </c>
      <c r="E579" s="14">
        <v>1</v>
      </c>
      <c r="F579" s="14" t="s">
        <v>839</v>
      </c>
      <c r="G579" s="119">
        <v>42795</v>
      </c>
      <c r="H579" s="61" t="s">
        <v>840</v>
      </c>
      <c r="I579" s="120">
        <v>252</v>
      </c>
      <c r="J579" s="129"/>
      <c r="K579" s="129"/>
      <c r="L579" s="122">
        <v>157800</v>
      </c>
      <c r="M579" s="123">
        <v>0.87</v>
      </c>
      <c r="N579" s="122">
        <v>137290</v>
      </c>
      <c r="O579" s="124"/>
      <c r="P579" s="125">
        <f t="shared" si="9"/>
        <v>626</v>
      </c>
      <c r="Q579" s="126" t="s">
        <v>485</v>
      </c>
    </row>
    <row r="580" s="2" customFormat="1" ht="15.75" customHeight="1" spans="1:17">
      <c r="A580" s="115" t="s">
        <v>1676</v>
      </c>
      <c r="B580" s="116"/>
      <c r="C580" s="156"/>
      <c r="D580" s="14" t="s">
        <v>1625</v>
      </c>
      <c r="E580" s="14">
        <v>2</v>
      </c>
      <c r="F580" s="14" t="s">
        <v>839</v>
      </c>
      <c r="G580" s="119">
        <v>42795</v>
      </c>
      <c r="H580" s="61" t="s">
        <v>840</v>
      </c>
      <c r="I580" s="120">
        <v>252</v>
      </c>
      <c r="J580" s="129"/>
      <c r="K580" s="129"/>
      <c r="L580" s="122">
        <v>157800</v>
      </c>
      <c r="M580" s="123">
        <v>0.87</v>
      </c>
      <c r="N580" s="122">
        <v>137290</v>
      </c>
      <c r="O580" s="124"/>
      <c r="P580" s="125">
        <f t="shared" si="9"/>
        <v>626</v>
      </c>
      <c r="Q580" s="126" t="s">
        <v>485</v>
      </c>
    </row>
    <row r="581" s="75" customFormat="1" ht="15.75" customHeight="1" spans="1:17">
      <c r="A581" s="115" t="s">
        <v>1677</v>
      </c>
      <c r="B581" s="116"/>
      <c r="C581" s="156"/>
      <c r="D581" s="14" t="s">
        <v>1625</v>
      </c>
      <c r="E581" s="14">
        <v>3</v>
      </c>
      <c r="F581" s="14" t="s">
        <v>839</v>
      </c>
      <c r="G581" s="119">
        <v>42795</v>
      </c>
      <c r="H581" s="61" t="s">
        <v>840</v>
      </c>
      <c r="I581" s="120">
        <v>252</v>
      </c>
      <c r="J581" s="129"/>
      <c r="K581" s="129"/>
      <c r="L581" s="122">
        <v>157800</v>
      </c>
      <c r="M581" s="123">
        <v>0.87</v>
      </c>
      <c r="N581" s="122">
        <v>137290</v>
      </c>
      <c r="O581" s="124"/>
      <c r="P581" s="125">
        <f t="shared" si="9"/>
        <v>626</v>
      </c>
      <c r="Q581" s="126" t="s">
        <v>485</v>
      </c>
    </row>
    <row r="582" s="2" customFormat="1" ht="15.75" customHeight="1" spans="1:17">
      <c r="A582" s="115" t="s">
        <v>1678</v>
      </c>
      <c r="B582" s="116"/>
      <c r="C582" s="156"/>
      <c r="D582" s="14" t="s">
        <v>1625</v>
      </c>
      <c r="E582" s="14">
        <v>4</v>
      </c>
      <c r="F582" s="14" t="s">
        <v>839</v>
      </c>
      <c r="G582" s="119">
        <v>42795</v>
      </c>
      <c r="H582" s="61" t="s">
        <v>840</v>
      </c>
      <c r="I582" s="120">
        <v>252</v>
      </c>
      <c r="J582" s="129"/>
      <c r="K582" s="129"/>
      <c r="L582" s="122">
        <v>157800</v>
      </c>
      <c r="M582" s="123">
        <v>0.87</v>
      </c>
      <c r="N582" s="122">
        <v>137290</v>
      </c>
      <c r="O582" s="124"/>
      <c r="P582" s="125">
        <f t="shared" si="9"/>
        <v>626</v>
      </c>
      <c r="Q582" s="126" t="s">
        <v>485</v>
      </c>
    </row>
    <row r="583" s="2" customFormat="1" ht="15.75" customHeight="1" spans="1:17">
      <c r="A583" s="115" t="s">
        <v>1679</v>
      </c>
      <c r="B583" s="116"/>
      <c r="C583" s="156"/>
      <c r="D583" s="14" t="s">
        <v>1625</v>
      </c>
      <c r="E583" s="14">
        <v>5</v>
      </c>
      <c r="F583" s="14" t="s">
        <v>839</v>
      </c>
      <c r="G583" s="119">
        <v>42795</v>
      </c>
      <c r="H583" s="61" t="s">
        <v>840</v>
      </c>
      <c r="I583" s="120">
        <v>252</v>
      </c>
      <c r="J583" s="129"/>
      <c r="K583" s="129"/>
      <c r="L583" s="122">
        <v>157800</v>
      </c>
      <c r="M583" s="123">
        <v>0.87</v>
      </c>
      <c r="N583" s="122">
        <v>137290</v>
      </c>
      <c r="O583" s="124"/>
      <c r="P583" s="125">
        <f t="shared" si="9"/>
        <v>626</v>
      </c>
      <c r="Q583" s="126" t="s">
        <v>485</v>
      </c>
    </row>
    <row r="584" s="2" customFormat="1" ht="15.75" customHeight="1" spans="1:17">
      <c r="A584" s="115" t="s">
        <v>1680</v>
      </c>
      <c r="B584" s="116"/>
      <c r="C584" s="156"/>
      <c r="D584" s="14" t="s">
        <v>847</v>
      </c>
      <c r="E584" s="14">
        <v>1</v>
      </c>
      <c r="F584" s="14" t="s">
        <v>839</v>
      </c>
      <c r="G584" s="119">
        <v>42795</v>
      </c>
      <c r="H584" s="61" t="s">
        <v>840</v>
      </c>
      <c r="I584" s="120">
        <v>359</v>
      </c>
      <c r="J584" s="129"/>
      <c r="K584" s="129"/>
      <c r="L584" s="122">
        <v>224810</v>
      </c>
      <c r="M584" s="123">
        <v>0.87</v>
      </c>
      <c r="N584" s="122">
        <v>195580</v>
      </c>
      <c r="O584" s="124"/>
      <c r="P584" s="125">
        <f t="shared" si="9"/>
        <v>626</v>
      </c>
      <c r="Q584" s="126" t="s">
        <v>485</v>
      </c>
    </row>
    <row r="585" s="2" customFormat="1" ht="15.75" customHeight="1" spans="1:17">
      <c r="A585" s="115" t="s">
        <v>1681</v>
      </c>
      <c r="B585" s="116"/>
      <c r="C585" s="156"/>
      <c r="D585" s="14" t="s">
        <v>847</v>
      </c>
      <c r="E585" s="14">
        <v>2</v>
      </c>
      <c r="F585" s="14" t="s">
        <v>839</v>
      </c>
      <c r="G585" s="119">
        <v>42795</v>
      </c>
      <c r="H585" s="61" t="s">
        <v>840</v>
      </c>
      <c r="I585" s="120">
        <v>359</v>
      </c>
      <c r="J585" s="129"/>
      <c r="K585" s="129"/>
      <c r="L585" s="122">
        <v>224810</v>
      </c>
      <c r="M585" s="123">
        <v>0.87</v>
      </c>
      <c r="N585" s="122">
        <v>195580</v>
      </c>
      <c r="O585" s="124"/>
      <c r="P585" s="125">
        <f t="shared" si="9"/>
        <v>626</v>
      </c>
      <c r="Q585" s="126" t="s">
        <v>485</v>
      </c>
    </row>
    <row r="586" s="2" customFormat="1" ht="15.75" customHeight="1" spans="1:17">
      <c r="A586" s="115" t="s">
        <v>1682</v>
      </c>
      <c r="B586" s="116"/>
      <c r="C586" s="156"/>
      <c r="D586" s="14" t="s">
        <v>847</v>
      </c>
      <c r="E586" s="14">
        <v>3</v>
      </c>
      <c r="F586" s="14" t="s">
        <v>839</v>
      </c>
      <c r="G586" s="119">
        <v>42795</v>
      </c>
      <c r="H586" s="61" t="s">
        <v>840</v>
      </c>
      <c r="I586" s="120">
        <v>359</v>
      </c>
      <c r="J586" s="129"/>
      <c r="K586" s="129"/>
      <c r="L586" s="122">
        <v>224810</v>
      </c>
      <c r="M586" s="123">
        <v>0.87</v>
      </c>
      <c r="N586" s="122">
        <v>195580</v>
      </c>
      <c r="O586" s="124"/>
      <c r="P586" s="125">
        <f t="shared" si="9"/>
        <v>626</v>
      </c>
      <c r="Q586" s="126" t="s">
        <v>485</v>
      </c>
    </row>
    <row r="587" s="2" customFormat="1" ht="15.75" customHeight="1" spans="1:17">
      <c r="A587" s="115" t="s">
        <v>1683</v>
      </c>
      <c r="B587" s="116"/>
      <c r="C587" s="156"/>
      <c r="D587" s="14" t="s">
        <v>847</v>
      </c>
      <c r="E587" s="14">
        <v>4</v>
      </c>
      <c r="F587" s="14" t="s">
        <v>839</v>
      </c>
      <c r="G587" s="119">
        <v>42795</v>
      </c>
      <c r="H587" s="61" t="s">
        <v>840</v>
      </c>
      <c r="I587" s="120">
        <v>359</v>
      </c>
      <c r="J587" s="129"/>
      <c r="K587" s="129"/>
      <c r="L587" s="122">
        <v>224810</v>
      </c>
      <c r="M587" s="123">
        <v>0.87</v>
      </c>
      <c r="N587" s="122">
        <v>195580</v>
      </c>
      <c r="O587" s="124"/>
      <c r="P587" s="125">
        <f t="shared" si="9"/>
        <v>626</v>
      </c>
      <c r="Q587" s="126" t="s">
        <v>485</v>
      </c>
    </row>
    <row r="588" s="2" customFormat="1" ht="15.75" customHeight="1" spans="1:17">
      <c r="A588" s="115" t="s">
        <v>1684</v>
      </c>
      <c r="B588" s="116"/>
      <c r="C588" s="156"/>
      <c r="D588" s="14" t="s">
        <v>1229</v>
      </c>
      <c r="E588" s="14">
        <v>1</v>
      </c>
      <c r="F588" s="14" t="s">
        <v>839</v>
      </c>
      <c r="G588" s="119">
        <v>42795</v>
      </c>
      <c r="H588" s="61" t="s">
        <v>840</v>
      </c>
      <c r="I588" s="120">
        <v>310</v>
      </c>
      <c r="J588" s="129"/>
      <c r="K588" s="129"/>
      <c r="L588" s="122">
        <v>194120</v>
      </c>
      <c r="M588" s="123">
        <v>0.87</v>
      </c>
      <c r="N588" s="122">
        <v>168880</v>
      </c>
      <c r="O588" s="124"/>
      <c r="P588" s="125">
        <f t="shared" si="9"/>
        <v>626</v>
      </c>
      <c r="Q588" s="126" t="s">
        <v>485</v>
      </c>
    </row>
    <row r="589" s="2" customFormat="1" ht="15.75" customHeight="1" spans="1:17">
      <c r="A589" s="115" t="s">
        <v>1685</v>
      </c>
      <c r="B589" s="116"/>
      <c r="C589" s="156"/>
      <c r="D589" s="14" t="s">
        <v>1229</v>
      </c>
      <c r="E589" s="14">
        <v>2</v>
      </c>
      <c r="F589" s="14" t="s">
        <v>839</v>
      </c>
      <c r="G589" s="119">
        <v>42795</v>
      </c>
      <c r="H589" s="61" t="s">
        <v>840</v>
      </c>
      <c r="I589" s="120">
        <v>310</v>
      </c>
      <c r="J589" s="129"/>
      <c r="K589" s="129"/>
      <c r="L589" s="122">
        <v>194120</v>
      </c>
      <c r="M589" s="123">
        <v>0.87</v>
      </c>
      <c r="N589" s="122">
        <v>168880</v>
      </c>
      <c r="O589" s="124"/>
      <c r="P589" s="125">
        <f t="shared" si="9"/>
        <v>626</v>
      </c>
      <c r="Q589" s="126" t="s">
        <v>485</v>
      </c>
    </row>
    <row r="590" s="3" customFormat="1" ht="15.75" customHeight="1" spans="1:17">
      <c r="A590" s="115" t="s">
        <v>1686</v>
      </c>
      <c r="B590" s="116"/>
      <c r="C590" s="156"/>
      <c r="D590" s="14" t="s">
        <v>1687</v>
      </c>
      <c r="E590" s="14">
        <v>1</v>
      </c>
      <c r="F590" s="14" t="s">
        <v>839</v>
      </c>
      <c r="G590" s="119">
        <v>42795</v>
      </c>
      <c r="H590" s="61" t="s">
        <v>840</v>
      </c>
      <c r="I590" s="120">
        <v>428</v>
      </c>
      <c r="J590" s="129"/>
      <c r="K590" s="129"/>
      <c r="L590" s="122">
        <v>268010</v>
      </c>
      <c r="M590" s="123">
        <v>0.87</v>
      </c>
      <c r="N590" s="122">
        <v>233170</v>
      </c>
      <c r="O590" s="124"/>
      <c r="P590" s="125">
        <f t="shared" si="9"/>
        <v>626</v>
      </c>
      <c r="Q590" s="126" t="s">
        <v>485</v>
      </c>
    </row>
    <row r="591" s="3" customFormat="1" ht="15.75" customHeight="1" spans="1:17">
      <c r="A591" s="115" t="s">
        <v>1688</v>
      </c>
      <c r="B591" s="116"/>
      <c r="C591" s="156"/>
      <c r="D591" s="14" t="s">
        <v>1687</v>
      </c>
      <c r="E591" s="14">
        <v>2</v>
      </c>
      <c r="F591" s="14" t="s">
        <v>839</v>
      </c>
      <c r="G591" s="119">
        <v>42795</v>
      </c>
      <c r="H591" s="61" t="s">
        <v>840</v>
      </c>
      <c r="I591" s="120">
        <v>428</v>
      </c>
      <c r="J591" s="129"/>
      <c r="K591" s="129"/>
      <c r="L591" s="122">
        <v>268010</v>
      </c>
      <c r="M591" s="123">
        <v>0.87</v>
      </c>
      <c r="N591" s="122">
        <v>233170</v>
      </c>
      <c r="O591" s="124"/>
      <c r="P591" s="125">
        <f t="shared" si="9"/>
        <v>626</v>
      </c>
      <c r="Q591" s="126" t="s">
        <v>485</v>
      </c>
    </row>
    <row r="592" s="3" customFormat="1" ht="15.75" customHeight="1" spans="1:17">
      <c r="A592" s="115" t="s">
        <v>1689</v>
      </c>
      <c r="B592" s="116"/>
      <c r="C592" s="156"/>
      <c r="D592" s="14" t="s">
        <v>1687</v>
      </c>
      <c r="E592" s="14">
        <v>3</v>
      </c>
      <c r="F592" s="14" t="s">
        <v>839</v>
      </c>
      <c r="G592" s="119">
        <v>42795</v>
      </c>
      <c r="H592" s="61" t="s">
        <v>840</v>
      </c>
      <c r="I592" s="120">
        <v>428</v>
      </c>
      <c r="J592" s="129"/>
      <c r="K592" s="129"/>
      <c r="L592" s="122">
        <v>268010</v>
      </c>
      <c r="M592" s="123">
        <v>0.87</v>
      </c>
      <c r="N592" s="122">
        <v>233170</v>
      </c>
      <c r="O592" s="124"/>
      <c r="P592" s="125">
        <f t="shared" si="9"/>
        <v>626</v>
      </c>
      <c r="Q592" s="126" t="s">
        <v>485</v>
      </c>
    </row>
    <row r="593" s="3" customFormat="1" ht="15.75" customHeight="1" spans="1:17">
      <c r="A593" s="115" t="s">
        <v>1690</v>
      </c>
      <c r="B593" s="116"/>
      <c r="C593" s="156"/>
      <c r="D593" s="14" t="s">
        <v>1687</v>
      </c>
      <c r="E593" s="14">
        <v>4</v>
      </c>
      <c r="F593" s="14" t="s">
        <v>839</v>
      </c>
      <c r="G593" s="119">
        <v>42795</v>
      </c>
      <c r="H593" s="61" t="s">
        <v>840</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1691</v>
      </c>
      <c r="B594" s="116"/>
      <c r="C594" s="156"/>
      <c r="D594" s="14" t="s">
        <v>1687</v>
      </c>
      <c r="E594" s="14">
        <v>5</v>
      </c>
      <c r="F594" s="14" t="s">
        <v>839</v>
      </c>
      <c r="G594" s="119">
        <v>42795</v>
      </c>
      <c r="H594" s="61" t="s">
        <v>840</v>
      </c>
      <c r="I594" s="166">
        <v>428</v>
      </c>
      <c r="J594" s="129"/>
      <c r="K594" s="129"/>
      <c r="L594" s="122">
        <v>268010</v>
      </c>
      <c r="M594" s="123">
        <v>0.87</v>
      </c>
      <c r="N594" s="122">
        <v>233170</v>
      </c>
      <c r="O594" s="124"/>
      <c r="P594" s="125">
        <f t="shared" si="10"/>
        <v>626</v>
      </c>
      <c r="Q594" s="126" t="s">
        <v>485</v>
      </c>
    </row>
    <row r="595" s="3" customFormat="1" ht="15.75" customHeight="1" spans="1:17">
      <c r="A595" s="115" t="s">
        <v>1692</v>
      </c>
      <c r="B595" s="116"/>
      <c r="C595" s="156"/>
      <c r="D595" s="14" t="s">
        <v>1687</v>
      </c>
      <c r="E595" s="14">
        <v>6</v>
      </c>
      <c r="F595" s="14" t="s">
        <v>839</v>
      </c>
      <c r="G595" s="119">
        <v>42795</v>
      </c>
      <c r="H595" s="61" t="s">
        <v>840</v>
      </c>
      <c r="I595" s="166">
        <v>428</v>
      </c>
      <c r="J595" s="129"/>
      <c r="K595" s="129"/>
      <c r="L595" s="122">
        <v>268010</v>
      </c>
      <c r="M595" s="123">
        <v>0.87</v>
      </c>
      <c r="N595" s="122">
        <v>233170</v>
      </c>
      <c r="O595" s="124"/>
      <c r="P595" s="125">
        <f t="shared" si="10"/>
        <v>626</v>
      </c>
      <c r="Q595" s="126" t="s">
        <v>485</v>
      </c>
    </row>
    <row r="596" s="2" customFormat="1" ht="15.75" customHeight="1" spans="1:17">
      <c r="A596" s="115" t="s">
        <v>1693</v>
      </c>
      <c r="B596" s="116"/>
      <c r="C596" s="156"/>
      <c r="D596" s="14" t="s">
        <v>1687</v>
      </c>
      <c r="E596" s="14">
        <v>7</v>
      </c>
      <c r="F596" s="14" t="s">
        <v>839</v>
      </c>
      <c r="G596" s="119">
        <v>42795</v>
      </c>
      <c r="H596" s="61" t="s">
        <v>840</v>
      </c>
      <c r="I596" s="166">
        <v>428</v>
      </c>
      <c r="J596" s="129"/>
      <c r="K596" s="129"/>
      <c r="L596" s="122">
        <v>268010</v>
      </c>
      <c r="M596" s="123">
        <v>0.87</v>
      </c>
      <c r="N596" s="122">
        <v>233170</v>
      </c>
      <c r="O596" s="124"/>
      <c r="P596" s="125">
        <f t="shared" si="10"/>
        <v>626</v>
      </c>
      <c r="Q596" s="126" t="s">
        <v>485</v>
      </c>
    </row>
    <row r="597" s="2" customFormat="1" ht="15.75" customHeight="1" spans="1:17">
      <c r="A597" s="115" t="s">
        <v>1694</v>
      </c>
      <c r="B597" s="116"/>
      <c r="C597" s="156"/>
      <c r="D597" s="14" t="s">
        <v>1687</v>
      </c>
      <c r="E597" s="14">
        <v>8</v>
      </c>
      <c r="F597" s="14" t="s">
        <v>839</v>
      </c>
      <c r="G597" s="119">
        <v>42795</v>
      </c>
      <c r="H597" s="61" t="s">
        <v>840</v>
      </c>
      <c r="I597" s="166">
        <v>428</v>
      </c>
      <c r="J597" s="129"/>
      <c r="K597" s="129"/>
      <c r="L597" s="122">
        <v>268010</v>
      </c>
      <c r="M597" s="123">
        <v>0.87</v>
      </c>
      <c r="N597" s="122">
        <v>233170</v>
      </c>
      <c r="O597" s="124"/>
      <c r="P597" s="125">
        <f t="shared" si="10"/>
        <v>626</v>
      </c>
      <c r="Q597" s="126" t="s">
        <v>485</v>
      </c>
    </row>
    <row r="598" ht="15.75" customHeight="1" spans="1:17">
      <c r="A598" s="115" t="s">
        <v>1695</v>
      </c>
      <c r="B598" s="112"/>
      <c r="C598" s="156"/>
      <c r="D598" s="108" t="s">
        <v>943</v>
      </c>
      <c r="E598" s="108"/>
      <c r="F598" s="132"/>
      <c r="G598" s="119">
        <v>41306</v>
      </c>
      <c r="H598" s="133" t="s">
        <v>941</v>
      </c>
      <c r="I598" s="134">
        <v>1</v>
      </c>
      <c r="J598" s="135">
        <v>30000</v>
      </c>
      <c r="K598" s="136">
        <v>22043.75</v>
      </c>
      <c r="L598" s="137">
        <v>40750</v>
      </c>
      <c r="M598" s="138">
        <v>0.7</v>
      </c>
      <c r="N598" s="139">
        <v>28530</v>
      </c>
      <c r="O598" s="140"/>
      <c r="P598" s="141"/>
      <c r="Q598" s="142" t="s">
        <v>1696</v>
      </c>
    </row>
    <row r="599" ht="15.75" customHeight="1" spans="1:17">
      <c r="A599" s="115" t="s">
        <v>1697</v>
      </c>
      <c r="B599" s="112"/>
      <c r="C599" s="156"/>
      <c r="D599" s="108" t="s">
        <v>945</v>
      </c>
      <c r="E599" s="108"/>
      <c r="F599" s="132"/>
      <c r="G599" s="119">
        <v>41365</v>
      </c>
      <c r="H599" s="133" t="s">
        <v>941</v>
      </c>
      <c r="I599" s="134">
        <v>3</v>
      </c>
      <c r="J599" s="135">
        <v>13372</v>
      </c>
      <c r="K599" s="136">
        <v>9931.55</v>
      </c>
      <c r="L599" s="137">
        <v>18160</v>
      </c>
      <c r="M599" s="138">
        <v>0.7</v>
      </c>
      <c r="N599" s="139">
        <v>12710</v>
      </c>
      <c r="O599" s="140"/>
      <c r="P599" s="141"/>
      <c r="Q599" s="142" t="s">
        <v>1696</v>
      </c>
    </row>
    <row r="600" ht="15.75" customHeight="1" spans="1:17">
      <c r="A600" s="115" t="s">
        <v>1698</v>
      </c>
      <c r="B600" s="112"/>
      <c r="C600" s="156"/>
      <c r="D600" s="108" t="s">
        <v>1699</v>
      </c>
      <c r="E600" s="108"/>
      <c r="F600" s="132"/>
      <c r="G600" s="119">
        <v>42036</v>
      </c>
      <c r="H600" s="133" t="s">
        <v>941</v>
      </c>
      <c r="I600" s="134">
        <v>2</v>
      </c>
      <c r="J600" s="135">
        <v>360052.75</v>
      </c>
      <c r="K600" s="136">
        <v>298768.72</v>
      </c>
      <c r="L600" s="137">
        <v>444220</v>
      </c>
      <c r="M600" s="138">
        <v>0.8</v>
      </c>
      <c r="N600" s="139">
        <v>355380</v>
      </c>
      <c r="O600" s="140"/>
      <c r="P600" s="141"/>
      <c r="Q600" s="142" t="s">
        <v>1696</v>
      </c>
    </row>
    <row r="601" ht="15.75" customHeight="1" spans="1:17">
      <c r="A601" s="115" t="s">
        <v>1700</v>
      </c>
      <c r="B601" s="112"/>
      <c r="C601" s="156"/>
      <c r="D601" s="108" t="s">
        <v>1701</v>
      </c>
      <c r="E601" s="108"/>
      <c r="F601" s="132"/>
      <c r="G601" s="119">
        <v>42309</v>
      </c>
      <c r="H601" s="133" t="s">
        <v>941</v>
      </c>
      <c r="I601" s="134">
        <v>1</v>
      </c>
      <c r="J601" s="135">
        <v>58179.5</v>
      </c>
      <c r="K601" s="136">
        <v>50349.64</v>
      </c>
      <c r="L601" s="137">
        <v>71780</v>
      </c>
      <c r="M601" s="138">
        <v>0.83</v>
      </c>
      <c r="N601" s="139">
        <v>59580</v>
      </c>
      <c r="O601" s="140"/>
      <c r="P601" s="141"/>
      <c r="Q601" s="142" t="s">
        <v>1696</v>
      </c>
    </row>
    <row r="602" ht="15.75" customHeight="1" spans="1:17">
      <c r="A602" s="115" t="s">
        <v>1702</v>
      </c>
      <c r="B602" s="112"/>
      <c r="C602" s="156"/>
      <c r="D602" s="108" t="s">
        <v>1703</v>
      </c>
      <c r="E602" s="108"/>
      <c r="F602" s="132"/>
      <c r="G602" s="119">
        <v>42461</v>
      </c>
      <c r="H602" s="133" t="s">
        <v>941</v>
      </c>
      <c r="I602" s="134">
        <v>1</v>
      </c>
      <c r="J602" s="135">
        <v>13800</v>
      </c>
      <c r="K602" s="136">
        <v>12215.73</v>
      </c>
      <c r="L602" s="137">
        <v>17030</v>
      </c>
      <c r="M602" s="138">
        <v>0.81</v>
      </c>
      <c r="N602" s="139">
        <v>13790</v>
      </c>
      <c r="O602" s="140"/>
      <c r="P602" s="141"/>
      <c r="Q602" s="142" t="s">
        <v>1696</v>
      </c>
    </row>
    <row r="603" ht="15.75" customHeight="1" spans="1:17">
      <c r="A603" s="115" t="s">
        <v>1704</v>
      </c>
      <c r="B603" s="112"/>
      <c r="C603" s="156"/>
      <c r="D603" s="108" t="s">
        <v>1705</v>
      </c>
      <c r="E603" s="108"/>
      <c r="F603" s="132"/>
      <c r="G603" s="119">
        <v>42461</v>
      </c>
      <c r="H603" s="133" t="s">
        <v>941</v>
      </c>
      <c r="I603" s="134">
        <v>1</v>
      </c>
      <c r="J603" s="135">
        <v>61500</v>
      </c>
      <c r="K603" s="136">
        <v>54440.24</v>
      </c>
      <c r="L603" s="137">
        <v>75880</v>
      </c>
      <c r="M603" s="138">
        <v>0.85</v>
      </c>
      <c r="N603" s="139">
        <v>64500</v>
      </c>
      <c r="O603" s="140"/>
      <c r="P603" s="141"/>
      <c r="Q603" s="142" t="s">
        <v>1696</v>
      </c>
    </row>
    <row r="604" ht="15.75" customHeight="1" spans="1:17">
      <c r="A604" s="115" t="s">
        <v>1706</v>
      </c>
      <c r="B604" s="112"/>
      <c r="C604" s="156"/>
      <c r="D604" s="108" t="s">
        <v>1270</v>
      </c>
      <c r="E604" s="108"/>
      <c r="F604" s="132"/>
      <c r="G604" s="119">
        <v>43185</v>
      </c>
      <c r="H604" s="133" t="s">
        <v>941</v>
      </c>
      <c r="I604" s="134">
        <v>1</v>
      </c>
      <c r="J604" s="135">
        <v>40000</v>
      </c>
      <c r="K604" s="136">
        <v>39050.02</v>
      </c>
      <c r="L604" s="137">
        <v>47540</v>
      </c>
      <c r="M604" s="138">
        <v>0.95</v>
      </c>
      <c r="N604" s="139">
        <v>45160</v>
      </c>
      <c r="O604" s="140"/>
      <c r="P604" s="141"/>
      <c r="Q604" s="142" t="s">
        <v>1696</v>
      </c>
    </row>
    <row r="605" ht="15.75" customHeight="1" spans="1:17">
      <c r="A605" s="115" t="s">
        <v>1707</v>
      </c>
      <c r="B605" s="112"/>
      <c r="C605" s="156"/>
      <c r="D605" s="108" t="s">
        <v>962</v>
      </c>
      <c r="E605" s="108"/>
      <c r="F605" s="132"/>
      <c r="G605" s="119">
        <v>41183</v>
      </c>
      <c r="H605" s="133" t="s">
        <v>941</v>
      </c>
      <c r="I605" s="134">
        <v>1</v>
      </c>
      <c r="J605" s="135">
        <v>1038313</v>
      </c>
      <c r="K605" s="136">
        <v>746503.71</v>
      </c>
      <c r="L605" s="137">
        <v>1445580</v>
      </c>
      <c r="M605" s="138">
        <v>0.68</v>
      </c>
      <c r="N605" s="139">
        <v>982990</v>
      </c>
      <c r="O605" s="140"/>
      <c r="P605" s="141"/>
      <c r="Q605" s="142" t="s">
        <v>1708</v>
      </c>
    </row>
    <row r="606" ht="15.75" customHeight="1" spans="1:17">
      <c r="A606" s="115" t="s">
        <v>1709</v>
      </c>
      <c r="B606" s="112"/>
      <c r="C606" s="156"/>
      <c r="D606" s="108" t="s">
        <v>1710</v>
      </c>
      <c r="E606" s="108"/>
      <c r="F606" s="132"/>
      <c r="G606" s="119">
        <v>41214</v>
      </c>
      <c r="H606" s="133" t="s">
        <v>941</v>
      </c>
      <c r="I606" s="134">
        <v>1</v>
      </c>
      <c r="J606" s="135">
        <v>351920</v>
      </c>
      <c r="K606" s="136">
        <v>254408.6</v>
      </c>
      <c r="L606" s="137">
        <v>489960</v>
      </c>
      <c r="M606" s="138">
        <v>0.68</v>
      </c>
      <c r="N606" s="139">
        <v>333170</v>
      </c>
      <c r="O606" s="140"/>
      <c r="P606" s="141"/>
      <c r="Q606" s="142" t="s">
        <v>1708</v>
      </c>
    </row>
    <row r="607" ht="15.75" customHeight="1" spans="1:17">
      <c r="A607" s="115" t="s">
        <v>1711</v>
      </c>
      <c r="B607" s="112"/>
      <c r="C607" s="156"/>
      <c r="D607" s="108" t="s">
        <v>1403</v>
      </c>
      <c r="E607" s="108"/>
      <c r="F607" s="132"/>
      <c r="G607" s="119">
        <v>41365</v>
      </c>
      <c r="H607" s="133" t="s">
        <v>941</v>
      </c>
      <c r="I607" s="134">
        <v>1</v>
      </c>
      <c r="J607" s="135">
        <v>123120</v>
      </c>
      <c r="K607" s="136">
        <v>91442.25</v>
      </c>
      <c r="L607" s="137">
        <v>167230</v>
      </c>
      <c r="M607" s="138">
        <v>0.7</v>
      </c>
      <c r="N607" s="139">
        <v>117060</v>
      </c>
      <c r="O607" s="140"/>
      <c r="P607" s="141"/>
      <c r="Q607" s="143" t="s">
        <v>1708</v>
      </c>
    </row>
    <row r="608" ht="15.75" customHeight="1" spans="1:17">
      <c r="A608" s="115" t="s">
        <v>1712</v>
      </c>
      <c r="B608" s="112"/>
      <c r="C608" s="156"/>
      <c r="D608" s="108" t="s">
        <v>1452</v>
      </c>
      <c r="E608" s="108"/>
      <c r="F608" s="132"/>
      <c r="G608" s="119">
        <v>41365</v>
      </c>
      <c r="H608" s="133" t="s">
        <v>941</v>
      </c>
      <c r="I608" s="134">
        <v>1</v>
      </c>
      <c r="J608" s="135">
        <v>6408</v>
      </c>
      <c r="K608" s="136">
        <v>4758.95</v>
      </c>
      <c r="L608" s="137">
        <v>8710</v>
      </c>
      <c r="M608" s="138">
        <v>0.7</v>
      </c>
      <c r="N608" s="139">
        <v>6100</v>
      </c>
      <c r="O608" s="140"/>
      <c r="P608" s="141"/>
      <c r="Q608" s="142" t="s">
        <v>1708</v>
      </c>
    </row>
    <row r="609" ht="15.75" customHeight="1" spans="1:17">
      <c r="A609" s="115" t="s">
        <v>1713</v>
      </c>
      <c r="B609" s="112"/>
      <c r="C609" s="156"/>
      <c r="D609" s="108" t="s">
        <v>1714</v>
      </c>
      <c r="E609" s="108"/>
      <c r="F609" s="132"/>
      <c r="G609" s="119">
        <v>41426</v>
      </c>
      <c r="H609" s="133" t="s">
        <v>941</v>
      </c>
      <c r="I609" s="134">
        <v>1</v>
      </c>
      <c r="J609" s="135">
        <v>5368</v>
      </c>
      <c r="K609" s="136">
        <v>4029.25</v>
      </c>
      <c r="L609" s="137">
        <v>7290</v>
      </c>
      <c r="M609" s="138">
        <v>0.71</v>
      </c>
      <c r="N609" s="139">
        <v>5180</v>
      </c>
      <c r="O609" s="140"/>
      <c r="P609" s="141"/>
      <c r="Q609" s="142" t="s">
        <v>1708</v>
      </c>
    </row>
    <row r="610" ht="15.75" customHeight="1" spans="1:17">
      <c r="A610" s="115" t="s">
        <v>1715</v>
      </c>
      <c r="B610" s="112"/>
      <c r="C610" s="156"/>
      <c r="D610" s="108" t="s">
        <v>1716</v>
      </c>
      <c r="E610" s="108"/>
      <c r="F610" s="132"/>
      <c r="G610" s="119">
        <v>41395</v>
      </c>
      <c r="H610" s="133" t="s">
        <v>941</v>
      </c>
      <c r="I610" s="134">
        <v>1</v>
      </c>
      <c r="J610" s="135">
        <v>2201</v>
      </c>
      <c r="K610" s="136">
        <v>1643.56</v>
      </c>
      <c r="L610" s="137">
        <v>2990</v>
      </c>
      <c r="M610" s="138">
        <v>0.71</v>
      </c>
      <c r="N610" s="139">
        <v>2120</v>
      </c>
      <c r="O610" s="140"/>
      <c r="P610" s="141"/>
      <c r="Q610" s="142" t="s">
        <v>1708</v>
      </c>
    </row>
    <row r="611" ht="15.75" customHeight="1" spans="1:17">
      <c r="A611" s="115" t="s">
        <v>1717</v>
      </c>
      <c r="B611" s="112"/>
      <c r="C611" s="156"/>
      <c r="D611" s="108" t="s">
        <v>1562</v>
      </c>
      <c r="E611" s="108"/>
      <c r="F611" s="132"/>
      <c r="G611" s="119">
        <v>41365</v>
      </c>
      <c r="H611" s="133" t="s">
        <v>941</v>
      </c>
      <c r="I611" s="134">
        <v>1</v>
      </c>
      <c r="J611" s="135">
        <v>63486.15</v>
      </c>
      <c r="K611" s="136">
        <v>47151.65</v>
      </c>
      <c r="L611" s="137">
        <v>86230</v>
      </c>
      <c r="M611" s="138">
        <v>0.7</v>
      </c>
      <c r="N611" s="139">
        <v>60360</v>
      </c>
      <c r="O611" s="140"/>
      <c r="P611" s="141"/>
      <c r="Q611" s="142" t="s">
        <v>1708</v>
      </c>
    </row>
    <row r="612" ht="15.75" customHeight="1" spans="1:17">
      <c r="A612" s="115" t="s">
        <v>1718</v>
      </c>
      <c r="B612" s="112"/>
      <c r="C612" s="156"/>
      <c r="D612" s="108" t="s">
        <v>1719</v>
      </c>
      <c r="E612" s="108"/>
      <c r="F612" s="132"/>
      <c r="G612" s="119">
        <v>41518</v>
      </c>
      <c r="H612" s="133" t="s">
        <v>941</v>
      </c>
      <c r="I612" s="134">
        <v>1</v>
      </c>
      <c r="J612" s="135">
        <v>6700</v>
      </c>
      <c r="K612" s="136">
        <v>5108.8</v>
      </c>
      <c r="L612" s="137">
        <v>9100</v>
      </c>
      <c r="M612" s="138">
        <v>0.73</v>
      </c>
      <c r="N612" s="139">
        <v>6640</v>
      </c>
      <c r="O612" s="140"/>
      <c r="P612" s="141"/>
      <c r="Q612" s="142" t="s">
        <v>1708</v>
      </c>
    </row>
    <row r="613" ht="15.75" customHeight="1" spans="1:17">
      <c r="A613" s="115" t="s">
        <v>1720</v>
      </c>
      <c r="B613" s="112"/>
      <c r="C613" s="156"/>
      <c r="D613" s="108" t="s">
        <v>962</v>
      </c>
      <c r="E613" s="108"/>
      <c r="F613" s="132"/>
      <c r="G613" s="119">
        <v>41913</v>
      </c>
      <c r="H613" s="133" t="s">
        <v>941</v>
      </c>
      <c r="I613" s="134">
        <v>1</v>
      </c>
      <c r="J613" s="135">
        <v>700000</v>
      </c>
      <c r="K613" s="136">
        <v>569770.99</v>
      </c>
      <c r="L613" s="137">
        <v>911180</v>
      </c>
      <c r="M613" s="138">
        <v>0.78</v>
      </c>
      <c r="N613" s="139">
        <v>710720</v>
      </c>
      <c r="O613" s="140"/>
      <c r="P613" s="141"/>
      <c r="Q613" s="142" t="s">
        <v>1708</v>
      </c>
    </row>
    <row r="614" ht="15.75" customHeight="1" spans="1:17">
      <c r="A614" s="115" t="s">
        <v>1721</v>
      </c>
      <c r="B614" s="112"/>
      <c r="C614" s="156"/>
      <c r="D614" s="108" t="s">
        <v>1722</v>
      </c>
      <c r="E614" s="108"/>
      <c r="F614" s="132"/>
      <c r="G614" s="119">
        <v>42522</v>
      </c>
      <c r="H614" s="133" t="s">
        <v>941</v>
      </c>
      <c r="I614" s="134">
        <v>1</v>
      </c>
      <c r="J614" s="135">
        <v>59757.63</v>
      </c>
      <c r="K614" s="136">
        <v>53371.05</v>
      </c>
      <c r="L614" s="137">
        <v>73730</v>
      </c>
      <c r="M614" s="138">
        <v>0.86</v>
      </c>
      <c r="N614" s="139">
        <v>63410</v>
      </c>
      <c r="O614" s="140"/>
      <c r="P614" s="141"/>
      <c r="Q614" s="142" t="s">
        <v>1708</v>
      </c>
    </row>
    <row r="615" ht="15.75" customHeight="1" spans="1:17">
      <c r="A615" s="115" t="s">
        <v>1723</v>
      </c>
      <c r="B615" s="112"/>
      <c r="C615" s="156"/>
      <c r="D615" s="108" t="s">
        <v>1724</v>
      </c>
      <c r="E615" s="108"/>
      <c r="F615" s="132"/>
      <c r="G615" s="119">
        <v>42522</v>
      </c>
      <c r="H615" s="133" t="s">
        <v>941</v>
      </c>
      <c r="I615" s="134">
        <v>1</v>
      </c>
      <c r="J615" s="135">
        <v>28008</v>
      </c>
      <c r="K615" s="136">
        <v>25014.51</v>
      </c>
      <c r="L615" s="137">
        <v>34560</v>
      </c>
      <c r="M615" s="138">
        <v>0.86</v>
      </c>
      <c r="N615" s="139">
        <v>29720</v>
      </c>
      <c r="O615" s="140"/>
      <c r="P615" s="141"/>
      <c r="Q615" s="142" t="s">
        <v>1708</v>
      </c>
    </row>
    <row r="616" ht="15.75" customHeight="1" spans="1:17">
      <c r="A616" s="115" t="s">
        <v>1725</v>
      </c>
      <c r="B616" s="112"/>
      <c r="C616" s="156"/>
      <c r="D616" s="108" t="s">
        <v>1726</v>
      </c>
      <c r="E616" s="108"/>
      <c r="F616" s="132"/>
      <c r="G616" s="119">
        <v>42522</v>
      </c>
      <c r="H616" s="133" t="s">
        <v>941</v>
      </c>
      <c r="I616" s="134">
        <v>1</v>
      </c>
      <c r="J616" s="135">
        <v>750000</v>
      </c>
      <c r="K616" s="136">
        <v>669843.75</v>
      </c>
      <c r="L616" s="137">
        <v>925330</v>
      </c>
      <c r="M616" s="138">
        <v>0.86</v>
      </c>
      <c r="N616" s="139">
        <v>795780</v>
      </c>
      <c r="O616" s="140"/>
      <c r="P616" s="141"/>
      <c r="Q616" s="142" t="s">
        <v>1708</v>
      </c>
    </row>
    <row r="617" ht="15.75" customHeight="1" spans="1:17">
      <c r="A617" s="115" t="s">
        <v>1727</v>
      </c>
      <c r="B617" s="112"/>
      <c r="C617" s="156"/>
      <c r="D617" s="108" t="s">
        <v>1728</v>
      </c>
      <c r="E617" s="108"/>
      <c r="F617" s="132"/>
      <c r="G617" s="119">
        <v>42644</v>
      </c>
      <c r="H617" s="133" t="s">
        <v>941</v>
      </c>
      <c r="I617" s="134">
        <v>1</v>
      </c>
      <c r="J617" s="135">
        <v>110468</v>
      </c>
      <c r="K617" s="136">
        <v>100410.79</v>
      </c>
      <c r="L617" s="137">
        <v>136290</v>
      </c>
      <c r="M617" s="138">
        <v>0.88</v>
      </c>
      <c r="N617" s="139">
        <v>119940</v>
      </c>
      <c r="O617" s="140"/>
      <c r="P617" s="141"/>
      <c r="Q617" s="142" t="s">
        <v>1708</v>
      </c>
    </row>
    <row r="618" ht="15.75" customHeight="1" spans="1:17">
      <c r="A618" s="115" t="s">
        <v>1729</v>
      </c>
      <c r="B618" s="112"/>
      <c r="C618" s="156"/>
      <c r="D618" s="108" t="s">
        <v>1730</v>
      </c>
      <c r="E618" s="108"/>
      <c r="F618" s="132"/>
      <c r="G618" s="119">
        <v>42644</v>
      </c>
      <c r="H618" s="133" t="s">
        <v>941</v>
      </c>
      <c r="I618" s="134">
        <v>1</v>
      </c>
      <c r="J618" s="135">
        <v>9680</v>
      </c>
      <c r="K618" s="136">
        <v>8798.64</v>
      </c>
      <c r="L618" s="137">
        <v>11940</v>
      </c>
      <c r="M618" s="138">
        <v>0.88</v>
      </c>
      <c r="N618" s="139">
        <v>10510</v>
      </c>
      <c r="O618" s="140"/>
      <c r="P618" s="141"/>
      <c r="Q618" s="142" t="s">
        <v>1708</v>
      </c>
    </row>
    <row r="619" ht="15.75" customHeight="1" spans="1:17">
      <c r="A619" s="115" t="s">
        <v>1731</v>
      </c>
      <c r="B619" s="112"/>
      <c r="C619" s="156"/>
      <c r="D619" s="108" t="s">
        <v>1452</v>
      </c>
      <c r="E619" s="108"/>
      <c r="F619" s="132"/>
      <c r="G619" s="119">
        <v>42917</v>
      </c>
      <c r="H619" s="133" t="s">
        <v>941</v>
      </c>
      <c r="I619" s="134">
        <v>1</v>
      </c>
      <c r="J619" s="135">
        <v>88347.62</v>
      </c>
      <c r="K619" s="136">
        <v>83451.68</v>
      </c>
      <c r="L619" s="137">
        <v>106000</v>
      </c>
      <c r="M619" s="138">
        <v>0.92</v>
      </c>
      <c r="N619" s="139">
        <v>97520</v>
      </c>
      <c r="O619" s="140"/>
      <c r="P619" s="141"/>
      <c r="Q619" s="142" t="s">
        <v>1708</v>
      </c>
    </row>
    <row r="620" ht="15.75" customHeight="1" spans="1:17">
      <c r="A620" s="115" t="s">
        <v>1732</v>
      </c>
      <c r="B620" s="112"/>
      <c r="C620" s="156"/>
      <c r="D620" s="108" t="s">
        <v>1733</v>
      </c>
      <c r="E620" s="108"/>
      <c r="F620" s="132"/>
      <c r="G620" s="119">
        <v>42552</v>
      </c>
      <c r="H620" s="133" t="s">
        <v>941</v>
      </c>
      <c r="I620" s="134">
        <v>1</v>
      </c>
      <c r="J620" s="135">
        <v>104000</v>
      </c>
      <c r="K620" s="136">
        <v>93296.58</v>
      </c>
      <c r="L620" s="137">
        <v>128310</v>
      </c>
      <c r="M620" s="138">
        <v>0.82</v>
      </c>
      <c r="N620" s="139">
        <v>105210</v>
      </c>
      <c r="O620" s="140"/>
      <c r="P620" s="141"/>
      <c r="Q620" s="142" t="s">
        <v>1734</v>
      </c>
    </row>
    <row r="621" ht="15.75" customHeight="1" spans="1:17">
      <c r="A621" s="115" t="s">
        <v>1735</v>
      </c>
      <c r="B621" s="112"/>
      <c r="C621" s="156"/>
      <c r="D621" s="108" t="s">
        <v>1736</v>
      </c>
      <c r="E621" s="108"/>
      <c r="F621" s="132"/>
      <c r="G621" s="119">
        <v>42705</v>
      </c>
      <c r="H621" s="133" t="s">
        <v>941</v>
      </c>
      <c r="I621" s="134">
        <v>1</v>
      </c>
      <c r="J621" s="135">
        <v>134424</v>
      </c>
      <c r="K621" s="136">
        <v>123249.9</v>
      </c>
      <c r="L621" s="137">
        <v>165850</v>
      </c>
      <c r="M621" s="138">
        <v>0.89</v>
      </c>
      <c r="N621" s="139">
        <v>147610</v>
      </c>
      <c r="O621" s="140"/>
      <c r="P621" s="141"/>
      <c r="Q621" s="143" t="s">
        <v>1734</v>
      </c>
    </row>
    <row r="622" ht="15.75" customHeight="1" spans="1:17">
      <c r="A622" s="115" t="s">
        <v>1737</v>
      </c>
      <c r="B622" s="112"/>
      <c r="C622" s="156"/>
      <c r="D622" s="108" t="s">
        <v>1738</v>
      </c>
      <c r="E622" s="108"/>
      <c r="F622" s="132"/>
      <c r="G622" s="119">
        <v>42125</v>
      </c>
      <c r="H622" s="133" t="s">
        <v>941</v>
      </c>
      <c r="I622" s="134">
        <v>1</v>
      </c>
      <c r="J622" s="135">
        <v>53854</v>
      </c>
      <c r="K622" s="136">
        <v>45327.2</v>
      </c>
      <c r="L622" s="137">
        <v>66440</v>
      </c>
      <c r="M622" s="138">
        <v>0.74</v>
      </c>
      <c r="N622" s="139">
        <v>49170</v>
      </c>
      <c r="O622" s="140"/>
      <c r="P622" s="141"/>
      <c r="Q622" s="142" t="s">
        <v>1739</v>
      </c>
    </row>
    <row r="623" ht="15.75" customHeight="1" spans="1:17">
      <c r="A623" s="115" t="s">
        <v>1740</v>
      </c>
      <c r="B623" s="112"/>
      <c r="C623" s="159"/>
      <c r="D623" s="108" t="s">
        <v>1741</v>
      </c>
      <c r="E623" s="108"/>
      <c r="F623" s="132"/>
      <c r="G623" s="119">
        <v>42370</v>
      </c>
      <c r="H623" s="133" t="s">
        <v>941</v>
      </c>
      <c r="I623" s="134">
        <v>1</v>
      </c>
      <c r="J623" s="135">
        <v>96600</v>
      </c>
      <c r="K623" s="136">
        <v>84363.84</v>
      </c>
      <c r="L623" s="137">
        <v>119180</v>
      </c>
      <c r="M623" s="138">
        <v>0.84</v>
      </c>
      <c r="N623" s="139">
        <v>100110</v>
      </c>
      <c r="O623" s="140"/>
      <c r="P623" s="141"/>
      <c r="Q623" s="142" t="s">
        <v>1739</v>
      </c>
    </row>
    <row r="624" s="77" customFormat="1" ht="15.75" customHeight="1" spans="1:17">
      <c r="A624" s="115" t="s">
        <v>1742</v>
      </c>
      <c r="B624" s="163"/>
      <c r="C624" s="163"/>
      <c r="D624" s="146" t="s">
        <v>1743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1744</v>
      </c>
      <c r="B625" s="116" t="s">
        <v>1745</v>
      </c>
      <c r="C625" s="117" t="s">
        <v>1746</v>
      </c>
      <c r="D625" s="130" t="s">
        <v>847</v>
      </c>
      <c r="E625" s="130">
        <v>201</v>
      </c>
      <c r="F625" s="130" t="s">
        <v>839</v>
      </c>
      <c r="G625" s="172">
        <v>39873</v>
      </c>
      <c r="H625" s="61" t="s">
        <v>840</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1747</v>
      </c>
      <c r="B626" s="116"/>
      <c r="C626" s="128"/>
      <c r="D626" s="118" t="s">
        <v>847</v>
      </c>
      <c r="E626" s="118">
        <v>202</v>
      </c>
      <c r="F626" s="130" t="s">
        <v>839</v>
      </c>
      <c r="G626" s="172">
        <v>43221</v>
      </c>
      <c r="H626" s="61" t="s">
        <v>840</v>
      </c>
      <c r="I626" s="120">
        <v>561</v>
      </c>
      <c r="J626" s="129"/>
      <c r="K626" s="129"/>
      <c r="L626" s="122">
        <v>366200</v>
      </c>
      <c r="M626" s="123">
        <v>0.91</v>
      </c>
      <c r="N626" s="122">
        <v>333240</v>
      </c>
      <c r="O626" s="124"/>
      <c r="P626" s="125">
        <f t="shared" si="11"/>
        <v>653</v>
      </c>
      <c r="Q626" s="126" t="s">
        <v>486</v>
      </c>
    </row>
    <row r="627" s="2" customFormat="1" ht="15.75" customHeight="1" spans="1:20">
      <c r="A627" s="115" t="s">
        <v>1748</v>
      </c>
      <c r="B627" s="116"/>
      <c r="C627" s="128"/>
      <c r="D627" s="118" t="s">
        <v>847</v>
      </c>
      <c r="E627" s="118">
        <v>203</v>
      </c>
      <c r="F627" s="130" t="s">
        <v>839</v>
      </c>
      <c r="G627" s="172">
        <v>39873</v>
      </c>
      <c r="H627" s="61" t="s">
        <v>840</v>
      </c>
      <c r="I627" s="120">
        <v>477</v>
      </c>
      <c r="J627" s="129"/>
      <c r="K627" s="129"/>
      <c r="L627" s="122">
        <v>311370</v>
      </c>
      <c r="M627" s="123">
        <v>0.64</v>
      </c>
      <c r="N627" s="122">
        <v>199280</v>
      </c>
      <c r="O627" s="124"/>
      <c r="P627" s="125">
        <f t="shared" si="11"/>
        <v>653</v>
      </c>
      <c r="Q627" s="126" t="s">
        <v>486</v>
      </c>
    </row>
    <row r="628" s="2" customFormat="1" ht="15.75" customHeight="1" spans="1:20">
      <c r="A628" s="115" t="s">
        <v>1749</v>
      </c>
      <c r="B628" s="116"/>
      <c r="C628" s="128"/>
      <c r="D628" s="118" t="s">
        <v>847</v>
      </c>
      <c r="E628" s="118">
        <v>204</v>
      </c>
      <c r="F628" s="130" t="s">
        <v>839</v>
      </c>
      <c r="G628" s="172">
        <v>43221</v>
      </c>
      <c r="H628" s="61" t="s">
        <v>840</v>
      </c>
      <c r="I628" s="120">
        <v>561</v>
      </c>
      <c r="J628" s="129"/>
      <c r="K628" s="129"/>
      <c r="L628" s="122">
        <v>366200</v>
      </c>
      <c r="M628" s="123">
        <v>0.91</v>
      </c>
      <c r="N628" s="122">
        <v>333240</v>
      </c>
      <c r="O628" s="124"/>
      <c r="P628" s="125">
        <f t="shared" si="11"/>
        <v>653</v>
      </c>
      <c r="Q628" s="126" t="s">
        <v>486</v>
      </c>
    </row>
    <row r="629" s="2" customFormat="1" ht="15.75" customHeight="1" spans="1:20">
      <c r="A629" s="115" t="s">
        <v>1750</v>
      </c>
      <c r="B629" s="116"/>
      <c r="C629" s="128"/>
      <c r="D629" s="118" t="s">
        <v>847</v>
      </c>
      <c r="E629" s="118">
        <v>205</v>
      </c>
      <c r="F629" s="130" t="s">
        <v>839</v>
      </c>
      <c r="G629" s="172">
        <v>39873</v>
      </c>
      <c r="H629" s="61" t="s">
        <v>840</v>
      </c>
      <c r="I629" s="120">
        <v>477</v>
      </c>
      <c r="J629" s="129"/>
      <c r="K629" s="129"/>
      <c r="L629" s="122">
        <v>311370</v>
      </c>
      <c r="M629" s="123">
        <v>0.64</v>
      </c>
      <c r="N629" s="122">
        <v>199280</v>
      </c>
      <c r="O629" s="124"/>
      <c r="P629" s="125">
        <f t="shared" si="11"/>
        <v>653</v>
      </c>
      <c r="Q629" s="126" t="s">
        <v>486</v>
      </c>
    </row>
    <row r="630" s="2" customFormat="1" ht="15.75" customHeight="1" spans="1:20">
      <c r="A630" s="115" t="s">
        <v>1751</v>
      </c>
      <c r="B630" s="116"/>
      <c r="C630" s="128"/>
      <c r="D630" s="118" t="s">
        <v>847</v>
      </c>
      <c r="E630" s="118">
        <v>206</v>
      </c>
      <c r="F630" s="130" t="s">
        <v>839</v>
      </c>
      <c r="G630" s="172">
        <v>43221</v>
      </c>
      <c r="H630" s="61" t="s">
        <v>840</v>
      </c>
      <c r="I630" s="120">
        <v>561</v>
      </c>
      <c r="J630" s="129"/>
      <c r="K630" s="129"/>
      <c r="L630" s="122">
        <v>366200</v>
      </c>
      <c r="M630" s="123">
        <v>0.91</v>
      </c>
      <c r="N630" s="122">
        <v>333240</v>
      </c>
      <c r="O630" s="124"/>
      <c r="P630" s="125">
        <f t="shared" si="11"/>
        <v>653</v>
      </c>
      <c r="Q630" s="126" t="s">
        <v>486</v>
      </c>
    </row>
    <row r="631" s="2" customFormat="1" ht="15.75" customHeight="1" spans="1:20">
      <c r="A631" s="115" t="s">
        <v>1752</v>
      </c>
      <c r="B631" s="116"/>
      <c r="C631" s="128"/>
      <c r="D631" s="118" t="s">
        <v>847</v>
      </c>
      <c r="E631" s="118">
        <v>207</v>
      </c>
      <c r="F631" s="130" t="s">
        <v>839</v>
      </c>
      <c r="G631" s="172">
        <v>39873</v>
      </c>
      <c r="H631" s="61" t="s">
        <v>840</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1753</v>
      </c>
      <c r="B632" s="116"/>
      <c r="C632" s="128"/>
      <c r="D632" s="118" t="s">
        <v>847</v>
      </c>
      <c r="E632" s="118">
        <v>208</v>
      </c>
      <c r="F632" s="130" t="s">
        <v>839</v>
      </c>
      <c r="G632" s="172">
        <v>43221</v>
      </c>
      <c r="H632" s="61" t="s">
        <v>840</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1754</v>
      </c>
      <c r="B633" s="116"/>
      <c r="C633" s="128"/>
      <c r="D633" s="118" t="s">
        <v>847</v>
      </c>
      <c r="E633" s="118">
        <v>209</v>
      </c>
      <c r="F633" s="130" t="s">
        <v>839</v>
      </c>
      <c r="G633" s="172">
        <v>39873</v>
      </c>
      <c r="H633" s="61" t="s">
        <v>840</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1755</v>
      </c>
      <c r="B634" s="116"/>
      <c r="C634" s="128"/>
      <c r="D634" s="118" t="s">
        <v>847</v>
      </c>
      <c r="E634" s="118">
        <v>210</v>
      </c>
      <c r="F634" s="130" t="s">
        <v>839</v>
      </c>
      <c r="G634" s="172">
        <v>43221</v>
      </c>
      <c r="H634" s="61" t="s">
        <v>840</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1756</v>
      </c>
      <c r="B635" s="116"/>
      <c r="C635" s="128"/>
      <c r="D635" s="118" t="s">
        <v>847</v>
      </c>
      <c r="E635" s="118">
        <v>211</v>
      </c>
      <c r="F635" s="130" t="s">
        <v>839</v>
      </c>
      <c r="G635" s="172">
        <v>39873</v>
      </c>
      <c r="H635" s="61" t="s">
        <v>840</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1757</v>
      </c>
      <c r="B636" s="116"/>
      <c r="C636" s="128"/>
      <c r="D636" s="118" t="s">
        <v>847</v>
      </c>
      <c r="E636" s="118">
        <v>212</v>
      </c>
      <c r="F636" s="130" t="s">
        <v>839</v>
      </c>
      <c r="G636" s="172">
        <v>43221</v>
      </c>
      <c r="H636" s="61" t="s">
        <v>840</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1758</v>
      </c>
      <c r="B637" s="116"/>
      <c r="C637" s="128"/>
      <c r="D637" s="118" t="s">
        <v>847</v>
      </c>
      <c r="E637" s="118">
        <v>213</v>
      </c>
      <c r="F637" s="130" t="s">
        <v>839</v>
      </c>
      <c r="G637" s="172">
        <v>39873</v>
      </c>
      <c r="H637" s="61" t="s">
        <v>840</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1759</v>
      </c>
      <c r="B638" s="116"/>
      <c r="C638" s="128"/>
      <c r="D638" s="118" t="s">
        <v>847</v>
      </c>
      <c r="E638" s="118">
        <v>214</v>
      </c>
      <c r="F638" s="130" t="s">
        <v>839</v>
      </c>
      <c r="G638" s="172">
        <v>43221</v>
      </c>
      <c r="H638" s="61" t="s">
        <v>840</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1760</v>
      </c>
      <c r="B639" s="116"/>
      <c r="C639" s="128"/>
      <c r="D639" s="118" t="s">
        <v>847</v>
      </c>
      <c r="E639" s="118">
        <v>215</v>
      </c>
      <c r="F639" s="130" t="s">
        <v>839</v>
      </c>
      <c r="G639" s="172">
        <v>39873</v>
      </c>
      <c r="H639" s="61" t="s">
        <v>840</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1761</v>
      </c>
      <c r="B640" s="116"/>
      <c r="C640" s="128"/>
      <c r="D640" s="118" t="s">
        <v>1762</v>
      </c>
      <c r="E640" s="118">
        <v>216</v>
      </c>
      <c r="F640" s="130" t="s">
        <v>839</v>
      </c>
      <c r="G640" s="172">
        <v>43221</v>
      </c>
      <c r="H640" s="61" t="s">
        <v>840</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1763</v>
      </c>
      <c r="B641" s="116"/>
      <c r="C641" s="128"/>
      <c r="D641" s="118" t="s">
        <v>1762</v>
      </c>
      <c r="E641" s="118">
        <v>217</v>
      </c>
      <c r="F641" s="130" t="s">
        <v>839</v>
      </c>
      <c r="G641" s="172">
        <v>39873</v>
      </c>
      <c r="H641" s="61" t="s">
        <v>840</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1764</v>
      </c>
      <c r="B642" s="116"/>
      <c r="C642" s="128"/>
      <c r="D642" s="118" t="s">
        <v>1762</v>
      </c>
      <c r="E642" s="118">
        <v>218</v>
      </c>
      <c r="F642" s="130" t="s">
        <v>839</v>
      </c>
      <c r="G642" s="172">
        <v>43221</v>
      </c>
      <c r="H642" s="61" t="s">
        <v>840</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1765</v>
      </c>
      <c r="B643" s="116"/>
      <c r="C643" s="128"/>
      <c r="D643" s="118" t="s">
        <v>1762</v>
      </c>
      <c r="E643" s="118">
        <v>219</v>
      </c>
      <c r="F643" s="130" t="s">
        <v>839</v>
      </c>
      <c r="G643" s="172">
        <v>39873</v>
      </c>
      <c r="H643" s="61" t="s">
        <v>840</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1766</v>
      </c>
      <c r="B644" s="116"/>
      <c r="C644" s="128"/>
      <c r="D644" s="118" t="s">
        <v>1762</v>
      </c>
      <c r="E644" s="118">
        <v>220</v>
      </c>
      <c r="F644" s="130" t="s">
        <v>839</v>
      </c>
      <c r="G644" s="172">
        <v>43221</v>
      </c>
      <c r="H644" s="61" t="s">
        <v>840</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1767</v>
      </c>
      <c r="B645" s="116"/>
      <c r="C645" s="128"/>
      <c r="D645" s="118" t="s">
        <v>1762</v>
      </c>
      <c r="E645" s="118">
        <v>221</v>
      </c>
      <c r="F645" s="130" t="s">
        <v>839</v>
      </c>
      <c r="G645" s="172">
        <v>39873</v>
      </c>
      <c r="H645" s="61" t="s">
        <v>840</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1768</v>
      </c>
      <c r="B646" s="116"/>
      <c r="C646" s="128"/>
      <c r="D646" s="118" t="s">
        <v>1762</v>
      </c>
      <c r="E646" s="118">
        <v>222</v>
      </c>
      <c r="F646" s="130" t="s">
        <v>839</v>
      </c>
      <c r="G646" s="172">
        <v>43221</v>
      </c>
      <c r="H646" s="61" t="s">
        <v>840</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1769</v>
      </c>
      <c r="B647" s="116"/>
      <c r="C647" s="128"/>
      <c r="D647" s="118" t="s">
        <v>1762</v>
      </c>
      <c r="E647" s="118">
        <v>223</v>
      </c>
      <c r="F647" s="130" t="s">
        <v>839</v>
      </c>
      <c r="G647" s="172">
        <v>39873</v>
      </c>
      <c r="H647" s="61" t="s">
        <v>840</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1770</v>
      </c>
      <c r="B648" s="116"/>
      <c r="C648" s="128"/>
      <c r="D648" s="118" t="s">
        <v>1762</v>
      </c>
      <c r="E648" s="118">
        <v>224</v>
      </c>
      <c r="F648" s="130" t="s">
        <v>839</v>
      </c>
      <c r="G648" s="172">
        <v>43221</v>
      </c>
      <c r="H648" s="61" t="s">
        <v>840</v>
      </c>
      <c r="I648" s="120">
        <v>561</v>
      </c>
      <c r="J648" s="129"/>
      <c r="K648" s="129"/>
      <c r="L648" s="122">
        <v>366200</v>
      </c>
      <c r="M648" s="123">
        <v>0.91</v>
      </c>
      <c r="N648" s="122">
        <v>333240</v>
      </c>
      <c r="O648" s="124"/>
      <c r="P648" s="125">
        <f t="shared" si="11"/>
        <v>653</v>
      </c>
      <c r="Q648" s="126" t="s">
        <v>486</v>
      </c>
    </row>
    <row r="649" s="75" customFormat="1" ht="15.75" customHeight="1" spans="1:20">
      <c r="A649" s="115" t="s">
        <v>1771</v>
      </c>
      <c r="B649" s="116"/>
      <c r="C649" s="128"/>
      <c r="D649" s="118" t="s">
        <v>1762</v>
      </c>
      <c r="E649" s="118">
        <v>225</v>
      </c>
      <c r="F649" s="130" t="s">
        <v>839</v>
      </c>
      <c r="G649" s="172">
        <v>39873</v>
      </c>
      <c r="H649" s="61" t="s">
        <v>840</v>
      </c>
      <c r="I649" s="120">
        <v>477</v>
      </c>
      <c r="J649" s="129"/>
      <c r="K649" s="129"/>
      <c r="L649" s="122">
        <v>311370</v>
      </c>
      <c r="M649" s="123">
        <v>0.64</v>
      </c>
      <c r="N649" s="122">
        <v>199280</v>
      </c>
      <c r="O649" s="124"/>
      <c r="P649" s="125">
        <f t="shared" si="11"/>
        <v>653</v>
      </c>
      <c r="Q649" s="126" t="s">
        <v>486</v>
      </c>
    </row>
    <row r="650" s="2" customFormat="1" ht="15.75" customHeight="1" spans="1:20">
      <c r="A650" s="115" t="s">
        <v>1772</v>
      </c>
      <c r="B650" s="116"/>
      <c r="C650" s="128"/>
      <c r="D650" s="118" t="s">
        <v>1762</v>
      </c>
      <c r="E650" s="118">
        <v>226</v>
      </c>
      <c r="F650" s="130" t="s">
        <v>839</v>
      </c>
      <c r="G650" s="172">
        <v>43221</v>
      </c>
      <c r="H650" s="61" t="s">
        <v>840</v>
      </c>
      <c r="I650" s="120">
        <v>561</v>
      </c>
      <c r="J650" s="129"/>
      <c r="K650" s="129"/>
      <c r="L650" s="122">
        <v>366200</v>
      </c>
      <c r="M650" s="123">
        <v>0.91</v>
      </c>
      <c r="N650" s="122">
        <v>333240</v>
      </c>
      <c r="O650" s="124"/>
      <c r="P650" s="125">
        <f t="shared" si="11"/>
        <v>653</v>
      </c>
      <c r="Q650" s="126" t="s">
        <v>486</v>
      </c>
    </row>
    <row r="651" s="2" customFormat="1" ht="15.75" customHeight="1" spans="1:20">
      <c r="A651" s="115" t="s">
        <v>1773</v>
      </c>
      <c r="B651" s="116"/>
      <c r="C651" s="128"/>
      <c r="D651" s="118" t="s">
        <v>1762</v>
      </c>
      <c r="E651" s="118">
        <v>227</v>
      </c>
      <c r="F651" s="130" t="s">
        <v>839</v>
      </c>
      <c r="G651" s="172">
        <v>39873</v>
      </c>
      <c r="H651" s="61" t="s">
        <v>840</v>
      </c>
      <c r="I651" s="120">
        <v>477</v>
      </c>
      <c r="J651" s="129"/>
      <c r="K651" s="129"/>
      <c r="L651" s="122">
        <v>311370</v>
      </c>
      <c r="M651" s="123">
        <v>0.64</v>
      </c>
      <c r="N651" s="122">
        <v>199280</v>
      </c>
      <c r="O651" s="124"/>
      <c r="P651" s="125">
        <f t="shared" si="11"/>
        <v>653</v>
      </c>
      <c r="Q651" s="126" t="s">
        <v>486</v>
      </c>
    </row>
    <row r="652" s="2" customFormat="1" ht="15.75" customHeight="1" spans="1:20">
      <c r="A652" s="115" t="s">
        <v>1774</v>
      </c>
      <c r="B652" s="116"/>
      <c r="C652" s="128"/>
      <c r="D652" s="118" t="s">
        <v>1762</v>
      </c>
      <c r="E652" s="118">
        <v>228</v>
      </c>
      <c r="F652" s="130" t="s">
        <v>839</v>
      </c>
      <c r="G652" s="172">
        <v>43221</v>
      </c>
      <c r="H652" s="61" t="s">
        <v>840</v>
      </c>
      <c r="I652" s="120">
        <v>561</v>
      </c>
      <c r="J652" s="129"/>
      <c r="K652" s="129"/>
      <c r="L652" s="122">
        <v>366200</v>
      </c>
      <c r="M652" s="123">
        <v>0.91</v>
      </c>
      <c r="N652" s="122">
        <v>333240</v>
      </c>
      <c r="O652" s="124"/>
      <c r="P652" s="125">
        <f t="shared" si="11"/>
        <v>653</v>
      </c>
      <c r="Q652" s="126" t="s">
        <v>486</v>
      </c>
    </row>
    <row r="653" s="2" customFormat="1" ht="15.75" customHeight="1" spans="1:20">
      <c r="A653" s="115" t="s">
        <v>1775</v>
      </c>
      <c r="B653" s="116"/>
      <c r="C653" s="128"/>
      <c r="D653" s="118" t="s">
        <v>1762</v>
      </c>
      <c r="E653" s="118">
        <v>229</v>
      </c>
      <c r="F653" s="130" t="s">
        <v>839</v>
      </c>
      <c r="G653" s="172">
        <v>43221</v>
      </c>
      <c r="H653" s="61" t="s">
        <v>840</v>
      </c>
      <c r="I653" s="120">
        <v>477</v>
      </c>
      <c r="J653" s="129"/>
      <c r="K653" s="129"/>
      <c r="L653" s="122">
        <v>311370</v>
      </c>
      <c r="M653" s="123">
        <v>0.91</v>
      </c>
      <c r="N653" s="122">
        <v>283350</v>
      </c>
      <c r="O653" s="124"/>
      <c r="P653" s="125">
        <f t="shared" si="11"/>
        <v>653</v>
      </c>
      <c r="Q653" s="126" t="s">
        <v>486</v>
      </c>
    </row>
    <row r="654" s="2" customFormat="1" ht="15.75" customHeight="1" spans="1:20">
      <c r="A654" s="115" t="s">
        <v>1776</v>
      </c>
      <c r="B654" s="116"/>
      <c r="C654" s="128"/>
      <c r="D654" s="118" t="s">
        <v>1762</v>
      </c>
      <c r="E654" s="118">
        <v>101</v>
      </c>
      <c r="F654" s="130" t="s">
        <v>839</v>
      </c>
      <c r="G654" s="172">
        <v>39873</v>
      </c>
      <c r="H654" s="61" t="s">
        <v>840</v>
      </c>
      <c r="I654" s="120">
        <v>561</v>
      </c>
      <c r="J654" s="129"/>
      <c r="K654" s="129"/>
      <c r="L654" s="122">
        <v>366200</v>
      </c>
      <c r="M654" s="123">
        <v>0.64</v>
      </c>
      <c r="N654" s="122">
        <v>234370</v>
      </c>
      <c r="O654" s="124"/>
      <c r="P654" s="125">
        <f t="shared" si="11"/>
        <v>653</v>
      </c>
      <c r="Q654" s="126" t="s">
        <v>486</v>
      </c>
    </row>
    <row r="655" s="2" customFormat="1" ht="15.75" customHeight="1" spans="1:20">
      <c r="A655" s="115" t="s">
        <v>1777</v>
      </c>
      <c r="B655" s="116"/>
      <c r="C655" s="128"/>
      <c r="D655" s="118" t="s">
        <v>1762</v>
      </c>
      <c r="E655" s="118">
        <v>102</v>
      </c>
      <c r="F655" s="130" t="s">
        <v>839</v>
      </c>
      <c r="G655" s="172">
        <v>43221</v>
      </c>
      <c r="H655" s="61" t="s">
        <v>840</v>
      </c>
      <c r="I655" s="120">
        <v>477</v>
      </c>
      <c r="J655" s="129"/>
      <c r="K655" s="129"/>
      <c r="L655" s="122">
        <v>311370</v>
      </c>
      <c r="M655" s="123">
        <v>0.91</v>
      </c>
      <c r="N655" s="122">
        <v>283350</v>
      </c>
      <c r="O655" s="124"/>
      <c r="P655" s="125">
        <f t="shared" si="11"/>
        <v>653</v>
      </c>
      <c r="Q655" s="126" t="s">
        <v>486</v>
      </c>
    </row>
    <row r="656" s="2" customFormat="1" ht="15.75" customHeight="1" spans="1:20">
      <c r="A656" s="115" t="s">
        <v>1778</v>
      </c>
      <c r="B656" s="116"/>
      <c r="C656" s="128"/>
      <c r="D656" s="118" t="s">
        <v>1762</v>
      </c>
      <c r="E656" s="118">
        <v>103</v>
      </c>
      <c r="F656" s="130" t="s">
        <v>839</v>
      </c>
      <c r="G656" s="172">
        <v>39873</v>
      </c>
      <c r="H656" s="61" t="s">
        <v>840</v>
      </c>
      <c r="I656" s="120">
        <v>561</v>
      </c>
      <c r="J656" s="129"/>
      <c r="K656" s="129"/>
      <c r="L656" s="122">
        <v>366200</v>
      </c>
      <c r="M656" s="123">
        <v>0.64</v>
      </c>
      <c r="N656" s="122">
        <v>234370</v>
      </c>
      <c r="O656" s="124"/>
      <c r="P656" s="125">
        <f t="shared" si="11"/>
        <v>653</v>
      </c>
      <c r="Q656" s="126" t="s">
        <v>486</v>
      </c>
    </row>
    <row r="657" s="2" customFormat="1" ht="15.75" customHeight="1" spans="1:17">
      <c r="A657" s="115" t="s">
        <v>1779</v>
      </c>
      <c r="B657" s="116"/>
      <c r="C657" s="128"/>
      <c r="D657" s="118" t="s">
        <v>1762</v>
      </c>
      <c r="E657" s="118">
        <v>104</v>
      </c>
      <c r="F657" s="130" t="s">
        <v>839</v>
      </c>
      <c r="G657" s="172">
        <v>43221</v>
      </c>
      <c r="H657" s="61" t="s">
        <v>840</v>
      </c>
      <c r="I657" s="120">
        <v>477</v>
      </c>
      <c r="J657" s="129"/>
      <c r="K657" s="129"/>
      <c r="L657" s="122">
        <v>311370</v>
      </c>
      <c r="M657" s="123">
        <v>0.91</v>
      </c>
      <c r="N657" s="122">
        <v>283350</v>
      </c>
      <c r="O657" s="124"/>
      <c r="P657" s="125">
        <f t="shared" si="11"/>
        <v>653</v>
      </c>
      <c r="Q657" s="126" t="s">
        <v>486</v>
      </c>
    </row>
    <row r="658" s="3" customFormat="1" ht="15.75" customHeight="1" spans="1:17">
      <c r="A658" s="115" t="s">
        <v>1780</v>
      </c>
      <c r="B658" s="116"/>
      <c r="C658" s="128"/>
      <c r="D658" s="118" t="s">
        <v>1762</v>
      </c>
      <c r="E658" s="118">
        <v>105</v>
      </c>
      <c r="F658" s="130" t="s">
        <v>839</v>
      </c>
      <c r="G658" s="172">
        <v>39873</v>
      </c>
      <c r="H658" s="61" t="s">
        <v>840</v>
      </c>
      <c r="I658" s="120">
        <v>561</v>
      </c>
      <c r="J658" s="129"/>
      <c r="K658" s="129"/>
      <c r="L658" s="122">
        <v>366200</v>
      </c>
      <c r="M658" s="123">
        <v>0.64</v>
      </c>
      <c r="N658" s="122">
        <v>234370</v>
      </c>
      <c r="O658" s="124"/>
      <c r="P658" s="125">
        <f t="shared" si="11"/>
        <v>653</v>
      </c>
      <c r="Q658" s="126" t="s">
        <v>486</v>
      </c>
    </row>
    <row r="659" s="3" customFormat="1" ht="15.75" customHeight="1" spans="1:17">
      <c r="A659" s="115" t="s">
        <v>1781</v>
      </c>
      <c r="B659" s="116"/>
      <c r="C659" s="128"/>
      <c r="D659" s="118" t="s">
        <v>1762</v>
      </c>
      <c r="E659" s="118">
        <v>106</v>
      </c>
      <c r="F659" s="130" t="s">
        <v>839</v>
      </c>
      <c r="G659" s="172">
        <v>43221</v>
      </c>
      <c r="H659" s="61" t="s">
        <v>840</v>
      </c>
      <c r="I659" s="120">
        <v>477</v>
      </c>
      <c r="J659" s="129"/>
      <c r="K659" s="129"/>
      <c r="L659" s="122">
        <v>311370</v>
      </c>
      <c r="M659" s="123">
        <v>0.91</v>
      </c>
      <c r="N659" s="122">
        <v>283350</v>
      </c>
      <c r="O659" s="124"/>
      <c r="P659" s="125">
        <f t="shared" si="11"/>
        <v>653</v>
      </c>
      <c r="Q659" s="126" t="s">
        <v>486</v>
      </c>
    </row>
    <row r="660" s="3" customFormat="1" ht="15.75" customHeight="1" spans="1:17">
      <c r="A660" s="115" t="s">
        <v>1782</v>
      </c>
      <c r="B660" s="116"/>
      <c r="C660" s="128"/>
      <c r="D660" s="118" t="s">
        <v>1762</v>
      </c>
      <c r="E660" s="118">
        <v>107</v>
      </c>
      <c r="F660" s="130" t="s">
        <v>839</v>
      </c>
      <c r="G660" s="172">
        <v>39873</v>
      </c>
      <c r="H660" s="61" t="s">
        <v>840</v>
      </c>
      <c r="I660" s="120">
        <v>561</v>
      </c>
      <c r="J660" s="129"/>
      <c r="K660" s="129"/>
      <c r="L660" s="122">
        <v>366200</v>
      </c>
      <c r="M660" s="123">
        <v>0.64</v>
      </c>
      <c r="N660" s="122">
        <v>234370</v>
      </c>
      <c r="O660" s="124"/>
      <c r="P660" s="125">
        <f t="shared" si="11"/>
        <v>653</v>
      </c>
      <c r="Q660" s="126" t="s">
        <v>486</v>
      </c>
    </row>
    <row r="661" s="3" customFormat="1" ht="15.75" customHeight="1" spans="1:17">
      <c r="A661" s="115" t="s">
        <v>1783</v>
      </c>
      <c r="B661" s="116"/>
      <c r="C661" s="128"/>
      <c r="D661" s="118" t="s">
        <v>1762</v>
      </c>
      <c r="E661" s="118">
        <v>108</v>
      </c>
      <c r="F661" s="130" t="s">
        <v>839</v>
      </c>
      <c r="G661" s="172">
        <v>43221</v>
      </c>
      <c r="H661" s="61" t="s">
        <v>840</v>
      </c>
      <c r="I661" s="120">
        <v>477</v>
      </c>
      <c r="J661" s="129"/>
      <c r="K661" s="129"/>
      <c r="L661" s="122">
        <v>311370</v>
      </c>
      <c r="M661" s="123">
        <v>0.91</v>
      </c>
      <c r="N661" s="122">
        <v>283350</v>
      </c>
      <c r="O661" s="124"/>
      <c r="P661" s="125">
        <f t="shared" si="11"/>
        <v>653</v>
      </c>
      <c r="Q661" s="126" t="s">
        <v>486</v>
      </c>
    </row>
    <row r="662" s="3" customFormat="1" ht="15.75" customHeight="1" spans="1:17">
      <c r="A662" s="115" t="s">
        <v>1784</v>
      </c>
      <c r="B662" s="116"/>
      <c r="C662" s="128"/>
      <c r="D662" s="118" t="s">
        <v>1762</v>
      </c>
      <c r="E662" s="118">
        <v>109</v>
      </c>
      <c r="F662" s="130" t="s">
        <v>839</v>
      </c>
      <c r="G662" s="172">
        <v>39873</v>
      </c>
      <c r="H662" s="61" t="s">
        <v>840</v>
      </c>
      <c r="I662" s="120">
        <v>561</v>
      </c>
      <c r="J662" s="129"/>
      <c r="K662" s="129"/>
      <c r="L662" s="122">
        <v>366200</v>
      </c>
      <c r="M662" s="123">
        <v>0.64</v>
      </c>
      <c r="N662" s="122">
        <v>234370</v>
      </c>
      <c r="O662" s="124"/>
      <c r="P662" s="125">
        <f t="shared" si="11"/>
        <v>653</v>
      </c>
      <c r="Q662" s="126" t="s">
        <v>486</v>
      </c>
    </row>
    <row r="663" s="3" customFormat="1" ht="15.75" customHeight="1" spans="1:17">
      <c r="A663" s="115" t="s">
        <v>1785</v>
      </c>
      <c r="B663" s="116"/>
      <c r="C663" s="128"/>
      <c r="D663" s="118" t="s">
        <v>1762</v>
      </c>
      <c r="E663" s="118">
        <v>110</v>
      </c>
      <c r="F663" s="130" t="s">
        <v>839</v>
      </c>
      <c r="G663" s="172">
        <v>43221</v>
      </c>
      <c r="H663" s="61" t="s">
        <v>840</v>
      </c>
      <c r="I663" s="120">
        <v>477</v>
      </c>
      <c r="J663" s="129"/>
      <c r="K663" s="129"/>
      <c r="L663" s="122">
        <v>311370</v>
      </c>
      <c r="M663" s="123">
        <v>0.91</v>
      </c>
      <c r="N663" s="122">
        <v>283350</v>
      </c>
      <c r="O663" s="124"/>
      <c r="P663" s="125">
        <f t="shared" si="11"/>
        <v>653</v>
      </c>
      <c r="Q663" s="126" t="s">
        <v>486</v>
      </c>
    </row>
    <row r="664" s="78" customFormat="1" ht="15.75" customHeight="1" spans="1:17">
      <c r="A664" s="115" t="s">
        <v>1786</v>
      </c>
      <c r="B664" s="116"/>
      <c r="C664" s="128"/>
      <c r="D664" s="118" t="s">
        <v>1762</v>
      </c>
      <c r="E664" s="118">
        <v>111</v>
      </c>
      <c r="F664" s="130" t="s">
        <v>839</v>
      </c>
      <c r="G664" s="172">
        <v>39873</v>
      </c>
      <c r="H664" s="61" t="s">
        <v>840</v>
      </c>
      <c r="I664" s="120">
        <v>561</v>
      </c>
      <c r="J664" s="129"/>
      <c r="K664" s="129"/>
      <c r="L664" s="122">
        <v>366200</v>
      </c>
      <c r="M664" s="123">
        <v>0.64</v>
      </c>
      <c r="N664" s="122">
        <v>234370</v>
      </c>
      <c r="O664" s="124"/>
      <c r="P664" s="125">
        <f t="shared" si="11"/>
        <v>653</v>
      </c>
      <c r="Q664" s="126" t="s">
        <v>486</v>
      </c>
    </row>
    <row r="665" s="3" customFormat="1" ht="15.75" customHeight="1" spans="1:17">
      <c r="A665" s="115" t="s">
        <v>1787</v>
      </c>
      <c r="B665" s="116"/>
      <c r="C665" s="128"/>
      <c r="D665" s="118" t="s">
        <v>1762</v>
      </c>
      <c r="E665" s="118">
        <v>112</v>
      </c>
      <c r="F665" s="130" t="s">
        <v>839</v>
      </c>
      <c r="G665" s="172">
        <v>43221</v>
      </c>
      <c r="H665" s="61" t="s">
        <v>840</v>
      </c>
      <c r="I665" s="120">
        <v>477</v>
      </c>
      <c r="J665" s="129"/>
      <c r="K665" s="129"/>
      <c r="L665" s="122">
        <v>311370</v>
      </c>
      <c r="M665" s="123">
        <v>0.91</v>
      </c>
      <c r="N665" s="122">
        <v>283350</v>
      </c>
      <c r="O665" s="124"/>
      <c r="P665" s="125">
        <f t="shared" si="11"/>
        <v>653</v>
      </c>
      <c r="Q665" s="126" t="s">
        <v>486</v>
      </c>
    </row>
    <row r="666" s="2" customFormat="1" ht="15.75" customHeight="1" spans="1:17">
      <c r="A666" s="115" t="s">
        <v>1788</v>
      </c>
      <c r="B666" s="116"/>
      <c r="C666" s="128"/>
      <c r="D666" s="118" t="s">
        <v>1762</v>
      </c>
      <c r="E666" s="118">
        <v>113</v>
      </c>
      <c r="F666" s="130" t="s">
        <v>839</v>
      </c>
      <c r="G666" s="172">
        <v>39873</v>
      </c>
      <c r="H666" s="61" t="s">
        <v>840</v>
      </c>
      <c r="I666" s="120">
        <v>561</v>
      </c>
      <c r="J666" s="129"/>
      <c r="K666" s="129"/>
      <c r="L666" s="122">
        <v>366200</v>
      </c>
      <c r="M666" s="123">
        <v>0.64</v>
      </c>
      <c r="N666" s="122">
        <v>234370</v>
      </c>
      <c r="O666" s="124"/>
      <c r="P666" s="125">
        <f t="shared" si="11"/>
        <v>653</v>
      </c>
      <c r="Q666" s="126" t="s">
        <v>486</v>
      </c>
    </row>
    <row r="667" s="2" customFormat="1" ht="15.75" customHeight="1" spans="1:17">
      <c r="A667" s="115" t="s">
        <v>1789</v>
      </c>
      <c r="B667" s="116"/>
      <c r="C667" s="128"/>
      <c r="D667" s="118" t="s">
        <v>1762</v>
      </c>
      <c r="E667" s="118">
        <v>114</v>
      </c>
      <c r="F667" s="130" t="s">
        <v>839</v>
      </c>
      <c r="G667" s="172">
        <v>43221</v>
      </c>
      <c r="H667" s="61" t="s">
        <v>840</v>
      </c>
      <c r="I667" s="120">
        <v>477</v>
      </c>
      <c r="J667" s="129"/>
      <c r="K667" s="129"/>
      <c r="L667" s="122">
        <v>311370</v>
      </c>
      <c r="M667" s="123">
        <v>0.91</v>
      </c>
      <c r="N667" s="122">
        <v>283350</v>
      </c>
      <c r="O667" s="124"/>
      <c r="P667" s="125">
        <f t="shared" si="11"/>
        <v>653</v>
      </c>
      <c r="Q667" s="126" t="s">
        <v>486</v>
      </c>
    </row>
    <row r="668" s="2" customFormat="1" ht="15.75" customHeight="1" spans="1:17">
      <c r="A668" s="115" t="s">
        <v>1790</v>
      </c>
      <c r="B668" s="116"/>
      <c r="C668" s="128"/>
      <c r="D668" s="118" t="s">
        <v>1762</v>
      </c>
      <c r="E668" s="118">
        <v>115</v>
      </c>
      <c r="F668" s="130" t="s">
        <v>839</v>
      </c>
      <c r="G668" s="172">
        <v>39873</v>
      </c>
      <c r="H668" s="61" t="s">
        <v>840</v>
      </c>
      <c r="I668" s="120">
        <v>561</v>
      </c>
      <c r="J668" s="129"/>
      <c r="K668" s="129"/>
      <c r="L668" s="122">
        <v>366200</v>
      </c>
      <c r="M668" s="123">
        <v>0.64</v>
      </c>
      <c r="N668" s="122">
        <v>234370</v>
      </c>
      <c r="O668" s="124"/>
      <c r="P668" s="125">
        <f t="shared" si="11"/>
        <v>653</v>
      </c>
      <c r="Q668" s="126" t="s">
        <v>486</v>
      </c>
    </row>
    <row r="669" s="2" customFormat="1" ht="15.75" customHeight="1" spans="1:17">
      <c r="A669" s="115" t="s">
        <v>1791</v>
      </c>
      <c r="B669" s="116"/>
      <c r="C669" s="128"/>
      <c r="D669" s="118" t="s">
        <v>847</v>
      </c>
      <c r="E669" s="118">
        <v>116</v>
      </c>
      <c r="F669" s="130" t="s">
        <v>839</v>
      </c>
      <c r="G669" s="172">
        <v>39873</v>
      </c>
      <c r="H669" s="61" t="s">
        <v>840</v>
      </c>
      <c r="I669" s="120">
        <v>477</v>
      </c>
      <c r="J669" s="129"/>
      <c r="K669" s="129"/>
      <c r="L669" s="122">
        <v>311370</v>
      </c>
      <c r="M669" s="123">
        <v>0.64</v>
      </c>
      <c r="N669" s="122">
        <v>199280</v>
      </c>
      <c r="O669" s="124"/>
      <c r="P669" s="125">
        <f t="shared" si="11"/>
        <v>653</v>
      </c>
      <c r="Q669" s="126" t="s">
        <v>486</v>
      </c>
    </row>
    <row r="670" s="2" customFormat="1" ht="15.75" customHeight="1" spans="1:17">
      <c r="A670" s="115" t="s">
        <v>1792</v>
      </c>
      <c r="B670" s="116"/>
      <c r="C670" s="128"/>
      <c r="D670" s="118" t="s">
        <v>847</v>
      </c>
      <c r="E670" s="118">
        <v>117</v>
      </c>
      <c r="F670" s="130" t="s">
        <v>839</v>
      </c>
      <c r="G670" s="172">
        <v>43221</v>
      </c>
      <c r="H670" s="61" t="s">
        <v>840</v>
      </c>
      <c r="I670" s="120">
        <v>561</v>
      </c>
      <c r="J670" s="129"/>
      <c r="K670" s="129"/>
      <c r="L670" s="122">
        <v>366200</v>
      </c>
      <c r="M670" s="123">
        <v>0.91</v>
      </c>
      <c r="N670" s="122">
        <v>333240</v>
      </c>
      <c r="O670" s="124"/>
      <c r="P670" s="125">
        <f t="shared" si="11"/>
        <v>653</v>
      </c>
      <c r="Q670" s="126" t="s">
        <v>486</v>
      </c>
    </row>
    <row r="671" s="2" customFormat="1" ht="15.75" customHeight="1" spans="1:17">
      <c r="A671" s="115" t="s">
        <v>1793</v>
      </c>
      <c r="B671" s="116"/>
      <c r="C671" s="128"/>
      <c r="D671" s="118" t="s">
        <v>847</v>
      </c>
      <c r="E671" s="118">
        <v>118</v>
      </c>
      <c r="F671" s="130" t="s">
        <v>839</v>
      </c>
      <c r="G671" s="172">
        <v>39873</v>
      </c>
      <c r="H671" s="61" t="s">
        <v>840</v>
      </c>
      <c r="I671" s="120">
        <v>477</v>
      </c>
      <c r="J671" s="129"/>
      <c r="K671" s="129"/>
      <c r="L671" s="122">
        <v>311370</v>
      </c>
      <c r="M671" s="123">
        <v>0.64</v>
      </c>
      <c r="N671" s="122">
        <v>199280</v>
      </c>
      <c r="O671" s="124"/>
      <c r="P671" s="125">
        <f t="shared" si="11"/>
        <v>653</v>
      </c>
      <c r="Q671" s="126" t="s">
        <v>486</v>
      </c>
    </row>
    <row r="672" s="2" customFormat="1" ht="15.75" customHeight="1" spans="1:17">
      <c r="A672" s="115" t="s">
        <v>1794</v>
      </c>
      <c r="B672" s="116"/>
      <c r="C672" s="128"/>
      <c r="D672" s="118" t="s">
        <v>847</v>
      </c>
      <c r="E672" s="118">
        <v>119</v>
      </c>
      <c r="F672" s="130" t="s">
        <v>839</v>
      </c>
      <c r="G672" s="172">
        <v>43221</v>
      </c>
      <c r="H672" s="61" t="s">
        <v>840</v>
      </c>
      <c r="I672" s="120">
        <v>561</v>
      </c>
      <c r="J672" s="129"/>
      <c r="K672" s="129"/>
      <c r="L672" s="122">
        <v>366200</v>
      </c>
      <c r="M672" s="123">
        <v>0.91</v>
      </c>
      <c r="N672" s="122">
        <v>333240</v>
      </c>
      <c r="O672" s="124"/>
      <c r="P672" s="125">
        <f t="shared" si="11"/>
        <v>653</v>
      </c>
      <c r="Q672" s="126" t="s">
        <v>486</v>
      </c>
    </row>
    <row r="673" s="2" customFormat="1" ht="15.75" customHeight="1" spans="1:17">
      <c r="A673" s="115" t="s">
        <v>1795</v>
      </c>
      <c r="B673" s="116"/>
      <c r="C673" s="128"/>
      <c r="D673" s="118" t="s">
        <v>847</v>
      </c>
      <c r="E673" s="118">
        <v>120</v>
      </c>
      <c r="F673" s="130" t="s">
        <v>839</v>
      </c>
      <c r="G673" s="172">
        <v>39873</v>
      </c>
      <c r="H673" s="61" t="s">
        <v>840</v>
      </c>
      <c r="I673" s="120">
        <v>477</v>
      </c>
      <c r="J673" s="129"/>
      <c r="K673" s="129"/>
      <c r="L673" s="122">
        <v>311370</v>
      </c>
      <c r="M673" s="123">
        <v>0.64</v>
      </c>
      <c r="N673" s="122">
        <v>199280</v>
      </c>
      <c r="O673" s="124"/>
      <c r="P673" s="125">
        <f t="shared" si="11"/>
        <v>653</v>
      </c>
      <c r="Q673" s="126" t="s">
        <v>486</v>
      </c>
    </row>
    <row r="674" s="2" customFormat="1" ht="15.75" customHeight="1" spans="1:17">
      <c r="A674" s="115" t="s">
        <v>1796</v>
      </c>
      <c r="B674" s="116"/>
      <c r="C674" s="128"/>
      <c r="D674" s="118" t="s">
        <v>847</v>
      </c>
      <c r="E674" s="118">
        <v>121</v>
      </c>
      <c r="F674" s="130" t="s">
        <v>839</v>
      </c>
      <c r="G674" s="172">
        <v>43221</v>
      </c>
      <c r="H674" s="61" t="s">
        <v>840</v>
      </c>
      <c r="I674" s="120">
        <v>561</v>
      </c>
      <c r="J674" s="129"/>
      <c r="K674" s="129"/>
      <c r="L674" s="122">
        <v>366200</v>
      </c>
      <c r="M674" s="123">
        <v>0.91</v>
      </c>
      <c r="N674" s="122">
        <v>333240</v>
      </c>
      <c r="O674" s="124"/>
      <c r="P674" s="125">
        <f t="shared" si="11"/>
        <v>653</v>
      </c>
      <c r="Q674" s="126" t="s">
        <v>486</v>
      </c>
    </row>
    <row r="675" s="2" customFormat="1" ht="15.75" customHeight="1" spans="1:17">
      <c r="A675" s="115" t="s">
        <v>1797</v>
      </c>
      <c r="B675" s="116"/>
      <c r="C675" s="128"/>
      <c r="D675" s="118" t="s">
        <v>847</v>
      </c>
      <c r="E675" s="118">
        <v>122</v>
      </c>
      <c r="F675" s="130" t="s">
        <v>839</v>
      </c>
      <c r="G675" s="172">
        <v>39873</v>
      </c>
      <c r="H675" s="61" t="s">
        <v>840</v>
      </c>
      <c r="I675" s="120">
        <v>477</v>
      </c>
      <c r="J675" s="129"/>
      <c r="K675" s="129"/>
      <c r="L675" s="122">
        <v>311370</v>
      </c>
      <c r="M675" s="123">
        <v>0.64</v>
      </c>
      <c r="N675" s="122">
        <v>199280</v>
      </c>
      <c r="O675" s="124"/>
      <c r="P675" s="125">
        <f t="shared" si="11"/>
        <v>653</v>
      </c>
      <c r="Q675" s="126" t="s">
        <v>486</v>
      </c>
    </row>
    <row r="676" s="2" customFormat="1" ht="15.75" customHeight="1" spans="1:17">
      <c r="A676" s="115" t="s">
        <v>1798</v>
      </c>
      <c r="B676" s="116"/>
      <c r="C676" s="128"/>
      <c r="D676" s="118" t="s">
        <v>847</v>
      </c>
      <c r="E676" s="118">
        <v>123</v>
      </c>
      <c r="F676" s="130" t="s">
        <v>839</v>
      </c>
      <c r="G676" s="172">
        <v>43221</v>
      </c>
      <c r="H676" s="61" t="s">
        <v>840</v>
      </c>
      <c r="I676" s="120">
        <v>561</v>
      </c>
      <c r="J676" s="129"/>
      <c r="K676" s="129"/>
      <c r="L676" s="122">
        <v>366200</v>
      </c>
      <c r="M676" s="123">
        <v>0.91</v>
      </c>
      <c r="N676" s="122">
        <v>333240</v>
      </c>
      <c r="O676" s="124"/>
      <c r="P676" s="125">
        <f t="shared" si="11"/>
        <v>653</v>
      </c>
      <c r="Q676" s="126" t="s">
        <v>486</v>
      </c>
    </row>
    <row r="677" s="2" customFormat="1" ht="15.75" customHeight="1" spans="1:17">
      <c r="A677" s="115" t="s">
        <v>1799</v>
      </c>
      <c r="B677" s="116"/>
      <c r="C677" s="128"/>
      <c r="D677" s="118" t="s">
        <v>847</v>
      </c>
      <c r="E677" s="118">
        <v>124</v>
      </c>
      <c r="F677" s="130" t="s">
        <v>839</v>
      </c>
      <c r="G677" s="172">
        <v>39873</v>
      </c>
      <c r="H677" s="61" t="s">
        <v>840</v>
      </c>
      <c r="I677" s="120">
        <v>477</v>
      </c>
      <c r="J677" s="129"/>
      <c r="K677" s="129"/>
      <c r="L677" s="122">
        <v>311370</v>
      </c>
      <c r="M677" s="123">
        <v>0.64</v>
      </c>
      <c r="N677" s="122">
        <v>199280</v>
      </c>
      <c r="O677" s="124"/>
      <c r="P677" s="125">
        <f t="shared" si="11"/>
        <v>653</v>
      </c>
      <c r="Q677" s="126" t="s">
        <v>486</v>
      </c>
    </row>
    <row r="678" s="75" customFormat="1" ht="15.75" customHeight="1" spans="1:17">
      <c r="A678" s="115" t="s">
        <v>1800</v>
      </c>
      <c r="B678" s="116"/>
      <c r="C678" s="128"/>
      <c r="D678" s="118" t="s">
        <v>847</v>
      </c>
      <c r="E678" s="118">
        <v>125</v>
      </c>
      <c r="F678" s="130" t="s">
        <v>839</v>
      </c>
      <c r="G678" s="172">
        <v>43221</v>
      </c>
      <c r="H678" s="61" t="s">
        <v>840</v>
      </c>
      <c r="I678" s="120">
        <v>561</v>
      </c>
      <c r="J678" s="129"/>
      <c r="K678" s="129"/>
      <c r="L678" s="122">
        <v>366200</v>
      </c>
      <c r="M678" s="123">
        <v>0.91</v>
      </c>
      <c r="N678" s="122">
        <v>333240</v>
      </c>
      <c r="O678" s="124"/>
      <c r="P678" s="125">
        <f t="shared" si="11"/>
        <v>653</v>
      </c>
      <c r="Q678" s="126" t="s">
        <v>486</v>
      </c>
    </row>
    <row r="679" s="2" customFormat="1" ht="15.75" customHeight="1" spans="1:17">
      <c r="A679" s="115" t="s">
        <v>1801</v>
      </c>
      <c r="B679" s="116"/>
      <c r="C679" s="128"/>
      <c r="D679" s="118" t="s">
        <v>847</v>
      </c>
      <c r="E679" s="118">
        <v>126</v>
      </c>
      <c r="F679" s="130" t="s">
        <v>839</v>
      </c>
      <c r="G679" s="172">
        <v>39873</v>
      </c>
      <c r="H679" s="61" t="s">
        <v>840</v>
      </c>
      <c r="I679" s="120">
        <v>477</v>
      </c>
      <c r="J679" s="129"/>
      <c r="K679" s="129"/>
      <c r="L679" s="122">
        <v>311370</v>
      </c>
      <c r="M679" s="123">
        <v>0.64</v>
      </c>
      <c r="N679" s="122">
        <v>199280</v>
      </c>
      <c r="O679" s="124"/>
      <c r="P679" s="125">
        <f t="shared" si="11"/>
        <v>653</v>
      </c>
      <c r="Q679" s="126" t="s">
        <v>486</v>
      </c>
    </row>
    <row r="680" s="2" customFormat="1" ht="15.75" customHeight="1" spans="1:17">
      <c r="A680" s="115" t="s">
        <v>1802</v>
      </c>
      <c r="B680" s="116"/>
      <c r="C680" s="128"/>
      <c r="D680" s="118" t="s">
        <v>847</v>
      </c>
      <c r="E680" s="118">
        <v>127</v>
      </c>
      <c r="F680" s="130" t="s">
        <v>839</v>
      </c>
      <c r="G680" s="172">
        <v>43221</v>
      </c>
      <c r="H680" s="61" t="s">
        <v>840</v>
      </c>
      <c r="I680" s="120">
        <v>561</v>
      </c>
      <c r="J680" s="129"/>
      <c r="K680" s="129"/>
      <c r="L680" s="122">
        <v>366200</v>
      </c>
      <c r="M680" s="123">
        <v>0.91</v>
      </c>
      <c r="N680" s="122">
        <v>333240</v>
      </c>
      <c r="O680" s="124"/>
      <c r="P680" s="125">
        <f t="shared" si="11"/>
        <v>653</v>
      </c>
      <c r="Q680" s="126" t="s">
        <v>486</v>
      </c>
    </row>
    <row r="681" s="2" customFormat="1" ht="15.75" customHeight="1" spans="1:17">
      <c r="A681" s="115" t="s">
        <v>1803</v>
      </c>
      <c r="B681" s="116"/>
      <c r="C681" s="128"/>
      <c r="D681" s="118" t="s">
        <v>847</v>
      </c>
      <c r="E681" s="118">
        <v>128</v>
      </c>
      <c r="F681" s="130" t="s">
        <v>839</v>
      </c>
      <c r="G681" s="172">
        <v>39873</v>
      </c>
      <c r="H681" s="61" t="s">
        <v>840</v>
      </c>
      <c r="I681" s="120">
        <v>477</v>
      </c>
      <c r="J681" s="129"/>
      <c r="K681" s="129"/>
      <c r="L681" s="122">
        <v>311370</v>
      </c>
      <c r="M681" s="123">
        <v>0.64</v>
      </c>
      <c r="N681" s="122">
        <v>199280</v>
      </c>
      <c r="O681" s="124"/>
      <c r="P681" s="125">
        <f t="shared" si="11"/>
        <v>653</v>
      </c>
      <c r="Q681" s="126" t="s">
        <v>486</v>
      </c>
    </row>
    <row r="682" s="2" customFormat="1" ht="15.75" customHeight="1" spans="1:17">
      <c r="A682" s="115" t="s">
        <v>1804</v>
      </c>
      <c r="B682" s="116"/>
      <c r="C682" s="128"/>
      <c r="D682" s="118" t="s">
        <v>847</v>
      </c>
      <c r="E682" s="118">
        <v>129</v>
      </c>
      <c r="F682" s="130" t="s">
        <v>839</v>
      </c>
      <c r="G682" s="172">
        <v>43221</v>
      </c>
      <c r="H682" s="61" t="s">
        <v>840</v>
      </c>
      <c r="I682" s="120">
        <v>561</v>
      </c>
      <c r="J682" s="129"/>
      <c r="K682" s="129"/>
      <c r="L682" s="122">
        <v>366200</v>
      </c>
      <c r="M682" s="123">
        <v>0.91</v>
      </c>
      <c r="N682" s="122">
        <v>333240</v>
      </c>
      <c r="O682" s="124"/>
      <c r="P682" s="125">
        <f t="shared" si="11"/>
        <v>653</v>
      </c>
      <c r="Q682" s="126" t="s">
        <v>486</v>
      </c>
    </row>
    <row r="683" s="2" customFormat="1" ht="15.75" customHeight="1" spans="1:17">
      <c r="A683" s="115" t="s">
        <v>1805</v>
      </c>
      <c r="B683" s="116"/>
      <c r="C683" s="128"/>
      <c r="D683" s="118" t="s">
        <v>847</v>
      </c>
      <c r="E683" s="118">
        <v>130</v>
      </c>
      <c r="F683" s="130" t="s">
        <v>839</v>
      </c>
      <c r="G683" s="172">
        <v>39873</v>
      </c>
      <c r="H683" s="61" t="s">
        <v>840</v>
      </c>
      <c r="I683" s="120">
        <v>477</v>
      </c>
      <c r="J683" s="129"/>
      <c r="K683" s="129"/>
      <c r="L683" s="122">
        <v>311370</v>
      </c>
      <c r="M683" s="123">
        <v>0.64</v>
      </c>
      <c r="N683" s="122">
        <v>199280</v>
      </c>
      <c r="O683" s="124"/>
      <c r="P683" s="125">
        <f t="shared" si="11"/>
        <v>653</v>
      </c>
      <c r="Q683" s="126" t="s">
        <v>486</v>
      </c>
    </row>
    <row r="684" s="2" customFormat="1" ht="15.75" customHeight="1" spans="1:17">
      <c r="A684" s="115" t="s">
        <v>1806</v>
      </c>
      <c r="B684" s="116"/>
      <c r="C684" s="128"/>
      <c r="D684" s="118" t="s">
        <v>1762</v>
      </c>
      <c r="E684" s="118">
        <v>301</v>
      </c>
      <c r="F684" s="130" t="s">
        <v>839</v>
      </c>
      <c r="G684" s="172">
        <v>39873</v>
      </c>
      <c r="H684" s="61" t="s">
        <v>840</v>
      </c>
      <c r="I684" s="120">
        <v>561</v>
      </c>
      <c r="J684" s="129"/>
      <c r="K684" s="129"/>
      <c r="L684" s="122">
        <v>366200</v>
      </c>
      <c r="M684" s="123">
        <v>0.64</v>
      </c>
      <c r="N684" s="122">
        <v>234370</v>
      </c>
      <c r="O684" s="124"/>
      <c r="P684" s="125">
        <f t="shared" si="11"/>
        <v>653</v>
      </c>
      <c r="Q684" s="126" t="s">
        <v>486</v>
      </c>
    </row>
    <row r="685" s="2" customFormat="1" ht="15.75" customHeight="1" spans="1:17">
      <c r="A685" s="115" t="s">
        <v>1807</v>
      </c>
      <c r="B685" s="116"/>
      <c r="C685" s="128"/>
      <c r="D685" s="118" t="s">
        <v>1762</v>
      </c>
      <c r="E685" s="118">
        <v>302</v>
      </c>
      <c r="F685" s="130" t="s">
        <v>839</v>
      </c>
      <c r="G685" s="172">
        <v>39873</v>
      </c>
      <c r="H685" s="61" t="s">
        <v>840</v>
      </c>
      <c r="I685" s="120">
        <v>477</v>
      </c>
      <c r="J685" s="129"/>
      <c r="K685" s="129"/>
      <c r="L685" s="122">
        <v>311370</v>
      </c>
      <c r="M685" s="123">
        <v>0.64</v>
      </c>
      <c r="N685" s="122">
        <v>199280</v>
      </c>
      <c r="O685" s="124"/>
      <c r="P685" s="125">
        <f t="shared" si="11"/>
        <v>653</v>
      </c>
      <c r="Q685" s="126" t="s">
        <v>486</v>
      </c>
    </row>
    <row r="686" s="2" customFormat="1" ht="15.75" customHeight="1" spans="1:17">
      <c r="A686" s="115" t="s">
        <v>1808</v>
      </c>
      <c r="B686" s="116"/>
      <c r="C686" s="128"/>
      <c r="D686" s="118" t="s">
        <v>1762</v>
      </c>
      <c r="E686" s="118">
        <v>303</v>
      </c>
      <c r="F686" s="130" t="s">
        <v>839</v>
      </c>
      <c r="G686" s="172">
        <v>43221</v>
      </c>
      <c r="H686" s="61" t="s">
        <v>840</v>
      </c>
      <c r="I686" s="120">
        <v>561</v>
      </c>
      <c r="J686" s="129"/>
      <c r="K686" s="129"/>
      <c r="L686" s="122">
        <v>366200</v>
      </c>
      <c r="M686" s="123">
        <v>0.91</v>
      </c>
      <c r="N686" s="122">
        <v>333240</v>
      </c>
      <c r="O686" s="124"/>
      <c r="P686" s="125">
        <f t="shared" si="11"/>
        <v>653</v>
      </c>
      <c r="Q686" s="126" t="s">
        <v>486</v>
      </c>
    </row>
    <row r="687" s="2" customFormat="1" ht="15.75" customHeight="1" spans="1:17">
      <c r="A687" s="115" t="s">
        <v>1809</v>
      </c>
      <c r="B687" s="116"/>
      <c r="C687" s="128"/>
      <c r="D687" s="118" t="s">
        <v>1762</v>
      </c>
      <c r="E687" s="118">
        <v>304</v>
      </c>
      <c r="F687" s="130" t="s">
        <v>839</v>
      </c>
      <c r="G687" s="172">
        <v>39873</v>
      </c>
      <c r="H687" s="61" t="s">
        <v>840</v>
      </c>
      <c r="I687" s="120">
        <v>477</v>
      </c>
      <c r="J687" s="129"/>
      <c r="K687" s="129"/>
      <c r="L687" s="122">
        <v>311370</v>
      </c>
      <c r="M687" s="123">
        <v>0.64</v>
      </c>
      <c r="N687" s="122">
        <v>199280</v>
      </c>
      <c r="O687" s="124"/>
      <c r="P687" s="125">
        <f t="shared" si="11"/>
        <v>653</v>
      </c>
      <c r="Q687" s="126" t="s">
        <v>486</v>
      </c>
    </row>
    <row r="688" s="2" customFormat="1" ht="15.75" customHeight="1" spans="1:17">
      <c r="A688" s="115" t="s">
        <v>1810</v>
      </c>
      <c r="B688" s="116"/>
      <c r="C688" s="128"/>
      <c r="D688" s="118" t="s">
        <v>1762</v>
      </c>
      <c r="E688" s="118">
        <v>305</v>
      </c>
      <c r="F688" s="130" t="s">
        <v>839</v>
      </c>
      <c r="G688" s="172">
        <v>43221</v>
      </c>
      <c r="H688" s="61" t="s">
        <v>840</v>
      </c>
      <c r="I688" s="120">
        <v>561</v>
      </c>
      <c r="J688" s="129"/>
      <c r="K688" s="129"/>
      <c r="L688" s="122">
        <v>366200</v>
      </c>
      <c r="M688" s="123">
        <v>0.91</v>
      </c>
      <c r="N688" s="122">
        <v>333240</v>
      </c>
      <c r="O688" s="124"/>
      <c r="P688" s="125">
        <f t="shared" si="11"/>
        <v>653</v>
      </c>
      <c r="Q688" s="126" t="s">
        <v>486</v>
      </c>
    </row>
    <row r="689" s="2" customFormat="1" ht="15.75" customHeight="1" spans="1:17">
      <c r="A689" s="115" t="s">
        <v>1811</v>
      </c>
      <c r="B689" s="116"/>
      <c r="C689" s="128"/>
      <c r="D689" s="118" t="s">
        <v>1762</v>
      </c>
      <c r="E689" s="118">
        <v>306</v>
      </c>
      <c r="F689" s="130" t="s">
        <v>839</v>
      </c>
      <c r="G689" s="172">
        <v>39873</v>
      </c>
      <c r="H689" s="61" t="s">
        <v>840</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1812</v>
      </c>
      <c r="B690" s="116"/>
      <c r="C690" s="128"/>
      <c r="D690" s="118" t="s">
        <v>1762</v>
      </c>
      <c r="E690" s="118">
        <v>307</v>
      </c>
      <c r="F690" s="130" t="s">
        <v>839</v>
      </c>
      <c r="G690" s="172">
        <v>43221</v>
      </c>
      <c r="H690" s="61" t="s">
        <v>840</v>
      </c>
      <c r="I690" s="120">
        <v>561</v>
      </c>
      <c r="J690" s="129"/>
      <c r="K690" s="129"/>
      <c r="L690" s="122">
        <v>366200</v>
      </c>
      <c r="M690" s="123">
        <v>0.91</v>
      </c>
      <c r="N690" s="122">
        <v>333240</v>
      </c>
      <c r="O690" s="124"/>
      <c r="P690" s="125">
        <f t="shared" si="12"/>
        <v>653</v>
      </c>
      <c r="Q690" s="126" t="s">
        <v>486</v>
      </c>
    </row>
    <row r="691" s="2" customFormat="1" ht="15.75" customHeight="1" spans="1:17">
      <c r="A691" s="115" t="s">
        <v>1813</v>
      </c>
      <c r="B691" s="116"/>
      <c r="C691" s="128"/>
      <c r="D691" s="118" t="s">
        <v>1762</v>
      </c>
      <c r="E691" s="118">
        <v>308</v>
      </c>
      <c r="F691" s="130" t="s">
        <v>839</v>
      </c>
      <c r="G691" s="172">
        <v>39873</v>
      </c>
      <c r="H691" s="61" t="s">
        <v>840</v>
      </c>
      <c r="I691" s="120">
        <v>477</v>
      </c>
      <c r="J691" s="129"/>
      <c r="K691" s="129"/>
      <c r="L691" s="122">
        <v>311370</v>
      </c>
      <c r="M691" s="123">
        <v>0.64</v>
      </c>
      <c r="N691" s="122">
        <v>199280</v>
      </c>
      <c r="O691" s="124"/>
      <c r="P691" s="125">
        <f t="shared" si="12"/>
        <v>653</v>
      </c>
      <c r="Q691" s="126" t="s">
        <v>486</v>
      </c>
    </row>
    <row r="692" s="2" customFormat="1" ht="15.75" customHeight="1" spans="1:17">
      <c r="A692" s="115" t="s">
        <v>1814</v>
      </c>
      <c r="B692" s="116"/>
      <c r="C692" s="128"/>
      <c r="D692" s="118" t="s">
        <v>1762</v>
      </c>
      <c r="E692" s="118">
        <v>309</v>
      </c>
      <c r="F692" s="130" t="s">
        <v>839</v>
      </c>
      <c r="G692" s="172">
        <v>43221</v>
      </c>
      <c r="H692" s="61" t="s">
        <v>840</v>
      </c>
      <c r="I692" s="120">
        <v>561</v>
      </c>
      <c r="J692" s="129"/>
      <c r="K692" s="129"/>
      <c r="L692" s="122">
        <v>366200</v>
      </c>
      <c r="M692" s="123">
        <v>0.91</v>
      </c>
      <c r="N692" s="122">
        <v>333240</v>
      </c>
      <c r="O692" s="124"/>
      <c r="P692" s="125">
        <f t="shared" si="12"/>
        <v>653</v>
      </c>
      <c r="Q692" s="126" t="s">
        <v>486</v>
      </c>
    </row>
    <row r="693" s="75" customFormat="1" ht="15.75" customHeight="1" spans="1:17">
      <c r="A693" s="115" t="s">
        <v>1815</v>
      </c>
      <c r="B693" s="116"/>
      <c r="C693" s="128"/>
      <c r="D693" s="118" t="s">
        <v>847</v>
      </c>
      <c r="E693" s="118">
        <v>310</v>
      </c>
      <c r="F693" s="130" t="s">
        <v>839</v>
      </c>
      <c r="G693" s="172">
        <v>39873</v>
      </c>
      <c r="H693" s="61" t="s">
        <v>840</v>
      </c>
      <c r="I693" s="120">
        <v>477</v>
      </c>
      <c r="J693" s="129"/>
      <c r="K693" s="129"/>
      <c r="L693" s="122">
        <v>311370</v>
      </c>
      <c r="M693" s="123">
        <v>0.64</v>
      </c>
      <c r="N693" s="122">
        <v>199280</v>
      </c>
      <c r="O693" s="124"/>
      <c r="P693" s="125">
        <f t="shared" si="12"/>
        <v>653</v>
      </c>
      <c r="Q693" s="126" t="s">
        <v>486</v>
      </c>
    </row>
    <row r="694" s="2" customFormat="1" ht="15.75" customHeight="1" spans="1:17">
      <c r="A694" s="115" t="s">
        <v>1816</v>
      </c>
      <c r="B694" s="116"/>
      <c r="C694" s="128"/>
      <c r="D694" s="118" t="s">
        <v>847</v>
      </c>
      <c r="E694" s="118">
        <v>311</v>
      </c>
      <c r="F694" s="130" t="s">
        <v>839</v>
      </c>
      <c r="G694" s="172">
        <v>39873</v>
      </c>
      <c r="H694" s="61" t="s">
        <v>840</v>
      </c>
      <c r="I694" s="120">
        <v>561</v>
      </c>
      <c r="J694" s="129"/>
      <c r="K694" s="129"/>
      <c r="L694" s="122">
        <v>366200</v>
      </c>
      <c r="M694" s="123">
        <v>0.64</v>
      </c>
      <c r="N694" s="122">
        <v>234370</v>
      </c>
      <c r="O694" s="124"/>
      <c r="P694" s="125">
        <f t="shared" si="12"/>
        <v>653</v>
      </c>
      <c r="Q694" s="126" t="s">
        <v>486</v>
      </c>
    </row>
    <row r="695" s="2" customFormat="1" ht="15.75" customHeight="1" spans="1:17">
      <c r="A695" s="115" t="s">
        <v>1817</v>
      </c>
      <c r="B695" s="116"/>
      <c r="C695" s="128"/>
      <c r="D695" s="118" t="s">
        <v>847</v>
      </c>
      <c r="E695" s="118">
        <v>312</v>
      </c>
      <c r="F695" s="130" t="s">
        <v>839</v>
      </c>
      <c r="G695" s="172">
        <v>43221</v>
      </c>
      <c r="H695" s="61" t="s">
        <v>840</v>
      </c>
      <c r="I695" s="120">
        <v>477</v>
      </c>
      <c r="J695" s="129"/>
      <c r="K695" s="129"/>
      <c r="L695" s="122">
        <v>311370</v>
      </c>
      <c r="M695" s="123">
        <v>0.91</v>
      </c>
      <c r="N695" s="122">
        <v>283350</v>
      </c>
      <c r="O695" s="124"/>
      <c r="P695" s="125">
        <f t="shared" si="12"/>
        <v>653</v>
      </c>
      <c r="Q695" s="126" t="s">
        <v>486</v>
      </c>
    </row>
    <row r="696" s="2" customFormat="1" ht="15.75" customHeight="1" spans="1:17">
      <c r="A696" s="115" t="s">
        <v>1818</v>
      </c>
      <c r="B696" s="116"/>
      <c r="C696" s="128"/>
      <c r="D696" s="118" t="s">
        <v>847</v>
      </c>
      <c r="E696" s="118">
        <v>313</v>
      </c>
      <c r="F696" s="130" t="s">
        <v>839</v>
      </c>
      <c r="G696" s="172">
        <v>39873</v>
      </c>
      <c r="H696" s="61" t="s">
        <v>840</v>
      </c>
      <c r="I696" s="120">
        <v>561</v>
      </c>
      <c r="J696" s="129"/>
      <c r="K696" s="129"/>
      <c r="L696" s="122">
        <v>366200</v>
      </c>
      <c r="M696" s="123">
        <v>0.64</v>
      </c>
      <c r="N696" s="122">
        <v>234370</v>
      </c>
      <c r="O696" s="124"/>
      <c r="P696" s="125">
        <f t="shared" si="12"/>
        <v>653</v>
      </c>
      <c r="Q696" s="126" t="s">
        <v>486</v>
      </c>
    </row>
    <row r="697" s="2" customFormat="1" ht="15.75" customHeight="1" spans="1:17">
      <c r="A697" s="115" t="s">
        <v>1819</v>
      </c>
      <c r="B697" s="116"/>
      <c r="C697" s="128"/>
      <c r="D697" s="118" t="s">
        <v>847</v>
      </c>
      <c r="E697" s="118">
        <v>314</v>
      </c>
      <c r="F697" s="130" t="s">
        <v>839</v>
      </c>
      <c r="G697" s="172">
        <v>43221</v>
      </c>
      <c r="H697" s="61" t="s">
        <v>840</v>
      </c>
      <c r="I697" s="120">
        <v>477</v>
      </c>
      <c r="J697" s="129"/>
      <c r="K697" s="129"/>
      <c r="L697" s="122">
        <v>311370</v>
      </c>
      <c r="M697" s="123">
        <v>0.91</v>
      </c>
      <c r="N697" s="122">
        <v>283350</v>
      </c>
      <c r="O697" s="124"/>
      <c r="P697" s="125">
        <f t="shared" si="12"/>
        <v>653</v>
      </c>
      <c r="Q697" s="126" t="s">
        <v>486</v>
      </c>
    </row>
    <row r="698" s="2" customFormat="1" ht="15.75" customHeight="1" spans="1:17">
      <c r="A698" s="115" t="s">
        <v>1820</v>
      </c>
      <c r="B698" s="116"/>
      <c r="C698" s="128"/>
      <c r="D698" s="118" t="s">
        <v>847</v>
      </c>
      <c r="E698" s="118">
        <v>315</v>
      </c>
      <c r="F698" s="130" t="s">
        <v>839</v>
      </c>
      <c r="G698" s="172">
        <v>39873</v>
      </c>
      <c r="H698" s="61" t="s">
        <v>840</v>
      </c>
      <c r="I698" s="120">
        <v>561</v>
      </c>
      <c r="J698" s="129"/>
      <c r="K698" s="129"/>
      <c r="L698" s="122">
        <v>366200</v>
      </c>
      <c r="M698" s="123">
        <v>0.64</v>
      </c>
      <c r="N698" s="122">
        <v>234370</v>
      </c>
      <c r="O698" s="124"/>
      <c r="P698" s="125">
        <f t="shared" si="12"/>
        <v>653</v>
      </c>
      <c r="Q698" s="126" t="s">
        <v>486</v>
      </c>
    </row>
    <row r="699" s="2" customFormat="1" ht="15.75" customHeight="1" spans="1:17">
      <c r="A699" s="115" t="s">
        <v>1821</v>
      </c>
      <c r="B699" s="116"/>
      <c r="C699" s="128"/>
      <c r="D699" s="118" t="s">
        <v>847</v>
      </c>
      <c r="E699" s="118">
        <v>316</v>
      </c>
      <c r="F699" s="130" t="s">
        <v>839</v>
      </c>
      <c r="G699" s="172">
        <v>43221</v>
      </c>
      <c r="H699" s="61" t="s">
        <v>840</v>
      </c>
      <c r="I699" s="120">
        <v>477</v>
      </c>
      <c r="J699" s="129"/>
      <c r="K699" s="129"/>
      <c r="L699" s="122">
        <v>311370</v>
      </c>
      <c r="M699" s="123">
        <v>0.91</v>
      </c>
      <c r="N699" s="122">
        <v>283350</v>
      </c>
      <c r="O699" s="124"/>
      <c r="P699" s="125">
        <f t="shared" si="12"/>
        <v>653</v>
      </c>
      <c r="Q699" s="126" t="s">
        <v>486</v>
      </c>
    </row>
    <row r="700" s="2" customFormat="1" ht="15.75" customHeight="1" spans="1:17">
      <c r="A700" s="115" t="s">
        <v>1822</v>
      </c>
      <c r="B700" s="116"/>
      <c r="C700" s="128"/>
      <c r="D700" s="130" t="s">
        <v>847</v>
      </c>
      <c r="E700" s="130">
        <v>317</v>
      </c>
      <c r="F700" s="130" t="s">
        <v>839</v>
      </c>
      <c r="G700" s="172">
        <v>39873</v>
      </c>
      <c r="H700" s="61" t="s">
        <v>840</v>
      </c>
      <c r="I700" s="120">
        <v>561</v>
      </c>
      <c r="J700" s="129"/>
      <c r="K700" s="129"/>
      <c r="L700" s="122">
        <v>366200</v>
      </c>
      <c r="M700" s="123">
        <v>0.64</v>
      </c>
      <c r="N700" s="122">
        <v>234370</v>
      </c>
      <c r="O700" s="124"/>
      <c r="P700" s="125">
        <f t="shared" si="12"/>
        <v>653</v>
      </c>
      <c r="Q700" s="126" t="s">
        <v>486</v>
      </c>
    </row>
    <row r="701" s="2" customFormat="1" ht="15.75" customHeight="1" spans="1:17">
      <c r="A701" s="115" t="s">
        <v>1823</v>
      </c>
      <c r="B701" s="116"/>
      <c r="C701" s="128"/>
      <c r="D701" s="130" t="s">
        <v>847</v>
      </c>
      <c r="E701" s="130">
        <v>318</v>
      </c>
      <c r="F701" s="130" t="s">
        <v>839</v>
      </c>
      <c r="G701" s="172">
        <v>43221</v>
      </c>
      <c r="H701" s="61" t="s">
        <v>840</v>
      </c>
      <c r="I701" s="120">
        <v>477</v>
      </c>
      <c r="J701" s="129"/>
      <c r="K701" s="129"/>
      <c r="L701" s="122">
        <v>311370</v>
      </c>
      <c r="M701" s="123">
        <v>0.91</v>
      </c>
      <c r="N701" s="122">
        <v>283350</v>
      </c>
      <c r="O701" s="124"/>
      <c r="P701" s="125">
        <f t="shared" si="12"/>
        <v>653</v>
      </c>
      <c r="Q701" s="126" t="s">
        <v>486</v>
      </c>
    </row>
    <row r="702" s="3" customFormat="1" ht="15.75" customHeight="1" spans="1:17">
      <c r="A702" s="115" t="s">
        <v>1824</v>
      </c>
      <c r="B702" s="116"/>
      <c r="C702" s="128"/>
      <c r="D702" s="130" t="s">
        <v>847</v>
      </c>
      <c r="E702" s="130">
        <v>319</v>
      </c>
      <c r="F702" s="130" t="s">
        <v>839</v>
      </c>
      <c r="G702" s="172">
        <v>39873</v>
      </c>
      <c r="H702" s="61" t="s">
        <v>840</v>
      </c>
      <c r="I702" s="120">
        <v>561</v>
      </c>
      <c r="J702" s="129"/>
      <c r="K702" s="129"/>
      <c r="L702" s="122">
        <v>366200</v>
      </c>
      <c r="M702" s="123">
        <v>0.64</v>
      </c>
      <c r="N702" s="122">
        <v>234370</v>
      </c>
      <c r="O702" s="124"/>
      <c r="P702" s="125">
        <f t="shared" si="12"/>
        <v>653</v>
      </c>
      <c r="Q702" s="126" t="s">
        <v>486</v>
      </c>
    </row>
    <row r="703" s="3" customFormat="1" ht="15.75" customHeight="1" spans="1:17">
      <c r="A703" s="115" t="s">
        <v>1825</v>
      </c>
      <c r="B703" s="116"/>
      <c r="C703" s="128"/>
      <c r="D703" s="130" t="s">
        <v>847</v>
      </c>
      <c r="E703" s="130">
        <v>320</v>
      </c>
      <c r="F703" s="130" t="s">
        <v>839</v>
      </c>
      <c r="G703" s="172">
        <v>43221</v>
      </c>
      <c r="H703" s="61" t="s">
        <v>840</v>
      </c>
      <c r="I703" s="120">
        <v>477</v>
      </c>
      <c r="J703" s="129"/>
      <c r="K703" s="129"/>
      <c r="L703" s="122">
        <v>311370</v>
      </c>
      <c r="M703" s="123">
        <v>0.91</v>
      </c>
      <c r="N703" s="122">
        <v>283350</v>
      </c>
      <c r="O703" s="124"/>
      <c r="P703" s="125">
        <f t="shared" si="12"/>
        <v>653</v>
      </c>
      <c r="Q703" s="126" t="s">
        <v>486</v>
      </c>
    </row>
    <row r="704" s="3" customFormat="1" ht="15.75" customHeight="1" spans="1:17">
      <c r="A704" s="115" t="s">
        <v>1826</v>
      </c>
      <c r="B704" s="116"/>
      <c r="C704" s="128"/>
      <c r="D704" s="130" t="s">
        <v>847</v>
      </c>
      <c r="E704" s="130">
        <v>321</v>
      </c>
      <c r="F704" s="130" t="s">
        <v>839</v>
      </c>
      <c r="G704" s="172">
        <v>39873</v>
      </c>
      <c r="H704" s="61" t="s">
        <v>840</v>
      </c>
      <c r="I704" s="120">
        <v>561</v>
      </c>
      <c r="J704" s="129"/>
      <c r="K704" s="129"/>
      <c r="L704" s="122">
        <v>366200</v>
      </c>
      <c r="M704" s="123">
        <v>0.64</v>
      </c>
      <c r="N704" s="122">
        <v>234370</v>
      </c>
      <c r="O704" s="124"/>
      <c r="P704" s="125">
        <f t="shared" si="12"/>
        <v>653</v>
      </c>
      <c r="Q704" s="126" t="s">
        <v>486</v>
      </c>
    </row>
    <row r="705" s="3" customFormat="1" ht="15.75" customHeight="1" spans="1:17">
      <c r="A705" s="115" t="s">
        <v>1827</v>
      </c>
      <c r="B705" s="116"/>
      <c r="C705" s="128"/>
      <c r="D705" s="130" t="s">
        <v>847</v>
      </c>
      <c r="E705" s="130">
        <v>322</v>
      </c>
      <c r="F705" s="130" t="s">
        <v>839</v>
      </c>
      <c r="G705" s="172">
        <v>43221</v>
      </c>
      <c r="H705" s="61" t="s">
        <v>840</v>
      </c>
      <c r="I705" s="120">
        <v>477</v>
      </c>
      <c r="J705" s="129"/>
      <c r="K705" s="129"/>
      <c r="L705" s="122">
        <v>311370</v>
      </c>
      <c r="M705" s="123">
        <v>0.91</v>
      </c>
      <c r="N705" s="122">
        <v>283350</v>
      </c>
      <c r="O705" s="124"/>
      <c r="P705" s="125">
        <f t="shared" si="12"/>
        <v>653</v>
      </c>
      <c r="Q705" s="126" t="s">
        <v>486</v>
      </c>
    </row>
    <row r="706" s="3" customFormat="1" ht="15.75" customHeight="1" spans="1:17">
      <c r="A706" s="115" t="s">
        <v>1828</v>
      </c>
      <c r="B706" s="116"/>
      <c r="C706" s="128"/>
      <c r="D706" s="130" t="s">
        <v>847</v>
      </c>
      <c r="E706" s="130">
        <v>323</v>
      </c>
      <c r="F706" s="130" t="s">
        <v>839</v>
      </c>
      <c r="G706" s="172">
        <v>39873</v>
      </c>
      <c r="H706" s="61" t="s">
        <v>840</v>
      </c>
      <c r="I706" s="120">
        <v>561</v>
      </c>
      <c r="J706" s="129"/>
      <c r="K706" s="129"/>
      <c r="L706" s="122">
        <v>366200</v>
      </c>
      <c r="M706" s="123">
        <v>0.64</v>
      </c>
      <c r="N706" s="122">
        <v>234370</v>
      </c>
      <c r="O706" s="124"/>
      <c r="P706" s="125">
        <f t="shared" si="12"/>
        <v>653</v>
      </c>
      <c r="Q706" s="126" t="s">
        <v>486</v>
      </c>
    </row>
    <row r="707" s="3" customFormat="1" ht="15.75" customHeight="1" spans="1:17">
      <c r="A707" s="115" t="s">
        <v>1829</v>
      </c>
      <c r="B707" s="116"/>
      <c r="C707" s="128"/>
      <c r="D707" s="130" t="s">
        <v>847</v>
      </c>
      <c r="E707" s="130">
        <v>324</v>
      </c>
      <c r="F707" s="130" t="s">
        <v>839</v>
      </c>
      <c r="G707" s="172">
        <v>43221</v>
      </c>
      <c r="H707" s="61" t="s">
        <v>840</v>
      </c>
      <c r="I707" s="120">
        <v>477</v>
      </c>
      <c r="J707" s="129"/>
      <c r="K707" s="129"/>
      <c r="L707" s="122">
        <v>311370</v>
      </c>
      <c r="M707" s="123">
        <v>0.91</v>
      </c>
      <c r="N707" s="122">
        <v>283350</v>
      </c>
      <c r="O707" s="124"/>
      <c r="P707" s="125">
        <f t="shared" si="12"/>
        <v>653</v>
      </c>
      <c r="Q707" s="126" t="s">
        <v>486</v>
      </c>
    </row>
    <row r="708" s="2" customFormat="1" ht="15.75" customHeight="1" spans="1:17">
      <c r="A708" s="115" t="s">
        <v>1830</v>
      </c>
      <c r="B708" s="116"/>
      <c r="C708" s="128"/>
      <c r="D708" s="130" t="s">
        <v>847</v>
      </c>
      <c r="E708" s="130">
        <v>325</v>
      </c>
      <c r="F708" s="130" t="s">
        <v>839</v>
      </c>
      <c r="G708" s="172">
        <v>39873</v>
      </c>
      <c r="H708" s="61" t="s">
        <v>840</v>
      </c>
      <c r="I708" s="120">
        <v>561</v>
      </c>
      <c r="J708" s="129"/>
      <c r="K708" s="129"/>
      <c r="L708" s="122">
        <v>366200</v>
      </c>
      <c r="M708" s="123">
        <v>0.64</v>
      </c>
      <c r="N708" s="122">
        <v>234370</v>
      </c>
      <c r="O708" s="124"/>
      <c r="P708" s="125">
        <f t="shared" si="12"/>
        <v>653</v>
      </c>
      <c r="Q708" s="126" t="s">
        <v>486</v>
      </c>
    </row>
    <row r="709" s="2" customFormat="1" ht="15.75" customHeight="1" spans="1:17">
      <c r="A709" s="115" t="s">
        <v>1831</v>
      </c>
      <c r="B709" s="116"/>
      <c r="C709" s="128"/>
      <c r="D709" s="130" t="s">
        <v>847</v>
      </c>
      <c r="E709" s="130">
        <v>326</v>
      </c>
      <c r="F709" s="130" t="s">
        <v>839</v>
      </c>
      <c r="G709" s="172">
        <v>43221</v>
      </c>
      <c r="H709" s="61" t="s">
        <v>840</v>
      </c>
      <c r="I709" s="120">
        <v>477</v>
      </c>
      <c r="J709" s="129"/>
      <c r="K709" s="129"/>
      <c r="L709" s="122">
        <v>311370</v>
      </c>
      <c r="M709" s="123">
        <v>0.91</v>
      </c>
      <c r="N709" s="122">
        <v>283350</v>
      </c>
      <c r="O709" s="124"/>
      <c r="P709" s="125">
        <f t="shared" si="12"/>
        <v>653</v>
      </c>
      <c r="Q709" s="126" t="s">
        <v>486</v>
      </c>
    </row>
    <row r="710" s="2" customFormat="1" ht="15.75" customHeight="1" spans="1:17">
      <c r="A710" s="115" t="s">
        <v>1832</v>
      </c>
      <c r="B710" s="116"/>
      <c r="C710" s="128"/>
      <c r="D710" s="130" t="s">
        <v>1762</v>
      </c>
      <c r="E710" s="130">
        <v>401</v>
      </c>
      <c r="F710" s="130" t="s">
        <v>839</v>
      </c>
      <c r="G710" s="172">
        <v>39873</v>
      </c>
      <c r="H710" s="61" t="s">
        <v>840</v>
      </c>
      <c r="I710" s="120">
        <v>561</v>
      </c>
      <c r="J710" s="129"/>
      <c r="K710" s="129"/>
      <c r="L710" s="122">
        <v>366200</v>
      </c>
      <c r="M710" s="123">
        <v>0.64</v>
      </c>
      <c r="N710" s="122">
        <v>234370</v>
      </c>
      <c r="O710" s="124"/>
      <c r="P710" s="125">
        <f t="shared" si="12"/>
        <v>653</v>
      </c>
      <c r="Q710" s="126" t="s">
        <v>486</v>
      </c>
    </row>
    <row r="711" s="2" customFormat="1" ht="15.75" customHeight="1" spans="1:17">
      <c r="A711" s="115" t="s">
        <v>1833</v>
      </c>
      <c r="B711" s="116"/>
      <c r="C711" s="128"/>
      <c r="D711" s="130" t="s">
        <v>1762</v>
      </c>
      <c r="E711" s="130">
        <v>402</v>
      </c>
      <c r="F711" s="130" t="s">
        <v>839</v>
      </c>
      <c r="G711" s="172">
        <v>43221</v>
      </c>
      <c r="H711" s="61" t="s">
        <v>840</v>
      </c>
      <c r="I711" s="120">
        <v>477</v>
      </c>
      <c r="J711" s="129"/>
      <c r="K711" s="129"/>
      <c r="L711" s="122">
        <v>311370</v>
      </c>
      <c r="M711" s="123">
        <v>0.91</v>
      </c>
      <c r="N711" s="122">
        <v>283350</v>
      </c>
      <c r="O711" s="124"/>
      <c r="P711" s="125">
        <f t="shared" si="12"/>
        <v>653</v>
      </c>
      <c r="Q711" s="126" t="s">
        <v>486</v>
      </c>
    </row>
    <row r="712" s="2" customFormat="1" ht="15.75" customHeight="1" spans="1:17">
      <c r="A712" s="115" t="s">
        <v>1834</v>
      </c>
      <c r="B712" s="116"/>
      <c r="C712" s="128"/>
      <c r="D712" s="130" t="s">
        <v>1762</v>
      </c>
      <c r="E712" s="130">
        <v>403</v>
      </c>
      <c r="F712" s="130" t="s">
        <v>839</v>
      </c>
      <c r="G712" s="172">
        <v>39873</v>
      </c>
      <c r="H712" s="61" t="s">
        <v>840</v>
      </c>
      <c r="I712" s="120">
        <v>561</v>
      </c>
      <c r="J712" s="129"/>
      <c r="K712" s="129"/>
      <c r="L712" s="122">
        <v>366200</v>
      </c>
      <c r="M712" s="123">
        <v>0.64</v>
      </c>
      <c r="N712" s="122">
        <v>234370</v>
      </c>
      <c r="O712" s="124"/>
      <c r="P712" s="125">
        <f t="shared" si="12"/>
        <v>653</v>
      </c>
      <c r="Q712" s="126" t="s">
        <v>486</v>
      </c>
    </row>
    <row r="713" s="2" customFormat="1" ht="15.75" customHeight="1" spans="1:17">
      <c r="A713" s="115" t="s">
        <v>1835</v>
      </c>
      <c r="B713" s="116"/>
      <c r="C713" s="128"/>
      <c r="D713" s="130" t="s">
        <v>1762</v>
      </c>
      <c r="E713" s="130">
        <v>404</v>
      </c>
      <c r="F713" s="130" t="s">
        <v>839</v>
      </c>
      <c r="G713" s="172">
        <v>43221</v>
      </c>
      <c r="H713" s="61" t="s">
        <v>840</v>
      </c>
      <c r="I713" s="120">
        <v>477</v>
      </c>
      <c r="J713" s="129"/>
      <c r="K713" s="129"/>
      <c r="L713" s="122">
        <v>311370</v>
      </c>
      <c r="M713" s="123">
        <v>0.91</v>
      </c>
      <c r="N713" s="122">
        <v>283350</v>
      </c>
      <c r="O713" s="124"/>
      <c r="P713" s="125">
        <f t="shared" si="12"/>
        <v>653</v>
      </c>
      <c r="Q713" s="126" t="s">
        <v>486</v>
      </c>
    </row>
    <row r="714" s="2" customFormat="1" ht="15.75" customHeight="1" spans="1:17">
      <c r="A714" s="115" t="s">
        <v>1836</v>
      </c>
      <c r="B714" s="116"/>
      <c r="C714" s="128"/>
      <c r="D714" s="118" t="s">
        <v>1762</v>
      </c>
      <c r="E714" s="118">
        <v>405</v>
      </c>
      <c r="F714" s="130" t="s">
        <v>839</v>
      </c>
      <c r="G714" s="172">
        <v>39873</v>
      </c>
      <c r="H714" s="61" t="s">
        <v>840</v>
      </c>
      <c r="I714" s="120">
        <v>561</v>
      </c>
      <c r="J714" s="129"/>
      <c r="K714" s="129"/>
      <c r="L714" s="122">
        <v>366200</v>
      </c>
      <c r="M714" s="123">
        <v>0.64</v>
      </c>
      <c r="N714" s="122">
        <v>234370</v>
      </c>
      <c r="O714" s="124"/>
      <c r="P714" s="125">
        <f t="shared" si="12"/>
        <v>653</v>
      </c>
      <c r="Q714" s="126" t="s">
        <v>486</v>
      </c>
    </row>
    <row r="715" s="2" customFormat="1" ht="15.75" customHeight="1" spans="1:17">
      <c r="A715" s="115" t="s">
        <v>1837</v>
      </c>
      <c r="B715" s="116"/>
      <c r="C715" s="128"/>
      <c r="D715" s="118" t="s">
        <v>847</v>
      </c>
      <c r="E715" s="118">
        <v>406</v>
      </c>
      <c r="F715" s="130" t="s">
        <v>839</v>
      </c>
      <c r="G715" s="172">
        <v>43221</v>
      </c>
      <c r="H715" s="61" t="s">
        <v>840</v>
      </c>
      <c r="I715" s="120">
        <v>477</v>
      </c>
      <c r="J715" s="129"/>
      <c r="K715" s="129"/>
      <c r="L715" s="122">
        <v>311370</v>
      </c>
      <c r="M715" s="123">
        <v>0.91</v>
      </c>
      <c r="N715" s="122">
        <v>283350</v>
      </c>
      <c r="O715" s="124"/>
      <c r="P715" s="125">
        <f t="shared" si="12"/>
        <v>653</v>
      </c>
      <c r="Q715" s="126" t="s">
        <v>486</v>
      </c>
    </row>
    <row r="716" s="2" customFormat="1" ht="15.75" customHeight="1" spans="1:17">
      <c r="A716" s="115" t="s">
        <v>1838</v>
      </c>
      <c r="B716" s="116"/>
      <c r="C716" s="128"/>
      <c r="D716" s="118" t="s">
        <v>847</v>
      </c>
      <c r="E716" s="118">
        <v>408</v>
      </c>
      <c r="F716" s="130" t="s">
        <v>839</v>
      </c>
      <c r="G716" s="172">
        <v>39873</v>
      </c>
      <c r="H716" s="61" t="s">
        <v>840</v>
      </c>
      <c r="I716" s="120">
        <v>561</v>
      </c>
      <c r="J716" s="129"/>
      <c r="K716" s="129"/>
      <c r="L716" s="122">
        <v>366200</v>
      </c>
      <c r="M716" s="123">
        <v>0.64</v>
      </c>
      <c r="N716" s="122">
        <v>234370</v>
      </c>
      <c r="O716" s="124"/>
      <c r="P716" s="125">
        <f t="shared" si="12"/>
        <v>653</v>
      </c>
      <c r="Q716" s="126" t="s">
        <v>486</v>
      </c>
    </row>
    <row r="717" s="2" customFormat="1" ht="15.75" customHeight="1" spans="1:17">
      <c r="A717" s="115" t="s">
        <v>1839</v>
      </c>
      <c r="B717" s="116"/>
      <c r="C717" s="128"/>
      <c r="D717" s="130" t="s">
        <v>847</v>
      </c>
      <c r="E717" s="130">
        <v>410</v>
      </c>
      <c r="F717" s="130" t="s">
        <v>839</v>
      </c>
      <c r="G717" s="172">
        <v>43221</v>
      </c>
      <c r="H717" s="61" t="s">
        <v>840</v>
      </c>
      <c r="I717" s="120">
        <v>477</v>
      </c>
      <c r="J717" s="129"/>
      <c r="K717" s="129"/>
      <c r="L717" s="122">
        <v>311370</v>
      </c>
      <c r="M717" s="123">
        <v>0.91</v>
      </c>
      <c r="N717" s="122">
        <v>283350</v>
      </c>
      <c r="O717" s="124"/>
      <c r="P717" s="125">
        <f t="shared" si="12"/>
        <v>653</v>
      </c>
      <c r="Q717" s="126" t="s">
        <v>486</v>
      </c>
    </row>
    <row r="718" s="2" customFormat="1" ht="15.75" customHeight="1" spans="1:17">
      <c r="A718" s="115" t="s">
        <v>1840</v>
      </c>
      <c r="B718" s="116"/>
      <c r="C718" s="128"/>
      <c r="D718" s="118" t="s">
        <v>847</v>
      </c>
      <c r="E718" s="118">
        <v>412</v>
      </c>
      <c r="F718" s="130" t="s">
        <v>839</v>
      </c>
      <c r="G718" s="172">
        <v>39873</v>
      </c>
      <c r="H718" s="61" t="s">
        <v>840</v>
      </c>
      <c r="I718" s="166">
        <v>561</v>
      </c>
      <c r="J718" s="129"/>
      <c r="K718" s="129"/>
      <c r="L718" s="122">
        <v>366200</v>
      </c>
      <c r="M718" s="123">
        <v>0.64</v>
      </c>
      <c r="N718" s="122">
        <v>234370</v>
      </c>
      <c r="O718" s="124"/>
      <c r="P718" s="125">
        <f t="shared" si="12"/>
        <v>653</v>
      </c>
      <c r="Q718" s="126" t="s">
        <v>486</v>
      </c>
    </row>
    <row r="719" s="2" customFormat="1" ht="15.75" customHeight="1" spans="1:17">
      <c r="A719" s="115" t="s">
        <v>1841</v>
      </c>
      <c r="B719" s="116"/>
      <c r="C719" s="128"/>
      <c r="D719" s="118" t="s">
        <v>1229</v>
      </c>
      <c r="E719" s="118">
        <v>501</v>
      </c>
      <c r="F719" s="130" t="s">
        <v>839</v>
      </c>
      <c r="G719" s="172">
        <v>43221</v>
      </c>
      <c r="H719" s="61" t="s">
        <v>840</v>
      </c>
      <c r="I719" s="166">
        <v>477</v>
      </c>
      <c r="J719" s="129"/>
      <c r="K719" s="129"/>
      <c r="L719" s="122">
        <v>311370</v>
      </c>
      <c r="M719" s="123">
        <v>0.91</v>
      </c>
      <c r="N719" s="122">
        <v>283350</v>
      </c>
      <c r="O719" s="124"/>
      <c r="P719" s="125">
        <f t="shared" si="12"/>
        <v>653</v>
      </c>
      <c r="Q719" s="126" t="s">
        <v>486</v>
      </c>
    </row>
    <row r="720" s="75" customFormat="1" ht="15.75" customHeight="1" spans="1:17">
      <c r="A720" s="115" t="s">
        <v>1842</v>
      </c>
      <c r="B720" s="116"/>
      <c r="C720" s="128"/>
      <c r="D720" s="118" t="s">
        <v>1229</v>
      </c>
      <c r="E720" s="118">
        <v>502</v>
      </c>
      <c r="F720" s="130" t="s">
        <v>839</v>
      </c>
      <c r="G720" s="172">
        <v>39873</v>
      </c>
      <c r="H720" s="61" t="s">
        <v>840</v>
      </c>
      <c r="I720" s="166">
        <v>561</v>
      </c>
      <c r="J720" s="129"/>
      <c r="K720" s="129"/>
      <c r="L720" s="122">
        <v>366200</v>
      </c>
      <c r="M720" s="123">
        <v>0.64</v>
      </c>
      <c r="N720" s="122">
        <v>234370</v>
      </c>
      <c r="O720" s="124"/>
      <c r="P720" s="125">
        <f t="shared" si="12"/>
        <v>653</v>
      </c>
      <c r="Q720" s="126" t="s">
        <v>486</v>
      </c>
    </row>
    <row r="721" s="2" customFormat="1" ht="15.75" customHeight="1" spans="1:17">
      <c r="A721" s="115" t="s">
        <v>1843</v>
      </c>
      <c r="B721" s="116"/>
      <c r="C721" s="128"/>
      <c r="D721" s="118" t="s">
        <v>1229</v>
      </c>
      <c r="E721" s="118">
        <v>503</v>
      </c>
      <c r="F721" s="130" t="s">
        <v>839</v>
      </c>
      <c r="G721" s="172">
        <v>39873</v>
      </c>
      <c r="H721" s="61" t="s">
        <v>840</v>
      </c>
      <c r="I721" s="166">
        <v>477</v>
      </c>
      <c r="J721" s="129"/>
      <c r="K721" s="129"/>
      <c r="L721" s="122">
        <v>311370</v>
      </c>
      <c r="M721" s="123">
        <v>0.64</v>
      </c>
      <c r="N721" s="122">
        <v>199280</v>
      </c>
      <c r="O721" s="124"/>
      <c r="P721" s="125">
        <f t="shared" si="12"/>
        <v>653</v>
      </c>
      <c r="Q721" s="126" t="s">
        <v>486</v>
      </c>
    </row>
    <row r="722" s="2" customFormat="1" ht="15.75" customHeight="1" spans="1:17">
      <c r="A722" s="115" t="s">
        <v>1844</v>
      </c>
      <c r="B722" s="116"/>
      <c r="C722" s="128"/>
      <c r="D722" s="118" t="s">
        <v>1845</v>
      </c>
      <c r="E722" s="118">
        <v>601</v>
      </c>
      <c r="F722" s="130" t="s">
        <v>839</v>
      </c>
      <c r="G722" s="172">
        <v>43221</v>
      </c>
      <c r="H722" s="61" t="s">
        <v>840</v>
      </c>
      <c r="I722" s="166">
        <v>561</v>
      </c>
      <c r="J722" s="129"/>
      <c r="K722" s="129"/>
      <c r="L722" s="122">
        <v>366200</v>
      </c>
      <c r="M722" s="123">
        <v>0.91</v>
      </c>
      <c r="N722" s="122">
        <v>333240</v>
      </c>
      <c r="O722" s="124"/>
      <c r="P722" s="125">
        <f t="shared" si="12"/>
        <v>653</v>
      </c>
      <c r="Q722" s="126" t="s">
        <v>486</v>
      </c>
    </row>
    <row r="723" s="2" customFormat="1" ht="15.75" customHeight="1" spans="1:17">
      <c r="A723" s="115" t="s">
        <v>1846</v>
      </c>
      <c r="B723" s="116"/>
      <c r="C723" s="128"/>
      <c r="D723" s="118" t="s">
        <v>1845</v>
      </c>
      <c r="E723" s="118">
        <v>602</v>
      </c>
      <c r="F723" s="130" t="s">
        <v>839</v>
      </c>
      <c r="G723" s="172">
        <v>39873</v>
      </c>
      <c r="H723" s="61" t="s">
        <v>840</v>
      </c>
      <c r="I723" s="166">
        <v>477</v>
      </c>
      <c r="J723" s="129"/>
      <c r="K723" s="129"/>
      <c r="L723" s="122">
        <v>311370</v>
      </c>
      <c r="M723" s="123">
        <v>0.64</v>
      </c>
      <c r="N723" s="122">
        <v>199280</v>
      </c>
      <c r="O723" s="124"/>
      <c r="P723" s="125">
        <f t="shared" si="12"/>
        <v>653</v>
      </c>
      <c r="Q723" s="126" t="s">
        <v>486</v>
      </c>
    </row>
    <row r="724" s="2" customFormat="1" ht="15.75" customHeight="1" spans="1:17">
      <c r="A724" s="115" t="s">
        <v>1847</v>
      </c>
      <c r="B724" s="116"/>
      <c r="C724" s="128"/>
      <c r="D724" s="118" t="s">
        <v>1845</v>
      </c>
      <c r="E724" s="118">
        <v>603</v>
      </c>
      <c r="F724" s="130" t="s">
        <v>839</v>
      </c>
      <c r="G724" s="172">
        <v>43221</v>
      </c>
      <c r="H724" s="61" t="s">
        <v>840</v>
      </c>
      <c r="I724" s="120">
        <v>561</v>
      </c>
      <c r="J724" s="129"/>
      <c r="K724" s="129"/>
      <c r="L724" s="122">
        <v>366200</v>
      </c>
      <c r="M724" s="123">
        <v>0.91</v>
      </c>
      <c r="N724" s="122">
        <v>333240</v>
      </c>
      <c r="O724" s="124"/>
      <c r="P724" s="125">
        <f t="shared" si="12"/>
        <v>653</v>
      </c>
      <c r="Q724" s="126" t="s">
        <v>486</v>
      </c>
    </row>
    <row r="725" s="2" customFormat="1" ht="15.75" customHeight="1" spans="1:17">
      <c r="A725" s="115" t="s">
        <v>1848</v>
      </c>
      <c r="B725" s="116"/>
      <c r="C725" s="128"/>
      <c r="D725" s="118" t="s">
        <v>1375</v>
      </c>
      <c r="E725" s="118">
        <v>604</v>
      </c>
      <c r="F725" s="130" t="s">
        <v>839</v>
      </c>
      <c r="G725" s="172">
        <v>39873</v>
      </c>
      <c r="H725" s="61" t="s">
        <v>840</v>
      </c>
      <c r="I725" s="120">
        <v>477</v>
      </c>
      <c r="J725" s="129"/>
      <c r="K725" s="129"/>
      <c r="L725" s="122">
        <v>311370</v>
      </c>
      <c r="M725" s="123">
        <v>0.64</v>
      </c>
      <c r="N725" s="122">
        <v>199280</v>
      </c>
      <c r="O725" s="124"/>
      <c r="P725" s="125">
        <f t="shared" si="12"/>
        <v>653</v>
      </c>
      <c r="Q725" s="126" t="s">
        <v>486</v>
      </c>
    </row>
    <row r="726" s="2" customFormat="1" ht="15.75" customHeight="1" spans="1:17">
      <c r="A726" s="115" t="s">
        <v>1849</v>
      </c>
      <c r="B726" s="116"/>
      <c r="C726" s="128"/>
      <c r="D726" s="118" t="s">
        <v>1375</v>
      </c>
      <c r="E726" s="118">
        <v>605</v>
      </c>
      <c r="F726" s="130" t="s">
        <v>839</v>
      </c>
      <c r="G726" s="172">
        <v>43221</v>
      </c>
      <c r="H726" s="61" t="s">
        <v>840</v>
      </c>
      <c r="I726" s="120">
        <v>561</v>
      </c>
      <c r="J726" s="129"/>
      <c r="K726" s="129"/>
      <c r="L726" s="122">
        <v>366200</v>
      </c>
      <c r="M726" s="123">
        <v>0.91</v>
      </c>
      <c r="N726" s="122">
        <v>333240</v>
      </c>
      <c r="O726" s="124"/>
      <c r="P726" s="125">
        <f t="shared" si="12"/>
        <v>653</v>
      </c>
      <c r="Q726" s="126" t="s">
        <v>486</v>
      </c>
    </row>
    <row r="727" s="2" customFormat="1" ht="15.75" customHeight="1" spans="1:17">
      <c r="A727" s="115" t="s">
        <v>1850</v>
      </c>
      <c r="B727" s="116"/>
      <c r="C727" s="128"/>
      <c r="D727" s="118" t="s">
        <v>1375</v>
      </c>
      <c r="E727" s="118">
        <v>606</v>
      </c>
      <c r="F727" s="130" t="s">
        <v>839</v>
      </c>
      <c r="G727" s="172">
        <v>39873</v>
      </c>
      <c r="H727" s="61" t="s">
        <v>840</v>
      </c>
      <c r="I727" s="120">
        <v>477</v>
      </c>
      <c r="J727" s="129"/>
      <c r="K727" s="129"/>
      <c r="L727" s="122">
        <v>311370</v>
      </c>
      <c r="M727" s="123">
        <v>0.64</v>
      </c>
      <c r="N727" s="122">
        <v>199280</v>
      </c>
      <c r="O727" s="124"/>
      <c r="P727" s="125">
        <f t="shared" si="12"/>
        <v>653</v>
      </c>
      <c r="Q727" s="126" t="s">
        <v>486</v>
      </c>
    </row>
    <row r="728" s="2" customFormat="1" ht="15.75" customHeight="1" spans="1:17">
      <c r="A728" s="115" t="s">
        <v>1851</v>
      </c>
      <c r="B728" s="116"/>
      <c r="C728" s="128"/>
      <c r="D728" s="118" t="s">
        <v>1375</v>
      </c>
      <c r="E728" s="118">
        <v>607</v>
      </c>
      <c r="F728" s="130" t="s">
        <v>839</v>
      </c>
      <c r="G728" s="172">
        <v>43221</v>
      </c>
      <c r="H728" s="61" t="s">
        <v>840</v>
      </c>
      <c r="I728" s="120">
        <v>561</v>
      </c>
      <c r="J728" s="129"/>
      <c r="K728" s="129"/>
      <c r="L728" s="122">
        <v>366200</v>
      </c>
      <c r="M728" s="123">
        <v>0.91</v>
      </c>
      <c r="N728" s="122">
        <v>333240</v>
      </c>
      <c r="O728" s="124"/>
      <c r="P728" s="125">
        <f t="shared" si="12"/>
        <v>653</v>
      </c>
      <c r="Q728" s="126" t="s">
        <v>486</v>
      </c>
    </row>
    <row r="729" ht="15.75" customHeight="1" spans="1:17">
      <c r="A729" s="115" t="s">
        <v>1852</v>
      </c>
      <c r="B729" s="127"/>
      <c r="C729" s="128"/>
      <c r="D729" s="108" t="s">
        <v>1853</v>
      </c>
      <c r="E729" s="108"/>
      <c r="F729" s="132"/>
      <c r="G729" s="119">
        <v>40878</v>
      </c>
      <c r="H729" s="133" t="s">
        <v>941</v>
      </c>
      <c r="I729" s="134">
        <v>1</v>
      </c>
      <c r="J729" s="135">
        <v>31110</v>
      </c>
      <c r="K729" s="136">
        <v>21135.66</v>
      </c>
      <c r="L729" s="137">
        <v>45430</v>
      </c>
      <c r="M729" s="138">
        <v>0.64</v>
      </c>
      <c r="N729" s="139">
        <v>29080</v>
      </c>
      <c r="O729" s="140"/>
      <c r="P729" s="141"/>
      <c r="Q729" s="142" t="s">
        <v>1854</v>
      </c>
    </row>
    <row r="730" ht="15.75" customHeight="1" spans="1:17">
      <c r="A730" s="115" t="s">
        <v>1855</v>
      </c>
      <c r="B730" s="127"/>
      <c r="C730" s="128"/>
      <c r="D730" s="109" t="s">
        <v>1856</v>
      </c>
      <c r="E730" s="108"/>
      <c r="F730" s="132"/>
      <c r="G730" s="119">
        <v>43281</v>
      </c>
      <c r="H730" s="133" t="s">
        <v>941</v>
      </c>
      <c r="I730" s="134">
        <v>1</v>
      </c>
      <c r="J730" s="135">
        <v>33790</v>
      </c>
      <c r="K730" s="136">
        <v>33388.75</v>
      </c>
      <c r="L730" s="137">
        <v>40160</v>
      </c>
      <c r="M730" s="138">
        <v>0.96</v>
      </c>
      <c r="N730" s="139">
        <v>38550</v>
      </c>
      <c r="O730" s="140"/>
      <c r="P730" s="141"/>
      <c r="Q730" s="142" t="s">
        <v>1854</v>
      </c>
    </row>
    <row r="731" ht="15.75" customHeight="1" spans="1:17">
      <c r="A731" s="115" t="s">
        <v>1857</v>
      </c>
      <c r="B731" s="127"/>
      <c r="C731" s="128"/>
      <c r="D731" s="109" t="s">
        <v>1858</v>
      </c>
      <c r="E731" s="108"/>
      <c r="F731" s="132"/>
      <c r="G731" s="119">
        <v>43373</v>
      </c>
      <c r="H731" s="133" t="s">
        <v>941</v>
      </c>
      <c r="I731" s="134">
        <v>1</v>
      </c>
      <c r="J731" s="135">
        <v>26741</v>
      </c>
      <c r="K731" s="136">
        <v>26741</v>
      </c>
      <c r="L731" s="137">
        <v>31780</v>
      </c>
      <c r="M731" s="138">
        <v>0.97</v>
      </c>
      <c r="N731" s="139">
        <v>30830</v>
      </c>
      <c r="O731" s="140"/>
      <c r="P731" s="141"/>
      <c r="Q731" s="142" t="s">
        <v>1854</v>
      </c>
    </row>
    <row r="732" ht="15.75" customHeight="1" spans="1:17">
      <c r="A732" s="115" t="s">
        <v>1859</v>
      </c>
      <c r="B732" s="127"/>
      <c r="C732" s="128"/>
      <c r="D732" s="108" t="s">
        <v>962</v>
      </c>
      <c r="E732" s="108"/>
      <c r="F732" s="132"/>
      <c r="G732" s="119">
        <v>40848</v>
      </c>
      <c r="H732" s="133" t="s">
        <v>941</v>
      </c>
      <c r="I732" s="134">
        <v>1</v>
      </c>
      <c r="J732" s="135">
        <v>372724</v>
      </c>
      <c r="K732" s="136">
        <v>251743.66</v>
      </c>
      <c r="L732" s="137">
        <v>544230</v>
      </c>
      <c r="M732" s="138">
        <v>0.63</v>
      </c>
      <c r="N732" s="139">
        <v>342860</v>
      </c>
      <c r="O732" s="140"/>
      <c r="P732" s="141"/>
      <c r="Q732" s="142" t="s">
        <v>1860</v>
      </c>
    </row>
    <row r="733" ht="15.75" customHeight="1" spans="1:17">
      <c r="A733" s="115" t="s">
        <v>1861</v>
      </c>
      <c r="B733" s="127"/>
      <c r="C733" s="128"/>
      <c r="D733" s="108" t="s">
        <v>1862</v>
      </c>
      <c r="E733" s="108"/>
      <c r="F733" s="132"/>
      <c r="G733" s="119">
        <v>42125</v>
      </c>
      <c r="H733" s="133" t="s">
        <v>941</v>
      </c>
      <c r="I733" s="134">
        <v>1</v>
      </c>
      <c r="J733" s="135">
        <v>373804</v>
      </c>
      <c r="K733" s="136">
        <v>314618.4</v>
      </c>
      <c r="L733" s="137">
        <v>461190</v>
      </c>
      <c r="M733" s="138">
        <v>0.81</v>
      </c>
      <c r="N733" s="139">
        <v>373560</v>
      </c>
      <c r="O733" s="140"/>
      <c r="P733" s="141"/>
      <c r="Q733" s="142" t="s">
        <v>1860</v>
      </c>
    </row>
    <row r="734" ht="15.75" customHeight="1" spans="1:17">
      <c r="A734" s="115" t="s">
        <v>1863</v>
      </c>
      <c r="B734" s="127"/>
      <c r="C734" s="128"/>
      <c r="D734" s="108" t="s">
        <v>1303</v>
      </c>
      <c r="E734" s="108"/>
      <c r="F734" s="132"/>
      <c r="G734" s="119">
        <v>42461</v>
      </c>
      <c r="H734" s="133" t="s">
        <v>941</v>
      </c>
      <c r="I734" s="134">
        <v>1</v>
      </c>
      <c r="J734" s="135">
        <v>23281.5</v>
      </c>
      <c r="K734" s="136">
        <v>17936.51</v>
      </c>
      <c r="L734" s="137">
        <v>28720</v>
      </c>
      <c r="M734" s="138">
        <v>0.85</v>
      </c>
      <c r="N734" s="139">
        <v>24410</v>
      </c>
      <c r="O734" s="140"/>
      <c r="P734" s="141"/>
      <c r="Q734" s="142" t="s">
        <v>1860</v>
      </c>
    </row>
    <row r="735" ht="15.75" customHeight="1" spans="1:17">
      <c r="A735" s="115" t="s">
        <v>1864</v>
      </c>
      <c r="B735" s="127"/>
      <c r="C735" s="128"/>
      <c r="D735" s="108" t="s">
        <v>1865</v>
      </c>
      <c r="E735" s="108"/>
      <c r="F735" s="132"/>
      <c r="G735" s="119">
        <v>42767</v>
      </c>
      <c r="H735" s="133" t="s">
        <v>941</v>
      </c>
      <c r="I735" s="134">
        <v>1</v>
      </c>
      <c r="J735" s="135">
        <v>15499</v>
      </c>
      <c r="K735" s="136">
        <v>14333.35</v>
      </c>
      <c r="L735" s="137">
        <v>18600</v>
      </c>
      <c r="M735" s="138">
        <v>0.9</v>
      </c>
      <c r="N735" s="139">
        <v>16740</v>
      </c>
      <c r="O735" s="140"/>
      <c r="P735" s="141"/>
      <c r="Q735" s="142" t="s">
        <v>1860</v>
      </c>
    </row>
    <row r="736" ht="15.75" customHeight="1" spans="1:17">
      <c r="A736" s="115" t="s">
        <v>1866</v>
      </c>
      <c r="B736" s="127"/>
      <c r="C736" s="128"/>
      <c r="D736" s="108" t="s">
        <v>1867</v>
      </c>
      <c r="E736" s="108"/>
      <c r="F736" s="132"/>
      <c r="G736" s="119">
        <v>43251</v>
      </c>
      <c r="H736" s="133" t="s">
        <v>941</v>
      </c>
      <c r="I736" s="134">
        <v>1</v>
      </c>
      <c r="J736" s="135">
        <v>160000</v>
      </c>
      <c r="K736" s="136">
        <v>157466.68</v>
      </c>
      <c r="L736" s="137">
        <v>190160</v>
      </c>
      <c r="M736" s="138">
        <v>0.96</v>
      </c>
      <c r="N736" s="139">
        <v>182550</v>
      </c>
      <c r="O736" s="140"/>
      <c r="P736" s="141"/>
      <c r="Q736" s="142" t="s">
        <v>1860</v>
      </c>
    </row>
    <row r="737" ht="15.75" customHeight="1" spans="1:17">
      <c r="A737" s="115" t="s">
        <v>1868</v>
      </c>
      <c r="B737" s="127"/>
      <c r="C737" s="128"/>
      <c r="D737" s="109" t="s">
        <v>1869</v>
      </c>
      <c r="E737" s="108"/>
      <c r="F737" s="132"/>
      <c r="G737" s="119">
        <v>43281</v>
      </c>
      <c r="H737" s="133" t="s">
        <v>941</v>
      </c>
      <c r="I737" s="134">
        <v>1</v>
      </c>
      <c r="J737" s="135">
        <v>12526.3</v>
      </c>
      <c r="K737" s="136">
        <v>12377.56</v>
      </c>
      <c r="L737" s="137">
        <v>14890</v>
      </c>
      <c r="M737" s="138">
        <v>0.96</v>
      </c>
      <c r="N737" s="139">
        <v>14290</v>
      </c>
      <c r="O737" s="140"/>
      <c r="P737" s="141"/>
      <c r="Q737" s="142" t="s">
        <v>1860</v>
      </c>
    </row>
    <row r="738" ht="15.75" customHeight="1" spans="1:17">
      <c r="A738" s="115" t="s">
        <v>1870</v>
      </c>
      <c r="B738" s="127"/>
      <c r="C738" s="128"/>
      <c r="D738" s="108" t="s">
        <v>1871</v>
      </c>
      <c r="E738" s="108"/>
      <c r="F738" s="132"/>
      <c r="G738" s="119">
        <v>43298</v>
      </c>
      <c r="H738" s="133" t="s">
        <v>941</v>
      </c>
      <c r="I738" s="134">
        <v>1</v>
      </c>
      <c r="J738" s="135">
        <v>27828.57</v>
      </c>
      <c r="K738" s="136">
        <v>27608.27</v>
      </c>
      <c r="L738" s="137">
        <v>33070</v>
      </c>
      <c r="M738" s="138">
        <v>0.97</v>
      </c>
      <c r="N738" s="139">
        <v>32080</v>
      </c>
      <c r="O738" s="140"/>
      <c r="P738" s="141"/>
      <c r="Q738" s="142" t="s">
        <v>1860</v>
      </c>
    </row>
    <row r="739" ht="15.75" customHeight="1" spans="1:17">
      <c r="A739" s="115" t="s">
        <v>1872</v>
      </c>
      <c r="B739" s="127"/>
      <c r="C739" s="128"/>
      <c r="D739" s="108" t="s">
        <v>1873</v>
      </c>
      <c r="E739" s="108"/>
      <c r="F739" s="132"/>
      <c r="G739" s="119">
        <v>42979</v>
      </c>
      <c r="H739" s="133" t="s">
        <v>941</v>
      </c>
      <c r="I739" s="134">
        <v>1</v>
      </c>
      <c r="J739" s="135">
        <v>48103.87</v>
      </c>
      <c r="K739" s="136">
        <v>45818.95</v>
      </c>
      <c r="L739" s="137">
        <v>57720</v>
      </c>
      <c r="M739" s="138">
        <v>0.9</v>
      </c>
      <c r="N739" s="139">
        <v>51950</v>
      </c>
      <c r="O739" s="140"/>
      <c r="P739" s="141"/>
      <c r="Q739" s="142" t="s">
        <v>1874</v>
      </c>
    </row>
    <row r="740" ht="15.75" customHeight="1" spans="1:17">
      <c r="A740" s="115" t="s">
        <v>1875</v>
      </c>
      <c r="B740" s="127"/>
      <c r="C740" s="128"/>
      <c r="D740" s="108" t="s">
        <v>1876</v>
      </c>
      <c r="E740" s="108"/>
      <c r="F740" s="132"/>
      <c r="G740" s="119">
        <v>40909</v>
      </c>
      <c r="H740" s="133" t="s">
        <v>941</v>
      </c>
      <c r="I740" s="134">
        <v>1</v>
      </c>
      <c r="J740" s="135">
        <v>244200</v>
      </c>
      <c r="K740" s="136">
        <v>166869.6</v>
      </c>
      <c r="L740" s="137">
        <v>339990</v>
      </c>
      <c r="M740" s="138">
        <v>0.64</v>
      </c>
      <c r="N740" s="139">
        <v>217590</v>
      </c>
      <c r="O740" s="140"/>
      <c r="P740" s="141"/>
      <c r="Q740" s="142" t="s">
        <v>1877</v>
      </c>
    </row>
    <row r="741" ht="15.75" customHeight="1" spans="1:17">
      <c r="A741" s="115" t="s">
        <v>1878</v>
      </c>
      <c r="B741" s="127"/>
      <c r="C741" s="128"/>
      <c r="D741" s="108" t="s">
        <v>1879</v>
      </c>
      <c r="E741" s="108"/>
      <c r="F741" s="132"/>
      <c r="G741" s="119">
        <v>41091</v>
      </c>
      <c r="H741" s="133" t="s">
        <v>941</v>
      </c>
      <c r="I741" s="134">
        <v>1</v>
      </c>
      <c r="J741" s="135">
        <v>88705</v>
      </c>
      <c r="K741" s="136">
        <v>62722.12</v>
      </c>
      <c r="L741" s="137">
        <v>123500</v>
      </c>
      <c r="M741" s="138">
        <v>0.67</v>
      </c>
      <c r="N741" s="139">
        <v>82750</v>
      </c>
      <c r="O741" s="140"/>
      <c r="P741" s="141"/>
      <c r="Q741" s="143" t="s">
        <v>1877</v>
      </c>
    </row>
    <row r="742" ht="15.75" customHeight="1" spans="1:17">
      <c r="A742" s="115" t="s">
        <v>1880</v>
      </c>
      <c r="B742" s="127"/>
      <c r="C742" s="128"/>
      <c r="D742" s="109" t="s">
        <v>1881</v>
      </c>
      <c r="E742" s="108"/>
      <c r="F742" s="132"/>
      <c r="G742" s="119">
        <v>42278</v>
      </c>
      <c r="H742" s="133" t="s">
        <v>941</v>
      </c>
      <c r="I742" s="134">
        <v>1</v>
      </c>
      <c r="J742" s="135">
        <v>3348</v>
      </c>
      <c r="K742" s="136">
        <v>2884.25</v>
      </c>
      <c r="L742" s="137">
        <v>4130</v>
      </c>
      <c r="M742" s="138">
        <v>0.77</v>
      </c>
      <c r="N742" s="139">
        <v>3180</v>
      </c>
      <c r="O742" s="140"/>
      <c r="P742" s="141"/>
      <c r="Q742" s="142" t="s">
        <v>1877</v>
      </c>
    </row>
    <row r="743" ht="15.75" customHeight="1" spans="1:17">
      <c r="A743" s="115" t="s">
        <v>1882</v>
      </c>
      <c r="B743" s="127"/>
      <c r="C743" s="128"/>
      <c r="D743" s="108" t="s">
        <v>1883</v>
      </c>
      <c r="E743" s="108"/>
      <c r="F743" s="132"/>
      <c r="G743" s="119">
        <v>42675</v>
      </c>
      <c r="H743" s="133" t="s">
        <v>941</v>
      </c>
      <c r="I743" s="134">
        <v>1</v>
      </c>
      <c r="J743" s="135">
        <v>53866</v>
      </c>
      <c r="K743" s="136">
        <v>49175.16</v>
      </c>
      <c r="L743" s="137">
        <v>66460</v>
      </c>
      <c r="M743" s="138">
        <v>0.84</v>
      </c>
      <c r="N743" s="139">
        <v>55830</v>
      </c>
      <c r="O743" s="140"/>
      <c r="P743" s="141"/>
      <c r="Q743" s="142" t="s">
        <v>1877</v>
      </c>
    </row>
    <row r="744" ht="15.75" customHeight="1" spans="1:17">
      <c r="A744" s="115" t="s">
        <v>1884</v>
      </c>
      <c r="B744" s="127"/>
      <c r="C744" s="128"/>
      <c r="D744" s="108" t="s">
        <v>1885</v>
      </c>
      <c r="E744" s="108"/>
      <c r="F744" s="132"/>
      <c r="G744" s="119">
        <v>40483</v>
      </c>
      <c r="H744" s="133" t="s">
        <v>941</v>
      </c>
      <c r="I744" s="134">
        <v>1</v>
      </c>
      <c r="J744" s="135">
        <v>65899.2</v>
      </c>
      <c r="K744" s="136">
        <v>41379.3</v>
      </c>
      <c r="L744" s="137">
        <v>98460</v>
      </c>
      <c r="M744" s="138">
        <v>0.58</v>
      </c>
      <c r="N744" s="139">
        <v>57110</v>
      </c>
      <c r="O744" s="140"/>
      <c r="P744" s="141"/>
      <c r="Q744" s="142" t="s">
        <v>1886</v>
      </c>
    </row>
    <row r="745" ht="15.75" customHeight="1" spans="1:17">
      <c r="A745" s="115" t="s">
        <v>1887</v>
      </c>
      <c r="B745" s="127"/>
      <c r="C745" s="128"/>
      <c r="D745" s="109" t="s">
        <v>1888</v>
      </c>
      <c r="E745" s="108"/>
      <c r="F745" s="132"/>
      <c r="G745" s="119">
        <v>40909</v>
      </c>
      <c r="H745" s="133" t="s">
        <v>941</v>
      </c>
      <c r="I745" s="134">
        <v>1</v>
      </c>
      <c r="J745" s="135">
        <v>25457.9</v>
      </c>
      <c r="K745" s="136">
        <v>17396.3</v>
      </c>
      <c r="L745" s="137">
        <v>35440</v>
      </c>
      <c r="M745" s="138">
        <v>0.52</v>
      </c>
      <c r="N745" s="139">
        <v>18430</v>
      </c>
      <c r="O745" s="140"/>
      <c r="P745" s="141"/>
      <c r="Q745" s="142" t="s">
        <v>1886</v>
      </c>
    </row>
    <row r="746" ht="15.75" customHeight="1" spans="1:17">
      <c r="A746" s="115" t="s">
        <v>1889</v>
      </c>
      <c r="B746" s="127"/>
      <c r="C746" s="128"/>
      <c r="D746" s="108" t="s">
        <v>1890</v>
      </c>
      <c r="E746" s="108"/>
      <c r="F746" s="132"/>
      <c r="G746" s="119">
        <v>41122</v>
      </c>
      <c r="H746" s="133" t="s">
        <v>941</v>
      </c>
      <c r="I746" s="134">
        <v>1</v>
      </c>
      <c r="J746" s="135">
        <v>87186.8</v>
      </c>
      <c r="K746" s="136">
        <v>61993.77</v>
      </c>
      <c r="L746" s="137">
        <v>121390</v>
      </c>
      <c r="M746" s="138">
        <v>0.67</v>
      </c>
      <c r="N746" s="139">
        <v>81330</v>
      </c>
      <c r="O746" s="140"/>
      <c r="P746" s="141"/>
      <c r="Q746" s="142" t="s">
        <v>1886</v>
      </c>
    </row>
    <row r="747" ht="15.75" customHeight="1" spans="1:17">
      <c r="A747" s="115" t="s">
        <v>1891</v>
      </c>
      <c r="B747" s="127"/>
      <c r="C747" s="128"/>
      <c r="D747" s="108" t="s">
        <v>1892</v>
      </c>
      <c r="E747" s="108"/>
      <c r="F747" s="132"/>
      <c r="G747" s="119">
        <v>41214</v>
      </c>
      <c r="H747" s="133" t="s">
        <v>941</v>
      </c>
      <c r="I747" s="134">
        <v>1</v>
      </c>
      <c r="J747" s="135">
        <v>1650</v>
      </c>
      <c r="K747" s="136">
        <v>1192.9</v>
      </c>
      <c r="L747" s="137">
        <v>2300</v>
      </c>
      <c r="M747" s="138">
        <v>0.68</v>
      </c>
      <c r="N747" s="139">
        <v>1560</v>
      </c>
      <c r="O747" s="140"/>
      <c r="P747" s="141"/>
      <c r="Q747" s="142" t="s">
        <v>1886</v>
      </c>
    </row>
    <row r="748" ht="15.75" customHeight="1" spans="1:17">
      <c r="A748" s="115" t="s">
        <v>1893</v>
      </c>
      <c r="B748" s="127"/>
      <c r="C748" s="128"/>
      <c r="D748" s="108" t="s">
        <v>1894</v>
      </c>
      <c r="E748" s="108"/>
      <c r="F748" s="132"/>
      <c r="G748" s="119">
        <v>41214</v>
      </c>
      <c r="H748" s="133" t="s">
        <v>941</v>
      </c>
      <c r="I748" s="134">
        <v>1</v>
      </c>
      <c r="J748" s="135">
        <v>13230</v>
      </c>
      <c r="K748" s="136">
        <v>9564.1</v>
      </c>
      <c r="L748" s="137">
        <v>18420</v>
      </c>
      <c r="M748" s="138">
        <v>0.68</v>
      </c>
      <c r="N748" s="139">
        <v>12530</v>
      </c>
      <c r="O748" s="140"/>
      <c r="P748" s="141"/>
      <c r="Q748" s="142" t="s">
        <v>1886</v>
      </c>
    </row>
    <row r="749" ht="15.75" customHeight="1" spans="1:17">
      <c r="A749" s="115" t="s">
        <v>1895</v>
      </c>
      <c r="B749" s="127"/>
      <c r="C749" s="128"/>
      <c r="D749" s="108" t="s">
        <v>1896</v>
      </c>
      <c r="E749" s="108"/>
      <c r="F749" s="132"/>
      <c r="G749" s="119">
        <v>41214</v>
      </c>
      <c r="H749" s="133" t="s">
        <v>941</v>
      </c>
      <c r="I749" s="134">
        <v>1</v>
      </c>
      <c r="J749" s="135">
        <v>70235</v>
      </c>
      <c r="K749" s="136">
        <v>50774.3</v>
      </c>
      <c r="L749" s="137">
        <v>97780</v>
      </c>
      <c r="M749" s="138">
        <v>0.58</v>
      </c>
      <c r="N749" s="139">
        <v>56710</v>
      </c>
      <c r="O749" s="140"/>
      <c r="P749" s="141"/>
      <c r="Q749" s="142" t="s">
        <v>1886</v>
      </c>
    </row>
    <row r="750" ht="15.75" customHeight="1" spans="1:17">
      <c r="A750" s="115" t="s">
        <v>1897</v>
      </c>
      <c r="B750" s="127"/>
      <c r="C750" s="128"/>
      <c r="D750" s="108" t="s">
        <v>1876</v>
      </c>
      <c r="E750" s="108"/>
      <c r="F750" s="132"/>
      <c r="G750" s="119">
        <v>40909</v>
      </c>
      <c r="H750" s="133" t="s">
        <v>941</v>
      </c>
      <c r="I750" s="134">
        <v>1</v>
      </c>
      <c r="J750" s="135">
        <v>58000</v>
      </c>
      <c r="K750" s="136">
        <v>39633.6</v>
      </c>
      <c r="L750" s="137">
        <v>80750</v>
      </c>
      <c r="M750" s="138">
        <v>0.52</v>
      </c>
      <c r="N750" s="139">
        <v>41990</v>
      </c>
      <c r="O750" s="140"/>
      <c r="P750" s="141"/>
      <c r="Q750" s="142" t="s">
        <v>1886</v>
      </c>
    </row>
    <row r="751" ht="15.75" customHeight="1" spans="1:17">
      <c r="A751" s="115" t="s">
        <v>1898</v>
      </c>
      <c r="B751" s="127"/>
      <c r="C751" s="128"/>
      <c r="D751" s="108" t="s">
        <v>1899</v>
      </c>
      <c r="E751" s="108"/>
      <c r="F751" s="132"/>
      <c r="G751" s="119">
        <v>41821</v>
      </c>
      <c r="H751" s="133" t="s">
        <v>941</v>
      </c>
      <c r="I751" s="134">
        <v>1</v>
      </c>
      <c r="J751" s="135">
        <v>60000</v>
      </c>
      <c r="K751" s="136">
        <v>48125</v>
      </c>
      <c r="L751" s="137">
        <v>78100</v>
      </c>
      <c r="M751" s="138">
        <v>0.77</v>
      </c>
      <c r="N751" s="139">
        <v>60140</v>
      </c>
      <c r="O751" s="140"/>
      <c r="P751" s="141"/>
      <c r="Q751" s="142" t="s">
        <v>1886</v>
      </c>
    </row>
    <row r="752" ht="15.75" customHeight="1" spans="1:17">
      <c r="A752" s="115" t="s">
        <v>1900</v>
      </c>
      <c r="B752" s="127"/>
      <c r="C752" s="128"/>
      <c r="D752" s="109" t="s">
        <v>1901</v>
      </c>
      <c r="E752" s="108"/>
      <c r="F752" s="132"/>
      <c r="G752" s="119">
        <v>42186</v>
      </c>
      <c r="H752" s="133" t="s">
        <v>941</v>
      </c>
      <c r="I752" s="134">
        <v>1</v>
      </c>
      <c r="J752" s="135">
        <v>14000</v>
      </c>
      <c r="K752" s="136">
        <v>11894.04</v>
      </c>
      <c r="L752" s="137">
        <v>17270</v>
      </c>
      <c r="M752" s="138">
        <v>0.76</v>
      </c>
      <c r="N752" s="139">
        <v>13130</v>
      </c>
      <c r="O752" s="140"/>
      <c r="P752" s="141"/>
      <c r="Q752" s="142" t="s">
        <v>1886</v>
      </c>
    </row>
    <row r="753" ht="15.75" customHeight="1" spans="1:17">
      <c r="A753" s="115" t="s">
        <v>1902</v>
      </c>
      <c r="B753" s="127"/>
      <c r="C753" s="128"/>
      <c r="D753" s="109" t="s">
        <v>1901</v>
      </c>
      <c r="E753" s="108"/>
      <c r="F753" s="132"/>
      <c r="G753" s="119">
        <v>42248</v>
      </c>
      <c r="H753" s="133" t="s">
        <v>941</v>
      </c>
      <c r="I753" s="134">
        <v>1</v>
      </c>
      <c r="J753" s="135">
        <v>3569</v>
      </c>
      <c r="K753" s="136">
        <v>3060.32</v>
      </c>
      <c r="L753" s="137">
        <v>4400</v>
      </c>
      <c r="M753" s="138">
        <v>0.77</v>
      </c>
      <c r="N753" s="139">
        <v>3390</v>
      </c>
      <c r="O753" s="140"/>
      <c r="P753" s="141"/>
      <c r="Q753" s="142" t="s">
        <v>1886</v>
      </c>
    </row>
    <row r="754" ht="15.75" customHeight="1" spans="1:17">
      <c r="A754" s="115" t="s">
        <v>1903</v>
      </c>
      <c r="B754" s="127"/>
      <c r="C754" s="144"/>
      <c r="D754" s="108" t="s">
        <v>1270</v>
      </c>
      <c r="E754" s="108"/>
      <c r="F754" s="132"/>
      <c r="G754" s="119">
        <v>42552</v>
      </c>
      <c r="H754" s="133" t="s">
        <v>941</v>
      </c>
      <c r="I754" s="134">
        <v>1</v>
      </c>
      <c r="J754" s="135">
        <v>20500</v>
      </c>
      <c r="K754" s="136">
        <v>16280.46</v>
      </c>
      <c r="L754" s="137">
        <v>25290</v>
      </c>
      <c r="M754" s="138">
        <v>0.87</v>
      </c>
      <c r="N754" s="139">
        <v>22000</v>
      </c>
      <c r="O754" s="140"/>
      <c r="P754" s="141"/>
      <c r="Q754" s="143" t="s">
        <v>1886</v>
      </c>
    </row>
    <row r="755" s="77" customFormat="1" ht="15.75" customHeight="1" spans="1:17">
      <c r="A755" s="115" t="s">
        <v>1904</v>
      </c>
      <c r="B755" s="169"/>
      <c r="C755" s="169"/>
      <c r="D755" s="146" t="s">
        <v>1905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1906</v>
      </c>
      <c r="B756" s="174"/>
      <c r="C756" s="175" t="s">
        <v>1907</v>
      </c>
      <c r="D756" s="108" t="s">
        <v>1560</v>
      </c>
      <c r="E756" s="108"/>
      <c r="F756" s="132"/>
      <c r="G756" s="119">
        <v>40878</v>
      </c>
      <c r="H756" s="133" t="s">
        <v>941</v>
      </c>
      <c r="I756" s="134">
        <v>1</v>
      </c>
      <c r="J756" s="135">
        <v>64659.85</v>
      </c>
      <c r="K756" s="136">
        <v>43927.9</v>
      </c>
      <c r="L756" s="137">
        <v>94410</v>
      </c>
      <c r="M756" s="138">
        <v>0.52</v>
      </c>
      <c r="N756" s="139">
        <v>49090</v>
      </c>
      <c r="O756" s="140"/>
      <c r="P756" s="141"/>
      <c r="Q756" s="142" t="s">
        <v>1908</v>
      </c>
    </row>
    <row r="757" ht="15.75" customHeight="1" spans="1:17">
      <c r="A757" s="115" t="s">
        <v>1909</v>
      </c>
      <c r="B757" s="174"/>
      <c r="C757" s="176"/>
      <c r="D757" s="108" t="s">
        <v>1910</v>
      </c>
      <c r="E757" s="108"/>
      <c r="F757" s="132"/>
      <c r="G757" s="119">
        <v>40969</v>
      </c>
      <c r="H757" s="133" t="s">
        <v>941</v>
      </c>
      <c r="I757" s="134">
        <v>1</v>
      </c>
      <c r="J757" s="135">
        <v>18000</v>
      </c>
      <c r="K757" s="136">
        <v>12442.5</v>
      </c>
      <c r="L757" s="137">
        <v>25060</v>
      </c>
      <c r="M757" s="138">
        <v>0.65</v>
      </c>
      <c r="N757" s="139">
        <v>16290</v>
      </c>
      <c r="O757" s="140"/>
      <c r="P757" s="141"/>
      <c r="Q757" s="142" t="s">
        <v>1908</v>
      </c>
    </row>
    <row r="758" ht="15.75" customHeight="1" spans="1:17">
      <c r="A758" s="115" t="s">
        <v>1911</v>
      </c>
      <c r="B758" s="174"/>
      <c r="C758" s="176"/>
      <c r="D758" s="108" t="s">
        <v>1912</v>
      </c>
      <c r="E758" s="108"/>
      <c r="F758" s="132"/>
      <c r="G758" s="119">
        <v>41183</v>
      </c>
      <c r="H758" s="133" t="s">
        <v>941</v>
      </c>
      <c r="I758" s="134">
        <v>1</v>
      </c>
      <c r="J758" s="135">
        <v>3402</v>
      </c>
      <c r="K758" s="136">
        <v>2445.63</v>
      </c>
      <c r="L758" s="137">
        <v>4740</v>
      </c>
      <c r="M758" s="138">
        <v>0.68</v>
      </c>
      <c r="N758" s="139">
        <v>3220</v>
      </c>
      <c r="O758" s="140"/>
      <c r="P758" s="141"/>
      <c r="Q758" s="142" t="s">
        <v>1908</v>
      </c>
    </row>
    <row r="759" ht="15.75" customHeight="1" spans="1:17">
      <c r="A759" s="115" t="s">
        <v>1913</v>
      </c>
      <c r="B759" s="174"/>
      <c r="C759" s="176"/>
      <c r="D759" s="108" t="s">
        <v>1914</v>
      </c>
      <c r="E759" s="108"/>
      <c r="F759" s="132"/>
      <c r="G759" s="119">
        <v>41091</v>
      </c>
      <c r="H759" s="133" t="s">
        <v>941</v>
      </c>
      <c r="I759" s="134">
        <v>1</v>
      </c>
      <c r="J759" s="135">
        <v>60900</v>
      </c>
      <c r="K759" s="136">
        <v>43061.56</v>
      </c>
      <c r="L759" s="137">
        <v>84790</v>
      </c>
      <c r="M759" s="138">
        <v>0.56</v>
      </c>
      <c r="N759" s="139">
        <v>47480</v>
      </c>
      <c r="O759" s="140"/>
      <c r="P759" s="141"/>
      <c r="Q759" s="142" t="s">
        <v>1908</v>
      </c>
    </row>
    <row r="760" ht="15.75" customHeight="1" spans="1:17">
      <c r="A760" s="115" t="s">
        <v>1915</v>
      </c>
      <c r="B760" s="174"/>
      <c r="C760" s="176"/>
      <c r="D760" s="109" t="s">
        <v>1916</v>
      </c>
      <c r="E760" s="108"/>
      <c r="F760" s="132"/>
      <c r="G760" s="119">
        <v>42491</v>
      </c>
      <c r="H760" s="133" t="s">
        <v>941</v>
      </c>
      <c r="I760" s="134">
        <v>1</v>
      </c>
      <c r="J760" s="135">
        <v>4440</v>
      </c>
      <c r="K760" s="136">
        <v>3947.76</v>
      </c>
      <c r="L760" s="137">
        <v>5480</v>
      </c>
      <c r="M760" s="138">
        <v>0.81</v>
      </c>
      <c r="N760" s="139">
        <v>4440</v>
      </c>
      <c r="O760" s="140"/>
      <c r="P760" s="141"/>
      <c r="Q760" s="142" t="s">
        <v>1908</v>
      </c>
    </row>
    <row r="761" ht="15.75" customHeight="1" spans="1:17">
      <c r="A761" s="115" t="s">
        <v>1917</v>
      </c>
      <c r="B761" s="174"/>
      <c r="C761" s="176"/>
      <c r="D761" s="108" t="s">
        <v>1918</v>
      </c>
      <c r="E761" s="108"/>
      <c r="F761" s="132"/>
      <c r="G761" s="119">
        <v>42522</v>
      </c>
      <c r="H761" s="133" t="s">
        <v>941</v>
      </c>
      <c r="I761" s="134">
        <v>1</v>
      </c>
      <c r="J761" s="135">
        <v>2000</v>
      </c>
      <c r="K761" s="136">
        <v>1786.16</v>
      </c>
      <c r="L761" s="137">
        <v>2470</v>
      </c>
      <c r="M761" s="138">
        <v>0.95</v>
      </c>
      <c r="N761" s="139">
        <v>2350</v>
      </c>
      <c r="O761" s="140"/>
      <c r="P761" s="141"/>
      <c r="Q761" s="142" t="s">
        <v>1908</v>
      </c>
    </row>
    <row r="762" ht="15.75" customHeight="1" spans="1:17">
      <c r="A762" s="115" t="s">
        <v>1919</v>
      </c>
      <c r="B762" s="174"/>
      <c r="C762" s="176"/>
      <c r="D762" s="108" t="s">
        <v>1270</v>
      </c>
      <c r="E762" s="108"/>
      <c r="F762" s="132"/>
      <c r="G762" s="119">
        <v>42583</v>
      </c>
      <c r="H762" s="133" t="s">
        <v>941</v>
      </c>
      <c r="I762" s="134">
        <v>1</v>
      </c>
      <c r="J762" s="135">
        <v>23749.75</v>
      </c>
      <c r="K762" s="136">
        <v>21399.5</v>
      </c>
      <c r="L762" s="137">
        <v>29300</v>
      </c>
      <c r="M762" s="138">
        <v>0.87</v>
      </c>
      <c r="N762" s="139">
        <v>25490</v>
      </c>
      <c r="O762" s="140"/>
      <c r="P762" s="141"/>
      <c r="Q762" s="142" t="s">
        <v>1908</v>
      </c>
    </row>
    <row r="763" ht="15.75" customHeight="1" spans="1:17">
      <c r="A763" s="115" t="s">
        <v>1920</v>
      </c>
      <c r="B763" s="174"/>
      <c r="C763" s="176"/>
      <c r="D763" s="108" t="s">
        <v>1921</v>
      </c>
      <c r="E763" s="108"/>
      <c r="F763" s="132"/>
      <c r="G763" s="119">
        <v>43299</v>
      </c>
      <c r="H763" s="133" t="s">
        <v>941</v>
      </c>
      <c r="I763" s="134">
        <v>1</v>
      </c>
      <c r="J763" s="135">
        <v>16735</v>
      </c>
      <c r="K763" s="136">
        <v>16602.52</v>
      </c>
      <c r="L763" s="137">
        <v>19890</v>
      </c>
      <c r="M763" s="138">
        <v>0.97</v>
      </c>
      <c r="N763" s="139">
        <v>19290</v>
      </c>
      <c r="O763" s="140"/>
      <c r="P763" s="141"/>
      <c r="Q763" s="142" t="s">
        <v>1908</v>
      </c>
    </row>
    <row r="764" ht="15.75" customHeight="1" spans="1:17">
      <c r="A764" s="115" t="s">
        <v>1922</v>
      </c>
      <c r="B764" s="174"/>
      <c r="C764" s="176"/>
      <c r="D764" s="108" t="s">
        <v>1923</v>
      </c>
      <c r="E764" s="108"/>
      <c r="F764" s="132"/>
      <c r="G764" s="119">
        <v>43373</v>
      </c>
      <c r="H764" s="133" t="s">
        <v>941</v>
      </c>
      <c r="I764" s="134">
        <v>1</v>
      </c>
      <c r="J764" s="135">
        <v>12535</v>
      </c>
      <c r="K764" s="136">
        <v>12535</v>
      </c>
      <c r="L764" s="137">
        <v>14900</v>
      </c>
      <c r="M764" s="138">
        <v>0.98</v>
      </c>
      <c r="N764" s="139">
        <v>14600</v>
      </c>
      <c r="O764" s="140"/>
      <c r="P764" s="141"/>
      <c r="Q764" s="142" t="s">
        <v>1908</v>
      </c>
    </row>
    <row r="765" ht="15.75" customHeight="1" spans="1:17">
      <c r="A765" s="115" t="s">
        <v>1924</v>
      </c>
      <c r="B765" s="174"/>
      <c r="C765" s="176"/>
      <c r="D765" s="108" t="s">
        <v>1278</v>
      </c>
      <c r="E765" s="108"/>
      <c r="F765" s="132"/>
      <c r="G765" s="119">
        <v>40969</v>
      </c>
      <c r="H765" s="133" t="s">
        <v>941</v>
      </c>
      <c r="I765" s="134">
        <v>1</v>
      </c>
      <c r="J765" s="135">
        <v>66923</v>
      </c>
      <c r="K765" s="136">
        <v>46260.34</v>
      </c>
      <c r="L765" s="137">
        <v>93170</v>
      </c>
      <c r="M765" s="138">
        <v>0.65</v>
      </c>
      <c r="N765" s="139">
        <v>60560</v>
      </c>
      <c r="O765" s="140"/>
      <c r="P765" s="141"/>
      <c r="Q765" s="142" t="s">
        <v>1925</v>
      </c>
    </row>
    <row r="766" ht="15.75" customHeight="1" spans="1:17">
      <c r="A766" s="115" t="s">
        <v>1926</v>
      </c>
      <c r="B766" s="174"/>
      <c r="C766" s="176"/>
      <c r="D766" s="108" t="s">
        <v>962</v>
      </c>
      <c r="E766" s="108"/>
      <c r="F766" s="132"/>
      <c r="G766" s="119">
        <v>41214</v>
      </c>
      <c r="H766" s="133" t="s">
        <v>941</v>
      </c>
      <c r="I766" s="134">
        <v>1</v>
      </c>
      <c r="J766" s="135">
        <v>1004698</v>
      </c>
      <c r="K766" s="136">
        <v>726312.9</v>
      </c>
      <c r="L766" s="137">
        <v>1398780</v>
      </c>
      <c r="M766" s="138">
        <v>0.68</v>
      </c>
      <c r="N766" s="139">
        <v>951170</v>
      </c>
      <c r="O766" s="140"/>
      <c r="P766" s="141"/>
      <c r="Q766" s="142" t="s">
        <v>1925</v>
      </c>
    </row>
    <row r="767" ht="15.75" customHeight="1" spans="1:17">
      <c r="A767" s="115" t="s">
        <v>1927</v>
      </c>
      <c r="B767" s="174"/>
      <c r="C767" s="176"/>
      <c r="D767" s="108" t="s">
        <v>1928</v>
      </c>
      <c r="E767" s="108"/>
      <c r="F767" s="132"/>
      <c r="G767" s="119">
        <v>41214</v>
      </c>
      <c r="H767" s="133" t="s">
        <v>941</v>
      </c>
      <c r="I767" s="134">
        <v>1</v>
      </c>
      <c r="J767" s="135">
        <v>54720</v>
      </c>
      <c r="K767" s="136">
        <v>39558</v>
      </c>
      <c r="L767" s="137">
        <v>76180</v>
      </c>
      <c r="M767" s="138">
        <v>0.68</v>
      </c>
      <c r="N767" s="139">
        <v>51800</v>
      </c>
      <c r="O767" s="140"/>
      <c r="P767" s="141"/>
      <c r="Q767" s="142" t="s">
        <v>1925</v>
      </c>
    </row>
    <row r="768" ht="15.75" customHeight="1" spans="1:17">
      <c r="A768" s="115" t="s">
        <v>1929</v>
      </c>
      <c r="B768" s="174"/>
      <c r="C768" s="176"/>
      <c r="D768" s="108" t="s">
        <v>962</v>
      </c>
      <c r="E768" s="108"/>
      <c r="F768" s="132"/>
      <c r="G768" s="119">
        <v>41214</v>
      </c>
      <c r="H768" s="133" t="s">
        <v>941</v>
      </c>
      <c r="I768" s="134">
        <v>1</v>
      </c>
      <c r="J768" s="135">
        <v>127900</v>
      </c>
      <c r="K768" s="136">
        <v>92461.1</v>
      </c>
      <c r="L768" s="137">
        <v>178070</v>
      </c>
      <c r="M768" s="138">
        <v>0.68</v>
      </c>
      <c r="N768" s="139">
        <v>121090</v>
      </c>
      <c r="O768" s="140"/>
      <c r="P768" s="141"/>
      <c r="Q768" s="142" t="s">
        <v>1925</v>
      </c>
    </row>
    <row r="769" ht="15.75" customHeight="1" spans="1:17">
      <c r="A769" s="115" t="s">
        <v>1930</v>
      </c>
      <c r="B769" s="174"/>
      <c r="C769" s="176"/>
      <c r="D769" s="108" t="s">
        <v>962</v>
      </c>
      <c r="E769" s="108"/>
      <c r="F769" s="132"/>
      <c r="G769" s="119">
        <v>41365</v>
      </c>
      <c r="H769" s="133" t="s">
        <v>941</v>
      </c>
      <c r="I769" s="134">
        <v>1</v>
      </c>
      <c r="J769" s="135">
        <v>54720</v>
      </c>
      <c r="K769" s="136">
        <v>40641</v>
      </c>
      <c r="L769" s="137">
        <v>74330</v>
      </c>
      <c r="M769" s="138">
        <v>0.7</v>
      </c>
      <c r="N769" s="139">
        <v>52030</v>
      </c>
      <c r="O769" s="140"/>
      <c r="P769" s="141"/>
      <c r="Q769" s="142" t="s">
        <v>1925</v>
      </c>
    </row>
    <row r="770" ht="15.75" customHeight="1" spans="1:17">
      <c r="A770" s="115" t="s">
        <v>1931</v>
      </c>
      <c r="B770" s="174"/>
      <c r="C770" s="176"/>
      <c r="D770" s="108" t="s">
        <v>1928</v>
      </c>
      <c r="E770" s="108"/>
      <c r="F770" s="132"/>
      <c r="G770" s="119">
        <v>41214</v>
      </c>
      <c r="H770" s="133" t="s">
        <v>941</v>
      </c>
      <c r="I770" s="134">
        <v>1</v>
      </c>
      <c r="J770" s="135">
        <v>22637</v>
      </c>
      <c r="K770" s="136">
        <v>16365</v>
      </c>
      <c r="L770" s="137">
        <v>31520</v>
      </c>
      <c r="M770" s="138">
        <v>0.79</v>
      </c>
      <c r="N770" s="139">
        <v>24900</v>
      </c>
      <c r="O770" s="140"/>
      <c r="P770" s="141"/>
      <c r="Q770" s="142" t="s">
        <v>1925</v>
      </c>
    </row>
    <row r="771" ht="15.75" customHeight="1" spans="1:17">
      <c r="A771" s="115" t="s">
        <v>1932</v>
      </c>
      <c r="B771" s="174"/>
      <c r="C771" s="176"/>
      <c r="D771" s="108" t="s">
        <v>1933</v>
      </c>
      <c r="E771" s="108"/>
      <c r="F771" s="132"/>
      <c r="G771" s="119">
        <v>41579</v>
      </c>
      <c r="H771" s="133" t="s">
        <v>941</v>
      </c>
      <c r="I771" s="134">
        <v>1</v>
      </c>
      <c r="J771" s="135">
        <v>4300</v>
      </c>
      <c r="K771" s="136">
        <v>3312.84</v>
      </c>
      <c r="L771" s="137">
        <v>5840</v>
      </c>
      <c r="M771" s="138">
        <v>0.73</v>
      </c>
      <c r="N771" s="139">
        <v>4260</v>
      </c>
      <c r="O771" s="140"/>
      <c r="P771" s="141"/>
      <c r="Q771" s="142" t="s">
        <v>1925</v>
      </c>
    </row>
    <row r="772" ht="15.75" customHeight="1" spans="1:17">
      <c r="A772" s="115" t="s">
        <v>1934</v>
      </c>
      <c r="B772" s="174"/>
      <c r="C772" s="176"/>
      <c r="D772" s="108" t="s">
        <v>962</v>
      </c>
      <c r="E772" s="108"/>
      <c r="F772" s="132"/>
      <c r="G772" s="119">
        <v>41609</v>
      </c>
      <c r="H772" s="133" t="s">
        <v>941</v>
      </c>
      <c r="I772" s="134">
        <v>1</v>
      </c>
      <c r="J772" s="135">
        <v>472100</v>
      </c>
      <c r="K772" s="136">
        <v>365582.39</v>
      </c>
      <c r="L772" s="137">
        <v>641240</v>
      </c>
      <c r="M772" s="138">
        <v>0.74</v>
      </c>
      <c r="N772" s="139">
        <v>474520</v>
      </c>
      <c r="O772" s="140"/>
      <c r="P772" s="141"/>
      <c r="Q772" s="143" t="s">
        <v>1925</v>
      </c>
    </row>
    <row r="773" ht="15.75" customHeight="1" spans="1:17">
      <c r="A773" s="115" t="s">
        <v>1935</v>
      </c>
      <c r="B773" s="174"/>
      <c r="C773" s="176"/>
      <c r="D773" s="108" t="s">
        <v>1936</v>
      </c>
      <c r="E773" s="108"/>
      <c r="F773" s="132"/>
      <c r="G773" s="119">
        <v>41974</v>
      </c>
      <c r="H773" s="133" t="s">
        <v>941</v>
      </c>
      <c r="I773" s="134">
        <v>1</v>
      </c>
      <c r="J773" s="135">
        <v>157881</v>
      </c>
      <c r="K773" s="136">
        <v>129758.7</v>
      </c>
      <c r="L773" s="137">
        <v>205510</v>
      </c>
      <c r="M773" s="138">
        <v>0.79</v>
      </c>
      <c r="N773" s="139">
        <v>162350</v>
      </c>
      <c r="O773" s="140"/>
      <c r="P773" s="141"/>
      <c r="Q773" s="142" t="s">
        <v>1925</v>
      </c>
    </row>
    <row r="774" ht="15.75" customHeight="1" spans="1:17">
      <c r="A774" s="115" t="s">
        <v>1937</v>
      </c>
      <c r="B774" s="174"/>
      <c r="C774" s="176"/>
      <c r="D774" s="108" t="s">
        <v>1938</v>
      </c>
      <c r="E774" s="108"/>
      <c r="F774" s="132"/>
      <c r="G774" s="119">
        <v>43312</v>
      </c>
      <c r="H774" s="133" t="s">
        <v>941</v>
      </c>
      <c r="I774" s="134">
        <v>1</v>
      </c>
      <c r="J774" s="135">
        <v>46392</v>
      </c>
      <c r="K774" s="136">
        <v>46024.72</v>
      </c>
      <c r="L774" s="137">
        <v>55140</v>
      </c>
      <c r="M774" s="138">
        <v>0.96</v>
      </c>
      <c r="N774" s="139">
        <v>52930</v>
      </c>
      <c r="O774" s="140"/>
      <c r="P774" s="141"/>
      <c r="Q774" s="142" t="s">
        <v>1925</v>
      </c>
    </row>
    <row r="775" ht="15.75" customHeight="1" spans="1:17">
      <c r="A775" s="115" t="s">
        <v>1939</v>
      </c>
      <c r="B775" s="174"/>
      <c r="C775" s="177"/>
      <c r="D775" s="108" t="s">
        <v>1940</v>
      </c>
      <c r="E775" s="108"/>
      <c r="F775" s="132"/>
      <c r="G775" s="119">
        <v>43312</v>
      </c>
      <c r="H775" s="133" t="s">
        <v>941</v>
      </c>
      <c r="I775" s="134">
        <v>1</v>
      </c>
      <c r="J775" s="135">
        <v>45873.5</v>
      </c>
      <c r="K775" s="136">
        <v>45510.34</v>
      </c>
      <c r="L775" s="137">
        <v>54520</v>
      </c>
      <c r="M775" s="138">
        <v>0.96</v>
      </c>
      <c r="N775" s="139">
        <v>52340</v>
      </c>
      <c r="O775" s="140"/>
      <c r="P775" s="141"/>
      <c r="Q775" s="142" t="s">
        <v>1925</v>
      </c>
    </row>
    <row r="776" s="77" customFormat="1" ht="15.75" customHeight="1" spans="1:17">
      <c r="A776" s="115" t="s">
        <v>1941</v>
      </c>
      <c r="B776" s="163"/>
      <c r="C776" s="163"/>
      <c r="D776" s="146" t="s">
        <v>1942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1943</v>
      </c>
      <c r="B777" s="115"/>
      <c r="C777" s="164" t="s">
        <v>1944</v>
      </c>
      <c r="D777" s="130" t="s">
        <v>847</v>
      </c>
      <c r="E777" s="130">
        <v>1</v>
      </c>
      <c r="F777" s="130" t="s">
        <v>839</v>
      </c>
      <c r="G777" s="119">
        <v>39539</v>
      </c>
      <c r="H777" s="61" t="s">
        <v>840</v>
      </c>
      <c r="I777" s="120">
        <v>1536</v>
      </c>
      <c r="J777" s="178">
        <v>11269480.94</v>
      </c>
      <c r="K777" s="179">
        <v>7427897.82</v>
      </c>
      <c r="L777" s="122">
        <v>983140</v>
      </c>
      <c r="M777" s="123">
        <v>0.61</v>
      </c>
      <c r="N777" s="122">
        <v>599720</v>
      </c>
      <c r="O777" s="124"/>
      <c r="P777" s="125">
        <f t="shared" ref="P777:P806" si="13">L777/I777</f>
        <v>640</v>
      </c>
      <c r="Q777" s="126" t="s">
        <v>1945</v>
      </c>
    </row>
    <row r="778" s="2" customFormat="1" ht="15.75" customHeight="1" spans="1:17">
      <c r="A778" s="115" t="s">
        <v>1946</v>
      </c>
      <c r="B778" s="115"/>
      <c r="C778" s="156"/>
      <c r="D778" s="130" t="s">
        <v>847</v>
      </c>
      <c r="E778" s="130">
        <v>2</v>
      </c>
      <c r="F778" s="130" t="s">
        <v>839</v>
      </c>
      <c r="G778" s="119">
        <v>42856</v>
      </c>
      <c r="H778" s="61" t="s">
        <v>840</v>
      </c>
      <c r="I778" s="120">
        <v>1536</v>
      </c>
      <c r="J778" s="129"/>
      <c r="K778" s="129"/>
      <c r="L778" s="122">
        <v>983140</v>
      </c>
      <c r="M778" s="123">
        <v>0.88</v>
      </c>
      <c r="N778" s="122">
        <v>865160</v>
      </c>
      <c r="O778" s="124"/>
      <c r="P778" s="125">
        <f t="shared" si="13"/>
        <v>640</v>
      </c>
      <c r="Q778" s="126" t="s">
        <v>1945</v>
      </c>
    </row>
    <row r="779" s="2" customFormat="1" ht="15.75" customHeight="1" spans="1:17">
      <c r="A779" s="115" t="s">
        <v>1947</v>
      </c>
      <c r="B779" s="115"/>
      <c r="C779" s="156"/>
      <c r="D779" s="130" t="s">
        <v>847</v>
      </c>
      <c r="E779" s="130">
        <v>3</v>
      </c>
      <c r="F779" s="130" t="s">
        <v>839</v>
      </c>
      <c r="G779" s="119">
        <v>39539</v>
      </c>
      <c r="H779" s="61" t="s">
        <v>840</v>
      </c>
      <c r="I779" s="120">
        <v>1536</v>
      </c>
      <c r="J779" s="129"/>
      <c r="K779" s="129"/>
      <c r="L779" s="122">
        <v>983140</v>
      </c>
      <c r="M779" s="123">
        <v>0.61</v>
      </c>
      <c r="N779" s="122">
        <v>599720</v>
      </c>
      <c r="O779" s="124"/>
      <c r="P779" s="125">
        <f t="shared" si="13"/>
        <v>640</v>
      </c>
      <c r="Q779" s="126" t="s">
        <v>1945</v>
      </c>
    </row>
    <row r="780" s="2" customFormat="1" ht="15.75" customHeight="1" spans="1:17">
      <c r="A780" s="115" t="s">
        <v>1948</v>
      </c>
      <c r="B780" s="115"/>
      <c r="C780" s="156"/>
      <c r="D780" s="130" t="s">
        <v>847</v>
      </c>
      <c r="E780" s="130">
        <v>4</v>
      </c>
      <c r="F780" s="130" t="s">
        <v>839</v>
      </c>
      <c r="G780" s="119">
        <v>42856</v>
      </c>
      <c r="H780" s="61" t="s">
        <v>840</v>
      </c>
      <c r="I780" s="120">
        <v>1536</v>
      </c>
      <c r="J780" s="129"/>
      <c r="K780" s="129"/>
      <c r="L780" s="122">
        <v>983140</v>
      </c>
      <c r="M780" s="123">
        <v>0.88</v>
      </c>
      <c r="N780" s="122">
        <v>865160</v>
      </c>
      <c r="O780" s="124"/>
      <c r="P780" s="125">
        <f t="shared" si="13"/>
        <v>640</v>
      </c>
      <c r="Q780" s="126" t="s">
        <v>1945</v>
      </c>
    </row>
    <row r="781" s="2" customFormat="1" ht="15.75" customHeight="1" spans="1:17">
      <c r="A781" s="115" t="s">
        <v>1949</v>
      </c>
      <c r="B781" s="115"/>
      <c r="C781" s="156"/>
      <c r="D781" s="130" t="s">
        <v>847</v>
      </c>
      <c r="E781" s="130">
        <v>5</v>
      </c>
      <c r="F781" s="130" t="s">
        <v>839</v>
      </c>
      <c r="G781" s="119">
        <v>39539</v>
      </c>
      <c r="H781" s="61" t="s">
        <v>840</v>
      </c>
      <c r="I781" s="120">
        <v>1536</v>
      </c>
      <c r="J781" s="129"/>
      <c r="K781" s="129"/>
      <c r="L781" s="122">
        <v>983140</v>
      </c>
      <c r="M781" s="123">
        <v>0.61</v>
      </c>
      <c r="N781" s="122">
        <v>599720</v>
      </c>
      <c r="O781" s="124"/>
      <c r="P781" s="125">
        <f t="shared" si="13"/>
        <v>640</v>
      </c>
      <c r="Q781" s="126" t="s">
        <v>1945</v>
      </c>
    </row>
    <row r="782" s="75" customFormat="1" ht="15.75" customHeight="1" spans="1:17">
      <c r="A782" s="115" t="s">
        <v>1950</v>
      </c>
      <c r="B782" s="115"/>
      <c r="C782" s="156"/>
      <c r="D782" s="130" t="s">
        <v>847</v>
      </c>
      <c r="E782" s="130">
        <v>6</v>
      </c>
      <c r="F782" s="130" t="s">
        <v>839</v>
      </c>
      <c r="G782" s="119">
        <v>42856</v>
      </c>
      <c r="H782" s="61" t="s">
        <v>840</v>
      </c>
      <c r="I782" s="120">
        <v>1536</v>
      </c>
      <c r="J782" s="129"/>
      <c r="K782" s="129"/>
      <c r="L782" s="122">
        <v>983140</v>
      </c>
      <c r="M782" s="123">
        <v>0.88</v>
      </c>
      <c r="N782" s="122">
        <v>865160</v>
      </c>
      <c r="O782" s="124"/>
      <c r="P782" s="125">
        <f t="shared" si="13"/>
        <v>640</v>
      </c>
      <c r="Q782" s="126" t="s">
        <v>1945</v>
      </c>
    </row>
    <row r="783" s="2" customFormat="1" ht="15.75" customHeight="1" spans="1:17">
      <c r="A783" s="115" t="s">
        <v>1951</v>
      </c>
      <c r="B783" s="115"/>
      <c r="C783" s="156"/>
      <c r="D783" s="130" t="s">
        <v>847</v>
      </c>
      <c r="E783" s="130">
        <v>7</v>
      </c>
      <c r="F783" s="130" t="s">
        <v>839</v>
      </c>
      <c r="G783" s="119">
        <v>39539</v>
      </c>
      <c r="H783" s="61" t="s">
        <v>840</v>
      </c>
      <c r="I783" s="120">
        <v>1536</v>
      </c>
      <c r="J783" s="129"/>
      <c r="K783" s="129"/>
      <c r="L783" s="122">
        <v>983140</v>
      </c>
      <c r="M783" s="123">
        <v>0.61</v>
      </c>
      <c r="N783" s="122">
        <v>599720</v>
      </c>
      <c r="O783" s="124"/>
      <c r="P783" s="125">
        <f t="shared" si="13"/>
        <v>640</v>
      </c>
      <c r="Q783" s="126" t="s">
        <v>1945</v>
      </c>
    </row>
    <row r="784" s="2" customFormat="1" ht="15.75" customHeight="1" spans="1:17">
      <c r="A784" s="115" t="s">
        <v>1952</v>
      </c>
      <c r="B784" s="115"/>
      <c r="C784" s="156"/>
      <c r="D784" s="130" t="s">
        <v>847</v>
      </c>
      <c r="E784" s="130">
        <v>8</v>
      </c>
      <c r="F784" s="130" t="s">
        <v>839</v>
      </c>
      <c r="G784" s="119">
        <v>42856</v>
      </c>
      <c r="H784" s="61" t="s">
        <v>840</v>
      </c>
      <c r="I784" s="120">
        <v>1536</v>
      </c>
      <c r="J784" s="129"/>
      <c r="K784" s="129"/>
      <c r="L784" s="122">
        <v>983140</v>
      </c>
      <c r="M784" s="123">
        <v>0.88</v>
      </c>
      <c r="N784" s="122">
        <v>865160</v>
      </c>
      <c r="O784" s="124"/>
      <c r="P784" s="125">
        <f t="shared" si="13"/>
        <v>640</v>
      </c>
      <c r="Q784" s="126" t="s">
        <v>1945</v>
      </c>
    </row>
    <row r="785" s="2" customFormat="1" ht="15.75" customHeight="1" spans="1:17">
      <c r="A785" s="115" t="s">
        <v>1953</v>
      </c>
      <c r="B785" s="115"/>
      <c r="C785" s="156"/>
      <c r="D785" s="130" t="s">
        <v>847</v>
      </c>
      <c r="E785" s="130">
        <v>9</v>
      </c>
      <c r="F785" s="130" t="s">
        <v>839</v>
      </c>
      <c r="G785" s="119">
        <v>39539</v>
      </c>
      <c r="H785" s="61" t="s">
        <v>840</v>
      </c>
      <c r="I785" s="120">
        <v>1536</v>
      </c>
      <c r="J785" s="129"/>
      <c r="K785" s="129"/>
      <c r="L785" s="122">
        <v>983140</v>
      </c>
      <c r="M785" s="123">
        <v>0.61</v>
      </c>
      <c r="N785" s="122">
        <v>599720</v>
      </c>
      <c r="O785" s="124"/>
      <c r="P785" s="125">
        <f t="shared" si="13"/>
        <v>640</v>
      </c>
      <c r="Q785" s="126" t="s">
        <v>1945</v>
      </c>
    </row>
    <row r="786" s="2" customFormat="1" ht="15.75" customHeight="1" spans="1:17">
      <c r="A786" s="115" t="s">
        <v>1954</v>
      </c>
      <c r="B786" s="115"/>
      <c r="C786" s="156"/>
      <c r="D786" s="130" t="s">
        <v>847</v>
      </c>
      <c r="E786" s="130">
        <v>10</v>
      </c>
      <c r="F786" s="130" t="s">
        <v>839</v>
      </c>
      <c r="G786" s="119">
        <v>42856</v>
      </c>
      <c r="H786" s="61" t="s">
        <v>840</v>
      </c>
      <c r="I786" s="120">
        <v>1536</v>
      </c>
      <c r="J786" s="129"/>
      <c r="K786" s="129"/>
      <c r="L786" s="122">
        <v>983140</v>
      </c>
      <c r="M786" s="123">
        <v>0.88</v>
      </c>
      <c r="N786" s="122">
        <v>865160</v>
      </c>
      <c r="O786" s="124"/>
      <c r="P786" s="125">
        <f t="shared" si="13"/>
        <v>640</v>
      </c>
      <c r="Q786" s="126" t="s">
        <v>1945</v>
      </c>
    </row>
    <row r="787" s="2" customFormat="1" ht="15.75" customHeight="1" spans="1:17">
      <c r="A787" s="115" t="s">
        <v>1955</v>
      </c>
      <c r="B787" s="115"/>
      <c r="C787" s="156"/>
      <c r="D787" s="130" t="s">
        <v>847</v>
      </c>
      <c r="E787" s="130">
        <v>11</v>
      </c>
      <c r="F787" s="130" t="s">
        <v>839</v>
      </c>
      <c r="G787" s="119">
        <v>39539</v>
      </c>
      <c r="H787" s="61" t="s">
        <v>840</v>
      </c>
      <c r="I787" s="120">
        <v>1536</v>
      </c>
      <c r="J787" s="129"/>
      <c r="K787" s="129"/>
      <c r="L787" s="122">
        <v>983140</v>
      </c>
      <c r="M787" s="123">
        <v>0.61</v>
      </c>
      <c r="N787" s="122">
        <v>599720</v>
      </c>
      <c r="O787" s="124"/>
      <c r="P787" s="125">
        <f t="shared" si="13"/>
        <v>640</v>
      </c>
      <c r="Q787" s="126" t="s">
        <v>1945</v>
      </c>
    </row>
    <row r="788" s="2" customFormat="1" ht="15.75" customHeight="1" spans="1:17">
      <c r="A788" s="115" t="s">
        <v>1956</v>
      </c>
      <c r="B788" s="115"/>
      <c r="C788" s="156"/>
      <c r="D788" s="130" t="s">
        <v>847</v>
      </c>
      <c r="E788" s="130">
        <v>12</v>
      </c>
      <c r="F788" s="130" t="s">
        <v>839</v>
      </c>
      <c r="G788" s="119">
        <v>42856</v>
      </c>
      <c r="H788" s="61" t="s">
        <v>840</v>
      </c>
      <c r="I788" s="120">
        <v>1536</v>
      </c>
      <c r="J788" s="129"/>
      <c r="K788" s="129"/>
      <c r="L788" s="122">
        <v>983140</v>
      </c>
      <c r="M788" s="123">
        <v>0.88</v>
      </c>
      <c r="N788" s="122">
        <v>865160</v>
      </c>
      <c r="O788" s="124"/>
      <c r="P788" s="125">
        <f t="shared" si="13"/>
        <v>640</v>
      </c>
      <c r="Q788" s="126" t="s">
        <v>1945</v>
      </c>
    </row>
    <row r="789" s="2" customFormat="1" ht="15.75" customHeight="1" spans="1:17">
      <c r="A789" s="115" t="s">
        <v>1957</v>
      </c>
      <c r="B789" s="115"/>
      <c r="C789" s="156"/>
      <c r="D789" s="130" t="s">
        <v>847</v>
      </c>
      <c r="E789" s="130">
        <v>13</v>
      </c>
      <c r="F789" s="130" t="s">
        <v>839</v>
      </c>
      <c r="G789" s="119">
        <v>39539</v>
      </c>
      <c r="H789" s="61" t="s">
        <v>840</v>
      </c>
      <c r="I789" s="120">
        <v>1536</v>
      </c>
      <c r="J789" s="129"/>
      <c r="K789" s="129"/>
      <c r="L789" s="122">
        <v>983140</v>
      </c>
      <c r="M789" s="123">
        <v>0.61</v>
      </c>
      <c r="N789" s="122">
        <v>599720</v>
      </c>
      <c r="O789" s="124"/>
      <c r="P789" s="125">
        <f t="shared" si="13"/>
        <v>640</v>
      </c>
      <c r="Q789" s="126" t="s">
        <v>1945</v>
      </c>
    </row>
    <row r="790" s="2" customFormat="1" ht="15.75" customHeight="1" spans="1:17">
      <c r="A790" s="115" t="s">
        <v>1958</v>
      </c>
      <c r="B790" s="115"/>
      <c r="C790" s="156"/>
      <c r="D790" s="130" t="s">
        <v>847</v>
      </c>
      <c r="E790" s="130">
        <v>14</v>
      </c>
      <c r="F790" s="130" t="s">
        <v>839</v>
      </c>
      <c r="G790" s="119">
        <v>39539</v>
      </c>
      <c r="H790" s="61" t="s">
        <v>840</v>
      </c>
      <c r="I790" s="120">
        <v>1536</v>
      </c>
      <c r="J790" s="129"/>
      <c r="K790" s="129"/>
      <c r="L790" s="122">
        <v>983140</v>
      </c>
      <c r="M790" s="123">
        <v>0.61</v>
      </c>
      <c r="N790" s="122">
        <v>599720</v>
      </c>
      <c r="O790" s="124"/>
      <c r="P790" s="125">
        <f t="shared" si="13"/>
        <v>640</v>
      </c>
      <c r="Q790" s="126" t="s">
        <v>1945</v>
      </c>
    </row>
    <row r="791" s="3" customFormat="1" ht="15.75" customHeight="1" spans="1:17">
      <c r="A791" s="115" t="s">
        <v>1959</v>
      </c>
      <c r="B791" s="115"/>
      <c r="C791" s="156"/>
      <c r="D791" s="130" t="s">
        <v>1762</v>
      </c>
      <c r="E791" s="130">
        <v>1</v>
      </c>
      <c r="F791" s="130" t="s">
        <v>839</v>
      </c>
      <c r="G791" s="119">
        <v>39539</v>
      </c>
      <c r="H791" s="61" t="s">
        <v>840</v>
      </c>
      <c r="I791" s="120">
        <v>1536</v>
      </c>
      <c r="J791" s="129"/>
      <c r="K791" s="129"/>
      <c r="L791" s="122">
        <v>983140</v>
      </c>
      <c r="M791" s="123">
        <v>0.61</v>
      </c>
      <c r="N791" s="122">
        <v>599720</v>
      </c>
      <c r="O791" s="124"/>
      <c r="P791" s="125">
        <f t="shared" si="13"/>
        <v>640</v>
      </c>
      <c r="Q791" s="126" t="s">
        <v>1945</v>
      </c>
    </row>
    <row r="792" s="3" customFormat="1" ht="15.75" customHeight="1" spans="1:17">
      <c r="A792" s="115" t="s">
        <v>1960</v>
      </c>
      <c r="B792" s="115"/>
      <c r="C792" s="156"/>
      <c r="D792" s="130" t="s">
        <v>1762</v>
      </c>
      <c r="E792" s="130">
        <v>2</v>
      </c>
      <c r="F792" s="130" t="s">
        <v>839</v>
      </c>
      <c r="G792" s="119">
        <v>42856</v>
      </c>
      <c r="H792" s="61" t="s">
        <v>840</v>
      </c>
      <c r="I792" s="120">
        <v>1536</v>
      </c>
      <c r="J792" s="129"/>
      <c r="K792" s="129"/>
      <c r="L792" s="122">
        <v>983140</v>
      </c>
      <c r="M792" s="123">
        <v>0.88</v>
      </c>
      <c r="N792" s="122">
        <v>865160</v>
      </c>
      <c r="O792" s="124"/>
      <c r="P792" s="125">
        <f t="shared" si="13"/>
        <v>640</v>
      </c>
      <c r="Q792" s="126" t="s">
        <v>1945</v>
      </c>
    </row>
    <row r="793" s="3" customFormat="1" ht="15.75" customHeight="1" spans="1:17">
      <c r="A793" s="115" t="s">
        <v>1961</v>
      </c>
      <c r="B793" s="115"/>
      <c r="C793" s="156"/>
      <c r="D793" s="130" t="s">
        <v>1762</v>
      </c>
      <c r="E793" s="130">
        <v>3</v>
      </c>
      <c r="F793" s="130" t="s">
        <v>839</v>
      </c>
      <c r="G793" s="119">
        <v>39539</v>
      </c>
      <c r="H793" s="61" t="s">
        <v>840</v>
      </c>
      <c r="I793" s="120">
        <v>1536</v>
      </c>
      <c r="J793" s="129"/>
      <c r="K793" s="129"/>
      <c r="L793" s="122">
        <v>983140</v>
      </c>
      <c r="M793" s="123">
        <v>0.61</v>
      </c>
      <c r="N793" s="122">
        <v>599720</v>
      </c>
      <c r="O793" s="124"/>
      <c r="P793" s="125">
        <f t="shared" si="13"/>
        <v>640</v>
      </c>
      <c r="Q793" s="126" t="s">
        <v>1945</v>
      </c>
    </row>
    <row r="794" s="3" customFormat="1" ht="15.75" customHeight="1" spans="1:17">
      <c r="A794" s="115" t="s">
        <v>1962</v>
      </c>
      <c r="B794" s="115"/>
      <c r="C794" s="156"/>
      <c r="D794" s="130" t="s">
        <v>1762</v>
      </c>
      <c r="E794" s="130">
        <v>4</v>
      </c>
      <c r="F794" s="130" t="s">
        <v>839</v>
      </c>
      <c r="G794" s="119">
        <v>42856</v>
      </c>
      <c r="H794" s="61" t="s">
        <v>840</v>
      </c>
      <c r="I794" s="120">
        <v>1536</v>
      </c>
      <c r="J794" s="129"/>
      <c r="K794" s="129"/>
      <c r="L794" s="122">
        <v>983140</v>
      </c>
      <c r="M794" s="123">
        <v>0.88</v>
      </c>
      <c r="N794" s="122">
        <v>865160</v>
      </c>
      <c r="O794" s="124"/>
      <c r="P794" s="125">
        <f t="shared" si="13"/>
        <v>640</v>
      </c>
      <c r="Q794" s="126" t="s">
        <v>1945</v>
      </c>
    </row>
    <row r="795" s="3" customFormat="1" ht="15.75" customHeight="1" spans="1:17">
      <c r="A795" s="115" t="s">
        <v>1963</v>
      </c>
      <c r="B795" s="115"/>
      <c r="C795" s="156"/>
      <c r="D795" s="130" t="s">
        <v>1762</v>
      </c>
      <c r="E795" s="130">
        <v>5</v>
      </c>
      <c r="F795" s="130" t="s">
        <v>839</v>
      </c>
      <c r="G795" s="119">
        <v>39539</v>
      </c>
      <c r="H795" s="61" t="s">
        <v>840</v>
      </c>
      <c r="I795" s="120">
        <v>1536</v>
      </c>
      <c r="J795" s="129"/>
      <c r="K795" s="129"/>
      <c r="L795" s="122">
        <v>983140</v>
      </c>
      <c r="M795" s="123">
        <v>0.61</v>
      </c>
      <c r="N795" s="122">
        <v>599720</v>
      </c>
      <c r="O795" s="124"/>
      <c r="P795" s="125">
        <f t="shared" si="13"/>
        <v>640</v>
      </c>
      <c r="Q795" s="126" t="s">
        <v>1945</v>
      </c>
    </row>
    <row r="796" s="3" customFormat="1" ht="15.75" customHeight="1" spans="1:17">
      <c r="A796" s="115" t="s">
        <v>1964</v>
      </c>
      <c r="B796" s="115"/>
      <c r="C796" s="156"/>
      <c r="D796" s="130" t="s">
        <v>1762</v>
      </c>
      <c r="E796" s="130">
        <v>6</v>
      </c>
      <c r="F796" s="130" t="s">
        <v>839</v>
      </c>
      <c r="G796" s="119">
        <v>42856</v>
      </c>
      <c r="H796" s="61" t="s">
        <v>840</v>
      </c>
      <c r="I796" s="120">
        <v>1536</v>
      </c>
      <c r="J796" s="129"/>
      <c r="K796" s="129"/>
      <c r="L796" s="122">
        <v>983140</v>
      </c>
      <c r="M796" s="123">
        <v>0.88</v>
      </c>
      <c r="N796" s="122">
        <v>865160</v>
      </c>
      <c r="O796" s="124"/>
      <c r="P796" s="125">
        <f t="shared" si="13"/>
        <v>640</v>
      </c>
      <c r="Q796" s="126" t="s">
        <v>1945</v>
      </c>
    </row>
    <row r="797" s="78" customFormat="1" ht="15.75" customHeight="1" spans="1:17">
      <c r="A797" s="115" t="s">
        <v>1965</v>
      </c>
      <c r="B797" s="115"/>
      <c r="C797" s="156"/>
      <c r="D797" s="130" t="s">
        <v>1762</v>
      </c>
      <c r="E797" s="130">
        <v>7</v>
      </c>
      <c r="F797" s="130" t="s">
        <v>839</v>
      </c>
      <c r="G797" s="119">
        <v>39539</v>
      </c>
      <c r="H797" s="61" t="s">
        <v>840</v>
      </c>
      <c r="I797" s="120">
        <v>1536</v>
      </c>
      <c r="J797" s="129"/>
      <c r="K797" s="129"/>
      <c r="L797" s="122">
        <v>983140</v>
      </c>
      <c r="M797" s="123">
        <v>0.61</v>
      </c>
      <c r="N797" s="122">
        <v>599720</v>
      </c>
      <c r="O797" s="124"/>
      <c r="P797" s="125">
        <f t="shared" si="13"/>
        <v>640</v>
      </c>
      <c r="Q797" s="126" t="s">
        <v>1945</v>
      </c>
    </row>
    <row r="798" s="3" customFormat="1" ht="15.75" customHeight="1" spans="1:17">
      <c r="A798" s="115" t="s">
        <v>1966</v>
      </c>
      <c r="B798" s="115"/>
      <c r="C798" s="156"/>
      <c r="D798" s="130" t="s">
        <v>1762</v>
      </c>
      <c r="E798" s="130">
        <v>8</v>
      </c>
      <c r="F798" s="130" t="s">
        <v>839</v>
      </c>
      <c r="G798" s="119">
        <v>42856</v>
      </c>
      <c r="H798" s="61" t="s">
        <v>840</v>
      </c>
      <c r="I798" s="120">
        <v>1536</v>
      </c>
      <c r="J798" s="129"/>
      <c r="K798" s="129"/>
      <c r="L798" s="122">
        <v>983140</v>
      </c>
      <c r="M798" s="123">
        <v>0.88</v>
      </c>
      <c r="N798" s="122">
        <v>865160</v>
      </c>
      <c r="O798" s="124"/>
      <c r="P798" s="125">
        <f t="shared" si="13"/>
        <v>640</v>
      </c>
      <c r="Q798" s="126" t="s">
        <v>1945</v>
      </c>
    </row>
    <row r="799" s="2" customFormat="1" ht="15.75" customHeight="1" spans="1:17">
      <c r="A799" s="115" t="s">
        <v>1967</v>
      </c>
      <c r="B799" s="115"/>
      <c r="C799" s="156"/>
      <c r="D799" s="130" t="s">
        <v>1762</v>
      </c>
      <c r="E799" s="130">
        <v>9</v>
      </c>
      <c r="F799" s="130" t="s">
        <v>839</v>
      </c>
      <c r="G799" s="119">
        <v>39539</v>
      </c>
      <c r="H799" s="61" t="s">
        <v>840</v>
      </c>
      <c r="I799" s="120">
        <v>1536</v>
      </c>
      <c r="J799" s="129"/>
      <c r="K799" s="129"/>
      <c r="L799" s="122">
        <v>983140</v>
      </c>
      <c r="M799" s="123">
        <v>0.61</v>
      </c>
      <c r="N799" s="122">
        <v>599720</v>
      </c>
      <c r="O799" s="124"/>
      <c r="P799" s="125">
        <f t="shared" si="13"/>
        <v>640</v>
      </c>
      <c r="Q799" s="126" t="s">
        <v>1945</v>
      </c>
    </row>
    <row r="800" s="2" customFormat="1" ht="15.75" customHeight="1" spans="1:17">
      <c r="A800" s="115" t="s">
        <v>1968</v>
      </c>
      <c r="B800" s="115"/>
      <c r="C800" s="156"/>
      <c r="D800" s="130" t="s">
        <v>1762</v>
      </c>
      <c r="E800" s="130">
        <v>10</v>
      </c>
      <c r="F800" s="130" t="s">
        <v>839</v>
      </c>
      <c r="G800" s="119">
        <v>42856</v>
      </c>
      <c r="H800" s="61" t="s">
        <v>840</v>
      </c>
      <c r="I800" s="120">
        <v>1536</v>
      </c>
      <c r="J800" s="129"/>
      <c r="K800" s="129"/>
      <c r="L800" s="122">
        <v>983140</v>
      </c>
      <c r="M800" s="123">
        <v>0.88</v>
      </c>
      <c r="N800" s="122">
        <v>865160</v>
      </c>
      <c r="O800" s="124"/>
      <c r="P800" s="125">
        <f t="shared" si="13"/>
        <v>640</v>
      </c>
      <c r="Q800" s="126" t="s">
        <v>1945</v>
      </c>
    </row>
    <row r="801" s="2" customFormat="1" ht="15.75" customHeight="1" spans="1:17">
      <c r="A801" s="115" t="s">
        <v>1969</v>
      </c>
      <c r="B801" s="115"/>
      <c r="C801" s="156"/>
      <c r="D801" s="130" t="s">
        <v>1762</v>
      </c>
      <c r="E801" s="130">
        <v>11</v>
      </c>
      <c r="F801" s="130" t="s">
        <v>839</v>
      </c>
      <c r="G801" s="119">
        <v>39539</v>
      </c>
      <c r="H801" s="61" t="s">
        <v>840</v>
      </c>
      <c r="I801" s="120">
        <v>1536</v>
      </c>
      <c r="J801" s="129"/>
      <c r="K801" s="129"/>
      <c r="L801" s="122">
        <v>983140</v>
      </c>
      <c r="M801" s="123">
        <v>0.61</v>
      </c>
      <c r="N801" s="122">
        <v>599720</v>
      </c>
      <c r="O801" s="124"/>
      <c r="P801" s="125">
        <f t="shared" si="13"/>
        <v>640</v>
      </c>
      <c r="Q801" s="126" t="s">
        <v>1945</v>
      </c>
    </row>
    <row r="802" s="2" customFormat="1" ht="15.75" customHeight="1" spans="1:17">
      <c r="A802" s="115" t="s">
        <v>1970</v>
      </c>
      <c r="B802" s="115"/>
      <c r="C802" s="156"/>
      <c r="D802" s="130" t="s">
        <v>1762</v>
      </c>
      <c r="E802" s="130">
        <v>12</v>
      </c>
      <c r="F802" s="130" t="s">
        <v>839</v>
      </c>
      <c r="G802" s="119">
        <v>42856</v>
      </c>
      <c r="H802" s="61" t="s">
        <v>840</v>
      </c>
      <c r="I802" s="120">
        <v>1536</v>
      </c>
      <c r="J802" s="129"/>
      <c r="K802" s="129"/>
      <c r="L802" s="122">
        <v>983140</v>
      </c>
      <c r="M802" s="123">
        <v>0.88</v>
      </c>
      <c r="N802" s="122">
        <v>865160</v>
      </c>
      <c r="O802" s="124"/>
      <c r="P802" s="125">
        <f t="shared" si="13"/>
        <v>640</v>
      </c>
      <c r="Q802" s="126" t="s">
        <v>1945</v>
      </c>
    </row>
    <row r="803" s="2" customFormat="1" ht="15.75" customHeight="1" spans="1:17">
      <c r="A803" s="115" t="s">
        <v>1971</v>
      </c>
      <c r="B803" s="115"/>
      <c r="C803" s="156"/>
      <c r="D803" s="130" t="s">
        <v>1762</v>
      </c>
      <c r="E803" s="130">
        <v>13</v>
      </c>
      <c r="F803" s="130" t="s">
        <v>839</v>
      </c>
      <c r="G803" s="119">
        <v>39539</v>
      </c>
      <c r="H803" s="61" t="s">
        <v>840</v>
      </c>
      <c r="I803" s="120">
        <v>1536</v>
      </c>
      <c r="J803" s="129"/>
      <c r="K803" s="129"/>
      <c r="L803" s="122">
        <v>983140</v>
      </c>
      <c r="M803" s="123">
        <v>0.61</v>
      </c>
      <c r="N803" s="122">
        <v>599720</v>
      </c>
      <c r="O803" s="124"/>
      <c r="P803" s="125">
        <f t="shared" si="13"/>
        <v>640</v>
      </c>
      <c r="Q803" s="126" t="s">
        <v>1945</v>
      </c>
    </row>
    <row r="804" s="2" customFormat="1" ht="15.75" customHeight="1" spans="1:17">
      <c r="A804" s="115" t="s">
        <v>1972</v>
      </c>
      <c r="B804" s="115"/>
      <c r="C804" s="156"/>
      <c r="D804" s="130" t="s">
        <v>1762</v>
      </c>
      <c r="E804" s="130">
        <v>14</v>
      </c>
      <c r="F804" s="130" t="s">
        <v>839</v>
      </c>
      <c r="G804" s="119">
        <v>42856</v>
      </c>
      <c r="H804" s="61" t="s">
        <v>840</v>
      </c>
      <c r="I804" s="120">
        <v>1536</v>
      </c>
      <c r="J804" s="129"/>
      <c r="K804" s="129"/>
      <c r="L804" s="122">
        <v>983140</v>
      </c>
      <c r="M804" s="123">
        <v>0.88</v>
      </c>
      <c r="N804" s="122">
        <v>865160</v>
      </c>
      <c r="O804" s="124"/>
      <c r="P804" s="125">
        <f t="shared" si="13"/>
        <v>640</v>
      </c>
      <c r="Q804" s="126" t="s">
        <v>1945</v>
      </c>
    </row>
    <row r="805" s="2" customFormat="1" ht="15.75" customHeight="1" spans="1:17">
      <c r="A805" s="115" t="s">
        <v>1973</v>
      </c>
      <c r="B805" s="115"/>
      <c r="C805" s="156"/>
      <c r="D805" s="130" t="s">
        <v>1762</v>
      </c>
      <c r="E805" s="130">
        <v>15</v>
      </c>
      <c r="F805" s="130" t="s">
        <v>839</v>
      </c>
      <c r="G805" s="119">
        <v>39539</v>
      </c>
      <c r="H805" s="61" t="s">
        <v>840</v>
      </c>
      <c r="I805" s="120">
        <v>1536</v>
      </c>
      <c r="J805" s="129"/>
      <c r="K805" s="129"/>
      <c r="L805" s="122">
        <v>983140</v>
      </c>
      <c r="M805" s="123">
        <v>0.61</v>
      </c>
      <c r="N805" s="122">
        <v>599720</v>
      </c>
      <c r="O805" s="124"/>
      <c r="P805" s="125">
        <f t="shared" si="13"/>
        <v>640</v>
      </c>
      <c r="Q805" s="126" t="s">
        <v>1945</v>
      </c>
    </row>
    <row r="806" s="2" customFormat="1" ht="15.75" customHeight="1" spans="1:17">
      <c r="A806" s="115" t="s">
        <v>1974</v>
      </c>
      <c r="B806" s="115"/>
      <c r="C806" s="156"/>
      <c r="D806" s="130" t="s">
        <v>1375</v>
      </c>
      <c r="E806" s="130">
        <v>1</v>
      </c>
      <c r="F806" s="130" t="s">
        <v>839</v>
      </c>
      <c r="G806" s="119">
        <v>39539</v>
      </c>
      <c r="H806" s="61" t="s">
        <v>840</v>
      </c>
      <c r="I806" s="120">
        <v>1536</v>
      </c>
      <c r="J806" s="129"/>
      <c r="K806" s="129"/>
      <c r="L806" s="122">
        <v>983140</v>
      </c>
      <c r="M806" s="123">
        <v>0.61</v>
      </c>
      <c r="N806" s="122">
        <v>599720</v>
      </c>
      <c r="O806" s="124"/>
      <c r="P806" s="125">
        <f t="shared" si="13"/>
        <v>640</v>
      </c>
      <c r="Q806" s="126" t="s">
        <v>1945</v>
      </c>
    </row>
    <row r="807" ht="15.75" customHeight="1" spans="1:17">
      <c r="A807" s="115" t="s">
        <v>1975</v>
      </c>
      <c r="B807" s="112"/>
      <c r="C807" s="156"/>
      <c r="D807" s="108" t="s">
        <v>1976</v>
      </c>
      <c r="E807" s="108"/>
      <c r="F807" s="132"/>
      <c r="G807" s="119">
        <v>41609</v>
      </c>
      <c r="H807" s="133" t="s">
        <v>941</v>
      </c>
      <c r="I807" s="134">
        <v>1</v>
      </c>
      <c r="J807" s="135">
        <v>6000</v>
      </c>
      <c r="K807" s="136">
        <v>4646.25</v>
      </c>
      <c r="L807" s="137">
        <v>8150</v>
      </c>
      <c r="M807" s="138">
        <v>0.65</v>
      </c>
      <c r="N807" s="139">
        <v>5300</v>
      </c>
      <c r="O807" s="140"/>
      <c r="P807" s="141"/>
      <c r="Q807" s="142" t="s">
        <v>1945</v>
      </c>
    </row>
    <row r="808" ht="15.75" customHeight="1" spans="1:17">
      <c r="A808" s="115" t="s">
        <v>1977</v>
      </c>
      <c r="B808" s="112"/>
      <c r="C808" s="156"/>
      <c r="D808" s="108" t="s">
        <v>1309</v>
      </c>
      <c r="E808" s="108"/>
      <c r="F808" s="132"/>
      <c r="G808" s="119">
        <v>41791</v>
      </c>
      <c r="H808" s="133" t="s">
        <v>941</v>
      </c>
      <c r="I808" s="134">
        <v>1</v>
      </c>
      <c r="J808" s="135">
        <v>55800</v>
      </c>
      <c r="K808" s="136">
        <v>44535.12</v>
      </c>
      <c r="L808" s="137">
        <v>72630</v>
      </c>
      <c r="M808" s="138">
        <v>0.76</v>
      </c>
      <c r="N808" s="139">
        <v>55200</v>
      </c>
      <c r="O808" s="140"/>
      <c r="P808" s="141"/>
      <c r="Q808" s="142" t="s">
        <v>1945</v>
      </c>
    </row>
    <row r="809" ht="15.75" customHeight="1" spans="1:17">
      <c r="A809" s="115" t="s">
        <v>1978</v>
      </c>
      <c r="B809" s="112"/>
      <c r="C809" s="156"/>
      <c r="D809" s="108" t="s">
        <v>1979</v>
      </c>
      <c r="E809" s="108"/>
      <c r="F809" s="132"/>
      <c r="G809" s="119">
        <v>41791</v>
      </c>
      <c r="H809" s="133" t="s">
        <v>941</v>
      </c>
      <c r="I809" s="134">
        <v>1</v>
      </c>
      <c r="J809" s="135">
        <v>30000</v>
      </c>
      <c r="K809" s="136">
        <v>23943.75</v>
      </c>
      <c r="L809" s="137">
        <v>39050</v>
      </c>
      <c r="M809" s="138">
        <v>0.76</v>
      </c>
      <c r="N809" s="139">
        <v>29680</v>
      </c>
      <c r="O809" s="140"/>
      <c r="P809" s="141"/>
      <c r="Q809" s="142" t="s">
        <v>1945</v>
      </c>
    </row>
    <row r="810" ht="15.75" customHeight="1" spans="1:17">
      <c r="A810" s="115" t="s">
        <v>1980</v>
      </c>
      <c r="B810" s="112"/>
      <c r="C810" s="156"/>
      <c r="D810" s="108" t="s">
        <v>1738</v>
      </c>
      <c r="E810" s="108"/>
      <c r="F810" s="132"/>
      <c r="G810" s="119">
        <v>42339</v>
      </c>
      <c r="H810" s="133" t="s">
        <v>941</v>
      </c>
      <c r="I810" s="134">
        <v>1</v>
      </c>
      <c r="J810" s="135">
        <v>12800</v>
      </c>
      <c r="K810" s="136">
        <v>11127.89</v>
      </c>
      <c r="L810" s="137">
        <v>15790</v>
      </c>
      <c r="M810" s="138">
        <v>0.78</v>
      </c>
      <c r="N810" s="139">
        <v>12320</v>
      </c>
      <c r="O810" s="140"/>
      <c r="P810" s="141"/>
      <c r="Q810" s="142" t="s">
        <v>1945</v>
      </c>
    </row>
    <row r="811" ht="15.75" customHeight="1" spans="1:17">
      <c r="A811" s="115" t="s">
        <v>1981</v>
      </c>
      <c r="B811" s="112"/>
      <c r="C811" s="156"/>
      <c r="D811" s="108" t="s">
        <v>1979</v>
      </c>
      <c r="E811" s="108"/>
      <c r="F811" s="132"/>
      <c r="G811" s="119">
        <v>42461</v>
      </c>
      <c r="H811" s="133" t="s">
        <v>941</v>
      </c>
      <c r="I811" s="134">
        <v>1</v>
      </c>
      <c r="J811" s="135">
        <v>20500</v>
      </c>
      <c r="K811" s="136">
        <v>18146.65</v>
      </c>
      <c r="L811" s="137">
        <v>25290</v>
      </c>
      <c r="M811" s="138">
        <v>0.85</v>
      </c>
      <c r="N811" s="139">
        <v>21500</v>
      </c>
      <c r="O811" s="140"/>
      <c r="P811" s="141"/>
      <c r="Q811" s="142" t="s">
        <v>1945</v>
      </c>
    </row>
    <row r="812" ht="15.75" customHeight="1" spans="1:17">
      <c r="A812" s="115" t="s">
        <v>1982</v>
      </c>
      <c r="B812" s="112"/>
      <c r="C812" s="156"/>
      <c r="D812" s="108" t="s">
        <v>1983</v>
      </c>
      <c r="E812" s="108"/>
      <c r="F812" s="132"/>
      <c r="G812" s="119">
        <v>42552</v>
      </c>
      <c r="H812" s="133" t="s">
        <v>941</v>
      </c>
      <c r="I812" s="134">
        <v>1</v>
      </c>
      <c r="J812" s="135">
        <v>6174.9</v>
      </c>
      <c r="K812" s="136">
        <v>5539.46</v>
      </c>
      <c r="L812" s="137">
        <v>7620</v>
      </c>
      <c r="M812" s="138">
        <v>0.82</v>
      </c>
      <c r="N812" s="139">
        <v>6250</v>
      </c>
      <c r="O812" s="140"/>
      <c r="P812" s="141"/>
      <c r="Q812" s="142" t="s">
        <v>1945</v>
      </c>
    </row>
    <row r="813" ht="15.75" customHeight="1" spans="1:17">
      <c r="A813" s="115" t="s">
        <v>1984</v>
      </c>
      <c r="B813" s="112"/>
      <c r="C813" s="156"/>
      <c r="D813" s="108" t="s">
        <v>1985</v>
      </c>
      <c r="E813" s="108"/>
      <c r="F813" s="132"/>
      <c r="G813" s="119">
        <v>42614</v>
      </c>
      <c r="H813" s="133" t="s">
        <v>941</v>
      </c>
      <c r="I813" s="134">
        <v>1</v>
      </c>
      <c r="J813" s="135">
        <v>8300</v>
      </c>
      <c r="K813" s="136">
        <v>7511.6</v>
      </c>
      <c r="L813" s="137">
        <v>10240</v>
      </c>
      <c r="M813" s="138">
        <v>0.83</v>
      </c>
      <c r="N813" s="139">
        <v>8500</v>
      </c>
      <c r="O813" s="140"/>
      <c r="P813" s="141"/>
      <c r="Q813" s="142" t="s">
        <v>1945</v>
      </c>
    </row>
    <row r="814" ht="15.75" customHeight="1" spans="1:17">
      <c r="A814" s="115" t="s">
        <v>1986</v>
      </c>
      <c r="B814" s="112"/>
      <c r="C814" s="156"/>
      <c r="D814" s="108" t="s">
        <v>1987</v>
      </c>
      <c r="E814" s="108"/>
      <c r="F814" s="132"/>
      <c r="G814" s="119">
        <v>43299</v>
      </c>
      <c r="H814" s="133" t="s">
        <v>941</v>
      </c>
      <c r="I814" s="134">
        <v>1</v>
      </c>
      <c r="J814" s="135">
        <v>20200</v>
      </c>
      <c r="K814" s="136">
        <v>20040.08</v>
      </c>
      <c r="L814" s="137">
        <v>24010</v>
      </c>
      <c r="M814" s="138">
        <v>0.97</v>
      </c>
      <c r="N814" s="139">
        <v>23290</v>
      </c>
      <c r="O814" s="140"/>
      <c r="P814" s="141"/>
      <c r="Q814" s="142" t="s">
        <v>1945</v>
      </c>
    </row>
    <row r="815" ht="15.75" customHeight="1" spans="1:17">
      <c r="A815" s="115" t="s">
        <v>1988</v>
      </c>
      <c r="B815" s="112"/>
      <c r="C815" s="156"/>
      <c r="D815" s="108" t="s">
        <v>1928</v>
      </c>
      <c r="E815" s="108"/>
      <c r="F815" s="132"/>
      <c r="G815" s="119">
        <v>41214</v>
      </c>
      <c r="H815" s="133" t="s">
        <v>941</v>
      </c>
      <c r="I815" s="134">
        <v>1</v>
      </c>
      <c r="J815" s="135">
        <v>60300</v>
      </c>
      <c r="K815" s="136">
        <v>43591.7</v>
      </c>
      <c r="L815" s="137">
        <v>83950</v>
      </c>
      <c r="M815" s="138">
        <v>0.68</v>
      </c>
      <c r="N815" s="139">
        <v>57090</v>
      </c>
      <c r="O815" s="140"/>
      <c r="P815" s="141"/>
      <c r="Q815" s="142" t="s">
        <v>1989</v>
      </c>
    </row>
    <row r="816" ht="15.75" customHeight="1" spans="1:17">
      <c r="A816" s="115" t="s">
        <v>1990</v>
      </c>
      <c r="B816" s="112"/>
      <c r="C816" s="156"/>
      <c r="D816" s="108" t="s">
        <v>1070</v>
      </c>
      <c r="E816" s="108"/>
      <c r="F816" s="132"/>
      <c r="G816" s="119">
        <v>41306</v>
      </c>
      <c r="H816" s="133" t="s">
        <v>941</v>
      </c>
      <c r="I816" s="134">
        <v>1</v>
      </c>
      <c r="J816" s="135">
        <v>58656</v>
      </c>
      <c r="K816" s="136">
        <v>43099.94</v>
      </c>
      <c r="L816" s="137">
        <v>79670</v>
      </c>
      <c r="M816" s="138">
        <v>0.59</v>
      </c>
      <c r="N816" s="139">
        <v>47010</v>
      </c>
      <c r="O816" s="140"/>
      <c r="P816" s="141"/>
      <c r="Q816" s="142" t="s">
        <v>1989</v>
      </c>
    </row>
    <row r="817" ht="15.75" customHeight="1" spans="1:20">
      <c r="A817" s="115" t="s">
        <v>1991</v>
      </c>
      <c r="B817" s="112"/>
      <c r="C817" s="156"/>
      <c r="D817" s="108" t="s">
        <v>1992</v>
      </c>
      <c r="E817" s="108"/>
      <c r="F817" s="132"/>
      <c r="G817" s="119">
        <v>41275</v>
      </c>
      <c r="H817" s="133" t="s">
        <v>941</v>
      </c>
      <c r="I817" s="134">
        <v>1</v>
      </c>
      <c r="J817" s="135">
        <v>30652.2</v>
      </c>
      <c r="K817" s="136">
        <v>22401.76</v>
      </c>
      <c r="L817" s="137">
        <v>41640</v>
      </c>
      <c r="M817" s="138">
        <v>0.69</v>
      </c>
      <c r="N817" s="139">
        <v>28730</v>
      </c>
      <c r="O817" s="140"/>
      <c r="P817" s="141"/>
      <c r="Q817" s="142" t="s">
        <v>1989</v>
      </c>
    </row>
    <row r="818" ht="15.75" customHeight="1" spans="1:20">
      <c r="A818" s="115" t="s">
        <v>1993</v>
      </c>
      <c r="B818" s="112"/>
      <c r="C818" s="156"/>
      <c r="D818" s="108" t="s">
        <v>1994</v>
      </c>
      <c r="E818" s="108"/>
      <c r="F818" s="132"/>
      <c r="G818" s="119">
        <v>41365</v>
      </c>
      <c r="H818" s="133" t="s">
        <v>941</v>
      </c>
      <c r="I818" s="134">
        <v>1</v>
      </c>
      <c r="J818" s="135">
        <v>82080</v>
      </c>
      <c r="K818" s="136">
        <v>60961.5</v>
      </c>
      <c r="L818" s="137">
        <v>111490</v>
      </c>
      <c r="M818" s="138">
        <v>0.7</v>
      </c>
      <c r="N818" s="139">
        <v>78040</v>
      </c>
      <c r="O818" s="140"/>
      <c r="P818" s="141"/>
      <c r="Q818" s="142" t="s">
        <v>1989</v>
      </c>
    </row>
    <row r="819" ht="15.75" customHeight="1" spans="1:20">
      <c r="A819" s="115" t="s">
        <v>1995</v>
      </c>
      <c r="B819" s="112"/>
      <c r="C819" s="156"/>
      <c r="D819" s="108" t="s">
        <v>1452</v>
      </c>
      <c r="E819" s="108"/>
      <c r="F819" s="132"/>
      <c r="G819" s="119">
        <v>41548</v>
      </c>
      <c r="H819" s="133" t="s">
        <v>941</v>
      </c>
      <c r="I819" s="134">
        <v>1</v>
      </c>
      <c r="J819" s="135">
        <v>66078</v>
      </c>
      <c r="K819" s="136">
        <v>50646.22</v>
      </c>
      <c r="L819" s="137">
        <v>89750</v>
      </c>
      <c r="M819" s="138">
        <v>0.73</v>
      </c>
      <c r="N819" s="139">
        <v>65520</v>
      </c>
      <c r="O819" s="140"/>
      <c r="P819" s="141"/>
      <c r="Q819" s="142" t="s">
        <v>1989</v>
      </c>
    </row>
    <row r="820" ht="15.75" customHeight="1" spans="1:20">
      <c r="A820" s="115" t="s">
        <v>1996</v>
      </c>
      <c r="B820" s="112"/>
      <c r="C820" s="156"/>
      <c r="D820" s="108" t="s">
        <v>1997</v>
      </c>
      <c r="E820" s="108"/>
      <c r="F820" s="132"/>
      <c r="G820" s="119">
        <v>42552</v>
      </c>
      <c r="H820" s="133" t="s">
        <v>941</v>
      </c>
      <c r="I820" s="134">
        <v>1</v>
      </c>
      <c r="J820" s="135">
        <v>16860</v>
      </c>
      <c r="K820" s="136">
        <v>15124.76</v>
      </c>
      <c r="L820" s="137">
        <v>20800</v>
      </c>
      <c r="M820" s="138">
        <v>0.87</v>
      </c>
      <c r="N820" s="139">
        <v>18100</v>
      </c>
      <c r="O820" s="140"/>
      <c r="P820" s="141"/>
      <c r="Q820" s="142" t="s">
        <v>1989</v>
      </c>
    </row>
    <row r="821" ht="15.75" customHeight="1" spans="1:20">
      <c r="A821" s="115" t="s">
        <v>1998</v>
      </c>
      <c r="B821" s="112"/>
      <c r="C821" s="159"/>
      <c r="D821" s="108" t="s">
        <v>1999</v>
      </c>
      <c r="E821" s="108"/>
      <c r="F821" s="132"/>
      <c r="G821" s="119">
        <v>43372</v>
      </c>
      <c r="H821" s="133" t="s">
        <v>941</v>
      </c>
      <c r="I821" s="134">
        <v>1</v>
      </c>
      <c r="J821" s="135">
        <v>133646</v>
      </c>
      <c r="K821" s="136">
        <v>133645.61</v>
      </c>
      <c r="L821" s="137">
        <v>158840</v>
      </c>
      <c r="M821" s="138">
        <v>0.97</v>
      </c>
      <c r="N821" s="139">
        <v>154070</v>
      </c>
      <c r="O821" s="140"/>
      <c r="P821" s="141"/>
      <c r="Q821" s="143" t="s">
        <v>1989</v>
      </c>
    </row>
    <row r="822" s="77" customFormat="1" ht="15.75" customHeight="1" spans="1:20">
      <c r="A822" s="115" t="s">
        <v>2000</v>
      </c>
      <c r="B822" s="163"/>
      <c r="C822" s="163"/>
      <c r="D822" s="146" t="s">
        <v>2001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2002</v>
      </c>
      <c r="B823" s="116" t="s">
        <v>2003</v>
      </c>
      <c r="C823" s="117" t="s">
        <v>2004</v>
      </c>
      <c r="D823" s="170" t="s">
        <v>847</v>
      </c>
      <c r="E823" s="17">
        <v>1</v>
      </c>
      <c r="F823" s="14" t="s">
        <v>839</v>
      </c>
      <c r="G823" s="119">
        <v>42856</v>
      </c>
      <c r="H823" s="61" t="s">
        <v>840</v>
      </c>
      <c r="I823" s="120">
        <v>680</v>
      </c>
      <c r="J823" s="121">
        <v>9749262.47</v>
      </c>
      <c r="K823" s="161">
        <v>7065095.4</v>
      </c>
      <c r="L823" s="122">
        <v>461950</v>
      </c>
      <c r="M823" s="123">
        <v>0.88</v>
      </c>
      <c r="N823" s="122">
        <v>406520</v>
      </c>
      <c r="O823" s="124"/>
      <c r="P823" s="125">
        <f t="shared" ref="P823:P853" si="15">L823/I823</f>
        <v>679</v>
      </c>
      <c r="Q823" s="126" t="s">
        <v>2005</v>
      </c>
    </row>
    <row r="824" s="2" customFormat="1" ht="15.75" customHeight="1" spans="1:20">
      <c r="A824" s="115" t="s">
        <v>2006</v>
      </c>
      <c r="B824" s="116"/>
      <c r="C824" s="128"/>
      <c r="D824" s="170" t="s">
        <v>847</v>
      </c>
      <c r="E824" s="17">
        <v>2</v>
      </c>
      <c r="F824" s="14" t="s">
        <v>839</v>
      </c>
      <c r="G824" s="119">
        <v>42856</v>
      </c>
      <c r="H824" s="61" t="s">
        <v>840</v>
      </c>
      <c r="I824" s="120">
        <v>680</v>
      </c>
      <c r="J824" s="129"/>
      <c r="K824" s="129"/>
      <c r="L824" s="122">
        <v>461950</v>
      </c>
      <c r="M824" s="123">
        <v>0.88</v>
      </c>
      <c r="N824" s="122">
        <v>406520</v>
      </c>
      <c r="O824" s="124"/>
      <c r="P824" s="125">
        <f t="shared" si="15"/>
        <v>679</v>
      </c>
      <c r="Q824" s="126" t="s">
        <v>2005</v>
      </c>
    </row>
    <row r="825" s="2" customFormat="1" ht="15.75" customHeight="1" spans="1:20">
      <c r="A825" s="115" t="s">
        <v>2007</v>
      </c>
      <c r="B825" s="116"/>
      <c r="C825" s="128"/>
      <c r="D825" s="170" t="s">
        <v>847</v>
      </c>
      <c r="E825" s="17">
        <v>3</v>
      </c>
      <c r="F825" s="14" t="s">
        <v>839</v>
      </c>
      <c r="G825" s="119">
        <v>42856</v>
      </c>
      <c r="H825" s="61" t="s">
        <v>840</v>
      </c>
      <c r="I825" s="120">
        <v>680</v>
      </c>
      <c r="J825" s="129"/>
      <c r="K825" s="129"/>
      <c r="L825" s="122">
        <v>461950</v>
      </c>
      <c r="M825" s="123">
        <v>0.88</v>
      </c>
      <c r="N825" s="122">
        <v>406520</v>
      </c>
      <c r="O825" s="124"/>
      <c r="P825" s="125">
        <f t="shared" si="15"/>
        <v>679</v>
      </c>
      <c r="Q825" s="126" t="s">
        <v>2005</v>
      </c>
    </row>
    <row r="826" s="75" customFormat="1" ht="15.75" customHeight="1" spans="1:20">
      <c r="A826" s="115" t="s">
        <v>2008</v>
      </c>
      <c r="B826" s="116"/>
      <c r="C826" s="128"/>
      <c r="D826" s="170" t="s">
        <v>847</v>
      </c>
      <c r="E826" s="17">
        <v>4</v>
      </c>
      <c r="F826" s="14" t="s">
        <v>839</v>
      </c>
      <c r="G826" s="119">
        <v>42856</v>
      </c>
      <c r="H826" s="61" t="s">
        <v>840</v>
      </c>
      <c r="I826" s="120">
        <v>680</v>
      </c>
      <c r="J826" s="129"/>
      <c r="K826" s="129"/>
      <c r="L826" s="122">
        <v>461950</v>
      </c>
      <c r="M826" s="123">
        <v>0.88</v>
      </c>
      <c r="N826" s="122">
        <v>406520</v>
      </c>
      <c r="O826" s="124"/>
      <c r="P826" s="125">
        <f t="shared" si="15"/>
        <v>679</v>
      </c>
      <c r="Q826" s="126" t="s">
        <v>2005</v>
      </c>
    </row>
    <row r="827" s="2" customFormat="1" ht="15.75" customHeight="1" spans="1:20">
      <c r="A827" s="115" t="s">
        <v>2009</v>
      </c>
      <c r="B827" s="116"/>
      <c r="C827" s="128"/>
      <c r="D827" s="170" t="s">
        <v>847</v>
      </c>
      <c r="E827" s="17">
        <v>5</v>
      </c>
      <c r="F827" s="14" t="s">
        <v>839</v>
      </c>
      <c r="G827" s="119">
        <v>42856</v>
      </c>
      <c r="H827" s="61" t="s">
        <v>840</v>
      </c>
      <c r="I827" s="120">
        <v>680</v>
      </c>
      <c r="J827" s="129"/>
      <c r="K827" s="129"/>
      <c r="L827" s="122">
        <v>461950</v>
      </c>
      <c r="M827" s="123">
        <v>0.88</v>
      </c>
      <c r="N827" s="122">
        <v>406520</v>
      </c>
      <c r="O827" s="124"/>
      <c r="P827" s="125">
        <f t="shared" si="15"/>
        <v>679</v>
      </c>
      <c r="Q827" s="126" t="s">
        <v>2005</v>
      </c>
    </row>
    <row r="828" s="2" customFormat="1" ht="15.75" customHeight="1" spans="1:20">
      <c r="A828" s="115" t="s">
        <v>2010</v>
      </c>
      <c r="B828" s="116"/>
      <c r="C828" s="128"/>
      <c r="D828" s="170" t="s">
        <v>847</v>
      </c>
      <c r="E828" s="17">
        <v>6</v>
      </c>
      <c r="F828" s="14" t="s">
        <v>839</v>
      </c>
      <c r="G828" s="119">
        <v>42856</v>
      </c>
      <c r="H828" s="61" t="s">
        <v>840</v>
      </c>
      <c r="I828" s="120">
        <v>680</v>
      </c>
      <c r="J828" s="129"/>
      <c r="K828" s="129"/>
      <c r="L828" s="122">
        <v>461950</v>
      </c>
      <c r="M828" s="123">
        <v>0.88</v>
      </c>
      <c r="N828" s="122">
        <v>406520</v>
      </c>
      <c r="O828" s="124"/>
      <c r="P828" s="125">
        <f t="shared" si="15"/>
        <v>679</v>
      </c>
      <c r="Q828" s="126" t="s">
        <v>2005</v>
      </c>
    </row>
    <row r="829" s="2" customFormat="1" ht="15.75" customHeight="1" spans="1:20">
      <c r="A829" s="115" t="s">
        <v>2011</v>
      </c>
      <c r="B829" s="116"/>
      <c r="C829" s="128"/>
      <c r="D829" s="170" t="s">
        <v>847</v>
      </c>
      <c r="E829" s="17">
        <v>7</v>
      </c>
      <c r="F829" s="14" t="s">
        <v>839</v>
      </c>
      <c r="G829" s="119">
        <v>42856</v>
      </c>
      <c r="H829" s="61" t="s">
        <v>840</v>
      </c>
      <c r="I829" s="120">
        <v>680</v>
      </c>
      <c r="J829" s="129"/>
      <c r="K829" s="129"/>
      <c r="L829" s="122">
        <v>461950</v>
      </c>
      <c r="M829" s="123">
        <v>0.88</v>
      </c>
      <c r="N829" s="122">
        <v>406520</v>
      </c>
      <c r="O829" s="124"/>
      <c r="P829" s="125">
        <f t="shared" si="15"/>
        <v>679</v>
      </c>
      <c r="Q829" s="126" t="s">
        <v>2005</v>
      </c>
    </row>
    <row r="830" s="2" customFormat="1" ht="15.75" customHeight="1" spans="1:20">
      <c r="A830" s="115" t="s">
        <v>2012</v>
      </c>
      <c r="B830" s="116"/>
      <c r="C830" s="128"/>
      <c r="D830" s="170" t="s">
        <v>847</v>
      </c>
      <c r="E830" s="17">
        <v>8</v>
      </c>
      <c r="F830" s="14" t="s">
        <v>839</v>
      </c>
      <c r="G830" s="119">
        <v>42856</v>
      </c>
      <c r="H830" s="61" t="s">
        <v>840</v>
      </c>
      <c r="I830" s="120">
        <v>680</v>
      </c>
      <c r="J830" s="129"/>
      <c r="K830" s="129"/>
      <c r="L830" s="122">
        <v>461950</v>
      </c>
      <c r="M830" s="123">
        <v>0.88</v>
      </c>
      <c r="N830" s="122">
        <v>406520</v>
      </c>
      <c r="O830" s="124"/>
      <c r="P830" s="125">
        <f t="shared" si="15"/>
        <v>679</v>
      </c>
      <c r="Q830" s="126" t="s">
        <v>2005</v>
      </c>
      <c r="T830" s="162"/>
    </row>
    <row r="831" s="2" customFormat="1" ht="15.75" customHeight="1" spans="1:20">
      <c r="A831" s="115" t="s">
        <v>2013</v>
      </c>
      <c r="B831" s="116"/>
      <c r="C831" s="128"/>
      <c r="D831" s="170" t="s">
        <v>847</v>
      </c>
      <c r="E831" s="17">
        <v>9</v>
      </c>
      <c r="F831" s="14" t="s">
        <v>839</v>
      </c>
      <c r="G831" s="119">
        <v>42856</v>
      </c>
      <c r="H831" s="61" t="s">
        <v>840</v>
      </c>
      <c r="I831" s="120">
        <v>680</v>
      </c>
      <c r="J831" s="129"/>
      <c r="K831" s="129"/>
      <c r="L831" s="122">
        <v>461950</v>
      </c>
      <c r="M831" s="123">
        <v>0.88</v>
      </c>
      <c r="N831" s="122">
        <v>406520</v>
      </c>
      <c r="O831" s="124"/>
      <c r="P831" s="125">
        <f t="shared" si="15"/>
        <v>679</v>
      </c>
      <c r="Q831" s="126" t="s">
        <v>2005</v>
      </c>
      <c r="T831" s="162"/>
    </row>
    <row r="832" s="2" customFormat="1" ht="15.75" customHeight="1" spans="1:20">
      <c r="A832" s="115" t="s">
        <v>2014</v>
      </c>
      <c r="B832" s="116"/>
      <c r="C832" s="128"/>
      <c r="D832" s="170" t="s">
        <v>847</v>
      </c>
      <c r="E832" s="17">
        <v>10</v>
      </c>
      <c r="F832" s="14" t="s">
        <v>839</v>
      </c>
      <c r="G832" s="119">
        <v>42856</v>
      </c>
      <c r="H832" s="61" t="s">
        <v>840</v>
      </c>
      <c r="I832" s="120">
        <v>680</v>
      </c>
      <c r="J832" s="129"/>
      <c r="K832" s="129"/>
      <c r="L832" s="122">
        <v>461950</v>
      </c>
      <c r="M832" s="123">
        <v>0.88</v>
      </c>
      <c r="N832" s="122">
        <v>406520</v>
      </c>
      <c r="O832" s="124"/>
      <c r="P832" s="125">
        <f t="shared" si="15"/>
        <v>679</v>
      </c>
      <c r="Q832" s="126" t="s">
        <v>2005</v>
      </c>
      <c r="T832" s="162"/>
    </row>
    <row r="833" s="2" customFormat="1" ht="15.75" customHeight="1" spans="1:20">
      <c r="A833" s="115" t="s">
        <v>2015</v>
      </c>
      <c r="B833" s="116"/>
      <c r="C833" s="128"/>
      <c r="D833" s="170" t="s">
        <v>837</v>
      </c>
      <c r="E833" s="17">
        <v>1</v>
      </c>
      <c r="F833" s="14" t="s">
        <v>839</v>
      </c>
      <c r="G833" s="119">
        <v>42856</v>
      </c>
      <c r="H833" s="61" t="s">
        <v>840</v>
      </c>
      <c r="I833" s="120">
        <v>1360</v>
      </c>
      <c r="J833" s="129"/>
      <c r="K833" s="129"/>
      <c r="L833" s="122">
        <v>923910</v>
      </c>
      <c r="M833" s="123">
        <v>0.88</v>
      </c>
      <c r="N833" s="122">
        <v>813040</v>
      </c>
      <c r="O833" s="124"/>
      <c r="P833" s="125">
        <f t="shared" si="15"/>
        <v>679</v>
      </c>
      <c r="Q833" s="126" t="s">
        <v>2005</v>
      </c>
      <c r="T833" s="162"/>
    </row>
    <row r="834" s="2" customFormat="1" ht="15.75" customHeight="1" spans="1:20">
      <c r="A834" s="115" t="s">
        <v>2016</v>
      </c>
      <c r="B834" s="116"/>
      <c r="C834" s="128"/>
      <c r="D834" s="170" t="s">
        <v>837</v>
      </c>
      <c r="E834" s="17">
        <v>2</v>
      </c>
      <c r="F834" s="14" t="s">
        <v>839</v>
      </c>
      <c r="G834" s="119">
        <v>42856</v>
      </c>
      <c r="H834" s="61" t="s">
        <v>840</v>
      </c>
      <c r="I834" s="120">
        <v>1360</v>
      </c>
      <c r="J834" s="129"/>
      <c r="K834" s="129"/>
      <c r="L834" s="122">
        <v>923910</v>
      </c>
      <c r="M834" s="123">
        <v>0.88</v>
      </c>
      <c r="N834" s="122">
        <v>813040</v>
      </c>
      <c r="O834" s="124"/>
      <c r="P834" s="125">
        <f t="shared" si="15"/>
        <v>679</v>
      </c>
      <c r="Q834" s="126" t="s">
        <v>2005</v>
      </c>
      <c r="T834" s="162"/>
    </row>
    <row r="835" s="2" customFormat="1" ht="15.75" customHeight="1" spans="1:20">
      <c r="A835" s="115" t="s">
        <v>2017</v>
      </c>
      <c r="B835" s="116"/>
      <c r="C835" s="128"/>
      <c r="D835" s="170" t="s">
        <v>837</v>
      </c>
      <c r="E835" s="17">
        <v>3</v>
      </c>
      <c r="F835" s="14" t="s">
        <v>839</v>
      </c>
      <c r="G835" s="119">
        <v>42856</v>
      </c>
      <c r="H835" s="61" t="s">
        <v>840</v>
      </c>
      <c r="I835" s="120">
        <v>680</v>
      </c>
      <c r="J835" s="129"/>
      <c r="K835" s="129"/>
      <c r="L835" s="122">
        <v>461950</v>
      </c>
      <c r="M835" s="123">
        <v>0.88</v>
      </c>
      <c r="N835" s="122">
        <v>406520</v>
      </c>
      <c r="O835" s="124"/>
      <c r="P835" s="125">
        <f t="shared" si="15"/>
        <v>679</v>
      </c>
      <c r="Q835" s="126" t="s">
        <v>2005</v>
      </c>
      <c r="T835" s="162"/>
    </row>
    <row r="836" s="2" customFormat="1" ht="15.75" customHeight="1" spans="1:20">
      <c r="A836" s="115" t="s">
        <v>2018</v>
      </c>
      <c r="B836" s="116"/>
      <c r="C836" s="128"/>
      <c r="D836" s="170" t="s">
        <v>837</v>
      </c>
      <c r="E836" s="17">
        <v>4</v>
      </c>
      <c r="F836" s="14" t="s">
        <v>839</v>
      </c>
      <c r="G836" s="119">
        <v>42856</v>
      </c>
      <c r="H836" s="61" t="s">
        <v>840</v>
      </c>
      <c r="I836" s="120">
        <v>560</v>
      </c>
      <c r="J836" s="129"/>
      <c r="K836" s="129"/>
      <c r="L836" s="122">
        <v>380430</v>
      </c>
      <c r="M836" s="123">
        <v>0.88</v>
      </c>
      <c r="N836" s="122">
        <v>334780</v>
      </c>
      <c r="O836" s="124"/>
      <c r="P836" s="125">
        <f t="shared" si="15"/>
        <v>679</v>
      </c>
      <c r="Q836" s="126" t="s">
        <v>2005</v>
      </c>
      <c r="T836" s="162"/>
    </row>
    <row r="837" s="2" customFormat="1" ht="15.75" customHeight="1" spans="1:20">
      <c r="A837" s="115" t="s">
        <v>2019</v>
      </c>
      <c r="B837" s="116"/>
      <c r="C837" s="128"/>
      <c r="D837" s="170" t="s">
        <v>837</v>
      </c>
      <c r="E837" s="17">
        <v>5</v>
      </c>
      <c r="F837" s="14" t="s">
        <v>839</v>
      </c>
      <c r="G837" s="119">
        <v>42856</v>
      </c>
      <c r="H837" s="61" t="s">
        <v>840</v>
      </c>
      <c r="I837" s="120">
        <v>560</v>
      </c>
      <c r="J837" s="129"/>
      <c r="K837" s="129"/>
      <c r="L837" s="122">
        <v>380430</v>
      </c>
      <c r="M837" s="123">
        <v>0.88</v>
      </c>
      <c r="N837" s="122">
        <v>334780</v>
      </c>
      <c r="O837" s="124"/>
      <c r="P837" s="125">
        <f t="shared" si="15"/>
        <v>679</v>
      </c>
      <c r="Q837" s="126" t="s">
        <v>2005</v>
      </c>
      <c r="T837" s="162"/>
    </row>
    <row r="838" s="2" customFormat="1" ht="15.75" customHeight="1" spans="1:20">
      <c r="A838" s="115" t="s">
        <v>2020</v>
      </c>
      <c r="B838" s="116"/>
      <c r="C838" s="128"/>
      <c r="D838" s="170" t="s">
        <v>837</v>
      </c>
      <c r="E838" s="17">
        <v>6</v>
      </c>
      <c r="F838" s="14" t="s">
        <v>839</v>
      </c>
      <c r="G838" s="119">
        <v>42856</v>
      </c>
      <c r="H838" s="61" t="s">
        <v>840</v>
      </c>
      <c r="I838" s="120">
        <v>680</v>
      </c>
      <c r="J838" s="129"/>
      <c r="K838" s="129"/>
      <c r="L838" s="122">
        <v>461950</v>
      </c>
      <c r="M838" s="123">
        <v>0.88</v>
      </c>
      <c r="N838" s="122">
        <v>406520</v>
      </c>
      <c r="O838" s="124"/>
      <c r="P838" s="125">
        <f t="shared" si="15"/>
        <v>679</v>
      </c>
      <c r="Q838" s="126" t="s">
        <v>2005</v>
      </c>
      <c r="T838" s="162"/>
    </row>
    <row r="839" s="2" customFormat="1" ht="15.75" customHeight="1" spans="1:20">
      <c r="A839" s="115" t="s">
        <v>2021</v>
      </c>
      <c r="B839" s="116"/>
      <c r="C839" s="128"/>
      <c r="D839" s="170" t="s">
        <v>837</v>
      </c>
      <c r="E839" s="17">
        <v>7</v>
      </c>
      <c r="F839" s="14" t="s">
        <v>839</v>
      </c>
      <c r="G839" s="119">
        <v>42856</v>
      </c>
      <c r="H839" s="61" t="s">
        <v>840</v>
      </c>
      <c r="I839" s="120">
        <v>680</v>
      </c>
      <c r="J839" s="129"/>
      <c r="K839" s="129"/>
      <c r="L839" s="122">
        <v>461950</v>
      </c>
      <c r="M839" s="123">
        <v>0.88</v>
      </c>
      <c r="N839" s="122">
        <v>406520</v>
      </c>
      <c r="O839" s="124"/>
      <c r="P839" s="125">
        <f t="shared" si="15"/>
        <v>679</v>
      </c>
      <c r="Q839" s="126" t="s">
        <v>2005</v>
      </c>
      <c r="T839" s="162"/>
    </row>
    <row r="840" s="2" customFormat="1" ht="15.75" customHeight="1" spans="1:20">
      <c r="A840" s="115" t="s">
        <v>2022</v>
      </c>
      <c r="B840" s="116"/>
      <c r="C840" s="128"/>
      <c r="D840" s="170" t="s">
        <v>837</v>
      </c>
      <c r="E840" s="17">
        <v>8</v>
      </c>
      <c r="F840" s="14" t="s">
        <v>839</v>
      </c>
      <c r="G840" s="119">
        <v>42856</v>
      </c>
      <c r="H840" s="61" t="s">
        <v>840</v>
      </c>
      <c r="I840" s="120">
        <v>1360</v>
      </c>
      <c r="J840" s="129"/>
      <c r="K840" s="129"/>
      <c r="L840" s="122">
        <v>923910</v>
      </c>
      <c r="M840" s="123">
        <v>0.88</v>
      </c>
      <c r="N840" s="122">
        <v>813040</v>
      </c>
      <c r="O840" s="124"/>
      <c r="P840" s="125">
        <f t="shared" si="15"/>
        <v>679</v>
      </c>
      <c r="Q840" s="126" t="s">
        <v>2005</v>
      </c>
    </row>
    <row r="841" s="75" customFormat="1" ht="15.75" customHeight="1" spans="1:20">
      <c r="A841" s="115" t="s">
        <v>2023</v>
      </c>
      <c r="B841" s="116"/>
      <c r="C841" s="128"/>
      <c r="D841" s="170" t="s">
        <v>837</v>
      </c>
      <c r="E841" s="17">
        <v>9</v>
      </c>
      <c r="F841" s="14" t="s">
        <v>839</v>
      </c>
      <c r="G841" s="119">
        <v>42856</v>
      </c>
      <c r="H841" s="61" t="s">
        <v>840</v>
      </c>
      <c r="I841" s="120">
        <v>530</v>
      </c>
      <c r="J841" s="129"/>
      <c r="K841" s="129"/>
      <c r="L841" s="122">
        <v>360050</v>
      </c>
      <c r="M841" s="123">
        <v>0.88</v>
      </c>
      <c r="N841" s="122">
        <v>316840</v>
      </c>
      <c r="O841" s="124"/>
      <c r="P841" s="125">
        <f t="shared" si="15"/>
        <v>679</v>
      </c>
      <c r="Q841" s="126" t="s">
        <v>2005</v>
      </c>
    </row>
    <row r="842" s="2" customFormat="1" ht="15.75" customHeight="1" spans="1:20">
      <c r="A842" s="115" t="s">
        <v>2024</v>
      </c>
      <c r="B842" s="116"/>
      <c r="C842" s="128"/>
      <c r="D842" s="170" t="s">
        <v>837</v>
      </c>
      <c r="E842" s="17">
        <v>10</v>
      </c>
      <c r="F842" s="14" t="s">
        <v>839</v>
      </c>
      <c r="G842" s="119">
        <v>42856</v>
      </c>
      <c r="H842" s="61" t="s">
        <v>840</v>
      </c>
      <c r="I842" s="120">
        <v>530</v>
      </c>
      <c r="J842" s="129"/>
      <c r="K842" s="129"/>
      <c r="L842" s="122">
        <v>360050</v>
      </c>
      <c r="M842" s="123">
        <v>0.88</v>
      </c>
      <c r="N842" s="122">
        <v>316840</v>
      </c>
      <c r="O842" s="124"/>
      <c r="P842" s="125">
        <f t="shared" si="15"/>
        <v>679</v>
      </c>
      <c r="Q842" s="126" t="s">
        <v>2005</v>
      </c>
    </row>
    <row r="843" s="2" customFormat="1" ht="15.75" customHeight="1" spans="1:20">
      <c r="A843" s="115" t="s">
        <v>2025</v>
      </c>
      <c r="B843" s="116"/>
      <c r="C843" s="128"/>
      <c r="D843" s="170" t="s">
        <v>837</v>
      </c>
      <c r="E843" s="17">
        <v>11</v>
      </c>
      <c r="F843" s="14" t="s">
        <v>839</v>
      </c>
      <c r="G843" s="119">
        <v>42856</v>
      </c>
      <c r="H843" s="61" t="s">
        <v>840</v>
      </c>
      <c r="I843" s="120">
        <v>1360</v>
      </c>
      <c r="J843" s="129"/>
      <c r="K843" s="129"/>
      <c r="L843" s="122">
        <v>923910</v>
      </c>
      <c r="M843" s="123">
        <v>0.88</v>
      </c>
      <c r="N843" s="122">
        <v>813040</v>
      </c>
      <c r="O843" s="124"/>
      <c r="P843" s="125">
        <f t="shared" si="15"/>
        <v>679</v>
      </c>
      <c r="Q843" s="126" t="s">
        <v>2005</v>
      </c>
    </row>
    <row r="844" s="2" customFormat="1" ht="15.75" customHeight="1" spans="1:20">
      <c r="A844" s="115" t="s">
        <v>2026</v>
      </c>
      <c r="B844" s="116"/>
      <c r="C844" s="128"/>
      <c r="D844" s="170" t="s">
        <v>837</v>
      </c>
      <c r="E844" s="17">
        <v>12</v>
      </c>
      <c r="F844" s="14" t="s">
        <v>839</v>
      </c>
      <c r="G844" s="119">
        <v>42856</v>
      </c>
      <c r="H844" s="61" t="s">
        <v>840</v>
      </c>
      <c r="I844" s="120">
        <v>1360</v>
      </c>
      <c r="J844" s="129"/>
      <c r="K844" s="129"/>
      <c r="L844" s="122">
        <v>923910</v>
      </c>
      <c r="M844" s="123">
        <v>0.88</v>
      </c>
      <c r="N844" s="122">
        <v>813040</v>
      </c>
      <c r="O844" s="124"/>
      <c r="P844" s="125">
        <f t="shared" si="15"/>
        <v>679</v>
      </c>
      <c r="Q844" s="126" t="s">
        <v>2005</v>
      </c>
    </row>
    <row r="845" s="2" customFormat="1" ht="15.75" customHeight="1" spans="1:20">
      <c r="A845" s="115" t="s">
        <v>2027</v>
      </c>
      <c r="B845" s="116"/>
      <c r="C845" s="128"/>
      <c r="D845" s="170" t="s">
        <v>837</v>
      </c>
      <c r="E845" s="17">
        <v>13</v>
      </c>
      <c r="F845" s="14" t="s">
        <v>839</v>
      </c>
      <c r="G845" s="119">
        <v>42856</v>
      </c>
      <c r="H845" s="61" t="s">
        <v>840</v>
      </c>
      <c r="I845" s="120">
        <v>1360</v>
      </c>
      <c r="J845" s="129"/>
      <c r="K845" s="129"/>
      <c r="L845" s="122">
        <v>923910</v>
      </c>
      <c r="M845" s="123">
        <v>0.88</v>
      </c>
      <c r="N845" s="122">
        <v>813040</v>
      </c>
      <c r="O845" s="124"/>
      <c r="P845" s="125">
        <f t="shared" si="15"/>
        <v>679</v>
      </c>
      <c r="Q845" s="126" t="s">
        <v>2005</v>
      </c>
    </row>
    <row r="846" s="2" customFormat="1" ht="15.75" customHeight="1" spans="1:20">
      <c r="A846" s="115" t="s">
        <v>2028</v>
      </c>
      <c r="B846" s="116"/>
      <c r="C846" s="128"/>
      <c r="D846" s="170" t="s">
        <v>837</v>
      </c>
      <c r="E846" s="17">
        <v>14</v>
      </c>
      <c r="F846" s="14" t="s">
        <v>839</v>
      </c>
      <c r="G846" s="119">
        <v>42856</v>
      </c>
      <c r="H846" s="61" t="s">
        <v>840</v>
      </c>
      <c r="I846" s="120">
        <v>1360</v>
      </c>
      <c r="J846" s="129"/>
      <c r="K846" s="129"/>
      <c r="L846" s="122">
        <v>923910</v>
      </c>
      <c r="M846" s="123">
        <v>0.88</v>
      </c>
      <c r="N846" s="122">
        <v>813040</v>
      </c>
      <c r="O846" s="124"/>
      <c r="P846" s="125">
        <f t="shared" si="15"/>
        <v>679</v>
      </c>
      <c r="Q846" s="126" t="s">
        <v>2005</v>
      </c>
    </row>
    <row r="847" s="2" customFormat="1" ht="15.75" customHeight="1" spans="1:20">
      <c r="A847" s="115" t="s">
        <v>2029</v>
      </c>
      <c r="B847" s="116"/>
      <c r="C847" s="128"/>
      <c r="D847" s="170" t="s">
        <v>837</v>
      </c>
      <c r="E847" s="17">
        <v>15</v>
      </c>
      <c r="F847" s="14" t="s">
        <v>839</v>
      </c>
      <c r="G847" s="119">
        <v>42856</v>
      </c>
      <c r="H847" s="61" t="s">
        <v>840</v>
      </c>
      <c r="I847" s="120">
        <v>1360</v>
      </c>
      <c r="J847" s="129"/>
      <c r="K847" s="129"/>
      <c r="L847" s="122">
        <v>923910</v>
      </c>
      <c r="M847" s="123">
        <v>0.88</v>
      </c>
      <c r="N847" s="122">
        <v>813040</v>
      </c>
      <c r="O847" s="124"/>
      <c r="P847" s="125">
        <f t="shared" si="15"/>
        <v>679</v>
      </c>
      <c r="Q847" s="126" t="s">
        <v>2005</v>
      </c>
    </row>
    <row r="848" s="2" customFormat="1" ht="15.75" customHeight="1" spans="1:20">
      <c r="A848" s="115" t="s">
        <v>2030</v>
      </c>
      <c r="B848" s="116"/>
      <c r="C848" s="128"/>
      <c r="D848" s="170" t="s">
        <v>837</v>
      </c>
      <c r="E848" s="17">
        <v>16</v>
      </c>
      <c r="F848" s="14" t="s">
        <v>839</v>
      </c>
      <c r="G848" s="119">
        <v>42856</v>
      </c>
      <c r="H848" s="61" t="s">
        <v>840</v>
      </c>
      <c r="I848" s="120">
        <v>1360</v>
      </c>
      <c r="J848" s="129"/>
      <c r="K848" s="129"/>
      <c r="L848" s="122">
        <v>923910</v>
      </c>
      <c r="M848" s="123">
        <v>0.88</v>
      </c>
      <c r="N848" s="122">
        <v>813040</v>
      </c>
      <c r="O848" s="124"/>
      <c r="P848" s="125">
        <f t="shared" si="15"/>
        <v>679</v>
      </c>
      <c r="Q848" s="126" t="s">
        <v>2005</v>
      </c>
    </row>
    <row r="849" s="2" customFormat="1" ht="15.75" customHeight="1" spans="1:17">
      <c r="A849" s="115" t="s">
        <v>2031</v>
      </c>
      <c r="B849" s="116"/>
      <c r="C849" s="128"/>
      <c r="D849" s="170" t="s">
        <v>837</v>
      </c>
      <c r="E849" s="17">
        <v>17</v>
      </c>
      <c r="F849" s="14" t="s">
        <v>839</v>
      </c>
      <c r="G849" s="119">
        <v>42856</v>
      </c>
      <c r="H849" s="61" t="s">
        <v>840</v>
      </c>
      <c r="I849" s="120">
        <v>1360</v>
      </c>
      <c r="J849" s="129"/>
      <c r="K849" s="129"/>
      <c r="L849" s="122">
        <v>923910</v>
      </c>
      <c r="M849" s="123">
        <v>0.88</v>
      </c>
      <c r="N849" s="122">
        <v>813040</v>
      </c>
      <c r="O849" s="124"/>
      <c r="P849" s="125">
        <f t="shared" si="15"/>
        <v>679</v>
      </c>
      <c r="Q849" s="126" t="s">
        <v>2005</v>
      </c>
    </row>
    <row r="850" s="3" customFormat="1" ht="15.75" customHeight="1" spans="1:17">
      <c r="A850" s="115" t="s">
        <v>2032</v>
      </c>
      <c r="B850" s="116"/>
      <c r="C850" s="128"/>
      <c r="D850" s="170" t="s">
        <v>837</v>
      </c>
      <c r="E850" s="17">
        <v>18</v>
      </c>
      <c r="F850" s="14" t="s">
        <v>839</v>
      </c>
      <c r="G850" s="119">
        <v>42856</v>
      </c>
      <c r="H850" s="61" t="s">
        <v>840</v>
      </c>
      <c r="I850" s="120">
        <v>1360</v>
      </c>
      <c r="J850" s="129"/>
      <c r="K850" s="129"/>
      <c r="L850" s="122">
        <v>923910</v>
      </c>
      <c r="M850" s="123">
        <v>0.88</v>
      </c>
      <c r="N850" s="122">
        <v>813040</v>
      </c>
      <c r="O850" s="124"/>
      <c r="P850" s="125">
        <f t="shared" si="15"/>
        <v>679</v>
      </c>
      <c r="Q850" s="126" t="s">
        <v>2005</v>
      </c>
    </row>
    <row r="851" s="3" customFormat="1" ht="15.75" customHeight="1" spans="1:17">
      <c r="A851" s="115" t="s">
        <v>2033</v>
      </c>
      <c r="B851" s="116"/>
      <c r="C851" s="128"/>
      <c r="D851" s="170" t="s">
        <v>1238</v>
      </c>
      <c r="E851" s="17">
        <v>1</v>
      </c>
      <c r="F851" s="14" t="s">
        <v>839</v>
      </c>
      <c r="G851" s="119">
        <v>42856</v>
      </c>
      <c r="H851" s="61" t="s">
        <v>840</v>
      </c>
      <c r="I851" s="120">
        <v>500</v>
      </c>
      <c r="J851" s="129"/>
      <c r="K851" s="129"/>
      <c r="L851" s="122">
        <v>339670</v>
      </c>
      <c r="M851" s="123">
        <v>0.88</v>
      </c>
      <c r="N851" s="122">
        <v>298910</v>
      </c>
      <c r="O851" s="124"/>
      <c r="P851" s="125">
        <f t="shared" si="15"/>
        <v>679</v>
      </c>
      <c r="Q851" s="126" t="s">
        <v>2005</v>
      </c>
    </row>
    <row r="852" s="3" customFormat="1" ht="15.75" customHeight="1" spans="1:17">
      <c r="A852" s="115" t="s">
        <v>2034</v>
      </c>
      <c r="B852" s="116"/>
      <c r="C852" s="128"/>
      <c r="D852" s="170" t="s">
        <v>1238</v>
      </c>
      <c r="E852" s="17">
        <v>2</v>
      </c>
      <c r="F852" s="14" t="s">
        <v>839</v>
      </c>
      <c r="G852" s="119">
        <v>42856</v>
      </c>
      <c r="H852" s="61" t="s">
        <v>840</v>
      </c>
      <c r="I852" s="120">
        <v>500</v>
      </c>
      <c r="J852" s="129"/>
      <c r="K852" s="129"/>
      <c r="L852" s="122">
        <v>339670</v>
      </c>
      <c r="M852" s="123">
        <v>0.88</v>
      </c>
      <c r="N852" s="122">
        <v>298910</v>
      </c>
      <c r="O852" s="124"/>
      <c r="P852" s="125">
        <f t="shared" si="15"/>
        <v>679</v>
      </c>
      <c r="Q852" s="126" t="s">
        <v>2005</v>
      </c>
    </row>
    <row r="853" s="3" customFormat="1" ht="15.75" customHeight="1" spans="1:17">
      <c r="A853" s="115" t="s">
        <v>2035</v>
      </c>
      <c r="B853" s="116"/>
      <c r="C853" s="128"/>
      <c r="D853" s="170" t="s">
        <v>1238</v>
      </c>
      <c r="E853" s="17">
        <v>3</v>
      </c>
      <c r="F853" s="14" t="s">
        <v>839</v>
      </c>
      <c r="G853" s="119">
        <v>42856</v>
      </c>
      <c r="H853" s="61" t="s">
        <v>840</v>
      </c>
      <c r="I853" s="120">
        <v>400</v>
      </c>
      <c r="J853" s="129"/>
      <c r="K853" s="129"/>
      <c r="L853" s="122">
        <v>271740</v>
      </c>
      <c r="M853" s="123">
        <v>0.88</v>
      </c>
      <c r="N853" s="122">
        <v>239130</v>
      </c>
      <c r="O853" s="124"/>
      <c r="P853" s="125">
        <f t="shared" si="15"/>
        <v>679</v>
      </c>
      <c r="Q853" s="126" t="s">
        <v>2005</v>
      </c>
    </row>
    <row r="854" ht="15.75" customHeight="1" spans="1:17">
      <c r="A854" s="115" t="s">
        <v>2036</v>
      </c>
      <c r="B854" s="127"/>
      <c r="C854" s="128"/>
      <c r="D854" s="108" t="s">
        <v>945</v>
      </c>
      <c r="E854" s="108"/>
      <c r="F854" s="132"/>
      <c r="G854" s="119">
        <v>41030</v>
      </c>
      <c r="H854" s="133" t="s">
        <v>941</v>
      </c>
      <c r="I854" s="134">
        <v>1</v>
      </c>
      <c r="J854" s="135">
        <v>206300</v>
      </c>
      <c r="K854" s="136">
        <v>144238.4</v>
      </c>
      <c r="L854" s="137">
        <v>287220</v>
      </c>
      <c r="M854" s="138">
        <v>0.66</v>
      </c>
      <c r="N854" s="139">
        <v>189570</v>
      </c>
      <c r="O854" s="140"/>
      <c r="P854" s="141"/>
      <c r="Q854" s="142" t="s">
        <v>2005</v>
      </c>
    </row>
    <row r="855" ht="15.75" customHeight="1" spans="1:17">
      <c r="A855" s="115" t="s">
        <v>2037</v>
      </c>
      <c r="B855" s="127"/>
      <c r="C855" s="128"/>
      <c r="D855" s="108" t="s">
        <v>2038</v>
      </c>
      <c r="E855" s="108"/>
      <c r="F855" s="132"/>
      <c r="G855" s="119">
        <v>41030</v>
      </c>
      <c r="H855" s="133" t="s">
        <v>941</v>
      </c>
      <c r="I855" s="134">
        <v>1</v>
      </c>
      <c r="J855" s="135">
        <v>1594113</v>
      </c>
      <c r="K855" s="136">
        <v>1114550.72</v>
      </c>
      <c r="L855" s="137">
        <v>2219380</v>
      </c>
      <c r="M855" s="138">
        <v>0.54</v>
      </c>
      <c r="N855" s="139">
        <v>1198470</v>
      </c>
      <c r="O855" s="140"/>
      <c r="P855" s="141"/>
      <c r="Q855" s="142" t="s">
        <v>2005</v>
      </c>
    </row>
    <row r="856" ht="15.75" customHeight="1" spans="1:17">
      <c r="A856" s="115" t="s">
        <v>2039</v>
      </c>
      <c r="B856" s="127"/>
      <c r="C856" s="128"/>
      <c r="D856" s="108" t="s">
        <v>1270</v>
      </c>
      <c r="E856" s="108"/>
      <c r="F856" s="132"/>
      <c r="G856" s="119">
        <v>41487</v>
      </c>
      <c r="H856" s="133" t="s">
        <v>941</v>
      </c>
      <c r="I856" s="134">
        <v>1</v>
      </c>
      <c r="J856" s="135">
        <v>82800</v>
      </c>
      <c r="K856" s="136">
        <v>62807.25</v>
      </c>
      <c r="L856" s="137">
        <v>112470</v>
      </c>
      <c r="M856" s="138">
        <v>0.72</v>
      </c>
      <c r="N856" s="139">
        <v>80980</v>
      </c>
      <c r="O856" s="140"/>
      <c r="P856" s="141"/>
      <c r="Q856" s="142" t="s">
        <v>2005</v>
      </c>
    </row>
    <row r="857" ht="15.75" customHeight="1" spans="1:17">
      <c r="A857" s="115" t="s">
        <v>2040</v>
      </c>
      <c r="B857" s="127"/>
      <c r="C857" s="128"/>
      <c r="D857" s="108" t="s">
        <v>773</v>
      </c>
      <c r="E857" s="108"/>
      <c r="F857" s="132"/>
      <c r="G857" s="119">
        <v>41791</v>
      </c>
      <c r="H857" s="133" t="s">
        <v>941</v>
      </c>
      <c r="I857" s="134">
        <v>2</v>
      </c>
      <c r="J857" s="135">
        <v>500000</v>
      </c>
      <c r="K857" s="136">
        <v>399062.33</v>
      </c>
      <c r="L857" s="137">
        <v>650840</v>
      </c>
      <c r="M857" s="138">
        <v>0.68</v>
      </c>
      <c r="N857" s="139">
        <v>442570</v>
      </c>
      <c r="O857" s="140"/>
      <c r="P857" s="141"/>
      <c r="Q857" s="142" t="s">
        <v>2005</v>
      </c>
    </row>
    <row r="858" ht="15.75" customHeight="1" spans="1:17">
      <c r="A858" s="115" t="s">
        <v>2041</v>
      </c>
      <c r="B858" s="127"/>
      <c r="C858" s="128"/>
      <c r="D858" s="108" t="s">
        <v>1415</v>
      </c>
      <c r="E858" s="108"/>
      <c r="F858" s="132"/>
      <c r="G858" s="119">
        <v>41791</v>
      </c>
      <c r="H858" s="133" t="s">
        <v>941</v>
      </c>
      <c r="I858" s="134">
        <v>1</v>
      </c>
      <c r="J858" s="135">
        <v>124914.89</v>
      </c>
      <c r="K858" s="136">
        <v>99697.94</v>
      </c>
      <c r="L858" s="137">
        <v>162600</v>
      </c>
      <c r="M858" s="138">
        <v>0.68</v>
      </c>
      <c r="N858" s="139">
        <v>110570</v>
      </c>
      <c r="O858" s="140"/>
      <c r="P858" s="141"/>
      <c r="Q858" s="142" t="s">
        <v>2005</v>
      </c>
    </row>
    <row r="859" ht="15.75" customHeight="1" spans="1:17">
      <c r="A859" s="115" t="s">
        <v>2042</v>
      </c>
      <c r="B859" s="127"/>
      <c r="C859" s="128"/>
      <c r="D859" s="108" t="s">
        <v>1415</v>
      </c>
      <c r="E859" s="108"/>
      <c r="F859" s="132"/>
      <c r="G859" s="119">
        <v>41791</v>
      </c>
      <c r="H859" s="133" t="s">
        <v>941</v>
      </c>
      <c r="I859" s="134">
        <v>1</v>
      </c>
      <c r="J859" s="135">
        <v>3191756.8</v>
      </c>
      <c r="K859" s="136">
        <v>2547420.76</v>
      </c>
      <c r="L859" s="137">
        <v>4154660</v>
      </c>
      <c r="M859" s="138">
        <v>0.68</v>
      </c>
      <c r="N859" s="139">
        <v>2825170</v>
      </c>
      <c r="O859" s="140"/>
      <c r="P859" s="141"/>
      <c r="Q859" s="142" t="s">
        <v>2005</v>
      </c>
    </row>
    <row r="860" ht="15.75" customHeight="1" spans="1:17">
      <c r="A860" s="115" t="s">
        <v>2043</v>
      </c>
      <c r="B860" s="127"/>
      <c r="C860" s="128"/>
      <c r="D860" s="108" t="s">
        <v>1415</v>
      </c>
      <c r="E860" s="108"/>
      <c r="F860" s="132"/>
      <c r="G860" s="119">
        <v>41791</v>
      </c>
      <c r="H860" s="133" t="s">
        <v>941</v>
      </c>
      <c r="I860" s="134">
        <v>2</v>
      </c>
      <c r="J860" s="135">
        <v>383790.5</v>
      </c>
      <c r="K860" s="136">
        <v>306312.83</v>
      </c>
      <c r="L860" s="137">
        <v>499570</v>
      </c>
      <c r="M860" s="138">
        <v>0.68</v>
      </c>
      <c r="N860" s="139">
        <v>339710</v>
      </c>
      <c r="O860" s="140"/>
      <c r="P860" s="141"/>
      <c r="Q860" s="142" t="s">
        <v>2005</v>
      </c>
    </row>
    <row r="861" ht="15.75" customHeight="1" spans="1:17">
      <c r="A861" s="115" t="s">
        <v>2044</v>
      </c>
      <c r="B861" s="127"/>
      <c r="C861" s="128"/>
      <c r="D861" s="108" t="s">
        <v>1392</v>
      </c>
      <c r="E861" s="108"/>
      <c r="F861" s="132"/>
      <c r="G861" s="119">
        <v>42826</v>
      </c>
      <c r="H861" s="133" t="s">
        <v>941</v>
      </c>
      <c r="I861" s="134">
        <v>1</v>
      </c>
      <c r="J861" s="135">
        <v>76000</v>
      </c>
      <c r="K861" s="136">
        <v>70885.89</v>
      </c>
      <c r="L861" s="137">
        <v>91190</v>
      </c>
      <c r="M861" s="138">
        <v>0.9</v>
      </c>
      <c r="N861" s="139">
        <v>82070</v>
      </c>
      <c r="O861" s="140"/>
      <c r="P861" s="141"/>
      <c r="Q861" s="142" t="s">
        <v>2005</v>
      </c>
    </row>
    <row r="862" ht="15.75" customHeight="1" spans="1:17">
      <c r="A862" s="115" t="s">
        <v>2045</v>
      </c>
      <c r="B862" s="127"/>
      <c r="C862" s="128"/>
      <c r="D862" s="108" t="s">
        <v>2046</v>
      </c>
      <c r="E862" s="108"/>
      <c r="F862" s="132"/>
      <c r="G862" s="119">
        <v>42941</v>
      </c>
      <c r="H862" s="133" t="s">
        <v>941</v>
      </c>
      <c r="I862" s="134">
        <v>1</v>
      </c>
      <c r="J862" s="135">
        <v>189329.96</v>
      </c>
      <c r="K862" s="136">
        <v>178837.94</v>
      </c>
      <c r="L862" s="137">
        <v>227160</v>
      </c>
      <c r="M862" s="138">
        <v>0.92</v>
      </c>
      <c r="N862" s="139">
        <v>208990</v>
      </c>
      <c r="O862" s="140"/>
      <c r="P862" s="141"/>
      <c r="Q862" s="142" t="s">
        <v>2005</v>
      </c>
    </row>
    <row r="863" ht="15.75" customHeight="1" spans="1:17">
      <c r="A863" s="115" t="s">
        <v>2047</v>
      </c>
      <c r="B863" s="127"/>
      <c r="C863" s="128"/>
      <c r="D863" s="108" t="s">
        <v>2048</v>
      </c>
      <c r="E863" s="108"/>
      <c r="F863" s="132"/>
      <c r="G863" s="119">
        <v>42941</v>
      </c>
      <c r="H863" s="133" t="s">
        <v>941</v>
      </c>
      <c r="I863" s="134">
        <v>2</v>
      </c>
      <c r="J863" s="135">
        <v>84482.16</v>
      </c>
      <c r="K863" s="136">
        <v>79800.42</v>
      </c>
      <c r="L863" s="137">
        <v>101360</v>
      </c>
      <c r="M863" s="138">
        <v>0.92</v>
      </c>
      <c r="N863" s="139">
        <v>93250</v>
      </c>
      <c r="O863" s="140"/>
      <c r="P863" s="141"/>
      <c r="Q863" s="142" t="s">
        <v>2005</v>
      </c>
    </row>
    <row r="864" ht="15.75" customHeight="1" spans="1:17">
      <c r="A864" s="115" t="s">
        <v>2049</v>
      </c>
      <c r="B864" s="127"/>
      <c r="C864" s="128"/>
      <c r="D864" s="108" t="s">
        <v>1392</v>
      </c>
      <c r="E864" s="108"/>
      <c r="F864" s="132"/>
      <c r="G864" s="119">
        <v>43005</v>
      </c>
      <c r="H864" s="133" t="s">
        <v>941</v>
      </c>
      <c r="I864" s="134">
        <v>1</v>
      </c>
      <c r="J864" s="135">
        <v>70550</v>
      </c>
      <c r="K864" s="136">
        <v>67198.88</v>
      </c>
      <c r="L864" s="137">
        <v>84650</v>
      </c>
      <c r="M864" s="138">
        <v>0.93</v>
      </c>
      <c r="N864" s="139">
        <v>78720</v>
      </c>
      <c r="O864" s="140"/>
      <c r="P864" s="141"/>
      <c r="Q864" s="142" t="s">
        <v>2005</v>
      </c>
    </row>
    <row r="865" ht="15.75" customHeight="1" spans="1:17">
      <c r="A865" s="115" t="s">
        <v>2050</v>
      </c>
      <c r="B865" s="127"/>
      <c r="C865" s="128"/>
      <c r="D865" s="108" t="s">
        <v>2051</v>
      </c>
      <c r="E865" s="108"/>
      <c r="F865" s="132"/>
      <c r="G865" s="119">
        <v>41944</v>
      </c>
      <c r="H865" s="133" t="s">
        <v>941</v>
      </c>
      <c r="I865" s="134">
        <v>1</v>
      </c>
      <c r="J865" s="135">
        <v>30000</v>
      </c>
      <c r="K865" s="136">
        <v>24537.5</v>
      </c>
      <c r="L865" s="137">
        <v>39050</v>
      </c>
      <c r="M865" s="138">
        <v>0.78</v>
      </c>
      <c r="N865" s="139">
        <v>30460</v>
      </c>
      <c r="O865" s="140"/>
      <c r="P865" s="141"/>
      <c r="Q865" s="142" t="s">
        <v>2005</v>
      </c>
    </row>
    <row r="866" ht="15.75" customHeight="1" spans="1:17">
      <c r="A866" s="115" t="s">
        <v>2052</v>
      </c>
      <c r="B866" s="127"/>
      <c r="C866" s="128"/>
      <c r="D866" s="108" t="s">
        <v>1392</v>
      </c>
      <c r="E866" s="108"/>
      <c r="F866" s="132"/>
      <c r="G866" s="119">
        <v>42186</v>
      </c>
      <c r="H866" s="133" t="s">
        <v>941</v>
      </c>
      <c r="I866" s="134">
        <v>1</v>
      </c>
      <c r="J866" s="135">
        <v>38000</v>
      </c>
      <c r="K866" s="136">
        <v>32284.04</v>
      </c>
      <c r="L866" s="137">
        <v>46880</v>
      </c>
      <c r="M866" s="138">
        <v>0.82</v>
      </c>
      <c r="N866" s="139">
        <v>38440</v>
      </c>
      <c r="O866" s="140"/>
      <c r="P866" s="141"/>
      <c r="Q866" s="142" t="s">
        <v>2005</v>
      </c>
    </row>
    <row r="867" ht="15.75" customHeight="1" spans="1:17">
      <c r="A867" s="115" t="s">
        <v>2053</v>
      </c>
      <c r="B867" s="127"/>
      <c r="C867" s="128"/>
      <c r="D867" s="108" t="s">
        <v>2054</v>
      </c>
      <c r="E867" s="108"/>
      <c r="F867" s="132"/>
      <c r="G867" s="119">
        <v>43354</v>
      </c>
      <c r="H867" s="133" t="s">
        <v>941</v>
      </c>
      <c r="I867" s="134">
        <v>1</v>
      </c>
      <c r="J867" s="135">
        <v>76000</v>
      </c>
      <c r="K867" s="136">
        <v>76000</v>
      </c>
      <c r="L867" s="137">
        <v>90330</v>
      </c>
      <c r="M867" s="138">
        <v>0.98</v>
      </c>
      <c r="N867" s="139">
        <v>88520</v>
      </c>
      <c r="O867" s="140"/>
      <c r="P867" s="141"/>
      <c r="Q867" s="142" t="s">
        <v>2005</v>
      </c>
    </row>
    <row r="868" ht="15.75" customHeight="1" spans="1:17">
      <c r="A868" s="115" t="s">
        <v>2055</v>
      </c>
      <c r="B868" s="127"/>
      <c r="C868" s="128"/>
      <c r="D868" s="108" t="s">
        <v>962</v>
      </c>
      <c r="E868" s="108"/>
      <c r="F868" s="132"/>
      <c r="G868" s="119">
        <v>41030</v>
      </c>
      <c r="H868" s="133" t="s">
        <v>941</v>
      </c>
      <c r="I868" s="134">
        <v>1</v>
      </c>
      <c r="J868" s="135">
        <v>2185000</v>
      </c>
      <c r="K868" s="136">
        <v>1527679.04</v>
      </c>
      <c r="L868" s="137">
        <v>3042040</v>
      </c>
      <c r="M868" s="138">
        <v>0.66</v>
      </c>
      <c r="N868" s="139">
        <v>2007750</v>
      </c>
      <c r="O868" s="140"/>
      <c r="P868" s="141"/>
      <c r="Q868" s="142" t="s">
        <v>2056</v>
      </c>
    </row>
    <row r="869" ht="15.75" customHeight="1" spans="1:17">
      <c r="A869" s="115" t="s">
        <v>2057</v>
      </c>
      <c r="B869" s="127"/>
      <c r="C869" s="128"/>
      <c r="D869" s="108" t="s">
        <v>2058</v>
      </c>
      <c r="E869" s="108"/>
      <c r="F869" s="132"/>
      <c r="G869" s="119">
        <v>41395</v>
      </c>
      <c r="H869" s="133" t="s">
        <v>941</v>
      </c>
      <c r="I869" s="134">
        <v>1</v>
      </c>
      <c r="J869" s="135">
        <v>19818</v>
      </c>
      <c r="K869" s="136">
        <v>14797.2</v>
      </c>
      <c r="L869" s="137">
        <v>26920</v>
      </c>
      <c r="M869" s="138">
        <v>0.61</v>
      </c>
      <c r="N869" s="139">
        <v>16420</v>
      </c>
      <c r="O869" s="140"/>
      <c r="P869" s="141"/>
      <c r="Q869" s="142" t="s">
        <v>2056</v>
      </c>
    </row>
    <row r="870" ht="15.75" customHeight="1" spans="1:17">
      <c r="A870" s="115" t="s">
        <v>2059</v>
      </c>
      <c r="B870" s="127"/>
      <c r="C870" s="128"/>
      <c r="D870" s="108" t="s">
        <v>2060</v>
      </c>
      <c r="E870" s="108"/>
      <c r="F870" s="132"/>
      <c r="G870" s="119">
        <v>41395</v>
      </c>
      <c r="H870" s="133" t="s">
        <v>941</v>
      </c>
      <c r="I870" s="134">
        <v>1</v>
      </c>
      <c r="J870" s="135">
        <v>26344</v>
      </c>
      <c r="K870" s="136">
        <v>19670.08</v>
      </c>
      <c r="L870" s="137">
        <v>35780</v>
      </c>
      <c r="M870" s="138">
        <v>0.71</v>
      </c>
      <c r="N870" s="139">
        <v>25400</v>
      </c>
      <c r="O870" s="140"/>
      <c r="P870" s="141"/>
      <c r="Q870" s="142" t="s">
        <v>2056</v>
      </c>
    </row>
    <row r="871" ht="15.75" customHeight="1" spans="1:17">
      <c r="A871" s="115" t="s">
        <v>2061</v>
      </c>
      <c r="B871" s="127"/>
      <c r="C871" s="128"/>
      <c r="D871" s="108" t="s">
        <v>2062</v>
      </c>
      <c r="E871" s="108"/>
      <c r="F871" s="132"/>
      <c r="G871" s="119">
        <v>42095</v>
      </c>
      <c r="H871" s="133" t="s">
        <v>941</v>
      </c>
      <c r="I871" s="134">
        <v>1</v>
      </c>
      <c r="J871" s="135">
        <v>29550</v>
      </c>
      <c r="K871" s="136">
        <v>24754.23</v>
      </c>
      <c r="L871" s="137">
        <v>36460</v>
      </c>
      <c r="M871" s="138">
        <v>0.8</v>
      </c>
      <c r="N871" s="139">
        <v>29170</v>
      </c>
      <c r="O871" s="140"/>
      <c r="P871" s="141"/>
      <c r="Q871" s="143" t="s">
        <v>2056</v>
      </c>
    </row>
    <row r="872" ht="15.75" customHeight="1" spans="1:17">
      <c r="A872" s="115" t="s">
        <v>2063</v>
      </c>
      <c r="B872" s="127"/>
      <c r="C872" s="128"/>
      <c r="D872" s="108" t="s">
        <v>962</v>
      </c>
      <c r="E872" s="108"/>
      <c r="F872" s="132"/>
      <c r="G872" s="119">
        <v>42248</v>
      </c>
      <c r="H872" s="133" t="s">
        <v>941</v>
      </c>
      <c r="I872" s="134">
        <v>1</v>
      </c>
      <c r="J872" s="135">
        <v>131517.9</v>
      </c>
      <c r="K872" s="136">
        <v>112776.66</v>
      </c>
      <c r="L872" s="137">
        <v>162260</v>
      </c>
      <c r="M872" s="138">
        <v>0.83</v>
      </c>
      <c r="N872" s="139">
        <v>134680</v>
      </c>
      <c r="O872" s="140"/>
      <c r="P872" s="141"/>
      <c r="Q872" s="142" t="s">
        <v>2056</v>
      </c>
    </row>
    <row r="873" ht="15.75" customHeight="1" spans="1:17">
      <c r="A873" s="115" t="s">
        <v>2064</v>
      </c>
      <c r="B873" s="127"/>
      <c r="C873" s="128"/>
      <c r="D873" s="108" t="s">
        <v>2065</v>
      </c>
      <c r="E873" s="108"/>
      <c r="F873" s="132"/>
      <c r="G873" s="119">
        <v>42705</v>
      </c>
      <c r="H873" s="133" t="s">
        <v>941</v>
      </c>
      <c r="I873" s="134">
        <v>1</v>
      </c>
      <c r="J873" s="135">
        <v>989842</v>
      </c>
      <c r="K873" s="136">
        <v>907561.48</v>
      </c>
      <c r="L873" s="137">
        <v>1221240</v>
      </c>
      <c r="M873" s="138">
        <v>0.89</v>
      </c>
      <c r="N873" s="139">
        <v>1086900</v>
      </c>
      <c r="O873" s="140"/>
      <c r="P873" s="141"/>
      <c r="Q873" s="142" t="s">
        <v>2056</v>
      </c>
    </row>
    <row r="874" ht="15.75" customHeight="1" spans="1:17">
      <c r="A874" s="115" t="s">
        <v>2066</v>
      </c>
      <c r="B874" s="127"/>
      <c r="C874" s="128"/>
      <c r="D874" s="108" t="s">
        <v>2067</v>
      </c>
      <c r="E874" s="108"/>
      <c r="F874" s="132"/>
      <c r="G874" s="119">
        <v>41974</v>
      </c>
      <c r="H874" s="133" t="s">
        <v>941</v>
      </c>
      <c r="I874" s="134">
        <v>1</v>
      </c>
      <c r="J874" s="135">
        <v>118145</v>
      </c>
      <c r="K874" s="136">
        <v>97100.3</v>
      </c>
      <c r="L874" s="137">
        <v>153790</v>
      </c>
      <c r="M874" s="138">
        <v>0.79</v>
      </c>
      <c r="N874" s="139">
        <v>121490</v>
      </c>
      <c r="O874" s="140"/>
      <c r="P874" s="141"/>
      <c r="Q874" s="142" t="s">
        <v>2056</v>
      </c>
    </row>
    <row r="875" ht="15.75" customHeight="1" spans="1:17">
      <c r="A875" s="115" t="s">
        <v>2068</v>
      </c>
      <c r="B875" s="127"/>
      <c r="C875" s="128"/>
      <c r="D875" s="108" t="s">
        <v>2069</v>
      </c>
      <c r="E875" s="108"/>
      <c r="F875" s="132"/>
      <c r="G875" s="119">
        <v>43187</v>
      </c>
      <c r="H875" s="133" t="s">
        <v>941</v>
      </c>
      <c r="I875" s="134">
        <v>1</v>
      </c>
      <c r="J875" s="135">
        <v>272600</v>
      </c>
      <c r="K875" s="136">
        <v>266125.76</v>
      </c>
      <c r="L875" s="137">
        <v>323980</v>
      </c>
      <c r="M875" s="138">
        <v>0.95</v>
      </c>
      <c r="N875" s="139">
        <v>307780</v>
      </c>
      <c r="O875" s="140"/>
      <c r="P875" s="141"/>
      <c r="Q875" s="142" t="s">
        <v>2056</v>
      </c>
    </row>
    <row r="876" ht="15.75" customHeight="1" spans="1:17">
      <c r="A876" s="115" t="s">
        <v>2070</v>
      </c>
      <c r="B876" s="127"/>
      <c r="C876" s="128"/>
      <c r="D876" s="108" t="s">
        <v>2071</v>
      </c>
      <c r="E876" s="108"/>
      <c r="F876" s="132"/>
      <c r="G876" s="119">
        <v>43373</v>
      </c>
      <c r="H876" s="133" t="s">
        <v>941</v>
      </c>
      <c r="I876" s="134">
        <v>1</v>
      </c>
      <c r="J876" s="135">
        <v>265428.73</v>
      </c>
      <c r="K876" s="136">
        <v>265428.73</v>
      </c>
      <c r="L876" s="137">
        <v>315460</v>
      </c>
      <c r="M876" s="138">
        <v>0.98</v>
      </c>
      <c r="N876" s="139">
        <v>309150</v>
      </c>
      <c r="O876" s="140"/>
      <c r="P876" s="141"/>
      <c r="Q876" s="142" t="s">
        <v>2056</v>
      </c>
    </row>
    <row r="877" ht="15.75" customHeight="1" spans="1:17">
      <c r="A877" s="115" t="s">
        <v>2072</v>
      </c>
      <c r="B877" s="127"/>
      <c r="C877" s="128"/>
      <c r="D877" s="108" t="s">
        <v>1305</v>
      </c>
      <c r="E877" s="108"/>
      <c r="F877" s="132"/>
      <c r="G877" s="119">
        <v>42552</v>
      </c>
      <c r="H877" s="133" t="s">
        <v>941</v>
      </c>
      <c r="I877" s="134">
        <v>1</v>
      </c>
      <c r="J877" s="135">
        <v>37307.36</v>
      </c>
      <c r="K877" s="136">
        <v>33467.94</v>
      </c>
      <c r="L877" s="137">
        <v>46030</v>
      </c>
      <c r="M877" s="138">
        <v>0.87</v>
      </c>
      <c r="N877" s="139">
        <v>40050</v>
      </c>
      <c r="O877" s="140"/>
      <c r="P877" s="141"/>
      <c r="Q877" s="142" t="s">
        <v>2073</v>
      </c>
    </row>
    <row r="878" ht="15.75" customHeight="1" spans="1:17">
      <c r="A878" s="115" t="s">
        <v>2074</v>
      </c>
      <c r="B878" s="127"/>
      <c r="C878" s="144"/>
      <c r="D878" s="108" t="s">
        <v>1303</v>
      </c>
      <c r="E878" s="108"/>
      <c r="F878" s="132"/>
      <c r="G878" s="119">
        <v>42552</v>
      </c>
      <c r="H878" s="133" t="s">
        <v>941</v>
      </c>
      <c r="I878" s="134">
        <v>1</v>
      </c>
      <c r="J878" s="135">
        <v>39997.36</v>
      </c>
      <c r="K878" s="136">
        <v>35881.04</v>
      </c>
      <c r="L878" s="137">
        <v>49350</v>
      </c>
      <c r="M878" s="138">
        <v>0.87</v>
      </c>
      <c r="N878" s="139">
        <v>42930</v>
      </c>
      <c r="O878" s="140"/>
      <c r="P878" s="141"/>
      <c r="Q878" s="142" t="s">
        <v>2073</v>
      </c>
    </row>
    <row r="879" s="77" customFormat="1" ht="15.75" customHeight="1" spans="1:17">
      <c r="A879" s="115" t="s">
        <v>2075</v>
      </c>
      <c r="B879" s="169"/>
      <c r="C879" s="169"/>
      <c r="D879" s="146" t="s">
        <v>2076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2077</v>
      </c>
      <c r="B880" s="115" t="s">
        <v>2078</v>
      </c>
      <c r="C880" s="164" t="s">
        <v>2079</v>
      </c>
      <c r="D880" s="170" t="s">
        <v>847</v>
      </c>
      <c r="E880" s="17">
        <v>1</v>
      </c>
      <c r="F880" s="14" t="s">
        <v>839</v>
      </c>
      <c r="G880" s="119">
        <v>39753</v>
      </c>
      <c r="H880" s="61" t="s">
        <v>840</v>
      </c>
      <c r="I880" s="120">
        <v>350</v>
      </c>
      <c r="J880" s="121">
        <v>18169230.06</v>
      </c>
      <c r="K880" s="161">
        <v>11645222.07</v>
      </c>
      <c r="L880" s="122">
        <v>224020</v>
      </c>
      <c r="M880" s="123">
        <v>0.63</v>
      </c>
      <c r="N880" s="122">
        <v>141130</v>
      </c>
      <c r="O880" s="124"/>
      <c r="P880" s="125">
        <f t="shared" ref="P880:P930" si="16">L880/I880</f>
        <v>640</v>
      </c>
      <c r="Q880" s="126" t="s">
        <v>2080</v>
      </c>
    </row>
    <row r="881" s="2" customFormat="1" ht="15.75" customHeight="1" spans="1:17">
      <c r="A881" s="115" t="s">
        <v>2081</v>
      </c>
      <c r="B881" s="115"/>
      <c r="C881" s="156"/>
      <c r="D881" s="170" t="s">
        <v>847</v>
      </c>
      <c r="E881" s="17">
        <v>2</v>
      </c>
      <c r="F881" s="14" t="s">
        <v>839</v>
      </c>
      <c r="G881" s="119">
        <v>39753</v>
      </c>
      <c r="H881" s="61" t="s">
        <v>840</v>
      </c>
      <c r="I881" s="120">
        <v>350</v>
      </c>
      <c r="J881" s="129"/>
      <c r="K881" s="129"/>
      <c r="L881" s="122">
        <v>224020</v>
      </c>
      <c r="M881" s="123">
        <v>0.63</v>
      </c>
      <c r="N881" s="122">
        <v>141130</v>
      </c>
      <c r="O881" s="124"/>
      <c r="P881" s="125">
        <f t="shared" si="16"/>
        <v>640</v>
      </c>
      <c r="Q881" s="126" t="s">
        <v>2080</v>
      </c>
    </row>
    <row r="882" s="2" customFormat="1" ht="15.75" customHeight="1" spans="1:17">
      <c r="A882" s="115" t="s">
        <v>2082</v>
      </c>
      <c r="B882" s="115"/>
      <c r="C882" s="156"/>
      <c r="D882" s="170" t="s">
        <v>847</v>
      </c>
      <c r="E882" s="17">
        <v>1</v>
      </c>
      <c r="F882" s="14" t="s">
        <v>839</v>
      </c>
      <c r="G882" s="119">
        <v>39753</v>
      </c>
      <c r="H882" s="61" t="s">
        <v>840</v>
      </c>
      <c r="I882" s="120">
        <v>350</v>
      </c>
      <c r="J882" s="129"/>
      <c r="K882" s="129"/>
      <c r="L882" s="122">
        <v>224020</v>
      </c>
      <c r="M882" s="123">
        <v>0.63</v>
      </c>
      <c r="N882" s="122">
        <v>141130</v>
      </c>
      <c r="O882" s="124"/>
      <c r="P882" s="125">
        <f t="shared" si="16"/>
        <v>640</v>
      </c>
      <c r="Q882" s="126" t="s">
        <v>2080</v>
      </c>
    </row>
    <row r="883" s="2" customFormat="1" ht="15.75" customHeight="1" spans="1:17">
      <c r="A883" s="115" t="s">
        <v>2083</v>
      </c>
      <c r="B883" s="115"/>
      <c r="C883" s="156"/>
      <c r="D883" s="170" t="s">
        <v>847</v>
      </c>
      <c r="E883" s="17">
        <v>2</v>
      </c>
      <c r="F883" s="14" t="s">
        <v>839</v>
      </c>
      <c r="G883" s="119">
        <v>39753</v>
      </c>
      <c r="H883" s="61" t="s">
        <v>840</v>
      </c>
      <c r="I883" s="120">
        <v>350</v>
      </c>
      <c r="J883" s="129"/>
      <c r="K883" s="129"/>
      <c r="L883" s="122">
        <v>224020</v>
      </c>
      <c r="M883" s="123">
        <v>0.63</v>
      </c>
      <c r="N883" s="122">
        <v>141130</v>
      </c>
      <c r="O883" s="124"/>
      <c r="P883" s="125">
        <f t="shared" si="16"/>
        <v>640</v>
      </c>
      <c r="Q883" s="126" t="s">
        <v>2080</v>
      </c>
    </row>
    <row r="884" s="2" customFormat="1" ht="15.75" customHeight="1" spans="1:17">
      <c r="A884" s="115" t="s">
        <v>2084</v>
      </c>
      <c r="B884" s="115"/>
      <c r="C884" s="156"/>
      <c r="D884" s="170" t="s">
        <v>847</v>
      </c>
      <c r="E884" s="17">
        <v>3</v>
      </c>
      <c r="F884" s="14" t="s">
        <v>839</v>
      </c>
      <c r="G884" s="119">
        <v>39753</v>
      </c>
      <c r="H884" s="61" t="s">
        <v>840</v>
      </c>
      <c r="I884" s="120">
        <v>350</v>
      </c>
      <c r="J884" s="129"/>
      <c r="K884" s="129"/>
      <c r="L884" s="122">
        <v>224020</v>
      </c>
      <c r="M884" s="123">
        <v>0.63</v>
      </c>
      <c r="N884" s="122">
        <v>141130</v>
      </c>
      <c r="O884" s="124"/>
      <c r="P884" s="125">
        <f t="shared" si="16"/>
        <v>640</v>
      </c>
      <c r="Q884" s="126" t="s">
        <v>2080</v>
      </c>
    </row>
    <row r="885" s="2" customFormat="1" ht="15.75" customHeight="1" spans="1:17">
      <c r="A885" s="115" t="s">
        <v>2085</v>
      </c>
      <c r="B885" s="115"/>
      <c r="C885" s="156"/>
      <c r="D885" s="170" t="s">
        <v>847</v>
      </c>
      <c r="E885" s="17">
        <v>4</v>
      </c>
      <c r="F885" s="14" t="s">
        <v>839</v>
      </c>
      <c r="G885" s="119">
        <v>39753</v>
      </c>
      <c r="H885" s="61" t="s">
        <v>840</v>
      </c>
      <c r="I885" s="120">
        <v>350</v>
      </c>
      <c r="J885" s="129"/>
      <c r="K885" s="129"/>
      <c r="L885" s="122">
        <v>224020</v>
      </c>
      <c r="M885" s="123">
        <v>0.63</v>
      </c>
      <c r="N885" s="122">
        <v>141130</v>
      </c>
      <c r="O885" s="124"/>
      <c r="P885" s="125">
        <f t="shared" si="16"/>
        <v>640</v>
      </c>
      <c r="Q885" s="126" t="s">
        <v>2080</v>
      </c>
    </row>
    <row r="886" s="2" customFormat="1" ht="15.75" customHeight="1" spans="1:17">
      <c r="A886" s="115" t="s">
        <v>2086</v>
      </c>
      <c r="B886" s="115"/>
      <c r="C886" s="156"/>
      <c r="D886" s="170" t="s">
        <v>847</v>
      </c>
      <c r="E886" s="17">
        <v>5</v>
      </c>
      <c r="F886" s="14" t="s">
        <v>839</v>
      </c>
      <c r="G886" s="119">
        <v>39753</v>
      </c>
      <c r="H886" s="61" t="s">
        <v>840</v>
      </c>
      <c r="I886" s="120">
        <v>350</v>
      </c>
      <c r="J886" s="129"/>
      <c r="K886" s="129"/>
      <c r="L886" s="122">
        <v>224020</v>
      </c>
      <c r="M886" s="123">
        <v>0.63</v>
      </c>
      <c r="N886" s="122">
        <v>141130</v>
      </c>
      <c r="O886" s="124"/>
      <c r="P886" s="125">
        <f t="shared" si="16"/>
        <v>640</v>
      </c>
      <c r="Q886" s="126" t="s">
        <v>2080</v>
      </c>
    </row>
    <row r="887" s="2" customFormat="1" ht="15.75" customHeight="1" spans="1:17">
      <c r="A887" s="115" t="s">
        <v>2087</v>
      </c>
      <c r="B887" s="115"/>
      <c r="C887" s="156"/>
      <c r="D887" s="170" t="s">
        <v>847</v>
      </c>
      <c r="E887" s="17">
        <v>6</v>
      </c>
      <c r="F887" s="14" t="s">
        <v>839</v>
      </c>
      <c r="G887" s="119">
        <v>39753</v>
      </c>
      <c r="H887" s="61" t="s">
        <v>840</v>
      </c>
      <c r="I887" s="120">
        <v>350</v>
      </c>
      <c r="J887" s="129"/>
      <c r="K887" s="129"/>
      <c r="L887" s="122">
        <v>224020</v>
      </c>
      <c r="M887" s="123">
        <v>0.63</v>
      </c>
      <c r="N887" s="122">
        <v>141130</v>
      </c>
      <c r="O887" s="124"/>
      <c r="P887" s="125">
        <f t="shared" si="16"/>
        <v>640</v>
      </c>
      <c r="Q887" s="126" t="s">
        <v>2080</v>
      </c>
    </row>
    <row r="888" s="2" customFormat="1" ht="15.75" customHeight="1" spans="1:17">
      <c r="A888" s="115" t="s">
        <v>2088</v>
      </c>
      <c r="B888" s="115"/>
      <c r="C888" s="156"/>
      <c r="D888" s="170" t="s">
        <v>847</v>
      </c>
      <c r="E888" s="17">
        <v>7</v>
      </c>
      <c r="F888" s="14" t="s">
        <v>839</v>
      </c>
      <c r="G888" s="119">
        <v>39753</v>
      </c>
      <c r="H888" s="61" t="s">
        <v>840</v>
      </c>
      <c r="I888" s="120">
        <v>350</v>
      </c>
      <c r="J888" s="129"/>
      <c r="K888" s="129"/>
      <c r="L888" s="122">
        <v>224020</v>
      </c>
      <c r="M888" s="123">
        <v>0.63</v>
      </c>
      <c r="N888" s="122">
        <v>141130</v>
      </c>
      <c r="O888" s="124"/>
      <c r="P888" s="125">
        <f t="shared" si="16"/>
        <v>640</v>
      </c>
      <c r="Q888" s="126" t="s">
        <v>2080</v>
      </c>
    </row>
    <row r="889" s="75" customFormat="1" ht="15.75" customHeight="1" spans="1:17">
      <c r="A889" s="115" t="s">
        <v>2089</v>
      </c>
      <c r="B889" s="115"/>
      <c r="C889" s="156"/>
      <c r="D889" s="170" t="s">
        <v>847</v>
      </c>
      <c r="E889" s="17">
        <v>8</v>
      </c>
      <c r="F889" s="14" t="s">
        <v>839</v>
      </c>
      <c r="G889" s="119">
        <v>39753</v>
      </c>
      <c r="H889" s="61" t="s">
        <v>840</v>
      </c>
      <c r="I889" s="120">
        <v>350</v>
      </c>
      <c r="J889" s="129"/>
      <c r="K889" s="129"/>
      <c r="L889" s="122">
        <v>224020</v>
      </c>
      <c r="M889" s="123">
        <v>0.63</v>
      </c>
      <c r="N889" s="122">
        <v>141130</v>
      </c>
      <c r="O889" s="124"/>
      <c r="P889" s="125">
        <f t="shared" si="16"/>
        <v>640</v>
      </c>
      <c r="Q889" s="126" t="s">
        <v>2080</v>
      </c>
    </row>
    <row r="890" s="2" customFormat="1" ht="15.75" customHeight="1" spans="1:17">
      <c r="A890" s="115" t="s">
        <v>2090</v>
      </c>
      <c r="B890" s="115"/>
      <c r="C890" s="156"/>
      <c r="D890" s="170" t="s">
        <v>847</v>
      </c>
      <c r="E890" s="17">
        <v>9</v>
      </c>
      <c r="F890" s="14" t="s">
        <v>839</v>
      </c>
      <c r="G890" s="119">
        <v>39753</v>
      </c>
      <c r="H890" s="61" t="s">
        <v>840</v>
      </c>
      <c r="I890" s="120">
        <v>350</v>
      </c>
      <c r="J890" s="129"/>
      <c r="K890" s="129"/>
      <c r="L890" s="122">
        <v>224020</v>
      </c>
      <c r="M890" s="123">
        <v>0.63</v>
      </c>
      <c r="N890" s="122">
        <v>141130</v>
      </c>
      <c r="O890" s="124"/>
      <c r="P890" s="125">
        <f t="shared" si="16"/>
        <v>640</v>
      </c>
      <c r="Q890" s="126" t="s">
        <v>2080</v>
      </c>
    </row>
    <row r="891" s="2" customFormat="1" ht="15.75" customHeight="1" spans="1:17">
      <c r="A891" s="115" t="s">
        <v>2091</v>
      </c>
      <c r="B891" s="115"/>
      <c r="C891" s="156"/>
      <c r="D891" s="170" t="s">
        <v>847</v>
      </c>
      <c r="E891" s="17">
        <v>10</v>
      </c>
      <c r="F891" s="14" t="s">
        <v>839</v>
      </c>
      <c r="G891" s="119">
        <v>43010</v>
      </c>
      <c r="H891" s="61" t="s">
        <v>840</v>
      </c>
      <c r="I891" s="120">
        <v>370</v>
      </c>
      <c r="J891" s="129"/>
      <c r="K891" s="129"/>
      <c r="L891" s="122">
        <v>236820</v>
      </c>
      <c r="M891" s="123">
        <v>0.89</v>
      </c>
      <c r="N891" s="122">
        <v>210770</v>
      </c>
      <c r="O891" s="124"/>
      <c r="P891" s="125">
        <f t="shared" si="16"/>
        <v>640</v>
      </c>
      <c r="Q891" s="126" t="s">
        <v>2080</v>
      </c>
    </row>
    <row r="892" s="2" customFormat="1" ht="15.75" customHeight="1" spans="1:17">
      <c r="A892" s="115" t="s">
        <v>2092</v>
      </c>
      <c r="B892" s="115"/>
      <c r="C892" s="156"/>
      <c r="D892" s="170" t="s">
        <v>847</v>
      </c>
      <c r="E892" s="17">
        <v>11</v>
      </c>
      <c r="F892" s="14" t="s">
        <v>839</v>
      </c>
      <c r="G892" s="119">
        <v>43010</v>
      </c>
      <c r="H892" s="61" t="s">
        <v>840</v>
      </c>
      <c r="I892" s="120">
        <v>370</v>
      </c>
      <c r="J892" s="129"/>
      <c r="K892" s="129"/>
      <c r="L892" s="122">
        <v>236820</v>
      </c>
      <c r="M892" s="123">
        <v>0.89</v>
      </c>
      <c r="N892" s="122">
        <v>210770</v>
      </c>
      <c r="O892" s="124"/>
      <c r="P892" s="125">
        <f t="shared" si="16"/>
        <v>640</v>
      </c>
      <c r="Q892" s="126" t="s">
        <v>2080</v>
      </c>
    </row>
    <row r="893" s="2" customFormat="1" ht="15.75" customHeight="1" spans="1:17">
      <c r="A893" s="115" t="s">
        <v>2093</v>
      </c>
      <c r="B893" s="115"/>
      <c r="C893" s="156"/>
      <c r="D893" s="170" t="s">
        <v>847</v>
      </c>
      <c r="E893" s="17">
        <v>12</v>
      </c>
      <c r="F893" s="14" t="s">
        <v>839</v>
      </c>
      <c r="G893" s="119">
        <v>43010</v>
      </c>
      <c r="H893" s="61" t="s">
        <v>840</v>
      </c>
      <c r="I893" s="120">
        <v>370</v>
      </c>
      <c r="J893" s="129"/>
      <c r="K893" s="129"/>
      <c r="L893" s="122">
        <v>236820</v>
      </c>
      <c r="M893" s="123">
        <v>0.89</v>
      </c>
      <c r="N893" s="122">
        <v>210770</v>
      </c>
      <c r="O893" s="124"/>
      <c r="P893" s="125">
        <f t="shared" si="16"/>
        <v>640</v>
      </c>
      <c r="Q893" s="126" t="s">
        <v>2080</v>
      </c>
    </row>
    <row r="894" s="2" customFormat="1" ht="15.75" customHeight="1" spans="1:17">
      <c r="A894" s="115" t="s">
        <v>2094</v>
      </c>
      <c r="B894" s="115"/>
      <c r="C894" s="156"/>
      <c r="D894" s="170" t="s">
        <v>847</v>
      </c>
      <c r="E894" s="17">
        <v>13</v>
      </c>
      <c r="F894" s="14" t="s">
        <v>839</v>
      </c>
      <c r="G894" s="119">
        <v>43010</v>
      </c>
      <c r="H894" s="61" t="s">
        <v>840</v>
      </c>
      <c r="I894" s="120">
        <v>370</v>
      </c>
      <c r="J894" s="129"/>
      <c r="K894" s="129"/>
      <c r="L894" s="122">
        <v>236820</v>
      </c>
      <c r="M894" s="123">
        <v>0.89</v>
      </c>
      <c r="N894" s="122">
        <v>210770</v>
      </c>
      <c r="O894" s="124"/>
      <c r="P894" s="125">
        <f t="shared" si="16"/>
        <v>640</v>
      </c>
      <c r="Q894" s="126" t="s">
        <v>2080</v>
      </c>
    </row>
    <row r="895" s="2" customFormat="1" ht="15.75" customHeight="1" spans="1:17">
      <c r="A895" s="115" t="s">
        <v>2095</v>
      </c>
      <c r="B895" s="115"/>
      <c r="C895" s="156"/>
      <c r="D895" s="170" t="s">
        <v>847</v>
      </c>
      <c r="E895" s="17">
        <v>14</v>
      </c>
      <c r="F895" s="14" t="s">
        <v>839</v>
      </c>
      <c r="G895" s="119">
        <v>43010</v>
      </c>
      <c r="H895" s="61" t="s">
        <v>840</v>
      </c>
      <c r="I895" s="120">
        <v>370</v>
      </c>
      <c r="J895" s="129"/>
      <c r="K895" s="129"/>
      <c r="L895" s="122">
        <v>236820</v>
      </c>
      <c r="M895" s="123">
        <v>0.89</v>
      </c>
      <c r="N895" s="122">
        <v>210770</v>
      </c>
      <c r="O895" s="124"/>
      <c r="P895" s="125">
        <f t="shared" si="16"/>
        <v>640</v>
      </c>
      <c r="Q895" s="126" t="s">
        <v>2080</v>
      </c>
    </row>
    <row r="896" s="2" customFormat="1" ht="15.75" customHeight="1" spans="1:17">
      <c r="A896" s="115" t="s">
        <v>2096</v>
      </c>
      <c r="B896" s="115"/>
      <c r="C896" s="156"/>
      <c r="D896" s="170" t="s">
        <v>847</v>
      </c>
      <c r="E896" s="17">
        <v>15</v>
      </c>
      <c r="F896" s="14" t="s">
        <v>839</v>
      </c>
      <c r="G896" s="119">
        <v>41488</v>
      </c>
      <c r="H896" s="61" t="s">
        <v>840</v>
      </c>
      <c r="I896" s="120">
        <v>420</v>
      </c>
      <c r="J896" s="129"/>
      <c r="K896" s="129"/>
      <c r="L896" s="122">
        <v>268830</v>
      </c>
      <c r="M896" s="123">
        <v>0.76</v>
      </c>
      <c r="N896" s="122">
        <v>204310</v>
      </c>
      <c r="O896" s="124"/>
      <c r="P896" s="125">
        <f t="shared" si="16"/>
        <v>640</v>
      </c>
      <c r="Q896" s="126" t="s">
        <v>2080</v>
      </c>
    </row>
    <row r="897" s="2" customFormat="1" ht="15.75" customHeight="1" spans="1:17">
      <c r="A897" s="115" t="s">
        <v>2097</v>
      </c>
      <c r="B897" s="115"/>
      <c r="C897" s="156"/>
      <c r="D897" s="170" t="s">
        <v>847</v>
      </c>
      <c r="E897" s="17">
        <v>16</v>
      </c>
      <c r="F897" s="14" t="s">
        <v>839</v>
      </c>
      <c r="G897" s="119">
        <v>43010</v>
      </c>
      <c r="H897" s="61" t="s">
        <v>840</v>
      </c>
      <c r="I897" s="120">
        <v>370</v>
      </c>
      <c r="J897" s="129"/>
      <c r="K897" s="129"/>
      <c r="L897" s="122">
        <v>236820</v>
      </c>
      <c r="M897" s="123">
        <v>0.89</v>
      </c>
      <c r="N897" s="122">
        <v>210770</v>
      </c>
      <c r="O897" s="124"/>
      <c r="P897" s="125">
        <f t="shared" si="16"/>
        <v>640</v>
      </c>
      <c r="Q897" s="126" t="s">
        <v>2080</v>
      </c>
    </row>
    <row r="898" s="2" customFormat="1" ht="15.75" customHeight="1" spans="1:17">
      <c r="A898" s="115" t="s">
        <v>2098</v>
      </c>
      <c r="B898" s="115"/>
      <c r="C898" s="156"/>
      <c r="D898" s="170" t="s">
        <v>847</v>
      </c>
      <c r="E898" s="17">
        <v>17</v>
      </c>
      <c r="F898" s="14" t="s">
        <v>839</v>
      </c>
      <c r="G898" s="119">
        <v>41488</v>
      </c>
      <c r="H898" s="61" t="s">
        <v>840</v>
      </c>
      <c r="I898" s="120">
        <v>420</v>
      </c>
      <c r="J898" s="129"/>
      <c r="K898" s="129"/>
      <c r="L898" s="122">
        <v>268830</v>
      </c>
      <c r="M898" s="123">
        <v>0.76</v>
      </c>
      <c r="N898" s="122">
        <v>204310</v>
      </c>
      <c r="O898" s="124"/>
      <c r="P898" s="125">
        <f t="shared" si="16"/>
        <v>640</v>
      </c>
      <c r="Q898" s="126" t="s">
        <v>2080</v>
      </c>
    </row>
    <row r="899" s="2" customFormat="1" ht="15.75" customHeight="1" spans="1:17">
      <c r="A899" s="115" t="s">
        <v>2099</v>
      </c>
      <c r="B899" s="115"/>
      <c r="C899" s="156"/>
      <c r="D899" s="170" t="s">
        <v>847</v>
      </c>
      <c r="E899" s="17">
        <v>18</v>
      </c>
      <c r="F899" s="14" t="s">
        <v>839</v>
      </c>
      <c r="G899" s="119">
        <v>43010</v>
      </c>
      <c r="H899" s="61" t="s">
        <v>840</v>
      </c>
      <c r="I899" s="120">
        <v>370</v>
      </c>
      <c r="J899" s="129"/>
      <c r="K899" s="129"/>
      <c r="L899" s="122">
        <v>236820</v>
      </c>
      <c r="M899" s="123">
        <v>0.89</v>
      </c>
      <c r="N899" s="122">
        <v>210770</v>
      </c>
      <c r="O899" s="124"/>
      <c r="P899" s="125">
        <f t="shared" si="16"/>
        <v>640</v>
      </c>
      <c r="Q899" s="126" t="s">
        <v>2080</v>
      </c>
    </row>
    <row r="900" s="2" customFormat="1" ht="15.75" customHeight="1" spans="1:17">
      <c r="A900" s="115" t="s">
        <v>2100</v>
      </c>
      <c r="B900" s="115"/>
      <c r="C900" s="156"/>
      <c r="D900" s="170" t="s">
        <v>847</v>
      </c>
      <c r="E900" s="17">
        <v>19</v>
      </c>
      <c r="F900" s="14" t="s">
        <v>839</v>
      </c>
      <c r="G900" s="119">
        <v>41488</v>
      </c>
      <c r="H900" s="61" t="s">
        <v>840</v>
      </c>
      <c r="I900" s="120">
        <v>420</v>
      </c>
      <c r="J900" s="129"/>
      <c r="K900" s="129"/>
      <c r="L900" s="122">
        <v>268830</v>
      </c>
      <c r="M900" s="123">
        <v>0.76</v>
      </c>
      <c r="N900" s="122">
        <v>204310</v>
      </c>
      <c r="O900" s="124"/>
      <c r="P900" s="125">
        <f t="shared" si="16"/>
        <v>640</v>
      </c>
      <c r="Q900" s="126" t="s">
        <v>2080</v>
      </c>
    </row>
    <row r="901" s="2" customFormat="1" ht="15.75" customHeight="1" spans="1:17">
      <c r="A901" s="115" t="s">
        <v>2101</v>
      </c>
      <c r="B901" s="115"/>
      <c r="C901" s="156"/>
      <c r="D901" s="170" t="s">
        <v>847</v>
      </c>
      <c r="E901" s="17">
        <v>20</v>
      </c>
      <c r="F901" s="14" t="s">
        <v>839</v>
      </c>
      <c r="G901" s="119">
        <v>43010</v>
      </c>
      <c r="H901" s="61" t="s">
        <v>840</v>
      </c>
      <c r="I901" s="120">
        <v>370</v>
      </c>
      <c r="J901" s="129"/>
      <c r="K901" s="129"/>
      <c r="L901" s="122">
        <v>236820</v>
      </c>
      <c r="M901" s="123">
        <v>0.89</v>
      </c>
      <c r="N901" s="122">
        <v>210770</v>
      </c>
      <c r="O901" s="124"/>
      <c r="P901" s="125">
        <f t="shared" si="16"/>
        <v>640</v>
      </c>
      <c r="Q901" s="126" t="s">
        <v>2080</v>
      </c>
    </row>
    <row r="902" s="2" customFormat="1" ht="15.75" customHeight="1" spans="1:17">
      <c r="A902" s="115" t="s">
        <v>2102</v>
      </c>
      <c r="B902" s="115"/>
      <c r="C902" s="156"/>
      <c r="D902" s="170" t="s">
        <v>847</v>
      </c>
      <c r="E902" s="17">
        <v>21</v>
      </c>
      <c r="F902" s="14" t="s">
        <v>839</v>
      </c>
      <c r="G902" s="119">
        <v>43010</v>
      </c>
      <c r="H902" s="61" t="s">
        <v>840</v>
      </c>
      <c r="I902" s="120">
        <v>370</v>
      </c>
      <c r="J902" s="129"/>
      <c r="K902" s="129"/>
      <c r="L902" s="122">
        <v>236820</v>
      </c>
      <c r="M902" s="123">
        <v>0.89</v>
      </c>
      <c r="N902" s="122">
        <v>210770</v>
      </c>
      <c r="O902" s="124"/>
      <c r="P902" s="125">
        <f t="shared" si="16"/>
        <v>640</v>
      </c>
      <c r="Q902" s="126" t="s">
        <v>2080</v>
      </c>
    </row>
    <row r="903" s="2" customFormat="1" ht="15.75" customHeight="1" spans="1:17">
      <c r="A903" s="115" t="s">
        <v>2103</v>
      </c>
      <c r="B903" s="115"/>
      <c r="C903" s="156"/>
      <c r="D903" s="170" t="s">
        <v>837</v>
      </c>
      <c r="E903" s="17">
        <v>1</v>
      </c>
      <c r="F903" s="14" t="s">
        <v>839</v>
      </c>
      <c r="G903" s="119">
        <v>39753</v>
      </c>
      <c r="H903" s="61" t="s">
        <v>840</v>
      </c>
      <c r="I903" s="120">
        <v>450</v>
      </c>
      <c r="J903" s="129"/>
      <c r="K903" s="129"/>
      <c r="L903" s="122">
        <v>288030</v>
      </c>
      <c r="M903" s="123">
        <v>0.63</v>
      </c>
      <c r="N903" s="122">
        <v>181460</v>
      </c>
      <c r="O903" s="124"/>
      <c r="P903" s="125">
        <f t="shared" si="16"/>
        <v>640</v>
      </c>
      <c r="Q903" s="126" t="s">
        <v>2080</v>
      </c>
    </row>
    <row r="904" s="75" customFormat="1" ht="15.75" customHeight="1" spans="1:17">
      <c r="A904" s="115" t="s">
        <v>2104</v>
      </c>
      <c r="B904" s="115"/>
      <c r="C904" s="156"/>
      <c r="D904" s="170" t="s">
        <v>837</v>
      </c>
      <c r="E904" s="17">
        <v>2</v>
      </c>
      <c r="F904" s="14" t="s">
        <v>839</v>
      </c>
      <c r="G904" s="119">
        <v>39753</v>
      </c>
      <c r="H904" s="61" t="s">
        <v>840</v>
      </c>
      <c r="I904" s="120">
        <v>450</v>
      </c>
      <c r="J904" s="129"/>
      <c r="K904" s="129"/>
      <c r="L904" s="122">
        <v>288030</v>
      </c>
      <c r="M904" s="123">
        <v>0.63</v>
      </c>
      <c r="N904" s="122">
        <v>181460</v>
      </c>
      <c r="O904" s="124"/>
      <c r="P904" s="125">
        <f t="shared" si="16"/>
        <v>640</v>
      </c>
      <c r="Q904" s="126" t="s">
        <v>2080</v>
      </c>
    </row>
    <row r="905" s="2" customFormat="1" ht="15.75" customHeight="1" spans="1:17">
      <c r="A905" s="115" t="s">
        <v>2105</v>
      </c>
      <c r="B905" s="115"/>
      <c r="C905" s="156"/>
      <c r="D905" s="170" t="s">
        <v>837</v>
      </c>
      <c r="E905" s="17">
        <v>3</v>
      </c>
      <c r="F905" s="14" t="s">
        <v>839</v>
      </c>
      <c r="G905" s="119">
        <v>39753</v>
      </c>
      <c r="H905" s="61" t="s">
        <v>840</v>
      </c>
      <c r="I905" s="120">
        <v>450</v>
      </c>
      <c r="J905" s="129"/>
      <c r="K905" s="129"/>
      <c r="L905" s="122">
        <v>288030</v>
      </c>
      <c r="M905" s="123">
        <v>0.63</v>
      </c>
      <c r="N905" s="122">
        <v>181460</v>
      </c>
      <c r="O905" s="124"/>
      <c r="P905" s="125">
        <f t="shared" si="16"/>
        <v>640</v>
      </c>
      <c r="Q905" s="126" t="s">
        <v>2080</v>
      </c>
    </row>
    <row r="906" s="2" customFormat="1" ht="15.75" customHeight="1" spans="1:17">
      <c r="A906" s="115" t="s">
        <v>2106</v>
      </c>
      <c r="B906" s="115"/>
      <c r="C906" s="156"/>
      <c r="D906" s="170" t="s">
        <v>837</v>
      </c>
      <c r="E906" s="17">
        <v>4</v>
      </c>
      <c r="F906" s="14" t="s">
        <v>839</v>
      </c>
      <c r="G906" s="119">
        <v>39753</v>
      </c>
      <c r="H906" s="61" t="s">
        <v>840</v>
      </c>
      <c r="I906" s="120">
        <v>450</v>
      </c>
      <c r="J906" s="129"/>
      <c r="K906" s="129"/>
      <c r="L906" s="122">
        <v>288030</v>
      </c>
      <c r="M906" s="123">
        <v>0.63</v>
      </c>
      <c r="N906" s="122">
        <v>181460</v>
      </c>
      <c r="O906" s="124"/>
      <c r="P906" s="125">
        <f t="shared" si="16"/>
        <v>640</v>
      </c>
      <c r="Q906" s="126" t="s">
        <v>2080</v>
      </c>
    </row>
    <row r="907" s="2" customFormat="1" ht="15.75" customHeight="1" spans="1:17">
      <c r="A907" s="115" t="s">
        <v>2107</v>
      </c>
      <c r="B907" s="115"/>
      <c r="C907" s="156"/>
      <c r="D907" s="170" t="s">
        <v>837</v>
      </c>
      <c r="E907" s="17">
        <v>5</v>
      </c>
      <c r="F907" s="14" t="s">
        <v>839</v>
      </c>
      <c r="G907" s="119">
        <v>39753</v>
      </c>
      <c r="H907" s="61" t="s">
        <v>840</v>
      </c>
      <c r="I907" s="120">
        <v>450</v>
      </c>
      <c r="J907" s="129"/>
      <c r="K907" s="129"/>
      <c r="L907" s="122">
        <v>288030</v>
      </c>
      <c r="M907" s="123">
        <v>0.63</v>
      </c>
      <c r="N907" s="122">
        <v>181460</v>
      </c>
      <c r="O907" s="124"/>
      <c r="P907" s="125">
        <f t="shared" si="16"/>
        <v>640</v>
      </c>
      <c r="Q907" s="126" t="s">
        <v>2080</v>
      </c>
    </row>
    <row r="908" s="2" customFormat="1" ht="15.75" customHeight="1" spans="1:17">
      <c r="A908" s="115" t="s">
        <v>2108</v>
      </c>
      <c r="B908" s="115"/>
      <c r="C908" s="156"/>
      <c r="D908" s="170" t="s">
        <v>837</v>
      </c>
      <c r="E908" s="17">
        <v>6</v>
      </c>
      <c r="F908" s="14" t="s">
        <v>839</v>
      </c>
      <c r="G908" s="119">
        <v>39753</v>
      </c>
      <c r="H908" s="61" t="s">
        <v>840</v>
      </c>
      <c r="I908" s="120">
        <v>450</v>
      </c>
      <c r="J908" s="129"/>
      <c r="K908" s="129"/>
      <c r="L908" s="122">
        <v>288030</v>
      </c>
      <c r="M908" s="123">
        <v>0.63</v>
      </c>
      <c r="N908" s="122">
        <v>181460</v>
      </c>
      <c r="O908" s="124"/>
      <c r="P908" s="125">
        <f t="shared" si="16"/>
        <v>640</v>
      </c>
      <c r="Q908" s="126" t="s">
        <v>2080</v>
      </c>
    </row>
    <row r="909" s="2" customFormat="1" ht="15.75" customHeight="1" spans="1:17">
      <c r="A909" s="115" t="s">
        <v>2109</v>
      </c>
      <c r="B909" s="115"/>
      <c r="C909" s="156"/>
      <c r="D909" s="170" t="s">
        <v>837</v>
      </c>
      <c r="E909" s="17">
        <v>7</v>
      </c>
      <c r="F909" s="14" t="s">
        <v>839</v>
      </c>
      <c r="G909" s="119">
        <v>39753</v>
      </c>
      <c r="H909" s="61" t="s">
        <v>840</v>
      </c>
      <c r="I909" s="120">
        <v>450</v>
      </c>
      <c r="J909" s="129"/>
      <c r="K909" s="129"/>
      <c r="L909" s="122">
        <v>288030</v>
      </c>
      <c r="M909" s="123">
        <v>0.63</v>
      </c>
      <c r="N909" s="122">
        <v>181460</v>
      </c>
      <c r="O909" s="124"/>
      <c r="P909" s="125">
        <f t="shared" si="16"/>
        <v>640</v>
      </c>
      <c r="Q909" s="126" t="s">
        <v>2080</v>
      </c>
    </row>
    <row r="910" s="2" customFormat="1" ht="15.75" customHeight="1" spans="1:17">
      <c r="A910" s="115" t="s">
        <v>2110</v>
      </c>
      <c r="B910" s="115"/>
      <c r="C910" s="156"/>
      <c r="D910" s="170" t="s">
        <v>837</v>
      </c>
      <c r="E910" s="17">
        <v>8</v>
      </c>
      <c r="F910" s="14" t="s">
        <v>839</v>
      </c>
      <c r="G910" s="119">
        <v>39753</v>
      </c>
      <c r="H910" s="61" t="s">
        <v>840</v>
      </c>
      <c r="I910" s="120">
        <v>450</v>
      </c>
      <c r="J910" s="129"/>
      <c r="K910" s="129"/>
      <c r="L910" s="122">
        <v>288030</v>
      </c>
      <c r="M910" s="123">
        <v>0.63</v>
      </c>
      <c r="N910" s="122">
        <v>181460</v>
      </c>
      <c r="O910" s="124"/>
      <c r="P910" s="125">
        <f t="shared" si="16"/>
        <v>640</v>
      </c>
      <c r="Q910" s="126" t="s">
        <v>2080</v>
      </c>
    </row>
    <row r="911" s="2" customFormat="1" ht="15.75" customHeight="1" spans="1:17">
      <c r="A911" s="115" t="s">
        <v>2111</v>
      </c>
      <c r="B911" s="115"/>
      <c r="C911" s="156"/>
      <c r="D911" s="170" t="s">
        <v>837</v>
      </c>
      <c r="E911" s="17">
        <v>9</v>
      </c>
      <c r="F911" s="14" t="s">
        <v>839</v>
      </c>
      <c r="G911" s="119">
        <v>39753</v>
      </c>
      <c r="H911" s="61" t="s">
        <v>840</v>
      </c>
      <c r="I911" s="120">
        <v>450</v>
      </c>
      <c r="J911" s="129"/>
      <c r="K911" s="129"/>
      <c r="L911" s="122">
        <v>288030</v>
      </c>
      <c r="M911" s="123">
        <v>0.63</v>
      </c>
      <c r="N911" s="122">
        <v>181460</v>
      </c>
      <c r="O911" s="124"/>
      <c r="P911" s="125">
        <f t="shared" si="16"/>
        <v>640</v>
      </c>
      <c r="Q911" s="126" t="s">
        <v>2080</v>
      </c>
    </row>
    <row r="912" s="2" customFormat="1" ht="15.75" customHeight="1" spans="1:17">
      <c r="A912" s="115" t="s">
        <v>2112</v>
      </c>
      <c r="B912" s="115"/>
      <c r="C912" s="156"/>
      <c r="D912" s="170" t="s">
        <v>837</v>
      </c>
      <c r="E912" s="17">
        <v>10</v>
      </c>
      <c r="F912" s="14" t="s">
        <v>839</v>
      </c>
      <c r="G912" s="119">
        <v>39753</v>
      </c>
      <c r="H912" s="61" t="s">
        <v>840</v>
      </c>
      <c r="I912" s="120">
        <v>450</v>
      </c>
      <c r="J912" s="129"/>
      <c r="K912" s="129"/>
      <c r="L912" s="122">
        <v>288030</v>
      </c>
      <c r="M912" s="123">
        <v>0.63</v>
      </c>
      <c r="N912" s="122">
        <v>181460</v>
      </c>
      <c r="O912" s="124"/>
      <c r="P912" s="125">
        <f t="shared" si="16"/>
        <v>640</v>
      </c>
      <c r="Q912" s="126" t="s">
        <v>2080</v>
      </c>
    </row>
    <row r="913" s="3" customFormat="1" ht="15.75" customHeight="1" spans="1:17">
      <c r="A913" s="115" t="s">
        <v>2113</v>
      </c>
      <c r="B913" s="115"/>
      <c r="C913" s="156"/>
      <c r="D913" s="170" t="s">
        <v>837</v>
      </c>
      <c r="E913" s="17">
        <v>11</v>
      </c>
      <c r="F913" s="14" t="s">
        <v>839</v>
      </c>
      <c r="G913" s="119">
        <v>39753</v>
      </c>
      <c r="H913" s="61" t="s">
        <v>840</v>
      </c>
      <c r="I913" s="120">
        <v>450</v>
      </c>
      <c r="J913" s="129"/>
      <c r="K913" s="129"/>
      <c r="L913" s="122">
        <v>288030</v>
      </c>
      <c r="M913" s="123">
        <v>0.63</v>
      </c>
      <c r="N913" s="122">
        <v>181460</v>
      </c>
      <c r="O913" s="124"/>
      <c r="P913" s="125">
        <f t="shared" si="16"/>
        <v>640</v>
      </c>
      <c r="Q913" s="126" t="s">
        <v>2080</v>
      </c>
    </row>
    <row r="914" s="3" customFormat="1" ht="15.75" customHeight="1" spans="1:17">
      <c r="A914" s="115" t="s">
        <v>2114</v>
      </c>
      <c r="B914" s="115"/>
      <c r="C914" s="156"/>
      <c r="D914" s="170" t="s">
        <v>837</v>
      </c>
      <c r="E914" s="17">
        <v>12</v>
      </c>
      <c r="F914" s="14" t="s">
        <v>839</v>
      </c>
      <c r="G914" s="119">
        <v>39753</v>
      </c>
      <c r="H914" s="61" t="s">
        <v>840</v>
      </c>
      <c r="I914" s="120">
        <v>450</v>
      </c>
      <c r="J914" s="129"/>
      <c r="K914" s="129"/>
      <c r="L914" s="122">
        <v>288030</v>
      </c>
      <c r="M914" s="123">
        <v>0.63</v>
      </c>
      <c r="N914" s="122">
        <v>181460</v>
      </c>
      <c r="O914" s="124"/>
      <c r="P914" s="125">
        <f t="shared" si="16"/>
        <v>640</v>
      </c>
      <c r="Q914" s="126" t="s">
        <v>2080</v>
      </c>
    </row>
    <row r="915" s="3" customFormat="1" ht="15.75" customHeight="1" spans="1:17">
      <c r="A915" s="115" t="s">
        <v>2115</v>
      </c>
      <c r="B915" s="115"/>
      <c r="C915" s="156"/>
      <c r="D915" s="170" t="s">
        <v>837</v>
      </c>
      <c r="E915" s="17">
        <v>13</v>
      </c>
      <c r="F915" s="14" t="s">
        <v>839</v>
      </c>
      <c r="G915" s="119">
        <v>43010</v>
      </c>
      <c r="H915" s="61" t="s">
        <v>840</v>
      </c>
      <c r="I915" s="120">
        <v>450</v>
      </c>
      <c r="J915" s="129"/>
      <c r="K915" s="129"/>
      <c r="L915" s="122">
        <v>288030</v>
      </c>
      <c r="M915" s="123">
        <v>0.89</v>
      </c>
      <c r="N915" s="122">
        <v>256350</v>
      </c>
      <c r="O915" s="124"/>
      <c r="P915" s="125">
        <f t="shared" si="16"/>
        <v>640</v>
      </c>
      <c r="Q915" s="126" t="s">
        <v>2080</v>
      </c>
    </row>
    <row r="916" s="3" customFormat="1" ht="15.75" customHeight="1" spans="1:17">
      <c r="A916" s="115" t="s">
        <v>2116</v>
      </c>
      <c r="B916" s="115"/>
      <c r="C916" s="156"/>
      <c r="D916" s="170" t="s">
        <v>837</v>
      </c>
      <c r="E916" s="17">
        <v>14</v>
      </c>
      <c r="F916" s="14" t="s">
        <v>839</v>
      </c>
      <c r="G916" s="119">
        <v>43010</v>
      </c>
      <c r="H916" s="61" t="s">
        <v>840</v>
      </c>
      <c r="I916" s="120">
        <v>450</v>
      </c>
      <c r="J916" s="129"/>
      <c r="K916" s="129"/>
      <c r="L916" s="122">
        <v>288030</v>
      </c>
      <c r="M916" s="123">
        <v>0.89</v>
      </c>
      <c r="N916" s="122">
        <v>256350</v>
      </c>
      <c r="O916" s="124"/>
      <c r="P916" s="125">
        <f t="shared" si="16"/>
        <v>640</v>
      </c>
      <c r="Q916" s="126" t="s">
        <v>2080</v>
      </c>
    </row>
    <row r="917" s="3" customFormat="1" ht="15.75" customHeight="1" spans="1:17">
      <c r="A917" s="115" t="s">
        <v>2117</v>
      </c>
      <c r="B917" s="115"/>
      <c r="C917" s="156"/>
      <c r="D917" s="170" t="s">
        <v>837</v>
      </c>
      <c r="E917" s="17">
        <v>15</v>
      </c>
      <c r="F917" s="14" t="s">
        <v>839</v>
      </c>
      <c r="G917" s="119">
        <v>43010</v>
      </c>
      <c r="H917" s="61" t="s">
        <v>840</v>
      </c>
      <c r="I917" s="120">
        <v>450</v>
      </c>
      <c r="J917" s="129"/>
      <c r="K917" s="129"/>
      <c r="L917" s="122">
        <v>288030</v>
      </c>
      <c r="M917" s="123">
        <v>0.89</v>
      </c>
      <c r="N917" s="122">
        <v>256350</v>
      </c>
      <c r="O917" s="124"/>
      <c r="P917" s="125">
        <f t="shared" si="16"/>
        <v>640</v>
      </c>
      <c r="Q917" s="126" t="s">
        <v>2080</v>
      </c>
    </row>
    <row r="918" s="3" customFormat="1" ht="15.75" customHeight="1" spans="1:17">
      <c r="A918" s="115" t="s">
        <v>2118</v>
      </c>
      <c r="B918" s="115"/>
      <c r="C918" s="156"/>
      <c r="D918" s="170" t="s">
        <v>837</v>
      </c>
      <c r="E918" s="17">
        <v>16</v>
      </c>
      <c r="F918" s="14" t="s">
        <v>839</v>
      </c>
      <c r="G918" s="119">
        <v>43010</v>
      </c>
      <c r="H918" s="61" t="s">
        <v>840</v>
      </c>
      <c r="I918" s="120">
        <v>450</v>
      </c>
      <c r="J918" s="129"/>
      <c r="K918" s="129"/>
      <c r="L918" s="122">
        <v>288030</v>
      </c>
      <c r="M918" s="123">
        <v>0.89</v>
      </c>
      <c r="N918" s="122">
        <v>256350</v>
      </c>
      <c r="O918" s="124"/>
      <c r="P918" s="125">
        <f t="shared" si="16"/>
        <v>640</v>
      </c>
      <c r="Q918" s="126" t="s">
        <v>2080</v>
      </c>
    </row>
    <row r="919" s="78" customFormat="1" ht="15.75" customHeight="1" spans="1:17">
      <c r="A919" s="115" t="s">
        <v>2119</v>
      </c>
      <c r="B919" s="115"/>
      <c r="C919" s="156"/>
      <c r="D919" s="170" t="s">
        <v>837</v>
      </c>
      <c r="E919" s="17">
        <v>17</v>
      </c>
      <c r="F919" s="14" t="s">
        <v>839</v>
      </c>
      <c r="G919" s="119">
        <v>43010</v>
      </c>
      <c r="H919" s="61" t="s">
        <v>840</v>
      </c>
      <c r="I919" s="120">
        <v>450</v>
      </c>
      <c r="J919" s="129"/>
      <c r="K919" s="129"/>
      <c r="L919" s="122">
        <v>288030</v>
      </c>
      <c r="M919" s="123">
        <v>0.89</v>
      </c>
      <c r="N919" s="122">
        <v>256350</v>
      </c>
      <c r="O919" s="124"/>
      <c r="P919" s="125">
        <f t="shared" si="16"/>
        <v>640</v>
      </c>
      <c r="Q919" s="126" t="s">
        <v>2080</v>
      </c>
    </row>
    <row r="920" s="3" customFormat="1" ht="15.75" customHeight="1" spans="1:17">
      <c r="A920" s="115" t="s">
        <v>2120</v>
      </c>
      <c r="B920" s="115"/>
      <c r="C920" s="156"/>
      <c r="D920" s="170" t="s">
        <v>837</v>
      </c>
      <c r="E920" s="17">
        <v>18</v>
      </c>
      <c r="F920" s="14" t="s">
        <v>839</v>
      </c>
      <c r="G920" s="119">
        <v>43010</v>
      </c>
      <c r="H920" s="61" t="s">
        <v>840</v>
      </c>
      <c r="I920" s="120">
        <v>450</v>
      </c>
      <c r="J920" s="129"/>
      <c r="K920" s="129"/>
      <c r="L920" s="122">
        <v>288030</v>
      </c>
      <c r="M920" s="123">
        <v>0.89</v>
      </c>
      <c r="N920" s="122">
        <v>256350</v>
      </c>
      <c r="O920" s="124"/>
      <c r="P920" s="125">
        <f t="shared" si="16"/>
        <v>640</v>
      </c>
      <c r="Q920" s="126" t="s">
        <v>2080</v>
      </c>
    </row>
    <row r="921" s="2" customFormat="1" ht="15.75" customHeight="1" spans="1:17">
      <c r="A921" s="115" t="s">
        <v>2121</v>
      </c>
      <c r="B921" s="115"/>
      <c r="C921" s="156"/>
      <c r="D921" s="170" t="s">
        <v>837</v>
      </c>
      <c r="E921" s="17">
        <v>19</v>
      </c>
      <c r="F921" s="14" t="s">
        <v>839</v>
      </c>
      <c r="G921" s="119">
        <v>43010</v>
      </c>
      <c r="H921" s="61" t="s">
        <v>840</v>
      </c>
      <c r="I921" s="120">
        <v>450</v>
      </c>
      <c r="J921" s="129"/>
      <c r="K921" s="129"/>
      <c r="L921" s="122">
        <v>288030</v>
      </c>
      <c r="M921" s="123">
        <v>0.89</v>
      </c>
      <c r="N921" s="122">
        <v>256350</v>
      </c>
      <c r="O921" s="124"/>
      <c r="P921" s="125">
        <f t="shared" si="16"/>
        <v>640</v>
      </c>
      <c r="Q921" s="126" t="s">
        <v>2080</v>
      </c>
    </row>
    <row r="922" s="2" customFormat="1" ht="15.75" customHeight="1" spans="1:17">
      <c r="A922" s="115" t="s">
        <v>2122</v>
      </c>
      <c r="B922" s="115"/>
      <c r="C922" s="156"/>
      <c r="D922" s="170" t="s">
        <v>837</v>
      </c>
      <c r="E922" s="17">
        <v>20</v>
      </c>
      <c r="F922" s="14" t="s">
        <v>839</v>
      </c>
      <c r="G922" s="119">
        <v>43010</v>
      </c>
      <c r="H922" s="61" t="s">
        <v>840</v>
      </c>
      <c r="I922" s="120">
        <v>450</v>
      </c>
      <c r="J922" s="129"/>
      <c r="K922" s="129"/>
      <c r="L922" s="122">
        <v>288030</v>
      </c>
      <c r="M922" s="123">
        <v>0.89</v>
      </c>
      <c r="N922" s="122">
        <v>256350</v>
      </c>
      <c r="O922" s="124"/>
      <c r="P922" s="125">
        <f t="shared" si="16"/>
        <v>640</v>
      </c>
      <c r="Q922" s="126" t="s">
        <v>2080</v>
      </c>
    </row>
    <row r="923" s="2" customFormat="1" ht="15.75" customHeight="1" spans="1:17">
      <c r="A923" s="115" t="s">
        <v>2123</v>
      </c>
      <c r="B923" s="115"/>
      <c r="C923" s="156"/>
      <c r="D923" s="170" t="s">
        <v>837</v>
      </c>
      <c r="E923" s="17">
        <v>21</v>
      </c>
      <c r="F923" s="14" t="s">
        <v>839</v>
      </c>
      <c r="G923" s="119">
        <v>43010</v>
      </c>
      <c r="H923" s="61" t="s">
        <v>840</v>
      </c>
      <c r="I923" s="120">
        <v>450</v>
      </c>
      <c r="J923" s="129"/>
      <c r="K923" s="129"/>
      <c r="L923" s="122">
        <v>288030</v>
      </c>
      <c r="M923" s="123">
        <v>0.89</v>
      </c>
      <c r="N923" s="122">
        <v>256350</v>
      </c>
      <c r="O923" s="124"/>
      <c r="P923" s="125">
        <f t="shared" si="16"/>
        <v>640</v>
      </c>
      <c r="Q923" s="126" t="s">
        <v>2080</v>
      </c>
    </row>
    <row r="924" s="2" customFormat="1" ht="15.75" customHeight="1" spans="1:17">
      <c r="A924" s="115" t="s">
        <v>2124</v>
      </c>
      <c r="B924" s="115"/>
      <c r="C924" s="156"/>
      <c r="D924" s="170" t="s">
        <v>837</v>
      </c>
      <c r="E924" s="17">
        <v>22</v>
      </c>
      <c r="F924" s="14" t="s">
        <v>839</v>
      </c>
      <c r="G924" s="119">
        <v>43010</v>
      </c>
      <c r="H924" s="61" t="s">
        <v>840</v>
      </c>
      <c r="I924" s="120">
        <v>450</v>
      </c>
      <c r="J924" s="129"/>
      <c r="K924" s="129"/>
      <c r="L924" s="122">
        <v>288030</v>
      </c>
      <c r="M924" s="123">
        <v>0.89</v>
      </c>
      <c r="N924" s="122">
        <v>256350</v>
      </c>
      <c r="O924" s="124"/>
      <c r="P924" s="125">
        <f t="shared" si="16"/>
        <v>640</v>
      </c>
      <c r="Q924" s="126" t="s">
        <v>2080</v>
      </c>
    </row>
    <row r="925" s="2" customFormat="1" ht="15.75" customHeight="1" spans="1:17">
      <c r="A925" s="115" t="s">
        <v>2125</v>
      </c>
      <c r="B925" s="115"/>
      <c r="C925" s="156"/>
      <c r="D925" s="170" t="s">
        <v>837</v>
      </c>
      <c r="E925" s="17">
        <v>23</v>
      </c>
      <c r="F925" s="14" t="s">
        <v>839</v>
      </c>
      <c r="G925" s="119">
        <v>43010</v>
      </c>
      <c r="H925" s="61" t="s">
        <v>840</v>
      </c>
      <c r="I925" s="120">
        <v>450</v>
      </c>
      <c r="J925" s="129"/>
      <c r="K925" s="129"/>
      <c r="L925" s="122">
        <v>288030</v>
      </c>
      <c r="M925" s="123">
        <v>0.89</v>
      </c>
      <c r="N925" s="122">
        <v>256350</v>
      </c>
      <c r="O925" s="124"/>
      <c r="P925" s="125">
        <f t="shared" si="16"/>
        <v>640</v>
      </c>
      <c r="Q925" s="126" t="s">
        <v>2080</v>
      </c>
    </row>
    <row r="926" s="2" customFormat="1" ht="15.75" customHeight="1" spans="1:17">
      <c r="A926" s="115" t="s">
        <v>2126</v>
      </c>
      <c r="B926" s="115"/>
      <c r="C926" s="156"/>
      <c r="D926" s="170" t="s">
        <v>837</v>
      </c>
      <c r="E926" s="17">
        <v>24</v>
      </c>
      <c r="F926" s="14" t="s">
        <v>839</v>
      </c>
      <c r="G926" s="119">
        <v>43010</v>
      </c>
      <c r="H926" s="61" t="s">
        <v>840</v>
      </c>
      <c r="I926" s="120">
        <v>450</v>
      </c>
      <c r="J926" s="129"/>
      <c r="K926" s="129"/>
      <c r="L926" s="122">
        <v>288030</v>
      </c>
      <c r="M926" s="123">
        <v>0.89</v>
      </c>
      <c r="N926" s="122">
        <v>256350</v>
      </c>
      <c r="O926" s="124"/>
      <c r="P926" s="125">
        <f t="shared" si="16"/>
        <v>640</v>
      </c>
      <c r="Q926" s="126" t="s">
        <v>2080</v>
      </c>
    </row>
    <row r="927" s="2" customFormat="1" ht="15.75" customHeight="1" spans="1:17">
      <c r="A927" s="115" t="s">
        <v>2127</v>
      </c>
      <c r="B927" s="115"/>
      <c r="C927" s="156"/>
      <c r="D927" s="170" t="s">
        <v>837</v>
      </c>
      <c r="E927" s="17">
        <v>25</v>
      </c>
      <c r="F927" s="14" t="s">
        <v>839</v>
      </c>
      <c r="G927" s="119">
        <v>43010</v>
      </c>
      <c r="H927" s="61" t="s">
        <v>840</v>
      </c>
      <c r="I927" s="120">
        <v>450</v>
      </c>
      <c r="J927" s="129"/>
      <c r="K927" s="129"/>
      <c r="L927" s="122">
        <v>288030</v>
      </c>
      <c r="M927" s="123">
        <v>0.89</v>
      </c>
      <c r="N927" s="122">
        <v>256350</v>
      </c>
      <c r="O927" s="124"/>
      <c r="P927" s="125">
        <f t="shared" si="16"/>
        <v>640</v>
      </c>
      <c r="Q927" s="126" t="s">
        <v>2080</v>
      </c>
    </row>
    <row r="928" s="2" customFormat="1" ht="15.75" customHeight="1" spans="1:17">
      <c r="A928" s="115" t="s">
        <v>2128</v>
      </c>
      <c r="B928" s="115"/>
      <c r="C928" s="156"/>
      <c r="D928" s="170" t="s">
        <v>837</v>
      </c>
      <c r="E928" s="17">
        <v>26</v>
      </c>
      <c r="F928" s="14" t="s">
        <v>839</v>
      </c>
      <c r="G928" s="119">
        <v>43010</v>
      </c>
      <c r="H928" s="61" t="s">
        <v>840</v>
      </c>
      <c r="I928" s="120">
        <v>450</v>
      </c>
      <c r="J928" s="129"/>
      <c r="K928" s="129"/>
      <c r="L928" s="122">
        <v>288030</v>
      </c>
      <c r="M928" s="123">
        <v>0.89</v>
      </c>
      <c r="N928" s="122">
        <v>256350</v>
      </c>
      <c r="O928" s="124"/>
      <c r="P928" s="125">
        <f t="shared" si="16"/>
        <v>640</v>
      </c>
      <c r="Q928" s="126" t="s">
        <v>2080</v>
      </c>
    </row>
    <row r="929" s="75" customFormat="1" ht="15.75" customHeight="1" spans="1:17">
      <c r="A929" s="115" t="s">
        <v>2129</v>
      </c>
      <c r="B929" s="115"/>
      <c r="C929" s="156"/>
      <c r="D929" s="170" t="s">
        <v>929</v>
      </c>
      <c r="E929" s="17">
        <v>1</v>
      </c>
      <c r="F929" s="14" t="s">
        <v>931</v>
      </c>
      <c r="G929" s="119">
        <v>39753</v>
      </c>
      <c r="H929" s="61" t="s">
        <v>840</v>
      </c>
      <c r="I929" s="120">
        <v>100</v>
      </c>
      <c r="J929" s="129"/>
      <c r="K929" s="129"/>
      <c r="L929" s="122">
        <v>80870</v>
      </c>
      <c r="M929" s="123">
        <v>0.74</v>
      </c>
      <c r="N929" s="122">
        <v>59840</v>
      </c>
      <c r="O929" s="124"/>
      <c r="P929" s="125">
        <f t="shared" si="16"/>
        <v>809</v>
      </c>
      <c r="Q929" s="126" t="s">
        <v>2080</v>
      </c>
    </row>
    <row r="930" s="2" customFormat="1" ht="15.75" customHeight="1" spans="1:17">
      <c r="A930" s="115" t="s">
        <v>2130</v>
      </c>
      <c r="B930" s="115"/>
      <c r="C930" s="156"/>
      <c r="D930" s="170" t="s">
        <v>929</v>
      </c>
      <c r="E930" s="17">
        <v>2</v>
      </c>
      <c r="F930" s="14" t="s">
        <v>931</v>
      </c>
      <c r="G930" s="119">
        <v>43196</v>
      </c>
      <c r="H930" s="61" t="s">
        <v>840</v>
      </c>
      <c r="I930" s="120">
        <v>100</v>
      </c>
      <c r="J930" s="129"/>
      <c r="K930" s="129"/>
      <c r="L930" s="122">
        <v>80870</v>
      </c>
      <c r="M930" s="123">
        <v>0.91</v>
      </c>
      <c r="N930" s="122">
        <v>73590</v>
      </c>
      <c r="O930" s="124"/>
      <c r="P930" s="125">
        <f t="shared" si="16"/>
        <v>809</v>
      </c>
      <c r="Q930" s="126" t="s">
        <v>2080</v>
      </c>
    </row>
    <row r="931" ht="15.75" customHeight="1" spans="1:17">
      <c r="A931" s="115" t="s">
        <v>2131</v>
      </c>
      <c r="B931" s="112"/>
      <c r="C931" s="156"/>
      <c r="D931" s="108" t="s">
        <v>2132</v>
      </c>
      <c r="E931" s="108"/>
      <c r="F931" s="132"/>
      <c r="G931" s="119">
        <v>42248</v>
      </c>
      <c r="H931" s="133" t="s">
        <v>941</v>
      </c>
      <c r="I931" s="134">
        <v>1</v>
      </c>
      <c r="J931" s="135">
        <v>76000</v>
      </c>
      <c r="K931" s="136">
        <v>65170.12</v>
      </c>
      <c r="L931" s="137">
        <v>93770</v>
      </c>
      <c r="M931" s="138">
        <v>0.83</v>
      </c>
      <c r="N931" s="139">
        <v>77830</v>
      </c>
      <c r="O931" s="140"/>
      <c r="P931" s="141"/>
      <c r="Q931" s="142" t="s">
        <v>2080</v>
      </c>
    </row>
    <row r="932" ht="15.75" customHeight="1" spans="1:17">
      <c r="A932" s="115" t="s">
        <v>2133</v>
      </c>
      <c r="B932" s="112"/>
      <c r="C932" s="156"/>
      <c r="D932" s="108" t="s">
        <v>2134</v>
      </c>
      <c r="E932" s="108"/>
      <c r="F932" s="132"/>
      <c r="G932" s="119">
        <v>42248</v>
      </c>
      <c r="H932" s="133" t="s">
        <v>941</v>
      </c>
      <c r="I932" s="134">
        <v>1</v>
      </c>
      <c r="J932" s="135">
        <v>9350</v>
      </c>
      <c r="K932" s="136">
        <v>8017.64</v>
      </c>
      <c r="L932" s="137">
        <v>11540</v>
      </c>
      <c r="M932" s="138">
        <v>0.83</v>
      </c>
      <c r="N932" s="139">
        <v>9580</v>
      </c>
      <c r="O932" s="140"/>
      <c r="P932" s="141"/>
      <c r="Q932" s="142" t="s">
        <v>2080</v>
      </c>
    </row>
    <row r="933" ht="15.75" customHeight="1" spans="1:17">
      <c r="A933" s="115" t="s">
        <v>2135</v>
      </c>
      <c r="B933" s="112"/>
      <c r="C933" s="156"/>
      <c r="D933" s="108" t="s">
        <v>2136</v>
      </c>
      <c r="E933" s="108"/>
      <c r="F933" s="132"/>
      <c r="G933" s="119">
        <v>41671</v>
      </c>
      <c r="H933" s="133" t="s">
        <v>941</v>
      </c>
      <c r="I933" s="134">
        <v>1</v>
      </c>
      <c r="J933" s="135">
        <v>9000</v>
      </c>
      <c r="K933" s="136">
        <v>7040.35</v>
      </c>
      <c r="L933" s="137">
        <v>11720</v>
      </c>
      <c r="M933" s="138">
        <v>0.75</v>
      </c>
      <c r="N933" s="139">
        <v>8790</v>
      </c>
      <c r="O933" s="140"/>
      <c r="P933" s="141"/>
      <c r="Q933" s="142" t="s">
        <v>2080</v>
      </c>
    </row>
    <row r="934" ht="15.75" customHeight="1" spans="1:17">
      <c r="A934" s="115" t="s">
        <v>2137</v>
      </c>
      <c r="B934" s="112"/>
      <c r="C934" s="156"/>
      <c r="D934" s="108" t="s">
        <v>2138</v>
      </c>
      <c r="E934" s="108"/>
      <c r="F934" s="132"/>
      <c r="G934" s="119">
        <v>42553</v>
      </c>
      <c r="H934" s="133" t="s">
        <v>941</v>
      </c>
      <c r="I934" s="134">
        <v>1</v>
      </c>
      <c r="J934" s="135">
        <v>23708.05</v>
      </c>
      <c r="K934" s="136">
        <v>21268.21</v>
      </c>
      <c r="L934" s="137">
        <v>29250</v>
      </c>
      <c r="M934" s="138">
        <v>0.87</v>
      </c>
      <c r="N934" s="139">
        <v>25450</v>
      </c>
      <c r="O934" s="140"/>
      <c r="P934" s="141"/>
      <c r="Q934" s="142" t="s">
        <v>2080</v>
      </c>
    </row>
    <row r="935" ht="15.75" customHeight="1" spans="1:17">
      <c r="A935" s="115" t="s">
        <v>2139</v>
      </c>
      <c r="B935" s="112"/>
      <c r="C935" s="156"/>
      <c r="D935" s="108" t="s">
        <v>945</v>
      </c>
      <c r="E935" s="108"/>
      <c r="F935" s="132"/>
      <c r="G935" s="119">
        <v>40897</v>
      </c>
      <c r="H935" s="133" t="s">
        <v>941</v>
      </c>
      <c r="I935" s="134">
        <v>1</v>
      </c>
      <c r="J935" s="135">
        <v>60353</v>
      </c>
      <c r="K935" s="136">
        <v>41002.1</v>
      </c>
      <c r="L935" s="137">
        <v>88120</v>
      </c>
      <c r="M935" s="138">
        <v>0.64</v>
      </c>
      <c r="N935" s="139">
        <v>56400</v>
      </c>
      <c r="O935" s="140"/>
      <c r="P935" s="141"/>
      <c r="Q935" s="142" t="s">
        <v>2080</v>
      </c>
    </row>
    <row r="936" ht="15.75" customHeight="1" spans="1:17">
      <c r="A936" s="115" t="s">
        <v>2140</v>
      </c>
      <c r="B936" s="112"/>
      <c r="C936" s="156"/>
      <c r="D936" s="108" t="s">
        <v>2141</v>
      </c>
      <c r="E936" s="108"/>
      <c r="F936" s="132"/>
      <c r="G936" s="119">
        <v>40897</v>
      </c>
      <c r="H936" s="133" t="s">
        <v>941</v>
      </c>
      <c r="I936" s="134">
        <v>1</v>
      </c>
      <c r="J936" s="135">
        <v>15655</v>
      </c>
      <c r="K936" s="136">
        <v>10635.43</v>
      </c>
      <c r="L936" s="137">
        <v>22860</v>
      </c>
      <c r="M936" s="138">
        <v>0.64</v>
      </c>
      <c r="N936" s="139">
        <v>14630</v>
      </c>
      <c r="O936" s="140"/>
      <c r="P936" s="141"/>
      <c r="Q936" s="142" t="s">
        <v>2080</v>
      </c>
    </row>
    <row r="937" ht="15.75" customHeight="1" spans="1:17">
      <c r="A937" s="115" t="s">
        <v>2142</v>
      </c>
      <c r="B937" s="112"/>
      <c r="C937" s="156"/>
      <c r="D937" s="108" t="s">
        <v>2143</v>
      </c>
      <c r="E937" s="108"/>
      <c r="F937" s="132"/>
      <c r="G937" s="119">
        <v>40897</v>
      </c>
      <c r="H937" s="133" t="s">
        <v>941</v>
      </c>
      <c r="I937" s="134">
        <v>1</v>
      </c>
      <c r="J937" s="135">
        <v>35789</v>
      </c>
      <c r="K937" s="136">
        <v>24314.54</v>
      </c>
      <c r="L937" s="137">
        <v>52260</v>
      </c>
      <c r="M937" s="138">
        <v>0.64</v>
      </c>
      <c r="N937" s="139">
        <v>33450</v>
      </c>
      <c r="O937" s="140"/>
      <c r="P937" s="141"/>
      <c r="Q937" s="142" t="s">
        <v>2080</v>
      </c>
    </row>
    <row r="938" ht="15.75" customHeight="1" spans="1:17">
      <c r="A938" s="115" t="s">
        <v>2144</v>
      </c>
      <c r="B938" s="112"/>
      <c r="C938" s="156"/>
      <c r="D938" s="108" t="s">
        <v>2145</v>
      </c>
      <c r="E938" s="108"/>
      <c r="F938" s="132"/>
      <c r="G938" s="119">
        <v>40897</v>
      </c>
      <c r="H938" s="133" t="s">
        <v>941</v>
      </c>
      <c r="I938" s="134">
        <v>1</v>
      </c>
      <c r="J938" s="135">
        <v>1143</v>
      </c>
      <c r="K938" s="136">
        <v>776.88</v>
      </c>
      <c r="L938" s="137">
        <v>1670</v>
      </c>
      <c r="M938" s="138">
        <v>0.64</v>
      </c>
      <c r="N938" s="139">
        <v>1070</v>
      </c>
      <c r="O938" s="140"/>
      <c r="P938" s="141"/>
      <c r="Q938" s="143" t="s">
        <v>2080</v>
      </c>
    </row>
    <row r="939" ht="15.75" customHeight="1" spans="1:17">
      <c r="A939" s="115" t="s">
        <v>2146</v>
      </c>
      <c r="B939" s="112"/>
      <c r="C939" s="156"/>
      <c r="D939" s="108" t="s">
        <v>2147</v>
      </c>
      <c r="E939" s="108"/>
      <c r="F939" s="132"/>
      <c r="G939" s="119">
        <v>40897</v>
      </c>
      <c r="H939" s="133" t="s">
        <v>941</v>
      </c>
      <c r="I939" s="134">
        <v>1</v>
      </c>
      <c r="J939" s="135">
        <v>4067.4</v>
      </c>
      <c r="K939" s="136">
        <v>2763.3</v>
      </c>
      <c r="L939" s="137">
        <v>5940</v>
      </c>
      <c r="M939" s="138">
        <v>0.52</v>
      </c>
      <c r="N939" s="139">
        <v>3090</v>
      </c>
      <c r="O939" s="140"/>
      <c r="P939" s="141"/>
      <c r="Q939" s="142" t="s">
        <v>2080</v>
      </c>
    </row>
    <row r="940" ht="15.75" customHeight="1" spans="1:17">
      <c r="A940" s="115" t="s">
        <v>2148</v>
      </c>
      <c r="B940" s="112"/>
      <c r="C940" s="156"/>
      <c r="D940" s="108" t="s">
        <v>945</v>
      </c>
      <c r="E940" s="108"/>
      <c r="F940" s="132"/>
      <c r="G940" s="119">
        <v>41275</v>
      </c>
      <c r="H940" s="133" t="s">
        <v>941</v>
      </c>
      <c r="I940" s="134">
        <v>1</v>
      </c>
      <c r="J940" s="135">
        <v>38210</v>
      </c>
      <c r="K940" s="136">
        <v>27925</v>
      </c>
      <c r="L940" s="137">
        <v>51900</v>
      </c>
      <c r="M940" s="138">
        <v>0.69</v>
      </c>
      <c r="N940" s="139">
        <v>35810</v>
      </c>
      <c r="O940" s="140"/>
      <c r="P940" s="141"/>
      <c r="Q940" s="142" t="s">
        <v>2080</v>
      </c>
    </row>
    <row r="941" ht="15.75" customHeight="1" spans="1:17">
      <c r="A941" s="115" t="s">
        <v>2149</v>
      </c>
      <c r="B941" s="112"/>
      <c r="C941" s="156"/>
      <c r="D941" s="108" t="s">
        <v>2150</v>
      </c>
      <c r="E941" s="108"/>
      <c r="F941" s="132"/>
      <c r="G941" s="119">
        <v>41306</v>
      </c>
      <c r="H941" s="133" t="s">
        <v>941</v>
      </c>
      <c r="I941" s="134">
        <v>1</v>
      </c>
      <c r="J941" s="135">
        <v>180800</v>
      </c>
      <c r="K941" s="136">
        <v>132850.11</v>
      </c>
      <c r="L941" s="137">
        <v>245580</v>
      </c>
      <c r="M941" s="138">
        <v>0.7</v>
      </c>
      <c r="N941" s="139">
        <v>171910</v>
      </c>
      <c r="O941" s="140"/>
      <c r="P941" s="141"/>
      <c r="Q941" s="142" t="s">
        <v>2080</v>
      </c>
    </row>
    <row r="942" ht="15.75" customHeight="1" spans="1:17">
      <c r="A942" s="115" t="s">
        <v>2151</v>
      </c>
      <c r="B942" s="112"/>
      <c r="C942" s="156"/>
      <c r="D942" s="108" t="s">
        <v>945</v>
      </c>
      <c r="E942" s="108"/>
      <c r="F942" s="132"/>
      <c r="G942" s="119">
        <v>41023</v>
      </c>
      <c r="H942" s="133" t="s">
        <v>941</v>
      </c>
      <c r="I942" s="134">
        <v>1</v>
      </c>
      <c r="J942" s="135">
        <v>53647</v>
      </c>
      <c r="K942" s="136">
        <v>37296.05</v>
      </c>
      <c r="L942" s="137">
        <v>74690</v>
      </c>
      <c r="M942" s="138">
        <v>0.65</v>
      </c>
      <c r="N942" s="139">
        <v>48550</v>
      </c>
      <c r="O942" s="140"/>
      <c r="P942" s="141"/>
      <c r="Q942" s="142" t="s">
        <v>2080</v>
      </c>
    </row>
    <row r="943" ht="15.75" customHeight="1" spans="1:17">
      <c r="A943" s="115" t="s">
        <v>2152</v>
      </c>
      <c r="B943" s="112"/>
      <c r="C943" s="156"/>
      <c r="D943" s="108" t="s">
        <v>945</v>
      </c>
      <c r="E943" s="108"/>
      <c r="F943" s="132"/>
      <c r="G943" s="119">
        <v>42246</v>
      </c>
      <c r="H943" s="133" t="s">
        <v>941</v>
      </c>
      <c r="I943" s="134">
        <v>1</v>
      </c>
      <c r="J943" s="135">
        <v>38000</v>
      </c>
      <c r="K943" s="136">
        <v>32434.46</v>
      </c>
      <c r="L943" s="137">
        <v>46880</v>
      </c>
      <c r="M943" s="138">
        <v>0.82</v>
      </c>
      <c r="N943" s="139">
        <v>38440</v>
      </c>
      <c r="O943" s="140"/>
      <c r="P943" s="141"/>
      <c r="Q943" s="142" t="s">
        <v>2080</v>
      </c>
    </row>
    <row r="944" ht="15.75" customHeight="1" spans="1:17">
      <c r="A944" s="115" t="s">
        <v>2153</v>
      </c>
      <c r="B944" s="112"/>
      <c r="C944" s="156"/>
      <c r="D944" s="108" t="s">
        <v>945</v>
      </c>
      <c r="E944" s="108"/>
      <c r="F944" s="132"/>
      <c r="G944" s="119">
        <v>42246</v>
      </c>
      <c r="H944" s="133" t="s">
        <v>941</v>
      </c>
      <c r="I944" s="134">
        <v>1</v>
      </c>
      <c r="J944" s="135">
        <v>38000</v>
      </c>
      <c r="K944" s="136">
        <v>32434.46</v>
      </c>
      <c r="L944" s="137">
        <v>46880</v>
      </c>
      <c r="M944" s="138">
        <v>0.82</v>
      </c>
      <c r="N944" s="139">
        <v>38440</v>
      </c>
      <c r="O944" s="140"/>
      <c r="P944" s="141"/>
      <c r="Q944" s="142" t="s">
        <v>2080</v>
      </c>
    </row>
    <row r="945" ht="15.75" customHeight="1" spans="1:17">
      <c r="A945" s="115" t="s">
        <v>2154</v>
      </c>
      <c r="B945" s="112"/>
      <c r="C945" s="156"/>
      <c r="D945" s="108" t="s">
        <v>2141</v>
      </c>
      <c r="E945" s="108"/>
      <c r="F945" s="132"/>
      <c r="G945" s="119">
        <v>41023</v>
      </c>
      <c r="H945" s="133" t="s">
        <v>941</v>
      </c>
      <c r="I945" s="134">
        <v>1</v>
      </c>
      <c r="J945" s="135">
        <v>13915</v>
      </c>
      <c r="K945" s="136">
        <v>9673.84</v>
      </c>
      <c r="L945" s="137">
        <v>19370</v>
      </c>
      <c r="M945" s="138">
        <v>0.65</v>
      </c>
      <c r="N945" s="139">
        <v>12590</v>
      </c>
      <c r="O945" s="140"/>
      <c r="P945" s="141"/>
      <c r="Q945" s="142" t="s">
        <v>2080</v>
      </c>
    </row>
    <row r="946" ht="15.75" customHeight="1" spans="1:17">
      <c r="A946" s="115" t="s">
        <v>2155</v>
      </c>
      <c r="B946" s="112"/>
      <c r="C946" s="156"/>
      <c r="D946" s="108" t="s">
        <v>2143</v>
      </c>
      <c r="E946" s="108"/>
      <c r="F946" s="132"/>
      <c r="G946" s="119">
        <v>41023</v>
      </c>
      <c r="H946" s="133" t="s">
        <v>941</v>
      </c>
      <c r="I946" s="134">
        <v>1</v>
      </c>
      <c r="J946" s="135">
        <v>31811</v>
      </c>
      <c r="K946" s="136">
        <v>22115.16</v>
      </c>
      <c r="L946" s="137">
        <v>44290</v>
      </c>
      <c r="M946" s="138">
        <v>0.65</v>
      </c>
      <c r="N946" s="139">
        <v>28790</v>
      </c>
      <c r="O946" s="140"/>
      <c r="P946" s="141"/>
      <c r="Q946" s="142" t="s">
        <v>2080</v>
      </c>
    </row>
    <row r="947" ht="15.75" customHeight="1" spans="1:17">
      <c r="A947" s="115" t="s">
        <v>2156</v>
      </c>
      <c r="B947" s="112"/>
      <c r="C947" s="156"/>
      <c r="D947" s="108" t="s">
        <v>2145</v>
      </c>
      <c r="E947" s="108"/>
      <c r="F947" s="132"/>
      <c r="G947" s="119">
        <v>41023</v>
      </c>
      <c r="H947" s="133" t="s">
        <v>941</v>
      </c>
      <c r="I947" s="134">
        <v>1</v>
      </c>
      <c r="J947" s="135">
        <v>1016</v>
      </c>
      <c r="K947" s="136">
        <v>706.46</v>
      </c>
      <c r="L947" s="137">
        <v>1420</v>
      </c>
      <c r="M947" s="138">
        <v>0.65</v>
      </c>
      <c r="N947" s="139">
        <v>920</v>
      </c>
      <c r="O947" s="140"/>
      <c r="P947" s="141"/>
      <c r="Q947" s="142" t="s">
        <v>2080</v>
      </c>
    </row>
    <row r="948" ht="15.75" customHeight="1" spans="1:17">
      <c r="A948" s="115" t="s">
        <v>2157</v>
      </c>
      <c r="B948" s="112"/>
      <c r="C948" s="156"/>
      <c r="D948" s="108" t="s">
        <v>2147</v>
      </c>
      <c r="E948" s="108"/>
      <c r="F948" s="132"/>
      <c r="G948" s="119">
        <v>41023</v>
      </c>
      <c r="H948" s="133" t="s">
        <v>941</v>
      </c>
      <c r="I948" s="134">
        <v>1</v>
      </c>
      <c r="J948" s="135">
        <v>3614</v>
      </c>
      <c r="K948" s="136">
        <v>2512.13</v>
      </c>
      <c r="L948" s="137">
        <v>5030</v>
      </c>
      <c r="M948" s="138">
        <v>0.54</v>
      </c>
      <c r="N948" s="139">
        <v>2720</v>
      </c>
      <c r="O948" s="140"/>
      <c r="P948" s="141"/>
      <c r="Q948" s="142" t="s">
        <v>2080</v>
      </c>
    </row>
    <row r="949" ht="15.75" customHeight="1" spans="1:17">
      <c r="A949" s="115" t="s">
        <v>2158</v>
      </c>
      <c r="B949" s="112"/>
      <c r="C949" s="156"/>
      <c r="D949" s="108" t="s">
        <v>2159</v>
      </c>
      <c r="E949" s="108"/>
      <c r="F949" s="132"/>
      <c r="G949" s="119">
        <v>41244</v>
      </c>
      <c r="H949" s="133" t="s">
        <v>941</v>
      </c>
      <c r="I949" s="134">
        <v>1</v>
      </c>
      <c r="J949" s="135">
        <v>13065</v>
      </c>
      <c r="K949" s="136">
        <v>9496.32</v>
      </c>
      <c r="L949" s="137">
        <v>18190</v>
      </c>
      <c r="M949" s="138">
        <v>0.58</v>
      </c>
      <c r="N949" s="139">
        <v>10550</v>
      </c>
      <c r="O949" s="140"/>
      <c r="P949" s="141"/>
      <c r="Q949" s="142" t="s">
        <v>2080</v>
      </c>
    </row>
    <row r="950" ht="15.75" customHeight="1" spans="1:17">
      <c r="A950" s="115" t="s">
        <v>2160</v>
      </c>
      <c r="B950" s="112"/>
      <c r="C950" s="156"/>
      <c r="D950" s="108" t="s">
        <v>2150</v>
      </c>
      <c r="E950" s="108"/>
      <c r="F950" s="132"/>
      <c r="G950" s="119">
        <v>41244</v>
      </c>
      <c r="H950" s="133" t="s">
        <v>941</v>
      </c>
      <c r="I950" s="134">
        <v>1</v>
      </c>
      <c r="J950" s="135">
        <v>90600</v>
      </c>
      <c r="K950" s="136">
        <v>65854.53</v>
      </c>
      <c r="L950" s="137">
        <v>126140</v>
      </c>
      <c r="M950" s="138">
        <v>0.79</v>
      </c>
      <c r="N950" s="139">
        <v>99650</v>
      </c>
      <c r="O950" s="140"/>
      <c r="P950" s="141"/>
      <c r="Q950" s="142" t="s">
        <v>2080</v>
      </c>
    </row>
    <row r="951" ht="15.75" customHeight="1" spans="1:17">
      <c r="A951" s="115" t="s">
        <v>2161</v>
      </c>
      <c r="B951" s="112"/>
      <c r="C951" s="156"/>
      <c r="D951" s="108" t="s">
        <v>2162</v>
      </c>
      <c r="E951" s="108"/>
      <c r="F951" s="132"/>
      <c r="G951" s="119">
        <v>41671</v>
      </c>
      <c r="H951" s="133" t="s">
        <v>941</v>
      </c>
      <c r="I951" s="134">
        <v>1</v>
      </c>
      <c r="J951" s="135">
        <v>460077</v>
      </c>
      <c r="K951" s="136">
        <v>359914.3</v>
      </c>
      <c r="L951" s="137">
        <v>598880</v>
      </c>
      <c r="M951" s="138">
        <v>0.83</v>
      </c>
      <c r="N951" s="139">
        <v>497070</v>
      </c>
      <c r="O951" s="140"/>
      <c r="P951" s="141"/>
      <c r="Q951" s="142" t="s">
        <v>2080</v>
      </c>
    </row>
    <row r="952" ht="15.75" customHeight="1" spans="1:17">
      <c r="A952" s="115" t="s">
        <v>2163</v>
      </c>
      <c r="B952" s="112"/>
      <c r="C952" s="156"/>
      <c r="D952" s="108" t="s">
        <v>1270</v>
      </c>
      <c r="E952" s="108"/>
      <c r="F952" s="132"/>
      <c r="G952" s="119">
        <v>41487</v>
      </c>
      <c r="H952" s="133" t="s">
        <v>941</v>
      </c>
      <c r="I952" s="134">
        <v>1</v>
      </c>
      <c r="J952" s="135">
        <v>93000</v>
      </c>
      <c r="K952" s="136">
        <v>70544.07</v>
      </c>
      <c r="L952" s="137">
        <v>126320</v>
      </c>
      <c r="M952" s="138">
        <v>0.72</v>
      </c>
      <c r="N952" s="139">
        <v>90950</v>
      </c>
      <c r="O952" s="140"/>
      <c r="P952" s="141"/>
      <c r="Q952" s="142" t="s">
        <v>2080</v>
      </c>
    </row>
    <row r="953" ht="15.75" customHeight="1" spans="1:17">
      <c r="A953" s="115" t="s">
        <v>2164</v>
      </c>
      <c r="B953" s="112"/>
      <c r="C953" s="156"/>
      <c r="D953" s="108" t="s">
        <v>2165</v>
      </c>
      <c r="E953" s="108"/>
      <c r="F953" s="132"/>
      <c r="G953" s="119">
        <v>41821</v>
      </c>
      <c r="H953" s="133" t="s">
        <v>941</v>
      </c>
      <c r="I953" s="134">
        <v>1</v>
      </c>
      <c r="J953" s="135">
        <v>100777.91</v>
      </c>
      <c r="K953" s="136">
        <v>80832.41</v>
      </c>
      <c r="L953" s="137">
        <v>131180</v>
      </c>
      <c r="M953" s="138">
        <v>0.69</v>
      </c>
      <c r="N953" s="139">
        <v>90510</v>
      </c>
      <c r="O953" s="140"/>
      <c r="P953" s="141"/>
      <c r="Q953" s="142" t="s">
        <v>2080</v>
      </c>
    </row>
    <row r="954" ht="15.75" customHeight="1" spans="1:17">
      <c r="A954" s="115" t="s">
        <v>2166</v>
      </c>
      <c r="B954" s="112"/>
      <c r="C954" s="156"/>
      <c r="D954" s="108" t="s">
        <v>945</v>
      </c>
      <c r="E954" s="108"/>
      <c r="F954" s="132"/>
      <c r="G954" s="119">
        <v>41913</v>
      </c>
      <c r="H954" s="133" t="s">
        <v>941</v>
      </c>
      <c r="I954" s="134">
        <v>1</v>
      </c>
      <c r="J954" s="135">
        <v>38000</v>
      </c>
      <c r="K954" s="136">
        <v>30930.26</v>
      </c>
      <c r="L954" s="137">
        <v>49460</v>
      </c>
      <c r="M954" s="138">
        <v>0.78</v>
      </c>
      <c r="N954" s="139">
        <v>38580</v>
      </c>
      <c r="O954" s="140"/>
      <c r="P954" s="141"/>
      <c r="Q954" s="142" t="s">
        <v>2080</v>
      </c>
    </row>
    <row r="955" ht="15.75" customHeight="1" spans="1:17">
      <c r="A955" s="115" t="s">
        <v>2167</v>
      </c>
      <c r="B955" s="112"/>
      <c r="C955" s="156"/>
      <c r="D955" s="108" t="s">
        <v>949</v>
      </c>
      <c r="E955" s="108"/>
      <c r="F955" s="132"/>
      <c r="G955" s="119">
        <v>41904</v>
      </c>
      <c r="H955" s="133" t="s">
        <v>941</v>
      </c>
      <c r="I955" s="134">
        <v>1</v>
      </c>
      <c r="J955" s="135">
        <v>30000</v>
      </c>
      <c r="K955" s="136">
        <v>24300</v>
      </c>
      <c r="L955" s="137">
        <v>39050</v>
      </c>
      <c r="M955" s="138">
        <v>0.78</v>
      </c>
      <c r="N955" s="139">
        <v>30460</v>
      </c>
      <c r="O955" s="140"/>
      <c r="P955" s="141"/>
      <c r="Q955" s="143" t="s">
        <v>2080</v>
      </c>
    </row>
    <row r="956" ht="15.75" customHeight="1" spans="1:17">
      <c r="A956" s="115" t="s">
        <v>2168</v>
      </c>
      <c r="B956" s="112"/>
      <c r="C956" s="156"/>
      <c r="D956" s="108" t="s">
        <v>2169</v>
      </c>
      <c r="E956" s="108"/>
      <c r="F956" s="132"/>
      <c r="G956" s="119">
        <v>42553</v>
      </c>
      <c r="H956" s="133" t="s">
        <v>941</v>
      </c>
      <c r="I956" s="134">
        <v>1</v>
      </c>
      <c r="J956" s="135">
        <v>26609.6</v>
      </c>
      <c r="K956" s="136">
        <v>23871.02</v>
      </c>
      <c r="L956" s="137">
        <v>32830</v>
      </c>
      <c r="M956" s="138">
        <v>0.87</v>
      </c>
      <c r="N956" s="139">
        <v>28560</v>
      </c>
      <c r="O956" s="140"/>
      <c r="P956" s="141"/>
      <c r="Q956" s="142" t="s">
        <v>2080</v>
      </c>
    </row>
    <row r="957" ht="15.75" customHeight="1" spans="1:17">
      <c r="A957" s="115" t="s">
        <v>2170</v>
      </c>
      <c r="B957" s="112"/>
      <c r="C957" s="156"/>
      <c r="D957" s="108" t="s">
        <v>2171</v>
      </c>
      <c r="E957" s="108"/>
      <c r="F957" s="132"/>
      <c r="G957" s="119">
        <v>42553</v>
      </c>
      <c r="H957" s="133" t="s">
        <v>941</v>
      </c>
      <c r="I957" s="134">
        <v>1</v>
      </c>
      <c r="J957" s="135">
        <v>26853.41</v>
      </c>
      <c r="K957" s="136">
        <v>24089.87</v>
      </c>
      <c r="L957" s="137">
        <v>33130</v>
      </c>
      <c r="M957" s="138">
        <v>0.87</v>
      </c>
      <c r="N957" s="139">
        <v>28820</v>
      </c>
      <c r="O957" s="140"/>
      <c r="P957" s="141"/>
      <c r="Q957" s="142" t="s">
        <v>2080</v>
      </c>
    </row>
    <row r="958" ht="15.75" customHeight="1" spans="1:17">
      <c r="A958" s="115" t="s">
        <v>2172</v>
      </c>
      <c r="B958" s="112"/>
      <c r="C958" s="156"/>
      <c r="D958" s="108" t="s">
        <v>2173</v>
      </c>
      <c r="E958" s="108"/>
      <c r="F958" s="132"/>
      <c r="G958" s="119">
        <v>42668</v>
      </c>
      <c r="H958" s="133" t="s">
        <v>941</v>
      </c>
      <c r="I958" s="134">
        <v>1</v>
      </c>
      <c r="J958" s="135">
        <v>40000</v>
      </c>
      <c r="K958" s="136">
        <v>36358.41</v>
      </c>
      <c r="L958" s="137">
        <v>49350</v>
      </c>
      <c r="M958" s="138">
        <v>0.92</v>
      </c>
      <c r="N958" s="139">
        <v>45400</v>
      </c>
      <c r="O958" s="140"/>
      <c r="P958" s="141"/>
      <c r="Q958" s="142" t="s">
        <v>2080</v>
      </c>
    </row>
    <row r="959" ht="15.75" customHeight="1" spans="1:17">
      <c r="A959" s="115" t="s">
        <v>2174</v>
      </c>
      <c r="B959" s="112"/>
      <c r="C959" s="156"/>
      <c r="D959" s="108" t="s">
        <v>2175</v>
      </c>
      <c r="E959" s="108"/>
      <c r="F959" s="132"/>
      <c r="G959" s="119">
        <v>42755</v>
      </c>
      <c r="H959" s="133" t="s">
        <v>941</v>
      </c>
      <c r="I959" s="134">
        <v>1</v>
      </c>
      <c r="J959" s="135">
        <v>32020</v>
      </c>
      <c r="K959" s="136">
        <v>29485</v>
      </c>
      <c r="L959" s="137">
        <v>38420</v>
      </c>
      <c r="M959" s="138">
        <v>0.86</v>
      </c>
      <c r="N959" s="139">
        <v>33040</v>
      </c>
      <c r="O959" s="140"/>
      <c r="P959" s="141"/>
      <c r="Q959" s="142" t="s">
        <v>2080</v>
      </c>
    </row>
    <row r="960" ht="15.75" customHeight="1" spans="1:17">
      <c r="A960" s="115" t="s">
        <v>2176</v>
      </c>
      <c r="B960" s="112"/>
      <c r="C960" s="156"/>
      <c r="D960" s="108" t="s">
        <v>2177</v>
      </c>
      <c r="E960" s="108"/>
      <c r="F960" s="132"/>
      <c r="G960" s="119">
        <v>42755</v>
      </c>
      <c r="H960" s="133" t="s">
        <v>941</v>
      </c>
      <c r="I960" s="134">
        <v>1</v>
      </c>
      <c r="J960" s="135">
        <v>46129.7</v>
      </c>
      <c r="K960" s="136">
        <v>42477.7</v>
      </c>
      <c r="L960" s="137">
        <v>55350</v>
      </c>
      <c r="M960" s="138">
        <v>0.86</v>
      </c>
      <c r="N960" s="139">
        <v>47600</v>
      </c>
      <c r="O960" s="140"/>
      <c r="P960" s="141"/>
      <c r="Q960" s="142" t="s">
        <v>2080</v>
      </c>
    </row>
    <row r="961" ht="15.75" customHeight="1" spans="1:17">
      <c r="A961" s="115" t="s">
        <v>2178</v>
      </c>
      <c r="B961" s="112"/>
      <c r="C961" s="156"/>
      <c r="D961" s="108" t="s">
        <v>2179</v>
      </c>
      <c r="E961" s="108"/>
      <c r="F961" s="132"/>
      <c r="G961" s="119">
        <v>42755</v>
      </c>
      <c r="H961" s="133" t="s">
        <v>941</v>
      </c>
      <c r="I961" s="134">
        <v>1</v>
      </c>
      <c r="J961" s="135">
        <v>65651.08</v>
      </c>
      <c r="K961" s="136">
        <v>60453.68</v>
      </c>
      <c r="L961" s="137">
        <v>78770</v>
      </c>
      <c r="M961" s="138">
        <v>0.86</v>
      </c>
      <c r="N961" s="139">
        <v>67740</v>
      </c>
      <c r="O961" s="140"/>
      <c r="P961" s="141"/>
      <c r="Q961" s="142" t="s">
        <v>2080</v>
      </c>
    </row>
    <row r="962" ht="15.75" customHeight="1" spans="1:17">
      <c r="A962" s="115" t="s">
        <v>2180</v>
      </c>
      <c r="B962" s="112"/>
      <c r="C962" s="156"/>
      <c r="D962" s="108" t="s">
        <v>1278</v>
      </c>
      <c r="E962" s="108"/>
      <c r="F962" s="132"/>
      <c r="G962" s="119">
        <v>41672</v>
      </c>
      <c r="H962" s="133" t="s">
        <v>941</v>
      </c>
      <c r="I962" s="134">
        <v>1</v>
      </c>
      <c r="J962" s="135">
        <v>43914</v>
      </c>
      <c r="K962" s="136">
        <v>34353.35</v>
      </c>
      <c r="L962" s="137">
        <v>57160</v>
      </c>
      <c r="M962" s="138">
        <v>0.75</v>
      </c>
      <c r="N962" s="139">
        <v>42870</v>
      </c>
      <c r="O962" s="140"/>
      <c r="P962" s="141"/>
      <c r="Q962" s="142" t="s">
        <v>2080</v>
      </c>
    </row>
    <row r="963" ht="15.75" customHeight="1" spans="1:17">
      <c r="A963" s="115" t="s">
        <v>2181</v>
      </c>
      <c r="B963" s="112"/>
      <c r="C963" s="156"/>
      <c r="D963" s="108" t="s">
        <v>2182</v>
      </c>
      <c r="E963" s="108"/>
      <c r="F963" s="132"/>
      <c r="G963" s="119">
        <v>41760</v>
      </c>
      <c r="H963" s="133" t="s">
        <v>941</v>
      </c>
      <c r="I963" s="134">
        <v>1</v>
      </c>
      <c r="J963" s="135">
        <v>65000</v>
      </c>
      <c r="K963" s="136">
        <v>51620.92</v>
      </c>
      <c r="L963" s="137">
        <v>84610</v>
      </c>
      <c r="M963" s="138">
        <v>0.76</v>
      </c>
      <c r="N963" s="139">
        <v>64300</v>
      </c>
      <c r="O963" s="140"/>
      <c r="P963" s="141"/>
      <c r="Q963" s="142" t="s">
        <v>2080</v>
      </c>
    </row>
    <row r="964" ht="15.75" customHeight="1" spans="1:17">
      <c r="A964" s="115" t="s">
        <v>2183</v>
      </c>
      <c r="B964" s="112"/>
      <c r="C964" s="156"/>
      <c r="D964" s="108" t="s">
        <v>2184</v>
      </c>
      <c r="E964" s="108"/>
      <c r="F964" s="132"/>
      <c r="G964" s="119">
        <v>41760</v>
      </c>
      <c r="H964" s="133" t="s">
        <v>941</v>
      </c>
      <c r="I964" s="134">
        <v>1</v>
      </c>
      <c r="J964" s="135">
        <v>64349.86</v>
      </c>
      <c r="K964" s="136">
        <v>51104.42</v>
      </c>
      <c r="L964" s="137">
        <v>83760</v>
      </c>
      <c r="M964" s="138">
        <v>0.76</v>
      </c>
      <c r="N964" s="139">
        <v>63660</v>
      </c>
      <c r="O964" s="140"/>
      <c r="P964" s="141"/>
      <c r="Q964" s="142" t="s">
        <v>2080</v>
      </c>
    </row>
    <row r="965" ht="15.75" customHeight="1" spans="1:17">
      <c r="A965" s="115" t="s">
        <v>2185</v>
      </c>
      <c r="B965" s="112"/>
      <c r="C965" s="156"/>
      <c r="D965" s="108" t="s">
        <v>2186</v>
      </c>
      <c r="E965" s="108"/>
      <c r="F965" s="132"/>
      <c r="G965" s="119">
        <v>42370</v>
      </c>
      <c r="H965" s="133" t="s">
        <v>941</v>
      </c>
      <c r="I965" s="134">
        <v>1</v>
      </c>
      <c r="J965" s="135">
        <v>10500</v>
      </c>
      <c r="K965" s="136">
        <v>9170.08</v>
      </c>
      <c r="L965" s="137">
        <v>12960</v>
      </c>
      <c r="M965" s="138">
        <v>0.84</v>
      </c>
      <c r="N965" s="139">
        <v>10890</v>
      </c>
      <c r="O965" s="140"/>
      <c r="P965" s="141"/>
      <c r="Q965" s="142" t="s">
        <v>2080</v>
      </c>
    </row>
    <row r="966" ht="15.75" customHeight="1" spans="1:17">
      <c r="A966" s="115" t="s">
        <v>2187</v>
      </c>
      <c r="B966" s="112"/>
      <c r="C966" s="156"/>
      <c r="D966" s="108" t="s">
        <v>2188</v>
      </c>
      <c r="E966" s="108"/>
      <c r="F966" s="132"/>
      <c r="G966" s="119">
        <v>42473</v>
      </c>
      <c r="H966" s="133" t="s">
        <v>941</v>
      </c>
      <c r="I966" s="134">
        <v>1</v>
      </c>
      <c r="J966" s="135">
        <v>20000</v>
      </c>
      <c r="K966" s="136">
        <v>17704.07</v>
      </c>
      <c r="L966" s="137">
        <v>24680</v>
      </c>
      <c r="M966" s="138">
        <v>0.85</v>
      </c>
      <c r="N966" s="139">
        <v>20980</v>
      </c>
      <c r="O966" s="140"/>
      <c r="P966" s="141"/>
      <c r="Q966" s="142" t="s">
        <v>2080</v>
      </c>
    </row>
    <row r="967" ht="15.75" customHeight="1" spans="1:17">
      <c r="A967" s="115" t="s">
        <v>2189</v>
      </c>
      <c r="B967" s="112"/>
      <c r="C967" s="156"/>
      <c r="D967" s="108" t="s">
        <v>2190</v>
      </c>
      <c r="E967" s="108"/>
      <c r="F967" s="132"/>
      <c r="G967" s="119">
        <v>42491</v>
      </c>
      <c r="H967" s="133" t="s">
        <v>941</v>
      </c>
      <c r="I967" s="134">
        <v>1</v>
      </c>
      <c r="J967" s="135">
        <v>8007</v>
      </c>
      <c r="K967" s="136">
        <v>7119.68</v>
      </c>
      <c r="L967" s="137">
        <v>9880</v>
      </c>
      <c r="M967" s="138">
        <v>0.86</v>
      </c>
      <c r="N967" s="139">
        <v>8500</v>
      </c>
      <c r="O967" s="140"/>
      <c r="P967" s="141"/>
      <c r="Q967" s="142" t="s">
        <v>2080</v>
      </c>
    </row>
    <row r="968" ht="15.75" customHeight="1" spans="1:17">
      <c r="A968" s="115" t="s">
        <v>2191</v>
      </c>
      <c r="B968" s="112"/>
      <c r="C968" s="156"/>
      <c r="D968" s="108" t="s">
        <v>2192</v>
      </c>
      <c r="E968" s="108"/>
      <c r="F968" s="132"/>
      <c r="G968" s="119">
        <v>40897</v>
      </c>
      <c r="H968" s="133" t="s">
        <v>941</v>
      </c>
      <c r="I968" s="134">
        <v>1</v>
      </c>
      <c r="J968" s="135">
        <v>561177</v>
      </c>
      <c r="K968" s="136">
        <v>381249.27</v>
      </c>
      <c r="L968" s="137">
        <v>819400</v>
      </c>
      <c r="M968" s="138">
        <v>0.64</v>
      </c>
      <c r="N968" s="139">
        <v>524420</v>
      </c>
      <c r="O968" s="140"/>
      <c r="P968" s="141"/>
      <c r="Q968" s="142" t="s">
        <v>2080</v>
      </c>
    </row>
    <row r="969" ht="15.75" customHeight="1" spans="1:17">
      <c r="A969" s="115" t="s">
        <v>2193</v>
      </c>
      <c r="B969" s="112"/>
      <c r="C969" s="156"/>
      <c r="D969" s="108" t="s">
        <v>962</v>
      </c>
      <c r="E969" s="108"/>
      <c r="F969" s="132"/>
      <c r="G969" s="119">
        <v>40897</v>
      </c>
      <c r="H969" s="133" t="s">
        <v>941</v>
      </c>
      <c r="I969" s="134">
        <v>1</v>
      </c>
      <c r="J969" s="135">
        <v>812436</v>
      </c>
      <c r="K969" s="136">
        <v>551948.91</v>
      </c>
      <c r="L969" s="137">
        <v>1186280</v>
      </c>
      <c r="M969" s="138">
        <v>0.64</v>
      </c>
      <c r="N969" s="139">
        <v>759220</v>
      </c>
      <c r="O969" s="140"/>
      <c r="P969" s="141"/>
      <c r="Q969" s="142" t="s">
        <v>2080</v>
      </c>
    </row>
    <row r="970" ht="15.75" customHeight="1" spans="1:17">
      <c r="A970" s="115" t="s">
        <v>2194</v>
      </c>
      <c r="B970" s="112"/>
      <c r="C970" s="156"/>
      <c r="D970" s="108" t="s">
        <v>2136</v>
      </c>
      <c r="E970" s="108"/>
      <c r="F970" s="132"/>
      <c r="G970" s="119">
        <v>41306</v>
      </c>
      <c r="H970" s="133" t="s">
        <v>941</v>
      </c>
      <c r="I970" s="134">
        <v>1</v>
      </c>
      <c r="J970" s="135">
        <v>53392</v>
      </c>
      <c r="K970" s="136">
        <v>39232.22</v>
      </c>
      <c r="L970" s="137">
        <v>72520</v>
      </c>
      <c r="M970" s="138">
        <v>0.7</v>
      </c>
      <c r="N970" s="139">
        <v>50760</v>
      </c>
      <c r="O970" s="140"/>
      <c r="P970" s="141"/>
      <c r="Q970" s="142" t="s">
        <v>2080</v>
      </c>
    </row>
    <row r="971" ht="15.75" customHeight="1" spans="1:17">
      <c r="A971" s="115" t="s">
        <v>2195</v>
      </c>
      <c r="B971" s="112"/>
      <c r="C971" s="156"/>
      <c r="D971" s="108" t="s">
        <v>2192</v>
      </c>
      <c r="E971" s="108"/>
      <c r="F971" s="132"/>
      <c r="G971" s="119">
        <v>41023</v>
      </c>
      <c r="H971" s="133" t="s">
        <v>941</v>
      </c>
      <c r="I971" s="134">
        <v>1</v>
      </c>
      <c r="J971" s="135">
        <v>498823</v>
      </c>
      <c r="K971" s="136">
        <v>346785.73</v>
      </c>
      <c r="L971" s="137">
        <v>694480</v>
      </c>
      <c r="M971" s="138">
        <v>0.65</v>
      </c>
      <c r="N971" s="139">
        <v>451410</v>
      </c>
      <c r="O971" s="140"/>
      <c r="P971" s="141"/>
      <c r="Q971" s="142" t="s">
        <v>2080</v>
      </c>
    </row>
    <row r="972" ht="15.75" customHeight="1" spans="1:17">
      <c r="A972" s="115" t="s">
        <v>2196</v>
      </c>
      <c r="B972" s="112"/>
      <c r="C972" s="156"/>
      <c r="D972" s="108" t="s">
        <v>962</v>
      </c>
      <c r="E972" s="108"/>
      <c r="F972" s="132"/>
      <c r="G972" s="119">
        <v>41023</v>
      </c>
      <c r="H972" s="133" t="s">
        <v>941</v>
      </c>
      <c r="I972" s="134">
        <v>1</v>
      </c>
      <c r="J972" s="135">
        <v>722164</v>
      </c>
      <c r="K972" s="136">
        <v>502054.11</v>
      </c>
      <c r="L972" s="137">
        <v>1005420</v>
      </c>
      <c r="M972" s="138">
        <v>0.65</v>
      </c>
      <c r="N972" s="139">
        <v>653520</v>
      </c>
      <c r="O972" s="140"/>
      <c r="P972" s="141"/>
      <c r="Q972" s="143" t="s">
        <v>2080</v>
      </c>
    </row>
    <row r="973" ht="15.75" customHeight="1" spans="1:17">
      <c r="A973" s="115" t="s">
        <v>2197</v>
      </c>
      <c r="B973" s="112"/>
      <c r="C973" s="156"/>
      <c r="D973" s="108" t="s">
        <v>1074</v>
      </c>
      <c r="E973" s="108"/>
      <c r="F973" s="132"/>
      <c r="G973" s="119">
        <v>41306</v>
      </c>
      <c r="H973" s="133" t="s">
        <v>941</v>
      </c>
      <c r="I973" s="134">
        <v>1</v>
      </c>
      <c r="J973" s="135">
        <v>129576</v>
      </c>
      <c r="K973" s="136">
        <v>95211.03</v>
      </c>
      <c r="L973" s="137">
        <v>176000</v>
      </c>
      <c r="M973" s="138">
        <v>0.7</v>
      </c>
      <c r="N973" s="139">
        <v>123200</v>
      </c>
      <c r="O973" s="140"/>
      <c r="P973" s="141"/>
      <c r="Q973" s="142" t="s">
        <v>2080</v>
      </c>
    </row>
    <row r="974" ht="15.75" customHeight="1" spans="1:17">
      <c r="A974" s="115" t="s">
        <v>2198</v>
      </c>
      <c r="B974" s="112"/>
      <c r="C974" s="156"/>
      <c r="D974" s="108" t="s">
        <v>1455</v>
      </c>
      <c r="E974" s="108"/>
      <c r="F974" s="132"/>
      <c r="G974" s="119">
        <v>41904</v>
      </c>
      <c r="H974" s="133" t="s">
        <v>941</v>
      </c>
      <c r="I974" s="134">
        <v>1</v>
      </c>
      <c r="J974" s="135">
        <v>101845</v>
      </c>
      <c r="K974" s="136">
        <v>82494.28</v>
      </c>
      <c r="L974" s="137">
        <v>132570</v>
      </c>
      <c r="M974" s="138">
        <v>0.78</v>
      </c>
      <c r="N974" s="139">
        <v>103400</v>
      </c>
      <c r="O974" s="140"/>
      <c r="P974" s="141"/>
      <c r="Q974" s="142" t="s">
        <v>2080</v>
      </c>
    </row>
    <row r="975" ht="15.75" customHeight="1" spans="1:17">
      <c r="A975" s="115" t="s">
        <v>2199</v>
      </c>
      <c r="B975" s="112"/>
      <c r="C975" s="156"/>
      <c r="D975" s="108" t="s">
        <v>2200</v>
      </c>
      <c r="E975" s="108"/>
      <c r="F975" s="132"/>
      <c r="G975" s="119">
        <v>41904</v>
      </c>
      <c r="H975" s="133" t="s">
        <v>941</v>
      </c>
      <c r="I975" s="134">
        <v>1</v>
      </c>
      <c r="J975" s="135">
        <v>56913</v>
      </c>
      <c r="K975" s="136">
        <v>46099.56</v>
      </c>
      <c r="L975" s="137">
        <v>74080</v>
      </c>
      <c r="M975" s="138">
        <v>0.78</v>
      </c>
      <c r="N975" s="139">
        <v>57780</v>
      </c>
      <c r="O975" s="140"/>
      <c r="P975" s="141"/>
      <c r="Q975" s="142" t="s">
        <v>2080</v>
      </c>
    </row>
    <row r="976" ht="15.75" customHeight="1" spans="1:17">
      <c r="A976" s="115" t="s">
        <v>2201</v>
      </c>
      <c r="B976" s="112"/>
      <c r="C976" s="156"/>
      <c r="D976" s="108" t="s">
        <v>2202</v>
      </c>
      <c r="E976" s="108"/>
      <c r="F976" s="132"/>
      <c r="G976" s="119">
        <v>43159</v>
      </c>
      <c r="H976" s="133" t="s">
        <v>941</v>
      </c>
      <c r="I976" s="134">
        <v>1</v>
      </c>
      <c r="J976" s="135">
        <v>84498.19</v>
      </c>
      <c r="K976" s="136">
        <v>82156.9</v>
      </c>
      <c r="L976" s="137">
        <v>100430</v>
      </c>
      <c r="M976" s="138">
        <v>0.95</v>
      </c>
      <c r="N976" s="139">
        <v>95410</v>
      </c>
      <c r="O976" s="140"/>
      <c r="P976" s="141"/>
      <c r="Q976" s="142" t="s">
        <v>2203</v>
      </c>
    </row>
    <row r="977" ht="15.75" customHeight="1" spans="1:20">
      <c r="A977" s="115" t="s">
        <v>2204</v>
      </c>
      <c r="B977" s="112"/>
      <c r="C977" s="159"/>
      <c r="D977" s="108" t="s">
        <v>2205</v>
      </c>
      <c r="E977" s="108"/>
      <c r="F977" s="132"/>
      <c r="G977" s="119">
        <v>43373</v>
      </c>
      <c r="H977" s="133" t="s">
        <v>941</v>
      </c>
      <c r="I977" s="134">
        <v>1</v>
      </c>
      <c r="J977" s="135">
        <v>534764.12</v>
      </c>
      <c r="K977" s="136">
        <v>534764.12</v>
      </c>
      <c r="L977" s="137">
        <v>635560</v>
      </c>
      <c r="M977" s="138">
        <v>0.98</v>
      </c>
      <c r="N977" s="139">
        <v>622850</v>
      </c>
      <c r="O977" s="140"/>
      <c r="P977" s="141"/>
      <c r="Q977" s="142" t="s">
        <v>2203</v>
      </c>
    </row>
    <row r="978" s="77" customFormat="1" ht="15.75" customHeight="1" spans="1:20">
      <c r="A978" s="115" t="s">
        <v>2206</v>
      </c>
      <c r="B978" s="163"/>
      <c r="C978" s="163"/>
      <c r="D978" s="146" t="s">
        <v>2207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2208</v>
      </c>
      <c r="B979" s="116" t="s">
        <v>2209</v>
      </c>
      <c r="C979" s="117" t="s">
        <v>2210</v>
      </c>
      <c r="D979" s="170" t="s">
        <v>847</v>
      </c>
      <c r="E979" s="17">
        <v>1</v>
      </c>
      <c r="F979" s="14" t="s">
        <v>839</v>
      </c>
      <c r="G979" s="119">
        <v>39173</v>
      </c>
      <c r="H979" s="61" t="s">
        <v>840</v>
      </c>
      <c r="I979" s="120">
        <v>306</v>
      </c>
      <c r="J979" s="121">
        <v>17529625.38</v>
      </c>
      <c r="K979" s="161">
        <v>10309818.72</v>
      </c>
      <c r="L979" s="122">
        <v>207880</v>
      </c>
      <c r="M979" s="123">
        <v>0.57</v>
      </c>
      <c r="N979" s="122">
        <v>118490</v>
      </c>
      <c r="O979" s="124"/>
      <c r="P979" s="125">
        <f t="shared" ref="P979:P1042" si="17">L979/I979</f>
        <v>679</v>
      </c>
      <c r="Q979" s="126" t="s">
        <v>2211</v>
      </c>
    </row>
    <row r="980" s="2" customFormat="1" ht="15.75" customHeight="1" spans="1:20">
      <c r="A980" s="115" t="s">
        <v>2212</v>
      </c>
      <c r="B980" s="116"/>
      <c r="C980" s="128"/>
      <c r="D980" s="170" t="s">
        <v>847</v>
      </c>
      <c r="E980" s="17">
        <v>2</v>
      </c>
      <c r="F980" s="14" t="s">
        <v>839</v>
      </c>
      <c r="G980" s="119">
        <v>39173</v>
      </c>
      <c r="H980" s="61" t="s">
        <v>840</v>
      </c>
      <c r="I980" s="120">
        <v>306</v>
      </c>
      <c r="J980" s="129"/>
      <c r="K980" s="129"/>
      <c r="L980" s="122">
        <v>207880</v>
      </c>
      <c r="M980" s="123">
        <v>0.57</v>
      </c>
      <c r="N980" s="122">
        <v>118490</v>
      </c>
      <c r="O980" s="124"/>
      <c r="P980" s="125">
        <f t="shared" si="17"/>
        <v>679</v>
      </c>
      <c r="Q980" s="126" t="s">
        <v>2211</v>
      </c>
      <c r="T980" s="162" t="s">
        <v>2213</v>
      </c>
    </row>
    <row r="981" s="2" customFormat="1" ht="15.75" customHeight="1" spans="1:20">
      <c r="A981" s="115" t="s">
        <v>2214</v>
      </c>
      <c r="B981" s="116"/>
      <c r="C981" s="128"/>
      <c r="D981" s="170" t="s">
        <v>847</v>
      </c>
      <c r="E981" s="17">
        <v>3</v>
      </c>
      <c r="F981" s="14" t="s">
        <v>839</v>
      </c>
      <c r="G981" s="119">
        <v>39173</v>
      </c>
      <c r="H981" s="61" t="s">
        <v>840</v>
      </c>
      <c r="I981" s="120">
        <v>306</v>
      </c>
      <c r="J981" s="129"/>
      <c r="K981" s="129"/>
      <c r="L981" s="122">
        <v>207880</v>
      </c>
      <c r="M981" s="123">
        <v>0.57</v>
      </c>
      <c r="N981" s="122">
        <v>118490</v>
      </c>
      <c r="O981" s="124"/>
      <c r="P981" s="125">
        <f t="shared" si="17"/>
        <v>679</v>
      </c>
      <c r="Q981" s="126" t="s">
        <v>2211</v>
      </c>
      <c r="T981" s="162"/>
    </row>
    <row r="982" s="2" customFormat="1" ht="15.75" customHeight="1" spans="1:20">
      <c r="A982" s="115" t="s">
        <v>2215</v>
      </c>
      <c r="B982" s="116"/>
      <c r="C982" s="128"/>
      <c r="D982" s="170" t="s">
        <v>847</v>
      </c>
      <c r="E982" s="17">
        <v>4</v>
      </c>
      <c r="F982" s="14" t="s">
        <v>839</v>
      </c>
      <c r="G982" s="119">
        <v>39173</v>
      </c>
      <c r="H982" s="61" t="s">
        <v>840</v>
      </c>
      <c r="I982" s="120">
        <v>306</v>
      </c>
      <c r="J982" s="129"/>
      <c r="K982" s="129"/>
      <c r="L982" s="122">
        <v>207880</v>
      </c>
      <c r="M982" s="123">
        <v>0.57</v>
      </c>
      <c r="N982" s="122">
        <v>118490</v>
      </c>
      <c r="O982" s="124"/>
      <c r="P982" s="125">
        <f t="shared" si="17"/>
        <v>679</v>
      </c>
      <c r="Q982" s="126" t="s">
        <v>2211</v>
      </c>
      <c r="T982" s="162"/>
    </row>
    <row r="983" s="2" customFormat="1" ht="15.75" customHeight="1" spans="1:20">
      <c r="A983" s="115" t="s">
        <v>2216</v>
      </c>
      <c r="B983" s="116"/>
      <c r="C983" s="128"/>
      <c r="D983" s="170" t="s">
        <v>847</v>
      </c>
      <c r="E983" s="17">
        <v>5</v>
      </c>
      <c r="F983" s="14" t="s">
        <v>839</v>
      </c>
      <c r="G983" s="119">
        <v>39173</v>
      </c>
      <c r="H983" s="61" t="s">
        <v>840</v>
      </c>
      <c r="I983" s="120">
        <v>306</v>
      </c>
      <c r="J983" s="129"/>
      <c r="K983" s="129"/>
      <c r="L983" s="122">
        <v>207880</v>
      </c>
      <c r="M983" s="123">
        <v>0.57</v>
      </c>
      <c r="N983" s="122">
        <v>118490</v>
      </c>
      <c r="O983" s="124"/>
      <c r="P983" s="125">
        <f t="shared" si="17"/>
        <v>679</v>
      </c>
      <c r="Q983" s="126" t="s">
        <v>2211</v>
      </c>
      <c r="T983" s="162"/>
    </row>
    <row r="984" s="2" customFormat="1" ht="15.75" customHeight="1" spans="1:20">
      <c r="A984" s="115" t="s">
        <v>2217</v>
      </c>
      <c r="B984" s="116"/>
      <c r="C984" s="128"/>
      <c r="D984" s="170" t="s">
        <v>847</v>
      </c>
      <c r="E984" s="17">
        <v>6</v>
      </c>
      <c r="F984" s="14" t="s">
        <v>839</v>
      </c>
      <c r="G984" s="119">
        <v>39173</v>
      </c>
      <c r="H984" s="61" t="s">
        <v>840</v>
      </c>
      <c r="I984" s="120">
        <v>306</v>
      </c>
      <c r="J984" s="129"/>
      <c r="K984" s="129"/>
      <c r="L984" s="122">
        <v>207880</v>
      </c>
      <c r="M984" s="123">
        <v>0.57</v>
      </c>
      <c r="N984" s="122">
        <v>118490</v>
      </c>
      <c r="O984" s="124"/>
      <c r="P984" s="125">
        <f t="shared" si="17"/>
        <v>679</v>
      </c>
      <c r="Q984" s="126" t="s">
        <v>2211</v>
      </c>
      <c r="T984" s="162"/>
    </row>
    <row r="985" s="2" customFormat="1" ht="15.75" customHeight="1" spans="1:20">
      <c r="A985" s="115" t="s">
        <v>2218</v>
      </c>
      <c r="B985" s="116"/>
      <c r="C985" s="128"/>
      <c r="D985" s="170" t="s">
        <v>847</v>
      </c>
      <c r="E985" s="17">
        <v>7</v>
      </c>
      <c r="F985" s="14" t="s">
        <v>839</v>
      </c>
      <c r="G985" s="119">
        <v>39173</v>
      </c>
      <c r="H985" s="61" t="s">
        <v>840</v>
      </c>
      <c r="I985" s="120">
        <v>306</v>
      </c>
      <c r="J985" s="129"/>
      <c r="K985" s="129"/>
      <c r="L985" s="122">
        <v>207880</v>
      </c>
      <c r="M985" s="123">
        <v>0.57</v>
      </c>
      <c r="N985" s="122">
        <v>118490</v>
      </c>
      <c r="O985" s="124"/>
      <c r="P985" s="125">
        <f t="shared" si="17"/>
        <v>679</v>
      </c>
      <c r="Q985" s="126" t="s">
        <v>2211</v>
      </c>
      <c r="T985" s="162"/>
    </row>
    <row r="986" s="2" customFormat="1" ht="15.75" customHeight="1" spans="1:20">
      <c r="A986" s="115" t="s">
        <v>2219</v>
      </c>
      <c r="B986" s="116"/>
      <c r="C986" s="128"/>
      <c r="D986" s="170" t="s">
        <v>847</v>
      </c>
      <c r="E986" s="17">
        <v>8</v>
      </c>
      <c r="F986" s="14" t="s">
        <v>839</v>
      </c>
      <c r="G986" s="119">
        <v>39173</v>
      </c>
      <c r="H986" s="61" t="s">
        <v>840</v>
      </c>
      <c r="I986" s="120">
        <v>306</v>
      </c>
      <c r="J986" s="129"/>
      <c r="K986" s="129"/>
      <c r="L986" s="122">
        <v>207880</v>
      </c>
      <c r="M986" s="123">
        <v>0.57</v>
      </c>
      <c r="N986" s="122">
        <v>118490</v>
      </c>
      <c r="O986" s="124"/>
      <c r="P986" s="125">
        <f t="shared" si="17"/>
        <v>679</v>
      </c>
      <c r="Q986" s="126" t="s">
        <v>2211</v>
      </c>
      <c r="T986" s="162"/>
    </row>
    <row r="987" s="2" customFormat="1" ht="15.75" customHeight="1" spans="1:20">
      <c r="A987" s="115" t="s">
        <v>2220</v>
      </c>
      <c r="B987" s="116"/>
      <c r="C987" s="128"/>
      <c r="D987" s="170" t="s">
        <v>847</v>
      </c>
      <c r="E987" s="17">
        <v>9</v>
      </c>
      <c r="F987" s="14" t="s">
        <v>839</v>
      </c>
      <c r="G987" s="119">
        <v>39173</v>
      </c>
      <c r="H987" s="61" t="s">
        <v>840</v>
      </c>
      <c r="I987" s="120">
        <v>306</v>
      </c>
      <c r="J987" s="129"/>
      <c r="K987" s="129"/>
      <c r="L987" s="122">
        <v>207880</v>
      </c>
      <c r="M987" s="123">
        <v>0.57</v>
      </c>
      <c r="N987" s="122">
        <v>118490</v>
      </c>
      <c r="O987" s="124"/>
      <c r="P987" s="125">
        <f t="shared" si="17"/>
        <v>679</v>
      </c>
      <c r="Q987" s="126" t="s">
        <v>2211</v>
      </c>
      <c r="T987" s="162"/>
    </row>
    <row r="988" s="2" customFormat="1" ht="15.75" customHeight="1" spans="1:20">
      <c r="A988" s="115" t="s">
        <v>2221</v>
      </c>
      <c r="B988" s="116"/>
      <c r="C988" s="128"/>
      <c r="D988" s="170" t="s">
        <v>847</v>
      </c>
      <c r="E988" s="17">
        <v>10</v>
      </c>
      <c r="F988" s="14" t="s">
        <v>839</v>
      </c>
      <c r="G988" s="119">
        <v>39173</v>
      </c>
      <c r="H988" s="61" t="s">
        <v>840</v>
      </c>
      <c r="I988" s="120">
        <v>306</v>
      </c>
      <c r="J988" s="129"/>
      <c r="K988" s="129"/>
      <c r="L988" s="122">
        <v>207880</v>
      </c>
      <c r="M988" s="123">
        <v>0.57</v>
      </c>
      <c r="N988" s="122">
        <v>118490</v>
      </c>
      <c r="O988" s="124"/>
      <c r="P988" s="125">
        <f t="shared" si="17"/>
        <v>679</v>
      </c>
      <c r="Q988" s="126" t="s">
        <v>2211</v>
      </c>
    </row>
    <row r="989" s="75" customFormat="1" ht="15.75" customHeight="1" spans="1:20">
      <c r="A989" s="115" t="s">
        <v>2222</v>
      </c>
      <c r="B989" s="116"/>
      <c r="C989" s="128"/>
      <c r="D989" s="170" t="s">
        <v>847</v>
      </c>
      <c r="E989" s="17">
        <v>11</v>
      </c>
      <c r="F989" s="14" t="s">
        <v>839</v>
      </c>
      <c r="G989" s="119">
        <v>39173</v>
      </c>
      <c r="H989" s="61" t="s">
        <v>840</v>
      </c>
      <c r="I989" s="120">
        <v>306</v>
      </c>
      <c r="J989" s="129"/>
      <c r="K989" s="129"/>
      <c r="L989" s="122">
        <v>207880</v>
      </c>
      <c r="M989" s="123">
        <v>0.57</v>
      </c>
      <c r="N989" s="122">
        <v>118490</v>
      </c>
      <c r="O989" s="124"/>
      <c r="P989" s="125">
        <f t="shared" si="17"/>
        <v>679</v>
      </c>
      <c r="Q989" s="126" t="s">
        <v>2211</v>
      </c>
    </row>
    <row r="990" s="2" customFormat="1" ht="15.75" customHeight="1" spans="1:20">
      <c r="A990" s="115" t="s">
        <v>2223</v>
      </c>
      <c r="B990" s="116"/>
      <c r="C990" s="128"/>
      <c r="D990" s="170" t="s">
        <v>847</v>
      </c>
      <c r="E990" s="17">
        <v>12</v>
      </c>
      <c r="F990" s="14" t="s">
        <v>839</v>
      </c>
      <c r="G990" s="119">
        <v>39173</v>
      </c>
      <c r="H990" s="61" t="s">
        <v>840</v>
      </c>
      <c r="I990" s="120">
        <v>306</v>
      </c>
      <c r="J990" s="129"/>
      <c r="K990" s="129"/>
      <c r="L990" s="122">
        <v>207880</v>
      </c>
      <c r="M990" s="123">
        <v>0.57</v>
      </c>
      <c r="N990" s="122">
        <v>118490</v>
      </c>
      <c r="O990" s="124"/>
      <c r="P990" s="125">
        <f t="shared" si="17"/>
        <v>679</v>
      </c>
      <c r="Q990" s="126" t="s">
        <v>2211</v>
      </c>
    </row>
    <row r="991" s="2" customFormat="1" ht="15.75" customHeight="1" spans="1:20">
      <c r="A991" s="115" t="s">
        <v>2224</v>
      </c>
      <c r="B991" s="116"/>
      <c r="C991" s="128"/>
      <c r="D991" s="170" t="s">
        <v>847</v>
      </c>
      <c r="E991" s="17">
        <v>13</v>
      </c>
      <c r="F991" s="14" t="s">
        <v>839</v>
      </c>
      <c r="G991" s="119">
        <v>39173</v>
      </c>
      <c r="H991" s="61" t="s">
        <v>840</v>
      </c>
      <c r="I991" s="120">
        <v>306</v>
      </c>
      <c r="J991" s="129"/>
      <c r="K991" s="129"/>
      <c r="L991" s="122">
        <v>207880</v>
      </c>
      <c r="M991" s="123">
        <v>0.57</v>
      </c>
      <c r="N991" s="122">
        <v>118490</v>
      </c>
      <c r="O991" s="124"/>
      <c r="P991" s="125">
        <f t="shared" si="17"/>
        <v>679</v>
      </c>
      <c r="Q991" s="126" t="s">
        <v>2211</v>
      </c>
    </row>
    <row r="992" s="3" customFormat="1" ht="15.75" customHeight="1" spans="1:20">
      <c r="A992" s="115" t="s">
        <v>2225</v>
      </c>
      <c r="B992" s="116"/>
      <c r="C992" s="128"/>
      <c r="D992" s="170" t="s">
        <v>847</v>
      </c>
      <c r="E992" s="17">
        <v>14</v>
      </c>
      <c r="F992" s="14" t="s">
        <v>839</v>
      </c>
      <c r="G992" s="119">
        <v>39173</v>
      </c>
      <c r="H992" s="61" t="s">
        <v>840</v>
      </c>
      <c r="I992" s="120">
        <v>306</v>
      </c>
      <c r="J992" s="129"/>
      <c r="K992" s="129"/>
      <c r="L992" s="122">
        <v>207880</v>
      </c>
      <c r="M992" s="123">
        <v>0.57</v>
      </c>
      <c r="N992" s="122">
        <v>118490</v>
      </c>
      <c r="O992" s="124"/>
      <c r="P992" s="125">
        <f t="shared" si="17"/>
        <v>679</v>
      </c>
      <c r="Q992" s="126" t="s">
        <v>2211</v>
      </c>
    </row>
    <row r="993" s="78" customFormat="1" ht="15.75" customHeight="1" spans="1:17">
      <c r="A993" s="115" t="s">
        <v>2226</v>
      </c>
      <c r="B993" s="116"/>
      <c r="C993" s="128"/>
      <c r="D993" s="170" t="s">
        <v>847</v>
      </c>
      <c r="E993" s="17">
        <v>15</v>
      </c>
      <c r="F993" s="14" t="s">
        <v>839</v>
      </c>
      <c r="G993" s="119">
        <v>39173</v>
      </c>
      <c r="H993" s="61" t="s">
        <v>840</v>
      </c>
      <c r="I993" s="120">
        <v>306</v>
      </c>
      <c r="J993" s="129"/>
      <c r="K993" s="129"/>
      <c r="L993" s="122">
        <v>207880</v>
      </c>
      <c r="M993" s="123">
        <v>0.57</v>
      </c>
      <c r="N993" s="122">
        <v>118490</v>
      </c>
      <c r="O993" s="124"/>
      <c r="P993" s="125">
        <f t="shared" si="17"/>
        <v>679</v>
      </c>
      <c r="Q993" s="126" t="s">
        <v>2211</v>
      </c>
    </row>
    <row r="994" s="3" customFormat="1" ht="15.75" customHeight="1" spans="1:17">
      <c r="A994" s="115" t="s">
        <v>2227</v>
      </c>
      <c r="B994" s="116"/>
      <c r="C994" s="128"/>
      <c r="D994" s="170" t="s">
        <v>847</v>
      </c>
      <c r="E994" s="17">
        <v>16</v>
      </c>
      <c r="F994" s="14" t="s">
        <v>839</v>
      </c>
      <c r="G994" s="119">
        <v>39173</v>
      </c>
      <c r="H994" s="61" t="s">
        <v>840</v>
      </c>
      <c r="I994" s="120">
        <v>306</v>
      </c>
      <c r="J994" s="129"/>
      <c r="K994" s="129"/>
      <c r="L994" s="122">
        <v>207880</v>
      </c>
      <c r="M994" s="123">
        <v>0.57</v>
      </c>
      <c r="N994" s="122">
        <v>118490</v>
      </c>
      <c r="O994" s="124"/>
      <c r="P994" s="125">
        <f t="shared" si="17"/>
        <v>679</v>
      </c>
      <c r="Q994" s="126" t="s">
        <v>2211</v>
      </c>
    </row>
    <row r="995" s="3" customFormat="1" ht="15.75" customHeight="1" spans="1:17">
      <c r="A995" s="115" t="s">
        <v>2228</v>
      </c>
      <c r="B995" s="116"/>
      <c r="C995" s="128"/>
      <c r="D995" s="170" t="s">
        <v>847</v>
      </c>
      <c r="E995" s="17">
        <v>17</v>
      </c>
      <c r="F995" s="14" t="s">
        <v>839</v>
      </c>
      <c r="G995" s="119">
        <v>39173</v>
      </c>
      <c r="H995" s="61" t="s">
        <v>840</v>
      </c>
      <c r="I995" s="120">
        <v>306</v>
      </c>
      <c r="J995" s="129"/>
      <c r="K995" s="129"/>
      <c r="L995" s="122">
        <v>207880</v>
      </c>
      <c r="M995" s="123">
        <v>0.57</v>
      </c>
      <c r="N995" s="122">
        <v>118490</v>
      </c>
      <c r="O995" s="124"/>
      <c r="P995" s="125">
        <f t="shared" si="17"/>
        <v>679</v>
      </c>
      <c r="Q995" s="126" t="s">
        <v>2211</v>
      </c>
    </row>
    <row r="996" s="3" customFormat="1" ht="15.75" customHeight="1" spans="1:17">
      <c r="A996" s="115" t="s">
        <v>2229</v>
      </c>
      <c r="B996" s="116"/>
      <c r="C996" s="128"/>
      <c r="D996" s="170" t="s">
        <v>847</v>
      </c>
      <c r="E996" s="17">
        <v>18</v>
      </c>
      <c r="F996" s="14" t="s">
        <v>839</v>
      </c>
      <c r="G996" s="119">
        <v>39173</v>
      </c>
      <c r="H996" s="61" t="s">
        <v>840</v>
      </c>
      <c r="I996" s="120">
        <v>306</v>
      </c>
      <c r="J996" s="129"/>
      <c r="K996" s="129"/>
      <c r="L996" s="122">
        <v>207880</v>
      </c>
      <c r="M996" s="123">
        <v>0.57</v>
      </c>
      <c r="N996" s="122">
        <v>118490</v>
      </c>
      <c r="O996" s="124"/>
      <c r="P996" s="125">
        <f t="shared" si="17"/>
        <v>679</v>
      </c>
      <c r="Q996" s="126" t="s">
        <v>2211</v>
      </c>
    </row>
    <row r="997" s="3" customFormat="1" ht="15.75" customHeight="1" spans="1:17">
      <c r="A997" s="115" t="s">
        <v>2230</v>
      </c>
      <c r="B997" s="116"/>
      <c r="C997" s="128"/>
      <c r="D997" s="170" t="s">
        <v>847</v>
      </c>
      <c r="E997" s="17">
        <v>19</v>
      </c>
      <c r="F997" s="14" t="s">
        <v>839</v>
      </c>
      <c r="G997" s="119">
        <v>39173</v>
      </c>
      <c r="H997" s="61" t="s">
        <v>840</v>
      </c>
      <c r="I997" s="120">
        <v>306</v>
      </c>
      <c r="J997" s="129"/>
      <c r="K997" s="129"/>
      <c r="L997" s="122">
        <v>207880</v>
      </c>
      <c r="M997" s="123">
        <v>0.57</v>
      </c>
      <c r="N997" s="122">
        <v>118490</v>
      </c>
      <c r="O997" s="124"/>
      <c r="P997" s="125">
        <f t="shared" si="17"/>
        <v>679</v>
      </c>
      <c r="Q997" s="126" t="s">
        <v>2211</v>
      </c>
    </row>
    <row r="998" s="3" customFormat="1" ht="15.75" customHeight="1" spans="1:17">
      <c r="A998" s="115" t="s">
        <v>2231</v>
      </c>
      <c r="B998" s="116"/>
      <c r="C998" s="128"/>
      <c r="D998" s="170" t="s">
        <v>847</v>
      </c>
      <c r="E998" s="17">
        <v>20</v>
      </c>
      <c r="F998" s="14" t="s">
        <v>839</v>
      </c>
      <c r="G998" s="119">
        <v>39173</v>
      </c>
      <c r="H998" s="61" t="s">
        <v>840</v>
      </c>
      <c r="I998" s="120">
        <v>306</v>
      </c>
      <c r="J998" s="129"/>
      <c r="K998" s="129"/>
      <c r="L998" s="122">
        <v>207880</v>
      </c>
      <c r="M998" s="123">
        <v>0.57</v>
      </c>
      <c r="N998" s="122">
        <v>118490</v>
      </c>
      <c r="O998" s="124"/>
      <c r="P998" s="125">
        <f t="shared" si="17"/>
        <v>679</v>
      </c>
      <c r="Q998" s="126" t="s">
        <v>2211</v>
      </c>
    </row>
    <row r="999" s="3" customFormat="1" ht="15.75" customHeight="1" spans="1:17">
      <c r="A999" s="115" t="s">
        <v>2232</v>
      </c>
      <c r="B999" s="116"/>
      <c r="C999" s="128"/>
      <c r="D999" s="170" t="s">
        <v>847</v>
      </c>
      <c r="E999" s="17">
        <v>21</v>
      </c>
      <c r="F999" s="14" t="s">
        <v>839</v>
      </c>
      <c r="G999" s="119">
        <v>39173</v>
      </c>
      <c r="H999" s="61" t="s">
        <v>840</v>
      </c>
      <c r="I999" s="120">
        <v>306</v>
      </c>
      <c r="J999" s="129"/>
      <c r="K999" s="129"/>
      <c r="L999" s="122">
        <v>207880</v>
      </c>
      <c r="M999" s="123">
        <v>0.57</v>
      </c>
      <c r="N999" s="122">
        <v>118490</v>
      </c>
      <c r="O999" s="124"/>
      <c r="P999" s="125">
        <f t="shared" si="17"/>
        <v>679</v>
      </c>
      <c r="Q999" s="126" t="s">
        <v>2211</v>
      </c>
    </row>
    <row r="1000" s="3" customFormat="1" ht="15.75" customHeight="1" spans="1:17">
      <c r="A1000" s="115" t="s">
        <v>2233</v>
      </c>
      <c r="B1000" s="116"/>
      <c r="C1000" s="128"/>
      <c r="D1000" s="170" t="s">
        <v>847</v>
      </c>
      <c r="E1000" s="17">
        <v>22</v>
      </c>
      <c r="F1000" s="14" t="s">
        <v>839</v>
      </c>
      <c r="G1000" s="119">
        <v>39173</v>
      </c>
      <c r="H1000" s="61" t="s">
        <v>840</v>
      </c>
      <c r="I1000" s="120">
        <v>306</v>
      </c>
      <c r="J1000" s="129"/>
      <c r="K1000" s="129"/>
      <c r="L1000" s="122">
        <v>207880</v>
      </c>
      <c r="M1000" s="123">
        <v>0.57</v>
      </c>
      <c r="N1000" s="122">
        <v>118490</v>
      </c>
      <c r="O1000" s="124"/>
      <c r="P1000" s="125">
        <f t="shared" si="17"/>
        <v>679</v>
      </c>
      <c r="Q1000" s="126" t="s">
        <v>2211</v>
      </c>
    </row>
    <row r="1001" s="3" customFormat="1" ht="15.75" customHeight="1" spans="1:17">
      <c r="A1001" s="115" t="s">
        <v>2234</v>
      </c>
      <c r="B1001" s="116"/>
      <c r="C1001" s="128"/>
      <c r="D1001" s="170" t="s">
        <v>847</v>
      </c>
      <c r="E1001" s="17">
        <v>23</v>
      </c>
      <c r="F1001" s="14" t="s">
        <v>839</v>
      </c>
      <c r="G1001" s="119">
        <v>43282</v>
      </c>
      <c r="H1001" s="61" t="s">
        <v>840</v>
      </c>
      <c r="I1001" s="120">
        <v>306</v>
      </c>
      <c r="J1001" s="129"/>
      <c r="K1001" s="129"/>
      <c r="L1001" s="122">
        <v>207880</v>
      </c>
      <c r="M1001" s="123">
        <v>0.91</v>
      </c>
      <c r="N1001" s="122">
        <v>189170</v>
      </c>
      <c r="O1001" s="124"/>
      <c r="P1001" s="125">
        <f t="shared" si="17"/>
        <v>679</v>
      </c>
      <c r="Q1001" s="126" t="s">
        <v>2211</v>
      </c>
    </row>
    <row r="1002" s="3" customFormat="1" ht="15.75" customHeight="1" spans="1:17">
      <c r="A1002" s="115" t="s">
        <v>2235</v>
      </c>
      <c r="B1002" s="116"/>
      <c r="C1002" s="128"/>
      <c r="D1002" s="170" t="s">
        <v>847</v>
      </c>
      <c r="E1002" s="17">
        <v>24</v>
      </c>
      <c r="F1002" s="14" t="s">
        <v>839</v>
      </c>
      <c r="G1002" s="119">
        <v>43282</v>
      </c>
      <c r="H1002" s="61" t="s">
        <v>840</v>
      </c>
      <c r="I1002" s="120">
        <v>306</v>
      </c>
      <c r="J1002" s="129"/>
      <c r="K1002" s="129"/>
      <c r="L1002" s="122">
        <v>207880</v>
      </c>
      <c r="M1002" s="123">
        <v>0.91</v>
      </c>
      <c r="N1002" s="122">
        <v>189170</v>
      </c>
      <c r="O1002" s="124"/>
      <c r="P1002" s="125">
        <f t="shared" si="17"/>
        <v>679</v>
      </c>
      <c r="Q1002" s="126" t="s">
        <v>2211</v>
      </c>
    </row>
    <row r="1003" s="3" customFormat="1" ht="15.75" customHeight="1" spans="1:17">
      <c r="A1003" s="115" t="s">
        <v>2236</v>
      </c>
      <c r="B1003" s="116"/>
      <c r="C1003" s="128"/>
      <c r="D1003" s="170" t="s">
        <v>847</v>
      </c>
      <c r="E1003" s="17">
        <v>25</v>
      </c>
      <c r="F1003" s="14" t="s">
        <v>839</v>
      </c>
      <c r="G1003" s="119">
        <v>43282</v>
      </c>
      <c r="H1003" s="61" t="s">
        <v>840</v>
      </c>
      <c r="I1003" s="120">
        <v>306</v>
      </c>
      <c r="J1003" s="129"/>
      <c r="K1003" s="129"/>
      <c r="L1003" s="122">
        <v>207880</v>
      </c>
      <c r="M1003" s="123">
        <v>0.91</v>
      </c>
      <c r="N1003" s="122">
        <v>189170</v>
      </c>
      <c r="O1003" s="124"/>
      <c r="P1003" s="125">
        <f t="shared" si="17"/>
        <v>679</v>
      </c>
      <c r="Q1003" s="126" t="s">
        <v>2211</v>
      </c>
    </row>
    <row r="1004" s="3" customFormat="1" ht="15.75" customHeight="1" spans="1:17">
      <c r="A1004" s="115" t="s">
        <v>2237</v>
      </c>
      <c r="B1004" s="116"/>
      <c r="C1004" s="128"/>
      <c r="D1004" s="170" t="s">
        <v>847</v>
      </c>
      <c r="E1004" s="17">
        <v>26</v>
      </c>
      <c r="F1004" s="14" t="s">
        <v>839</v>
      </c>
      <c r="G1004" s="119">
        <v>43282</v>
      </c>
      <c r="H1004" s="61" t="s">
        <v>840</v>
      </c>
      <c r="I1004" s="120">
        <v>306</v>
      </c>
      <c r="J1004" s="129"/>
      <c r="K1004" s="129"/>
      <c r="L1004" s="122">
        <v>207880</v>
      </c>
      <c r="M1004" s="123">
        <v>0.91</v>
      </c>
      <c r="N1004" s="122">
        <v>189170</v>
      </c>
      <c r="O1004" s="124"/>
      <c r="P1004" s="125">
        <f t="shared" si="17"/>
        <v>679</v>
      </c>
      <c r="Q1004" s="126" t="s">
        <v>2211</v>
      </c>
    </row>
    <row r="1005" s="3" customFormat="1" ht="15.75" customHeight="1" spans="1:17">
      <c r="A1005" s="115" t="s">
        <v>2238</v>
      </c>
      <c r="B1005" s="116"/>
      <c r="C1005" s="128"/>
      <c r="D1005" s="170" t="s">
        <v>847</v>
      </c>
      <c r="E1005" s="17">
        <v>27</v>
      </c>
      <c r="F1005" s="14" t="s">
        <v>839</v>
      </c>
      <c r="G1005" s="119">
        <v>43282</v>
      </c>
      <c r="H1005" s="61" t="s">
        <v>840</v>
      </c>
      <c r="I1005" s="120">
        <v>306</v>
      </c>
      <c r="J1005" s="129"/>
      <c r="K1005" s="129"/>
      <c r="L1005" s="122">
        <v>207880</v>
      </c>
      <c r="M1005" s="123">
        <v>0.91</v>
      </c>
      <c r="N1005" s="122">
        <v>189170</v>
      </c>
      <c r="O1005" s="124"/>
      <c r="P1005" s="125">
        <f t="shared" si="17"/>
        <v>679</v>
      </c>
      <c r="Q1005" s="126" t="s">
        <v>2211</v>
      </c>
    </row>
    <row r="1006" s="3" customFormat="1" ht="15.75" customHeight="1" spans="1:17">
      <c r="A1006" s="115" t="s">
        <v>2239</v>
      </c>
      <c r="B1006" s="116"/>
      <c r="C1006" s="128"/>
      <c r="D1006" s="170" t="s">
        <v>847</v>
      </c>
      <c r="E1006" s="17">
        <v>28</v>
      </c>
      <c r="F1006" s="14" t="s">
        <v>839</v>
      </c>
      <c r="G1006" s="119">
        <v>43282</v>
      </c>
      <c r="H1006" s="61" t="s">
        <v>840</v>
      </c>
      <c r="I1006" s="120">
        <v>306</v>
      </c>
      <c r="J1006" s="129"/>
      <c r="K1006" s="129"/>
      <c r="L1006" s="122">
        <v>207880</v>
      </c>
      <c r="M1006" s="123">
        <v>0.91</v>
      </c>
      <c r="N1006" s="122">
        <v>189170</v>
      </c>
      <c r="O1006" s="124"/>
      <c r="P1006" s="125">
        <f t="shared" si="17"/>
        <v>679</v>
      </c>
      <c r="Q1006" s="126" t="s">
        <v>2211</v>
      </c>
    </row>
    <row r="1007" s="3" customFormat="1" ht="15.75" customHeight="1" spans="1:17">
      <c r="A1007" s="115" t="s">
        <v>2240</v>
      </c>
      <c r="B1007" s="116"/>
      <c r="C1007" s="128"/>
      <c r="D1007" s="170" t="s">
        <v>847</v>
      </c>
      <c r="E1007" s="17">
        <v>29</v>
      </c>
      <c r="F1007" s="14" t="s">
        <v>839</v>
      </c>
      <c r="G1007" s="119">
        <v>43282</v>
      </c>
      <c r="H1007" s="61" t="s">
        <v>840</v>
      </c>
      <c r="I1007" s="120">
        <v>306</v>
      </c>
      <c r="J1007" s="129"/>
      <c r="K1007" s="129"/>
      <c r="L1007" s="122">
        <v>207880</v>
      </c>
      <c r="M1007" s="123">
        <v>0.91</v>
      </c>
      <c r="N1007" s="122">
        <v>189170</v>
      </c>
      <c r="O1007" s="124"/>
      <c r="P1007" s="125">
        <f t="shared" si="17"/>
        <v>679</v>
      </c>
      <c r="Q1007" s="126" t="s">
        <v>2211</v>
      </c>
    </row>
    <row r="1008" s="3" customFormat="1" ht="15.75" customHeight="1" spans="1:17">
      <c r="A1008" s="115" t="s">
        <v>2241</v>
      </c>
      <c r="B1008" s="116"/>
      <c r="C1008" s="128"/>
      <c r="D1008" s="170" t="s">
        <v>847</v>
      </c>
      <c r="E1008" s="17">
        <v>30</v>
      </c>
      <c r="F1008" s="14" t="s">
        <v>839</v>
      </c>
      <c r="G1008" s="119">
        <v>43282</v>
      </c>
      <c r="H1008" s="61" t="s">
        <v>840</v>
      </c>
      <c r="I1008" s="120">
        <v>306</v>
      </c>
      <c r="J1008" s="129"/>
      <c r="K1008" s="129"/>
      <c r="L1008" s="122">
        <v>207880</v>
      </c>
      <c r="M1008" s="123">
        <v>0.91</v>
      </c>
      <c r="N1008" s="122">
        <v>189170</v>
      </c>
      <c r="O1008" s="124"/>
      <c r="P1008" s="125">
        <f t="shared" si="17"/>
        <v>679</v>
      </c>
      <c r="Q1008" s="126" t="s">
        <v>2211</v>
      </c>
    </row>
    <row r="1009" s="3" customFormat="1" ht="15.75" customHeight="1" spans="1:17">
      <c r="A1009" s="115" t="s">
        <v>2242</v>
      </c>
      <c r="B1009" s="116"/>
      <c r="C1009" s="128"/>
      <c r="D1009" s="170" t="s">
        <v>847</v>
      </c>
      <c r="E1009" s="17">
        <v>31</v>
      </c>
      <c r="F1009" s="14" t="s">
        <v>839</v>
      </c>
      <c r="G1009" s="119">
        <v>43282</v>
      </c>
      <c r="H1009" s="61" t="s">
        <v>840</v>
      </c>
      <c r="I1009" s="120">
        <v>306</v>
      </c>
      <c r="J1009" s="129"/>
      <c r="K1009" s="129"/>
      <c r="L1009" s="122">
        <v>207880</v>
      </c>
      <c r="M1009" s="123">
        <v>0.91</v>
      </c>
      <c r="N1009" s="122">
        <v>189170</v>
      </c>
      <c r="O1009" s="124"/>
      <c r="P1009" s="125">
        <f t="shared" si="17"/>
        <v>679</v>
      </c>
      <c r="Q1009" s="126" t="s">
        <v>2211</v>
      </c>
    </row>
    <row r="1010" s="3" customFormat="1" ht="15.75" customHeight="1" spans="1:17">
      <c r="A1010" s="115" t="s">
        <v>2243</v>
      </c>
      <c r="B1010" s="116"/>
      <c r="C1010" s="128"/>
      <c r="D1010" s="170" t="s">
        <v>847</v>
      </c>
      <c r="E1010" s="17">
        <v>32</v>
      </c>
      <c r="F1010" s="14" t="s">
        <v>839</v>
      </c>
      <c r="G1010" s="119">
        <v>43282</v>
      </c>
      <c r="H1010" s="61" t="s">
        <v>840</v>
      </c>
      <c r="I1010" s="120">
        <v>306</v>
      </c>
      <c r="J1010" s="129"/>
      <c r="K1010" s="129"/>
      <c r="L1010" s="122">
        <v>207880</v>
      </c>
      <c r="M1010" s="123">
        <v>0.91</v>
      </c>
      <c r="N1010" s="122">
        <v>189170</v>
      </c>
      <c r="O1010" s="124"/>
      <c r="P1010" s="125">
        <f t="shared" si="17"/>
        <v>679</v>
      </c>
      <c r="Q1010" s="126" t="s">
        <v>2211</v>
      </c>
    </row>
    <row r="1011" s="3" customFormat="1" ht="15.75" customHeight="1" spans="1:17">
      <c r="A1011" s="115" t="s">
        <v>2244</v>
      </c>
      <c r="B1011" s="116"/>
      <c r="C1011" s="128"/>
      <c r="D1011" s="170" t="s">
        <v>847</v>
      </c>
      <c r="E1011" s="17">
        <v>33</v>
      </c>
      <c r="F1011" s="14" t="s">
        <v>839</v>
      </c>
      <c r="G1011" s="119">
        <v>43282</v>
      </c>
      <c r="H1011" s="61" t="s">
        <v>840</v>
      </c>
      <c r="I1011" s="120">
        <v>306</v>
      </c>
      <c r="J1011" s="129"/>
      <c r="K1011" s="129"/>
      <c r="L1011" s="122">
        <v>207880</v>
      </c>
      <c r="M1011" s="123">
        <v>0.91</v>
      </c>
      <c r="N1011" s="122">
        <v>189170</v>
      </c>
      <c r="O1011" s="124"/>
      <c r="P1011" s="125">
        <f t="shared" si="17"/>
        <v>679</v>
      </c>
      <c r="Q1011" s="126" t="s">
        <v>2211</v>
      </c>
    </row>
    <row r="1012" s="3" customFormat="1" ht="15.75" customHeight="1" spans="1:17">
      <c r="A1012" s="115" t="s">
        <v>2245</v>
      </c>
      <c r="B1012" s="116"/>
      <c r="C1012" s="128"/>
      <c r="D1012" s="170" t="s">
        <v>847</v>
      </c>
      <c r="E1012" s="17">
        <v>34</v>
      </c>
      <c r="F1012" s="14" t="s">
        <v>839</v>
      </c>
      <c r="G1012" s="119">
        <v>43282</v>
      </c>
      <c r="H1012" s="61" t="s">
        <v>840</v>
      </c>
      <c r="I1012" s="120">
        <v>306</v>
      </c>
      <c r="J1012" s="129"/>
      <c r="K1012" s="129"/>
      <c r="L1012" s="122">
        <v>207880</v>
      </c>
      <c r="M1012" s="123">
        <v>0.91</v>
      </c>
      <c r="N1012" s="122">
        <v>189170</v>
      </c>
      <c r="O1012" s="124"/>
      <c r="P1012" s="125">
        <f t="shared" si="17"/>
        <v>679</v>
      </c>
      <c r="Q1012" s="126" t="s">
        <v>2211</v>
      </c>
    </row>
    <row r="1013" s="3" customFormat="1" ht="15.75" customHeight="1" spans="1:17">
      <c r="A1013" s="115" t="s">
        <v>2246</v>
      </c>
      <c r="B1013" s="116"/>
      <c r="C1013" s="128"/>
      <c r="D1013" s="170" t="s">
        <v>847</v>
      </c>
      <c r="E1013" s="17">
        <v>35</v>
      </c>
      <c r="F1013" s="14" t="s">
        <v>839</v>
      </c>
      <c r="G1013" s="119">
        <v>43282</v>
      </c>
      <c r="H1013" s="61" t="s">
        <v>840</v>
      </c>
      <c r="I1013" s="120">
        <v>306</v>
      </c>
      <c r="J1013" s="129"/>
      <c r="K1013" s="129"/>
      <c r="L1013" s="122">
        <v>207880</v>
      </c>
      <c r="M1013" s="123">
        <v>0.91</v>
      </c>
      <c r="N1013" s="122">
        <v>189170</v>
      </c>
      <c r="O1013" s="124"/>
      <c r="P1013" s="125">
        <f t="shared" si="17"/>
        <v>679</v>
      </c>
      <c r="Q1013" s="126" t="s">
        <v>2211</v>
      </c>
    </row>
    <row r="1014" s="3" customFormat="1" ht="15.75" customHeight="1" spans="1:17">
      <c r="A1014" s="115" t="s">
        <v>2247</v>
      </c>
      <c r="B1014" s="116"/>
      <c r="C1014" s="128"/>
      <c r="D1014" s="170" t="s">
        <v>847</v>
      </c>
      <c r="E1014" s="17">
        <v>36</v>
      </c>
      <c r="F1014" s="14" t="s">
        <v>839</v>
      </c>
      <c r="G1014" s="119">
        <v>43282</v>
      </c>
      <c r="H1014" s="61" t="s">
        <v>840</v>
      </c>
      <c r="I1014" s="120">
        <v>306</v>
      </c>
      <c r="J1014" s="129"/>
      <c r="K1014" s="129"/>
      <c r="L1014" s="122">
        <v>207880</v>
      </c>
      <c r="M1014" s="123">
        <v>0.91</v>
      </c>
      <c r="N1014" s="122">
        <v>189170</v>
      </c>
      <c r="O1014" s="124"/>
      <c r="P1014" s="125">
        <f t="shared" si="17"/>
        <v>679</v>
      </c>
      <c r="Q1014" s="126" t="s">
        <v>2211</v>
      </c>
    </row>
    <row r="1015" s="3" customFormat="1" ht="15.75" customHeight="1" spans="1:17">
      <c r="A1015" s="115" t="s">
        <v>2248</v>
      </c>
      <c r="B1015" s="116"/>
      <c r="C1015" s="128"/>
      <c r="D1015" s="170" t="s">
        <v>847</v>
      </c>
      <c r="E1015" s="17">
        <v>37</v>
      </c>
      <c r="F1015" s="14" t="s">
        <v>839</v>
      </c>
      <c r="G1015" s="119">
        <v>43282</v>
      </c>
      <c r="H1015" s="61" t="s">
        <v>840</v>
      </c>
      <c r="I1015" s="120">
        <v>202</v>
      </c>
      <c r="J1015" s="129"/>
      <c r="K1015" s="129"/>
      <c r="L1015" s="122">
        <v>137230</v>
      </c>
      <c r="M1015" s="123">
        <v>0.91</v>
      </c>
      <c r="N1015" s="122">
        <v>124880</v>
      </c>
      <c r="O1015" s="124"/>
      <c r="P1015" s="125">
        <f t="shared" si="17"/>
        <v>679</v>
      </c>
      <c r="Q1015" s="126" t="s">
        <v>2211</v>
      </c>
    </row>
    <row r="1016" s="3" customFormat="1" ht="15.75" customHeight="1" spans="1:17">
      <c r="A1016" s="115" t="s">
        <v>2249</v>
      </c>
      <c r="B1016" s="116"/>
      <c r="C1016" s="128"/>
      <c r="D1016" s="170" t="s">
        <v>847</v>
      </c>
      <c r="E1016" s="17">
        <v>38</v>
      </c>
      <c r="F1016" s="14" t="s">
        <v>839</v>
      </c>
      <c r="G1016" s="119">
        <v>43282</v>
      </c>
      <c r="H1016" s="61" t="s">
        <v>840</v>
      </c>
      <c r="I1016" s="120">
        <v>202</v>
      </c>
      <c r="J1016" s="129"/>
      <c r="K1016" s="129"/>
      <c r="L1016" s="122">
        <v>137230</v>
      </c>
      <c r="M1016" s="123">
        <v>0.91</v>
      </c>
      <c r="N1016" s="122">
        <v>124880</v>
      </c>
      <c r="O1016" s="124"/>
      <c r="P1016" s="125">
        <f t="shared" si="17"/>
        <v>679</v>
      </c>
      <c r="Q1016" s="126" t="s">
        <v>2211</v>
      </c>
    </row>
    <row r="1017" s="3" customFormat="1" ht="15.75" customHeight="1" spans="1:17">
      <c r="A1017" s="115" t="s">
        <v>2250</v>
      </c>
      <c r="B1017" s="116"/>
      <c r="C1017" s="128"/>
      <c r="D1017" s="170" t="s">
        <v>847</v>
      </c>
      <c r="E1017" s="17">
        <v>39</v>
      </c>
      <c r="F1017" s="14" t="s">
        <v>839</v>
      </c>
      <c r="G1017" s="119">
        <v>43282</v>
      </c>
      <c r="H1017" s="61" t="s">
        <v>840</v>
      </c>
      <c r="I1017" s="120">
        <v>374</v>
      </c>
      <c r="J1017" s="129"/>
      <c r="K1017" s="129"/>
      <c r="L1017" s="122">
        <v>254070</v>
      </c>
      <c r="M1017" s="123">
        <v>0.91</v>
      </c>
      <c r="N1017" s="122">
        <v>231200</v>
      </c>
      <c r="O1017" s="124"/>
      <c r="P1017" s="125">
        <f t="shared" si="17"/>
        <v>679</v>
      </c>
      <c r="Q1017" s="126" t="s">
        <v>2211</v>
      </c>
    </row>
    <row r="1018" s="3" customFormat="1" ht="15.75" customHeight="1" spans="1:17">
      <c r="A1018" s="115" t="s">
        <v>2251</v>
      </c>
      <c r="B1018" s="116"/>
      <c r="C1018" s="128"/>
      <c r="D1018" s="170" t="s">
        <v>847</v>
      </c>
      <c r="E1018" s="17">
        <v>40</v>
      </c>
      <c r="F1018" s="14" t="s">
        <v>839</v>
      </c>
      <c r="G1018" s="119">
        <v>43282</v>
      </c>
      <c r="H1018" s="61" t="s">
        <v>840</v>
      </c>
      <c r="I1018" s="120">
        <v>374</v>
      </c>
      <c r="J1018" s="129"/>
      <c r="K1018" s="129"/>
      <c r="L1018" s="122">
        <v>254070</v>
      </c>
      <c r="M1018" s="123">
        <v>0.91</v>
      </c>
      <c r="N1018" s="122">
        <v>231200</v>
      </c>
      <c r="O1018" s="124"/>
      <c r="P1018" s="125">
        <f t="shared" si="17"/>
        <v>679</v>
      </c>
      <c r="Q1018" s="126" t="s">
        <v>2211</v>
      </c>
    </row>
    <row r="1019" s="3" customFormat="1" ht="15.75" customHeight="1" spans="1:17">
      <c r="A1019" s="115" t="s">
        <v>2252</v>
      </c>
      <c r="B1019" s="116"/>
      <c r="C1019" s="128"/>
      <c r="D1019" s="170" t="s">
        <v>847</v>
      </c>
      <c r="E1019" s="17">
        <v>41</v>
      </c>
      <c r="F1019" s="14" t="s">
        <v>839</v>
      </c>
      <c r="G1019" s="119">
        <v>43282</v>
      </c>
      <c r="H1019" s="61" t="s">
        <v>840</v>
      </c>
      <c r="I1019" s="120">
        <v>374</v>
      </c>
      <c r="J1019" s="129"/>
      <c r="K1019" s="129"/>
      <c r="L1019" s="122">
        <v>254070</v>
      </c>
      <c r="M1019" s="123">
        <v>0.91</v>
      </c>
      <c r="N1019" s="122">
        <v>231200</v>
      </c>
      <c r="O1019" s="124"/>
      <c r="P1019" s="125">
        <f t="shared" si="17"/>
        <v>679</v>
      </c>
      <c r="Q1019" s="126" t="s">
        <v>2211</v>
      </c>
    </row>
    <row r="1020" s="3" customFormat="1" ht="15.75" customHeight="1" spans="1:17">
      <c r="A1020" s="115" t="s">
        <v>2253</v>
      </c>
      <c r="B1020" s="116"/>
      <c r="C1020" s="128"/>
      <c r="D1020" s="170" t="s">
        <v>847</v>
      </c>
      <c r="E1020" s="17">
        <v>42</v>
      </c>
      <c r="F1020" s="14" t="s">
        <v>839</v>
      </c>
      <c r="G1020" s="119">
        <v>43282</v>
      </c>
      <c r="H1020" s="61" t="s">
        <v>840</v>
      </c>
      <c r="I1020" s="120">
        <v>374</v>
      </c>
      <c r="J1020" s="129"/>
      <c r="K1020" s="129"/>
      <c r="L1020" s="122">
        <v>254070</v>
      </c>
      <c r="M1020" s="123">
        <v>0.91</v>
      </c>
      <c r="N1020" s="122">
        <v>231200</v>
      </c>
      <c r="O1020" s="124"/>
      <c r="P1020" s="125">
        <f t="shared" si="17"/>
        <v>679</v>
      </c>
      <c r="Q1020" s="126" t="s">
        <v>2211</v>
      </c>
    </row>
    <row r="1021" s="3" customFormat="1" ht="15.75" customHeight="1" spans="1:17">
      <c r="A1021" s="115" t="s">
        <v>2254</v>
      </c>
      <c r="B1021" s="116"/>
      <c r="C1021" s="128"/>
      <c r="D1021" s="170" t="s">
        <v>847</v>
      </c>
      <c r="E1021" s="17">
        <v>43</v>
      </c>
      <c r="F1021" s="14" t="s">
        <v>839</v>
      </c>
      <c r="G1021" s="119">
        <v>43282</v>
      </c>
      <c r="H1021" s="61" t="s">
        <v>840</v>
      </c>
      <c r="I1021" s="120">
        <v>374</v>
      </c>
      <c r="J1021" s="129"/>
      <c r="K1021" s="129"/>
      <c r="L1021" s="122">
        <v>254070</v>
      </c>
      <c r="M1021" s="123">
        <v>0.91</v>
      </c>
      <c r="N1021" s="122">
        <v>231200</v>
      </c>
      <c r="O1021" s="124"/>
      <c r="P1021" s="125">
        <f t="shared" si="17"/>
        <v>679</v>
      </c>
      <c r="Q1021" s="126" t="s">
        <v>2211</v>
      </c>
    </row>
    <row r="1022" s="3" customFormat="1" ht="15.75" customHeight="1" spans="1:17">
      <c r="A1022" s="115" t="s">
        <v>2255</v>
      </c>
      <c r="B1022" s="116"/>
      <c r="C1022" s="128"/>
      <c r="D1022" s="170" t="s">
        <v>847</v>
      </c>
      <c r="E1022" s="17">
        <v>44</v>
      </c>
      <c r="F1022" s="14" t="s">
        <v>839</v>
      </c>
      <c r="G1022" s="119">
        <v>43282</v>
      </c>
      <c r="H1022" s="61" t="s">
        <v>840</v>
      </c>
      <c r="I1022" s="120">
        <v>374</v>
      </c>
      <c r="J1022" s="129"/>
      <c r="K1022" s="129"/>
      <c r="L1022" s="122">
        <v>254070</v>
      </c>
      <c r="M1022" s="123">
        <v>0.91</v>
      </c>
      <c r="N1022" s="122">
        <v>231200</v>
      </c>
      <c r="O1022" s="124"/>
      <c r="P1022" s="125">
        <f t="shared" si="17"/>
        <v>679</v>
      </c>
      <c r="Q1022" s="126" t="s">
        <v>2211</v>
      </c>
    </row>
    <row r="1023" s="3" customFormat="1" ht="15.75" customHeight="1" spans="1:17">
      <c r="A1023" s="115" t="s">
        <v>2256</v>
      </c>
      <c r="B1023" s="116"/>
      <c r="C1023" s="128"/>
      <c r="D1023" s="170" t="s">
        <v>847</v>
      </c>
      <c r="E1023" s="17">
        <v>45</v>
      </c>
      <c r="F1023" s="14" t="s">
        <v>839</v>
      </c>
      <c r="G1023" s="119">
        <v>43282</v>
      </c>
      <c r="H1023" s="61" t="s">
        <v>840</v>
      </c>
      <c r="I1023" s="120">
        <v>374</v>
      </c>
      <c r="J1023" s="129"/>
      <c r="K1023" s="129"/>
      <c r="L1023" s="122">
        <v>254070</v>
      </c>
      <c r="M1023" s="123">
        <v>0.91</v>
      </c>
      <c r="N1023" s="122">
        <v>231200</v>
      </c>
      <c r="O1023" s="124"/>
      <c r="P1023" s="125">
        <f t="shared" si="17"/>
        <v>679</v>
      </c>
      <c r="Q1023" s="126" t="s">
        <v>2211</v>
      </c>
    </row>
    <row r="1024" s="3" customFormat="1" ht="15.75" customHeight="1" spans="1:17">
      <c r="A1024" s="115" t="s">
        <v>2257</v>
      </c>
      <c r="B1024" s="116"/>
      <c r="C1024" s="128"/>
      <c r="D1024" s="170" t="s">
        <v>847</v>
      </c>
      <c r="E1024" s="17">
        <v>46</v>
      </c>
      <c r="F1024" s="14" t="s">
        <v>839</v>
      </c>
      <c r="G1024" s="119">
        <v>43282</v>
      </c>
      <c r="H1024" s="61" t="s">
        <v>840</v>
      </c>
      <c r="I1024" s="120">
        <v>374</v>
      </c>
      <c r="J1024" s="129"/>
      <c r="K1024" s="129"/>
      <c r="L1024" s="122">
        <v>254070</v>
      </c>
      <c r="M1024" s="123">
        <v>0.91</v>
      </c>
      <c r="N1024" s="122">
        <v>231200</v>
      </c>
      <c r="O1024" s="124"/>
      <c r="P1024" s="125">
        <f t="shared" si="17"/>
        <v>679</v>
      </c>
      <c r="Q1024" s="126" t="s">
        <v>2211</v>
      </c>
    </row>
    <row r="1025" s="3" customFormat="1" ht="15.75" customHeight="1" spans="1:17">
      <c r="A1025" s="115" t="s">
        <v>2258</v>
      </c>
      <c r="B1025" s="116"/>
      <c r="C1025" s="128"/>
      <c r="D1025" s="170" t="s">
        <v>1625</v>
      </c>
      <c r="E1025" s="17">
        <v>1</v>
      </c>
      <c r="F1025" s="14" t="s">
        <v>839</v>
      </c>
      <c r="G1025" s="119">
        <v>43282</v>
      </c>
      <c r="H1025" s="61" t="s">
        <v>840</v>
      </c>
      <c r="I1025" s="120">
        <v>875</v>
      </c>
      <c r="J1025" s="129"/>
      <c r="K1025" s="129"/>
      <c r="L1025" s="122">
        <v>594430</v>
      </c>
      <c r="M1025" s="123">
        <v>0.91</v>
      </c>
      <c r="N1025" s="122">
        <v>540930</v>
      </c>
      <c r="O1025" s="124"/>
      <c r="P1025" s="125">
        <f t="shared" si="17"/>
        <v>679</v>
      </c>
      <c r="Q1025" s="126" t="s">
        <v>2211</v>
      </c>
    </row>
    <row r="1026" s="3" customFormat="1" ht="15.75" customHeight="1" spans="1:17">
      <c r="A1026" s="115" t="s">
        <v>2259</v>
      </c>
      <c r="B1026" s="116"/>
      <c r="C1026" s="128"/>
      <c r="D1026" s="170" t="s">
        <v>1625</v>
      </c>
      <c r="E1026" s="17">
        <v>2</v>
      </c>
      <c r="F1026" s="14" t="s">
        <v>839</v>
      </c>
      <c r="G1026" s="119">
        <v>43282</v>
      </c>
      <c r="H1026" s="61" t="s">
        <v>840</v>
      </c>
      <c r="I1026" s="120">
        <v>875</v>
      </c>
      <c r="J1026" s="129"/>
      <c r="K1026" s="129"/>
      <c r="L1026" s="122">
        <v>594430</v>
      </c>
      <c r="M1026" s="123">
        <v>0.91</v>
      </c>
      <c r="N1026" s="122">
        <v>540930</v>
      </c>
      <c r="O1026" s="124"/>
      <c r="P1026" s="125">
        <f t="shared" si="17"/>
        <v>679</v>
      </c>
      <c r="Q1026" s="126" t="s">
        <v>2211</v>
      </c>
    </row>
    <row r="1027" s="3" customFormat="1" ht="15.75" customHeight="1" spans="1:17">
      <c r="A1027" s="115" t="s">
        <v>2260</v>
      </c>
      <c r="B1027" s="116"/>
      <c r="C1027" s="128"/>
      <c r="D1027" s="170" t="s">
        <v>1625</v>
      </c>
      <c r="E1027" s="17">
        <v>3</v>
      </c>
      <c r="F1027" s="14" t="s">
        <v>839</v>
      </c>
      <c r="G1027" s="119">
        <v>43282</v>
      </c>
      <c r="H1027" s="61" t="s">
        <v>840</v>
      </c>
      <c r="I1027" s="120">
        <v>875</v>
      </c>
      <c r="J1027" s="129"/>
      <c r="K1027" s="129"/>
      <c r="L1027" s="122">
        <v>594430</v>
      </c>
      <c r="M1027" s="123">
        <v>0.91</v>
      </c>
      <c r="N1027" s="122">
        <v>540930</v>
      </c>
      <c r="O1027" s="124"/>
      <c r="P1027" s="125">
        <f t="shared" si="17"/>
        <v>679</v>
      </c>
      <c r="Q1027" s="126" t="s">
        <v>2211</v>
      </c>
    </row>
    <row r="1028" s="3" customFormat="1" ht="15.75" customHeight="1" spans="1:17">
      <c r="A1028" s="115" t="s">
        <v>2261</v>
      </c>
      <c r="B1028" s="116"/>
      <c r="C1028" s="128"/>
      <c r="D1028" s="170" t="s">
        <v>1625</v>
      </c>
      <c r="E1028" s="17">
        <v>4</v>
      </c>
      <c r="F1028" s="14" t="s">
        <v>839</v>
      </c>
      <c r="G1028" s="119">
        <v>43282</v>
      </c>
      <c r="H1028" s="61" t="s">
        <v>840</v>
      </c>
      <c r="I1028" s="120">
        <v>875</v>
      </c>
      <c r="J1028" s="129"/>
      <c r="K1028" s="129"/>
      <c r="L1028" s="122">
        <v>594430</v>
      </c>
      <c r="M1028" s="123">
        <v>0.91</v>
      </c>
      <c r="N1028" s="122">
        <v>540930</v>
      </c>
      <c r="O1028" s="124"/>
      <c r="P1028" s="125">
        <f t="shared" si="17"/>
        <v>679</v>
      </c>
      <c r="Q1028" s="126" t="s">
        <v>2211</v>
      </c>
    </row>
    <row r="1029" s="3" customFormat="1" ht="15.75" customHeight="1" spans="1:17">
      <c r="A1029" s="115" t="s">
        <v>2262</v>
      </c>
      <c r="B1029" s="116"/>
      <c r="C1029" s="128"/>
      <c r="D1029" s="170" t="s">
        <v>1625</v>
      </c>
      <c r="E1029" s="17">
        <v>5</v>
      </c>
      <c r="F1029" s="14" t="s">
        <v>839</v>
      </c>
      <c r="G1029" s="119">
        <v>43282</v>
      </c>
      <c r="H1029" s="61" t="s">
        <v>840</v>
      </c>
      <c r="I1029" s="120">
        <v>875</v>
      </c>
      <c r="J1029" s="129"/>
      <c r="K1029" s="129"/>
      <c r="L1029" s="122">
        <v>594430</v>
      </c>
      <c r="M1029" s="123">
        <v>0.91</v>
      </c>
      <c r="N1029" s="122">
        <v>540930</v>
      </c>
      <c r="O1029" s="124"/>
      <c r="P1029" s="125">
        <f t="shared" si="17"/>
        <v>679</v>
      </c>
      <c r="Q1029" s="126" t="s">
        <v>2211</v>
      </c>
    </row>
    <row r="1030" s="3" customFormat="1" ht="15.75" customHeight="1" spans="1:17">
      <c r="A1030" s="115" t="s">
        <v>2263</v>
      </c>
      <c r="B1030" s="116"/>
      <c r="C1030" s="128"/>
      <c r="D1030" s="170" t="s">
        <v>1625</v>
      </c>
      <c r="E1030" s="17">
        <v>6</v>
      </c>
      <c r="F1030" s="14" t="s">
        <v>839</v>
      </c>
      <c r="G1030" s="119">
        <v>43282</v>
      </c>
      <c r="H1030" s="61" t="s">
        <v>840</v>
      </c>
      <c r="I1030" s="120">
        <v>875</v>
      </c>
      <c r="J1030" s="129"/>
      <c r="K1030" s="129"/>
      <c r="L1030" s="122">
        <v>594430</v>
      </c>
      <c r="M1030" s="123">
        <v>0.91</v>
      </c>
      <c r="N1030" s="122">
        <v>540930</v>
      </c>
      <c r="O1030" s="124"/>
      <c r="P1030" s="125">
        <f t="shared" si="17"/>
        <v>679</v>
      </c>
      <c r="Q1030" s="126" t="s">
        <v>2211</v>
      </c>
    </row>
    <row r="1031" s="3" customFormat="1" ht="15.75" customHeight="1" spans="1:17">
      <c r="A1031" s="115" t="s">
        <v>2264</v>
      </c>
      <c r="B1031" s="116"/>
      <c r="C1031" s="128"/>
      <c r="D1031" s="170" t="s">
        <v>1625</v>
      </c>
      <c r="E1031" s="17">
        <v>7</v>
      </c>
      <c r="F1031" s="14" t="s">
        <v>839</v>
      </c>
      <c r="G1031" s="119">
        <v>39173</v>
      </c>
      <c r="H1031" s="61" t="s">
        <v>840</v>
      </c>
      <c r="I1031" s="120">
        <v>448</v>
      </c>
      <c r="J1031" s="129"/>
      <c r="K1031" s="129"/>
      <c r="L1031" s="122">
        <v>304350</v>
      </c>
      <c r="M1031" s="123">
        <v>0.57</v>
      </c>
      <c r="N1031" s="122">
        <v>173480</v>
      </c>
      <c r="O1031" s="124"/>
      <c r="P1031" s="125">
        <f t="shared" si="17"/>
        <v>679</v>
      </c>
      <c r="Q1031" s="126" t="s">
        <v>2211</v>
      </c>
    </row>
    <row r="1032" s="3" customFormat="1" ht="15.75" customHeight="1" spans="1:17">
      <c r="A1032" s="115" t="s">
        <v>2265</v>
      </c>
      <c r="B1032" s="116"/>
      <c r="C1032" s="128"/>
      <c r="D1032" s="170" t="s">
        <v>1625</v>
      </c>
      <c r="E1032" s="17">
        <v>8</v>
      </c>
      <c r="F1032" s="14" t="s">
        <v>839</v>
      </c>
      <c r="G1032" s="119">
        <v>39173</v>
      </c>
      <c r="H1032" s="61" t="s">
        <v>840</v>
      </c>
      <c r="I1032" s="120">
        <v>448</v>
      </c>
      <c r="J1032" s="129"/>
      <c r="K1032" s="129"/>
      <c r="L1032" s="122">
        <v>304350</v>
      </c>
      <c r="M1032" s="123">
        <v>0.57</v>
      </c>
      <c r="N1032" s="122">
        <v>173480</v>
      </c>
      <c r="O1032" s="124"/>
      <c r="P1032" s="125">
        <f t="shared" si="17"/>
        <v>679</v>
      </c>
      <c r="Q1032" s="126" t="s">
        <v>2211</v>
      </c>
    </row>
    <row r="1033" s="3" customFormat="1" ht="15.75" customHeight="1" spans="1:17">
      <c r="A1033" s="115" t="s">
        <v>2266</v>
      </c>
      <c r="B1033" s="116"/>
      <c r="C1033" s="128"/>
      <c r="D1033" s="170" t="s">
        <v>1625</v>
      </c>
      <c r="E1033" s="17">
        <v>9</v>
      </c>
      <c r="F1033" s="14" t="s">
        <v>839</v>
      </c>
      <c r="G1033" s="119">
        <v>39173</v>
      </c>
      <c r="H1033" s="61" t="s">
        <v>840</v>
      </c>
      <c r="I1033" s="120">
        <v>448</v>
      </c>
      <c r="J1033" s="129"/>
      <c r="K1033" s="129"/>
      <c r="L1033" s="122">
        <v>304350</v>
      </c>
      <c r="M1033" s="123">
        <v>0.57</v>
      </c>
      <c r="N1033" s="122">
        <v>173480</v>
      </c>
      <c r="O1033" s="124"/>
      <c r="P1033" s="125">
        <f t="shared" si="17"/>
        <v>679</v>
      </c>
      <c r="Q1033" s="126" t="s">
        <v>2211</v>
      </c>
    </row>
    <row r="1034" s="3" customFormat="1" ht="15.75" customHeight="1" spans="1:17">
      <c r="A1034" s="115" t="s">
        <v>2267</v>
      </c>
      <c r="B1034" s="116"/>
      <c r="C1034" s="128"/>
      <c r="D1034" s="170" t="s">
        <v>1625</v>
      </c>
      <c r="E1034" s="17">
        <v>10</v>
      </c>
      <c r="F1034" s="14" t="s">
        <v>839</v>
      </c>
      <c r="G1034" s="119">
        <v>39173</v>
      </c>
      <c r="H1034" s="61" t="s">
        <v>840</v>
      </c>
      <c r="I1034" s="120">
        <v>448</v>
      </c>
      <c r="J1034" s="129"/>
      <c r="K1034" s="129"/>
      <c r="L1034" s="122">
        <v>304350</v>
      </c>
      <c r="M1034" s="123">
        <v>0.57</v>
      </c>
      <c r="N1034" s="122">
        <v>173480</v>
      </c>
      <c r="O1034" s="124"/>
      <c r="P1034" s="125">
        <f t="shared" si="17"/>
        <v>679</v>
      </c>
      <c r="Q1034" s="126" t="s">
        <v>2211</v>
      </c>
    </row>
    <row r="1035" s="3" customFormat="1" ht="15.75" customHeight="1" spans="1:17">
      <c r="A1035" s="115" t="s">
        <v>2268</v>
      </c>
      <c r="B1035" s="116"/>
      <c r="C1035" s="128"/>
      <c r="D1035" s="170" t="s">
        <v>1625</v>
      </c>
      <c r="E1035" s="17">
        <v>11</v>
      </c>
      <c r="F1035" s="14" t="s">
        <v>839</v>
      </c>
      <c r="G1035" s="119">
        <v>39173</v>
      </c>
      <c r="H1035" s="61" t="s">
        <v>840</v>
      </c>
      <c r="I1035" s="120">
        <v>448</v>
      </c>
      <c r="J1035" s="129"/>
      <c r="K1035" s="129"/>
      <c r="L1035" s="122">
        <v>304350</v>
      </c>
      <c r="M1035" s="123">
        <v>0.57</v>
      </c>
      <c r="N1035" s="122">
        <v>173480</v>
      </c>
      <c r="O1035" s="124"/>
      <c r="P1035" s="125">
        <f t="shared" si="17"/>
        <v>679</v>
      </c>
      <c r="Q1035" s="126" t="s">
        <v>2211</v>
      </c>
    </row>
    <row r="1036" s="3" customFormat="1" ht="15.75" customHeight="1" spans="1:17">
      <c r="A1036" s="115" t="s">
        <v>2269</v>
      </c>
      <c r="B1036" s="116"/>
      <c r="C1036" s="128"/>
      <c r="D1036" s="170" t="s">
        <v>1625</v>
      </c>
      <c r="E1036" s="17">
        <v>12</v>
      </c>
      <c r="F1036" s="14" t="s">
        <v>839</v>
      </c>
      <c r="G1036" s="119">
        <v>39173</v>
      </c>
      <c r="H1036" s="61" t="s">
        <v>840</v>
      </c>
      <c r="I1036" s="120">
        <v>448</v>
      </c>
      <c r="J1036" s="129"/>
      <c r="K1036" s="129"/>
      <c r="L1036" s="122">
        <v>304350</v>
      </c>
      <c r="M1036" s="123">
        <v>0.57</v>
      </c>
      <c r="N1036" s="122">
        <v>173480</v>
      </c>
      <c r="O1036" s="124"/>
      <c r="P1036" s="125">
        <f t="shared" si="17"/>
        <v>679</v>
      </c>
      <c r="Q1036" s="126" t="s">
        <v>2211</v>
      </c>
    </row>
    <row r="1037" s="3" customFormat="1" ht="15.75" customHeight="1" spans="1:17">
      <c r="A1037" s="115" t="s">
        <v>2270</v>
      </c>
      <c r="B1037" s="116"/>
      <c r="C1037" s="128"/>
      <c r="D1037" s="170" t="s">
        <v>1625</v>
      </c>
      <c r="E1037" s="17">
        <v>13</v>
      </c>
      <c r="F1037" s="14" t="s">
        <v>839</v>
      </c>
      <c r="G1037" s="119">
        <v>39173</v>
      </c>
      <c r="H1037" s="61" t="s">
        <v>840</v>
      </c>
      <c r="I1037" s="120">
        <v>448</v>
      </c>
      <c r="J1037" s="129"/>
      <c r="K1037" s="129"/>
      <c r="L1037" s="122">
        <v>304350</v>
      </c>
      <c r="M1037" s="123">
        <v>0.57</v>
      </c>
      <c r="N1037" s="122">
        <v>173480</v>
      </c>
      <c r="O1037" s="124"/>
      <c r="P1037" s="125">
        <f t="shared" si="17"/>
        <v>679</v>
      </c>
      <c r="Q1037" s="126" t="s">
        <v>2211</v>
      </c>
    </row>
    <row r="1038" s="3" customFormat="1" ht="15.75" customHeight="1" spans="1:17">
      <c r="A1038" s="115" t="s">
        <v>2271</v>
      </c>
      <c r="B1038" s="116"/>
      <c r="C1038" s="128"/>
      <c r="D1038" s="170" t="s">
        <v>1625</v>
      </c>
      <c r="E1038" s="17">
        <v>14</v>
      </c>
      <c r="F1038" s="14" t="s">
        <v>839</v>
      </c>
      <c r="G1038" s="119">
        <v>39173</v>
      </c>
      <c r="H1038" s="61" t="s">
        <v>840</v>
      </c>
      <c r="I1038" s="120">
        <v>448</v>
      </c>
      <c r="J1038" s="129"/>
      <c r="K1038" s="129"/>
      <c r="L1038" s="122">
        <v>304350</v>
      </c>
      <c r="M1038" s="123">
        <v>0.57</v>
      </c>
      <c r="N1038" s="122">
        <v>173480</v>
      </c>
      <c r="O1038" s="124"/>
      <c r="P1038" s="125">
        <f t="shared" si="17"/>
        <v>679</v>
      </c>
      <c r="Q1038" s="126" t="s">
        <v>2211</v>
      </c>
    </row>
    <row r="1039" s="3" customFormat="1" ht="15.75" customHeight="1" spans="1:17">
      <c r="A1039" s="115" t="s">
        <v>2272</v>
      </c>
      <c r="B1039" s="116"/>
      <c r="C1039" s="128"/>
      <c r="D1039" s="170" t="s">
        <v>1625</v>
      </c>
      <c r="E1039" s="17">
        <v>15</v>
      </c>
      <c r="F1039" s="14" t="s">
        <v>839</v>
      </c>
      <c r="G1039" s="119">
        <v>39173</v>
      </c>
      <c r="H1039" s="61" t="s">
        <v>840</v>
      </c>
      <c r="I1039" s="120">
        <v>448</v>
      </c>
      <c r="J1039" s="129"/>
      <c r="K1039" s="129"/>
      <c r="L1039" s="122">
        <v>304350</v>
      </c>
      <c r="M1039" s="123">
        <v>0.57</v>
      </c>
      <c r="N1039" s="122">
        <v>173480</v>
      </c>
      <c r="O1039" s="124"/>
      <c r="P1039" s="125">
        <f t="shared" si="17"/>
        <v>679</v>
      </c>
      <c r="Q1039" s="126" t="s">
        <v>2211</v>
      </c>
    </row>
    <row r="1040" s="3" customFormat="1" ht="15.75" customHeight="1" spans="1:17">
      <c r="A1040" s="115" t="s">
        <v>2273</v>
      </c>
      <c r="B1040" s="116"/>
      <c r="C1040" s="128"/>
      <c r="D1040" s="170" t="s">
        <v>1625</v>
      </c>
      <c r="E1040" s="17">
        <v>16</v>
      </c>
      <c r="F1040" s="14" t="s">
        <v>839</v>
      </c>
      <c r="G1040" s="119">
        <v>39173</v>
      </c>
      <c r="H1040" s="61" t="s">
        <v>840</v>
      </c>
      <c r="I1040" s="120">
        <v>448</v>
      </c>
      <c r="J1040" s="129"/>
      <c r="K1040" s="129"/>
      <c r="L1040" s="122">
        <v>304350</v>
      </c>
      <c r="M1040" s="123">
        <v>0.57</v>
      </c>
      <c r="N1040" s="122">
        <v>173480</v>
      </c>
      <c r="O1040" s="124"/>
      <c r="P1040" s="125">
        <f t="shared" si="17"/>
        <v>679</v>
      </c>
      <c r="Q1040" s="126" t="s">
        <v>2211</v>
      </c>
    </row>
    <row r="1041" s="3" customFormat="1" ht="15.75" customHeight="1" spans="1:17">
      <c r="A1041" s="115" t="s">
        <v>2274</v>
      </c>
      <c r="B1041" s="116"/>
      <c r="C1041" s="128"/>
      <c r="D1041" s="170" t="s">
        <v>1625</v>
      </c>
      <c r="E1041" s="17">
        <v>17</v>
      </c>
      <c r="F1041" s="14" t="s">
        <v>839</v>
      </c>
      <c r="G1041" s="119">
        <v>39173</v>
      </c>
      <c r="H1041" s="61" t="s">
        <v>840</v>
      </c>
      <c r="I1041" s="120">
        <v>448</v>
      </c>
      <c r="J1041" s="129"/>
      <c r="K1041" s="129"/>
      <c r="L1041" s="122">
        <v>304350</v>
      </c>
      <c r="M1041" s="123">
        <v>0.57</v>
      </c>
      <c r="N1041" s="122">
        <v>173480</v>
      </c>
      <c r="O1041" s="124"/>
      <c r="P1041" s="125">
        <f t="shared" si="17"/>
        <v>679</v>
      </c>
      <c r="Q1041" s="126" t="s">
        <v>2211</v>
      </c>
    </row>
    <row r="1042" s="3" customFormat="1" ht="15.75" customHeight="1" spans="1:17">
      <c r="A1042" s="115" t="s">
        <v>2275</v>
      </c>
      <c r="B1042" s="116"/>
      <c r="C1042" s="128"/>
      <c r="D1042" s="170" t="s">
        <v>1625</v>
      </c>
      <c r="E1042" s="17">
        <v>18</v>
      </c>
      <c r="F1042" s="14" t="s">
        <v>839</v>
      </c>
      <c r="G1042" s="119">
        <v>39173</v>
      </c>
      <c r="H1042" s="61" t="s">
        <v>840</v>
      </c>
      <c r="I1042" s="120">
        <v>448</v>
      </c>
      <c r="J1042" s="129"/>
      <c r="K1042" s="129"/>
      <c r="L1042" s="122">
        <v>304350</v>
      </c>
      <c r="M1042" s="123">
        <v>0.57</v>
      </c>
      <c r="N1042" s="122">
        <v>173480</v>
      </c>
      <c r="O1042" s="124"/>
      <c r="P1042" s="125">
        <f t="shared" si="17"/>
        <v>679</v>
      </c>
      <c r="Q1042" s="126" t="s">
        <v>2211</v>
      </c>
    </row>
    <row r="1043" s="3" customFormat="1" ht="15.75" customHeight="1" spans="1:17">
      <c r="A1043" s="115" t="s">
        <v>2276</v>
      </c>
      <c r="B1043" s="116"/>
      <c r="C1043" s="128"/>
      <c r="D1043" s="170" t="s">
        <v>1625</v>
      </c>
      <c r="E1043" s="17">
        <v>19</v>
      </c>
      <c r="F1043" s="14" t="s">
        <v>839</v>
      </c>
      <c r="G1043" s="119">
        <v>39173</v>
      </c>
      <c r="H1043" s="61" t="s">
        <v>840</v>
      </c>
      <c r="I1043" s="120">
        <v>448</v>
      </c>
      <c r="J1043" s="129"/>
      <c r="K1043" s="129"/>
      <c r="L1043" s="122">
        <v>304350</v>
      </c>
      <c r="M1043" s="123">
        <v>0.57</v>
      </c>
      <c r="N1043" s="122">
        <v>173480</v>
      </c>
      <c r="O1043" s="124"/>
      <c r="P1043" s="125">
        <f t="shared" ref="P1043:P1057" si="18">L1043/I1043</f>
        <v>679</v>
      </c>
      <c r="Q1043" s="126" t="s">
        <v>2211</v>
      </c>
    </row>
    <row r="1044" s="3" customFormat="1" ht="15.75" customHeight="1" spans="1:17">
      <c r="A1044" s="115" t="s">
        <v>2277</v>
      </c>
      <c r="B1044" s="116"/>
      <c r="C1044" s="128"/>
      <c r="D1044" s="170" t="s">
        <v>1625</v>
      </c>
      <c r="E1044" s="17">
        <v>20</v>
      </c>
      <c r="F1044" s="14" t="s">
        <v>839</v>
      </c>
      <c r="G1044" s="119">
        <v>39173</v>
      </c>
      <c r="H1044" s="61" t="s">
        <v>840</v>
      </c>
      <c r="I1044" s="120">
        <v>448</v>
      </c>
      <c r="J1044" s="129"/>
      <c r="K1044" s="129"/>
      <c r="L1044" s="122">
        <v>304350</v>
      </c>
      <c r="M1044" s="123">
        <v>0.57</v>
      </c>
      <c r="N1044" s="122">
        <v>173480</v>
      </c>
      <c r="O1044" s="124"/>
      <c r="P1044" s="125">
        <f t="shared" si="18"/>
        <v>679</v>
      </c>
      <c r="Q1044" s="126" t="s">
        <v>2211</v>
      </c>
    </row>
    <row r="1045" s="3" customFormat="1" ht="15.75" customHeight="1" spans="1:17">
      <c r="A1045" s="115" t="s">
        <v>2278</v>
      </c>
      <c r="B1045" s="116"/>
      <c r="C1045" s="128"/>
      <c r="D1045" s="170" t="s">
        <v>1625</v>
      </c>
      <c r="E1045" s="17">
        <v>21</v>
      </c>
      <c r="F1045" s="14" t="s">
        <v>839</v>
      </c>
      <c r="G1045" s="119">
        <v>39173</v>
      </c>
      <c r="H1045" s="61" t="s">
        <v>840</v>
      </c>
      <c r="I1045" s="120">
        <v>448</v>
      </c>
      <c r="J1045" s="129"/>
      <c r="K1045" s="129"/>
      <c r="L1045" s="122">
        <v>304350</v>
      </c>
      <c r="M1045" s="123">
        <v>0.57</v>
      </c>
      <c r="N1045" s="122">
        <v>173480</v>
      </c>
      <c r="O1045" s="124"/>
      <c r="P1045" s="125">
        <f t="shared" si="18"/>
        <v>679</v>
      </c>
      <c r="Q1045" s="126" t="s">
        <v>2211</v>
      </c>
    </row>
    <row r="1046" s="3" customFormat="1" ht="15.75" customHeight="1" spans="1:17">
      <c r="A1046" s="115" t="s">
        <v>2279</v>
      </c>
      <c r="B1046" s="116"/>
      <c r="C1046" s="128"/>
      <c r="D1046" s="170" t="s">
        <v>1625</v>
      </c>
      <c r="E1046" s="17">
        <v>22</v>
      </c>
      <c r="F1046" s="14" t="s">
        <v>839</v>
      </c>
      <c r="G1046" s="119">
        <v>39173</v>
      </c>
      <c r="H1046" s="61" t="s">
        <v>840</v>
      </c>
      <c r="I1046" s="120">
        <v>448</v>
      </c>
      <c r="J1046" s="129"/>
      <c r="K1046" s="129"/>
      <c r="L1046" s="122">
        <v>304350</v>
      </c>
      <c r="M1046" s="123">
        <v>0.57</v>
      </c>
      <c r="N1046" s="122">
        <v>173480</v>
      </c>
      <c r="O1046" s="124"/>
      <c r="P1046" s="125">
        <f t="shared" si="18"/>
        <v>679</v>
      </c>
      <c r="Q1046" s="126" t="s">
        <v>2211</v>
      </c>
    </row>
    <row r="1047" s="3" customFormat="1" ht="15.75" customHeight="1" spans="1:17">
      <c r="A1047" s="115" t="s">
        <v>2280</v>
      </c>
      <c r="B1047" s="116"/>
      <c r="C1047" s="128"/>
      <c r="D1047" s="170" t="s">
        <v>1625</v>
      </c>
      <c r="E1047" s="17">
        <v>23</v>
      </c>
      <c r="F1047" s="14" t="s">
        <v>839</v>
      </c>
      <c r="G1047" s="119">
        <v>43282</v>
      </c>
      <c r="H1047" s="61" t="s">
        <v>840</v>
      </c>
      <c r="I1047" s="120">
        <v>256</v>
      </c>
      <c r="J1047" s="129"/>
      <c r="K1047" s="129"/>
      <c r="L1047" s="122">
        <v>173910</v>
      </c>
      <c r="M1047" s="123">
        <v>0.91</v>
      </c>
      <c r="N1047" s="122">
        <v>158260</v>
      </c>
      <c r="O1047" s="124"/>
      <c r="P1047" s="125">
        <f t="shared" si="18"/>
        <v>679</v>
      </c>
      <c r="Q1047" s="126" t="s">
        <v>2211</v>
      </c>
    </row>
    <row r="1048" s="3" customFormat="1" ht="15.75" customHeight="1" spans="1:17">
      <c r="A1048" s="115" t="s">
        <v>2281</v>
      </c>
      <c r="B1048" s="116"/>
      <c r="C1048" s="128"/>
      <c r="D1048" s="170" t="s">
        <v>1625</v>
      </c>
      <c r="E1048" s="17">
        <v>24</v>
      </c>
      <c r="F1048" s="14" t="s">
        <v>839</v>
      </c>
      <c r="G1048" s="119">
        <v>43282</v>
      </c>
      <c r="H1048" s="61" t="s">
        <v>840</v>
      </c>
      <c r="I1048" s="120">
        <v>256</v>
      </c>
      <c r="J1048" s="129"/>
      <c r="K1048" s="129"/>
      <c r="L1048" s="122">
        <v>173910</v>
      </c>
      <c r="M1048" s="123">
        <v>0.91</v>
      </c>
      <c r="N1048" s="122">
        <v>158260</v>
      </c>
      <c r="O1048" s="124"/>
      <c r="P1048" s="125">
        <f t="shared" si="18"/>
        <v>679</v>
      </c>
      <c r="Q1048" s="126" t="s">
        <v>2211</v>
      </c>
    </row>
    <row r="1049" s="3" customFormat="1" ht="15.75" customHeight="1" spans="1:17">
      <c r="A1049" s="115" t="s">
        <v>2282</v>
      </c>
      <c r="B1049" s="116"/>
      <c r="C1049" s="128"/>
      <c r="D1049" s="170" t="s">
        <v>2283</v>
      </c>
      <c r="E1049" s="17">
        <v>1</v>
      </c>
      <c r="F1049" s="14" t="s">
        <v>839</v>
      </c>
      <c r="G1049" s="119">
        <v>43282</v>
      </c>
      <c r="H1049" s="61" t="s">
        <v>840</v>
      </c>
      <c r="I1049" s="120">
        <v>200</v>
      </c>
      <c r="J1049" s="129"/>
      <c r="K1049" s="129"/>
      <c r="L1049" s="122">
        <v>135870</v>
      </c>
      <c r="M1049" s="123">
        <v>0.91</v>
      </c>
      <c r="N1049" s="122">
        <v>123640</v>
      </c>
      <c r="O1049" s="124"/>
      <c r="P1049" s="125">
        <f t="shared" si="18"/>
        <v>679</v>
      </c>
      <c r="Q1049" s="126" t="s">
        <v>2211</v>
      </c>
    </row>
    <row r="1050" s="3" customFormat="1" ht="15.75" customHeight="1" spans="1:17">
      <c r="A1050" s="115" t="s">
        <v>2284</v>
      </c>
      <c r="B1050" s="116"/>
      <c r="C1050" s="128"/>
      <c r="D1050" s="170" t="s">
        <v>2285</v>
      </c>
      <c r="E1050" s="17">
        <v>1</v>
      </c>
      <c r="F1050" s="14" t="s">
        <v>839</v>
      </c>
      <c r="G1050" s="119">
        <v>43282</v>
      </c>
      <c r="H1050" s="61" t="s">
        <v>840</v>
      </c>
      <c r="I1050" s="120">
        <v>572</v>
      </c>
      <c r="J1050" s="129"/>
      <c r="K1050" s="129"/>
      <c r="L1050" s="122">
        <v>388590</v>
      </c>
      <c r="M1050" s="123">
        <v>0.91</v>
      </c>
      <c r="N1050" s="122">
        <v>353620</v>
      </c>
      <c r="O1050" s="124"/>
      <c r="P1050" s="125">
        <f t="shared" si="18"/>
        <v>679</v>
      </c>
      <c r="Q1050" s="126" t="s">
        <v>2211</v>
      </c>
    </row>
    <row r="1051" s="3" customFormat="1" ht="15.75" customHeight="1" spans="1:17">
      <c r="A1051" s="115" t="s">
        <v>2286</v>
      </c>
      <c r="B1051" s="116"/>
      <c r="C1051" s="128"/>
      <c r="D1051" s="170" t="s">
        <v>2285</v>
      </c>
      <c r="E1051" s="17">
        <v>2</v>
      </c>
      <c r="F1051" s="14" t="s">
        <v>839</v>
      </c>
      <c r="G1051" s="119">
        <v>43282</v>
      </c>
      <c r="H1051" s="61" t="s">
        <v>840</v>
      </c>
      <c r="I1051" s="120">
        <v>572</v>
      </c>
      <c r="J1051" s="129"/>
      <c r="K1051" s="129"/>
      <c r="L1051" s="122">
        <v>388590</v>
      </c>
      <c r="M1051" s="123">
        <v>0.91</v>
      </c>
      <c r="N1051" s="122">
        <v>353620</v>
      </c>
      <c r="O1051" s="124"/>
      <c r="P1051" s="125">
        <f t="shared" si="18"/>
        <v>679</v>
      </c>
      <c r="Q1051" s="126" t="s">
        <v>2211</v>
      </c>
    </row>
    <row r="1052" s="3" customFormat="1" ht="15.75" customHeight="1" spans="1:17">
      <c r="A1052" s="115" t="s">
        <v>2287</v>
      </c>
      <c r="B1052" s="116"/>
      <c r="C1052" s="128"/>
      <c r="D1052" s="170" t="s">
        <v>2285</v>
      </c>
      <c r="E1052" s="17">
        <v>3</v>
      </c>
      <c r="F1052" s="14" t="s">
        <v>839</v>
      </c>
      <c r="G1052" s="119">
        <v>43282</v>
      </c>
      <c r="H1052" s="61" t="s">
        <v>840</v>
      </c>
      <c r="I1052" s="120">
        <v>572</v>
      </c>
      <c r="J1052" s="129"/>
      <c r="K1052" s="129"/>
      <c r="L1052" s="122">
        <v>388590</v>
      </c>
      <c r="M1052" s="123">
        <v>0.91</v>
      </c>
      <c r="N1052" s="122">
        <v>353620</v>
      </c>
      <c r="O1052" s="124"/>
      <c r="P1052" s="125">
        <f t="shared" si="18"/>
        <v>679</v>
      </c>
      <c r="Q1052" s="126" t="s">
        <v>2211</v>
      </c>
    </row>
    <row r="1053" s="3" customFormat="1" ht="15.75" customHeight="1" spans="1:17">
      <c r="A1053" s="115" t="s">
        <v>2288</v>
      </c>
      <c r="B1053" s="116"/>
      <c r="C1053" s="128"/>
      <c r="D1053" s="170" t="s">
        <v>2285</v>
      </c>
      <c r="E1053" s="17">
        <v>4</v>
      </c>
      <c r="F1053" s="14" t="s">
        <v>839</v>
      </c>
      <c r="G1053" s="119">
        <v>43282</v>
      </c>
      <c r="H1053" s="61" t="s">
        <v>840</v>
      </c>
      <c r="I1053" s="120">
        <v>286</v>
      </c>
      <c r="J1053" s="129"/>
      <c r="K1053" s="129"/>
      <c r="L1053" s="122">
        <v>194290</v>
      </c>
      <c r="M1053" s="123">
        <v>0.91</v>
      </c>
      <c r="N1053" s="122">
        <v>176800</v>
      </c>
      <c r="O1053" s="124"/>
      <c r="P1053" s="125">
        <f t="shared" si="18"/>
        <v>679</v>
      </c>
      <c r="Q1053" s="126" t="s">
        <v>2211</v>
      </c>
    </row>
    <row r="1054" s="3" customFormat="1" ht="15.75" customHeight="1" spans="1:17">
      <c r="A1054" s="115" t="s">
        <v>2289</v>
      </c>
      <c r="B1054" s="116"/>
      <c r="C1054" s="128"/>
      <c r="D1054" s="170" t="s">
        <v>929</v>
      </c>
      <c r="E1054" s="17">
        <v>1</v>
      </c>
      <c r="F1054" s="14" t="s">
        <v>2290</v>
      </c>
      <c r="G1054" s="119">
        <v>39173</v>
      </c>
      <c r="H1054" s="61" t="s">
        <v>840</v>
      </c>
      <c r="I1054" s="120">
        <v>10</v>
      </c>
      <c r="J1054" s="129"/>
      <c r="K1054" s="129"/>
      <c r="L1054" s="122">
        <v>8090</v>
      </c>
      <c r="M1054" s="123">
        <v>0.72</v>
      </c>
      <c r="N1054" s="122">
        <v>5820</v>
      </c>
      <c r="O1054" s="124"/>
      <c r="P1054" s="125">
        <f t="shared" si="18"/>
        <v>809</v>
      </c>
      <c r="Q1054" s="126" t="s">
        <v>2211</v>
      </c>
    </row>
    <row r="1055" s="3" customFormat="1" ht="15.75" customHeight="1" spans="1:17">
      <c r="A1055" s="115" t="s">
        <v>2291</v>
      </c>
      <c r="B1055" s="116"/>
      <c r="C1055" s="128"/>
      <c r="D1055" s="170" t="s">
        <v>929</v>
      </c>
      <c r="E1055" s="17">
        <v>2</v>
      </c>
      <c r="F1055" s="14" t="s">
        <v>2290</v>
      </c>
      <c r="G1055" s="119">
        <v>43282</v>
      </c>
      <c r="H1055" s="61" t="s">
        <v>840</v>
      </c>
      <c r="I1055" s="120">
        <v>10</v>
      </c>
      <c r="J1055" s="129"/>
      <c r="K1055" s="129"/>
      <c r="L1055" s="122">
        <v>8090</v>
      </c>
      <c r="M1055" s="123">
        <v>0.92</v>
      </c>
      <c r="N1055" s="122">
        <v>7440</v>
      </c>
      <c r="O1055" s="124"/>
      <c r="P1055" s="125">
        <f t="shared" si="18"/>
        <v>809</v>
      </c>
      <c r="Q1055" s="126" t="s">
        <v>2211</v>
      </c>
    </row>
    <row r="1056" s="3" customFormat="1" ht="15.75" customHeight="1" spans="1:17">
      <c r="A1056" s="115" t="s">
        <v>2292</v>
      </c>
      <c r="B1056" s="116"/>
      <c r="C1056" s="128"/>
      <c r="D1056" s="170" t="s">
        <v>929</v>
      </c>
      <c r="E1056" s="17">
        <v>3</v>
      </c>
      <c r="F1056" s="14" t="s">
        <v>2290</v>
      </c>
      <c r="G1056" s="119">
        <v>43282</v>
      </c>
      <c r="H1056" s="61" t="s">
        <v>840</v>
      </c>
      <c r="I1056" s="120">
        <v>10</v>
      </c>
      <c r="J1056" s="129"/>
      <c r="K1056" s="129"/>
      <c r="L1056" s="122">
        <v>8090</v>
      </c>
      <c r="M1056" s="123">
        <v>0.92</v>
      </c>
      <c r="N1056" s="122">
        <v>7440</v>
      </c>
      <c r="O1056" s="124"/>
      <c r="P1056" s="125">
        <f t="shared" si="18"/>
        <v>809</v>
      </c>
      <c r="Q1056" s="126" t="s">
        <v>2211</v>
      </c>
    </row>
    <row r="1057" s="3" customFormat="1" ht="15.75" customHeight="1" spans="1:17">
      <c r="A1057" s="115" t="s">
        <v>2293</v>
      </c>
      <c r="B1057" s="116"/>
      <c r="C1057" s="128"/>
      <c r="D1057" s="170" t="s">
        <v>2294</v>
      </c>
      <c r="E1057" s="17">
        <v>1</v>
      </c>
      <c r="F1057" s="14" t="s">
        <v>938</v>
      </c>
      <c r="G1057" s="119">
        <v>39173</v>
      </c>
      <c r="H1057" s="61" t="s">
        <v>840</v>
      </c>
      <c r="I1057" s="120">
        <v>300</v>
      </c>
      <c r="J1057" s="129"/>
      <c r="K1057" s="129"/>
      <c r="L1057" s="122">
        <v>201030</v>
      </c>
      <c r="M1057" s="123">
        <v>0.57</v>
      </c>
      <c r="N1057" s="122">
        <v>114590</v>
      </c>
      <c r="O1057" s="124"/>
      <c r="P1057" s="125">
        <f t="shared" si="18"/>
        <v>670</v>
      </c>
      <c r="Q1057" s="126" t="s">
        <v>2211</v>
      </c>
    </row>
    <row r="1058" ht="15.75" customHeight="1" spans="1:17">
      <c r="A1058" s="115" t="s">
        <v>2295</v>
      </c>
      <c r="B1058" s="127"/>
      <c r="C1058" s="128"/>
      <c r="D1058" s="108" t="s">
        <v>2296</v>
      </c>
      <c r="E1058" s="108"/>
      <c r="F1058" s="132"/>
      <c r="G1058" s="119">
        <v>40756</v>
      </c>
      <c r="H1058" s="133" t="s">
        <v>941</v>
      </c>
      <c r="I1058" s="134">
        <v>1</v>
      </c>
      <c r="J1058" s="135">
        <v>38000</v>
      </c>
      <c r="K1058" s="136">
        <v>25214.3</v>
      </c>
      <c r="L1058" s="137">
        <v>55490</v>
      </c>
      <c r="M1058" s="138">
        <v>0.62</v>
      </c>
      <c r="N1058" s="139">
        <v>34400</v>
      </c>
      <c r="O1058" s="140"/>
      <c r="P1058" s="141"/>
      <c r="Q1058" s="142" t="s">
        <v>2211</v>
      </c>
    </row>
    <row r="1059" ht="15.75" customHeight="1" spans="1:17">
      <c r="A1059" s="115" t="s">
        <v>2297</v>
      </c>
      <c r="B1059" s="127"/>
      <c r="C1059" s="128"/>
      <c r="D1059" s="108" t="s">
        <v>2296</v>
      </c>
      <c r="E1059" s="108"/>
      <c r="F1059" s="132"/>
      <c r="G1059" s="119">
        <v>40756</v>
      </c>
      <c r="H1059" s="133" t="s">
        <v>941</v>
      </c>
      <c r="I1059" s="134">
        <v>1</v>
      </c>
      <c r="J1059" s="135">
        <v>38000</v>
      </c>
      <c r="K1059" s="136">
        <v>25214.3</v>
      </c>
      <c r="L1059" s="137">
        <v>55490</v>
      </c>
      <c r="M1059" s="138">
        <v>0.62</v>
      </c>
      <c r="N1059" s="139">
        <v>34400</v>
      </c>
      <c r="O1059" s="140"/>
      <c r="P1059" s="141"/>
      <c r="Q1059" s="142" t="s">
        <v>2211</v>
      </c>
    </row>
    <row r="1060" ht="15.75" customHeight="1" spans="1:17">
      <c r="A1060" s="115" t="s">
        <v>2298</v>
      </c>
      <c r="B1060" s="127"/>
      <c r="C1060" s="128"/>
      <c r="D1060" s="108" t="s">
        <v>2296</v>
      </c>
      <c r="E1060" s="108"/>
      <c r="F1060" s="132"/>
      <c r="G1060" s="119">
        <v>40909</v>
      </c>
      <c r="H1060" s="133" t="s">
        <v>941</v>
      </c>
      <c r="I1060" s="134">
        <v>1</v>
      </c>
      <c r="J1060" s="135">
        <v>83000</v>
      </c>
      <c r="K1060" s="136">
        <v>56716.8</v>
      </c>
      <c r="L1060" s="137">
        <v>115560</v>
      </c>
      <c r="M1060" s="138">
        <v>0.64</v>
      </c>
      <c r="N1060" s="139">
        <v>73960</v>
      </c>
      <c r="O1060" s="140"/>
      <c r="P1060" s="141"/>
      <c r="Q1060" s="142" t="s">
        <v>2211</v>
      </c>
    </row>
    <row r="1061" ht="15.75" customHeight="1" spans="1:17">
      <c r="A1061" s="115" t="s">
        <v>2299</v>
      </c>
      <c r="B1061" s="127"/>
      <c r="C1061" s="128"/>
      <c r="D1061" s="108" t="s">
        <v>2300</v>
      </c>
      <c r="E1061" s="108"/>
      <c r="F1061" s="132"/>
      <c r="G1061" s="119">
        <v>40909</v>
      </c>
      <c r="H1061" s="133" t="s">
        <v>941</v>
      </c>
      <c r="I1061" s="134">
        <v>1</v>
      </c>
      <c r="J1061" s="135">
        <v>25300</v>
      </c>
      <c r="K1061" s="136">
        <v>17288</v>
      </c>
      <c r="L1061" s="137">
        <v>35220</v>
      </c>
      <c r="M1061" s="138">
        <v>0.64</v>
      </c>
      <c r="N1061" s="139">
        <v>22540</v>
      </c>
      <c r="O1061" s="140"/>
      <c r="P1061" s="141"/>
      <c r="Q1061" s="143" t="s">
        <v>2211</v>
      </c>
    </row>
    <row r="1062" ht="15.75" customHeight="1" spans="1:17">
      <c r="A1062" s="115" t="s">
        <v>2301</v>
      </c>
      <c r="B1062" s="127"/>
      <c r="C1062" s="128"/>
      <c r="D1062" s="108" t="s">
        <v>2159</v>
      </c>
      <c r="E1062" s="108"/>
      <c r="F1062" s="132"/>
      <c r="G1062" s="119">
        <v>40909</v>
      </c>
      <c r="H1062" s="133" t="s">
        <v>941</v>
      </c>
      <c r="I1062" s="134">
        <v>1</v>
      </c>
      <c r="J1062" s="135">
        <v>86273</v>
      </c>
      <c r="K1062" s="136">
        <v>58953</v>
      </c>
      <c r="L1062" s="137">
        <v>120110</v>
      </c>
      <c r="M1062" s="138">
        <v>0.52</v>
      </c>
      <c r="N1062" s="139">
        <v>62460</v>
      </c>
      <c r="O1062" s="140"/>
      <c r="P1062" s="141"/>
      <c r="Q1062" s="142" t="s">
        <v>2211</v>
      </c>
    </row>
    <row r="1063" ht="15.75" customHeight="1" spans="1:17">
      <c r="A1063" s="115" t="s">
        <v>2302</v>
      </c>
      <c r="B1063" s="127"/>
      <c r="C1063" s="128"/>
      <c r="D1063" s="108" t="s">
        <v>1270</v>
      </c>
      <c r="E1063" s="108"/>
      <c r="F1063" s="132"/>
      <c r="G1063" s="119">
        <v>41091</v>
      </c>
      <c r="H1063" s="133" t="s">
        <v>941</v>
      </c>
      <c r="I1063" s="134">
        <v>1</v>
      </c>
      <c r="J1063" s="135">
        <v>62258</v>
      </c>
      <c r="K1063" s="136">
        <v>44021.44</v>
      </c>
      <c r="L1063" s="137">
        <v>86680</v>
      </c>
      <c r="M1063" s="138">
        <v>0.67</v>
      </c>
      <c r="N1063" s="139">
        <v>58080</v>
      </c>
      <c r="O1063" s="140"/>
      <c r="P1063" s="141"/>
      <c r="Q1063" s="142" t="s">
        <v>2211</v>
      </c>
    </row>
    <row r="1064" ht="15.75" customHeight="1" spans="1:17">
      <c r="A1064" s="115" t="s">
        <v>2303</v>
      </c>
      <c r="B1064" s="127"/>
      <c r="C1064" s="128"/>
      <c r="D1064" s="108" t="s">
        <v>943</v>
      </c>
      <c r="E1064" s="108"/>
      <c r="F1064" s="132"/>
      <c r="G1064" s="119">
        <v>41456</v>
      </c>
      <c r="H1064" s="133" t="s">
        <v>941</v>
      </c>
      <c r="I1064" s="134">
        <v>1</v>
      </c>
      <c r="J1064" s="135">
        <v>42995</v>
      </c>
      <c r="K1064" s="136">
        <v>32443.22</v>
      </c>
      <c r="L1064" s="137">
        <v>58400</v>
      </c>
      <c r="M1064" s="138">
        <v>0.72</v>
      </c>
      <c r="N1064" s="139">
        <v>42050</v>
      </c>
      <c r="O1064" s="140"/>
      <c r="P1064" s="141"/>
      <c r="Q1064" s="142" t="s">
        <v>2211</v>
      </c>
    </row>
    <row r="1065" ht="15.75" customHeight="1" spans="1:17">
      <c r="A1065" s="115" t="s">
        <v>2304</v>
      </c>
      <c r="B1065" s="127"/>
      <c r="C1065" s="128"/>
      <c r="D1065" s="108" t="s">
        <v>943</v>
      </c>
      <c r="E1065" s="108"/>
      <c r="F1065" s="132"/>
      <c r="G1065" s="119">
        <v>41518</v>
      </c>
      <c r="H1065" s="133" t="s">
        <v>941</v>
      </c>
      <c r="I1065" s="134">
        <v>1</v>
      </c>
      <c r="J1065" s="135">
        <v>42995</v>
      </c>
      <c r="K1065" s="136">
        <v>32783.6</v>
      </c>
      <c r="L1065" s="137">
        <v>58400</v>
      </c>
      <c r="M1065" s="138">
        <v>0.73</v>
      </c>
      <c r="N1065" s="139">
        <v>42630</v>
      </c>
      <c r="O1065" s="140"/>
      <c r="P1065" s="141"/>
      <c r="Q1065" s="142" t="s">
        <v>2211</v>
      </c>
    </row>
    <row r="1066" ht="15.75" customHeight="1" spans="1:17">
      <c r="A1066" s="115" t="s">
        <v>2305</v>
      </c>
      <c r="B1066" s="127"/>
      <c r="C1066" s="128"/>
      <c r="D1066" s="108" t="s">
        <v>1270</v>
      </c>
      <c r="E1066" s="108"/>
      <c r="F1066" s="132"/>
      <c r="G1066" s="119">
        <v>41821</v>
      </c>
      <c r="H1066" s="133" t="s">
        <v>941</v>
      </c>
      <c r="I1066" s="134">
        <v>1</v>
      </c>
      <c r="J1066" s="135">
        <v>90000</v>
      </c>
      <c r="K1066" s="136">
        <v>72187.5</v>
      </c>
      <c r="L1066" s="137">
        <v>117150</v>
      </c>
      <c r="M1066" s="138">
        <v>0.77</v>
      </c>
      <c r="N1066" s="139">
        <v>90210</v>
      </c>
      <c r="O1066" s="140"/>
      <c r="P1066" s="141"/>
      <c r="Q1066" s="142" t="s">
        <v>2211</v>
      </c>
    </row>
    <row r="1067" ht="15.75" customHeight="1" spans="1:17">
      <c r="A1067" s="115" t="s">
        <v>2306</v>
      </c>
      <c r="B1067" s="127"/>
      <c r="C1067" s="128"/>
      <c r="D1067" s="108" t="s">
        <v>2307</v>
      </c>
      <c r="E1067" s="108"/>
      <c r="F1067" s="132"/>
      <c r="G1067" s="119">
        <v>41640</v>
      </c>
      <c r="H1067" s="133" t="s">
        <v>941</v>
      </c>
      <c r="I1067" s="134">
        <v>1</v>
      </c>
      <c r="J1067" s="135">
        <v>45152.85</v>
      </c>
      <c r="K1067" s="136">
        <v>35143.97</v>
      </c>
      <c r="L1067" s="137">
        <v>58780</v>
      </c>
      <c r="M1067" s="138">
        <v>0.74</v>
      </c>
      <c r="N1067" s="139">
        <v>43500</v>
      </c>
      <c r="O1067" s="140"/>
      <c r="P1067" s="141"/>
      <c r="Q1067" s="142" t="s">
        <v>2211</v>
      </c>
    </row>
    <row r="1068" ht="15.75" customHeight="1" spans="1:17">
      <c r="A1068" s="115" t="s">
        <v>2308</v>
      </c>
      <c r="B1068" s="127"/>
      <c r="C1068" s="128"/>
      <c r="D1068" s="108" t="s">
        <v>2309</v>
      </c>
      <c r="E1068" s="108"/>
      <c r="F1068" s="132"/>
      <c r="G1068" s="119">
        <v>41640</v>
      </c>
      <c r="H1068" s="133" t="s">
        <v>941</v>
      </c>
      <c r="I1068" s="134">
        <v>1</v>
      </c>
      <c r="J1068" s="135">
        <v>90701.64</v>
      </c>
      <c r="K1068" s="136">
        <v>70595.96</v>
      </c>
      <c r="L1068" s="137">
        <v>118070</v>
      </c>
      <c r="M1068" s="138">
        <v>0.74</v>
      </c>
      <c r="N1068" s="139">
        <v>87370</v>
      </c>
      <c r="O1068" s="140"/>
      <c r="P1068" s="141"/>
      <c r="Q1068" s="142" t="s">
        <v>2211</v>
      </c>
    </row>
    <row r="1069" ht="15.75" customHeight="1" spans="1:17">
      <c r="A1069" s="115" t="s">
        <v>2310</v>
      </c>
      <c r="B1069" s="127"/>
      <c r="C1069" s="128"/>
      <c r="D1069" s="108" t="s">
        <v>2311</v>
      </c>
      <c r="E1069" s="108"/>
      <c r="F1069" s="132"/>
      <c r="G1069" s="119">
        <v>41448</v>
      </c>
      <c r="H1069" s="133" t="s">
        <v>941</v>
      </c>
      <c r="I1069" s="134">
        <v>1</v>
      </c>
      <c r="J1069" s="135">
        <v>61835</v>
      </c>
      <c r="K1069" s="136">
        <v>46415.12</v>
      </c>
      <c r="L1069" s="137">
        <v>83990</v>
      </c>
      <c r="M1069" s="138">
        <v>0.62</v>
      </c>
      <c r="N1069" s="139">
        <v>52070</v>
      </c>
      <c r="O1069" s="140"/>
      <c r="P1069" s="141"/>
      <c r="Q1069" s="142" t="s">
        <v>2211</v>
      </c>
    </row>
    <row r="1070" ht="15.75" customHeight="1" spans="1:17">
      <c r="A1070" s="115" t="s">
        <v>2312</v>
      </c>
      <c r="B1070" s="127"/>
      <c r="C1070" s="128"/>
      <c r="D1070" s="108" t="s">
        <v>1309</v>
      </c>
      <c r="E1070" s="108"/>
      <c r="F1070" s="132"/>
      <c r="G1070" s="119">
        <v>42608</v>
      </c>
      <c r="H1070" s="133" t="s">
        <v>941</v>
      </c>
      <c r="I1070" s="134">
        <v>2</v>
      </c>
      <c r="J1070" s="135">
        <v>60000</v>
      </c>
      <c r="K1070" s="136">
        <v>54062.5</v>
      </c>
      <c r="L1070" s="137">
        <v>74030</v>
      </c>
      <c r="M1070" s="138">
        <v>0.87</v>
      </c>
      <c r="N1070" s="139">
        <v>64410</v>
      </c>
      <c r="O1070" s="140"/>
      <c r="P1070" s="141"/>
      <c r="Q1070" s="142" t="s">
        <v>2211</v>
      </c>
    </row>
    <row r="1071" ht="15.75" customHeight="1" spans="1:17">
      <c r="A1071" s="115" t="s">
        <v>2313</v>
      </c>
      <c r="B1071" s="127"/>
      <c r="C1071" s="128"/>
      <c r="D1071" s="108" t="s">
        <v>2314</v>
      </c>
      <c r="E1071" s="108"/>
      <c r="F1071" s="132"/>
      <c r="G1071" s="119">
        <v>42689</v>
      </c>
      <c r="H1071" s="133" t="s">
        <v>941</v>
      </c>
      <c r="I1071" s="134">
        <v>1</v>
      </c>
      <c r="J1071" s="135">
        <v>9828</v>
      </c>
      <c r="K1071" s="136">
        <v>8972.2</v>
      </c>
      <c r="L1071" s="137">
        <v>12130</v>
      </c>
      <c r="M1071" s="138">
        <v>0.88</v>
      </c>
      <c r="N1071" s="139">
        <v>10670</v>
      </c>
      <c r="O1071" s="140"/>
      <c r="P1071" s="141"/>
      <c r="Q1071" s="142" t="s">
        <v>2211</v>
      </c>
    </row>
    <row r="1072" ht="15.75" customHeight="1" spans="1:17">
      <c r="A1072" s="115" t="s">
        <v>2315</v>
      </c>
      <c r="B1072" s="127"/>
      <c r="C1072" s="128"/>
      <c r="D1072" s="108" t="s">
        <v>2316</v>
      </c>
      <c r="E1072" s="108"/>
      <c r="F1072" s="132"/>
      <c r="G1072" s="119">
        <v>42736</v>
      </c>
      <c r="H1072" s="133" t="s">
        <v>941</v>
      </c>
      <c r="I1072" s="134">
        <v>1</v>
      </c>
      <c r="J1072" s="135">
        <v>192480.97</v>
      </c>
      <c r="K1072" s="136">
        <v>177242.97</v>
      </c>
      <c r="L1072" s="137">
        <v>230940</v>
      </c>
      <c r="M1072" s="138">
        <v>0.89</v>
      </c>
      <c r="N1072" s="139">
        <v>205540</v>
      </c>
      <c r="O1072" s="140"/>
      <c r="P1072" s="141"/>
      <c r="Q1072" s="142" t="s">
        <v>2211</v>
      </c>
    </row>
    <row r="1073" ht="15.75" customHeight="1" spans="1:17">
      <c r="A1073" s="115" t="s">
        <v>2317</v>
      </c>
      <c r="B1073" s="127"/>
      <c r="C1073" s="128"/>
      <c r="D1073" s="108" t="s">
        <v>2186</v>
      </c>
      <c r="E1073" s="108"/>
      <c r="F1073" s="132"/>
      <c r="G1073" s="119">
        <v>42814</v>
      </c>
      <c r="H1073" s="133" t="s">
        <v>941</v>
      </c>
      <c r="I1073" s="134">
        <v>1</v>
      </c>
      <c r="J1073" s="135">
        <v>92152</v>
      </c>
      <c r="K1073" s="136">
        <v>85586.14</v>
      </c>
      <c r="L1073" s="137">
        <v>110570</v>
      </c>
      <c r="M1073" s="138">
        <v>0.9</v>
      </c>
      <c r="N1073" s="139">
        <v>99510</v>
      </c>
      <c r="O1073" s="140"/>
      <c r="P1073" s="141"/>
      <c r="Q1073" s="142" t="s">
        <v>2211</v>
      </c>
    </row>
    <row r="1074" ht="15.75" customHeight="1" spans="1:17">
      <c r="A1074" s="115" t="s">
        <v>2318</v>
      </c>
      <c r="B1074" s="127"/>
      <c r="C1074" s="128"/>
      <c r="D1074" s="108" t="s">
        <v>2319</v>
      </c>
      <c r="E1074" s="108"/>
      <c r="F1074" s="132"/>
      <c r="G1074" s="119">
        <v>43276</v>
      </c>
      <c r="H1074" s="133" t="s">
        <v>941</v>
      </c>
      <c r="I1074" s="134">
        <v>1</v>
      </c>
      <c r="J1074" s="135">
        <v>98000</v>
      </c>
      <c r="K1074" s="136">
        <v>96836.24</v>
      </c>
      <c r="L1074" s="137">
        <v>116470</v>
      </c>
      <c r="M1074" s="138">
        <v>0.96</v>
      </c>
      <c r="N1074" s="139">
        <v>111810</v>
      </c>
      <c r="O1074" s="140"/>
      <c r="P1074" s="141"/>
      <c r="Q1074" s="142" t="s">
        <v>2211</v>
      </c>
    </row>
    <row r="1075" ht="15.75" customHeight="1" spans="1:17">
      <c r="A1075" s="115" t="s">
        <v>2320</v>
      </c>
      <c r="B1075" s="127"/>
      <c r="C1075" s="128"/>
      <c r="D1075" s="108" t="s">
        <v>2321</v>
      </c>
      <c r="E1075" s="108"/>
      <c r="F1075" s="132"/>
      <c r="G1075" s="119">
        <v>40664</v>
      </c>
      <c r="H1075" s="133" t="s">
        <v>941</v>
      </c>
      <c r="I1075" s="134">
        <v>1</v>
      </c>
      <c r="J1075" s="135">
        <v>23000</v>
      </c>
      <c r="K1075" s="136">
        <v>14988.48</v>
      </c>
      <c r="L1075" s="137">
        <v>33580</v>
      </c>
      <c r="M1075" s="138">
        <v>0.61</v>
      </c>
      <c r="N1075" s="139">
        <v>20480</v>
      </c>
      <c r="O1075" s="140"/>
      <c r="P1075" s="141"/>
      <c r="Q1075" s="142" t="s">
        <v>2322</v>
      </c>
    </row>
    <row r="1076" ht="15.75" customHeight="1" spans="1:17">
      <c r="A1076" s="115" t="s">
        <v>2323</v>
      </c>
      <c r="B1076" s="127"/>
      <c r="C1076" s="128"/>
      <c r="D1076" s="108" t="s">
        <v>2324</v>
      </c>
      <c r="E1076" s="108"/>
      <c r="F1076" s="132"/>
      <c r="G1076" s="119">
        <v>40756</v>
      </c>
      <c r="H1076" s="133" t="s">
        <v>941</v>
      </c>
      <c r="I1076" s="134">
        <v>1</v>
      </c>
      <c r="J1076" s="135">
        <v>122900</v>
      </c>
      <c r="K1076" s="136">
        <v>81549.2</v>
      </c>
      <c r="L1076" s="137">
        <v>179450</v>
      </c>
      <c r="M1076" s="138">
        <v>0.62</v>
      </c>
      <c r="N1076" s="139">
        <v>111260</v>
      </c>
      <c r="O1076" s="140"/>
      <c r="P1076" s="141"/>
      <c r="Q1076" s="143" t="s">
        <v>2322</v>
      </c>
    </row>
    <row r="1077" ht="15.75" customHeight="1" spans="1:17">
      <c r="A1077" s="115" t="s">
        <v>2325</v>
      </c>
      <c r="B1077" s="127"/>
      <c r="C1077" s="128"/>
      <c r="D1077" s="108" t="s">
        <v>1567</v>
      </c>
      <c r="E1077" s="108"/>
      <c r="F1077" s="132"/>
      <c r="G1077" s="119">
        <v>41183</v>
      </c>
      <c r="H1077" s="133" t="s">
        <v>941</v>
      </c>
      <c r="I1077" s="134">
        <v>1</v>
      </c>
      <c r="J1077" s="135">
        <v>26400</v>
      </c>
      <c r="K1077" s="136">
        <v>18980.5</v>
      </c>
      <c r="L1077" s="137">
        <v>36760</v>
      </c>
      <c r="M1077" s="138">
        <v>0.68</v>
      </c>
      <c r="N1077" s="139">
        <v>25000</v>
      </c>
      <c r="O1077" s="140"/>
      <c r="P1077" s="141"/>
      <c r="Q1077" s="142" t="s">
        <v>2322</v>
      </c>
    </row>
    <row r="1078" ht="15.75" customHeight="1" spans="1:17">
      <c r="A1078" s="115" t="s">
        <v>2326</v>
      </c>
      <c r="B1078" s="127"/>
      <c r="C1078" s="128"/>
      <c r="D1078" s="108" t="s">
        <v>2327</v>
      </c>
      <c r="E1078" s="108"/>
      <c r="F1078" s="132"/>
      <c r="G1078" s="119">
        <v>41183</v>
      </c>
      <c r="H1078" s="133" t="s">
        <v>941</v>
      </c>
      <c r="I1078" s="134">
        <v>1</v>
      </c>
      <c r="J1078" s="135">
        <v>21760</v>
      </c>
      <c r="K1078" s="136">
        <v>15644.77</v>
      </c>
      <c r="L1078" s="137">
        <v>30300</v>
      </c>
      <c r="M1078" s="138">
        <v>0.68</v>
      </c>
      <c r="N1078" s="139">
        <v>20600</v>
      </c>
      <c r="O1078" s="140"/>
      <c r="P1078" s="141"/>
      <c r="Q1078" s="142" t="s">
        <v>2322</v>
      </c>
    </row>
    <row r="1079" ht="15.75" customHeight="1" spans="1:17">
      <c r="A1079" s="115" t="s">
        <v>2328</v>
      </c>
      <c r="B1079" s="127"/>
      <c r="C1079" s="128"/>
      <c r="D1079" s="108" t="s">
        <v>2329</v>
      </c>
      <c r="E1079" s="108"/>
      <c r="F1079" s="132"/>
      <c r="G1079" s="119">
        <v>41214</v>
      </c>
      <c r="H1079" s="133" t="s">
        <v>941</v>
      </c>
      <c r="I1079" s="134">
        <v>1</v>
      </c>
      <c r="J1079" s="135">
        <v>1700000</v>
      </c>
      <c r="K1079" s="136">
        <v>1228958.1</v>
      </c>
      <c r="L1079" s="137">
        <v>2366800</v>
      </c>
      <c r="M1079" s="138">
        <v>0.68</v>
      </c>
      <c r="N1079" s="139">
        <v>1609420</v>
      </c>
      <c r="O1079" s="140"/>
      <c r="P1079" s="141"/>
      <c r="Q1079" s="142" t="s">
        <v>2322</v>
      </c>
    </row>
    <row r="1080" ht="15.75" customHeight="1" spans="1:17">
      <c r="A1080" s="115" t="s">
        <v>2330</v>
      </c>
      <c r="B1080" s="127"/>
      <c r="C1080" s="128"/>
      <c r="D1080" s="108" t="s">
        <v>2327</v>
      </c>
      <c r="E1080" s="108"/>
      <c r="F1080" s="132"/>
      <c r="G1080" s="119">
        <v>41275</v>
      </c>
      <c r="H1080" s="133" t="s">
        <v>941</v>
      </c>
      <c r="I1080" s="134">
        <v>1</v>
      </c>
      <c r="J1080" s="135">
        <v>55516.71</v>
      </c>
      <c r="K1080" s="136">
        <v>40573.71</v>
      </c>
      <c r="L1080" s="137">
        <v>75410</v>
      </c>
      <c r="M1080" s="138">
        <v>0.69</v>
      </c>
      <c r="N1080" s="139">
        <v>52030</v>
      </c>
      <c r="O1080" s="140"/>
      <c r="P1080" s="141"/>
      <c r="Q1080" s="142" t="s">
        <v>2322</v>
      </c>
    </row>
    <row r="1081" ht="15.75" customHeight="1" spans="1:17">
      <c r="A1081" s="115" t="s">
        <v>2331</v>
      </c>
      <c r="B1081" s="127"/>
      <c r="C1081" s="128"/>
      <c r="D1081" s="108" t="s">
        <v>1610</v>
      </c>
      <c r="E1081" s="108"/>
      <c r="F1081" s="132"/>
      <c r="G1081" s="119">
        <v>41214</v>
      </c>
      <c r="H1081" s="133" t="s">
        <v>941</v>
      </c>
      <c r="I1081" s="134">
        <v>1</v>
      </c>
      <c r="J1081" s="135">
        <v>700000</v>
      </c>
      <c r="K1081" s="136">
        <v>506041.9</v>
      </c>
      <c r="L1081" s="137">
        <v>974570</v>
      </c>
      <c r="M1081" s="138">
        <v>0.68</v>
      </c>
      <c r="N1081" s="139">
        <v>662710</v>
      </c>
      <c r="O1081" s="140"/>
      <c r="P1081" s="141"/>
      <c r="Q1081" s="142" t="s">
        <v>2322</v>
      </c>
    </row>
    <row r="1082" ht="15.75" customHeight="1" spans="1:17">
      <c r="A1082" s="115" t="s">
        <v>2332</v>
      </c>
      <c r="B1082" s="127"/>
      <c r="C1082" s="128"/>
      <c r="D1082" s="108" t="s">
        <v>2333</v>
      </c>
      <c r="E1082" s="108"/>
      <c r="F1082" s="132"/>
      <c r="G1082" s="119">
        <v>41640</v>
      </c>
      <c r="H1082" s="133" t="s">
        <v>941</v>
      </c>
      <c r="I1082" s="134">
        <v>1</v>
      </c>
      <c r="J1082" s="135">
        <v>33041.31</v>
      </c>
      <c r="K1082" s="136">
        <v>25717.07</v>
      </c>
      <c r="L1082" s="137">
        <v>43010</v>
      </c>
      <c r="M1082" s="138">
        <v>0.74</v>
      </c>
      <c r="N1082" s="139">
        <v>31830</v>
      </c>
      <c r="O1082" s="140"/>
      <c r="P1082" s="141"/>
      <c r="Q1082" s="142" t="s">
        <v>2322</v>
      </c>
    </row>
    <row r="1083" ht="15.75" customHeight="1" spans="1:17">
      <c r="A1083" s="115" t="s">
        <v>2334</v>
      </c>
      <c r="B1083" s="127"/>
      <c r="C1083" s="128"/>
      <c r="D1083" s="108" t="s">
        <v>2335</v>
      </c>
      <c r="E1083" s="108"/>
      <c r="F1083" s="132"/>
      <c r="G1083" s="119">
        <v>41640</v>
      </c>
      <c r="H1083" s="133" t="s">
        <v>941</v>
      </c>
      <c r="I1083" s="134">
        <v>1</v>
      </c>
      <c r="J1083" s="135">
        <v>32246.4</v>
      </c>
      <c r="K1083" s="136">
        <v>25098.56</v>
      </c>
      <c r="L1083" s="137">
        <v>41970</v>
      </c>
      <c r="M1083" s="138">
        <v>0.74</v>
      </c>
      <c r="N1083" s="139">
        <v>31060</v>
      </c>
      <c r="O1083" s="140"/>
      <c r="P1083" s="141"/>
      <c r="Q1083" s="142" t="s">
        <v>2322</v>
      </c>
    </row>
    <row r="1084" ht="15.75" customHeight="1" spans="1:17">
      <c r="A1084" s="115" t="s">
        <v>2336</v>
      </c>
      <c r="B1084" s="127"/>
      <c r="C1084" s="128"/>
      <c r="D1084" s="108" t="s">
        <v>2337</v>
      </c>
      <c r="E1084" s="108"/>
      <c r="F1084" s="132"/>
      <c r="G1084" s="119">
        <v>43218</v>
      </c>
      <c r="H1084" s="133" t="s">
        <v>941</v>
      </c>
      <c r="I1084" s="134">
        <v>1</v>
      </c>
      <c r="J1084" s="135">
        <v>25920</v>
      </c>
      <c r="K1084" s="136">
        <v>24264.26</v>
      </c>
      <c r="L1084" s="137">
        <v>30810</v>
      </c>
      <c r="M1084" s="138">
        <v>0.95</v>
      </c>
      <c r="N1084" s="139">
        <v>29270</v>
      </c>
      <c r="O1084" s="140"/>
      <c r="P1084" s="141"/>
      <c r="Q1084" s="142" t="s">
        <v>2322</v>
      </c>
    </row>
    <row r="1085" ht="15.75" customHeight="1" spans="1:17">
      <c r="A1085" s="115" t="s">
        <v>2338</v>
      </c>
      <c r="B1085" s="127"/>
      <c r="C1085" s="128"/>
      <c r="D1085" s="108" t="s">
        <v>2339</v>
      </c>
      <c r="E1085" s="108"/>
      <c r="F1085" s="132"/>
      <c r="G1085" s="119">
        <v>43291</v>
      </c>
      <c r="H1085" s="133" t="s">
        <v>941</v>
      </c>
      <c r="I1085" s="134">
        <v>1</v>
      </c>
      <c r="J1085" s="135">
        <v>37376</v>
      </c>
      <c r="K1085" s="136">
        <v>37079.9</v>
      </c>
      <c r="L1085" s="137">
        <v>44420</v>
      </c>
      <c r="M1085" s="138">
        <v>0.96</v>
      </c>
      <c r="N1085" s="139">
        <v>42640</v>
      </c>
      <c r="O1085" s="140"/>
      <c r="P1085" s="141"/>
      <c r="Q1085" s="142" t="s">
        <v>2322</v>
      </c>
    </row>
    <row r="1086" ht="15.75" customHeight="1" spans="1:17">
      <c r="A1086" s="115" t="s">
        <v>2340</v>
      </c>
      <c r="B1086" s="127"/>
      <c r="C1086" s="128"/>
      <c r="D1086" s="108" t="s">
        <v>2341</v>
      </c>
      <c r="E1086" s="108"/>
      <c r="F1086" s="132"/>
      <c r="G1086" s="119">
        <v>43373</v>
      </c>
      <c r="H1086" s="133" t="s">
        <v>941</v>
      </c>
      <c r="I1086" s="134">
        <v>1</v>
      </c>
      <c r="J1086" s="135">
        <v>479945.99</v>
      </c>
      <c r="K1086" s="136">
        <v>479945.99</v>
      </c>
      <c r="L1086" s="137">
        <v>570410</v>
      </c>
      <c r="M1086" s="138">
        <v>0.98</v>
      </c>
      <c r="N1086" s="139">
        <v>559000</v>
      </c>
      <c r="O1086" s="140"/>
      <c r="P1086" s="141"/>
      <c r="Q1086" s="142" t="s">
        <v>2322</v>
      </c>
    </row>
    <row r="1087" ht="15.75" customHeight="1" spans="1:17">
      <c r="A1087" s="115" t="s">
        <v>2342</v>
      </c>
      <c r="B1087" s="127"/>
      <c r="C1087" s="128"/>
      <c r="D1087" s="108" t="s">
        <v>2343</v>
      </c>
      <c r="E1087" s="108"/>
      <c r="F1087" s="132"/>
      <c r="G1087" s="119">
        <v>42675</v>
      </c>
      <c r="H1087" s="133" t="s">
        <v>941</v>
      </c>
      <c r="I1087" s="134">
        <v>1</v>
      </c>
      <c r="J1087" s="135">
        <v>400000</v>
      </c>
      <c r="K1087" s="136">
        <v>365166.74</v>
      </c>
      <c r="L1087" s="137">
        <v>493510</v>
      </c>
      <c r="M1087" s="138">
        <v>0.88</v>
      </c>
      <c r="N1087" s="139">
        <v>434290</v>
      </c>
      <c r="O1087" s="140"/>
      <c r="P1087" s="141"/>
      <c r="Q1087" s="142" t="s">
        <v>2344</v>
      </c>
    </row>
    <row r="1088" ht="15.75" customHeight="1" spans="1:17">
      <c r="A1088" s="115" t="s">
        <v>2345</v>
      </c>
      <c r="B1088" s="127"/>
      <c r="C1088" s="144"/>
      <c r="D1088" s="108" t="s">
        <v>2343</v>
      </c>
      <c r="E1088" s="108"/>
      <c r="F1088" s="132"/>
      <c r="G1088" s="119">
        <v>42705</v>
      </c>
      <c r="H1088" s="133" t="s">
        <v>941</v>
      </c>
      <c r="I1088" s="134">
        <v>1</v>
      </c>
      <c r="J1088" s="135">
        <v>240000</v>
      </c>
      <c r="K1088" s="136">
        <v>220050</v>
      </c>
      <c r="L1088" s="137">
        <v>296110</v>
      </c>
      <c r="M1088" s="138">
        <v>0.89</v>
      </c>
      <c r="N1088" s="139">
        <v>263540</v>
      </c>
      <c r="O1088" s="140"/>
      <c r="P1088" s="141"/>
      <c r="Q1088" s="142" t="s">
        <v>2344</v>
      </c>
    </row>
    <row r="1089" s="77" customFormat="1" ht="15.75" customHeight="1" spans="1:17">
      <c r="A1089" s="115" t="s">
        <v>2346</v>
      </c>
      <c r="B1089" s="169"/>
      <c r="C1089" s="169"/>
      <c r="D1089" s="146" t="s">
        <v>2347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workbookViewId="0">
      <selection activeCell="A1"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4370</v>
      </c>
      <c r="B5" s="12"/>
      <c r="N5" s="13" t="s">
        <v>3</v>
      </c>
      <c r="O5" s="13"/>
      <c r="P5" s="13"/>
      <c r="Q5" s="13"/>
    </row>
    <row r="6" s="2" customFormat="1" ht="15.75" customHeight="1" spans="1:17">
      <c r="A6" s="14" t="s">
        <v>5</v>
      </c>
      <c r="B6" s="15" t="s">
        <v>456</v>
      </c>
      <c r="C6" s="14" t="s">
        <v>2348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2349</v>
      </c>
      <c r="C8" s="22" t="s">
        <v>2350</v>
      </c>
      <c r="D8" s="23" t="s">
        <v>2351</v>
      </c>
      <c r="E8" s="24"/>
      <c r="F8" s="23" t="s">
        <v>2352</v>
      </c>
      <c r="G8" s="24">
        <v>1</v>
      </c>
      <c r="H8" s="25" t="s">
        <v>2353</v>
      </c>
      <c r="I8" s="26">
        <v>42518</v>
      </c>
      <c r="J8" s="26">
        <v>42518</v>
      </c>
      <c r="K8" s="27">
        <v>278371.15</v>
      </c>
      <c r="L8" s="28">
        <v>247518.23</v>
      </c>
      <c r="M8" s="28">
        <v>286720</v>
      </c>
      <c r="N8" s="29">
        <v>0.8</v>
      </c>
      <c r="O8" s="28">
        <v>229380</v>
      </c>
      <c r="P8" s="30"/>
      <c r="Q8" s="31" t="s">
        <v>476</v>
      </c>
    </row>
    <row r="9" ht="15.75" customHeight="1" spans="1:17">
      <c r="A9" s="18">
        <v>2</v>
      </c>
      <c r="B9" s="32"/>
      <c r="C9" s="22" t="s">
        <v>2354</v>
      </c>
      <c r="D9" s="23" t="s">
        <v>2355</v>
      </c>
      <c r="E9" s="24"/>
      <c r="F9" s="23"/>
      <c r="G9" s="24">
        <v>1</v>
      </c>
      <c r="H9" s="25" t="s">
        <v>551</v>
      </c>
      <c r="I9" s="26">
        <v>41487</v>
      </c>
      <c r="J9" s="26">
        <v>41487</v>
      </c>
      <c r="K9" s="27">
        <v>133273</v>
      </c>
      <c r="L9" s="28">
        <v>68913.12</v>
      </c>
      <c r="M9" s="28">
        <v>127940</v>
      </c>
      <c r="N9" s="29">
        <v>0.64</v>
      </c>
      <c r="O9" s="28">
        <v>81880</v>
      </c>
      <c r="P9" s="30"/>
      <c r="Q9" s="31" t="s">
        <v>476</v>
      </c>
    </row>
    <row r="10" ht="15.75" customHeight="1" spans="1:17">
      <c r="A10" s="18">
        <v>3</v>
      </c>
      <c r="B10" s="32"/>
      <c r="C10" s="22" t="s">
        <v>2356</v>
      </c>
      <c r="D10" s="23" t="s">
        <v>2357</v>
      </c>
      <c r="E10" s="24"/>
      <c r="F10" s="23"/>
      <c r="G10" s="24">
        <v>1</v>
      </c>
      <c r="H10" s="25" t="s">
        <v>2353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2358</v>
      </c>
      <c r="D11" s="23" t="s">
        <v>2359</v>
      </c>
      <c r="E11" s="24"/>
      <c r="F11" s="23"/>
      <c r="G11" s="24">
        <v>1</v>
      </c>
      <c r="H11" s="25" t="s">
        <v>551</v>
      </c>
      <c r="I11" s="26">
        <v>41974</v>
      </c>
      <c r="J11" s="26">
        <v>41974</v>
      </c>
      <c r="K11" s="27">
        <v>77300</v>
      </c>
      <c r="L11" s="28">
        <v>49761.8</v>
      </c>
      <c r="M11" s="28">
        <v>71890</v>
      </c>
      <c r="N11" s="29">
        <v>0.73</v>
      </c>
      <c r="O11" s="28">
        <v>52480</v>
      </c>
      <c r="P11" s="30"/>
      <c r="Q11" s="31" t="s">
        <v>476</v>
      </c>
    </row>
    <row r="12" ht="15.75" customHeight="1" spans="1:17">
      <c r="A12" s="18">
        <v>5</v>
      </c>
      <c r="B12" s="32"/>
      <c r="C12" s="22" t="s">
        <v>2360</v>
      </c>
      <c r="D12" s="23" t="s">
        <v>2359</v>
      </c>
      <c r="E12" s="24"/>
      <c r="F12" s="23"/>
      <c r="G12" s="24">
        <v>1</v>
      </c>
      <c r="H12" s="25" t="s">
        <v>551</v>
      </c>
      <c r="I12" s="26">
        <v>41974</v>
      </c>
      <c r="J12" s="26">
        <v>41974</v>
      </c>
      <c r="K12" s="27">
        <v>100800</v>
      </c>
      <c r="L12" s="28">
        <v>64890</v>
      </c>
      <c r="M12" s="28">
        <v>93740</v>
      </c>
      <c r="N12" s="29">
        <v>0.73</v>
      </c>
      <c r="O12" s="28">
        <v>68430</v>
      </c>
      <c r="P12" s="30"/>
      <c r="Q12" s="31" t="s">
        <v>476</v>
      </c>
    </row>
    <row r="13" ht="15.75" customHeight="1" spans="1:17">
      <c r="A13" s="18">
        <v>6</v>
      </c>
      <c r="B13" s="32"/>
      <c r="C13" s="22" t="s">
        <v>2361</v>
      </c>
      <c r="D13" s="23" t="s">
        <v>2362</v>
      </c>
      <c r="E13" s="24" t="s">
        <v>2363</v>
      </c>
      <c r="F13" s="23"/>
      <c r="G13" s="24">
        <v>1</v>
      </c>
      <c r="H13" s="25" t="s">
        <v>551</v>
      </c>
      <c r="I13" s="26">
        <v>42579</v>
      </c>
      <c r="J13" s="26">
        <v>42579</v>
      </c>
      <c r="K13" s="27">
        <v>3000</v>
      </c>
      <c r="L13" s="28">
        <v>2382.5</v>
      </c>
      <c r="M13" s="28">
        <v>2730</v>
      </c>
      <c r="N13" s="29">
        <v>0.73</v>
      </c>
      <c r="O13" s="28">
        <v>1990</v>
      </c>
      <c r="P13" s="30"/>
      <c r="Q13" s="31" t="s">
        <v>476</v>
      </c>
    </row>
    <row r="14" ht="15.75" customHeight="1" spans="1:17">
      <c r="A14" s="18">
        <v>7</v>
      </c>
      <c r="B14" s="32"/>
      <c r="C14" s="22" t="s">
        <v>2364</v>
      </c>
      <c r="D14" s="23" t="s">
        <v>2365</v>
      </c>
      <c r="E14" s="24"/>
      <c r="F14" s="23" t="s">
        <v>2366</v>
      </c>
      <c r="G14" s="24">
        <v>3</v>
      </c>
      <c r="H14" s="25" t="s">
        <v>551</v>
      </c>
      <c r="I14" s="26">
        <v>42401</v>
      </c>
      <c r="J14" s="26">
        <v>42401</v>
      </c>
      <c r="K14" s="27">
        <v>6900</v>
      </c>
      <c r="L14" s="28">
        <v>5206.47</v>
      </c>
      <c r="M14" s="28">
        <v>6210</v>
      </c>
      <c r="N14" s="29">
        <v>0.6</v>
      </c>
      <c r="O14" s="28">
        <v>3730</v>
      </c>
      <c r="P14" s="30"/>
      <c r="Q14" s="31" t="s">
        <v>476</v>
      </c>
    </row>
    <row r="15" ht="15.75" customHeight="1" spans="1:17">
      <c r="A15" s="18">
        <v>8</v>
      </c>
      <c r="B15" s="32"/>
      <c r="C15" s="22" t="s">
        <v>2367</v>
      </c>
      <c r="D15" s="23" t="s">
        <v>2368</v>
      </c>
      <c r="E15" s="24"/>
      <c r="F15" s="23"/>
      <c r="G15" s="24">
        <v>1</v>
      </c>
      <c r="H15" s="25" t="s">
        <v>551</v>
      </c>
      <c r="I15" s="26">
        <v>42428</v>
      </c>
      <c r="J15" s="26">
        <v>42428</v>
      </c>
      <c r="K15" s="27">
        <v>18000</v>
      </c>
      <c r="L15" s="28">
        <v>13582.5</v>
      </c>
      <c r="M15" s="28">
        <v>16380</v>
      </c>
      <c r="N15" s="29">
        <v>0.74</v>
      </c>
      <c r="O15" s="28">
        <v>12120</v>
      </c>
      <c r="P15" s="30"/>
      <c r="Q15" s="31" t="s">
        <v>476</v>
      </c>
    </row>
    <row r="16" ht="15.75" customHeight="1" spans="1:17">
      <c r="A16" s="18">
        <v>9</v>
      </c>
      <c r="B16" s="32"/>
      <c r="C16" s="22" t="s">
        <v>2369</v>
      </c>
      <c r="D16" s="23" t="s">
        <v>2355</v>
      </c>
      <c r="E16" s="24"/>
      <c r="F16" s="23"/>
      <c r="G16" s="24">
        <v>1</v>
      </c>
      <c r="H16" s="25" t="s">
        <v>551</v>
      </c>
      <c r="I16" s="26">
        <v>42614</v>
      </c>
      <c r="J16" s="26">
        <v>42614</v>
      </c>
      <c r="K16" s="27">
        <v>16200</v>
      </c>
      <c r="L16" s="28">
        <v>13122</v>
      </c>
      <c r="M16" s="28">
        <v>16200</v>
      </c>
      <c r="N16" s="29">
        <v>0.84</v>
      </c>
      <c r="O16" s="28">
        <v>13610</v>
      </c>
      <c r="P16" s="30"/>
      <c r="Q16" s="31" t="s">
        <v>476</v>
      </c>
    </row>
    <row r="17" ht="15.75" customHeight="1" spans="1:17">
      <c r="A17" s="18">
        <v>10</v>
      </c>
      <c r="B17" s="32"/>
      <c r="C17" s="22" t="s">
        <v>2370</v>
      </c>
      <c r="D17" s="23" t="s">
        <v>2371</v>
      </c>
      <c r="E17" s="24" t="s">
        <v>2372</v>
      </c>
      <c r="F17" s="23"/>
      <c r="G17" s="24">
        <v>1</v>
      </c>
      <c r="H17" s="25" t="s">
        <v>551</v>
      </c>
      <c r="I17" s="26">
        <v>42579</v>
      </c>
      <c r="J17" s="26">
        <v>42579</v>
      </c>
      <c r="K17" s="27">
        <v>2950</v>
      </c>
      <c r="L17" s="28">
        <v>2342.9</v>
      </c>
      <c r="M17" s="28">
        <v>2680</v>
      </c>
      <c r="N17" s="29">
        <v>0.73</v>
      </c>
      <c r="O17" s="28">
        <v>1960</v>
      </c>
      <c r="P17" s="30"/>
      <c r="Q17" s="31" t="s">
        <v>476</v>
      </c>
    </row>
    <row r="18" ht="15.75" customHeight="1" spans="1:17">
      <c r="A18" s="18">
        <v>11</v>
      </c>
      <c r="B18" s="32"/>
      <c r="C18" s="22" t="s">
        <v>2373</v>
      </c>
      <c r="D18" s="23" t="s">
        <v>2374</v>
      </c>
      <c r="E18" s="24"/>
      <c r="F18" s="23"/>
      <c r="G18" s="24">
        <v>1</v>
      </c>
      <c r="H18" s="25" t="s">
        <v>551</v>
      </c>
      <c r="I18" s="26">
        <v>42579</v>
      </c>
      <c r="J18" s="26">
        <v>42579</v>
      </c>
      <c r="K18" s="27">
        <v>1600</v>
      </c>
      <c r="L18" s="28">
        <v>1270.58</v>
      </c>
      <c r="M18" s="28">
        <v>1460</v>
      </c>
      <c r="N18" s="29">
        <v>0.73</v>
      </c>
      <c r="O18" s="28">
        <v>1070</v>
      </c>
      <c r="P18" s="30"/>
      <c r="Q18" s="31" t="s">
        <v>476</v>
      </c>
    </row>
    <row r="19" ht="15.75" customHeight="1" spans="1:17">
      <c r="A19" s="18">
        <v>12</v>
      </c>
      <c r="B19" s="32"/>
      <c r="C19" s="22" t="s">
        <v>2375</v>
      </c>
      <c r="D19" s="23" t="s">
        <v>2376</v>
      </c>
      <c r="E19" s="24"/>
      <c r="F19" s="23"/>
      <c r="G19" s="24">
        <v>1</v>
      </c>
      <c r="H19" s="25" t="s">
        <v>2353</v>
      </c>
      <c r="I19" s="26">
        <v>42644</v>
      </c>
      <c r="J19" s="26">
        <v>42644</v>
      </c>
      <c r="K19" s="27">
        <v>103600</v>
      </c>
      <c r="L19" s="28">
        <v>84736.09</v>
      </c>
      <c r="M19" s="28">
        <v>98420</v>
      </c>
      <c r="N19" s="29">
        <v>0.82</v>
      </c>
      <c r="O19" s="28">
        <v>80700</v>
      </c>
      <c r="P19" s="30"/>
      <c r="Q19" s="31" t="s">
        <v>476</v>
      </c>
    </row>
    <row r="20" ht="15.75" customHeight="1" spans="1:17">
      <c r="A20" s="18">
        <v>13</v>
      </c>
      <c r="B20" s="32"/>
      <c r="C20" s="22" t="s">
        <v>2377</v>
      </c>
      <c r="D20" s="23" t="s">
        <v>2378</v>
      </c>
      <c r="E20" s="24" t="s">
        <v>2379</v>
      </c>
      <c r="F20" s="23" t="s">
        <v>2380</v>
      </c>
      <c r="G20" s="24">
        <v>2</v>
      </c>
      <c r="H20" s="25" t="s">
        <v>551</v>
      </c>
      <c r="I20" s="26">
        <v>43159</v>
      </c>
      <c r="J20" s="26">
        <v>43159</v>
      </c>
      <c r="K20" s="27">
        <v>658000</v>
      </c>
      <c r="L20" s="28">
        <v>621535.81</v>
      </c>
      <c r="M20" s="28">
        <v>658000</v>
      </c>
      <c r="N20" s="29">
        <v>0.93</v>
      </c>
      <c r="O20" s="28">
        <v>611940</v>
      </c>
      <c r="P20" s="30"/>
      <c r="Q20" s="31" t="s">
        <v>476</v>
      </c>
    </row>
    <row r="21" ht="15.75" customHeight="1" spans="1:17">
      <c r="A21" s="18">
        <v>14</v>
      </c>
      <c r="B21" s="32"/>
      <c r="C21" s="22" t="s">
        <v>2381</v>
      </c>
      <c r="D21" s="23" t="s">
        <v>2382</v>
      </c>
      <c r="E21" s="24"/>
      <c r="F21" s="23"/>
      <c r="G21" s="24">
        <v>1</v>
      </c>
      <c r="H21" s="25" t="s">
        <v>2353</v>
      </c>
      <c r="I21" s="26">
        <v>43370</v>
      </c>
      <c r="J21" s="26">
        <v>43370</v>
      </c>
      <c r="K21" s="27">
        <v>98833</v>
      </c>
      <c r="L21" s="28">
        <v>98833</v>
      </c>
      <c r="M21" s="28">
        <v>98830</v>
      </c>
      <c r="N21" s="29">
        <v>0.96</v>
      </c>
      <c r="O21" s="33">
        <v>94880</v>
      </c>
      <c r="P21" s="30"/>
      <c r="Q21" s="31" t="s">
        <v>476</v>
      </c>
    </row>
    <row r="22" ht="15.75" customHeight="1" spans="1:17">
      <c r="A22" s="18">
        <v>15</v>
      </c>
      <c r="B22" s="32"/>
      <c r="C22" s="22" t="s">
        <v>2383</v>
      </c>
      <c r="D22" s="23" t="s">
        <v>2384</v>
      </c>
      <c r="E22" s="24"/>
      <c r="F22" s="23" t="s">
        <v>2385</v>
      </c>
      <c r="G22" s="24">
        <v>1</v>
      </c>
      <c r="H22" s="25" t="s">
        <v>2353</v>
      </c>
      <c r="I22" s="26">
        <v>42505</v>
      </c>
      <c r="J22" s="26">
        <v>42505</v>
      </c>
      <c r="K22" s="27">
        <v>71900</v>
      </c>
      <c r="L22" s="28">
        <v>55962.12</v>
      </c>
      <c r="M22" s="28">
        <v>68310</v>
      </c>
      <c r="N22" s="29">
        <v>0.76</v>
      </c>
      <c r="O22" s="33">
        <v>51920</v>
      </c>
      <c r="P22" s="34"/>
      <c r="Q22" s="31" t="s">
        <v>476</v>
      </c>
    </row>
    <row r="23" ht="15.75" customHeight="1" spans="1:17">
      <c r="A23" s="18">
        <v>16</v>
      </c>
      <c r="B23" s="32"/>
      <c r="C23" s="22" t="s">
        <v>2386</v>
      </c>
      <c r="D23" s="23" t="s">
        <v>2387</v>
      </c>
      <c r="E23" s="24" t="s">
        <v>2388</v>
      </c>
      <c r="F23" s="22"/>
      <c r="G23" s="24">
        <v>1</v>
      </c>
      <c r="H23" s="25" t="s">
        <v>626</v>
      </c>
      <c r="I23" s="26">
        <v>42428</v>
      </c>
      <c r="J23" s="26">
        <v>42428</v>
      </c>
      <c r="K23" s="27">
        <v>85900</v>
      </c>
      <c r="L23" s="28">
        <v>43737.52</v>
      </c>
      <c r="M23" s="28">
        <v>69050</v>
      </c>
      <c r="N23" s="29">
        <v>0.69</v>
      </c>
      <c r="O23" s="28">
        <v>47640</v>
      </c>
      <c r="P23" s="34"/>
      <c r="Q23" s="31" t="s">
        <v>476</v>
      </c>
    </row>
    <row r="24" ht="15.75" customHeight="1" spans="1:17">
      <c r="A24" s="18">
        <v>17</v>
      </c>
      <c r="B24" s="32"/>
      <c r="C24" s="22" t="s">
        <v>2389</v>
      </c>
      <c r="D24" s="23" t="s">
        <v>2390</v>
      </c>
      <c r="E24" s="24"/>
      <c r="F24" s="22"/>
      <c r="G24" s="24">
        <v>1</v>
      </c>
      <c r="H24" s="25" t="s">
        <v>551</v>
      </c>
      <c r="I24" s="26">
        <v>42517</v>
      </c>
      <c r="J24" s="26">
        <v>42517</v>
      </c>
      <c r="K24" s="27">
        <v>1750</v>
      </c>
      <c r="L24" s="28">
        <v>974.12</v>
      </c>
      <c r="M24" s="28">
        <v>1700</v>
      </c>
      <c r="N24" s="29">
        <v>0.77</v>
      </c>
      <c r="O24" s="28">
        <v>1310</v>
      </c>
      <c r="P24" s="34"/>
      <c r="Q24" s="31" t="s">
        <v>476</v>
      </c>
    </row>
    <row r="25" ht="15.75" customHeight="1" spans="1:17">
      <c r="A25" s="18">
        <v>18</v>
      </c>
      <c r="B25" s="32"/>
      <c r="C25" s="22" t="s">
        <v>2391</v>
      </c>
      <c r="D25" s="23" t="s">
        <v>2365</v>
      </c>
      <c r="E25" s="24"/>
      <c r="F25" s="22" t="s">
        <v>2366</v>
      </c>
      <c r="G25" s="24">
        <v>1</v>
      </c>
      <c r="H25" s="25" t="s">
        <v>551</v>
      </c>
      <c r="I25" s="26">
        <v>41456</v>
      </c>
      <c r="J25" s="26">
        <v>41456</v>
      </c>
      <c r="K25" s="27">
        <v>3450</v>
      </c>
      <c r="L25" s="28">
        <v>172.5</v>
      </c>
      <c r="M25" s="28">
        <v>2690</v>
      </c>
      <c r="N25" s="29">
        <v>0.28</v>
      </c>
      <c r="O25" s="28">
        <v>750</v>
      </c>
      <c r="P25" s="34"/>
      <c r="Q25" s="31" t="s">
        <v>476</v>
      </c>
    </row>
    <row r="26" ht="15.75" customHeight="1" spans="1:17">
      <c r="A26" s="18">
        <v>19</v>
      </c>
      <c r="B26" s="32"/>
      <c r="C26" s="22" t="s">
        <v>2392</v>
      </c>
      <c r="D26" s="23" t="s">
        <v>2365</v>
      </c>
      <c r="E26" s="24"/>
      <c r="F26" s="22" t="s">
        <v>2366</v>
      </c>
      <c r="G26" s="24">
        <v>1</v>
      </c>
      <c r="H26" s="25" t="s">
        <v>551</v>
      </c>
      <c r="I26" s="26">
        <v>41456</v>
      </c>
      <c r="J26" s="26">
        <v>41456</v>
      </c>
      <c r="K26" s="27">
        <v>3450</v>
      </c>
      <c r="L26" s="28">
        <v>172.5</v>
      </c>
      <c r="M26" s="28">
        <v>2690</v>
      </c>
      <c r="N26" s="29">
        <v>0.28</v>
      </c>
      <c r="O26" s="28">
        <v>750</v>
      </c>
      <c r="P26" s="34"/>
      <c r="Q26" s="31" t="s">
        <v>476</v>
      </c>
    </row>
    <row r="27" ht="15.75" customHeight="1" spans="1:17">
      <c r="A27" s="18">
        <v>20</v>
      </c>
      <c r="B27" s="32"/>
      <c r="C27" s="22" t="s">
        <v>2393</v>
      </c>
      <c r="D27" s="23" t="s">
        <v>2394</v>
      </c>
      <c r="E27" s="24"/>
      <c r="F27" s="22"/>
      <c r="G27" s="24">
        <v>1</v>
      </c>
      <c r="H27" s="25" t="s">
        <v>551</v>
      </c>
      <c r="I27" s="26">
        <v>41548</v>
      </c>
      <c r="J27" s="26">
        <v>41548</v>
      </c>
      <c r="K27" s="27">
        <v>8300</v>
      </c>
      <c r="L27" s="28">
        <v>546.22</v>
      </c>
      <c r="M27" s="28">
        <v>6720</v>
      </c>
      <c r="N27" s="29">
        <v>0.45</v>
      </c>
      <c r="O27" s="28">
        <v>3020</v>
      </c>
      <c r="P27" s="34"/>
      <c r="Q27" s="31" t="s">
        <v>476</v>
      </c>
    </row>
    <row r="28" ht="15.75" customHeight="1" spans="1:17">
      <c r="A28" s="18">
        <v>21</v>
      </c>
      <c r="B28" s="32"/>
      <c r="C28" s="22" t="s">
        <v>2395</v>
      </c>
      <c r="D28" s="22" t="s">
        <v>2396</v>
      </c>
      <c r="E28" s="24"/>
      <c r="F28" s="22"/>
      <c r="G28" s="24">
        <v>1</v>
      </c>
      <c r="H28" s="25" t="s">
        <v>551</v>
      </c>
      <c r="I28" s="26">
        <v>41640</v>
      </c>
      <c r="J28" s="26">
        <v>41640</v>
      </c>
      <c r="K28" s="27">
        <v>1200</v>
      </c>
      <c r="L28" s="28">
        <v>136</v>
      </c>
      <c r="M28" s="28">
        <v>960</v>
      </c>
      <c r="N28" s="29">
        <v>0.35</v>
      </c>
      <c r="O28" s="28">
        <v>340</v>
      </c>
      <c r="P28" s="34"/>
      <c r="Q28" s="31" t="s">
        <v>476</v>
      </c>
    </row>
    <row r="29" ht="15.75" customHeight="1" spans="1:17">
      <c r="A29" s="18">
        <v>22</v>
      </c>
      <c r="B29" s="32"/>
      <c r="C29" s="22" t="s">
        <v>2397</v>
      </c>
      <c r="D29" s="23" t="s">
        <v>2396</v>
      </c>
      <c r="E29" s="24"/>
      <c r="F29" s="22"/>
      <c r="G29" s="24">
        <v>1</v>
      </c>
      <c r="H29" s="25" t="s">
        <v>551</v>
      </c>
      <c r="I29" s="26">
        <v>41640</v>
      </c>
      <c r="J29" s="26">
        <v>41640</v>
      </c>
      <c r="K29" s="27">
        <v>1200</v>
      </c>
      <c r="L29" s="28">
        <v>136</v>
      </c>
      <c r="M29" s="28">
        <v>960</v>
      </c>
      <c r="N29" s="29">
        <v>0.35</v>
      </c>
      <c r="O29" s="28">
        <v>340</v>
      </c>
      <c r="P29" s="34"/>
      <c r="Q29" s="31" t="s">
        <v>476</v>
      </c>
    </row>
    <row r="30" ht="15.75" customHeight="1" spans="1:17">
      <c r="A30" s="18">
        <v>23</v>
      </c>
      <c r="B30" s="32"/>
      <c r="C30" s="22" t="s">
        <v>2398</v>
      </c>
      <c r="D30" s="23" t="s">
        <v>2399</v>
      </c>
      <c r="E30" s="24"/>
      <c r="F30" s="22"/>
      <c r="G30" s="24">
        <v>1</v>
      </c>
      <c r="H30" s="25" t="s">
        <v>551</v>
      </c>
      <c r="I30" s="26">
        <v>41852</v>
      </c>
      <c r="J30" s="26">
        <v>41852</v>
      </c>
      <c r="K30" s="35">
        <v>20000</v>
      </c>
      <c r="L30" s="28">
        <v>4483.17</v>
      </c>
      <c r="M30" s="28">
        <v>20000</v>
      </c>
      <c r="N30" s="29">
        <v>0.61</v>
      </c>
      <c r="O30" s="28">
        <v>12200</v>
      </c>
      <c r="P30" s="34"/>
      <c r="Q30" s="31" t="s">
        <v>476</v>
      </c>
    </row>
    <row r="31" ht="15.75" customHeight="1" spans="1:17">
      <c r="A31" s="18">
        <v>24</v>
      </c>
      <c r="B31" s="32"/>
      <c r="C31" s="22" t="s">
        <v>2400</v>
      </c>
      <c r="D31" s="23" t="s">
        <v>2394</v>
      </c>
      <c r="E31" s="24"/>
      <c r="F31" s="23"/>
      <c r="G31" s="24">
        <v>1</v>
      </c>
      <c r="H31" s="25" t="s">
        <v>626</v>
      </c>
      <c r="I31" s="26">
        <v>41974</v>
      </c>
      <c r="J31" s="26">
        <v>41974</v>
      </c>
      <c r="K31" s="27">
        <v>5350</v>
      </c>
      <c r="L31" s="28">
        <v>1538.05</v>
      </c>
      <c r="M31" s="28">
        <v>4390</v>
      </c>
      <c r="N31" s="29">
        <v>0.57</v>
      </c>
      <c r="O31" s="28">
        <v>2500</v>
      </c>
      <c r="P31" s="34"/>
      <c r="Q31" s="31" t="s">
        <v>476</v>
      </c>
    </row>
    <row r="32" ht="15.75" customHeight="1" spans="1:17">
      <c r="A32" s="18">
        <v>25</v>
      </c>
      <c r="B32" s="32"/>
      <c r="C32" s="22" t="s">
        <v>2401</v>
      </c>
      <c r="D32" s="23" t="s">
        <v>2402</v>
      </c>
      <c r="E32" s="24"/>
      <c r="F32" s="22"/>
      <c r="G32" s="24">
        <v>2</v>
      </c>
      <c r="H32" s="25" t="s">
        <v>551</v>
      </c>
      <c r="I32" s="26">
        <v>41852</v>
      </c>
      <c r="J32" s="26">
        <v>41852</v>
      </c>
      <c r="K32" s="27">
        <v>7800</v>
      </c>
      <c r="L32" s="28">
        <v>1748.5</v>
      </c>
      <c r="M32" s="28">
        <v>6860</v>
      </c>
      <c r="N32" s="29">
        <v>0.53</v>
      </c>
      <c r="O32" s="28">
        <v>3640</v>
      </c>
      <c r="P32" s="34"/>
      <c r="Q32" s="31" t="s">
        <v>476</v>
      </c>
    </row>
    <row r="33" ht="15.75" customHeight="1" spans="1:17">
      <c r="A33" s="18">
        <v>26</v>
      </c>
      <c r="B33" s="32"/>
      <c r="C33" s="22" t="s">
        <v>2403</v>
      </c>
      <c r="D33" s="23" t="s">
        <v>2404</v>
      </c>
      <c r="E33" s="24"/>
      <c r="F33" s="22"/>
      <c r="G33" s="24">
        <v>1</v>
      </c>
      <c r="H33" s="25" t="s">
        <v>551</v>
      </c>
      <c r="I33" s="26">
        <v>41974</v>
      </c>
      <c r="J33" s="26">
        <v>41974</v>
      </c>
      <c r="K33" s="27">
        <v>8300</v>
      </c>
      <c r="L33" s="28">
        <v>2386.1</v>
      </c>
      <c r="M33" s="28">
        <v>7470</v>
      </c>
      <c r="N33" s="29">
        <v>0.57</v>
      </c>
      <c r="O33" s="28">
        <v>4260</v>
      </c>
      <c r="P33" s="34"/>
      <c r="Q33" s="31" t="s">
        <v>476</v>
      </c>
    </row>
    <row r="34" ht="15.75" customHeight="1" spans="1:17">
      <c r="A34" s="18">
        <v>27</v>
      </c>
      <c r="B34" s="32"/>
      <c r="C34" s="22" t="s">
        <v>2405</v>
      </c>
      <c r="D34" s="23" t="s">
        <v>2406</v>
      </c>
      <c r="E34" s="24"/>
      <c r="F34" s="22"/>
      <c r="G34" s="24">
        <v>1</v>
      </c>
      <c r="H34" s="25" t="s">
        <v>551</v>
      </c>
      <c r="I34" s="26">
        <v>42036</v>
      </c>
      <c r="J34" s="26">
        <v>42036</v>
      </c>
      <c r="K34" s="36">
        <v>4500</v>
      </c>
      <c r="L34" s="28">
        <v>1436.25</v>
      </c>
      <c r="M34" s="28">
        <v>4280</v>
      </c>
      <c r="N34" s="29">
        <v>0.65</v>
      </c>
      <c r="O34" s="28">
        <v>2780</v>
      </c>
      <c r="P34" s="34"/>
      <c r="Q34" s="31" t="s">
        <v>476</v>
      </c>
    </row>
    <row r="35" ht="15.75" customHeight="1" spans="1:17">
      <c r="A35" s="18">
        <v>28</v>
      </c>
      <c r="B35" s="32"/>
      <c r="C35" s="22" t="s">
        <v>2407</v>
      </c>
      <c r="D35" s="22" t="s">
        <v>2408</v>
      </c>
      <c r="E35" s="24"/>
      <c r="F35" s="22"/>
      <c r="G35" s="24">
        <v>1</v>
      </c>
      <c r="H35" s="25" t="s">
        <v>551</v>
      </c>
      <c r="I35" s="26">
        <v>42036</v>
      </c>
      <c r="J35" s="26">
        <v>42036</v>
      </c>
      <c r="K35" s="36">
        <v>11500</v>
      </c>
      <c r="L35" s="28">
        <v>3670.56</v>
      </c>
      <c r="M35" s="28">
        <v>10930</v>
      </c>
      <c r="N35" s="29">
        <v>0.65</v>
      </c>
      <c r="O35" s="28">
        <v>7100</v>
      </c>
      <c r="P35" s="34"/>
      <c r="Q35" s="31" t="s">
        <v>476</v>
      </c>
    </row>
    <row r="36" ht="15.75" customHeight="1" spans="1:17">
      <c r="A36" s="18">
        <v>29</v>
      </c>
      <c r="B36" s="32"/>
      <c r="C36" s="22" t="s">
        <v>2409</v>
      </c>
      <c r="D36" s="23" t="s">
        <v>2410</v>
      </c>
      <c r="E36" s="24"/>
      <c r="F36" s="22"/>
      <c r="G36" s="24">
        <v>2</v>
      </c>
      <c r="H36" s="25" t="s">
        <v>551</v>
      </c>
      <c r="I36" s="26">
        <v>42036</v>
      </c>
      <c r="J36" s="26">
        <v>42036</v>
      </c>
      <c r="K36" s="36">
        <v>2559</v>
      </c>
      <c r="L36" s="28">
        <v>816.64</v>
      </c>
      <c r="M36" s="28">
        <v>2180</v>
      </c>
      <c r="N36" s="29">
        <v>0.48</v>
      </c>
      <c r="O36" s="28">
        <v>1050</v>
      </c>
      <c r="P36" s="34"/>
      <c r="Q36" s="31" t="s">
        <v>476</v>
      </c>
    </row>
    <row r="37" ht="15.75" customHeight="1" spans="1:17">
      <c r="A37" s="18">
        <v>30</v>
      </c>
      <c r="B37" s="32"/>
      <c r="C37" s="22" t="s">
        <v>2411</v>
      </c>
      <c r="D37" s="23" t="s">
        <v>2410</v>
      </c>
      <c r="E37" s="24"/>
      <c r="F37" s="22"/>
      <c r="G37" s="24">
        <v>2</v>
      </c>
      <c r="H37" s="25" t="s">
        <v>551</v>
      </c>
      <c r="I37" s="26">
        <v>42036</v>
      </c>
      <c r="J37" s="26">
        <v>42036</v>
      </c>
      <c r="K37" s="36">
        <v>2559</v>
      </c>
      <c r="L37" s="28">
        <v>816.64</v>
      </c>
      <c r="M37" s="28">
        <v>2180</v>
      </c>
      <c r="N37" s="29">
        <v>0.48</v>
      </c>
      <c r="O37" s="28">
        <v>1050</v>
      </c>
      <c r="P37" s="34"/>
      <c r="Q37" s="31" t="s">
        <v>476</v>
      </c>
    </row>
    <row r="38" ht="15.75" customHeight="1" spans="1:17">
      <c r="A38" s="18">
        <v>31</v>
      </c>
      <c r="B38" s="32"/>
      <c r="C38" s="22" t="s">
        <v>2412</v>
      </c>
      <c r="D38" s="22" t="s">
        <v>2410</v>
      </c>
      <c r="E38" s="24"/>
      <c r="F38" s="22"/>
      <c r="G38" s="24">
        <v>2</v>
      </c>
      <c r="H38" s="25" t="s">
        <v>551</v>
      </c>
      <c r="I38" s="26">
        <v>42036</v>
      </c>
      <c r="J38" s="26">
        <v>42036</v>
      </c>
      <c r="K38" s="36">
        <v>2559</v>
      </c>
      <c r="L38" s="28">
        <v>816.64</v>
      </c>
      <c r="M38" s="28">
        <v>2180</v>
      </c>
      <c r="N38" s="29">
        <v>0.48</v>
      </c>
      <c r="O38" s="28">
        <v>1050</v>
      </c>
      <c r="P38" s="34"/>
      <c r="Q38" s="31" t="s">
        <v>476</v>
      </c>
    </row>
    <row r="39" ht="15.75" customHeight="1" spans="1:17">
      <c r="A39" s="18">
        <v>32</v>
      </c>
      <c r="B39" s="32"/>
      <c r="C39" s="22" t="s">
        <v>2413</v>
      </c>
      <c r="D39" s="22" t="s">
        <v>2414</v>
      </c>
      <c r="E39" s="24"/>
      <c r="F39" s="22"/>
      <c r="G39" s="24">
        <v>1</v>
      </c>
      <c r="H39" s="25" t="s">
        <v>551</v>
      </c>
      <c r="I39" s="26">
        <v>42036</v>
      </c>
      <c r="J39" s="26">
        <v>42036</v>
      </c>
      <c r="K39" s="27">
        <v>1800</v>
      </c>
      <c r="L39" s="28">
        <v>574.5</v>
      </c>
      <c r="M39" s="28">
        <v>1710</v>
      </c>
      <c r="N39" s="29">
        <v>0.65</v>
      </c>
      <c r="O39" s="28">
        <v>1110</v>
      </c>
      <c r="P39" s="34"/>
      <c r="Q39" s="31" t="s">
        <v>476</v>
      </c>
    </row>
    <row r="40" ht="15.75" customHeight="1" spans="1:17">
      <c r="A40" s="18">
        <v>33</v>
      </c>
      <c r="B40" s="32"/>
      <c r="C40" s="22" t="s">
        <v>2415</v>
      </c>
      <c r="D40" s="22" t="s">
        <v>2416</v>
      </c>
      <c r="E40" s="24"/>
      <c r="F40" s="22"/>
      <c r="G40" s="24">
        <v>1</v>
      </c>
      <c r="H40" s="25" t="s">
        <v>551</v>
      </c>
      <c r="I40" s="26">
        <v>42064</v>
      </c>
      <c r="J40" s="26">
        <v>42064</v>
      </c>
      <c r="K40" s="27">
        <v>2350</v>
      </c>
      <c r="L40" s="28">
        <v>787.18</v>
      </c>
      <c r="M40" s="28">
        <v>2000</v>
      </c>
      <c r="N40" s="29">
        <v>0.49</v>
      </c>
      <c r="O40" s="28">
        <v>980</v>
      </c>
      <c r="P40" s="34"/>
      <c r="Q40" s="31" t="s">
        <v>476</v>
      </c>
    </row>
    <row r="41" ht="15.75" customHeight="1" spans="1:17">
      <c r="A41" s="18">
        <v>34</v>
      </c>
      <c r="B41" s="32"/>
      <c r="C41" s="22" t="s">
        <v>2417</v>
      </c>
      <c r="D41" s="23" t="s">
        <v>2416</v>
      </c>
      <c r="E41" s="24"/>
      <c r="F41" s="22"/>
      <c r="G41" s="24">
        <v>1</v>
      </c>
      <c r="H41" s="25" t="s">
        <v>551</v>
      </c>
      <c r="I41" s="26">
        <v>42095</v>
      </c>
      <c r="J41" s="26">
        <v>42095</v>
      </c>
      <c r="K41" s="27">
        <v>2350</v>
      </c>
      <c r="L41" s="28">
        <v>824.39</v>
      </c>
      <c r="M41" s="28">
        <v>2000</v>
      </c>
      <c r="N41" s="29">
        <v>0.5</v>
      </c>
      <c r="O41" s="28">
        <v>1000</v>
      </c>
      <c r="P41" s="34"/>
      <c r="Q41" s="31" t="s">
        <v>476</v>
      </c>
    </row>
    <row r="42" ht="15.75" customHeight="1" spans="1:17">
      <c r="A42" s="18">
        <v>35</v>
      </c>
      <c r="B42" s="32"/>
      <c r="C42" s="22" t="s">
        <v>2418</v>
      </c>
      <c r="D42" s="22" t="s">
        <v>2419</v>
      </c>
      <c r="E42" s="22"/>
      <c r="F42" s="22"/>
      <c r="G42" s="24">
        <v>1</v>
      </c>
      <c r="H42" s="25" t="s">
        <v>551</v>
      </c>
      <c r="I42" s="26">
        <v>42563</v>
      </c>
      <c r="J42" s="26">
        <v>42563</v>
      </c>
      <c r="K42" s="27">
        <v>2490</v>
      </c>
      <c r="L42" s="28">
        <v>1464.82</v>
      </c>
      <c r="M42" s="28">
        <v>2270</v>
      </c>
      <c r="N42" s="29">
        <v>0.78</v>
      </c>
      <c r="O42" s="28">
        <v>1770</v>
      </c>
      <c r="P42" s="34"/>
      <c r="Q42" s="31" t="s">
        <v>476</v>
      </c>
    </row>
    <row r="43" ht="15.75" customHeight="1" spans="1:17">
      <c r="A43" s="18">
        <v>36</v>
      </c>
      <c r="B43" s="32"/>
      <c r="C43" s="22" t="s">
        <v>2420</v>
      </c>
      <c r="D43" s="22" t="s">
        <v>2421</v>
      </c>
      <c r="E43" s="24"/>
      <c r="F43" s="22"/>
      <c r="G43" s="24">
        <v>1</v>
      </c>
      <c r="H43" s="25" t="s">
        <v>551</v>
      </c>
      <c r="I43" s="26">
        <v>42614</v>
      </c>
      <c r="J43" s="26">
        <v>42614</v>
      </c>
      <c r="K43" s="27">
        <v>34800</v>
      </c>
      <c r="L43" s="28">
        <v>21576</v>
      </c>
      <c r="M43" s="28">
        <v>31320</v>
      </c>
      <c r="N43" s="29">
        <v>0.68</v>
      </c>
      <c r="O43" s="28">
        <v>21300</v>
      </c>
      <c r="P43" s="34"/>
      <c r="Q43" s="31" t="s">
        <v>476</v>
      </c>
    </row>
    <row r="44" ht="15.75" customHeight="1" spans="1:17">
      <c r="A44" s="18">
        <v>37</v>
      </c>
      <c r="B44" s="32"/>
      <c r="C44" s="22" t="s">
        <v>2422</v>
      </c>
      <c r="D44" s="22" t="s">
        <v>2421</v>
      </c>
      <c r="E44" s="22"/>
      <c r="F44" s="22"/>
      <c r="G44" s="24">
        <v>5</v>
      </c>
      <c r="H44" s="25" t="s">
        <v>551</v>
      </c>
      <c r="I44" s="26">
        <v>42808</v>
      </c>
      <c r="J44" s="26">
        <v>42808</v>
      </c>
      <c r="K44" s="27">
        <v>2000</v>
      </c>
      <c r="L44" s="28">
        <v>1429.94</v>
      </c>
      <c r="M44" s="28">
        <v>1900</v>
      </c>
      <c r="N44" s="29">
        <v>0.75</v>
      </c>
      <c r="O44" s="28">
        <v>1430</v>
      </c>
      <c r="P44" s="34"/>
      <c r="Q44" s="31" t="s">
        <v>476</v>
      </c>
    </row>
    <row r="45" ht="15.75" customHeight="1" spans="1:17">
      <c r="A45" s="18">
        <v>38</v>
      </c>
      <c r="B45" s="32"/>
      <c r="C45" s="22" t="s">
        <v>2423</v>
      </c>
      <c r="D45" s="22" t="s">
        <v>2424</v>
      </c>
      <c r="E45" s="22"/>
      <c r="F45" s="22"/>
      <c r="G45" s="24">
        <v>2</v>
      </c>
      <c r="H45" s="25" t="s">
        <v>551</v>
      </c>
      <c r="I45" s="26">
        <v>42808</v>
      </c>
      <c r="J45" s="26">
        <v>42808</v>
      </c>
      <c r="K45" s="27">
        <v>2700</v>
      </c>
      <c r="L45" s="28">
        <v>1930.5</v>
      </c>
      <c r="M45" s="28">
        <v>2570</v>
      </c>
      <c r="N45" s="29">
        <v>0.75</v>
      </c>
      <c r="O45" s="28">
        <v>1930</v>
      </c>
      <c r="P45" s="34"/>
      <c r="Q45" s="31" t="s">
        <v>476</v>
      </c>
    </row>
    <row r="46" ht="15.75" customHeight="1" spans="1:17">
      <c r="A46" s="18">
        <v>39</v>
      </c>
      <c r="B46" s="32"/>
      <c r="C46" s="22" t="s">
        <v>2425</v>
      </c>
      <c r="D46" s="22" t="s">
        <v>2426</v>
      </c>
      <c r="E46" s="22"/>
      <c r="F46" s="22"/>
      <c r="G46" s="24">
        <v>2</v>
      </c>
      <c r="H46" s="25" t="s">
        <v>551</v>
      </c>
      <c r="I46" s="26">
        <v>42840</v>
      </c>
      <c r="J46" s="26">
        <v>42840</v>
      </c>
      <c r="K46" s="27">
        <v>6200</v>
      </c>
      <c r="L46" s="28">
        <v>4531.11</v>
      </c>
      <c r="M46" s="28">
        <v>5890</v>
      </c>
      <c r="N46" s="29">
        <v>0.75</v>
      </c>
      <c r="O46" s="28">
        <v>4420</v>
      </c>
      <c r="P46" s="34"/>
      <c r="Q46" s="31" t="s">
        <v>476</v>
      </c>
    </row>
    <row r="47" ht="15.75" customHeight="1" spans="1:17">
      <c r="A47" s="18">
        <v>40</v>
      </c>
      <c r="B47" s="32"/>
      <c r="C47" s="22" t="s">
        <v>2427</v>
      </c>
      <c r="D47" s="22" t="s">
        <v>2428</v>
      </c>
      <c r="E47" s="22" t="s">
        <v>2429</v>
      </c>
      <c r="F47" s="22"/>
      <c r="G47" s="24">
        <v>1</v>
      </c>
      <c r="H47" s="25" t="s">
        <v>551</v>
      </c>
      <c r="I47" s="26">
        <v>42840</v>
      </c>
      <c r="J47" s="26">
        <v>42840</v>
      </c>
      <c r="K47" s="27">
        <v>2800</v>
      </c>
      <c r="L47" s="28">
        <v>2046.39</v>
      </c>
      <c r="M47" s="28">
        <v>2800</v>
      </c>
      <c r="N47" s="29">
        <v>0.83</v>
      </c>
      <c r="O47" s="28">
        <v>2320</v>
      </c>
      <c r="P47" s="34"/>
      <c r="Q47" s="31" t="s">
        <v>476</v>
      </c>
    </row>
    <row r="48" ht="15.75" customHeight="1" spans="1:17">
      <c r="A48" s="18">
        <v>41</v>
      </c>
      <c r="B48" s="32"/>
      <c r="C48" s="22" t="s">
        <v>2430</v>
      </c>
      <c r="D48" s="22" t="s">
        <v>2431</v>
      </c>
      <c r="E48" s="22"/>
      <c r="F48" s="22"/>
      <c r="G48" s="24">
        <v>1</v>
      </c>
      <c r="H48" s="25" t="s">
        <v>551</v>
      </c>
      <c r="I48" s="26">
        <v>42931</v>
      </c>
      <c r="J48" s="26">
        <v>42931</v>
      </c>
      <c r="K48" s="27">
        <v>3200</v>
      </c>
      <c r="L48" s="28">
        <v>2490.62</v>
      </c>
      <c r="M48" s="28">
        <v>3040</v>
      </c>
      <c r="N48" s="29">
        <v>0.79</v>
      </c>
      <c r="O48" s="28">
        <v>2400</v>
      </c>
      <c r="P48" s="34"/>
      <c r="Q48" s="31" t="s">
        <v>476</v>
      </c>
    </row>
    <row r="49" ht="15.75" customHeight="1" spans="1:17">
      <c r="A49" s="18">
        <v>42</v>
      </c>
      <c r="B49" s="32"/>
      <c r="C49" s="22" t="s">
        <v>2432</v>
      </c>
      <c r="D49" s="22" t="s">
        <v>2419</v>
      </c>
      <c r="E49" s="22"/>
      <c r="F49" s="22"/>
      <c r="G49" s="24">
        <v>2</v>
      </c>
      <c r="H49" s="25" t="s">
        <v>551</v>
      </c>
      <c r="I49" s="26">
        <v>42993</v>
      </c>
      <c r="J49" s="26">
        <v>42993</v>
      </c>
      <c r="K49" s="27">
        <v>3000</v>
      </c>
      <c r="L49" s="28">
        <v>2430</v>
      </c>
      <c r="M49" s="28">
        <v>2850</v>
      </c>
      <c r="N49" s="29">
        <v>0.88</v>
      </c>
      <c r="O49" s="28">
        <v>2510</v>
      </c>
      <c r="P49" s="34"/>
      <c r="Q49" s="31" t="s">
        <v>476</v>
      </c>
    </row>
    <row r="50" ht="15.75" customHeight="1" spans="1:17">
      <c r="A50" s="18">
        <v>43</v>
      </c>
      <c r="B50" s="32"/>
      <c r="C50" s="22" t="s">
        <v>2433</v>
      </c>
      <c r="D50" s="22" t="s">
        <v>2434</v>
      </c>
      <c r="E50" s="22"/>
      <c r="F50" s="22"/>
      <c r="G50" s="24">
        <v>1</v>
      </c>
      <c r="H50" s="25" t="s">
        <v>551</v>
      </c>
      <c r="I50" s="26">
        <v>42962</v>
      </c>
      <c r="J50" s="26">
        <v>42962</v>
      </c>
      <c r="K50" s="27">
        <v>1200</v>
      </c>
      <c r="L50" s="28">
        <v>953</v>
      </c>
      <c r="M50" s="28">
        <v>1140</v>
      </c>
      <c r="N50" s="29">
        <v>0.84</v>
      </c>
      <c r="O50" s="28">
        <v>960</v>
      </c>
      <c r="P50" s="34"/>
      <c r="Q50" s="31" t="s">
        <v>476</v>
      </c>
    </row>
    <row r="51" ht="15.75" customHeight="1" spans="1:17">
      <c r="A51" s="18">
        <v>44</v>
      </c>
      <c r="B51" s="32"/>
      <c r="C51" s="22" t="s">
        <v>2435</v>
      </c>
      <c r="D51" s="22" t="s">
        <v>2436</v>
      </c>
      <c r="E51" s="22"/>
      <c r="F51" s="22"/>
      <c r="G51" s="24">
        <v>1</v>
      </c>
      <c r="H51" s="25" t="s">
        <v>551</v>
      </c>
      <c r="I51" s="26">
        <v>43054</v>
      </c>
      <c r="J51" s="26">
        <v>43054</v>
      </c>
      <c r="K51" s="36">
        <v>9200</v>
      </c>
      <c r="L51" s="28">
        <v>7743.3</v>
      </c>
      <c r="M51" s="28">
        <v>8740</v>
      </c>
      <c r="N51" s="29">
        <v>0.83</v>
      </c>
      <c r="O51" s="28">
        <v>7250</v>
      </c>
      <c r="P51" s="34"/>
      <c r="Q51" s="31" t="s">
        <v>476</v>
      </c>
    </row>
    <row r="52" ht="15.75" customHeight="1" spans="1:17">
      <c r="A52" s="18">
        <v>45</v>
      </c>
      <c r="B52" s="32"/>
      <c r="C52" s="22" t="s">
        <v>2437</v>
      </c>
      <c r="D52" s="22" t="s">
        <v>2438</v>
      </c>
      <c r="E52" s="22"/>
      <c r="F52" s="22"/>
      <c r="G52" s="24">
        <v>1</v>
      </c>
      <c r="H52" s="25" t="s">
        <v>551</v>
      </c>
      <c r="I52" s="26">
        <v>43128</v>
      </c>
      <c r="J52" s="26">
        <v>43128</v>
      </c>
      <c r="K52" s="36">
        <v>1100</v>
      </c>
      <c r="L52" s="28">
        <v>960.64</v>
      </c>
      <c r="M52" s="28">
        <v>1100</v>
      </c>
      <c r="N52" s="29">
        <v>0.85</v>
      </c>
      <c r="O52" s="28">
        <v>940</v>
      </c>
      <c r="P52" s="34"/>
      <c r="Q52" s="31" t="s">
        <v>476</v>
      </c>
    </row>
    <row r="53" ht="15.75" customHeight="1" spans="1:17">
      <c r="A53" s="18">
        <v>46</v>
      </c>
      <c r="B53" s="32"/>
      <c r="C53" s="22" t="s">
        <v>2439</v>
      </c>
      <c r="D53" s="22" t="s">
        <v>2440</v>
      </c>
      <c r="E53" s="22"/>
      <c r="F53" s="22"/>
      <c r="G53" s="24">
        <v>1</v>
      </c>
      <c r="H53" s="25" t="s">
        <v>551</v>
      </c>
      <c r="I53" s="26">
        <v>43131</v>
      </c>
      <c r="J53" s="26">
        <v>43131</v>
      </c>
      <c r="K53" s="36">
        <v>4900</v>
      </c>
      <c r="L53" s="28">
        <v>4279.36</v>
      </c>
      <c r="M53" s="28">
        <v>4900</v>
      </c>
      <c r="N53" s="29">
        <v>0.9</v>
      </c>
      <c r="O53" s="28">
        <v>4410</v>
      </c>
      <c r="P53" s="34"/>
      <c r="Q53" s="31" t="s">
        <v>476</v>
      </c>
    </row>
    <row r="54" ht="15.75" customHeight="1" spans="1:17">
      <c r="A54" s="18">
        <v>47</v>
      </c>
      <c r="B54" s="32"/>
      <c r="C54" s="22" t="s">
        <v>2441</v>
      </c>
      <c r="D54" s="22" t="s">
        <v>2442</v>
      </c>
      <c r="E54" s="22"/>
      <c r="F54" s="22"/>
      <c r="G54" s="24">
        <v>1</v>
      </c>
      <c r="H54" s="25" t="s">
        <v>551</v>
      </c>
      <c r="I54" s="26">
        <v>43132</v>
      </c>
      <c r="J54" s="26">
        <v>43132</v>
      </c>
      <c r="K54" s="36">
        <v>21118</v>
      </c>
      <c r="L54" s="28">
        <v>18777.41</v>
      </c>
      <c r="M54" s="28">
        <v>21120</v>
      </c>
      <c r="N54" s="29">
        <v>0.9</v>
      </c>
      <c r="O54" s="28">
        <v>19010</v>
      </c>
      <c r="P54" s="34"/>
      <c r="Q54" s="31" t="s">
        <v>476</v>
      </c>
    </row>
    <row r="55" ht="15.75" customHeight="1" spans="1:17">
      <c r="A55" s="18">
        <v>48</v>
      </c>
      <c r="B55" s="32"/>
      <c r="C55" s="22" t="s">
        <v>2443</v>
      </c>
      <c r="D55" s="22" t="s">
        <v>2424</v>
      </c>
      <c r="E55" s="22"/>
      <c r="F55" s="22"/>
      <c r="G55" s="24">
        <v>2</v>
      </c>
      <c r="H55" s="25" t="s">
        <v>551</v>
      </c>
      <c r="I55" s="26">
        <v>43159</v>
      </c>
      <c r="J55" s="26">
        <v>43159</v>
      </c>
      <c r="K55" s="36">
        <v>2600</v>
      </c>
      <c r="L55" s="28">
        <v>2311.81</v>
      </c>
      <c r="M55" s="28">
        <v>2600</v>
      </c>
      <c r="N55" s="29">
        <v>0.86</v>
      </c>
      <c r="O55" s="28">
        <v>2240</v>
      </c>
      <c r="P55" s="34"/>
      <c r="Q55" s="31" t="s">
        <v>476</v>
      </c>
    </row>
    <row r="56" ht="15.75" customHeight="1" spans="1:17">
      <c r="A56" s="18">
        <v>49</v>
      </c>
      <c r="B56" s="32"/>
      <c r="C56" s="22" t="s">
        <v>2444</v>
      </c>
      <c r="D56" s="22" t="s">
        <v>2445</v>
      </c>
      <c r="E56" s="22"/>
      <c r="F56" s="22"/>
      <c r="G56" s="24">
        <v>2</v>
      </c>
      <c r="H56" s="25" t="s">
        <v>551</v>
      </c>
      <c r="I56" s="26">
        <v>43190</v>
      </c>
      <c r="J56" s="26">
        <v>43190</v>
      </c>
      <c r="K56" s="27">
        <v>2970</v>
      </c>
      <c r="L56" s="28">
        <v>2687.82</v>
      </c>
      <c r="M56" s="28">
        <v>2970</v>
      </c>
      <c r="N56" s="29">
        <v>0.9</v>
      </c>
      <c r="O56" s="28">
        <v>2670</v>
      </c>
      <c r="P56" s="34"/>
      <c r="Q56" s="31" t="s">
        <v>476</v>
      </c>
    </row>
    <row r="57" ht="15.75" customHeight="1" spans="1:17">
      <c r="A57" s="18">
        <v>50</v>
      </c>
      <c r="B57" s="32"/>
      <c r="C57" s="22" t="s">
        <v>2446</v>
      </c>
      <c r="D57" s="22" t="s">
        <v>2447</v>
      </c>
      <c r="E57" s="22"/>
      <c r="F57" s="22"/>
      <c r="G57" s="24">
        <v>1</v>
      </c>
      <c r="H57" s="25" t="s">
        <v>551</v>
      </c>
      <c r="I57" s="26">
        <v>43257</v>
      </c>
      <c r="J57" s="26">
        <v>43257</v>
      </c>
      <c r="K57" s="27">
        <v>1640</v>
      </c>
      <c r="L57" s="28">
        <v>1562.09</v>
      </c>
      <c r="M57" s="28">
        <v>1640</v>
      </c>
      <c r="N57" s="29">
        <v>0.92</v>
      </c>
      <c r="O57" s="28">
        <v>1510</v>
      </c>
      <c r="P57" s="34"/>
      <c r="Q57" s="31" t="s">
        <v>476</v>
      </c>
    </row>
    <row r="58" ht="15.75" customHeight="1" spans="1:17">
      <c r="A58" s="18">
        <v>51</v>
      </c>
      <c r="B58" s="32"/>
      <c r="C58" s="22" t="s">
        <v>2448</v>
      </c>
      <c r="D58" s="22" t="s">
        <v>2449</v>
      </c>
      <c r="E58" s="22"/>
      <c r="F58" s="22"/>
      <c r="G58" s="24">
        <v>1</v>
      </c>
      <c r="H58" s="25" t="s">
        <v>551</v>
      </c>
      <c r="I58" s="26">
        <v>43292</v>
      </c>
      <c r="J58" s="26">
        <v>43292</v>
      </c>
      <c r="K58" s="27">
        <v>2250</v>
      </c>
      <c r="L58" s="28">
        <v>2178.74</v>
      </c>
      <c r="M58" s="28">
        <v>2250</v>
      </c>
      <c r="N58" s="29">
        <v>0.93</v>
      </c>
      <c r="O58" s="28">
        <v>2090</v>
      </c>
      <c r="P58" s="34"/>
      <c r="Q58" s="31" t="s">
        <v>476</v>
      </c>
    </row>
    <row r="59" ht="15.75" customHeight="1" spans="1:17">
      <c r="A59" s="18">
        <v>52</v>
      </c>
      <c r="B59" s="32"/>
      <c r="C59" s="22" t="s">
        <v>2450</v>
      </c>
      <c r="D59" s="22" t="s">
        <v>2449</v>
      </c>
      <c r="E59" s="22"/>
      <c r="F59" s="23"/>
      <c r="G59" s="24">
        <v>1</v>
      </c>
      <c r="H59" s="25" t="s">
        <v>551</v>
      </c>
      <c r="I59" s="26">
        <v>43292</v>
      </c>
      <c r="J59" s="26">
        <v>43292</v>
      </c>
      <c r="K59" s="27">
        <v>4100</v>
      </c>
      <c r="L59" s="28">
        <v>3970.16</v>
      </c>
      <c r="M59" s="28">
        <v>4100</v>
      </c>
      <c r="N59" s="29">
        <v>0.93</v>
      </c>
      <c r="O59" s="28">
        <v>3810</v>
      </c>
      <c r="P59" s="34"/>
      <c r="Q59" s="31" t="s">
        <v>476</v>
      </c>
    </row>
    <row r="60" ht="15.75" customHeight="1" spans="1:17">
      <c r="A60" s="18">
        <v>53</v>
      </c>
      <c r="B60" s="32"/>
      <c r="C60" s="22" t="s">
        <v>2451</v>
      </c>
      <c r="D60" s="22" t="s">
        <v>2452</v>
      </c>
      <c r="E60" s="22"/>
      <c r="F60" s="23"/>
      <c r="G60" s="24">
        <v>1</v>
      </c>
      <c r="H60" s="25" t="s">
        <v>551</v>
      </c>
      <c r="I60" s="26">
        <v>43292</v>
      </c>
      <c r="J60" s="26">
        <v>43292</v>
      </c>
      <c r="K60" s="27">
        <v>2279</v>
      </c>
      <c r="L60" s="28">
        <v>2206.84</v>
      </c>
      <c r="M60" s="28">
        <v>2280</v>
      </c>
      <c r="N60" s="29">
        <v>0.94</v>
      </c>
      <c r="O60" s="28">
        <v>2140</v>
      </c>
      <c r="P60" s="34"/>
      <c r="Q60" s="31" t="s">
        <v>476</v>
      </c>
    </row>
    <row r="61" ht="15.75" customHeight="1" spans="1:17">
      <c r="A61" s="18">
        <v>54</v>
      </c>
      <c r="B61" s="32"/>
      <c r="C61" s="22" t="s">
        <v>2453</v>
      </c>
      <c r="D61" s="22" t="s">
        <v>2452</v>
      </c>
      <c r="E61" s="22"/>
      <c r="F61" s="23"/>
      <c r="G61" s="24">
        <v>1</v>
      </c>
      <c r="H61" s="25" t="s">
        <v>551</v>
      </c>
      <c r="I61" s="26">
        <v>43292</v>
      </c>
      <c r="J61" s="26">
        <v>43292</v>
      </c>
      <c r="K61" s="27">
        <v>2503</v>
      </c>
      <c r="L61" s="28">
        <v>2423.74</v>
      </c>
      <c r="M61" s="28">
        <v>2500</v>
      </c>
      <c r="N61" s="29">
        <v>0.94</v>
      </c>
      <c r="O61" s="28">
        <v>2350</v>
      </c>
      <c r="P61" s="34"/>
      <c r="Q61" s="31" t="s">
        <v>476</v>
      </c>
    </row>
    <row r="62" ht="15.75" customHeight="1" spans="1:17">
      <c r="A62" s="18">
        <v>55</v>
      </c>
      <c r="B62" s="32"/>
      <c r="C62" s="22" t="s">
        <v>2454</v>
      </c>
      <c r="D62" s="22" t="s">
        <v>2455</v>
      </c>
      <c r="E62" s="22"/>
      <c r="F62" s="22" t="s">
        <v>2456</v>
      </c>
      <c r="G62" s="24">
        <v>1</v>
      </c>
      <c r="H62" s="25" t="s">
        <v>551</v>
      </c>
      <c r="I62" s="26">
        <v>43293</v>
      </c>
      <c r="J62" s="26">
        <v>43293</v>
      </c>
      <c r="K62" s="35">
        <v>2800</v>
      </c>
      <c r="L62" s="28">
        <v>1913.4</v>
      </c>
      <c r="M62" s="28">
        <v>2800</v>
      </c>
      <c r="N62" s="29">
        <v>0.91</v>
      </c>
      <c r="O62" s="28">
        <v>2550</v>
      </c>
      <c r="P62" s="34"/>
      <c r="Q62" s="31" t="s">
        <v>476</v>
      </c>
    </row>
    <row r="63" ht="15.75" customHeight="1" spans="1:17">
      <c r="A63" s="18">
        <v>56</v>
      </c>
      <c r="B63" s="32"/>
      <c r="C63" s="22" t="s">
        <v>2457</v>
      </c>
      <c r="D63" s="23" t="s">
        <v>2458</v>
      </c>
      <c r="E63" s="22"/>
      <c r="F63" s="22" t="s">
        <v>2459</v>
      </c>
      <c r="G63" s="24">
        <v>2</v>
      </c>
      <c r="H63" s="25" t="s">
        <v>551</v>
      </c>
      <c r="I63" s="26">
        <v>43329</v>
      </c>
      <c r="J63" s="26">
        <v>43329</v>
      </c>
      <c r="K63" s="27">
        <v>7524</v>
      </c>
      <c r="L63" s="28">
        <v>7404.87</v>
      </c>
      <c r="M63" s="28">
        <v>7520</v>
      </c>
      <c r="N63" s="29">
        <v>0.93</v>
      </c>
      <c r="O63" s="28">
        <v>6990</v>
      </c>
      <c r="P63" s="34"/>
      <c r="Q63" s="31" t="s">
        <v>476</v>
      </c>
    </row>
    <row r="64" ht="15.75" customHeight="1" spans="1:17">
      <c r="A64" s="18">
        <v>57</v>
      </c>
      <c r="B64" s="32"/>
      <c r="C64" s="22" t="s">
        <v>2460</v>
      </c>
      <c r="D64" s="23" t="s">
        <v>2461</v>
      </c>
      <c r="E64" s="24"/>
      <c r="F64" s="22"/>
      <c r="G64" s="24">
        <v>2</v>
      </c>
      <c r="H64" s="25" t="s">
        <v>551</v>
      </c>
      <c r="I64" s="26">
        <v>42808</v>
      </c>
      <c r="J64" s="26">
        <v>42808</v>
      </c>
      <c r="K64" s="27">
        <v>6200</v>
      </c>
      <c r="L64" s="28">
        <v>4432.94</v>
      </c>
      <c r="M64" s="28">
        <v>6080</v>
      </c>
      <c r="N64" s="29">
        <v>0.86</v>
      </c>
      <c r="O64" s="28">
        <v>5230</v>
      </c>
      <c r="P64" s="34"/>
      <c r="Q64" s="31" t="s">
        <v>476</v>
      </c>
    </row>
    <row r="65" ht="15.75" customHeight="1" spans="1:17">
      <c r="A65" s="18">
        <v>58</v>
      </c>
      <c r="B65" s="32"/>
      <c r="C65" s="22" t="s">
        <v>2462</v>
      </c>
      <c r="D65" s="22" t="s">
        <v>2408</v>
      </c>
      <c r="E65" s="24"/>
      <c r="F65" s="22"/>
      <c r="G65" s="24">
        <v>1</v>
      </c>
      <c r="H65" s="25" t="s">
        <v>551</v>
      </c>
      <c r="I65" s="26">
        <v>43054</v>
      </c>
      <c r="J65" s="26">
        <v>43054</v>
      </c>
      <c r="K65" s="36">
        <v>5000</v>
      </c>
      <c r="L65" s="28">
        <v>4604.2</v>
      </c>
      <c r="M65" s="28">
        <v>4850</v>
      </c>
      <c r="N65" s="29">
        <v>0.88</v>
      </c>
      <c r="O65" s="28">
        <v>4270</v>
      </c>
      <c r="P65" s="34"/>
      <c r="Q65" s="31" t="s">
        <v>476</v>
      </c>
    </row>
    <row r="66" ht="15.75" customHeight="1" spans="1:17">
      <c r="A66" s="18">
        <v>59</v>
      </c>
      <c r="B66" s="32"/>
      <c r="C66" s="22" t="s">
        <v>2463</v>
      </c>
      <c r="D66" s="22" t="s">
        <v>2464</v>
      </c>
      <c r="E66" s="24"/>
      <c r="F66" s="22"/>
      <c r="G66" s="24">
        <v>3</v>
      </c>
      <c r="H66" s="25" t="s">
        <v>551</v>
      </c>
      <c r="I66" s="26">
        <v>43084</v>
      </c>
      <c r="J66" s="26">
        <v>43084</v>
      </c>
      <c r="K66" s="36">
        <v>6900</v>
      </c>
      <c r="L66" s="28">
        <v>5261.28</v>
      </c>
      <c r="M66" s="28">
        <v>6560</v>
      </c>
      <c r="N66" s="29">
        <v>0.89</v>
      </c>
      <c r="O66" s="28">
        <v>5840</v>
      </c>
      <c r="P66" s="34"/>
      <c r="Q66" s="31" t="s">
        <v>476</v>
      </c>
    </row>
    <row r="67" ht="15.75" customHeight="1" spans="1:17">
      <c r="A67" s="18">
        <v>60</v>
      </c>
      <c r="B67" s="32"/>
      <c r="C67" s="22" t="s">
        <v>2465</v>
      </c>
      <c r="D67" s="22" t="s">
        <v>2466</v>
      </c>
      <c r="E67" s="24"/>
      <c r="F67" s="22"/>
      <c r="G67" s="24">
        <v>1</v>
      </c>
      <c r="H67" s="25" t="s">
        <v>551</v>
      </c>
      <c r="I67" s="26">
        <v>43131</v>
      </c>
      <c r="J67" s="26">
        <v>43131</v>
      </c>
      <c r="K67" s="36">
        <v>2500</v>
      </c>
      <c r="L67" s="28">
        <v>2341.68</v>
      </c>
      <c r="M67" s="28">
        <v>2500</v>
      </c>
      <c r="N67" s="29">
        <v>0.88</v>
      </c>
      <c r="O67" s="28">
        <v>2200</v>
      </c>
      <c r="P67" s="34"/>
      <c r="Q67" s="31" t="s">
        <v>476</v>
      </c>
    </row>
    <row r="68" ht="15.75" customHeight="1" spans="1:17">
      <c r="A68" s="18">
        <v>61</v>
      </c>
      <c r="B68" s="32"/>
      <c r="C68" s="22" t="s">
        <v>2467</v>
      </c>
      <c r="D68" s="22" t="s">
        <v>2466</v>
      </c>
      <c r="E68" s="24"/>
      <c r="F68" s="22"/>
      <c r="G68" s="24">
        <v>1</v>
      </c>
      <c r="H68" s="25" t="s">
        <v>551</v>
      </c>
      <c r="I68" s="26">
        <v>43131</v>
      </c>
      <c r="J68" s="26">
        <v>43131</v>
      </c>
      <c r="K68" s="27">
        <v>2550</v>
      </c>
      <c r="L68" s="28">
        <v>2388.48</v>
      </c>
      <c r="M68" s="28">
        <v>2550</v>
      </c>
      <c r="N68" s="29">
        <v>0.88</v>
      </c>
      <c r="O68" s="28">
        <v>2240</v>
      </c>
      <c r="P68" s="34"/>
      <c r="Q68" s="31" t="s">
        <v>476</v>
      </c>
    </row>
    <row r="69" ht="15.75" customHeight="1" spans="1:17">
      <c r="A69" s="18">
        <v>62</v>
      </c>
      <c r="B69" s="32"/>
      <c r="C69" s="22" t="s">
        <v>2468</v>
      </c>
      <c r="D69" s="22" t="s">
        <v>2469</v>
      </c>
      <c r="E69" s="24"/>
      <c r="F69" s="22"/>
      <c r="G69" s="24">
        <v>4</v>
      </c>
      <c r="H69" s="25" t="s">
        <v>551</v>
      </c>
      <c r="I69" s="26">
        <v>43159</v>
      </c>
      <c r="J69" s="26">
        <v>43159</v>
      </c>
      <c r="K69" s="27">
        <v>28800</v>
      </c>
      <c r="L69" s="28">
        <v>27204</v>
      </c>
      <c r="M69" s="28">
        <v>28800</v>
      </c>
      <c r="N69" s="29">
        <v>0.92</v>
      </c>
      <c r="O69" s="28">
        <v>26500</v>
      </c>
      <c r="P69" s="34"/>
      <c r="Q69" s="31" t="s">
        <v>476</v>
      </c>
    </row>
    <row r="70" ht="15.75" customHeight="1" spans="1:17">
      <c r="A70" s="18">
        <v>63</v>
      </c>
      <c r="B70" s="32"/>
      <c r="C70" s="22" t="s">
        <v>2470</v>
      </c>
      <c r="D70" s="22" t="s">
        <v>2469</v>
      </c>
      <c r="E70" s="24" t="s">
        <v>2471</v>
      </c>
      <c r="F70" s="22"/>
      <c r="G70" s="24">
        <v>17</v>
      </c>
      <c r="H70" s="25" t="s">
        <v>551</v>
      </c>
      <c r="I70" s="26">
        <v>43213</v>
      </c>
      <c r="J70" s="26">
        <v>43213</v>
      </c>
      <c r="K70" s="27">
        <v>156400</v>
      </c>
      <c r="L70" s="28">
        <v>144018.35</v>
      </c>
      <c r="M70" s="28">
        <v>156400</v>
      </c>
      <c r="N70" s="29">
        <v>0.94</v>
      </c>
      <c r="O70" s="28">
        <v>147020</v>
      </c>
      <c r="P70" s="34"/>
      <c r="Q70" s="31" t="s">
        <v>476</v>
      </c>
    </row>
    <row r="71" ht="15.75" customHeight="1" spans="1:17">
      <c r="A71" s="18">
        <v>64</v>
      </c>
      <c r="B71" s="32"/>
      <c r="C71" s="22" t="s">
        <v>2472</v>
      </c>
      <c r="D71" s="23" t="s">
        <v>2473</v>
      </c>
      <c r="E71" s="24" t="s">
        <v>2474</v>
      </c>
      <c r="F71" s="23"/>
      <c r="G71" s="24">
        <v>7</v>
      </c>
      <c r="H71" s="25" t="s">
        <v>626</v>
      </c>
      <c r="I71" s="26">
        <v>43371</v>
      </c>
      <c r="J71" s="26">
        <v>43371</v>
      </c>
      <c r="K71" s="27">
        <v>7200</v>
      </c>
      <c r="L71" s="28">
        <v>6744</v>
      </c>
      <c r="M71" s="28">
        <v>7200</v>
      </c>
      <c r="N71" s="29">
        <v>0.95</v>
      </c>
      <c r="O71" s="28">
        <v>6840</v>
      </c>
      <c r="P71" s="30"/>
      <c r="Q71" s="31" t="s">
        <v>476</v>
      </c>
    </row>
    <row r="72" ht="15.75" customHeight="1" spans="1:17">
      <c r="A72" s="18">
        <v>65</v>
      </c>
      <c r="B72" s="32"/>
      <c r="C72" s="22" t="s">
        <v>2475</v>
      </c>
      <c r="D72" s="23" t="s">
        <v>2476</v>
      </c>
      <c r="E72" s="24"/>
      <c r="F72" s="23"/>
      <c r="G72" s="24">
        <v>1</v>
      </c>
      <c r="H72" s="25" t="s">
        <v>551</v>
      </c>
      <c r="I72" s="26">
        <v>41518</v>
      </c>
      <c r="J72" s="26">
        <v>41518</v>
      </c>
      <c r="K72" s="35">
        <v>1100</v>
      </c>
      <c r="L72" s="28">
        <v>55</v>
      </c>
      <c r="M72" s="28">
        <v>970</v>
      </c>
      <c r="N72" s="29">
        <v>0.6</v>
      </c>
      <c r="O72" s="28">
        <v>580</v>
      </c>
      <c r="P72" s="30"/>
      <c r="Q72" s="31" t="s">
        <v>476</v>
      </c>
    </row>
    <row r="73" ht="15.75" customHeight="1" spans="1:17">
      <c r="A73" s="18">
        <v>66</v>
      </c>
      <c r="B73" s="32"/>
      <c r="C73" s="22" t="s">
        <v>2477</v>
      </c>
      <c r="D73" s="23" t="s">
        <v>2478</v>
      </c>
      <c r="E73" s="24"/>
      <c r="F73" s="23"/>
      <c r="G73" s="24">
        <v>1</v>
      </c>
      <c r="H73" s="25" t="s">
        <v>626</v>
      </c>
      <c r="I73" s="26">
        <v>41487</v>
      </c>
      <c r="J73" s="26">
        <v>41487</v>
      </c>
      <c r="K73" s="27">
        <v>3800</v>
      </c>
      <c r="L73" s="28">
        <v>190</v>
      </c>
      <c r="M73" s="28">
        <v>3340</v>
      </c>
      <c r="N73" s="29">
        <v>0.53</v>
      </c>
      <c r="O73" s="28">
        <v>1770</v>
      </c>
      <c r="P73" s="30"/>
      <c r="Q73" s="31" t="s">
        <v>476</v>
      </c>
    </row>
    <row r="74" ht="15.75" customHeight="1" spans="1:17">
      <c r="A74" s="18">
        <v>67</v>
      </c>
      <c r="B74" s="32"/>
      <c r="C74" s="22" t="s">
        <v>2479</v>
      </c>
      <c r="D74" s="23" t="s">
        <v>2362</v>
      </c>
      <c r="E74" s="24"/>
      <c r="F74" s="23"/>
      <c r="G74" s="24">
        <v>1</v>
      </c>
      <c r="H74" s="25" t="s">
        <v>551</v>
      </c>
      <c r="I74" s="26">
        <v>41548</v>
      </c>
      <c r="J74" s="26">
        <v>41548</v>
      </c>
      <c r="K74" s="27">
        <v>1280</v>
      </c>
      <c r="L74" s="28">
        <v>84.07</v>
      </c>
      <c r="M74" s="28">
        <v>1150</v>
      </c>
      <c r="N74" s="29">
        <v>0.45</v>
      </c>
      <c r="O74" s="28">
        <v>520</v>
      </c>
      <c r="P74" s="30"/>
      <c r="Q74" s="31" t="s">
        <v>476</v>
      </c>
    </row>
    <row r="75" ht="15.75" customHeight="1" spans="1:17">
      <c r="A75" s="18">
        <v>68</v>
      </c>
      <c r="B75" s="32"/>
      <c r="C75" s="22" t="s">
        <v>2480</v>
      </c>
      <c r="D75" s="23" t="s">
        <v>2481</v>
      </c>
      <c r="E75" s="24"/>
      <c r="F75" s="23"/>
      <c r="G75" s="24">
        <v>1</v>
      </c>
      <c r="H75" s="25" t="s">
        <v>551</v>
      </c>
      <c r="I75" s="26">
        <v>41609</v>
      </c>
      <c r="J75" s="26">
        <v>41609</v>
      </c>
      <c r="K75" s="27">
        <v>9800</v>
      </c>
      <c r="L75" s="28">
        <v>955.31</v>
      </c>
      <c r="M75" s="28">
        <v>7640</v>
      </c>
      <c r="N75" s="29">
        <v>0.34</v>
      </c>
      <c r="O75" s="28">
        <v>2600</v>
      </c>
      <c r="P75" s="30"/>
      <c r="Q75" s="31" t="s">
        <v>476</v>
      </c>
    </row>
    <row r="76" ht="15.75" customHeight="1" spans="1:17">
      <c r="A76" s="18">
        <v>69</v>
      </c>
      <c r="B76" s="32"/>
      <c r="C76" s="22" t="s">
        <v>2482</v>
      </c>
      <c r="D76" s="23" t="s">
        <v>2483</v>
      </c>
      <c r="E76" s="24"/>
      <c r="F76" s="22"/>
      <c r="G76" s="24">
        <v>1</v>
      </c>
      <c r="H76" s="25" t="s">
        <v>551</v>
      </c>
      <c r="I76" s="26">
        <v>42095</v>
      </c>
      <c r="J76" s="26">
        <v>42095</v>
      </c>
      <c r="K76" s="27">
        <v>895</v>
      </c>
      <c r="L76" s="28">
        <v>314.03</v>
      </c>
      <c r="M76" s="28">
        <v>820</v>
      </c>
      <c r="N76" s="29">
        <v>0.5</v>
      </c>
      <c r="O76" s="28">
        <v>410</v>
      </c>
      <c r="P76" s="30"/>
      <c r="Q76" s="31" t="s">
        <v>476</v>
      </c>
    </row>
    <row r="77" ht="15.75" customHeight="1" spans="1:17">
      <c r="A77" s="18">
        <v>70</v>
      </c>
      <c r="B77" s="32"/>
      <c r="C77" s="22" t="s">
        <v>2484</v>
      </c>
      <c r="D77" s="23" t="s">
        <v>2485</v>
      </c>
      <c r="E77" s="24"/>
      <c r="F77" s="23"/>
      <c r="G77" s="24">
        <v>1</v>
      </c>
      <c r="H77" s="25" t="s">
        <v>2486</v>
      </c>
      <c r="I77" s="26">
        <v>42644</v>
      </c>
      <c r="J77" s="26">
        <v>42644</v>
      </c>
      <c r="K77" s="27">
        <v>53988.48</v>
      </c>
      <c r="L77" s="28">
        <v>34327.62</v>
      </c>
      <c r="M77" s="28">
        <v>49130</v>
      </c>
      <c r="N77" s="29">
        <v>0.79</v>
      </c>
      <c r="O77" s="28">
        <v>38810</v>
      </c>
      <c r="P77" s="30"/>
      <c r="Q77" s="31" t="s">
        <v>476</v>
      </c>
    </row>
    <row r="78" ht="15.75" customHeight="1" spans="1:17">
      <c r="A78" s="18">
        <v>71</v>
      </c>
      <c r="B78" s="32"/>
      <c r="C78" s="22" t="s">
        <v>2487</v>
      </c>
      <c r="D78" s="23" t="s">
        <v>2362</v>
      </c>
      <c r="E78" s="24"/>
      <c r="F78" s="23"/>
      <c r="G78" s="24">
        <v>7</v>
      </c>
      <c r="H78" s="25" t="s">
        <v>551</v>
      </c>
      <c r="I78" s="26">
        <v>42156</v>
      </c>
      <c r="J78" s="26">
        <v>42156</v>
      </c>
      <c r="K78" s="27">
        <v>4900</v>
      </c>
      <c r="L78" s="28">
        <v>1874.38</v>
      </c>
      <c r="M78" s="28">
        <v>4460</v>
      </c>
      <c r="N78" s="29">
        <v>0.62</v>
      </c>
      <c r="O78" s="28">
        <v>2770</v>
      </c>
      <c r="P78" s="30"/>
      <c r="Q78" s="31" t="s">
        <v>476</v>
      </c>
    </row>
    <row r="79" ht="15.75" customHeight="1" spans="1:17">
      <c r="A79" s="18">
        <v>72</v>
      </c>
      <c r="B79" s="32"/>
      <c r="C79" s="22" t="s">
        <v>2488</v>
      </c>
      <c r="D79" s="23" t="s">
        <v>2489</v>
      </c>
      <c r="E79" s="24"/>
      <c r="F79" s="23"/>
      <c r="G79" s="24">
        <v>1</v>
      </c>
      <c r="H79" s="25" t="s">
        <v>2353</v>
      </c>
      <c r="I79" s="26">
        <v>42461</v>
      </c>
      <c r="J79" s="26">
        <v>42461</v>
      </c>
      <c r="K79" s="27">
        <v>16621</v>
      </c>
      <c r="L79" s="28">
        <v>8989.07</v>
      </c>
      <c r="M79" s="28">
        <v>15790</v>
      </c>
      <c r="N79" s="29">
        <v>0.7</v>
      </c>
      <c r="O79" s="28">
        <v>11050</v>
      </c>
      <c r="P79" s="30"/>
      <c r="Q79" s="31" t="s">
        <v>476</v>
      </c>
    </row>
    <row r="80" ht="15.75" customHeight="1" spans="1:17">
      <c r="A80" s="18">
        <v>73</v>
      </c>
      <c r="B80" s="32"/>
      <c r="C80" s="22" t="s">
        <v>2490</v>
      </c>
      <c r="D80" s="23" t="s">
        <v>2491</v>
      </c>
      <c r="E80" s="24" t="s">
        <v>2492</v>
      </c>
      <c r="F80" s="22"/>
      <c r="G80" s="24">
        <v>1</v>
      </c>
      <c r="H80" s="25" t="s">
        <v>2353</v>
      </c>
      <c r="I80" s="26">
        <v>43054</v>
      </c>
      <c r="J80" s="26">
        <v>43054</v>
      </c>
      <c r="K80" s="27">
        <v>9250</v>
      </c>
      <c r="L80" s="28">
        <v>7785.4</v>
      </c>
      <c r="M80" s="28">
        <v>8970</v>
      </c>
      <c r="N80" s="29">
        <v>0.86</v>
      </c>
      <c r="O80" s="28">
        <v>7710</v>
      </c>
      <c r="P80" s="34"/>
      <c r="Q80" s="31" t="s">
        <v>476</v>
      </c>
    </row>
    <row r="81" ht="15.75" customHeight="1" spans="1:18">
      <c r="A81" s="18">
        <v>74</v>
      </c>
      <c r="B81" s="32"/>
      <c r="C81" s="22" t="s">
        <v>2493</v>
      </c>
      <c r="D81" s="23" t="s">
        <v>2491</v>
      </c>
      <c r="E81" s="24" t="s">
        <v>2492</v>
      </c>
      <c r="F81" s="22"/>
      <c r="G81" s="24">
        <v>1</v>
      </c>
      <c r="H81" s="25" t="s">
        <v>2353</v>
      </c>
      <c r="I81" s="26">
        <v>43054</v>
      </c>
      <c r="J81" s="26">
        <v>43054</v>
      </c>
      <c r="K81" s="27">
        <v>9250</v>
      </c>
      <c r="L81" s="28">
        <v>7785.4</v>
      </c>
      <c r="M81" s="28">
        <v>8970</v>
      </c>
      <c r="N81" s="29">
        <v>0.86</v>
      </c>
      <c r="O81" s="28">
        <v>7710</v>
      </c>
      <c r="P81" s="34"/>
      <c r="Q81" s="31" t="s">
        <v>476</v>
      </c>
      <c r="R81" s="37"/>
    </row>
    <row r="82" ht="15.75" customHeight="1" spans="1:18">
      <c r="A82" s="18">
        <v>75</v>
      </c>
      <c r="B82" s="32"/>
      <c r="C82" s="22" t="s">
        <v>2494</v>
      </c>
      <c r="D82" s="23" t="s">
        <v>2495</v>
      </c>
      <c r="E82" s="24"/>
      <c r="F82" s="22"/>
      <c r="G82" s="24">
        <v>1</v>
      </c>
      <c r="H82" s="25" t="s">
        <v>551</v>
      </c>
      <c r="I82" s="26">
        <v>43083</v>
      </c>
      <c r="J82" s="26">
        <v>43083</v>
      </c>
      <c r="K82" s="35">
        <v>81672.7</v>
      </c>
      <c r="L82" s="28">
        <v>70034.35</v>
      </c>
      <c r="M82" s="28">
        <v>77590</v>
      </c>
      <c r="N82" s="29">
        <v>0.89</v>
      </c>
      <c r="O82" s="28">
        <v>69060</v>
      </c>
      <c r="P82" s="34"/>
      <c r="Q82" s="31" t="s">
        <v>476</v>
      </c>
    </row>
    <row r="83" ht="15.75" customHeight="1" spans="1:18">
      <c r="A83" s="18">
        <v>76</v>
      </c>
      <c r="B83" s="32"/>
      <c r="C83" s="22" t="s">
        <v>2496</v>
      </c>
      <c r="D83" s="23" t="s">
        <v>2497</v>
      </c>
      <c r="E83" s="24"/>
      <c r="F83" s="22"/>
      <c r="G83" s="24">
        <v>1</v>
      </c>
      <c r="H83" s="25" t="s">
        <v>2498</v>
      </c>
      <c r="I83" s="26">
        <v>41456</v>
      </c>
      <c r="J83" s="26">
        <v>41456</v>
      </c>
      <c r="K83" s="27">
        <v>4300</v>
      </c>
      <c r="L83" s="28">
        <v>215</v>
      </c>
      <c r="M83" s="28">
        <v>3700</v>
      </c>
      <c r="N83" s="29">
        <v>0.15</v>
      </c>
      <c r="O83" s="28">
        <v>560</v>
      </c>
      <c r="P83" s="34"/>
      <c r="Q83" s="31" t="s">
        <v>476</v>
      </c>
    </row>
    <row r="84" ht="15.75" customHeight="1" spans="1:18">
      <c r="A84" s="18">
        <v>77</v>
      </c>
      <c r="B84" s="32"/>
      <c r="C84" s="22" t="s">
        <v>2499</v>
      </c>
      <c r="D84" s="23" t="s">
        <v>2410</v>
      </c>
      <c r="E84" s="24"/>
      <c r="F84" s="22"/>
      <c r="G84" s="24">
        <v>1</v>
      </c>
      <c r="H84" s="25" t="s">
        <v>551</v>
      </c>
      <c r="I84" s="26">
        <v>41456</v>
      </c>
      <c r="J84" s="26">
        <v>41456</v>
      </c>
      <c r="K84" s="27">
        <v>3000</v>
      </c>
      <c r="L84" s="28">
        <v>150</v>
      </c>
      <c r="M84" s="28">
        <v>2340</v>
      </c>
      <c r="N84" s="29">
        <v>0.28</v>
      </c>
      <c r="O84" s="28">
        <v>660</v>
      </c>
      <c r="P84" s="34"/>
      <c r="Q84" s="31" t="s">
        <v>476</v>
      </c>
    </row>
    <row r="85" ht="15.75" customHeight="1" spans="1:18">
      <c r="A85" s="18">
        <v>78</v>
      </c>
      <c r="B85" s="32"/>
      <c r="C85" s="22" t="s">
        <v>2500</v>
      </c>
      <c r="D85" s="23" t="s">
        <v>2501</v>
      </c>
      <c r="E85" s="24" t="s">
        <v>2502</v>
      </c>
      <c r="F85" s="22"/>
      <c r="G85" s="24">
        <v>2</v>
      </c>
      <c r="H85" s="25" t="s">
        <v>551</v>
      </c>
      <c r="I85" s="26">
        <v>43277</v>
      </c>
      <c r="J85" s="26">
        <v>43277</v>
      </c>
      <c r="K85" s="27">
        <v>4500</v>
      </c>
      <c r="L85" s="28">
        <v>4286.25</v>
      </c>
      <c r="M85" s="28">
        <v>4500</v>
      </c>
      <c r="N85" s="29">
        <v>0.92</v>
      </c>
      <c r="O85" s="28">
        <v>4140</v>
      </c>
      <c r="P85" s="34"/>
      <c r="Q85" s="31" t="s">
        <v>476</v>
      </c>
    </row>
    <row r="86" ht="15.75" customHeight="1" spans="1:18">
      <c r="A86" s="18">
        <v>79</v>
      </c>
      <c r="B86" s="32"/>
      <c r="C86" s="22" t="s">
        <v>2503</v>
      </c>
      <c r="D86" s="23" t="s">
        <v>2504</v>
      </c>
      <c r="E86" s="24"/>
      <c r="F86" s="22"/>
      <c r="G86" s="24">
        <v>272</v>
      </c>
      <c r="H86" s="25" t="s">
        <v>551</v>
      </c>
      <c r="I86" s="26">
        <v>43342</v>
      </c>
      <c r="J86" s="26">
        <v>43342</v>
      </c>
      <c r="K86" s="27">
        <v>17340</v>
      </c>
      <c r="L86" s="28">
        <v>17065.45</v>
      </c>
      <c r="M86" s="28">
        <v>17340</v>
      </c>
      <c r="N86" s="29">
        <v>0.94</v>
      </c>
      <c r="O86" s="28">
        <v>16300</v>
      </c>
      <c r="P86" s="34"/>
      <c r="Q86" s="31" t="s">
        <v>476</v>
      </c>
    </row>
    <row r="87" ht="15.75" customHeight="1" spans="1:18">
      <c r="A87" s="18">
        <v>80</v>
      </c>
      <c r="B87" s="32"/>
      <c r="C87" s="22" t="s">
        <v>2505</v>
      </c>
      <c r="D87" s="23" t="s">
        <v>2506</v>
      </c>
      <c r="E87" s="24"/>
      <c r="F87" s="22"/>
      <c r="G87" s="24">
        <v>1</v>
      </c>
      <c r="H87" s="25" t="s">
        <v>551</v>
      </c>
      <c r="I87" s="26">
        <v>42156</v>
      </c>
      <c r="J87" s="26">
        <v>42156</v>
      </c>
      <c r="K87" s="27">
        <v>1200</v>
      </c>
      <c r="L87" s="28">
        <v>459</v>
      </c>
      <c r="M87" s="28">
        <v>1090</v>
      </c>
      <c r="N87" s="29">
        <v>0.62</v>
      </c>
      <c r="O87" s="28">
        <v>680</v>
      </c>
      <c r="P87" s="34"/>
      <c r="Q87" s="31" t="s">
        <v>476</v>
      </c>
    </row>
    <row r="88" ht="15.75" customHeight="1" spans="1:18">
      <c r="A88" s="18">
        <v>81</v>
      </c>
      <c r="B88" s="32"/>
      <c r="C88" s="22" t="s">
        <v>2507</v>
      </c>
      <c r="D88" s="23" t="s">
        <v>2508</v>
      </c>
      <c r="E88" s="24"/>
      <c r="F88" s="22"/>
      <c r="G88" s="24">
        <v>1</v>
      </c>
      <c r="H88" s="25" t="s">
        <v>626</v>
      </c>
      <c r="I88" s="26">
        <v>42962</v>
      </c>
      <c r="J88" s="26">
        <v>42962</v>
      </c>
      <c r="K88" s="27">
        <v>23040</v>
      </c>
      <c r="L88" s="28">
        <v>18297.6</v>
      </c>
      <c r="M88" s="28">
        <v>21890</v>
      </c>
      <c r="N88" s="29">
        <v>0.9</v>
      </c>
      <c r="O88" s="28">
        <v>19700</v>
      </c>
      <c r="P88" s="34"/>
      <c r="Q88" s="31" t="s">
        <v>476</v>
      </c>
    </row>
    <row r="89" ht="15.75" customHeight="1" spans="1:18">
      <c r="A89" s="18">
        <v>82</v>
      </c>
      <c r="B89" s="32"/>
      <c r="C89" s="22" t="s">
        <v>2509</v>
      </c>
      <c r="D89" s="23" t="s">
        <v>2510</v>
      </c>
      <c r="E89" s="24"/>
      <c r="F89" s="22"/>
      <c r="G89" s="24">
        <v>1</v>
      </c>
      <c r="H89" s="25" t="s">
        <v>551</v>
      </c>
      <c r="I89" s="26">
        <v>42808</v>
      </c>
      <c r="J89" s="26">
        <v>42808</v>
      </c>
      <c r="K89" s="27">
        <v>2350</v>
      </c>
      <c r="L89" s="28">
        <v>1680.22</v>
      </c>
      <c r="M89" s="28">
        <v>2230</v>
      </c>
      <c r="N89" s="29">
        <v>0.8</v>
      </c>
      <c r="O89" s="28">
        <v>1780</v>
      </c>
      <c r="P89" s="34"/>
      <c r="Q89" s="31" t="s">
        <v>476</v>
      </c>
    </row>
    <row r="90" ht="15.75" customHeight="1" spans="1:18">
      <c r="A90" s="18">
        <v>83</v>
      </c>
      <c r="B90" s="32"/>
      <c r="C90" s="22" t="s">
        <v>2511</v>
      </c>
      <c r="D90" s="23" t="s">
        <v>2506</v>
      </c>
      <c r="E90" s="24"/>
      <c r="F90" s="22"/>
      <c r="G90" s="24">
        <v>1</v>
      </c>
      <c r="H90" s="25" t="s">
        <v>551</v>
      </c>
      <c r="I90" s="26">
        <v>42870</v>
      </c>
      <c r="J90" s="26">
        <v>42870</v>
      </c>
      <c r="K90" s="27">
        <v>2856</v>
      </c>
      <c r="L90" s="28">
        <v>2132.48</v>
      </c>
      <c r="M90" s="28">
        <v>2710</v>
      </c>
      <c r="N90" s="29">
        <v>0.81</v>
      </c>
      <c r="O90" s="28">
        <v>2200</v>
      </c>
      <c r="P90" s="34"/>
      <c r="Q90" s="31" t="s">
        <v>476</v>
      </c>
    </row>
    <row r="91" ht="15.75" customHeight="1" spans="1:18">
      <c r="A91" s="18">
        <v>84</v>
      </c>
      <c r="B91" s="32"/>
      <c r="C91" s="22" t="s">
        <v>2512</v>
      </c>
      <c r="D91" s="23" t="s">
        <v>2506</v>
      </c>
      <c r="E91" s="24"/>
      <c r="F91" s="22"/>
      <c r="G91" s="24">
        <v>1</v>
      </c>
      <c r="H91" s="25" t="s">
        <v>551</v>
      </c>
      <c r="I91" s="26">
        <v>42931</v>
      </c>
      <c r="J91" s="26">
        <v>42931</v>
      </c>
      <c r="K91" s="27">
        <v>1100</v>
      </c>
      <c r="L91" s="28">
        <v>856.12</v>
      </c>
      <c r="M91" s="28">
        <v>1050</v>
      </c>
      <c r="N91" s="29">
        <v>0.83</v>
      </c>
      <c r="O91" s="28">
        <v>870</v>
      </c>
      <c r="P91" s="34"/>
      <c r="Q91" s="31" t="s">
        <v>476</v>
      </c>
    </row>
    <row r="92" ht="15.75" customHeight="1" spans="1:18">
      <c r="A92" s="18">
        <v>85</v>
      </c>
      <c r="B92" s="32"/>
      <c r="C92" s="22" t="s">
        <v>2513</v>
      </c>
      <c r="D92" s="23" t="s">
        <v>2514</v>
      </c>
      <c r="E92" s="24"/>
      <c r="F92" s="22"/>
      <c r="G92" s="24">
        <v>1</v>
      </c>
      <c r="H92" s="25" t="s">
        <v>551</v>
      </c>
      <c r="I92" s="26">
        <v>41944</v>
      </c>
      <c r="J92" s="26">
        <v>41944</v>
      </c>
      <c r="K92" s="36">
        <v>31100</v>
      </c>
      <c r="L92" s="28">
        <v>8448.68</v>
      </c>
      <c r="M92" s="28">
        <v>27370</v>
      </c>
      <c r="N92" s="29">
        <v>0.27</v>
      </c>
      <c r="O92" s="28">
        <v>7390</v>
      </c>
      <c r="P92" s="34"/>
      <c r="Q92" s="31" t="s">
        <v>476</v>
      </c>
    </row>
    <row r="93" ht="15.75" customHeight="1" spans="1:18">
      <c r="A93" s="18">
        <v>86</v>
      </c>
      <c r="B93" s="32"/>
      <c r="C93" s="22" t="s">
        <v>2515</v>
      </c>
      <c r="D93" s="22" t="s">
        <v>2514</v>
      </c>
      <c r="E93" s="24"/>
      <c r="F93" s="22"/>
      <c r="G93" s="24">
        <v>1</v>
      </c>
      <c r="H93" s="25" t="s">
        <v>551</v>
      </c>
      <c r="I93" s="26">
        <v>43054</v>
      </c>
      <c r="J93" s="26">
        <v>43054</v>
      </c>
      <c r="K93" s="36">
        <v>35000</v>
      </c>
      <c r="L93" s="28">
        <v>29458.3</v>
      </c>
      <c r="M93" s="28">
        <v>33250</v>
      </c>
      <c r="N93" s="29">
        <v>0.77</v>
      </c>
      <c r="O93" s="28">
        <v>25600</v>
      </c>
      <c r="P93" s="34"/>
      <c r="Q93" s="31" t="s">
        <v>476</v>
      </c>
    </row>
    <row r="94" ht="15.75" customHeight="1" spans="1:18">
      <c r="A94" s="18">
        <v>87</v>
      </c>
      <c r="B94" s="32"/>
      <c r="C94" s="22" t="s">
        <v>2516</v>
      </c>
      <c r="D94" s="22" t="s">
        <v>2517</v>
      </c>
      <c r="E94" s="24"/>
      <c r="F94" s="22"/>
      <c r="G94" s="24">
        <v>1</v>
      </c>
      <c r="H94" s="25" t="s">
        <v>2498</v>
      </c>
      <c r="I94" s="26">
        <v>43305</v>
      </c>
      <c r="J94" s="26">
        <v>43305</v>
      </c>
      <c r="K94" s="27">
        <v>5000</v>
      </c>
      <c r="L94" s="28">
        <v>4841.66</v>
      </c>
      <c r="M94" s="28">
        <v>5000</v>
      </c>
      <c r="N94" s="29">
        <v>0.88</v>
      </c>
      <c r="O94" s="28">
        <v>4400</v>
      </c>
      <c r="P94" s="34"/>
      <c r="Q94" s="31" t="s">
        <v>476</v>
      </c>
    </row>
    <row r="95" ht="15.75" customHeight="1" spans="1:18">
      <c r="A95" s="18">
        <v>88</v>
      </c>
      <c r="B95" s="38"/>
      <c r="C95" s="22" t="s">
        <v>2518</v>
      </c>
      <c r="D95" s="22" t="s">
        <v>2519</v>
      </c>
      <c r="E95" s="24" t="s">
        <v>2520</v>
      </c>
      <c r="F95" s="22"/>
      <c r="G95" s="24">
        <v>1</v>
      </c>
      <c r="H95" s="25" t="s">
        <v>2498</v>
      </c>
      <c r="I95" s="26">
        <v>43335</v>
      </c>
      <c r="J95" s="26">
        <v>43335</v>
      </c>
      <c r="K95" s="27">
        <v>84000</v>
      </c>
      <c r="L95" s="28">
        <v>83335</v>
      </c>
      <c r="M95" s="28">
        <v>84000</v>
      </c>
      <c r="N95" s="29">
        <v>0.95</v>
      </c>
      <c r="O95" s="28">
        <v>79800</v>
      </c>
      <c r="P95" s="34"/>
      <c r="Q95" s="31" t="s">
        <v>476</v>
      </c>
    </row>
    <row r="96" ht="15.75" customHeight="1" spans="1:18">
      <c r="A96" s="18">
        <v>89</v>
      </c>
      <c r="B96" s="18"/>
      <c r="C96" s="22"/>
      <c r="D96" s="39" t="s">
        <v>969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2521</v>
      </c>
      <c r="C97" s="22" t="s">
        <v>2522</v>
      </c>
      <c r="D97" s="23" t="s">
        <v>2523</v>
      </c>
      <c r="E97" s="24"/>
      <c r="F97" s="23"/>
      <c r="G97" s="24">
        <v>1</v>
      </c>
      <c r="H97" s="25" t="s">
        <v>551</v>
      </c>
      <c r="I97" s="26">
        <v>41030</v>
      </c>
      <c r="J97" s="26">
        <v>41030</v>
      </c>
      <c r="K97" s="27">
        <v>800820</v>
      </c>
      <c r="L97" s="28">
        <v>559906.84</v>
      </c>
      <c r="M97" s="28">
        <v>696710</v>
      </c>
      <c r="N97" s="29">
        <v>0.43</v>
      </c>
      <c r="O97" s="28">
        <v>299590</v>
      </c>
      <c r="P97" s="30"/>
      <c r="Q97" s="31" t="s">
        <v>480</v>
      </c>
    </row>
    <row r="98" ht="15.75" customHeight="1" spans="1:18">
      <c r="A98" s="18">
        <v>91</v>
      </c>
      <c r="B98" s="32"/>
      <c r="C98" s="22" t="s">
        <v>2524</v>
      </c>
      <c r="D98" s="23" t="s">
        <v>2525</v>
      </c>
      <c r="E98" s="24"/>
      <c r="F98" s="23"/>
      <c r="G98" s="24">
        <v>1</v>
      </c>
      <c r="H98" s="25" t="s">
        <v>2353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2526</v>
      </c>
      <c r="D99" s="23" t="s">
        <v>2527</v>
      </c>
      <c r="E99" s="24"/>
      <c r="F99" s="22"/>
      <c r="G99" s="24">
        <v>1</v>
      </c>
      <c r="H99" s="25" t="s">
        <v>2353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2528</v>
      </c>
      <c r="D100" s="23" t="s">
        <v>2394</v>
      </c>
      <c r="E100" s="25"/>
      <c r="F100" s="23"/>
      <c r="G100" s="24">
        <v>1</v>
      </c>
      <c r="H100" s="25" t="s">
        <v>551</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2529</v>
      </c>
      <c r="D101" s="23" t="s">
        <v>2530</v>
      </c>
      <c r="E101" s="24"/>
      <c r="F101" s="22"/>
      <c r="G101" s="24">
        <v>1</v>
      </c>
      <c r="H101" s="25" t="s">
        <v>551</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2531</v>
      </c>
      <c r="D102" s="23" t="s">
        <v>2532</v>
      </c>
      <c r="E102" s="24"/>
      <c r="F102" s="22"/>
      <c r="G102" s="24">
        <v>1</v>
      </c>
      <c r="H102" s="25" t="s">
        <v>2353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2533</v>
      </c>
      <c r="D103" s="23" t="s">
        <v>2534</v>
      </c>
      <c r="E103" s="24"/>
      <c r="F103" s="22"/>
      <c r="G103" s="24">
        <v>1</v>
      </c>
      <c r="H103" s="25" t="s">
        <v>551</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2535</v>
      </c>
      <c r="D104" s="23" t="s">
        <v>2536</v>
      </c>
      <c r="E104" s="24"/>
      <c r="F104" s="22"/>
      <c r="G104" s="24">
        <v>1</v>
      </c>
      <c r="H104" s="25" t="s">
        <v>551</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2537</v>
      </c>
      <c r="D105" s="23" t="s">
        <v>2538</v>
      </c>
      <c r="E105" s="24"/>
      <c r="F105" s="22"/>
      <c r="G105" s="24">
        <v>1</v>
      </c>
      <c r="H105" s="25" t="s">
        <v>551</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2539</v>
      </c>
      <c r="D106" s="23" t="s">
        <v>2540</v>
      </c>
      <c r="E106" s="24"/>
      <c r="F106" s="22"/>
      <c r="G106" s="24">
        <v>1</v>
      </c>
      <c r="H106" s="25" t="s">
        <v>2486</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2541</v>
      </c>
      <c r="D107" s="22" t="s">
        <v>2359</v>
      </c>
      <c r="E107" s="24"/>
      <c r="F107" s="22"/>
      <c r="G107" s="24">
        <v>1</v>
      </c>
      <c r="H107" s="25" t="s">
        <v>551</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2542</v>
      </c>
      <c r="D108" s="22" t="s">
        <v>2396</v>
      </c>
      <c r="E108" s="24"/>
      <c r="F108" s="22"/>
      <c r="G108" s="24">
        <v>1</v>
      </c>
      <c r="H108" s="25" t="s">
        <v>551</v>
      </c>
      <c r="I108" s="26">
        <v>41531</v>
      </c>
      <c r="J108" s="26">
        <v>41531</v>
      </c>
      <c r="K108" s="27">
        <v>1200</v>
      </c>
      <c r="L108" s="28">
        <v>60</v>
      </c>
      <c r="M108" s="28">
        <v>940</v>
      </c>
      <c r="N108" s="29">
        <v>0.31</v>
      </c>
      <c r="O108" s="28">
        <v>290</v>
      </c>
      <c r="P108" s="34"/>
      <c r="Q108" s="31" t="s">
        <v>480</v>
      </c>
    </row>
    <row r="109" ht="15.75" customHeight="1" spans="1:18">
      <c r="A109" s="18">
        <v>102</v>
      </c>
      <c r="B109" s="32"/>
      <c r="C109" s="22" t="s">
        <v>2543</v>
      </c>
      <c r="D109" s="22" t="s">
        <v>2544</v>
      </c>
      <c r="E109" s="24"/>
      <c r="F109" s="22"/>
      <c r="G109" s="24">
        <v>2</v>
      </c>
      <c r="H109" s="25" t="s">
        <v>551</v>
      </c>
      <c r="I109" s="26">
        <v>41531</v>
      </c>
      <c r="J109" s="26">
        <v>41531</v>
      </c>
      <c r="K109" s="27">
        <v>9610</v>
      </c>
      <c r="L109" s="28">
        <v>480.5</v>
      </c>
      <c r="M109" s="28">
        <v>7500</v>
      </c>
      <c r="N109" s="29">
        <v>0.31</v>
      </c>
      <c r="O109" s="28">
        <v>2330</v>
      </c>
      <c r="P109" s="34"/>
      <c r="Q109" s="31" t="s">
        <v>480</v>
      </c>
    </row>
    <row r="110" ht="15.75" customHeight="1" spans="1:18">
      <c r="A110" s="18">
        <v>103</v>
      </c>
      <c r="B110" s="32"/>
      <c r="C110" s="22" t="s">
        <v>2545</v>
      </c>
      <c r="D110" s="22" t="s">
        <v>2546</v>
      </c>
      <c r="E110" s="24"/>
      <c r="F110" s="22"/>
      <c r="G110" s="24">
        <v>1</v>
      </c>
      <c r="H110" s="25" t="s">
        <v>551</v>
      </c>
      <c r="I110" s="26">
        <v>41699</v>
      </c>
      <c r="J110" s="26">
        <v>41699</v>
      </c>
      <c r="K110" s="36">
        <v>3480</v>
      </c>
      <c r="L110" s="28">
        <v>504.6</v>
      </c>
      <c r="M110" s="28">
        <v>2780</v>
      </c>
      <c r="N110" s="29">
        <v>0.36</v>
      </c>
      <c r="O110" s="28">
        <v>1000</v>
      </c>
      <c r="P110" s="34"/>
      <c r="Q110" s="31" t="s">
        <v>480</v>
      </c>
    </row>
    <row r="111" ht="15.75" customHeight="1" spans="1:18">
      <c r="A111" s="18">
        <v>104</v>
      </c>
      <c r="B111" s="32"/>
      <c r="C111" s="22" t="s">
        <v>2547</v>
      </c>
      <c r="D111" s="22" t="s">
        <v>2548</v>
      </c>
      <c r="E111" s="24" t="s">
        <v>2388</v>
      </c>
      <c r="F111" s="22"/>
      <c r="G111" s="24">
        <v>1</v>
      </c>
      <c r="H111" s="25" t="s">
        <v>626</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2549</v>
      </c>
      <c r="D112" s="22" t="s">
        <v>2410</v>
      </c>
      <c r="E112" s="24"/>
      <c r="F112" s="22"/>
      <c r="G112" s="24">
        <v>2</v>
      </c>
      <c r="H112" s="25" t="s">
        <v>551</v>
      </c>
      <c r="I112" s="26">
        <v>41913</v>
      </c>
      <c r="J112" s="26">
        <v>41913</v>
      </c>
      <c r="K112" s="36">
        <v>1000</v>
      </c>
      <c r="L112" s="28">
        <v>255.99</v>
      </c>
      <c r="M112" s="28">
        <v>800</v>
      </c>
      <c r="N112" s="29">
        <v>0.44</v>
      </c>
      <c r="O112" s="28">
        <v>350</v>
      </c>
      <c r="P112" s="34"/>
      <c r="Q112" s="31" t="s">
        <v>480</v>
      </c>
    </row>
    <row r="113" ht="15.75" customHeight="1" spans="1:17">
      <c r="A113" s="18">
        <v>106</v>
      </c>
      <c r="B113" s="32"/>
      <c r="C113" s="22" t="s">
        <v>2550</v>
      </c>
      <c r="D113" s="22" t="s">
        <v>2506</v>
      </c>
      <c r="E113" s="24"/>
      <c r="F113" s="22"/>
      <c r="G113" s="24">
        <v>1</v>
      </c>
      <c r="H113" s="25" t="s">
        <v>551</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2551</v>
      </c>
      <c r="D114" s="22" t="s">
        <v>2365</v>
      </c>
      <c r="E114" s="24"/>
      <c r="F114" s="22" t="s">
        <v>2366</v>
      </c>
      <c r="G114" s="24">
        <v>1</v>
      </c>
      <c r="H114" s="25" t="s">
        <v>551</v>
      </c>
      <c r="I114" s="26">
        <v>41944</v>
      </c>
      <c r="J114" s="26">
        <v>41944</v>
      </c>
      <c r="K114" s="36">
        <v>2260</v>
      </c>
      <c r="L114" s="28">
        <v>614.12</v>
      </c>
      <c r="M114" s="28">
        <v>1810</v>
      </c>
      <c r="N114" s="29">
        <v>0.45</v>
      </c>
      <c r="O114" s="28">
        <v>810</v>
      </c>
      <c r="P114" s="34"/>
      <c r="Q114" s="31" t="s">
        <v>480</v>
      </c>
    </row>
    <row r="115" ht="15.75" customHeight="1" spans="1:17">
      <c r="A115" s="18">
        <v>108</v>
      </c>
      <c r="B115" s="32"/>
      <c r="C115" s="22" t="s">
        <v>2552</v>
      </c>
      <c r="D115" s="22" t="s">
        <v>2416</v>
      </c>
      <c r="E115" s="24"/>
      <c r="F115" s="22"/>
      <c r="G115" s="24">
        <v>1</v>
      </c>
      <c r="H115" s="25" t="s">
        <v>551</v>
      </c>
      <c r="I115" s="26">
        <v>42142</v>
      </c>
      <c r="J115" s="26">
        <v>42142</v>
      </c>
      <c r="K115" s="35">
        <v>2350</v>
      </c>
      <c r="L115" s="28">
        <v>861.6</v>
      </c>
      <c r="M115" s="28">
        <v>2000</v>
      </c>
      <c r="N115" s="29">
        <v>0.51</v>
      </c>
      <c r="O115" s="28">
        <v>1020</v>
      </c>
      <c r="P115" s="34"/>
      <c r="Q115" s="31" t="s">
        <v>480</v>
      </c>
    </row>
    <row r="116" ht="15.75" customHeight="1" spans="1:17">
      <c r="A116" s="18">
        <v>109</v>
      </c>
      <c r="B116" s="32"/>
      <c r="C116" s="22" t="s">
        <v>2553</v>
      </c>
      <c r="D116" s="22" t="s">
        <v>2396</v>
      </c>
      <c r="E116" s="24"/>
      <c r="F116" s="22"/>
      <c r="G116" s="24">
        <v>1</v>
      </c>
      <c r="H116" s="25" t="s">
        <v>551</v>
      </c>
      <c r="I116" s="26">
        <v>42343</v>
      </c>
      <c r="J116" s="26">
        <v>42343</v>
      </c>
      <c r="K116" s="35">
        <v>1200</v>
      </c>
      <c r="L116" s="28">
        <v>573</v>
      </c>
      <c r="M116" s="28">
        <v>1020</v>
      </c>
      <c r="N116" s="29">
        <v>0.59</v>
      </c>
      <c r="O116" s="28">
        <v>600</v>
      </c>
      <c r="P116" s="34"/>
      <c r="Q116" s="31" t="s">
        <v>480</v>
      </c>
    </row>
    <row r="117" ht="15.75" customHeight="1" spans="1:17">
      <c r="A117" s="18">
        <v>110</v>
      </c>
      <c r="B117" s="32"/>
      <c r="C117" s="22" t="s">
        <v>2554</v>
      </c>
      <c r="D117" s="22" t="s">
        <v>2449</v>
      </c>
      <c r="E117" s="24" t="s">
        <v>2555</v>
      </c>
      <c r="F117" s="22"/>
      <c r="G117" s="24">
        <v>1</v>
      </c>
      <c r="H117" s="25" t="s">
        <v>551</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2556</v>
      </c>
      <c r="D118" s="23" t="s">
        <v>2390</v>
      </c>
      <c r="E118" s="24"/>
      <c r="F118" s="22"/>
      <c r="G118" s="24">
        <v>1</v>
      </c>
      <c r="H118" s="25" t="s">
        <v>551</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2557</v>
      </c>
      <c r="D119" s="23" t="s">
        <v>2558</v>
      </c>
      <c r="E119" s="24"/>
      <c r="F119" s="22"/>
      <c r="G119" s="24">
        <v>2</v>
      </c>
      <c r="H119" s="25" t="s">
        <v>551</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2559</v>
      </c>
      <c r="D120" s="22" t="s">
        <v>2428</v>
      </c>
      <c r="E120" s="24" t="s">
        <v>2429</v>
      </c>
      <c r="F120" s="22"/>
      <c r="G120" s="24">
        <v>1</v>
      </c>
      <c r="H120" s="25" t="s">
        <v>551</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2560</v>
      </c>
      <c r="D121" s="23" t="s">
        <v>2561</v>
      </c>
      <c r="E121" s="24"/>
      <c r="F121" s="22"/>
      <c r="G121" s="24">
        <v>4</v>
      </c>
      <c r="H121" s="25" t="s">
        <v>551</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2562</v>
      </c>
      <c r="D122" s="22" t="s">
        <v>2431</v>
      </c>
      <c r="E122" s="24"/>
      <c r="F122" s="22"/>
      <c r="G122" s="24">
        <v>1</v>
      </c>
      <c r="H122" s="25" t="s">
        <v>551</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2563</v>
      </c>
      <c r="D123" s="22" t="s">
        <v>2564</v>
      </c>
      <c r="E123" s="24"/>
      <c r="F123" s="22"/>
      <c r="G123" s="24">
        <v>1</v>
      </c>
      <c r="H123" s="25" t="s">
        <v>551</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2565</v>
      </c>
      <c r="D124" s="22" t="s">
        <v>2566</v>
      </c>
      <c r="E124" s="24" t="s">
        <v>2567</v>
      </c>
      <c r="F124" s="22" t="s">
        <v>2568</v>
      </c>
      <c r="G124" s="24">
        <v>1</v>
      </c>
      <c r="H124" s="25" t="s">
        <v>551</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2569</v>
      </c>
      <c r="D125" s="23" t="s">
        <v>2570</v>
      </c>
      <c r="E125" s="24"/>
      <c r="F125" s="22"/>
      <c r="G125" s="24">
        <v>1</v>
      </c>
      <c r="H125" s="25" t="s">
        <v>551</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2571</v>
      </c>
      <c r="D126" s="22" t="s">
        <v>2572</v>
      </c>
      <c r="E126" s="24"/>
      <c r="F126" s="22"/>
      <c r="G126" s="24">
        <v>1</v>
      </c>
      <c r="H126" s="25" t="s">
        <v>551</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2573</v>
      </c>
      <c r="D127" s="22" t="s">
        <v>2574</v>
      </c>
      <c r="E127" s="24"/>
      <c r="F127" s="22"/>
      <c r="G127" s="24">
        <v>1</v>
      </c>
      <c r="H127" s="25" t="s">
        <v>551</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2575</v>
      </c>
      <c r="D128" s="22" t="s">
        <v>2421</v>
      </c>
      <c r="E128" s="24"/>
      <c r="F128" s="22"/>
      <c r="G128" s="24">
        <v>1</v>
      </c>
      <c r="H128" s="25" t="s">
        <v>551</v>
      </c>
      <c r="I128" s="26">
        <v>42979</v>
      </c>
      <c r="J128" s="26">
        <v>42979</v>
      </c>
      <c r="K128" s="27">
        <v>3300</v>
      </c>
      <c r="L128" s="28">
        <v>2673</v>
      </c>
      <c r="M128" s="28">
        <v>3140</v>
      </c>
      <c r="N128" s="29">
        <v>0.8</v>
      </c>
      <c r="O128" s="28">
        <v>2510</v>
      </c>
      <c r="P128" s="34"/>
      <c r="Q128" s="31" t="s">
        <v>480</v>
      </c>
    </row>
    <row r="129" ht="15.75" customHeight="1" spans="1:17">
      <c r="A129" s="18">
        <v>122</v>
      </c>
      <c r="B129" s="32"/>
      <c r="C129" s="22" t="s">
        <v>2576</v>
      </c>
      <c r="D129" s="22" t="s">
        <v>2577</v>
      </c>
      <c r="E129" s="24" t="s">
        <v>2502</v>
      </c>
      <c r="F129" s="22"/>
      <c r="G129" s="24">
        <v>1</v>
      </c>
      <c r="H129" s="25" t="s">
        <v>551</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2578</v>
      </c>
      <c r="D130" s="22" t="s">
        <v>2579</v>
      </c>
      <c r="E130" s="24"/>
      <c r="F130" s="22"/>
      <c r="G130" s="24">
        <v>1</v>
      </c>
      <c r="H130" s="25" t="s">
        <v>551</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2580</v>
      </c>
      <c r="D131" s="22" t="s">
        <v>2410</v>
      </c>
      <c r="E131" s="24"/>
      <c r="F131" s="22"/>
      <c r="G131" s="24">
        <v>1</v>
      </c>
      <c r="H131" s="25" t="s">
        <v>551</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2581</v>
      </c>
      <c r="D132" s="22" t="s">
        <v>2582</v>
      </c>
      <c r="E132" s="24"/>
      <c r="F132" s="22"/>
      <c r="G132" s="24">
        <v>1</v>
      </c>
      <c r="H132" s="25" t="s">
        <v>626</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2583</v>
      </c>
      <c r="D133" s="22" t="s">
        <v>2584</v>
      </c>
      <c r="E133" s="24"/>
      <c r="F133" s="22"/>
      <c r="G133" s="24">
        <v>1</v>
      </c>
      <c r="H133" s="25" t="s">
        <v>551</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2585</v>
      </c>
      <c r="D134" s="22" t="s">
        <v>2421</v>
      </c>
      <c r="E134" s="24"/>
      <c r="F134" s="22"/>
      <c r="G134" s="24">
        <v>1</v>
      </c>
      <c r="H134" s="25" t="s">
        <v>551</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2586</v>
      </c>
      <c r="D135" s="22" t="s">
        <v>2587</v>
      </c>
      <c r="E135" s="24"/>
      <c r="F135" s="22"/>
      <c r="G135" s="24">
        <v>1</v>
      </c>
      <c r="H135" s="25" t="s">
        <v>551</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2588</v>
      </c>
      <c r="D136" s="22" t="s">
        <v>2589</v>
      </c>
      <c r="E136" s="24"/>
      <c r="F136" s="22"/>
      <c r="G136" s="24">
        <v>1</v>
      </c>
      <c r="H136" s="25" t="s">
        <v>551</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2590</v>
      </c>
      <c r="D137" s="22" t="s">
        <v>2591</v>
      </c>
      <c r="E137" s="24"/>
      <c r="F137" s="22"/>
      <c r="G137" s="24">
        <v>1</v>
      </c>
      <c r="H137" s="25" t="s">
        <v>551</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2592</v>
      </c>
      <c r="D138" s="22" t="s">
        <v>2593</v>
      </c>
      <c r="E138" s="24"/>
      <c r="F138" s="22"/>
      <c r="G138" s="24">
        <v>1</v>
      </c>
      <c r="H138" s="25" t="s">
        <v>2486</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2594</v>
      </c>
      <c r="D139" s="22" t="s">
        <v>2458</v>
      </c>
      <c r="E139" s="24"/>
      <c r="F139" s="22" t="s">
        <v>2459</v>
      </c>
      <c r="G139" s="24">
        <v>4</v>
      </c>
      <c r="H139" s="25" t="s">
        <v>551</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2595</v>
      </c>
      <c r="D140" s="23" t="s">
        <v>2596</v>
      </c>
      <c r="E140" s="24"/>
      <c r="F140" s="23"/>
      <c r="G140" s="24">
        <v>2</v>
      </c>
      <c r="H140" s="25" t="s">
        <v>551</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2597</v>
      </c>
      <c r="D141" s="23" t="s">
        <v>2491</v>
      </c>
      <c r="E141" s="24" t="s">
        <v>2492</v>
      </c>
      <c r="F141" s="23"/>
      <c r="G141" s="24">
        <v>37</v>
      </c>
      <c r="H141" s="25" t="s">
        <v>626</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2598</v>
      </c>
      <c r="D142" s="23" t="s">
        <v>2469</v>
      </c>
      <c r="E142" s="24"/>
      <c r="F142" s="23"/>
      <c r="G142" s="24">
        <v>5</v>
      </c>
      <c r="H142" s="25" t="s">
        <v>551</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2599</v>
      </c>
      <c r="D143" s="23" t="s">
        <v>2473</v>
      </c>
      <c r="E143" s="24" t="s">
        <v>2474</v>
      </c>
      <c r="F143" s="22"/>
      <c r="G143" s="24">
        <v>29</v>
      </c>
      <c r="H143" s="25" t="s">
        <v>626</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2600</v>
      </c>
      <c r="D144" s="23" t="s">
        <v>2527</v>
      </c>
      <c r="E144" s="24"/>
      <c r="F144" s="22"/>
      <c r="G144" s="24">
        <v>1</v>
      </c>
      <c r="H144" s="25" t="s">
        <v>2353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2601</v>
      </c>
      <c r="D145" s="22" t="s">
        <v>2489</v>
      </c>
      <c r="E145" s="24"/>
      <c r="F145" s="22"/>
      <c r="G145" s="24">
        <v>1</v>
      </c>
      <c r="H145" s="25" t="s">
        <v>2353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2602</v>
      </c>
      <c r="D146" s="23" t="s">
        <v>2603</v>
      </c>
      <c r="E146" s="24"/>
      <c r="F146" s="22"/>
      <c r="G146" s="24">
        <v>1</v>
      </c>
      <c r="H146" s="25" t="s">
        <v>2353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2604</v>
      </c>
      <c r="D147" s="23" t="s">
        <v>2605</v>
      </c>
      <c r="E147" s="24"/>
      <c r="F147" s="22"/>
      <c r="G147" s="24">
        <v>1</v>
      </c>
      <c r="H147" s="25" t="s">
        <v>2353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2606</v>
      </c>
      <c r="D148" s="23" t="s">
        <v>2607</v>
      </c>
      <c r="E148" s="24"/>
      <c r="F148" s="22"/>
      <c r="G148" s="24">
        <v>1</v>
      </c>
      <c r="H148" s="25" t="s">
        <v>626</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2608</v>
      </c>
      <c r="D149" s="23" t="s">
        <v>2362</v>
      </c>
      <c r="E149" s="24"/>
      <c r="F149" s="22"/>
      <c r="G149" s="24">
        <v>2</v>
      </c>
      <c r="H149" s="25" t="s">
        <v>551</v>
      </c>
      <c r="I149" s="26">
        <v>42948</v>
      </c>
      <c r="J149" s="26">
        <v>42948</v>
      </c>
      <c r="K149" s="27">
        <v>960</v>
      </c>
      <c r="L149" s="28">
        <v>762.4</v>
      </c>
      <c r="M149" s="28">
        <v>910</v>
      </c>
      <c r="N149" s="29">
        <v>0.83</v>
      </c>
      <c r="O149" s="28">
        <v>760</v>
      </c>
      <c r="P149" s="34"/>
      <c r="Q149" s="31" t="s">
        <v>480</v>
      </c>
    </row>
    <row r="150" ht="15.75" customHeight="1" spans="1:17">
      <c r="A150" s="18">
        <v>143</v>
      </c>
      <c r="B150" s="32"/>
      <c r="C150" s="22" t="s">
        <v>2609</v>
      </c>
      <c r="D150" s="23" t="s">
        <v>2610</v>
      </c>
      <c r="E150" s="24"/>
      <c r="F150" s="22"/>
      <c r="G150" s="24">
        <v>1</v>
      </c>
      <c r="H150" s="25" t="s">
        <v>2353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2611</v>
      </c>
      <c r="D151" s="23" t="s">
        <v>2464</v>
      </c>
      <c r="E151" s="24"/>
      <c r="F151" s="22"/>
      <c r="G151" s="24">
        <v>4</v>
      </c>
      <c r="H151" s="25" t="s">
        <v>551</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2612</v>
      </c>
      <c r="D152" s="22" t="s">
        <v>2469</v>
      </c>
      <c r="E152" s="24"/>
      <c r="F152" s="22"/>
      <c r="G152" s="24">
        <v>12</v>
      </c>
      <c r="H152" s="25" t="s">
        <v>551</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2613</v>
      </c>
      <c r="D153" s="23" t="s">
        <v>2614</v>
      </c>
      <c r="E153" s="24"/>
      <c r="F153" s="23"/>
      <c r="G153" s="24">
        <v>1302</v>
      </c>
      <c r="H153" s="25" t="s">
        <v>551</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2615</v>
      </c>
      <c r="D154" s="23" t="s">
        <v>2616</v>
      </c>
      <c r="E154" s="24"/>
      <c r="F154" s="22"/>
      <c r="G154" s="24">
        <v>20</v>
      </c>
      <c r="H154" s="25" t="s">
        <v>2498</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2617</v>
      </c>
      <c r="D155" s="23" t="s">
        <v>2618</v>
      </c>
      <c r="E155" s="24"/>
      <c r="F155" s="22" t="s">
        <v>2619</v>
      </c>
      <c r="G155" s="24">
        <v>1</v>
      </c>
      <c r="H155" s="25" t="s">
        <v>2498</v>
      </c>
      <c r="I155" s="26">
        <v>41821</v>
      </c>
      <c r="J155" s="26">
        <v>41821</v>
      </c>
      <c r="K155" s="27">
        <v>3200</v>
      </c>
      <c r="L155" s="28">
        <v>666.5</v>
      </c>
      <c r="M155" s="28">
        <v>2820</v>
      </c>
      <c r="N155" s="29">
        <v>0.2</v>
      </c>
      <c r="O155" s="28">
        <v>560</v>
      </c>
      <c r="P155" s="34"/>
      <c r="Q155" s="31" t="s">
        <v>480</v>
      </c>
    </row>
    <row r="156" ht="15.75" customHeight="1" spans="1:17">
      <c r="A156" s="18">
        <v>149</v>
      </c>
      <c r="B156" s="32"/>
      <c r="C156" s="22" t="s">
        <v>2620</v>
      </c>
      <c r="D156" s="23" t="s">
        <v>2621</v>
      </c>
      <c r="E156" s="24"/>
      <c r="F156" s="22"/>
      <c r="G156" s="24">
        <v>1</v>
      </c>
      <c r="H156" s="25" t="s">
        <v>2498</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2622</v>
      </c>
      <c r="D157" s="23" t="s">
        <v>2623</v>
      </c>
      <c r="E157" s="24"/>
      <c r="F157" s="22"/>
      <c r="G157" s="24">
        <v>20</v>
      </c>
      <c r="H157" s="25" t="s">
        <v>2498</v>
      </c>
      <c r="I157" s="26">
        <v>42948</v>
      </c>
      <c r="J157" s="26">
        <v>42948</v>
      </c>
      <c r="K157" s="27">
        <v>9600</v>
      </c>
      <c r="L157" s="28">
        <v>7624</v>
      </c>
      <c r="M157" s="28">
        <v>9120</v>
      </c>
      <c r="N157" s="29">
        <v>0.72</v>
      </c>
      <c r="O157" s="28">
        <v>6570</v>
      </c>
      <c r="P157" s="34"/>
      <c r="Q157" s="31" t="s">
        <v>480</v>
      </c>
    </row>
    <row r="158" ht="15.75" customHeight="1" spans="1:17">
      <c r="A158" s="18">
        <v>151</v>
      </c>
      <c r="B158" s="32"/>
      <c r="C158" s="22" t="s">
        <v>2624</v>
      </c>
      <c r="D158" s="23" t="s">
        <v>2625</v>
      </c>
      <c r="E158" s="24"/>
      <c r="F158" s="22"/>
      <c r="G158" s="24">
        <v>1</v>
      </c>
      <c r="H158" s="25" t="s">
        <v>2498</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2626</v>
      </c>
      <c r="D159" s="23" t="s">
        <v>2627</v>
      </c>
      <c r="E159" s="24"/>
      <c r="F159" s="22"/>
      <c r="G159" s="24">
        <v>1</v>
      </c>
      <c r="H159" s="25" t="s">
        <v>2498</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1092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2628</v>
      </c>
      <c r="C161" s="22" t="s">
        <v>2629</v>
      </c>
      <c r="D161" s="23" t="s">
        <v>2630</v>
      </c>
      <c r="E161" s="24"/>
      <c r="F161" s="22"/>
      <c r="G161" s="24">
        <v>1</v>
      </c>
      <c r="H161" s="25" t="s">
        <v>551</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2631</v>
      </c>
      <c r="D162" s="23" t="s">
        <v>2632</v>
      </c>
      <c r="E162" s="24"/>
      <c r="F162" s="22"/>
      <c r="G162" s="24">
        <v>1</v>
      </c>
      <c r="H162" s="25" t="s">
        <v>2353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2633</v>
      </c>
      <c r="D163" s="22" t="s">
        <v>2394</v>
      </c>
      <c r="E163" s="22"/>
      <c r="F163" s="22"/>
      <c r="G163" s="24">
        <v>1</v>
      </c>
      <c r="H163" s="25" t="s">
        <v>551</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2634</v>
      </c>
      <c r="D164" s="22" t="s">
        <v>2635</v>
      </c>
      <c r="E164" s="22"/>
      <c r="F164" s="22"/>
      <c r="G164" s="24">
        <v>1</v>
      </c>
      <c r="H164" s="25" t="s">
        <v>941</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2636</v>
      </c>
      <c r="D165" s="22" t="s">
        <v>2416</v>
      </c>
      <c r="E165" s="22" t="s">
        <v>2637</v>
      </c>
      <c r="F165" s="23"/>
      <c r="G165" s="24">
        <v>2</v>
      </c>
      <c r="H165" s="25" t="s">
        <v>551</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2638</v>
      </c>
      <c r="D166" s="22" t="s">
        <v>2639</v>
      </c>
      <c r="E166" s="22"/>
      <c r="F166" s="22"/>
      <c r="G166" s="24">
        <v>1</v>
      </c>
      <c r="H166" s="25" t="s">
        <v>551</v>
      </c>
      <c r="I166" s="26">
        <v>40269</v>
      </c>
      <c r="J166" s="26">
        <v>40269</v>
      </c>
      <c r="K166" s="27">
        <v>3100</v>
      </c>
      <c r="L166" s="28">
        <v>621.46</v>
      </c>
      <c r="M166" s="28">
        <v>2640</v>
      </c>
      <c r="N166" s="29">
        <v>0.25</v>
      </c>
      <c r="O166" s="28">
        <v>660</v>
      </c>
      <c r="P166" s="34"/>
      <c r="Q166" s="31" t="s">
        <v>481</v>
      </c>
    </row>
    <row r="167" ht="15.75" customHeight="1" spans="1:17">
      <c r="A167" s="18">
        <v>160</v>
      </c>
      <c r="B167" s="32"/>
      <c r="C167" s="22" t="s">
        <v>2640</v>
      </c>
      <c r="D167" s="22" t="s">
        <v>2641</v>
      </c>
      <c r="E167" s="22"/>
      <c r="F167" s="22"/>
      <c r="G167" s="24">
        <v>1</v>
      </c>
      <c r="H167" s="25" t="s">
        <v>551</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2642</v>
      </c>
      <c r="D168" s="22" t="s">
        <v>2643</v>
      </c>
      <c r="E168" s="22"/>
      <c r="F168" s="22"/>
      <c r="G168" s="24">
        <v>1</v>
      </c>
      <c r="H168" s="25" t="s">
        <v>551</v>
      </c>
      <c r="I168" s="26">
        <v>40422</v>
      </c>
      <c r="J168" s="26">
        <v>40422</v>
      </c>
      <c r="K168" s="36">
        <v>3200</v>
      </c>
      <c r="L168" s="28">
        <v>768.32</v>
      </c>
      <c r="M168" s="28">
        <v>2590</v>
      </c>
      <c r="N168" s="29">
        <v>0.15</v>
      </c>
      <c r="O168" s="28">
        <v>390</v>
      </c>
      <c r="P168" s="34"/>
      <c r="Q168" s="31" t="s">
        <v>481</v>
      </c>
    </row>
    <row r="169" ht="15.75" customHeight="1" spans="1:17">
      <c r="A169" s="18">
        <v>162</v>
      </c>
      <c r="B169" s="32"/>
      <c r="C169" s="22" t="s">
        <v>2644</v>
      </c>
      <c r="D169" s="22" t="s">
        <v>2396</v>
      </c>
      <c r="E169" s="22"/>
      <c r="F169" s="22"/>
      <c r="G169" s="24">
        <v>1</v>
      </c>
      <c r="H169" s="25" t="s">
        <v>551</v>
      </c>
      <c r="I169" s="26">
        <v>40422</v>
      </c>
      <c r="J169" s="26">
        <v>40422</v>
      </c>
      <c r="K169" s="36">
        <v>1300</v>
      </c>
      <c r="L169" s="28">
        <v>312.16</v>
      </c>
      <c r="M169" s="28">
        <v>810</v>
      </c>
      <c r="N169" s="29">
        <v>0.15</v>
      </c>
      <c r="O169" s="28">
        <v>120</v>
      </c>
      <c r="P169" s="34"/>
      <c r="Q169" s="31" t="s">
        <v>481</v>
      </c>
    </row>
    <row r="170" ht="15.75" customHeight="1" spans="1:17">
      <c r="A170" s="18">
        <v>163</v>
      </c>
      <c r="B170" s="32"/>
      <c r="C170" s="22" t="s">
        <v>2645</v>
      </c>
      <c r="D170" s="22" t="s">
        <v>2646</v>
      </c>
      <c r="E170" s="22"/>
      <c r="F170" s="22"/>
      <c r="G170" s="24">
        <v>1</v>
      </c>
      <c r="H170" s="25" t="s">
        <v>551</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2647</v>
      </c>
      <c r="D171" s="22" t="s">
        <v>2648</v>
      </c>
      <c r="E171" s="22"/>
      <c r="F171" s="22"/>
      <c r="G171" s="24">
        <v>1</v>
      </c>
      <c r="H171" s="25" t="s">
        <v>551</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2649</v>
      </c>
      <c r="D172" s="22" t="s">
        <v>2648</v>
      </c>
      <c r="E172" s="22"/>
      <c r="F172" s="22"/>
      <c r="G172" s="24">
        <v>1</v>
      </c>
      <c r="H172" s="25" t="s">
        <v>551</v>
      </c>
      <c r="I172" s="26">
        <v>40725</v>
      </c>
      <c r="J172" s="26">
        <v>40725</v>
      </c>
      <c r="K172" s="27">
        <v>1600</v>
      </c>
      <c r="L172" s="28">
        <v>510.38</v>
      </c>
      <c r="M172" s="28">
        <v>1380</v>
      </c>
      <c r="N172" s="29">
        <v>0.22</v>
      </c>
      <c r="O172" s="28">
        <v>300</v>
      </c>
      <c r="P172" s="34"/>
      <c r="Q172" s="31" t="s">
        <v>481</v>
      </c>
    </row>
    <row r="173" ht="15.75" customHeight="1" spans="1:17">
      <c r="A173" s="18">
        <v>166</v>
      </c>
      <c r="B173" s="32"/>
      <c r="C173" s="22" t="s">
        <v>2650</v>
      </c>
      <c r="D173" s="22" t="s">
        <v>2651</v>
      </c>
      <c r="E173" s="22"/>
      <c r="F173" s="22"/>
      <c r="G173" s="24">
        <v>1</v>
      </c>
      <c r="H173" s="25" t="s">
        <v>551</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2652</v>
      </c>
      <c r="D174" s="22" t="s">
        <v>2653</v>
      </c>
      <c r="E174" s="22"/>
      <c r="F174" s="22"/>
      <c r="G174" s="24">
        <v>1</v>
      </c>
      <c r="H174" s="25" t="s">
        <v>941</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2654</v>
      </c>
      <c r="D175" s="22" t="s">
        <v>2648</v>
      </c>
      <c r="E175" s="22"/>
      <c r="F175" s="22"/>
      <c r="G175" s="24">
        <v>1</v>
      </c>
      <c r="H175" s="25" t="s">
        <v>551</v>
      </c>
      <c r="I175" s="26">
        <v>41153</v>
      </c>
      <c r="J175" s="26">
        <v>41153</v>
      </c>
      <c r="K175" s="27">
        <v>3000</v>
      </c>
      <c r="L175" s="28">
        <v>1290</v>
      </c>
      <c r="M175" s="28">
        <v>2640</v>
      </c>
      <c r="N175" s="29">
        <v>0.34</v>
      </c>
      <c r="O175" s="28">
        <v>900</v>
      </c>
      <c r="P175" s="34"/>
      <c r="Q175" s="31" t="s">
        <v>481</v>
      </c>
    </row>
    <row r="176" ht="15.75" customHeight="1" spans="1:17">
      <c r="A176" s="18">
        <v>169</v>
      </c>
      <c r="B176" s="32"/>
      <c r="C176" s="22" t="s">
        <v>2655</v>
      </c>
      <c r="D176" s="22" t="s">
        <v>2355</v>
      </c>
      <c r="E176" s="22"/>
      <c r="F176" s="22"/>
      <c r="G176" s="24">
        <v>1</v>
      </c>
      <c r="H176" s="25" t="s">
        <v>551</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2656</v>
      </c>
      <c r="D177" s="22" t="s">
        <v>2657</v>
      </c>
      <c r="E177" s="22"/>
      <c r="F177" s="22"/>
      <c r="G177" s="24">
        <v>1</v>
      </c>
      <c r="H177" s="25" t="s">
        <v>551</v>
      </c>
      <c r="I177" s="26">
        <v>41974</v>
      </c>
      <c r="J177" s="26">
        <v>41974</v>
      </c>
      <c r="K177" s="27">
        <v>1350</v>
      </c>
      <c r="L177" s="28">
        <v>868.95</v>
      </c>
      <c r="M177" s="28">
        <v>1080</v>
      </c>
      <c r="N177" s="29">
        <v>0.46</v>
      </c>
      <c r="O177" s="28">
        <v>500</v>
      </c>
      <c r="P177" s="34"/>
      <c r="Q177" s="31" t="s">
        <v>481</v>
      </c>
    </row>
    <row r="178" ht="15.75" customHeight="1" spans="1:17">
      <c r="A178" s="18">
        <v>171</v>
      </c>
      <c r="B178" s="32"/>
      <c r="C178" s="22" t="s">
        <v>2658</v>
      </c>
      <c r="D178" s="22" t="s">
        <v>2362</v>
      </c>
      <c r="E178" s="22"/>
      <c r="F178" s="22"/>
      <c r="G178" s="24">
        <v>1</v>
      </c>
      <c r="H178" s="25" t="s">
        <v>551</v>
      </c>
      <c r="I178" s="26">
        <v>42370</v>
      </c>
      <c r="J178" s="26">
        <v>42370</v>
      </c>
      <c r="K178" s="27">
        <v>4800</v>
      </c>
      <c r="L178" s="28">
        <v>3584</v>
      </c>
      <c r="M178" s="28">
        <v>4370</v>
      </c>
      <c r="N178" s="29">
        <v>0.68</v>
      </c>
      <c r="O178" s="28">
        <v>2970</v>
      </c>
      <c r="P178" s="34"/>
      <c r="Q178" s="31" t="s">
        <v>481</v>
      </c>
    </row>
    <row r="179" ht="15.75" customHeight="1" spans="1:17">
      <c r="A179" s="18">
        <v>172</v>
      </c>
      <c r="B179" s="32"/>
      <c r="C179" s="22" t="s">
        <v>2659</v>
      </c>
      <c r="D179" s="23" t="s">
        <v>2410</v>
      </c>
      <c r="E179" s="22"/>
      <c r="F179" s="22"/>
      <c r="G179" s="24">
        <v>1</v>
      </c>
      <c r="H179" s="25" t="s">
        <v>551</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2660</v>
      </c>
      <c r="D180" s="22" t="s">
        <v>2416</v>
      </c>
      <c r="E180" s="22"/>
      <c r="F180" s="22"/>
      <c r="G180" s="24">
        <v>4</v>
      </c>
      <c r="H180" s="25" t="s">
        <v>551</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2661</v>
      </c>
      <c r="D181" s="22" t="s">
        <v>2489</v>
      </c>
      <c r="E181" s="24"/>
      <c r="F181" s="23"/>
      <c r="G181" s="24">
        <v>1</v>
      </c>
      <c r="H181" s="25" t="s">
        <v>2353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2662</v>
      </c>
      <c r="D182" s="22" t="s">
        <v>2362</v>
      </c>
      <c r="E182" s="24"/>
      <c r="F182" s="22"/>
      <c r="G182" s="24">
        <v>1</v>
      </c>
      <c r="H182" s="25" t="s">
        <v>551</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2663</v>
      </c>
      <c r="D183" s="22" t="s">
        <v>2664</v>
      </c>
      <c r="E183" s="24"/>
      <c r="F183" s="22"/>
      <c r="G183" s="24">
        <v>1</v>
      </c>
      <c r="H183" s="25" t="s">
        <v>551</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2665</v>
      </c>
      <c r="D184" s="22" t="s">
        <v>2666</v>
      </c>
      <c r="E184" s="24"/>
      <c r="F184" s="22"/>
      <c r="G184" s="24">
        <v>1</v>
      </c>
      <c r="H184" s="25" t="s">
        <v>551</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2667</v>
      </c>
      <c r="D185" s="22" t="s">
        <v>2648</v>
      </c>
      <c r="E185" s="24"/>
      <c r="F185" s="22"/>
      <c r="G185" s="24">
        <v>1</v>
      </c>
      <c r="H185" s="25" t="s">
        <v>551</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2668</v>
      </c>
      <c r="D186" s="22" t="s">
        <v>2419</v>
      </c>
      <c r="E186" s="24"/>
      <c r="F186" s="22"/>
      <c r="G186" s="24">
        <v>1</v>
      </c>
      <c r="H186" s="25" t="s">
        <v>551</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2669</v>
      </c>
      <c r="D187" s="22" t="s">
        <v>2421</v>
      </c>
      <c r="E187" s="24"/>
      <c r="F187" s="22"/>
      <c r="G187" s="24">
        <v>1</v>
      </c>
      <c r="H187" s="25" t="s">
        <v>551</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2670</v>
      </c>
      <c r="D188" s="22" t="s">
        <v>2384</v>
      </c>
      <c r="E188" s="24"/>
      <c r="F188" s="22"/>
      <c r="G188" s="24">
        <v>1</v>
      </c>
      <c r="H188" s="25" t="s">
        <v>2486</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2671</v>
      </c>
      <c r="D189" s="22" t="s">
        <v>2672</v>
      </c>
      <c r="E189" s="24"/>
      <c r="F189" s="22"/>
      <c r="G189" s="24">
        <v>1</v>
      </c>
      <c r="H189" s="25" t="s">
        <v>551</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2673</v>
      </c>
      <c r="D190" s="22" t="s">
        <v>2674</v>
      </c>
      <c r="E190" s="24"/>
      <c r="F190" s="22"/>
      <c r="G190" s="24">
        <v>1</v>
      </c>
      <c r="H190" s="25" t="s">
        <v>2486</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2675</v>
      </c>
      <c r="D191" s="22" t="s">
        <v>2657</v>
      </c>
      <c r="E191" s="24"/>
      <c r="F191" s="22"/>
      <c r="G191" s="24">
        <v>1</v>
      </c>
      <c r="H191" s="25" t="s">
        <v>551</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2676</v>
      </c>
      <c r="D192" s="22" t="s">
        <v>2677</v>
      </c>
      <c r="E192" s="24" t="s">
        <v>2474</v>
      </c>
      <c r="F192" s="22"/>
      <c r="G192" s="24">
        <v>1</v>
      </c>
      <c r="H192" s="25" t="s">
        <v>551</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2678</v>
      </c>
      <c r="D193" s="22" t="s">
        <v>2679</v>
      </c>
      <c r="E193" s="24"/>
      <c r="F193" s="22"/>
      <c r="G193" s="24">
        <v>1</v>
      </c>
      <c r="H193" s="25" t="s">
        <v>2486</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2680</v>
      </c>
      <c r="D194" s="22" t="s">
        <v>2681</v>
      </c>
      <c r="E194" s="24"/>
      <c r="F194" s="22"/>
      <c r="G194" s="24">
        <v>5</v>
      </c>
      <c r="H194" s="25" t="s">
        <v>551</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2682</v>
      </c>
      <c r="D195" s="22" t="s">
        <v>2683</v>
      </c>
      <c r="E195" s="24"/>
      <c r="F195" s="22"/>
      <c r="G195" s="24">
        <v>1</v>
      </c>
      <c r="H195" s="25" t="s">
        <v>551</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2684</v>
      </c>
      <c r="D196" s="22" t="s">
        <v>2464</v>
      </c>
      <c r="E196" s="24"/>
      <c r="F196" s="22"/>
      <c r="G196" s="24">
        <v>1</v>
      </c>
      <c r="H196" s="25" t="s">
        <v>551</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2685</v>
      </c>
      <c r="D197" s="22" t="s">
        <v>2681</v>
      </c>
      <c r="E197" s="24"/>
      <c r="F197" s="22"/>
      <c r="G197" s="24">
        <v>8</v>
      </c>
      <c r="H197" s="25" t="s">
        <v>551</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2686</v>
      </c>
      <c r="D198" s="23" t="s">
        <v>2641</v>
      </c>
      <c r="E198" s="24"/>
      <c r="F198" s="22"/>
      <c r="G198" s="24">
        <v>1</v>
      </c>
      <c r="H198" s="25" t="s">
        <v>551</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2687</v>
      </c>
      <c r="D199" s="22" t="s">
        <v>2688</v>
      </c>
      <c r="E199" s="24"/>
      <c r="F199" s="22"/>
      <c r="G199" s="24">
        <v>1</v>
      </c>
      <c r="H199" s="25" t="s">
        <v>551</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2689</v>
      </c>
      <c r="D200" s="22" t="s">
        <v>2394</v>
      </c>
      <c r="E200" s="24"/>
      <c r="F200" s="22"/>
      <c r="G200" s="24">
        <v>1</v>
      </c>
      <c r="H200" s="25" t="s">
        <v>551</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2690</v>
      </c>
      <c r="D201" s="22" t="s">
        <v>2691</v>
      </c>
      <c r="E201" s="24" t="s">
        <v>2692</v>
      </c>
      <c r="F201" s="22"/>
      <c r="G201" s="24">
        <v>1</v>
      </c>
      <c r="H201" s="25" t="s">
        <v>551</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2693</v>
      </c>
      <c r="D202" s="22" t="s">
        <v>2694</v>
      </c>
      <c r="E202" s="24"/>
      <c r="F202" s="22"/>
      <c r="G202" s="24">
        <v>1</v>
      </c>
      <c r="H202" s="25" t="s">
        <v>2353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2695</v>
      </c>
      <c r="D203" s="22" t="s">
        <v>2696</v>
      </c>
      <c r="E203" s="24"/>
      <c r="F203" s="22"/>
      <c r="G203" s="24">
        <v>1</v>
      </c>
      <c r="H203" s="25" t="s">
        <v>2486</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2697</v>
      </c>
      <c r="D204" s="22" t="s">
        <v>2698</v>
      </c>
      <c r="E204" s="24"/>
      <c r="F204" s="22"/>
      <c r="G204" s="24">
        <v>1</v>
      </c>
      <c r="H204" s="25" t="s">
        <v>551</v>
      </c>
      <c r="I204" s="26">
        <v>40422</v>
      </c>
      <c r="J204" s="26">
        <v>40422</v>
      </c>
      <c r="K204" s="27">
        <v>2300</v>
      </c>
      <c r="L204" s="28">
        <v>115</v>
      </c>
      <c r="M204" s="28">
        <v>2160</v>
      </c>
      <c r="N204" s="29">
        <v>0.46</v>
      </c>
      <c r="O204" s="28">
        <v>990</v>
      </c>
      <c r="P204" s="34"/>
      <c r="Q204" s="31" t="s">
        <v>481</v>
      </c>
    </row>
    <row r="205" ht="15.75" customHeight="1" spans="1:17">
      <c r="A205" s="18">
        <v>198</v>
      </c>
      <c r="B205" s="32"/>
      <c r="C205" s="22" t="s">
        <v>2699</v>
      </c>
      <c r="D205" s="22" t="s">
        <v>2700</v>
      </c>
      <c r="E205" s="24"/>
      <c r="F205" s="22"/>
      <c r="G205" s="24">
        <v>1</v>
      </c>
      <c r="H205" s="25" t="s">
        <v>551</v>
      </c>
      <c r="I205" s="26">
        <v>40452</v>
      </c>
      <c r="J205" s="26">
        <v>40452</v>
      </c>
      <c r="K205" s="36">
        <v>4600</v>
      </c>
      <c r="L205" s="28">
        <v>230</v>
      </c>
      <c r="M205" s="28">
        <v>2850</v>
      </c>
      <c r="N205" s="29">
        <v>0.15</v>
      </c>
      <c r="O205" s="28">
        <v>430</v>
      </c>
      <c r="P205" s="34"/>
      <c r="Q205" s="31" t="s">
        <v>481</v>
      </c>
    </row>
    <row r="206" ht="15.75" customHeight="1" spans="1:17">
      <c r="A206" s="18">
        <v>199</v>
      </c>
      <c r="B206" s="32"/>
      <c r="C206" s="22" t="s">
        <v>2701</v>
      </c>
      <c r="D206" s="22" t="s">
        <v>2394</v>
      </c>
      <c r="E206" s="24"/>
      <c r="F206" s="22"/>
      <c r="G206" s="24">
        <v>1</v>
      </c>
      <c r="H206" s="25" t="s">
        <v>626</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2702</v>
      </c>
      <c r="D207" s="22" t="s">
        <v>2703</v>
      </c>
      <c r="E207" s="24"/>
      <c r="F207" s="22"/>
      <c r="G207" s="24">
        <v>1</v>
      </c>
      <c r="H207" s="25" t="s">
        <v>551</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2704</v>
      </c>
      <c r="D208" s="22" t="s">
        <v>2651</v>
      </c>
      <c r="E208" s="24"/>
      <c r="F208" s="22"/>
      <c r="G208" s="24">
        <v>1</v>
      </c>
      <c r="H208" s="25" t="s">
        <v>551</v>
      </c>
      <c r="I208" s="26">
        <v>41000</v>
      </c>
      <c r="J208" s="26">
        <v>41000</v>
      </c>
      <c r="K208" s="27">
        <v>2200</v>
      </c>
      <c r="L208" s="28">
        <v>110</v>
      </c>
      <c r="M208" s="28">
        <v>2160</v>
      </c>
      <c r="N208" s="29">
        <v>0.42</v>
      </c>
      <c r="O208" s="28">
        <v>910</v>
      </c>
      <c r="P208" s="34"/>
      <c r="Q208" s="31" t="s">
        <v>481</v>
      </c>
    </row>
    <row r="209" ht="15.75" customHeight="1" spans="1:17">
      <c r="A209" s="18">
        <v>202</v>
      </c>
      <c r="B209" s="32"/>
      <c r="C209" s="22" t="s">
        <v>2705</v>
      </c>
      <c r="D209" s="22" t="s">
        <v>2706</v>
      </c>
      <c r="E209" s="24"/>
      <c r="F209" s="22"/>
      <c r="G209" s="24">
        <v>1</v>
      </c>
      <c r="H209" s="25" t="s">
        <v>551</v>
      </c>
      <c r="I209" s="26">
        <v>41183</v>
      </c>
      <c r="J209" s="26">
        <v>41183</v>
      </c>
      <c r="K209" s="27">
        <v>2800</v>
      </c>
      <c r="L209" s="28">
        <v>140</v>
      </c>
      <c r="M209" s="28">
        <v>2740</v>
      </c>
      <c r="N209" s="29">
        <v>0.46</v>
      </c>
      <c r="O209" s="28">
        <v>1260</v>
      </c>
      <c r="P209" s="34"/>
      <c r="Q209" s="31" t="s">
        <v>481</v>
      </c>
    </row>
    <row r="210" ht="15.75" customHeight="1" spans="1:17">
      <c r="A210" s="18">
        <v>203</v>
      </c>
      <c r="B210" s="32"/>
      <c r="C210" s="22" t="s">
        <v>2707</v>
      </c>
      <c r="D210" s="22" t="s">
        <v>2394</v>
      </c>
      <c r="E210" s="24"/>
      <c r="F210" s="22"/>
      <c r="G210" s="24">
        <v>1</v>
      </c>
      <c r="H210" s="25" t="s">
        <v>626</v>
      </c>
      <c r="I210" s="26">
        <v>41244</v>
      </c>
      <c r="J210" s="26">
        <v>41244</v>
      </c>
      <c r="K210" s="27">
        <v>6000</v>
      </c>
      <c r="L210" s="28">
        <v>300</v>
      </c>
      <c r="M210" s="28">
        <v>4800</v>
      </c>
      <c r="N210" s="29">
        <v>0.37</v>
      </c>
      <c r="O210" s="28">
        <v>1780</v>
      </c>
      <c r="P210" s="34"/>
      <c r="Q210" s="31" t="s">
        <v>481</v>
      </c>
    </row>
    <row r="211" ht="15.75" customHeight="1" spans="1:17">
      <c r="A211" s="18">
        <v>204</v>
      </c>
      <c r="B211" s="32"/>
      <c r="C211" s="22" t="s">
        <v>2708</v>
      </c>
      <c r="D211" s="22" t="s">
        <v>2365</v>
      </c>
      <c r="E211" s="24"/>
      <c r="F211" s="22" t="s">
        <v>2366</v>
      </c>
      <c r="G211" s="24">
        <v>1</v>
      </c>
      <c r="H211" s="25" t="s">
        <v>551</v>
      </c>
      <c r="I211" s="26">
        <v>41244</v>
      </c>
      <c r="J211" s="26">
        <v>41244</v>
      </c>
      <c r="K211" s="27">
        <v>2300</v>
      </c>
      <c r="L211" s="28">
        <v>115</v>
      </c>
      <c r="M211" s="28">
        <v>1610</v>
      </c>
      <c r="N211" s="29">
        <v>0.21</v>
      </c>
      <c r="O211" s="28">
        <v>340</v>
      </c>
      <c r="P211" s="34"/>
      <c r="Q211" s="31" t="s">
        <v>481</v>
      </c>
    </row>
    <row r="212" ht="15.75" customHeight="1" spans="1:17">
      <c r="A212" s="18">
        <v>205</v>
      </c>
      <c r="B212" s="32"/>
      <c r="C212" s="22" t="s">
        <v>2709</v>
      </c>
      <c r="D212" s="22" t="s">
        <v>2710</v>
      </c>
      <c r="E212" s="24"/>
      <c r="F212" s="22"/>
      <c r="G212" s="24">
        <v>1</v>
      </c>
      <c r="H212" s="25" t="s">
        <v>551</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2711</v>
      </c>
      <c r="D213" s="22" t="s">
        <v>2406</v>
      </c>
      <c r="E213" s="24"/>
      <c r="F213" s="22"/>
      <c r="G213" s="24">
        <v>1</v>
      </c>
      <c r="H213" s="25" t="s">
        <v>551</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2712</v>
      </c>
      <c r="D214" s="22" t="s">
        <v>2713</v>
      </c>
      <c r="E214" s="24"/>
      <c r="F214" s="22"/>
      <c r="G214" s="24">
        <v>1</v>
      </c>
      <c r="H214" s="25" t="s">
        <v>551</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2714</v>
      </c>
      <c r="D215" s="22" t="s">
        <v>2715</v>
      </c>
      <c r="E215" s="24"/>
      <c r="F215" s="22"/>
      <c r="G215" s="24">
        <v>1</v>
      </c>
      <c r="H215" s="25" t="s">
        <v>551</v>
      </c>
      <c r="I215" s="26">
        <v>42522</v>
      </c>
      <c r="J215" s="26">
        <v>42522</v>
      </c>
      <c r="K215" s="27">
        <v>1300</v>
      </c>
      <c r="L215" s="28">
        <v>744.34</v>
      </c>
      <c r="M215" s="28">
        <v>1260</v>
      </c>
      <c r="N215" s="29">
        <v>0.77</v>
      </c>
      <c r="O215" s="28">
        <v>970</v>
      </c>
      <c r="P215" s="34"/>
      <c r="Q215" s="31" t="s">
        <v>481</v>
      </c>
    </row>
    <row r="216" ht="15.75" customHeight="1" spans="1:17">
      <c r="A216" s="18">
        <v>209</v>
      </c>
      <c r="B216" s="32"/>
      <c r="C216" s="22" t="s">
        <v>2716</v>
      </c>
      <c r="D216" s="22" t="s">
        <v>2428</v>
      </c>
      <c r="E216" s="24" t="s">
        <v>2429</v>
      </c>
      <c r="F216" s="22"/>
      <c r="G216" s="24">
        <v>3</v>
      </c>
      <c r="H216" s="25" t="s">
        <v>551</v>
      </c>
      <c r="I216" s="26">
        <v>42826</v>
      </c>
      <c r="J216" s="26">
        <v>42826</v>
      </c>
      <c r="K216" s="27">
        <v>8400</v>
      </c>
      <c r="L216" s="28">
        <v>6139</v>
      </c>
      <c r="M216" s="28">
        <v>8400</v>
      </c>
      <c r="N216" s="29">
        <v>0.83</v>
      </c>
      <c r="O216" s="28">
        <v>6970</v>
      </c>
      <c r="P216" s="34"/>
      <c r="Q216" s="31" t="s">
        <v>481</v>
      </c>
    </row>
    <row r="217" ht="15.75" customHeight="1" spans="1:17">
      <c r="A217" s="18">
        <v>210</v>
      </c>
      <c r="B217" s="32"/>
      <c r="C217" s="22" t="s">
        <v>2717</v>
      </c>
      <c r="D217" s="22" t="s">
        <v>2566</v>
      </c>
      <c r="E217" s="24" t="s">
        <v>2567</v>
      </c>
      <c r="F217" s="22" t="s">
        <v>2568</v>
      </c>
      <c r="G217" s="24">
        <v>1</v>
      </c>
      <c r="H217" s="25" t="s">
        <v>2486</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2718</v>
      </c>
      <c r="D218" s="22" t="s">
        <v>2719</v>
      </c>
      <c r="E218" s="24"/>
      <c r="F218" s="22"/>
      <c r="G218" s="24">
        <v>1</v>
      </c>
      <c r="H218" s="25" t="s">
        <v>551</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2720</v>
      </c>
      <c r="D219" s="22" t="s">
        <v>2399</v>
      </c>
      <c r="E219" s="24"/>
      <c r="F219" s="22"/>
      <c r="G219" s="24">
        <v>1</v>
      </c>
      <c r="H219" s="25" t="s">
        <v>551</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2721</v>
      </c>
      <c r="D220" s="22" t="s">
        <v>2579</v>
      </c>
      <c r="E220" s="24"/>
      <c r="F220" s="22"/>
      <c r="G220" s="24">
        <v>1</v>
      </c>
      <c r="H220" s="25" t="s">
        <v>551</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2722</v>
      </c>
      <c r="D221" s="22" t="s">
        <v>2723</v>
      </c>
      <c r="E221" s="24"/>
      <c r="F221" s="22"/>
      <c r="G221" s="24">
        <v>1</v>
      </c>
      <c r="H221" s="25" t="s">
        <v>551</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2724</v>
      </c>
      <c r="D222" s="22" t="s">
        <v>2725</v>
      </c>
      <c r="E222" s="24"/>
      <c r="F222" s="22"/>
      <c r="G222" s="24">
        <v>1</v>
      </c>
      <c r="H222" s="25" t="s">
        <v>551</v>
      </c>
      <c r="I222" s="26">
        <v>43009</v>
      </c>
      <c r="J222" s="26">
        <v>43009</v>
      </c>
      <c r="K222" s="36">
        <v>3600</v>
      </c>
      <c r="L222" s="28">
        <v>2973</v>
      </c>
      <c r="M222" s="28">
        <v>3490</v>
      </c>
      <c r="N222" s="29">
        <v>0.88</v>
      </c>
      <c r="O222" s="28">
        <v>3070</v>
      </c>
      <c r="P222" s="34"/>
      <c r="Q222" s="31" t="s">
        <v>481</v>
      </c>
    </row>
    <row r="223" ht="15.75" customHeight="1" spans="1:17">
      <c r="A223" s="18">
        <v>216</v>
      </c>
      <c r="B223" s="32"/>
      <c r="C223" s="22" t="s">
        <v>2726</v>
      </c>
      <c r="D223" s="22" t="s">
        <v>2469</v>
      </c>
      <c r="E223" s="24"/>
      <c r="F223" s="22"/>
      <c r="G223" s="24">
        <v>1</v>
      </c>
      <c r="H223" s="25" t="s">
        <v>551</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2727</v>
      </c>
      <c r="D224" s="22" t="s">
        <v>2723</v>
      </c>
      <c r="E224" s="24"/>
      <c r="F224" s="22"/>
      <c r="G224" s="24">
        <v>1</v>
      </c>
      <c r="H224" s="25" t="s">
        <v>551</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2728</v>
      </c>
      <c r="D225" s="22" t="s">
        <v>2428</v>
      </c>
      <c r="E225" s="24"/>
      <c r="F225" s="22"/>
      <c r="G225" s="24">
        <v>1</v>
      </c>
      <c r="H225" s="25" t="s">
        <v>551</v>
      </c>
      <c r="I225" s="26">
        <v>43128</v>
      </c>
      <c r="J225" s="26">
        <v>43128</v>
      </c>
      <c r="K225" s="27">
        <v>8100</v>
      </c>
      <c r="L225" s="28">
        <v>7074</v>
      </c>
      <c r="M225" s="28">
        <v>8100</v>
      </c>
      <c r="N225" s="29">
        <v>0.9</v>
      </c>
      <c r="O225" s="28">
        <v>7290</v>
      </c>
      <c r="P225" s="34"/>
      <c r="Q225" s="31" t="s">
        <v>481</v>
      </c>
    </row>
    <row r="226" ht="15.75" customHeight="1" spans="1:17">
      <c r="A226" s="18">
        <v>219</v>
      </c>
      <c r="B226" s="32"/>
      <c r="C226" s="22" t="s">
        <v>2729</v>
      </c>
      <c r="D226" s="22" t="s">
        <v>2730</v>
      </c>
      <c r="E226" s="24"/>
      <c r="F226" s="22"/>
      <c r="G226" s="24">
        <v>1</v>
      </c>
      <c r="H226" s="25" t="s">
        <v>551</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2731</v>
      </c>
      <c r="D227" s="22" t="s">
        <v>2589</v>
      </c>
      <c r="E227" s="24"/>
      <c r="F227" s="22"/>
      <c r="G227" s="24">
        <v>2</v>
      </c>
      <c r="H227" s="25" t="s">
        <v>551</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2732</v>
      </c>
      <c r="D228" s="23" t="s">
        <v>2733</v>
      </c>
      <c r="E228" s="24"/>
      <c r="F228" s="23"/>
      <c r="G228" s="24">
        <v>2</v>
      </c>
      <c r="H228" s="25" t="s">
        <v>551</v>
      </c>
      <c r="I228" s="26">
        <v>43235</v>
      </c>
      <c r="J228" s="26">
        <v>43235</v>
      </c>
      <c r="K228" s="27">
        <v>4800</v>
      </c>
      <c r="L228" s="28">
        <v>4496</v>
      </c>
      <c r="M228" s="28">
        <v>4800</v>
      </c>
      <c r="N228" s="29">
        <v>0.91</v>
      </c>
      <c r="O228" s="28">
        <v>4370</v>
      </c>
      <c r="P228" s="30"/>
      <c r="Q228" s="31" t="s">
        <v>481</v>
      </c>
    </row>
    <row r="229" ht="15.75" customHeight="1" spans="1:17">
      <c r="A229" s="18">
        <v>222</v>
      </c>
      <c r="B229" s="32"/>
      <c r="C229" s="22" t="s">
        <v>2734</v>
      </c>
      <c r="D229" s="23" t="s">
        <v>2416</v>
      </c>
      <c r="E229" s="24"/>
      <c r="F229" s="23"/>
      <c r="G229" s="24">
        <v>1</v>
      </c>
      <c r="H229" s="25" t="s">
        <v>551</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2735</v>
      </c>
      <c r="D230" s="23" t="s">
        <v>2736</v>
      </c>
      <c r="E230" s="24"/>
      <c r="F230" s="23"/>
      <c r="G230" s="24">
        <v>1</v>
      </c>
      <c r="H230" s="25" t="s">
        <v>551</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2737</v>
      </c>
      <c r="D231" s="23" t="s">
        <v>2365</v>
      </c>
      <c r="E231" s="24"/>
      <c r="F231" s="23" t="s">
        <v>2366</v>
      </c>
      <c r="G231" s="24">
        <v>2</v>
      </c>
      <c r="H231" s="25" t="s">
        <v>551</v>
      </c>
      <c r="I231" s="26">
        <v>43238</v>
      </c>
      <c r="J231" s="26">
        <v>43238</v>
      </c>
      <c r="K231" s="27">
        <v>4800</v>
      </c>
      <c r="L231" s="28">
        <v>4496</v>
      </c>
      <c r="M231" s="28">
        <v>4800</v>
      </c>
      <c r="N231" s="29">
        <v>0.89</v>
      </c>
      <c r="O231" s="28">
        <v>4270</v>
      </c>
      <c r="P231" s="30"/>
      <c r="Q231" s="31" t="s">
        <v>481</v>
      </c>
    </row>
    <row r="232" ht="15.75" customHeight="1" spans="1:17">
      <c r="A232" s="18">
        <v>225</v>
      </c>
      <c r="B232" s="32"/>
      <c r="C232" s="22" t="s">
        <v>2738</v>
      </c>
      <c r="D232" s="23" t="s">
        <v>2449</v>
      </c>
      <c r="E232" s="24"/>
      <c r="F232" s="23"/>
      <c r="G232" s="24">
        <v>1</v>
      </c>
      <c r="H232" s="25" t="s">
        <v>551</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2739</v>
      </c>
      <c r="D233" s="22" t="s">
        <v>2596</v>
      </c>
      <c r="E233" s="24"/>
      <c r="F233" s="22"/>
      <c r="G233" s="24">
        <v>4</v>
      </c>
      <c r="H233" s="25" t="s">
        <v>551</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2740</v>
      </c>
      <c r="D234" s="22" t="s">
        <v>2741</v>
      </c>
      <c r="E234" s="24"/>
      <c r="F234" s="22"/>
      <c r="G234" s="24">
        <v>2</v>
      </c>
      <c r="H234" s="25" t="s">
        <v>551</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2742</v>
      </c>
      <c r="D235" s="22" t="s">
        <v>2362</v>
      </c>
      <c r="E235" s="24"/>
      <c r="F235" s="22"/>
      <c r="G235" s="24">
        <v>1</v>
      </c>
      <c r="H235" s="25" t="s">
        <v>551</v>
      </c>
      <c r="I235" s="26">
        <v>41579</v>
      </c>
      <c r="J235" s="26">
        <v>41579</v>
      </c>
      <c r="K235" s="27">
        <v>3600</v>
      </c>
      <c r="L235" s="43">
        <v>294</v>
      </c>
      <c r="M235" s="28">
        <v>3240</v>
      </c>
      <c r="N235" s="29">
        <v>0.46</v>
      </c>
      <c r="O235" s="28">
        <v>1490</v>
      </c>
      <c r="P235" s="34"/>
      <c r="Q235" s="31" t="s">
        <v>481</v>
      </c>
    </row>
    <row r="236" ht="15.75" customHeight="1" spans="1:17">
      <c r="A236" s="18">
        <v>229</v>
      </c>
      <c r="B236" s="32"/>
      <c r="C236" s="22" t="s">
        <v>2743</v>
      </c>
      <c r="D236" s="22" t="s">
        <v>2744</v>
      </c>
      <c r="E236" s="24"/>
      <c r="F236" s="22"/>
      <c r="G236" s="24">
        <v>1</v>
      </c>
      <c r="H236" s="25" t="s">
        <v>2353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2745</v>
      </c>
      <c r="D237" s="23" t="s">
        <v>2527</v>
      </c>
      <c r="E237" s="24"/>
      <c r="F237" s="23"/>
      <c r="G237" s="24">
        <v>1</v>
      </c>
      <c r="H237" s="25" t="s">
        <v>551</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2746</v>
      </c>
      <c r="D238" s="23" t="s">
        <v>2747</v>
      </c>
      <c r="E238" s="24"/>
      <c r="F238" s="23"/>
      <c r="G238" s="24">
        <v>1</v>
      </c>
      <c r="H238" s="25" t="s">
        <v>551</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2748</v>
      </c>
      <c r="D239" s="23" t="s">
        <v>2749</v>
      </c>
      <c r="E239" s="24"/>
      <c r="F239" s="23"/>
      <c r="G239" s="24">
        <v>1</v>
      </c>
      <c r="H239" s="25" t="s">
        <v>551</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2750</v>
      </c>
      <c r="D240" s="23" t="s">
        <v>2491</v>
      </c>
      <c r="E240" s="24"/>
      <c r="F240" s="23"/>
      <c r="G240" s="24">
        <v>500</v>
      </c>
      <c r="H240" s="25" t="s">
        <v>626</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2751</v>
      </c>
      <c r="D241" s="23" t="s">
        <v>2752</v>
      </c>
      <c r="E241" s="24"/>
      <c r="F241" s="23"/>
      <c r="G241" s="24">
        <v>1</v>
      </c>
      <c r="H241" s="25" t="s">
        <v>2353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2753</v>
      </c>
      <c r="D242" s="23" t="s">
        <v>2749</v>
      </c>
      <c r="E242" s="24" t="s">
        <v>2754</v>
      </c>
      <c r="F242" s="23"/>
      <c r="G242" s="24">
        <v>1</v>
      </c>
      <c r="H242" s="25" t="s">
        <v>2353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2755</v>
      </c>
      <c r="D243" s="23" t="s">
        <v>2756</v>
      </c>
      <c r="E243" s="24"/>
      <c r="F243" s="23"/>
      <c r="G243" s="24">
        <v>1</v>
      </c>
      <c r="H243" s="25" t="s">
        <v>2353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2757</v>
      </c>
      <c r="D244" s="23" t="s">
        <v>2758</v>
      </c>
      <c r="E244" s="24"/>
      <c r="F244" s="23"/>
      <c r="G244" s="24">
        <v>1</v>
      </c>
      <c r="H244" s="25" t="s">
        <v>551</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2759</v>
      </c>
      <c r="D245" s="23" t="s">
        <v>2760</v>
      </c>
      <c r="E245" s="24"/>
      <c r="F245" s="23"/>
      <c r="G245" s="24">
        <v>500</v>
      </c>
      <c r="H245" s="25" t="s">
        <v>626</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2761</v>
      </c>
      <c r="D246" s="23" t="s">
        <v>2504</v>
      </c>
      <c r="E246" s="24"/>
      <c r="F246" s="23"/>
      <c r="G246" s="24">
        <v>783</v>
      </c>
      <c r="H246" s="25" t="s">
        <v>551</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2762</v>
      </c>
      <c r="D247" s="23" t="s">
        <v>2763</v>
      </c>
      <c r="E247" s="24">
        <v>1380</v>
      </c>
      <c r="F247" s="23"/>
      <c r="G247" s="24">
        <v>100</v>
      </c>
      <c r="H247" s="25" t="s">
        <v>551</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2764</v>
      </c>
      <c r="D248" s="23" t="s">
        <v>2614</v>
      </c>
      <c r="E248" s="24"/>
      <c r="F248" s="23"/>
      <c r="G248" s="24">
        <v>1</v>
      </c>
      <c r="H248" s="25" t="s">
        <v>2353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2765</v>
      </c>
      <c r="D249" s="23" t="s">
        <v>2766</v>
      </c>
      <c r="E249" s="24"/>
      <c r="F249" s="23"/>
      <c r="G249" s="24">
        <v>1</v>
      </c>
      <c r="H249" s="25" t="s">
        <v>2767</v>
      </c>
      <c r="I249" s="26">
        <v>43210</v>
      </c>
      <c r="J249" s="26">
        <v>43210</v>
      </c>
      <c r="K249" s="27">
        <v>1440</v>
      </c>
      <c r="L249" s="28">
        <v>1326</v>
      </c>
      <c r="M249" s="28">
        <v>1440</v>
      </c>
      <c r="N249" s="29">
        <v>0.94</v>
      </c>
      <c r="O249" s="28">
        <v>1350</v>
      </c>
      <c r="P249" s="30"/>
      <c r="Q249" s="31" t="s">
        <v>481</v>
      </c>
    </row>
    <row r="250" ht="15.75" customHeight="1" spans="1:17">
      <c r="A250" s="18">
        <v>243</v>
      </c>
      <c r="B250" s="32"/>
      <c r="C250" s="22" t="s">
        <v>2768</v>
      </c>
      <c r="D250" s="23" t="s">
        <v>2769</v>
      </c>
      <c r="E250" s="24"/>
      <c r="F250" s="23"/>
      <c r="G250" s="24">
        <v>1</v>
      </c>
      <c r="H250" s="25" t="s">
        <v>2353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2770</v>
      </c>
      <c r="D251" s="23" t="s">
        <v>2771</v>
      </c>
      <c r="E251" s="24"/>
      <c r="F251" s="23"/>
      <c r="G251" s="24">
        <v>1</v>
      </c>
      <c r="H251" s="25" t="s">
        <v>2353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2772</v>
      </c>
      <c r="D252" s="23" t="s">
        <v>2773</v>
      </c>
      <c r="E252" s="24"/>
      <c r="F252" s="23"/>
      <c r="G252" s="24">
        <v>1</v>
      </c>
      <c r="H252" s="25" t="s">
        <v>551</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2774</v>
      </c>
      <c r="D253" s="23" t="s">
        <v>2775</v>
      </c>
      <c r="E253" s="24"/>
      <c r="F253" s="22"/>
      <c r="G253" s="24">
        <v>2</v>
      </c>
      <c r="H253" s="25" t="s">
        <v>551</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2776</v>
      </c>
      <c r="D254" s="22" t="s">
        <v>2777</v>
      </c>
      <c r="E254" s="22"/>
      <c r="F254" s="22"/>
      <c r="G254" s="24">
        <v>1</v>
      </c>
      <c r="H254" s="25" t="s">
        <v>551</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2778</v>
      </c>
      <c r="D255" s="22" t="s">
        <v>2621</v>
      </c>
      <c r="E255" s="22"/>
      <c r="F255" s="22"/>
      <c r="G255" s="24">
        <v>1</v>
      </c>
      <c r="H255" s="25" t="s">
        <v>2498</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2779</v>
      </c>
      <c r="D256" s="22" t="s">
        <v>2780</v>
      </c>
      <c r="E256" s="22"/>
      <c r="F256" s="22"/>
      <c r="G256" s="24">
        <v>1</v>
      </c>
      <c r="H256" s="25" t="s">
        <v>2498</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2781</v>
      </c>
      <c r="D257" s="22" t="s">
        <v>2782</v>
      </c>
      <c r="E257" s="22"/>
      <c r="F257" s="22" t="s">
        <v>2783</v>
      </c>
      <c r="G257" s="24">
        <v>1</v>
      </c>
      <c r="H257" s="25" t="s">
        <v>2498</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2784</v>
      </c>
      <c r="D258" s="22" t="s">
        <v>2785</v>
      </c>
      <c r="E258" s="22"/>
      <c r="F258" s="22"/>
      <c r="G258" s="24">
        <v>1</v>
      </c>
      <c r="H258" s="25" t="s">
        <v>2498</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2786</v>
      </c>
      <c r="D259" s="22" t="s">
        <v>2787</v>
      </c>
      <c r="E259" s="24"/>
      <c r="F259" s="22"/>
      <c r="G259" s="24">
        <v>1</v>
      </c>
      <c r="H259" s="25" t="s">
        <v>2498</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1326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2788</v>
      </c>
      <c r="C261" s="22" t="s">
        <v>2789</v>
      </c>
      <c r="D261" s="22" t="s">
        <v>2790</v>
      </c>
      <c r="E261" s="24"/>
      <c r="F261" s="22"/>
      <c r="G261" s="24">
        <v>1</v>
      </c>
      <c r="H261" s="25" t="s">
        <v>2353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2791</v>
      </c>
      <c r="D262" s="22" t="s">
        <v>2792</v>
      </c>
      <c r="E262" s="24"/>
      <c r="F262" s="22"/>
      <c r="G262" s="24">
        <v>1</v>
      </c>
      <c r="H262" s="25" t="s">
        <v>551</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2793</v>
      </c>
      <c r="D263" s="22" t="s">
        <v>2794</v>
      </c>
      <c r="E263" s="24"/>
      <c r="F263" s="22"/>
      <c r="G263" s="24">
        <v>1</v>
      </c>
      <c r="H263" s="25" t="s">
        <v>626</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2795</v>
      </c>
      <c r="D264" s="22" t="s">
        <v>2796</v>
      </c>
      <c r="E264" s="24"/>
      <c r="F264" s="22" t="s">
        <v>2385</v>
      </c>
      <c r="G264" s="24">
        <v>1</v>
      </c>
      <c r="H264" s="25" t="s">
        <v>2353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2797</v>
      </c>
      <c r="D265" s="22" t="s">
        <v>2798</v>
      </c>
      <c r="E265" s="24"/>
      <c r="F265" s="22"/>
      <c r="G265" s="24">
        <v>1</v>
      </c>
      <c r="H265" s="25" t="s">
        <v>551</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2799</v>
      </c>
      <c r="D266" s="22" t="s">
        <v>2800</v>
      </c>
      <c r="E266" s="24"/>
      <c r="F266" s="22"/>
      <c r="G266" s="24">
        <v>1</v>
      </c>
      <c r="H266" s="25" t="s">
        <v>551</v>
      </c>
      <c r="I266" s="26">
        <v>39630</v>
      </c>
      <c r="J266" s="26">
        <v>39630</v>
      </c>
      <c r="K266" s="27">
        <v>550</v>
      </c>
      <c r="L266" s="28">
        <v>27.5</v>
      </c>
      <c r="M266" s="28">
        <v>450</v>
      </c>
      <c r="N266" s="29">
        <v>0.15</v>
      </c>
      <c r="O266" s="28">
        <v>70</v>
      </c>
      <c r="P266" s="34"/>
      <c r="Q266" s="31" t="s">
        <v>482</v>
      </c>
    </row>
    <row r="267" ht="15.75" customHeight="1" spans="1:17">
      <c r="A267" s="18">
        <v>260</v>
      </c>
      <c r="B267" s="32"/>
      <c r="C267" s="22" t="s">
        <v>2801</v>
      </c>
      <c r="D267" s="22" t="s">
        <v>2416</v>
      </c>
      <c r="E267" s="24"/>
      <c r="F267" s="22"/>
      <c r="G267" s="24">
        <v>1</v>
      </c>
      <c r="H267" s="25" t="s">
        <v>551</v>
      </c>
      <c r="I267" s="26">
        <v>39630</v>
      </c>
      <c r="J267" s="26">
        <v>39630</v>
      </c>
      <c r="K267" s="27">
        <v>2800</v>
      </c>
      <c r="L267" s="28">
        <v>140</v>
      </c>
      <c r="M267" s="28">
        <v>1680</v>
      </c>
      <c r="N267" s="29">
        <v>0.15</v>
      </c>
      <c r="O267" s="28">
        <v>250</v>
      </c>
      <c r="P267" s="34"/>
      <c r="Q267" s="31" t="s">
        <v>482</v>
      </c>
    </row>
    <row r="268" ht="15.75" customHeight="1" spans="1:17">
      <c r="A268" s="18">
        <v>261</v>
      </c>
      <c r="B268" s="32"/>
      <c r="C268" s="22" t="s">
        <v>2802</v>
      </c>
      <c r="D268" s="22" t="s">
        <v>2359</v>
      </c>
      <c r="E268" s="24"/>
      <c r="F268" s="22"/>
      <c r="G268" s="24">
        <v>1</v>
      </c>
      <c r="H268" s="25" t="s">
        <v>551</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2803</v>
      </c>
      <c r="D269" s="22" t="s">
        <v>2804</v>
      </c>
      <c r="E269" s="24"/>
      <c r="F269" s="22"/>
      <c r="G269" s="24">
        <v>1</v>
      </c>
      <c r="H269" s="25" t="s">
        <v>551</v>
      </c>
      <c r="I269" s="26">
        <v>39995</v>
      </c>
      <c r="J269" s="26">
        <v>39995</v>
      </c>
      <c r="K269" s="36">
        <v>5920</v>
      </c>
      <c r="L269" s="28">
        <v>764.3</v>
      </c>
      <c r="M269" s="28">
        <v>5150</v>
      </c>
      <c r="N269" s="29">
        <v>0.39</v>
      </c>
      <c r="O269" s="28">
        <v>2010</v>
      </c>
      <c r="P269" s="34"/>
      <c r="Q269" s="31" t="s">
        <v>482</v>
      </c>
    </row>
    <row r="270" ht="15.75" customHeight="1" spans="1:17">
      <c r="A270" s="18">
        <v>263</v>
      </c>
      <c r="B270" s="32"/>
      <c r="C270" s="22" t="s">
        <v>2805</v>
      </c>
      <c r="D270" s="22" t="s">
        <v>2416</v>
      </c>
      <c r="E270" s="24"/>
      <c r="F270" s="22"/>
      <c r="G270" s="24">
        <v>1</v>
      </c>
      <c r="H270" s="25" t="s">
        <v>551</v>
      </c>
      <c r="I270" s="26">
        <v>40026</v>
      </c>
      <c r="J270" s="26">
        <v>40026</v>
      </c>
      <c r="K270" s="36">
        <v>2600</v>
      </c>
      <c r="L270" s="28">
        <v>356.78</v>
      </c>
      <c r="M270" s="28">
        <v>1610</v>
      </c>
      <c r="N270" s="29">
        <v>0.15</v>
      </c>
      <c r="O270" s="28">
        <v>240</v>
      </c>
      <c r="P270" s="34"/>
      <c r="Q270" s="31" t="s">
        <v>482</v>
      </c>
    </row>
    <row r="271" ht="15.75" customHeight="1" spans="1:17">
      <c r="A271" s="18">
        <v>264</v>
      </c>
      <c r="B271" s="32"/>
      <c r="C271" s="22" t="s">
        <v>2806</v>
      </c>
      <c r="D271" s="22" t="s">
        <v>2807</v>
      </c>
      <c r="E271" s="24"/>
      <c r="F271" s="22"/>
      <c r="G271" s="24">
        <v>1</v>
      </c>
      <c r="H271" s="25" t="s">
        <v>551</v>
      </c>
      <c r="I271" s="26">
        <v>40026</v>
      </c>
      <c r="J271" s="26">
        <v>40026</v>
      </c>
      <c r="K271" s="36">
        <v>2800</v>
      </c>
      <c r="L271" s="28">
        <v>383.47</v>
      </c>
      <c r="M271" s="28">
        <v>2300</v>
      </c>
      <c r="N271" s="29">
        <v>0.15</v>
      </c>
      <c r="O271" s="28">
        <v>350</v>
      </c>
      <c r="P271" s="34"/>
      <c r="Q271" s="31" t="s">
        <v>482</v>
      </c>
    </row>
    <row r="272" ht="15.75" customHeight="1" spans="1:17">
      <c r="A272" s="18">
        <v>265</v>
      </c>
      <c r="B272" s="32"/>
      <c r="C272" s="22" t="s">
        <v>2808</v>
      </c>
      <c r="D272" s="22" t="s">
        <v>2809</v>
      </c>
      <c r="E272" s="24"/>
      <c r="F272" s="22"/>
      <c r="G272" s="24">
        <v>1</v>
      </c>
      <c r="H272" s="25" t="s">
        <v>551</v>
      </c>
      <c r="I272" s="26">
        <v>40026</v>
      </c>
      <c r="J272" s="26">
        <v>40026</v>
      </c>
      <c r="K272" s="36">
        <v>1600</v>
      </c>
      <c r="L272" s="28">
        <v>218.97</v>
      </c>
      <c r="M272" s="28">
        <v>1330</v>
      </c>
      <c r="N272" s="29">
        <v>0.15</v>
      </c>
      <c r="O272" s="28">
        <v>200</v>
      </c>
      <c r="P272" s="34"/>
      <c r="Q272" s="31" t="s">
        <v>482</v>
      </c>
    </row>
    <row r="273" ht="15.75" customHeight="1" spans="1:17">
      <c r="A273" s="18">
        <v>266</v>
      </c>
      <c r="B273" s="32"/>
      <c r="C273" s="22" t="s">
        <v>2810</v>
      </c>
      <c r="D273" s="22" t="s">
        <v>2811</v>
      </c>
      <c r="E273" s="24"/>
      <c r="F273" s="22"/>
      <c r="G273" s="24">
        <v>1</v>
      </c>
      <c r="H273" s="25" t="s">
        <v>2353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2812</v>
      </c>
      <c r="D274" s="22" t="s">
        <v>2813</v>
      </c>
      <c r="E274" s="24"/>
      <c r="F274" s="22"/>
      <c r="G274" s="24">
        <v>1</v>
      </c>
      <c r="H274" s="25" t="s">
        <v>2353</v>
      </c>
      <c r="I274" s="26">
        <v>39814</v>
      </c>
      <c r="J274" s="26">
        <v>39814</v>
      </c>
      <c r="K274" s="27">
        <v>7200</v>
      </c>
      <c r="L274" s="28">
        <v>588</v>
      </c>
      <c r="M274" s="28">
        <v>8210</v>
      </c>
      <c r="N274" s="29">
        <v>0.36</v>
      </c>
      <c r="O274" s="28">
        <v>2960</v>
      </c>
      <c r="P274" s="34"/>
      <c r="Q274" s="31" t="s">
        <v>482</v>
      </c>
    </row>
    <row r="275" ht="15.75" customHeight="1" spans="1:17">
      <c r="A275" s="18">
        <v>268</v>
      </c>
      <c r="B275" s="32"/>
      <c r="C275" s="22" t="s">
        <v>2814</v>
      </c>
      <c r="D275" s="22" t="s">
        <v>2815</v>
      </c>
      <c r="E275" s="24"/>
      <c r="F275" s="22"/>
      <c r="G275" s="24">
        <v>1</v>
      </c>
      <c r="H275" s="25" t="s">
        <v>626</v>
      </c>
      <c r="I275" s="26">
        <v>39995</v>
      </c>
      <c r="J275" s="26">
        <v>39995</v>
      </c>
      <c r="K275" s="27">
        <v>4500</v>
      </c>
      <c r="L275" s="28">
        <v>580.7</v>
      </c>
      <c r="M275" s="28">
        <v>3510</v>
      </c>
      <c r="N275" s="29">
        <v>0.15</v>
      </c>
      <c r="O275" s="28">
        <v>530</v>
      </c>
      <c r="P275" s="34"/>
      <c r="Q275" s="31" t="s">
        <v>482</v>
      </c>
    </row>
    <row r="276" ht="15.75" customHeight="1" spans="1:17">
      <c r="A276" s="18">
        <v>269</v>
      </c>
      <c r="B276" s="32"/>
      <c r="C276" s="22" t="s">
        <v>2816</v>
      </c>
      <c r="D276" s="22" t="s">
        <v>2817</v>
      </c>
      <c r="E276" s="24"/>
      <c r="F276" s="22"/>
      <c r="G276" s="24">
        <v>1</v>
      </c>
      <c r="H276" s="25" t="s">
        <v>2353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2818</v>
      </c>
      <c r="D277" s="22" t="s">
        <v>2819</v>
      </c>
      <c r="E277" s="24"/>
      <c r="F277" s="22"/>
      <c r="G277" s="24">
        <v>1</v>
      </c>
      <c r="H277" s="25" t="s">
        <v>2353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2820</v>
      </c>
      <c r="D278" s="22" t="s">
        <v>2821</v>
      </c>
      <c r="E278" s="24"/>
      <c r="F278" s="22"/>
      <c r="G278" s="24">
        <v>1</v>
      </c>
      <c r="H278" s="25" t="s">
        <v>551</v>
      </c>
      <c r="I278" s="26">
        <v>39754</v>
      </c>
      <c r="J278" s="26">
        <v>39754</v>
      </c>
      <c r="K278" s="27">
        <v>5000</v>
      </c>
      <c r="L278" s="43">
        <v>329.56</v>
      </c>
      <c r="M278" s="28">
        <v>4000</v>
      </c>
      <c r="N278" s="29">
        <v>0.15</v>
      </c>
      <c r="O278" s="28">
        <v>600</v>
      </c>
      <c r="P278" s="34"/>
      <c r="Q278" s="31" t="s">
        <v>482</v>
      </c>
    </row>
    <row r="279" ht="15.75" customHeight="1" spans="1:17">
      <c r="A279" s="18">
        <v>272</v>
      </c>
      <c r="B279" s="32"/>
      <c r="C279" s="22" t="s">
        <v>2822</v>
      </c>
      <c r="D279" s="22" t="s">
        <v>2823</v>
      </c>
      <c r="E279" s="24"/>
      <c r="F279" s="22"/>
      <c r="G279" s="24">
        <v>1</v>
      </c>
      <c r="H279" s="25" t="s">
        <v>551</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2824</v>
      </c>
      <c r="D280" s="22" t="s">
        <v>2648</v>
      </c>
      <c r="E280" s="24"/>
      <c r="F280" s="22"/>
      <c r="G280" s="24">
        <v>1</v>
      </c>
      <c r="H280" s="25" t="s">
        <v>551</v>
      </c>
      <c r="I280" s="26">
        <v>40360</v>
      </c>
      <c r="J280" s="26">
        <v>40360</v>
      </c>
      <c r="K280" s="27">
        <v>2500</v>
      </c>
      <c r="L280" s="43">
        <v>560.58</v>
      </c>
      <c r="M280" s="28">
        <v>2130</v>
      </c>
      <c r="N280" s="29">
        <v>0.15</v>
      </c>
      <c r="O280" s="28">
        <v>320</v>
      </c>
      <c r="P280" s="34"/>
      <c r="Q280" s="31" t="s">
        <v>482</v>
      </c>
    </row>
    <row r="281" ht="15.75" customHeight="1" spans="1:17">
      <c r="A281" s="18">
        <v>274</v>
      </c>
      <c r="B281" s="32"/>
      <c r="C281" s="22" t="s">
        <v>2825</v>
      </c>
      <c r="D281" s="22" t="s">
        <v>2416</v>
      </c>
      <c r="E281" s="24"/>
      <c r="F281" s="22"/>
      <c r="G281" s="24">
        <v>1</v>
      </c>
      <c r="H281" s="25" t="s">
        <v>551</v>
      </c>
      <c r="I281" s="26">
        <v>40483</v>
      </c>
      <c r="J281" s="26">
        <v>40483</v>
      </c>
      <c r="K281" s="27">
        <v>1190</v>
      </c>
      <c r="L281" s="43">
        <v>304.52</v>
      </c>
      <c r="M281" s="28">
        <v>740</v>
      </c>
      <c r="N281" s="29">
        <v>0.15</v>
      </c>
      <c r="O281" s="28">
        <v>110</v>
      </c>
      <c r="P281" s="34"/>
      <c r="Q281" s="31" t="s">
        <v>482</v>
      </c>
    </row>
    <row r="282" ht="15.75" customHeight="1" spans="1:17">
      <c r="A282" s="18">
        <v>275</v>
      </c>
      <c r="B282" s="32"/>
      <c r="C282" s="22" t="s">
        <v>2826</v>
      </c>
      <c r="D282" s="23" t="s">
        <v>2744</v>
      </c>
      <c r="E282" s="24"/>
      <c r="F282" s="23"/>
      <c r="G282" s="24">
        <v>1</v>
      </c>
      <c r="H282" s="25" t="s">
        <v>2353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2827</v>
      </c>
      <c r="D283" s="23" t="s">
        <v>2828</v>
      </c>
      <c r="E283" s="24"/>
      <c r="F283" s="23"/>
      <c r="G283" s="24">
        <v>1</v>
      </c>
      <c r="H283" s="25" t="s">
        <v>551</v>
      </c>
      <c r="I283" s="26">
        <v>40391</v>
      </c>
      <c r="J283" s="26">
        <v>40391</v>
      </c>
      <c r="K283" s="27">
        <v>1520</v>
      </c>
      <c r="L283" s="28">
        <v>353.09</v>
      </c>
      <c r="M283" s="28">
        <v>1290</v>
      </c>
      <c r="N283" s="29">
        <v>0.15</v>
      </c>
      <c r="O283" s="28">
        <v>190</v>
      </c>
      <c r="P283" s="30"/>
      <c r="Q283" s="31" t="s">
        <v>482</v>
      </c>
    </row>
    <row r="284" ht="15.75" customHeight="1" spans="1:17">
      <c r="A284" s="18">
        <v>277</v>
      </c>
      <c r="B284" s="32"/>
      <c r="C284" s="22" t="s">
        <v>2829</v>
      </c>
      <c r="D284" s="23" t="s">
        <v>2830</v>
      </c>
      <c r="E284" s="24"/>
      <c r="F284" s="23"/>
      <c r="G284" s="24">
        <v>1</v>
      </c>
      <c r="H284" s="25" t="s">
        <v>551</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2831</v>
      </c>
      <c r="D285" s="23" t="s">
        <v>2410</v>
      </c>
      <c r="E285" s="24"/>
      <c r="F285" s="23"/>
      <c r="G285" s="24">
        <v>1</v>
      </c>
      <c r="H285" s="25" t="s">
        <v>551</v>
      </c>
      <c r="I285" s="26">
        <v>40695</v>
      </c>
      <c r="J285" s="26">
        <v>40695</v>
      </c>
      <c r="K285" s="27">
        <v>1050</v>
      </c>
      <c r="L285" s="28">
        <v>327.03</v>
      </c>
      <c r="M285" s="28">
        <v>680</v>
      </c>
      <c r="N285" s="29">
        <v>0.15</v>
      </c>
      <c r="O285" s="28">
        <v>100</v>
      </c>
      <c r="P285" s="30"/>
      <c r="Q285" s="31" t="s">
        <v>482</v>
      </c>
    </row>
    <row r="286" ht="15.75" customHeight="1" spans="1:17">
      <c r="A286" s="18">
        <v>279</v>
      </c>
      <c r="B286" s="32"/>
      <c r="C286" s="22" t="s">
        <v>2832</v>
      </c>
      <c r="D286" s="23" t="s">
        <v>2833</v>
      </c>
      <c r="E286" s="24"/>
      <c r="F286" s="23"/>
      <c r="G286" s="24">
        <v>4</v>
      </c>
      <c r="H286" s="25" t="s">
        <v>551</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2834</v>
      </c>
      <c r="D287" s="23" t="s">
        <v>2648</v>
      </c>
      <c r="E287" s="24"/>
      <c r="F287" s="23"/>
      <c r="G287" s="24">
        <v>1</v>
      </c>
      <c r="H287" s="25" t="s">
        <v>551</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2835</v>
      </c>
      <c r="D288" s="23" t="s">
        <v>2648</v>
      </c>
      <c r="E288" s="24"/>
      <c r="F288" s="23"/>
      <c r="G288" s="24">
        <v>1</v>
      </c>
      <c r="H288" s="25" t="s">
        <v>551</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2836</v>
      </c>
      <c r="D289" s="23" t="s">
        <v>2837</v>
      </c>
      <c r="E289" s="24" t="s">
        <v>2838</v>
      </c>
      <c r="F289" s="23"/>
      <c r="G289" s="24">
        <v>1</v>
      </c>
      <c r="H289" s="25" t="s">
        <v>551</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2839</v>
      </c>
      <c r="D290" s="23" t="s">
        <v>2421</v>
      </c>
      <c r="E290" s="24"/>
      <c r="F290" s="23"/>
      <c r="G290" s="24">
        <v>1</v>
      </c>
      <c r="H290" s="25" t="s">
        <v>551</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2840</v>
      </c>
      <c r="D291" s="23" t="s">
        <v>2841</v>
      </c>
      <c r="E291" s="24"/>
      <c r="F291" s="23"/>
      <c r="G291" s="24">
        <v>1</v>
      </c>
      <c r="H291" s="25" t="s">
        <v>2353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2842</v>
      </c>
      <c r="D292" s="23" t="s">
        <v>2843</v>
      </c>
      <c r="E292" s="24"/>
      <c r="F292" s="23"/>
      <c r="G292" s="24">
        <v>1</v>
      </c>
      <c r="H292" s="25" t="s">
        <v>551</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2844</v>
      </c>
      <c r="D293" s="23" t="s">
        <v>2845</v>
      </c>
      <c r="E293" s="24"/>
      <c r="F293" s="23"/>
      <c r="G293" s="24">
        <v>1</v>
      </c>
      <c r="H293" s="25" t="s">
        <v>551</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2846</v>
      </c>
      <c r="D294" s="23" t="s">
        <v>2847</v>
      </c>
      <c r="E294" s="24"/>
      <c r="F294" s="23"/>
      <c r="G294" s="24">
        <v>1</v>
      </c>
      <c r="H294" s="25" t="s">
        <v>2353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2848</v>
      </c>
      <c r="D295" s="23" t="s">
        <v>2561</v>
      </c>
      <c r="E295" s="24"/>
      <c r="F295" s="23"/>
      <c r="G295" s="24">
        <v>4</v>
      </c>
      <c r="H295" s="25" t="s">
        <v>551</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2849</v>
      </c>
      <c r="D296" s="23" t="s">
        <v>2850</v>
      </c>
      <c r="E296" s="24"/>
      <c r="F296" s="23"/>
      <c r="G296" s="24">
        <v>800</v>
      </c>
      <c r="H296" s="25" t="s">
        <v>626</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2851</v>
      </c>
      <c r="D297" s="23" t="s">
        <v>2852</v>
      </c>
      <c r="E297" s="24"/>
      <c r="F297" s="23"/>
      <c r="G297" s="24">
        <v>22</v>
      </c>
      <c r="H297" s="25" t="s">
        <v>551</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2853</v>
      </c>
      <c r="D298" s="23" t="s">
        <v>2657</v>
      </c>
      <c r="E298" s="24"/>
      <c r="F298" s="22"/>
      <c r="G298" s="24">
        <v>1</v>
      </c>
      <c r="H298" s="25" t="s">
        <v>551</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2854</v>
      </c>
      <c r="D299" s="23" t="s">
        <v>2399</v>
      </c>
      <c r="E299" s="24"/>
      <c r="F299" s="22"/>
      <c r="G299" s="24">
        <v>1</v>
      </c>
      <c r="H299" s="25" t="s">
        <v>551</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2855</v>
      </c>
      <c r="D300" s="23" t="s">
        <v>2856</v>
      </c>
      <c r="E300" s="24"/>
      <c r="F300" s="22"/>
      <c r="G300" s="24">
        <v>1</v>
      </c>
      <c r="H300" s="25" t="s">
        <v>626</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2857</v>
      </c>
      <c r="D301" s="23" t="s">
        <v>2657</v>
      </c>
      <c r="E301" s="24"/>
      <c r="F301" s="22"/>
      <c r="G301" s="24">
        <v>3</v>
      </c>
      <c r="H301" s="25" t="s">
        <v>551</v>
      </c>
      <c r="I301" s="26">
        <v>42979</v>
      </c>
      <c r="J301" s="26">
        <v>42979</v>
      </c>
      <c r="K301" s="27">
        <v>6000</v>
      </c>
      <c r="L301" s="28">
        <v>5430</v>
      </c>
      <c r="M301" s="28">
        <v>5700</v>
      </c>
      <c r="N301" s="29">
        <v>0.8</v>
      </c>
      <c r="O301" s="28">
        <v>4560</v>
      </c>
      <c r="P301" s="34"/>
      <c r="Q301" s="31" t="s">
        <v>482</v>
      </c>
    </row>
    <row r="302" ht="15.75" customHeight="1" spans="1:18">
      <c r="A302" s="18">
        <v>295</v>
      </c>
      <c r="B302" s="32"/>
      <c r="C302" s="22" t="s">
        <v>2858</v>
      </c>
      <c r="D302" s="23" t="s">
        <v>2859</v>
      </c>
      <c r="E302" s="24"/>
      <c r="F302" s="22"/>
      <c r="G302" s="24">
        <v>1</v>
      </c>
      <c r="H302" s="25" t="s">
        <v>551</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2860</v>
      </c>
      <c r="D303" s="23" t="s">
        <v>2861</v>
      </c>
      <c r="E303" s="24"/>
      <c r="F303" s="22"/>
      <c r="G303" s="24">
        <v>1</v>
      </c>
      <c r="H303" s="25" t="s">
        <v>551</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2862</v>
      </c>
      <c r="D304" s="23" t="s">
        <v>2863</v>
      </c>
      <c r="E304" s="24"/>
      <c r="F304" s="22"/>
      <c r="G304" s="24">
        <v>1</v>
      </c>
      <c r="H304" s="25" t="s">
        <v>551</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2864</v>
      </c>
      <c r="D305" s="23" t="s">
        <v>2469</v>
      </c>
      <c r="E305" s="24"/>
      <c r="F305" s="22"/>
      <c r="G305" s="24">
        <v>5</v>
      </c>
      <c r="H305" s="25" t="s">
        <v>551</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2865</v>
      </c>
      <c r="D306" s="23" t="s">
        <v>2681</v>
      </c>
      <c r="E306" s="24"/>
      <c r="F306" s="22"/>
      <c r="G306" s="24">
        <v>4</v>
      </c>
      <c r="H306" s="25" t="s">
        <v>551</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2866</v>
      </c>
      <c r="D307" s="23" t="s">
        <v>2424</v>
      </c>
      <c r="E307" s="24"/>
      <c r="F307" s="22"/>
      <c r="G307" s="24">
        <v>3</v>
      </c>
      <c r="H307" s="25" t="s">
        <v>551</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2867</v>
      </c>
      <c r="D308" s="23" t="s">
        <v>2868</v>
      </c>
      <c r="E308" s="24"/>
      <c r="F308" s="22"/>
      <c r="G308" s="24">
        <v>1</v>
      </c>
      <c r="H308" s="25" t="s">
        <v>551</v>
      </c>
      <c r="I308" s="26">
        <v>43188</v>
      </c>
      <c r="J308" s="26">
        <v>43188</v>
      </c>
      <c r="K308" s="27">
        <v>2350</v>
      </c>
      <c r="L308" s="28">
        <v>2238.4</v>
      </c>
      <c r="M308" s="28">
        <v>2350</v>
      </c>
      <c r="N308" s="29">
        <v>0.9</v>
      </c>
      <c r="O308" s="28">
        <v>2120</v>
      </c>
      <c r="P308" s="34"/>
      <c r="Q308" s="31" t="s">
        <v>482</v>
      </c>
    </row>
    <row r="309" ht="15.75" customHeight="1" spans="1:17">
      <c r="A309" s="18">
        <v>302</v>
      </c>
      <c r="B309" s="32"/>
      <c r="C309" s="22" t="s">
        <v>2869</v>
      </c>
      <c r="D309" s="23" t="s">
        <v>2469</v>
      </c>
      <c r="E309" s="24"/>
      <c r="F309" s="22"/>
      <c r="G309" s="24">
        <v>5</v>
      </c>
      <c r="H309" s="25" t="s">
        <v>551</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2870</v>
      </c>
      <c r="D310" s="23" t="s">
        <v>2469</v>
      </c>
      <c r="E310" s="24"/>
      <c r="F310" s="22"/>
      <c r="G310" s="24">
        <v>2</v>
      </c>
      <c r="H310" s="25" t="s">
        <v>551</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2871</v>
      </c>
      <c r="D311" s="23" t="s">
        <v>2424</v>
      </c>
      <c r="E311" s="24"/>
      <c r="F311" s="22"/>
      <c r="G311" s="24">
        <v>2</v>
      </c>
      <c r="H311" s="25" t="s">
        <v>551</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2872</v>
      </c>
      <c r="D312" s="22" t="s">
        <v>2421</v>
      </c>
      <c r="E312" s="24"/>
      <c r="F312" s="22"/>
      <c r="G312" s="24">
        <v>2</v>
      </c>
      <c r="H312" s="25" t="s">
        <v>551</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2873</v>
      </c>
      <c r="D313" s="23" t="s">
        <v>2359</v>
      </c>
      <c r="E313" s="24"/>
      <c r="F313" s="22"/>
      <c r="G313" s="24">
        <v>1</v>
      </c>
      <c r="H313" s="25" t="s">
        <v>551</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2874</v>
      </c>
      <c r="D314" s="23" t="s">
        <v>2440</v>
      </c>
      <c r="E314" s="24"/>
      <c r="F314" s="22"/>
      <c r="G314" s="24">
        <v>1</v>
      </c>
      <c r="H314" s="25" t="s">
        <v>551</v>
      </c>
      <c r="I314" s="26">
        <v>41183</v>
      </c>
      <c r="J314" s="26">
        <v>41183</v>
      </c>
      <c r="K314" s="35">
        <v>4520</v>
      </c>
      <c r="L314" s="28">
        <v>226</v>
      </c>
      <c r="M314" s="28">
        <v>4430</v>
      </c>
      <c r="N314" s="29">
        <v>0.46</v>
      </c>
      <c r="O314" s="28">
        <v>2040</v>
      </c>
      <c r="P314" s="34"/>
      <c r="Q314" s="31" t="s">
        <v>482</v>
      </c>
    </row>
    <row r="315" ht="15.75" customHeight="1" spans="1:17">
      <c r="A315" s="18">
        <v>308</v>
      </c>
      <c r="B315" s="32"/>
      <c r="C315" s="22" t="s">
        <v>2875</v>
      </c>
      <c r="D315" s="23" t="s">
        <v>2876</v>
      </c>
      <c r="E315" s="24"/>
      <c r="F315" s="23"/>
      <c r="G315" s="24">
        <v>1</v>
      </c>
      <c r="H315" s="25" t="s">
        <v>551</v>
      </c>
      <c r="I315" s="26">
        <v>41306</v>
      </c>
      <c r="J315" s="26">
        <v>41306</v>
      </c>
      <c r="K315" s="27">
        <v>2500</v>
      </c>
      <c r="L315" s="28">
        <v>125</v>
      </c>
      <c r="M315" s="28">
        <v>2250</v>
      </c>
      <c r="N315" s="29">
        <v>0.38</v>
      </c>
      <c r="O315" s="28">
        <v>860</v>
      </c>
      <c r="P315" s="34"/>
      <c r="Q315" s="31" t="s">
        <v>482</v>
      </c>
    </row>
    <row r="316" ht="15.75" customHeight="1" spans="1:17">
      <c r="A316" s="18">
        <v>309</v>
      </c>
      <c r="B316" s="32"/>
      <c r="C316" s="22" t="s">
        <v>2877</v>
      </c>
      <c r="D316" s="23" t="s">
        <v>2570</v>
      </c>
      <c r="E316" s="24"/>
      <c r="F316" s="22"/>
      <c r="G316" s="24">
        <v>1</v>
      </c>
      <c r="H316" s="25" t="s">
        <v>551</v>
      </c>
      <c r="I316" s="26">
        <v>41487</v>
      </c>
      <c r="J316" s="26">
        <v>41487</v>
      </c>
      <c r="K316" s="27">
        <v>4500</v>
      </c>
      <c r="L316" s="28">
        <v>225</v>
      </c>
      <c r="M316" s="28">
        <v>4460</v>
      </c>
      <c r="N316" s="29">
        <v>0.53</v>
      </c>
      <c r="O316" s="28">
        <v>2360</v>
      </c>
      <c r="P316" s="34"/>
      <c r="Q316" s="31" t="s">
        <v>482</v>
      </c>
    </row>
    <row r="317" ht="15.75" customHeight="1" spans="1:17">
      <c r="A317" s="18">
        <v>310</v>
      </c>
      <c r="B317" s="32"/>
      <c r="C317" s="22" t="s">
        <v>2878</v>
      </c>
      <c r="D317" s="23" t="s">
        <v>2362</v>
      </c>
      <c r="E317" s="24"/>
      <c r="F317" s="22"/>
      <c r="G317" s="24">
        <v>1</v>
      </c>
      <c r="H317" s="25" t="s">
        <v>551</v>
      </c>
      <c r="I317" s="26">
        <v>41579</v>
      </c>
      <c r="J317" s="26">
        <v>41579</v>
      </c>
      <c r="K317" s="27">
        <v>3000</v>
      </c>
      <c r="L317" s="28">
        <v>245</v>
      </c>
      <c r="M317" s="28">
        <v>2700</v>
      </c>
      <c r="N317" s="29">
        <v>0.46</v>
      </c>
      <c r="O317" s="28">
        <v>1240</v>
      </c>
      <c r="P317" s="34"/>
      <c r="Q317" s="31" t="s">
        <v>482</v>
      </c>
    </row>
    <row r="318" ht="15.75" customHeight="1" spans="1:17">
      <c r="A318" s="18">
        <v>311</v>
      </c>
      <c r="B318" s="32"/>
      <c r="C318" s="22" t="s">
        <v>2879</v>
      </c>
      <c r="D318" s="23" t="s">
        <v>2449</v>
      </c>
      <c r="E318" s="24" t="s">
        <v>2880</v>
      </c>
      <c r="F318" s="22"/>
      <c r="G318" s="24">
        <v>1</v>
      </c>
      <c r="H318" s="25" t="s">
        <v>551</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2881</v>
      </c>
      <c r="D319" s="22" t="s">
        <v>2506</v>
      </c>
      <c r="E319" s="24"/>
      <c r="F319" s="22"/>
      <c r="G319" s="24">
        <v>1</v>
      </c>
      <c r="H319" s="25" t="s">
        <v>551</v>
      </c>
      <c r="I319" s="26">
        <v>41730</v>
      </c>
      <c r="J319" s="26">
        <v>41730</v>
      </c>
      <c r="K319" s="36">
        <v>1600</v>
      </c>
      <c r="L319" s="28">
        <v>257.51</v>
      </c>
      <c r="M319" s="28">
        <v>1540</v>
      </c>
      <c r="N319" s="29">
        <v>0.5</v>
      </c>
      <c r="O319" s="28">
        <v>770</v>
      </c>
      <c r="P319" s="34"/>
      <c r="Q319" s="31" t="s">
        <v>482</v>
      </c>
    </row>
    <row r="320" ht="15.75" customHeight="1" spans="1:17">
      <c r="A320" s="18">
        <v>313</v>
      </c>
      <c r="B320" s="32"/>
      <c r="C320" s="22" t="s">
        <v>2882</v>
      </c>
      <c r="D320" s="23" t="s">
        <v>2883</v>
      </c>
      <c r="E320" s="24"/>
      <c r="F320" s="22"/>
      <c r="G320" s="24">
        <v>1</v>
      </c>
      <c r="H320" s="25" t="s">
        <v>551</v>
      </c>
      <c r="I320" s="26">
        <v>41760</v>
      </c>
      <c r="J320" s="26">
        <v>41760</v>
      </c>
      <c r="K320" s="36">
        <v>1500</v>
      </c>
      <c r="L320" s="28">
        <v>265</v>
      </c>
      <c r="M320" s="28">
        <v>1440</v>
      </c>
      <c r="N320" s="29">
        <v>0.51</v>
      </c>
      <c r="O320" s="28">
        <v>730</v>
      </c>
      <c r="P320" s="34"/>
      <c r="Q320" s="31" t="s">
        <v>482</v>
      </c>
    </row>
    <row r="321" ht="15.75" customHeight="1" spans="1:17">
      <c r="A321" s="18">
        <v>314</v>
      </c>
      <c r="B321" s="32"/>
      <c r="C321" s="22" t="s">
        <v>2884</v>
      </c>
      <c r="D321" s="23" t="s">
        <v>2648</v>
      </c>
      <c r="E321" s="24"/>
      <c r="F321" s="22"/>
      <c r="G321" s="24">
        <v>1</v>
      </c>
      <c r="H321" s="25" t="s">
        <v>551</v>
      </c>
      <c r="I321" s="26">
        <v>41821</v>
      </c>
      <c r="J321" s="26">
        <v>41821</v>
      </c>
      <c r="K321" s="36">
        <v>2180</v>
      </c>
      <c r="L321" s="28">
        <v>454</v>
      </c>
      <c r="M321" s="28">
        <v>2090</v>
      </c>
      <c r="N321" s="29">
        <v>0.52</v>
      </c>
      <c r="O321" s="28">
        <v>1090</v>
      </c>
      <c r="P321" s="34"/>
      <c r="Q321" s="31" t="s">
        <v>482</v>
      </c>
    </row>
    <row r="322" ht="15.75" customHeight="1" spans="1:17">
      <c r="A322" s="18">
        <v>315</v>
      </c>
      <c r="B322" s="32"/>
      <c r="C322" s="22" t="s">
        <v>2885</v>
      </c>
      <c r="D322" s="22" t="s">
        <v>2362</v>
      </c>
      <c r="E322" s="24"/>
      <c r="F322" s="22"/>
      <c r="G322" s="24">
        <v>1</v>
      </c>
      <c r="H322" s="25" t="s">
        <v>551</v>
      </c>
      <c r="I322" s="26">
        <v>41852</v>
      </c>
      <c r="J322" s="26">
        <v>41852</v>
      </c>
      <c r="K322" s="36">
        <v>1800</v>
      </c>
      <c r="L322" s="28">
        <v>403.5</v>
      </c>
      <c r="M322" s="28">
        <v>1730</v>
      </c>
      <c r="N322" s="29">
        <v>0.53</v>
      </c>
      <c r="O322" s="28">
        <v>920</v>
      </c>
      <c r="P322" s="34"/>
      <c r="Q322" s="31" t="s">
        <v>482</v>
      </c>
    </row>
    <row r="323" ht="15.75" customHeight="1" spans="1:17">
      <c r="A323" s="18">
        <v>316</v>
      </c>
      <c r="B323" s="32"/>
      <c r="C323" s="22" t="s">
        <v>2886</v>
      </c>
      <c r="D323" s="22" t="s">
        <v>2410</v>
      </c>
      <c r="E323" s="24"/>
      <c r="F323" s="22"/>
      <c r="G323" s="24">
        <v>1</v>
      </c>
      <c r="H323" s="25" t="s">
        <v>551</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2887</v>
      </c>
      <c r="D324" s="22" t="s">
        <v>2888</v>
      </c>
      <c r="E324" s="24"/>
      <c r="F324" s="22" t="s">
        <v>2366</v>
      </c>
      <c r="G324" s="24">
        <v>1</v>
      </c>
      <c r="H324" s="25" t="s">
        <v>551</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2889</v>
      </c>
      <c r="D325" s="23" t="s">
        <v>2506</v>
      </c>
      <c r="E325" s="24" t="s">
        <v>2890</v>
      </c>
      <c r="F325" s="22"/>
      <c r="G325" s="24">
        <v>3</v>
      </c>
      <c r="H325" s="25" t="s">
        <v>551</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2891</v>
      </c>
      <c r="D326" s="22" t="s">
        <v>2506</v>
      </c>
      <c r="E326" s="22" t="s">
        <v>2892</v>
      </c>
      <c r="F326" s="22"/>
      <c r="G326" s="24">
        <v>1</v>
      </c>
      <c r="H326" s="25" t="s">
        <v>551</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2893</v>
      </c>
      <c r="D327" s="22" t="s">
        <v>2365</v>
      </c>
      <c r="E327" s="24"/>
      <c r="F327" s="22" t="s">
        <v>2366</v>
      </c>
      <c r="G327" s="24">
        <v>2</v>
      </c>
      <c r="H327" s="25" t="s">
        <v>551</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2894</v>
      </c>
      <c r="D328" s="22" t="s">
        <v>2428</v>
      </c>
      <c r="E328" s="22"/>
      <c r="F328" s="22"/>
      <c r="G328" s="24">
        <v>1</v>
      </c>
      <c r="H328" s="25" t="s">
        <v>551</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2895</v>
      </c>
      <c r="D329" s="22" t="s">
        <v>2362</v>
      </c>
      <c r="E329" s="22" t="s">
        <v>2555</v>
      </c>
      <c r="F329" s="22"/>
      <c r="G329" s="24">
        <v>1</v>
      </c>
      <c r="H329" s="25" t="s">
        <v>551</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2896</v>
      </c>
      <c r="D330" s="22" t="s">
        <v>2410</v>
      </c>
      <c r="E330" s="22"/>
      <c r="F330" s="22"/>
      <c r="G330" s="24">
        <v>1</v>
      </c>
      <c r="H330" s="25" t="s">
        <v>551</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2897</v>
      </c>
      <c r="D331" s="22" t="s">
        <v>2362</v>
      </c>
      <c r="E331" s="22"/>
      <c r="F331" s="22"/>
      <c r="G331" s="24">
        <v>1</v>
      </c>
      <c r="H331" s="25" t="s">
        <v>551</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2898</v>
      </c>
      <c r="D332" s="22" t="s">
        <v>2863</v>
      </c>
      <c r="E332" s="22"/>
      <c r="F332" s="22" t="s">
        <v>2899</v>
      </c>
      <c r="G332" s="24">
        <v>1</v>
      </c>
      <c r="H332" s="25" t="s">
        <v>551</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2900</v>
      </c>
      <c r="D333" s="22" t="s">
        <v>2901</v>
      </c>
      <c r="E333" s="22"/>
      <c r="F333" s="22"/>
      <c r="G333" s="24">
        <v>1</v>
      </c>
      <c r="H333" s="25" t="s">
        <v>551</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2902</v>
      </c>
      <c r="D334" s="23" t="s">
        <v>2903</v>
      </c>
      <c r="E334" s="22"/>
      <c r="F334" s="22"/>
      <c r="G334" s="24">
        <v>1</v>
      </c>
      <c r="H334" s="25" t="s">
        <v>626</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2904</v>
      </c>
      <c r="D335" s="22" t="s">
        <v>2736</v>
      </c>
      <c r="E335" s="22"/>
      <c r="F335" s="22"/>
      <c r="G335" s="24">
        <v>2</v>
      </c>
      <c r="H335" s="25" t="s">
        <v>551</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2905</v>
      </c>
      <c r="D336" s="22" t="s">
        <v>2906</v>
      </c>
      <c r="E336" s="22"/>
      <c r="F336" s="22"/>
      <c r="G336" s="24">
        <v>1</v>
      </c>
      <c r="H336" s="25" t="s">
        <v>551</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2907</v>
      </c>
      <c r="D337" s="23" t="s">
        <v>2736</v>
      </c>
      <c r="E337" s="22" t="s">
        <v>2908</v>
      </c>
      <c r="F337" s="22"/>
      <c r="G337" s="24">
        <v>4</v>
      </c>
      <c r="H337" s="25" t="s">
        <v>551</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2909</v>
      </c>
      <c r="D338" s="22" t="s">
        <v>2428</v>
      </c>
      <c r="E338" s="22"/>
      <c r="F338" s="22"/>
      <c r="G338" s="24">
        <v>1</v>
      </c>
      <c r="H338" s="25" t="s">
        <v>551</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2910</v>
      </c>
      <c r="D339" s="22" t="s">
        <v>2911</v>
      </c>
      <c r="E339" s="22"/>
      <c r="F339" s="22"/>
      <c r="G339" s="24">
        <v>1</v>
      </c>
      <c r="H339" s="25" t="s">
        <v>551</v>
      </c>
      <c r="I339" s="26">
        <v>42430</v>
      </c>
      <c r="J339" s="26">
        <v>42430</v>
      </c>
      <c r="K339" s="27">
        <v>950</v>
      </c>
      <c r="L339" s="28">
        <v>498.8</v>
      </c>
      <c r="M339" s="28">
        <v>930</v>
      </c>
      <c r="N339" s="29">
        <v>0.48</v>
      </c>
      <c r="O339" s="28">
        <v>450</v>
      </c>
      <c r="P339" s="34"/>
      <c r="Q339" s="31" t="s">
        <v>482</v>
      </c>
    </row>
    <row r="340" ht="15.75" customHeight="1" spans="1:17">
      <c r="A340" s="18">
        <v>333</v>
      </c>
      <c r="B340" s="32"/>
      <c r="C340" s="22" t="s">
        <v>2912</v>
      </c>
      <c r="D340" s="22" t="s">
        <v>2410</v>
      </c>
      <c r="E340" s="22"/>
      <c r="F340" s="22"/>
      <c r="G340" s="24">
        <v>1</v>
      </c>
      <c r="H340" s="25" t="s">
        <v>551</v>
      </c>
      <c r="I340" s="26">
        <v>42430</v>
      </c>
      <c r="J340" s="26">
        <v>42430</v>
      </c>
      <c r="K340" s="27">
        <v>1400</v>
      </c>
      <c r="L340" s="28">
        <v>734.9</v>
      </c>
      <c r="M340" s="28">
        <v>1260</v>
      </c>
      <c r="N340" s="29">
        <v>0.61</v>
      </c>
      <c r="O340" s="28">
        <v>770</v>
      </c>
      <c r="P340" s="34"/>
      <c r="Q340" s="31" t="s">
        <v>482</v>
      </c>
    </row>
    <row r="341" ht="15.75" customHeight="1" spans="1:17">
      <c r="A341" s="18">
        <v>334</v>
      </c>
      <c r="B341" s="32"/>
      <c r="C341" s="22" t="s">
        <v>2913</v>
      </c>
      <c r="D341" s="22" t="s">
        <v>2506</v>
      </c>
      <c r="E341" s="22" t="s">
        <v>2914</v>
      </c>
      <c r="F341" s="22"/>
      <c r="G341" s="24">
        <v>1</v>
      </c>
      <c r="H341" s="25" t="s">
        <v>551</v>
      </c>
      <c r="I341" s="26">
        <v>42430</v>
      </c>
      <c r="J341" s="26">
        <v>42430</v>
      </c>
      <c r="K341" s="27">
        <v>1600</v>
      </c>
      <c r="L341" s="28">
        <v>840.1</v>
      </c>
      <c r="M341" s="28">
        <v>1460</v>
      </c>
      <c r="N341" s="29">
        <v>0.69</v>
      </c>
      <c r="O341" s="28">
        <v>1010</v>
      </c>
      <c r="P341" s="34"/>
      <c r="Q341" s="31" t="s">
        <v>482</v>
      </c>
    </row>
    <row r="342" ht="15.75" customHeight="1" spans="1:17">
      <c r="A342" s="18">
        <v>335</v>
      </c>
      <c r="B342" s="32"/>
      <c r="C342" s="22" t="s">
        <v>2915</v>
      </c>
      <c r="D342" s="22" t="s">
        <v>2916</v>
      </c>
      <c r="E342" s="22"/>
      <c r="F342" s="23"/>
      <c r="G342" s="24">
        <v>1</v>
      </c>
      <c r="H342" s="25" t="s">
        <v>551</v>
      </c>
      <c r="I342" s="26">
        <v>42522</v>
      </c>
      <c r="J342" s="26">
        <v>42522</v>
      </c>
      <c r="K342" s="27">
        <v>1300</v>
      </c>
      <c r="L342" s="28">
        <v>744.34</v>
      </c>
      <c r="M342" s="28">
        <v>1260</v>
      </c>
      <c r="N342" s="29">
        <v>0.77</v>
      </c>
      <c r="O342" s="28">
        <v>970</v>
      </c>
      <c r="P342" s="34"/>
      <c r="Q342" s="31" t="s">
        <v>482</v>
      </c>
    </row>
    <row r="343" ht="15.75" customHeight="1" spans="1:17">
      <c r="A343" s="18">
        <v>336</v>
      </c>
      <c r="B343" s="32"/>
      <c r="C343" s="22" t="s">
        <v>2917</v>
      </c>
      <c r="D343" s="22" t="s">
        <v>2416</v>
      </c>
      <c r="E343" s="22"/>
      <c r="F343" s="23"/>
      <c r="G343" s="24">
        <v>2</v>
      </c>
      <c r="H343" s="25" t="s">
        <v>551</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2918</v>
      </c>
      <c r="D344" s="22" t="s">
        <v>2416</v>
      </c>
      <c r="E344" s="22"/>
      <c r="F344" s="23"/>
      <c r="G344" s="24">
        <v>1</v>
      </c>
      <c r="H344" s="25" t="s">
        <v>551</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2919</v>
      </c>
      <c r="D345" s="22" t="s">
        <v>2410</v>
      </c>
      <c r="E345" s="22"/>
      <c r="F345" s="22"/>
      <c r="G345" s="24">
        <v>1</v>
      </c>
      <c r="H345" s="25" t="s">
        <v>551</v>
      </c>
      <c r="I345" s="26">
        <v>42614</v>
      </c>
      <c r="J345" s="26">
        <v>42614</v>
      </c>
      <c r="K345" s="35">
        <v>1250</v>
      </c>
      <c r="L345" s="28">
        <v>775.04</v>
      </c>
      <c r="M345" s="28">
        <v>1130</v>
      </c>
      <c r="N345" s="29">
        <v>0.68</v>
      </c>
      <c r="O345" s="28">
        <v>770</v>
      </c>
      <c r="P345" s="34"/>
      <c r="Q345" s="31" t="s">
        <v>482</v>
      </c>
    </row>
    <row r="346" ht="15.75" customHeight="1" spans="1:17">
      <c r="A346" s="18">
        <v>339</v>
      </c>
      <c r="B346" s="32"/>
      <c r="C346" s="22" t="s">
        <v>2920</v>
      </c>
      <c r="D346" s="23" t="s">
        <v>2428</v>
      </c>
      <c r="E346" s="22" t="s">
        <v>2429</v>
      </c>
      <c r="F346" s="22"/>
      <c r="G346" s="24">
        <v>1</v>
      </c>
      <c r="H346" s="25" t="s">
        <v>551</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2921</v>
      </c>
      <c r="D347" s="23" t="s">
        <v>2922</v>
      </c>
      <c r="E347" s="24"/>
      <c r="F347" s="22"/>
      <c r="G347" s="24">
        <v>1</v>
      </c>
      <c r="H347" s="25" t="s">
        <v>551</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2923</v>
      </c>
      <c r="D348" s="22" t="s">
        <v>2924</v>
      </c>
      <c r="E348" s="24"/>
      <c r="F348" s="22"/>
      <c r="G348" s="24">
        <v>2</v>
      </c>
      <c r="H348" s="25" t="s">
        <v>551</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2925</v>
      </c>
      <c r="D349" s="22" t="s">
        <v>2442</v>
      </c>
      <c r="E349" s="24"/>
      <c r="F349" s="22"/>
      <c r="G349" s="24">
        <v>1</v>
      </c>
      <c r="H349" s="25" t="s">
        <v>551</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2926</v>
      </c>
      <c r="D350" s="22" t="s">
        <v>2927</v>
      </c>
      <c r="E350" s="24"/>
      <c r="F350" s="22"/>
      <c r="G350" s="24">
        <v>2</v>
      </c>
      <c r="H350" s="25" t="s">
        <v>551</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2928</v>
      </c>
      <c r="D351" s="22" t="s">
        <v>2929</v>
      </c>
      <c r="E351" s="24" t="s">
        <v>2502</v>
      </c>
      <c r="F351" s="22"/>
      <c r="G351" s="24">
        <v>1</v>
      </c>
      <c r="H351" s="25" t="s">
        <v>551</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2930</v>
      </c>
      <c r="D352" s="22" t="s">
        <v>2596</v>
      </c>
      <c r="E352" s="24"/>
      <c r="F352" s="22"/>
      <c r="G352" s="24">
        <v>1</v>
      </c>
      <c r="H352" s="25" t="s">
        <v>551</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2931</v>
      </c>
      <c r="D353" s="22" t="s">
        <v>2596</v>
      </c>
      <c r="E353" s="24"/>
      <c r="F353" s="22"/>
      <c r="G353" s="24">
        <v>1</v>
      </c>
      <c r="H353" s="25" t="s">
        <v>551</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2932</v>
      </c>
      <c r="D354" s="22" t="s">
        <v>2933</v>
      </c>
      <c r="E354" s="24"/>
      <c r="F354" s="22" t="s">
        <v>2934</v>
      </c>
      <c r="G354" s="24">
        <v>1</v>
      </c>
      <c r="H354" s="25" t="s">
        <v>2498</v>
      </c>
      <c r="I354" s="26">
        <v>41487</v>
      </c>
      <c r="J354" s="26">
        <v>41487</v>
      </c>
      <c r="K354" s="36">
        <v>3100</v>
      </c>
      <c r="L354" s="28">
        <v>155</v>
      </c>
      <c r="M354" s="28">
        <v>2670</v>
      </c>
      <c r="N354" s="29">
        <v>0.15</v>
      </c>
      <c r="O354" s="28">
        <v>400</v>
      </c>
      <c r="P354" s="34"/>
      <c r="Q354" s="31" t="s">
        <v>482</v>
      </c>
    </row>
    <row r="355" ht="15.75" customHeight="1" spans="1:17">
      <c r="A355" s="18">
        <v>348</v>
      </c>
      <c r="B355" s="32"/>
      <c r="C355" s="22" t="s">
        <v>2935</v>
      </c>
      <c r="D355" s="22" t="s">
        <v>2780</v>
      </c>
      <c r="E355" s="24"/>
      <c r="F355" s="22"/>
      <c r="G355" s="24">
        <v>1</v>
      </c>
      <c r="H355" s="25" t="s">
        <v>2498</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2936</v>
      </c>
      <c r="D356" s="22" t="s">
        <v>2527</v>
      </c>
      <c r="E356" s="24"/>
      <c r="F356" s="22"/>
      <c r="G356" s="24">
        <v>1</v>
      </c>
      <c r="H356" s="25" t="s">
        <v>2353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2937</v>
      </c>
      <c r="D357" s="22" t="s">
        <v>2749</v>
      </c>
      <c r="E357" s="24"/>
      <c r="F357" s="22"/>
      <c r="G357" s="24">
        <v>1</v>
      </c>
      <c r="H357" s="25" t="s">
        <v>626</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2938</v>
      </c>
      <c r="D358" s="22" t="s">
        <v>2939</v>
      </c>
      <c r="E358" s="24"/>
      <c r="F358" s="22"/>
      <c r="G358" s="24">
        <v>1</v>
      </c>
      <c r="H358" s="25" t="s">
        <v>2353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2940</v>
      </c>
      <c r="D359" s="22" t="s">
        <v>2941</v>
      </c>
      <c r="E359" s="24"/>
      <c r="F359" s="22"/>
      <c r="G359" s="24">
        <v>1</v>
      </c>
      <c r="H359" s="25" t="s">
        <v>2353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2942</v>
      </c>
      <c r="D360" s="23" t="s">
        <v>2943</v>
      </c>
      <c r="E360" s="24"/>
      <c r="F360" s="22"/>
      <c r="G360" s="24">
        <v>1</v>
      </c>
      <c r="H360" s="25" t="s">
        <v>2353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2944</v>
      </c>
      <c r="D361" s="23" t="s">
        <v>2945</v>
      </c>
      <c r="E361" s="24" t="s">
        <v>2946</v>
      </c>
      <c r="F361" s="23"/>
      <c r="G361" s="24">
        <v>1</v>
      </c>
      <c r="H361" s="25" t="s">
        <v>2353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2947</v>
      </c>
      <c r="D362" s="23" t="s">
        <v>2948</v>
      </c>
      <c r="E362" s="24" t="s">
        <v>2949</v>
      </c>
      <c r="F362" s="23"/>
      <c r="G362" s="24">
        <v>1</v>
      </c>
      <c r="H362" s="25" t="s">
        <v>2767</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2950</v>
      </c>
      <c r="D363" s="23" t="s">
        <v>2527</v>
      </c>
      <c r="E363" s="24"/>
      <c r="F363" s="23"/>
      <c r="G363" s="24">
        <v>1</v>
      </c>
      <c r="H363" s="25" t="s">
        <v>2353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2951</v>
      </c>
      <c r="D364" s="23" t="s">
        <v>2952</v>
      </c>
      <c r="E364" s="24"/>
      <c r="F364" s="22"/>
      <c r="G364" s="24">
        <v>1</v>
      </c>
      <c r="H364" s="25" t="s">
        <v>626</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2953</v>
      </c>
      <c r="D365" s="23" t="s">
        <v>2954</v>
      </c>
      <c r="E365" s="24"/>
      <c r="F365" s="23"/>
      <c r="G365" s="24">
        <v>1</v>
      </c>
      <c r="H365" s="25" t="s">
        <v>2353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2955</v>
      </c>
      <c r="D366" s="23" t="s">
        <v>2419</v>
      </c>
      <c r="E366" s="24"/>
      <c r="F366" s="23"/>
      <c r="G366" s="24">
        <v>3</v>
      </c>
      <c r="H366" s="25" t="s">
        <v>551</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2956</v>
      </c>
      <c r="D367" s="23" t="s">
        <v>2957</v>
      </c>
      <c r="E367" s="24"/>
      <c r="F367" s="23"/>
      <c r="G367" s="24">
        <v>1</v>
      </c>
      <c r="H367" s="25" t="s">
        <v>2486</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2958</v>
      </c>
      <c r="D368" s="23" t="s">
        <v>2959</v>
      </c>
      <c r="E368" s="24"/>
      <c r="F368" s="22"/>
      <c r="G368" s="24">
        <v>1</v>
      </c>
      <c r="H368" s="25" t="s">
        <v>551</v>
      </c>
      <c r="I368" s="26">
        <v>42614</v>
      </c>
      <c r="J368" s="26">
        <v>42614</v>
      </c>
      <c r="K368" s="27">
        <v>1500</v>
      </c>
      <c r="L368" s="28">
        <v>930</v>
      </c>
      <c r="M368" s="28">
        <v>1460</v>
      </c>
      <c r="N368" s="29">
        <v>0.78</v>
      </c>
      <c r="O368" s="28">
        <v>1140</v>
      </c>
      <c r="P368" s="34"/>
      <c r="Q368" s="31" t="s">
        <v>482</v>
      </c>
    </row>
    <row r="369" ht="15.75" customHeight="1" spans="1:18">
      <c r="A369" s="18">
        <v>362</v>
      </c>
      <c r="B369" s="32"/>
      <c r="C369" s="22" t="s">
        <v>2960</v>
      </c>
      <c r="D369" s="23" t="s">
        <v>2961</v>
      </c>
      <c r="E369" s="24"/>
      <c r="F369" s="22"/>
      <c r="G369" s="24">
        <v>300</v>
      </c>
      <c r="H369" s="25" t="s">
        <v>626</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2962</v>
      </c>
      <c r="D370" s="23" t="s">
        <v>2963</v>
      </c>
      <c r="E370" s="24"/>
      <c r="F370" s="22"/>
      <c r="G370" s="24">
        <v>1</v>
      </c>
      <c r="H370" s="25" t="s">
        <v>2353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2964</v>
      </c>
      <c r="D371" s="23" t="s">
        <v>2965</v>
      </c>
      <c r="E371" s="24"/>
      <c r="F371" s="22"/>
      <c r="G371" s="24">
        <v>1</v>
      </c>
      <c r="H371" s="25" t="s">
        <v>551</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2966</v>
      </c>
      <c r="D372" s="23" t="s">
        <v>2967</v>
      </c>
      <c r="E372" s="24"/>
      <c r="F372" s="22"/>
      <c r="G372" s="24">
        <v>1</v>
      </c>
      <c r="H372" s="25" t="s">
        <v>551</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2968</v>
      </c>
      <c r="D373" s="23" t="s">
        <v>2969</v>
      </c>
      <c r="E373" s="24" t="s">
        <v>2492</v>
      </c>
      <c r="F373" s="22"/>
      <c r="G373" s="24">
        <v>1</v>
      </c>
      <c r="H373" s="25" t="s">
        <v>2353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2970</v>
      </c>
      <c r="D374" s="23" t="s">
        <v>2971</v>
      </c>
      <c r="E374" s="24" t="s">
        <v>2492</v>
      </c>
      <c r="F374" s="22"/>
      <c r="G374" s="24">
        <v>1</v>
      </c>
      <c r="H374" s="25" t="s">
        <v>2353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2972</v>
      </c>
      <c r="D375" s="23" t="s">
        <v>2973</v>
      </c>
      <c r="E375" s="24" t="s">
        <v>2974</v>
      </c>
      <c r="F375" s="22"/>
      <c r="G375" s="24">
        <v>1</v>
      </c>
      <c r="H375" s="25" t="s">
        <v>551</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2975</v>
      </c>
      <c r="D376" s="23" t="s">
        <v>2419</v>
      </c>
      <c r="E376" s="24"/>
      <c r="F376" s="22"/>
      <c r="G376" s="24">
        <v>1</v>
      </c>
      <c r="H376" s="25" t="s">
        <v>551</v>
      </c>
      <c r="I376" s="26">
        <v>42948</v>
      </c>
      <c r="J376" s="26">
        <v>42948</v>
      </c>
      <c r="K376" s="27">
        <v>1080</v>
      </c>
      <c r="L376" s="28">
        <v>857.7</v>
      </c>
      <c r="M376" s="28">
        <v>1030</v>
      </c>
      <c r="N376" s="29">
        <v>0.86</v>
      </c>
      <c r="O376" s="28">
        <v>890</v>
      </c>
      <c r="P376" s="34"/>
      <c r="Q376" s="31" t="s">
        <v>482</v>
      </c>
    </row>
    <row r="377" ht="15.75" customHeight="1" spans="1:18">
      <c r="A377" s="18">
        <v>370</v>
      </c>
      <c r="B377" s="32"/>
      <c r="C377" s="22" t="s">
        <v>2976</v>
      </c>
      <c r="D377" s="23" t="s">
        <v>2749</v>
      </c>
      <c r="E377" s="24"/>
      <c r="F377" s="22"/>
      <c r="G377" s="24">
        <v>1</v>
      </c>
      <c r="H377" s="25" t="s">
        <v>626</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2977</v>
      </c>
      <c r="D378" s="23" t="s">
        <v>2978</v>
      </c>
      <c r="E378" s="24"/>
      <c r="F378" s="22"/>
      <c r="G378" s="24">
        <v>1</v>
      </c>
      <c r="H378" s="25" t="s">
        <v>626</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2979</v>
      </c>
      <c r="D379" s="23" t="s">
        <v>2980</v>
      </c>
      <c r="E379" s="24"/>
      <c r="F379" s="22"/>
      <c r="G379" s="24">
        <v>421</v>
      </c>
      <c r="H379" s="25" t="s">
        <v>2981</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2982</v>
      </c>
      <c r="D380" s="23" t="s">
        <v>2983</v>
      </c>
      <c r="E380" s="24"/>
      <c r="F380" s="22"/>
      <c r="G380" s="24">
        <v>1</v>
      </c>
      <c r="H380" s="25" t="s">
        <v>626</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2984</v>
      </c>
      <c r="D381" s="23" t="s">
        <v>2980</v>
      </c>
      <c r="E381" s="24"/>
      <c r="F381" s="22"/>
      <c r="G381" s="24">
        <v>200</v>
      </c>
      <c r="H381" s="25" t="s">
        <v>2981</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2985</v>
      </c>
      <c r="D382" s="22" t="s">
        <v>2986</v>
      </c>
      <c r="E382" s="24" t="s">
        <v>2474</v>
      </c>
      <c r="F382" s="22"/>
      <c r="G382" s="24">
        <v>840</v>
      </c>
      <c r="H382" s="25" t="s">
        <v>626</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2987</v>
      </c>
      <c r="D383" s="23" t="s">
        <v>2988</v>
      </c>
      <c r="E383" s="24"/>
      <c r="F383" s="22"/>
      <c r="G383" s="24">
        <v>3</v>
      </c>
      <c r="H383" s="25" t="s">
        <v>626</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2989</v>
      </c>
      <c r="D384" s="23" t="s">
        <v>2648</v>
      </c>
      <c r="E384" s="24"/>
      <c r="F384" s="22"/>
      <c r="G384" s="24">
        <v>1</v>
      </c>
      <c r="H384" s="25" t="s">
        <v>551</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2990</v>
      </c>
      <c r="D385" s="23" t="s">
        <v>2991</v>
      </c>
      <c r="E385" s="24"/>
      <c r="F385" s="22"/>
      <c r="G385" s="24">
        <v>1</v>
      </c>
      <c r="H385" s="25" t="s">
        <v>626</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1418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2992</v>
      </c>
      <c r="D387" s="23" t="s">
        <v>2993</v>
      </c>
      <c r="E387" s="24"/>
      <c r="F387" s="22"/>
      <c r="G387" s="24">
        <v>1</v>
      </c>
      <c r="H387" s="25" t="s">
        <v>941</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2994</v>
      </c>
      <c r="D388" s="23" t="s">
        <v>2995</v>
      </c>
      <c r="E388" s="24"/>
      <c r="F388" s="22"/>
      <c r="G388" s="24">
        <v>1</v>
      </c>
      <c r="H388" s="25" t="s">
        <v>551</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2996</v>
      </c>
      <c r="D389" s="22" t="s">
        <v>2997</v>
      </c>
      <c r="E389" s="24"/>
      <c r="F389" s="22"/>
      <c r="G389" s="24">
        <v>1</v>
      </c>
      <c r="H389" s="25" t="s">
        <v>551</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2998</v>
      </c>
      <c r="D390" s="23" t="s">
        <v>1983</v>
      </c>
      <c r="E390" s="24"/>
      <c r="F390" s="23"/>
      <c r="G390" s="24">
        <v>1</v>
      </c>
      <c r="H390" s="25" t="s">
        <v>626</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2999</v>
      </c>
      <c r="D391" s="23" t="s">
        <v>3000</v>
      </c>
      <c r="E391" s="24"/>
      <c r="F391" s="22" t="s">
        <v>2568</v>
      </c>
      <c r="G391" s="24">
        <v>1</v>
      </c>
      <c r="H391" s="25" t="s">
        <v>551</v>
      </c>
      <c r="I391" s="26">
        <v>42108</v>
      </c>
      <c r="J391" s="26">
        <v>42108</v>
      </c>
      <c r="K391" s="36">
        <v>1650</v>
      </c>
      <c r="L391" s="28">
        <v>1114.46</v>
      </c>
      <c r="M391" s="28">
        <v>1520</v>
      </c>
      <c r="N391" s="29">
        <v>0.6</v>
      </c>
      <c r="O391" s="28">
        <v>910</v>
      </c>
      <c r="P391" s="34"/>
      <c r="Q391" s="31" t="s">
        <v>483</v>
      </c>
    </row>
    <row r="392" ht="15.75" customHeight="1" spans="1:17">
      <c r="A392" s="18">
        <v>385</v>
      </c>
      <c r="B392" s="46"/>
      <c r="C392" s="22" t="s">
        <v>3001</v>
      </c>
      <c r="D392" s="22" t="s">
        <v>3002</v>
      </c>
      <c r="E392" s="24" t="s">
        <v>2567</v>
      </c>
      <c r="F392" s="22" t="s">
        <v>2568</v>
      </c>
      <c r="G392" s="24">
        <v>1</v>
      </c>
      <c r="H392" s="25" t="s">
        <v>551</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3003</v>
      </c>
      <c r="D393" s="22" t="s">
        <v>3004</v>
      </c>
      <c r="E393" s="24"/>
      <c r="F393" s="22" t="s">
        <v>2568</v>
      </c>
      <c r="G393" s="24">
        <v>1</v>
      </c>
      <c r="H393" s="25" t="s">
        <v>551</v>
      </c>
      <c r="I393" s="26">
        <v>42108</v>
      </c>
      <c r="J393" s="26">
        <v>42108</v>
      </c>
      <c r="K393" s="27">
        <v>2400</v>
      </c>
      <c r="L393" s="28">
        <v>1621</v>
      </c>
      <c r="M393" s="28">
        <v>2160</v>
      </c>
      <c r="N393" s="29">
        <v>0.5</v>
      </c>
      <c r="O393" s="28">
        <v>1080</v>
      </c>
      <c r="P393" s="34"/>
      <c r="Q393" s="31" t="s">
        <v>483</v>
      </c>
    </row>
    <row r="394" ht="15.75" customHeight="1" spans="1:17">
      <c r="A394" s="18">
        <v>387</v>
      </c>
      <c r="B394" s="46"/>
      <c r="C394" s="22" t="s">
        <v>3005</v>
      </c>
      <c r="D394" s="22" t="s">
        <v>3006</v>
      </c>
      <c r="E394" s="24"/>
      <c r="F394" s="22" t="s">
        <v>2568</v>
      </c>
      <c r="G394" s="24">
        <v>1</v>
      </c>
      <c r="H394" s="25" t="s">
        <v>551</v>
      </c>
      <c r="I394" s="26">
        <v>42108</v>
      </c>
      <c r="J394" s="26">
        <v>42108</v>
      </c>
      <c r="K394" s="27">
        <v>3900</v>
      </c>
      <c r="L394" s="28">
        <v>2634.08</v>
      </c>
      <c r="M394" s="28">
        <v>3510</v>
      </c>
      <c r="N394" s="29">
        <v>0.6</v>
      </c>
      <c r="O394" s="28">
        <v>2110</v>
      </c>
      <c r="P394" s="34"/>
      <c r="Q394" s="31" t="s">
        <v>483</v>
      </c>
    </row>
    <row r="395" ht="15.75" customHeight="1" spans="1:17">
      <c r="A395" s="18">
        <v>388</v>
      </c>
      <c r="B395" s="46"/>
      <c r="C395" s="22" t="s">
        <v>3007</v>
      </c>
      <c r="D395" s="23" t="s">
        <v>3008</v>
      </c>
      <c r="E395" s="24" t="s">
        <v>3009</v>
      </c>
      <c r="F395" s="22" t="s">
        <v>2568</v>
      </c>
      <c r="G395" s="24">
        <v>2</v>
      </c>
      <c r="H395" s="25" t="s">
        <v>551</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3010</v>
      </c>
      <c r="D396" s="22" t="s">
        <v>2394</v>
      </c>
      <c r="E396" s="22"/>
      <c r="F396" s="22"/>
      <c r="G396" s="24">
        <v>2</v>
      </c>
      <c r="H396" s="25" t="s">
        <v>626</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3011</v>
      </c>
      <c r="D397" s="22" t="s">
        <v>2863</v>
      </c>
      <c r="E397" s="22"/>
      <c r="F397" s="22"/>
      <c r="G397" s="24">
        <v>1</v>
      </c>
      <c r="H397" s="25" t="s">
        <v>551</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3012</v>
      </c>
      <c r="D398" s="22" t="s">
        <v>2641</v>
      </c>
      <c r="E398" s="22"/>
      <c r="F398" s="22"/>
      <c r="G398" s="24">
        <v>1</v>
      </c>
      <c r="H398" s="25" t="s">
        <v>551</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3013</v>
      </c>
      <c r="D399" s="22" t="s">
        <v>3014</v>
      </c>
      <c r="E399" s="22"/>
      <c r="F399" s="22"/>
      <c r="G399" s="24">
        <v>1</v>
      </c>
      <c r="H399" s="25" t="s">
        <v>2353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3015</v>
      </c>
      <c r="D400" s="22" t="s">
        <v>3016</v>
      </c>
      <c r="E400" s="22"/>
      <c r="F400" s="22"/>
      <c r="G400" s="24">
        <v>1</v>
      </c>
      <c r="H400" s="25" t="s">
        <v>2353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3017</v>
      </c>
      <c r="D401" s="22" t="s">
        <v>2376</v>
      </c>
      <c r="E401" s="22"/>
      <c r="F401" s="22"/>
      <c r="G401" s="24">
        <v>1</v>
      </c>
      <c r="H401" s="25" t="s">
        <v>2353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3018</v>
      </c>
      <c r="D402" s="22" t="s">
        <v>3019</v>
      </c>
      <c r="E402" s="22"/>
      <c r="F402" s="22"/>
      <c r="G402" s="24">
        <v>1</v>
      </c>
      <c r="H402" s="25" t="s">
        <v>2353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3020</v>
      </c>
      <c r="D403" s="22" t="s">
        <v>3021</v>
      </c>
      <c r="E403" s="22"/>
      <c r="F403" s="22"/>
      <c r="G403" s="24">
        <v>1</v>
      </c>
      <c r="H403" s="25" t="s">
        <v>2353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3022</v>
      </c>
      <c r="D404" s="22" t="s">
        <v>3023</v>
      </c>
      <c r="E404" s="22"/>
      <c r="F404" s="22"/>
      <c r="G404" s="24">
        <v>1</v>
      </c>
      <c r="H404" s="25" t="s">
        <v>2353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3024</v>
      </c>
      <c r="D405" s="22" t="s">
        <v>2603</v>
      </c>
      <c r="E405" s="22"/>
      <c r="F405" s="22"/>
      <c r="G405" s="24">
        <v>1</v>
      </c>
      <c r="H405" s="25" t="s">
        <v>2353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3025</v>
      </c>
      <c r="D406" s="22" t="s">
        <v>3026</v>
      </c>
      <c r="E406" s="22"/>
      <c r="F406" s="22"/>
      <c r="G406" s="24">
        <v>1</v>
      </c>
      <c r="H406" s="25" t="s">
        <v>2353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3027</v>
      </c>
      <c r="D407" s="22" t="s">
        <v>3028</v>
      </c>
      <c r="E407" s="22"/>
      <c r="F407" s="22"/>
      <c r="G407" s="24">
        <v>1</v>
      </c>
      <c r="H407" s="25" t="s">
        <v>2353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3029</v>
      </c>
      <c r="D408" s="22" t="s">
        <v>3030</v>
      </c>
      <c r="E408" s="22"/>
      <c r="F408" s="22"/>
      <c r="G408" s="24">
        <v>1</v>
      </c>
      <c r="H408" s="25" t="s">
        <v>2353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3031</v>
      </c>
      <c r="D409" s="22" t="s">
        <v>3032</v>
      </c>
      <c r="E409" s="22"/>
      <c r="F409" s="22"/>
      <c r="G409" s="24">
        <v>1</v>
      </c>
      <c r="H409" s="25" t="s">
        <v>2353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3033</v>
      </c>
      <c r="D410" s="22" t="s">
        <v>3034</v>
      </c>
      <c r="E410" s="22"/>
      <c r="F410" s="22"/>
      <c r="G410" s="24">
        <v>1</v>
      </c>
      <c r="H410" s="25" t="s">
        <v>2353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3035</v>
      </c>
      <c r="D411" s="22" t="s">
        <v>2603</v>
      </c>
      <c r="E411" s="22"/>
      <c r="F411" s="22"/>
      <c r="G411" s="24">
        <v>1</v>
      </c>
      <c r="H411" s="25" t="s">
        <v>2353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3036</v>
      </c>
      <c r="D412" s="22" t="s">
        <v>2384</v>
      </c>
      <c r="E412" s="22"/>
      <c r="F412" s="22"/>
      <c r="G412" s="24">
        <v>1</v>
      </c>
      <c r="H412" s="25" t="s">
        <v>2486</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3037</v>
      </c>
      <c r="D413" s="22" t="s">
        <v>3038</v>
      </c>
      <c r="E413" s="22" t="s">
        <v>2388</v>
      </c>
      <c r="F413" s="22"/>
      <c r="G413" s="24">
        <v>1</v>
      </c>
      <c r="H413" s="25" t="s">
        <v>626</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3039</v>
      </c>
      <c r="D414" s="22" t="s">
        <v>2995</v>
      </c>
      <c r="E414" s="22"/>
      <c r="F414" s="22"/>
      <c r="G414" s="24">
        <v>2</v>
      </c>
      <c r="H414" s="25" t="s">
        <v>551</v>
      </c>
      <c r="I414" s="26">
        <v>42383</v>
      </c>
      <c r="J414" s="26">
        <v>42383</v>
      </c>
      <c r="K414" s="27">
        <v>9000</v>
      </c>
      <c r="L414" s="28">
        <v>6720</v>
      </c>
      <c r="M414" s="28">
        <v>8730</v>
      </c>
      <c r="N414" s="29">
        <v>0.73</v>
      </c>
      <c r="O414" s="28">
        <v>6370</v>
      </c>
      <c r="P414" s="34"/>
      <c r="Q414" s="31" t="s">
        <v>483</v>
      </c>
    </row>
    <row r="415" ht="15.75" customHeight="1" spans="1:17">
      <c r="A415" s="18">
        <v>408</v>
      </c>
      <c r="B415" s="46"/>
      <c r="C415" s="22" t="s">
        <v>3040</v>
      </c>
      <c r="D415" s="22" t="s">
        <v>2997</v>
      </c>
      <c r="E415" s="22"/>
      <c r="F415" s="22"/>
      <c r="G415" s="24">
        <v>1</v>
      </c>
      <c r="H415" s="25" t="s">
        <v>551</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3041</v>
      </c>
      <c r="D416" s="22" t="s">
        <v>3042</v>
      </c>
      <c r="E416" s="22"/>
      <c r="F416" s="22"/>
      <c r="G416" s="24">
        <v>1</v>
      </c>
      <c r="H416" s="25" t="s">
        <v>551</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3043</v>
      </c>
      <c r="D417" s="23" t="s">
        <v>2384</v>
      </c>
      <c r="E417" s="22"/>
      <c r="F417" s="22"/>
      <c r="G417" s="24">
        <v>1</v>
      </c>
      <c r="H417" s="25" t="s">
        <v>2486</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3044</v>
      </c>
      <c r="D418" s="22" t="s">
        <v>3045</v>
      </c>
      <c r="E418" s="22"/>
      <c r="F418" s="22"/>
      <c r="G418" s="24">
        <v>1</v>
      </c>
      <c r="H418" s="25" t="s">
        <v>551</v>
      </c>
      <c r="I418" s="26">
        <v>42627</v>
      </c>
      <c r="J418" s="26">
        <v>42627</v>
      </c>
      <c r="K418" s="27">
        <v>4680</v>
      </c>
      <c r="L418" s="28">
        <v>3790.8</v>
      </c>
      <c r="M418" s="28">
        <v>4260</v>
      </c>
      <c r="N418" s="29">
        <v>0.79</v>
      </c>
      <c r="O418" s="28">
        <v>3370</v>
      </c>
      <c r="P418" s="34"/>
      <c r="Q418" s="31" t="s">
        <v>483</v>
      </c>
    </row>
    <row r="419" ht="15.75" customHeight="1" spans="1:17">
      <c r="A419" s="18">
        <v>412</v>
      </c>
      <c r="B419" s="46"/>
      <c r="C419" s="22" t="s">
        <v>3046</v>
      </c>
      <c r="D419" s="22" t="s">
        <v>2603</v>
      </c>
      <c r="E419" s="24"/>
      <c r="F419" s="23"/>
      <c r="G419" s="24">
        <v>1</v>
      </c>
      <c r="H419" s="25" t="s">
        <v>2353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3047</v>
      </c>
      <c r="D420" s="22" t="s">
        <v>3048</v>
      </c>
      <c r="E420" s="24"/>
      <c r="F420" s="22"/>
      <c r="G420" s="24">
        <v>1</v>
      </c>
      <c r="H420" s="25" t="s">
        <v>551</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3049</v>
      </c>
      <c r="D421" s="22" t="s">
        <v>3050</v>
      </c>
      <c r="E421" s="24"/>
      <c r="F421" s="22"/>
      <c r="G421" s="24">
        <v>1</v>
      </c>
      <c r="H421" s="25" t="s">
        <v>626</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3051</v>
      </c>
      <c r="D422" s="22" t="s">
        <v>3052</v>
      </c>
      <c r="E422" s="24"/>
      <c r="F422" s="22"/>
      <c r="G422" s="24">
        <v>1</v>
      </c>
      <c r="H422" s="25" t="s">
        <v>2486</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3053</v>
      </c>
      <c r="D423" s="22" t="s">
        <v>3054</v>
      </c>
      <c r="E423" s="24"/>
      <c r="F423" s="22"/>
      <c r="G423" s="24">
        <v>1</v>
      </c>
      <c r="H423" s="25" t="s">
        <v>551</v>
      </c>
      <c r="I423" s="26">
        <v>42961</v>
      </c>
      <c r="J423" s="26">
        <v>42961</v>
      </c>
      <c r="K423" s="36">
        <v>9200</v>
      </c>
      <c r="L423" s="28">
        <v>8253.2</v>
      </c>
      <c r="M423" s="28">
        <v>8740</v>
      </c>
      <c r="N423" s="29">
        <v>0.8</v>
      </c>
      <c r="O423" s="28">
        <v>6990</v>
      </c>
      <c r="P423" s="34"/>
      <c r="Q423" s="31" t="s">
        <v>483</v>
      </c>
    </row>
    <row r="424" ht="15.75" customHeight="1" spans="1:17">
      <c r="A424" s="18">
        <v>417</v>
      </c>
      <c r="B424" s="46"/>
      <c r="C424" s="22" t="s">
        <v>3055</v>
      </c>
      <c r="D424" s="22" t="s">
        <v>2424</v>
      </c>
      <c r="E424" s="24"/>
      <c r="F424" s="22"/>
      <c r="G424" s="24">
        <v>1</v>
      </c>
      <c r="H424" s="25" t="s">
        <v>551</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3056</v>
      </c>
      <c r="D425" s="22" t="s">
        <v>2396</v>
      </c>
      <c r="E425" s="24"/>
      <c r="F425" s="22"/>
      <c r="G425" s="24">
        <v>1</v>
      </c>
      <c r="H425" s="25" t="s">
        <v>551</v>
      </c>
      <c r="I425" s="26">
        <v>43084</v>
      </c>
      <c r="J425" s="26">
        <v>43084</v>
      </c>
      <c r="K425" s="36">
        <v>1100</v>
      </c>
      <c r="L425" s="28">
        <v>1021.61</v>
      </c>
      <c r="M425" s="28">
        <v>1050</v>
      </c>
      <c r="N425" s="29">
        <v>0.84</v>
      </c>
      <c r="O425" s="28">
        <v>880</v>
      </c>
      <c r="P425" s="34"/>
      <c r="Q425" s="31" t="s">
        <v>483</v>
      </c>
    </row>
    <row r="426" ht="15.75" customHeight="1" spans="1:17">
      <c r="A426" s="18">
        <v>419</v>
      </c>
      <c r="B426" s="46"/>
      <c r="C426" s="22" t="s">
        <v>3057</v>
      </c>
      <c r="D426" s="22" t="s">
        <v>2997</v>
      </c>
      <c r="E426" s="24"/>
      <c r="F426" s="22"/>
      <c r="G426" s="24">
        <v>1</v>
      </c>
      <c r="H426" s="25" t="s">
        <v>551</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3058</v>
      </c>
      <c r="D427" s="22" t="s">
        <v>2763</v>
      </c>
      <c r="E427" s="24"/>
      <c r="F427" s="22"/>
      <c r="G427" s="24">
        <v>1</v>
      </c>
      <c r="H427" s="25" t="s">
        <v>2767</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3059</v>
      </c>
      <c r="D428" s="22" t="s">
        <v>3060</v>
      </c>
      <c r="E428" s="24"/>
      <c r="F428" s="22"/>
      <c r="G428" s="24">
        <v>1</v>
      </c>
      <c r="H428" s="25" t="s">
        <v>551</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3061</v>
      </c>
      <c r="D429" s="22" t="s">
        <v>3062</v>
      </c>
      <c r="E429" s="24"/>
      <c r="F429" s="22"/>
      <c r="G429" s="24">
        <v>1</v>
      </c>
      <c r="H429" s="25" t="s">
        <v>2486</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3063</v>
      </c>
      <c r="D430" s="22" t="s">
        <v>2410</v>
      </c>
      <c r="E430" s="24"/>
      <c r="F430" s="22"/>
      <c r="G430" s="24">
        <v>1</v>
      </c>
      <c r="H430" s="25" t="s">
        <v>551</v>
      </c>
      <c r="I430" s="26">
        <v>41987</v>
      </c>
      <c r="J430" s="26">
        <v>41987</v>
      </c>
      <c r="K430" s="27">
        <v>1350</v>
      </c>
      <c r="L430" s="28">
        <v>388.08</v>
      </c>
      <c r="M430" s="28">
        <v>1080</v>
      </c>
      <c r="N430" s="29">
        <v>0.46</v>
      </c>
      <c r="O430" s="28">
        <v>500</v>
      </c>
      <c r="P430" s="34"/>
      <c r="Q430" s="31" t="s">
        <v>483</v>
      </c>
    </row>
    <row r="431" ht="15.75" customHeight="1" spans="1:17">
      <c r="A431" s="18">
        <v>424</v>
      </c>
      <c r="B431" s="46"/>
      <c r="C431" s="22" t="s">
        <v>3064</v>
      </c>
      <c r="D431" s="22" t="s">
        <v>2416</v>
      </c>
      <c r="E431" s="24"/>
      <c r="F431" s="22" t="s">
        <v>2366</v>
      </c>
      <c r="G431" s="24">
        <v>3</v>
      </c>
      <c r="H431" s="25" t="s">
        <v>551</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3065</v>
      </c>
      <c r="D432" s="22" t="s">
        <v>3066</v>
      </c>
      <c r="E432" s="24"/>
      <c r="F432" s="22"/>
      <c r="G432" s="24">
        <v>1</v>
      </c>
      <c r="H432" s="25" t="s">
        <v>551</v>
      </c>
      <c r="I432" s="26">
        <v>42018</v>
      </c>
      <c r="J432" s="26">
        <v>42018</v>
      </c>
      <c r="K432" s="27">
        <v>1520</v>
      </c>
      <c r="L432" s="28">
        <v>461.04</v>
      </c>
      <c r="M432" s="28">
        <v>1400</v>
      </c>
      <c r="N432" s="29">
        <v>0.58</v>
      </c>
      <c r="O432" s="28">
        <v>810</v>
      </c>
      <c r="P432" s="34"/>
      <c r="Q432" s="31" t="s">
        <v>483</v>
      </c>
    </row>
    <row r="433" ht="15.75" customHeight="1" spans="1:17">
      <c r="A433" s="18">
        <v>426</v>
      </c>
      <c r="B433" s="46"/>
      <c r="C433" s="22" t="s">
        <v>3067</v>
      </c>
      <c r="D433" s="22" t="s">
        <v>3068</v>
      </c>
      <c r="E433" s="24"/>
      <c r="F433" s="22"/>
      <c r="G433" s="24">
        <v>1</v>
      </c>
      <c r="H433" s="25" t="s">
        <v>551</v>
      </c>
      <c r="I433" s="26">
        <v>42049</v>
      </c>
      <c r="J433" s="26">
        <v>42049</v>
      </c>
      <c r="K433" s="27">
        <v>1800</v>
      </c>
      <c r="L433" s="28">
        <v>574.5</v>
      </c>
      <c r="M433" s="28">
        <v>1710</v>
      </c>
      <c r="N433" s="29">
        <v>0.66</v>
      </c>
      <c r="O433" s="28">
        <v>1130</v>
      </c>
      <c r="P433" s="34"/>
      <c r="Q433" s="31" t="s">
        <v>483</v>
      </c>
    </row>
    <row r="434" ht="15.75" customHeight="1" spans="1:17">
      <c r="A434" s="18">
        <v>427</v>
      </c>
      <c r="B434" s="46"/>
      <c r="C434" s="22" t="s">
        <v>3069</v>
      </c>
      <c r="D434" s="22" t="s">
        <v>2449</v>
      </c>
      <c r="E434" s="24"/>
      <c r="F434" s="22"/>
      <c r="G434" s="24">
        <v>1</v>
      </c>
      <c r="H434" s="25" t="s">
        <v>2486</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3070</v>
      </c>
      <c r="D435" s="22" t="s">
        <v>3071</v>
      </c>
      <c r="E435" s="24"/>
      <c r="F435" s="22"/>
      <c r="G435" s="24">
        <v>1</v>
      </c>
      <c r="H435" s="25" t="s">
        <v>551</v>
      </c>
      <c r="I435" s="26">
        <v>42230</v>
      </c>
      <c r="J435" s="26">
        <v>42230</v>
      </c>
      <c r="K435" s="36">
        <v>1050</v>
      </c>
      <c r="L435" s="28">
        <v>434.83</v>
      </c>
      <c r="M435" s="28">
        <v>950</v>
      </c>
      <c r="N435" s="29">
        <v>0.64</v>
      </c>
      <c r="O435" s="28">
        <v>610</v>
      </c>
      <c r="P435" s="34"/>
      <c r="Q435" s="31" t="s">
        <v>483</v>
      </c>
    </row>
    <row r="436" ht="15.75" customHeight="1" spans="1:17">
      <c r="A436" s="18">
        <v>429</v>
      </c>
      <c r="B436" s="46"/>
      <c r="C436" s="22" t="s">
        <v>3072</v>
      </c>
      <c r="D436" s="22" t="s">
        <v>2410</v>
      </c>
      <c r="E436" s="24"/>
      <c r="F436" s="22"/>
      <c r="G436" s="24">
        <v>3</v>
      </c>
      <c r="H436" s="25" t="s">
        <v>551</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3073</v>
      </c>
      <c r="D437" s="22" t="s">
        <v>3074</v>
      </c>
      <c r="E437" s="24"/>
      <c r="F437" s="22"/>
      <c r="G437" s="24">
        <v>1</v>
      </c>
      <c r="H437" s="25" t="s">
        <v>551</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3075</v>
      </c>
      <c r="D438" s="22" t="s">
        <v>2570</v>
      </c>
      <c r="E438" s="24"/>
      <c r="F438" s="22"/>
      <c r="G438" s="24">
        <v>1</v>
      </c>
      <c r="H438" s="25" t="s">
        <v>551</v>
      </c>
      <c r="I438" s="26">
        <v>42443</v>
      </c>
      <c r="J438" s="26">
        <v>42443</v>
      </c>
      <c r="K438" s="27">
        <v>9000</v>
      </c>
      <c r="L438" s="28">
        <v>4725</v>
      </c>
      <c r="M438" s="28">
        <v>8730</v>
      </c>
      <c r="N438" s="29">
        <v>0.75</v>
      </c>
      <c r="O438" s="28">
        <v>6550</v>
      </c>
      <c r="P438" s="34"/>
      <c r="Q438" s="31" t="s">
        <v>483</v>
      </c>
    </row>
    <row r="439" ht="15.75" customHeight="1" spans="1:17">
      <c r="A439" s="18">
        <v>432</v>
      </c>
      <c r="B439" s="46"/>
      <c r="C439" s="22" t="s">
        <v>3076</v>
      </c>
      <c r="D439" s="22" t="s">
        <v>2927</v>
      </c>
      <c r="E439" s="24"/>
      <c r="F439" s="22"/>
      <c r="G439" s="24">
        <v>1</v>
      </c>
      <c r="H439" s="25" t="s">
        <v>551</v>
      </c>
      <c r="I439" s="26">
        <v>42504</v>
      </c>
      <c r="J439" s="26">
        <v>42504</v>
      </c>
      <c r="K439" s="27">
        <v>6800</v>
      </c>
      <c r="L439" s="28">
        <v>3785.3</v>
      </c>
      <c r="M439" s="28">
        <v>6190</v>
      </c>
      <c r="N439" s="29">
        <v>0.71</v>
      </c>
      <c r="O439" s="28">
        <v>4390</v>
      </c>
      <c r="P439" s="34"/>
      <c r="Q439" s="31" t="s">
        <v>483</v>
      </c>
    </row>
    <row r="440" ht="15.75" customHeight="1" spans="1:17">
      <c r="A440" s="18">
        <v>433</v>
      </c>
      <c r="B440" s="46"/>
      <c r="C440" s="22" t="s">
        <v>3077</v>
      </c>
      <c r="D440" s="22" t="s">
        <v>3078</v>
      </c>
      <c r="E440" s="24"/>
      <c r="F440" s="22"/>
      <c r="G440" s="24">
        <v>1</v>
      </c>
      <c r="H440" s="25" t="s">
        <v>551</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3079</v>
      </c>
      <c r="D441" s="22" t="s">
        <v>2421</v>
      </c>
      <c r="E441" s="24"/>
      <c r="F441" s="22"/>
      <c r="G441" s="24">
        <v>1</v>
      </c>
      <c r="H441" s="25" t="s">
        <v>551</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3080</v>
      </c>
      <c r="D442" s="22" t="s">
        <v>2959</v>
      </c>
      <c r="E442" s="24"/>
      <c r="F442" s="22"/>
      <c r="G442" s="24">
        <v>1</v>
      </c>
      <c r="H442" s="25" t="s">
        <v>551</v>
      </c>
      <c r="I442" s="26">
        <v>42504</v>
      </c>
      <c r="J442" s="26">
        <v>42504</v>
      </c>
      <c r="K442" s="27">
        <v>1500</v>
      </c>
      <c r="L442" s="28">
        <v>835</v>
      </c>
      <c r="M442" s="28">
        <v>1460</v>
      </c>
      <c r="N442" s="29">
        <v>0.76</v>
      </c>
      <c r="O442" s="28">
        <v>1110</v>
      </c>
      <c r="P442" s="34"/>
      <c r="Q442" s="31" t="s">
        <v>483</v>
      </c>
    </row>
    <row r="443" ht="15.75" customHeight="1" spans="1:17">
      <c r="A443" s="18">
        <v>436</v>
      </c>
      <c r="B443" s="46"/>
      <c r="C443" s="22" t="s">
        <v>3081</v>
      </c>
      <c r="D443" s="22" t="s">
        <v>2648</v>
      </c>
      <c r="E443" s="24"/>
      <c r="F443" s="22"/>
      <c r="G443" s="24">
        <v>1</v>
      </c>
      <c r="H443" s="25" t="s">
        <v>551</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3082</v>
      </c>
      <c r="D444" s="22" t="s">
        <v>2419</v>
      </c>
      <c r="E444" s="24"/>
      <c r="F444" s="22"/>
      <c r="G444" s="24">
        <v>1</v>
      </c>
      <c r="H444" s="25" t="s">
        <v>551</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3083</v>
      </c>
      <c r="D445" s="22" t="s">
        <v>2421</v>
      </c>
      <c r="E445" s="24"/>
      <c r="F445" s="22"/>
      <c r="G445" s="24">
        <v>1</v>
      </c>
      <c r="H445" s="25" t="s">
        <v>551</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3084</v>
      </c>
      <c r="D446" s="22" t="s">
        <v>2641</v>
      </c>
      <c r="E446" s="24"/>
      <c r="F446" s="22"/>
      <c r="G446" s="24">
        <v>1</v>
      </c>
      <c r="H446" s="25" t="s">
        <v>551</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3085</v>
      </c>
      <c r="D447" s="22" t="s">
        <v>2698</v>
      </c>
      <c r="E447" s="24"/>
      <c r="F447" s="22"/>
      <c r="G447" s="24">
        <v>1</v>
      </c>
      <c r="H447" s="25" t="s">
        <v>551</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3086</v>
      </c>
      <c r="D448" s="22" t="s">
        <v>3087</v>
      </c>
      <c r="E448" s="24"/>
      <c r="F448" s="22"/>
      <c r="G448" s="24">
        <v>1</v>
      </c>
      <c r="H448" s="25" t="s">
        <v>551</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3088</v>
      </c>
      <c r="D449" s="22" t="s">
        <v>2461</v>
      </c>
      <c r="E449" s="24"/>
      <c r="F449" s="22"/>
      <c r="G449" s="24">
        <v>2</v>
      </c>
      <c r="H449" s="25" t="s">
        <v>551</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3089</v>
      </c>
      <c r="D450" s="22" t="s">
        <v>3090</v>
      </c>
      <c r="E450" s="24"/>
      <c r="F450" s="22"/>
      <c r="G450" s="24">
        <v>3</v>
      </c>
      <c r="H450" s="25" t="s">
        <v>551</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3091</v>
      </c>
      <c r="D451" s="22" t="s">
        <v>2424</v>
      </c>
      <c r="E451" s="24"/>
      <c r="F451" s="22"/>
      <c r="G451" s="24">
        <v>1</v>
      </c>
      <c r="H451" s="25" t="s">
        <v>551</v>
      </c>
      <c r="I451" s="26">
        <v>42809</v>
      </c>
      <c r="J451" s="26">
        <v>42809</v>
      </c>
      <c r="K451" s="36">
        <v>1350</v>
      </c>
      <c r="L451" s="28">
        <v>965.2</v>
      </c>
      <c r="M451" s="28">
        <v>1280</v>
      </c>
      <c r="N451" s="29">
        <v>0.75</v>
      </c>
      <c r="O451" s="28">
        <v>960</v>
      </c>
      <c r="P451" s="34"/>
      <c r="Q451" s="31" t="s">
        <v>483</v>
      </c>
    </row>
    <row r="452" ht="15.75" customHeight="1" spans="1:18">
      <c r="A452" s="18">
        <v>445</v>
      </c>
      <c r="B452" s="46"/>
      <c r="C452" s="22" t="s">
        <v>3092</v>
      </c>
      <c r="D452" s="22" t="s">
        <v>3093</v>
      </c>
      <c r="E452" s="24"/>
      <c r="F452" s="22"/>
      <c r="G452" s="24">
        <v>1</v>
      </c>
      <c r="H452" s="25" t="s">
        <v>551</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3094</v>
      </c>
      <c r="D453" s="22" t="s">
        <v>2371</v>
      </c>
      <c r="E453" s="25"/>
      <c r="F453" s="22"/>
      <c r="G453" s="24">
        <v>1</v>
      </c>
      <c r="H453" s="25" t="s">
        <v>551</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3095</v>
      </c>
      <c r="D454" s="22" t="s">
        <v>3096</v>
      </c>
      <c r="E454" s="24"/>
      <c r="F454" s="22"/>
      <c r="G454" s="24">
        <v>1</v>
      </c>
      <c r="H454" s="25" t="s">
        <v>551</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3097</v>
      </c>
      <c r="D455" s="22" t="s">
        <v>2424</v>
      </c>
      <c r="E455" s="24"/>
      <c r="F455" s="22"/>
      <c r="G455" s="24">
        <v>1</v>
      </c>
      <c r="H455" s="25" t="s">
        <v>551</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3098</v>
      </c>
      <c r="D456" s="22" t="s">
        <v>3099</v>
      </c>
      <c r="E456" s="24"/>
      <c r="F456" s="22"/>
      <c r="G456" s="24">
        <v>1</v>
      </c>
      <c r="H456" s="25" t="s">
        <v>551</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3100</v>
      </c>
      <c r="D457" s="23" t="s">
        <v>615</v>
      </c>
      <c r="E457" s="24"/>
      <c r="F457" s="22"/>
      <c r="G457" s="24">
        <v>1</v>
      </c>
      <c r="H457" s="25" t="s">
        <v>551</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3101</v>
      </c>
      <c r="D458" s="22" t="s">
        <v>3102</v>
      </c>
      <c r="E458" s="24"/>
      <c r="F458" s="22" t="s">
        <v>3103</v>
      </c>
      <c r="G458" s="24">
        <v>1</v>
      </c>
      <c r="H458" s="25" t="s">
        <v>551</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3104</v>
      </c>
      <c r="D459" s="23" t="s">
        <v>3105</v>
      </c>
      <c r="E459" s="24"/>
      <c r="F459" s="22" t="s">
        <v>3106</v>
      </c>
      <c r="G459" s="24">
        <v>6</v>
      </c>
      <c r="H459" s="25" t="s">
        <v>551</v>
      </c>
      <c r="I459" s="26">
        <v>43208</v>
      </c>
      <c r="J459" s="26">
        <v>43208</v>
      </c>
      <c r="K459" s="27">
        <v>5808</v>
      </c>
      <c r="L459" s="28">
        <v>5348.2</v>
      </c>
      <c r="M459" s="28">
        <v>5810</v>
      </c>
      <c r="N459" s="29">
        <v>0.8</v>
      </c>
      <c r="O459" s="28">
        <v>4650</v>
      </c>
      <c r="P459" s="34"/>
      <c r="Q459" s="31" t="s">
        <v>483</v>
      </c>
    </row>
    <row r="460" ht="15.75" customHeight="1" spans="1:18">
      <c r="A460" s="18">
        <v>453</v>
      </c>
      <c r="B460" s="46"/>
      <c r="C460" s="22" t="s">
        <v>3107</v>
      </c>
      <c r="D460" s="23" t="s">
        <v>3108</v>
      </c>
      <c r="E460" s="24" t="s">
        <v>2555</v>
      </c>
      <c r="F460" s="22"/>
      <c r="G460" s="24">
        <v>1</v>
      </c>
      <c r="H460" s="25" t="s">
        <v>551</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3109</v>
      </c>
      <c r="D461" s="23" t="s">
        <v>3110</v>
      </c>
      <c r="E461" s="24"/>
      <c r="F461" s="22"/>
      <c r="G461" s="24">
        <v>2</v>
      </c>
      <c r="H461" s="25" t="s">
        <v>551</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3111</v>
      </c>
      <c r="D462" s="23" t="s">
        <v>3112</v>
      </c>
      <c r="E462" s="24"/>
      <c r="F462" s="22"/>
      <c r="G462" s="24">
        <v>1</v>
      </c>
      <c r="H462" s="25" t="s">
        <v>551</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3113</v>
      </c>
      <c r="D463" s="23" t="s">
        <v>3114</v>
      </c>
      <c r="E463" s="24"/>
      <c r="F463" s="22" t="s">
        <v>3115</v>
      </c>
      <c r="G463" s="24">
        <v>1</v>
      </c>
      <c r="H463" s="25" t="s">
        <v>551</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3116</v>
      </c>
      <c r="D464" s="23" t="s">
        <v>2741</v>
      </c>
      <c r="E464" s="24"/>
      <c r="F464" s="22" t="s">
        <v>2459</v>
      </c>
      <c r="G464" s="24">
        <v>1</v>
      </c>
      <c r="H464" s="25" t="s">
        <v>551</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3117</v>
      </c>
      <c r="D465" s="23" t="s">
        <v>2596</v>
      </c>
      <c r="E465" s="24" t="s">
        <v>3118</v>
      </c>
      <c r="F465" s="22"/>
      <c r="G465" s="24">
        <v>2</v>
      </c>
      <c r="H465" s="25" t="s">
        <v>551</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3119</v>
      </c>
      <c r="D466" s="23" t="s">
        <v>2469</v>
      </c>
      <c r="E466" s="24"/>
      <c r="F466" s="22"/>
      <c r="G466" s="24">
        <v>1</v>
      </c>
      <c r="H466" s="25" t="s">
        <v>551</v>
      </c>
      <c r="I466" s="26">
        <v>43159</v>
      </c>
      <c r="J466" s="26">
        <v>43159</v>
      </c>
      <c r="K466" s="27">
        <v>7200</v>
      </c>
      <c r="L466" s="28">
        <v>6402</v>
      </c>
      <c r="M466" s="28">
        <v>7200</v>
      </c>
      <c r="N466" s="29">
        <v>0.92</v>
      </c>
      <c r="O466" s="28">
        <v>6620</v>
      </c>
      <c r="P466" s="34"/>
      <c r="Q466" s="31" t="s">
        <v>483</v>
      </c>
    </row>
    <row r="467" ht="15.75" customHeight="1" spans="1:17">
      <c r="A467" s="18">
        <v>460</v>
      </c>
      <c r="B467" s="46"/>
      <c r="C467" s="22" t="s">
        <v>3120</v>
      </c>
      <c r="D467" s="23" t="s">
        <v>3121</v>
      </c>
      <c r="E467" s="24" t="s">
        <v>3122</v>
      </c>
      <c r="F467" s="22"/>
      <c r="G467" s="24">
        <v>1</v>
      </c>
      <c r="H467" s="25" t="s">
        <v>551</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3123</v>
      </c>
      <c r="D468" s="23" t="s">
        <v>3124</v>
      </c>
      <c r="E468" s="24"/>
      <c r="F468" s="22"/>
      <c r="G468" s="24">
        <v>1</v>
      </c>
      <c r="H468" s="25" t="s">
        <v>2498</v>
      </c>
      <c r="I468" s="26">
        <v>41492</v>
      </c>
      <c r="J468" s="26">
        <v>41492</v>
      </c>
      <c r="K468" s="27">
        <v>6000</v>
      </c>
      <c r="L468" s="28">
        <v>300</v>
      </c>
      <c r="M468" s="28">
        <v>5160</v>
      </c>
      <c r="N468" s="29">
        <v>0.15</v>
      </c>
      <c r="O468" s="28">
        <v>770</v>
      </c>
      <c r="P468" s="34"/>
      <c r="Q468" s="31" t="s">
        <v>483</v>
      </c>
    </row>
    <row r="469" ht="15.75" customHeight="1" spans="1:17">
      <c r="A469" s="18">
        <v>462</v>
      </c>
      <c r="B469" s="46"/>
      <c r="C469" s="22" t="s">
        <v>3125</v>
      </c>
      <c r="D469" s="23" t="s">
        <v>3126</v>
      </c>
      <c r="E469" s="24"/>
      <c r="F469" s="22"/>
      <c r="G469" s="24">
        <v>1</v>
      </c>
      <c r="H469" s="25" t="s">
        <v>2498</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3127</v>
      </c>
      <c r="D470" s="23" t="s">
        <v>3128</v>
      </c>
      <c r="E470" s="24"/>
      <c r="F470" s="22"/>
      <c r="G470" s="24">
        <v>1</v>
      </c>
      <c r="H470" s="25" t="s">
        <v>2498</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3129</v>
      </c>
      <c r="D471" s="23" t="s">
        <v>2787</v>
      </c>
      <c r="E471" s="24"/>
      <c r="F471" s="22"/>
      <c r="G471" s="24">
        <v>3</v>
      </c>
      <c r="H471" s="25" t="s">
        <v>2498</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3130</v>
      </c>
      <c r="D472" s="23" t="s">
        <v>3131</v>
      </c>
      <c r="E472" s="24" t="s">
        <v>3132</v>
      </c>
      <c r="F472" s="22" t="s">
        <v>3133</v>
      </c>
      <c r="G472" s="24">
        <v>1</v>
      </c>
      <c r="H472" s="25" t="s">
        <v>2498</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3134</v>
      </c>
      <c r="D473" s="22" t="s">
        <v>3135</v>
      </c>
      <c r="E473" s="24"/>
      <c r="F473" s="22"/>
      <c r="G473" s="24">
        <v>1</v>
      </c>
      <c r="H473" s="25" t="s">
        <v>626</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3136</v>
      </c>
      <c r="D474" s="23" t="s">
        <v>2362</v>
      </c>
      <c r="E474" s="24"/>
      <c r="F474" s="22"/>
      <c r="G474" s="24">
        <v>1</v>
      </c>
      <c r="H474" s="25" t="s">
        <v>551</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3137</v>
      </c>
      <c r="D475" s="23" t="s">
        <v>3138</v>
      </c>
      <c r="E475" s="24"/>
      <c r="F475" s="22"/>
      <c r="G475" s="24">
        <v>1</v>
      </c>
      <c r="H475" s="25" t="s">
        <v>2353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3139</v>
      </c>
      <c r="D476" s="23" t="s">
        <v>2749</v>
      </c>
      <c r="E476" s="24"/>
      <c r="F476" s="23"/>
      <c r="G476" s="24">
        <v>1</v>
      </c>
      <c r="H476" s="25" t="s">
        <v>626</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3140</v>
      </c>
      <c r="D477" s="23" t="s">
        <v>3141</v>
      </c>
      <c r="E477" s="24"/>
      <c r="F477" s="22"/>
      <c r="G477" s="24">
        <v>1</v>
      </c>
      <c r="H477" s="25" t="s">
        <v>2353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3142</v>
      </c>
      <c r="D478" s="23" t="s">
        <v>3143</v>
      </c>
      <c r="E478" s="24"/>
      <c r="F478" s="22"/>
      <c r="G478" s="24">
        <v>1</v>
      </c>
      <c r="H478" s="25" t="s">
        <v>2353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3144</v>
      </c>
      <c r="D479" s="23" t="s">
        <v>3145</v>
      </c>
      <c r="E479" s="24"/>
      <c r="F479" s="22"/>
      <c r="G479" s="24">
        <v>1</v>
      </c>
      <c r="H479" s="25" t="s">
        <v>2353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3146</v>
      </c>
      <c r="D480" s="22" t="s">
        <v>3147</v>
      </c>
      <c r="E480" s="24"/>
      <c r="F480" s="22"/>
      <c r="G480" s="24">
        <v>1</v>
      </c>
      <c r="H480" s="25" t="s">
        <v>626</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3148</v>
      </c>
      <c r="D481" s="23" t="s">
        <v>2382</v>
      </c>
      <c r="E481" s="24"/>
      <c r="F481" s="22"/>
      <c r="G481" s="24">
        <v>1</v>
      </c>
      <c r="H481" s="25" t="s">
        <v>551</v>
      </c>
      <c r="I481" s="26">
        <v>42383</v>
      </c>
      <c r="J481" s="26">
        <v>42383</v>
      </c>
      <c r="K481" s="36">
        <v>1337</v>
      </c>
      <c r="L481" s="28">
        <v>659.58</v>
      </c>
      <c r="M481" s="28">
        <v>1220</v>
      </c>
      <c r="N481" s="29">
        <v>0.73</v>
      </c>
      <c r="O481" s="28">
        <v>890</v>
      </c>
      <c r="P481" s="34"/>
      <c r="Q481" s="31" t="s">
        <v>483</v>
      </c>
    </row>
    <row r="482" ht="15.75" customHeight="1" spans="1:17">
      <c r="A482" s="18">
        <v>475</v>
      </c>
      <c r="B482" s="46"/>
      <c r="C482" s="22" t="s">
        <v>3149</v>
      </c>
      <c r="D482" s="23" t="s">
        <v>2527</v>
      </c>
      <c r="E482" s="24"/>
      <c r="F482" s="22"/>
      <c r="G482" s="24">
        <v>1</v>
      </c>
      <c r="H482" s="25" t="s">
        <v>2353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3150</v>
      </c>
      <c r="D483" s="22" t="s">
        <v>3151</v>
      </c>
      <c r="E483" s="24"/>
      <c r="F483" s="22"/>
      <c r="G483" s="24">
        <v>1</v>
      </c>
      <c r="H483" s="25" t="s">
        <v>2353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3152</v>
      </c>
      <c r="D484" s="22" t="s">
        <v>3153</v>
      </c>
      <c r="E484" s="24"/>
      <c r="F484" s="22"/>
      <c r="G484" s="24">
        <v>1</v>
      </c>
      <c r="H484" s="25" t="s">
        <v>551</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3154</v>
      </c>
      <c r="D485" s="22" t="s">
        <v>3155</v>
      </c>
      <c r="E485" s="24"/>
      <c r="F485" s="22"/>
      <c r="G485" s="24">
        <v>1</v>
      </c>
      <c r="H485" s="25" t="s">
        <v>626</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3156</v>
      </c>
      <c r="D486" s="23" t="s">
        <v>3157</v>
      </c>
      <c r="E486" s="24"/>
      <c r="F486" s="22"/>
      <c r="G486" s="24">
        <v>1</v>
      </c>
      <c r="H486" s="25" t="s">
        <v>941</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3158</v>
      </c>
      <c r="D487" s="22" t="s">
        <v>2491</v>
      </c>
      <c r="E487" s="22" t="s">
        <v>2492</v>
      </c>
      <c r="F487" s="22"/>
      <c r="G487" s="24">
        <v>150</v>
      </c>
      <c r="H487" s="25" t="s">
        <v>626</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3159</v>
      </c>
      <c r="D488" s="22" t="s">
        <v>3160</v>
      </c>
      <c r="E488" s="24"/>
      <c r="F488" s="22"/>
      <c r="G488" s="24">
        <v>2860</v>
      </c>
      <c r="H488" s="25" t="s">
        <v>626</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3161</v>
      </c>
      <c r="D489" s="22" t="s">
        <v>2469</v>
      </c>
      <c r="E489" s="22"/>
      <c r="F489" s="22"/>
      <c r="G489" s="24">
        <v>12</v>
      </c>
      <c r="H489" s="25" t="s">
        <v>551</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3162</v>
      </c>
      <c r="D490" s="22" t="s">
        <v>2382</v>
      </c>
      <c r="E490" s="22"/>
      <c r="F490" s="22"/>
      <c r="G490" s="24">
        <v>7</v>
      </c>
      <c r="H490" s="25" t="s">
        <v>551</v>
      </c>
      <c r="I490" s="26">
        <v>43054</v>
      </c>
      <c r="J490" s="26">
        <v>43054</v>
      </c>
      <c r="K490" s="27">
        <v>3360</v>
      </c>
      <c r="L490" s="28">
        <v>2828</v>
      </c>
      <c r="M490" s="28">
        <v>3190</v>
      </c>
      <c r="N490" s="29">
        <v>0.88</v>
      </c>
      <c r="O490" s="28">
        <v>2810</v>
      </c>
      <c r="P490" s="34"/>
      <c r="Q490" s="31" t="s">
        <v>483</v>
      </c>
    </row>
    <row r="491" ht="15.75" customHeight="1" spans="1:17">
      <c r="A491" s="18">
        <v>484</v>
      </c>
      <c r="B491" s="46"/>
      <c r="C491" s="22" t="s">
        <v>3163</v>
      </c>
      <c r="D491" s="22" t="s">
        <v>2986</v>
      </c>
      <c r="E491" s="22" t="s">
        <v>2474</v>
      </c>
      <c r="F491" s="22"/>
      <c r="G491" s="24">
        <v>1</v>
      </c>
      <c r="H491" s="25" t="s">
        <v>2353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3164</v>
      </c>
      <c r="D492" s="22" t="s">
        <v>3165</v>
      </c>
      <c r="E492" s="22"/>
      <c r="F492" s="22"/>
      <c r="G492" s="24">
        <v>1</v>
      </c>
      <c r="H492" s="25" t="s">
        <v>2353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3166</v>
      </c>
      <c r="D493" s="22" t="s">
        <v>3167</v>
      </c>
      <c r="E493" s="22" t="s">
        <v>2492</v>
      </c>
      <c r="F493" s="22"/>
      <c r="G493" s="24">
        <v>1</v>
      </c>
      <c r="H493" s="25" t="s">
        <v>2353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3168</v>
      </c>
      <c r="D494" s="22" t="s">
        <v>3169</v>
      </c>
      <c r="E494" s="22"/>
      <c r="F494" s="22"/>
      <c r="G494" s="24">
        <v>1</v>
      </c>
      <c r="H494" s="25" t="s">
        <v>551</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3170</v>
      </c>
      <c r="D495" s="22" t="s">
        <v>3171</v>
      </c>
      <c r="E495" s="22"/>
      <c r="F495" s="22"/>
      <c r="G495" s="24">
        <v>1</v>
      </c>
      <c r="H495" s="25" t="s">
        <v>2353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3172</v>
      </c>
      <c r="D496" s="22" t="s">
        <v>2969</v>
      </c>
      <c r="E496" s="22" t="s">
        <v>2492</v>
      </c>
      <c r="F496" s="22"/>
      <c r="G496" s="24">
        <v>1</v>
      </c>
      <c r="H496" s="25" t="s">
        <v>2353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3173</v>
      </c>
      <c r="D497" s="22" t="s">
        <v>3174</v>
      </c>
      <c r="E497" s="22" t="s">
        <v>3175</v>
      </c>
      <c r="F497" s="22"/>
      <c r="G497" s="24">
        <v>1</v>
      </c>
      <c r="H497" s="25" t="s">
        <v>551</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3176</v>
      </c>
      <c r="D498" s="22" t="s">
        <v>3177</v>
      </c>
      <c r="E498" s="22" t="s">
        <v>3178</v>
      </c>
      <c r="F498" s="22"/>
      <c r="G498" s="24">
        <v>10</v>
      </c>
      <c r="H498" s="25" t="s">
        <v>551</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3179</v>
      </c>
      <c r="D499" s="22" t="s">
        <v>2973</v>
      </c>
      <c r="E499" s="22"/>
      <c r="F499" s="22"/>
      <c r="G499" s="24">
        <v>4</v>
      </c>
      <c r="H499" s="25" t="s">
        <v>551</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3180</v>
      </c>
      <c r="D500" s="22" t="s">
        <v>3181</v>
      </c>
      <c r="E500" s="22"/>
      <c r="F500" s="22"/>
      <c r="G500" s="24">
        <v>2</v>
      </c>
      <c r="H500" s="25" t="s">
        <v>635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3182</v>
      </c>
      <c r="D501" s="22" t="s">
        <v>3183</v>
      </c>
      <c r="E501" s="22"/>
      <c r="F501" s="22"/>
      <c r="G501" s="24">
        <v>1</v>
      </c>
      <c r="H501" s="25" t="s">
        <v>635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3184</v>
      </c>
      <c r="D502" s="22" t="s">
        <v>3185</v>
      </c>
      <c r="E502" s="22" t="s">
        <v>2555</v>
      </c>
      <c r="F502" s="22"/>
      <c r="G502" s="24">
        <v>1</v>
      </c>
      <c r="H502" s="25" t="s">
        <v>551</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3186</v>
      </c>
      <c r="D503" s="22" t="s">
        <v>3187</v>
      </c>
      <c r="E503" s="22" t="s">
        <v>2555</v>
      </c>
      <c r="F503" s="22"/>
      <c r="G503" s="24">
        <v>1</v>
      </c>
      <c r="H503" s="25" t="s">
        <v>551</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3188</v>
      </c>
      <c r="D504" s="22" t="s">
        <v>3189</v>
      </c>
      <c r="E504" s="22"/>
      <c r="F504" s="23" t="s">
        <v>3190</v>
      </c>
      <c r="G504" s="24">
        <v>1</v>
      </c>
      <c r="H504" s="25" t="s">
        <v>551</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3191</v>
      </c>
      <c r="D505" s="22" t="s">
        <v>3192</v>
      </c>
      <c r="E505" s="22"/>
      <c r="F505" s="23"/>
      <c r="G505" s="24">
        <v>1</v>
      </c>
      <c r="H505" s="25" t="s">
        <v>551</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3193</v>
      </c>
      <c r="D506" s="22" t="s">
        <v>3194</v>
      </c>
      <c r="E506" s="22"/>
      <c r="F506" s="23"/>
      <c r="G506" s="24">
        <v>2</v>
      </c>
      <c r="H506" s="25" t="s">
        <v>551</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3195</v>
      </c>
      <c r="D507" s="22" t="s">
        <v>3196</v>
      </c>
      <c r="E507" s="22"/>
      <c r="F507" s="22"/>
      <c r="G507" s="24">
        <v>1</v>
      </c>
      <c r="H507" s="25" t="s">
        <v>2353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1485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3197</v>
      </c>
      <c r="C509" s="22" t="s">
        <v>3198</v>
      </c>
      <c r="D509" s="23" t="s">
        <v>2384</v>
      </c>
      <c r="E509" s="24"/>
      <c r="F509" s="22"/>
      <c r="G509" s="24">
        <v>1</v>
      </c>
      <c r="H509" s="25" t="s">
        <v>2486</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3199</v>
      </c>
      <c r="D510" s="22" t="s">
        <v>3200</v>
      </c>
      <c r="E510" s="24"/>
      <c r="F510" s="22"/>
      <c r="G510" s="24">
        <v>1</v>
      </c>
      <c r="H510" s="25" t="s">
        <v>2353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3201</v>
      </c>
      <c r="D511" s="23" t="s">
        <v>2384</v>
      </c>
      <c r="E511" s="25"/>
      <c r="F511" s="22"/>
      <c r="G511" s="24">
        <v>1</v>
      </c>
      <c r="H511" s="25" t="s">
        <v>2486</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3202</v>
      </c>
      <c r="D512" s="22" t="s">
        <v>3203</v>
      </c>
      <c r="E512" s="25"/>
      <c r="F512" s="22"/>
      <c r="G512" s="24">
        <v>1</v>
      </c>
      <c r="H512" s="25" t="s">
        <v>551</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3204</v>
      </c>
      <c r="D513" s="22" t="s">
        <v>3205</v>
      </c>
      <c r="E513" s="24"/>
      <c r="F513" s="22"/>
      <c r="G513" s="24">
        <v>1</v>
      </c>
      <c r="H513" s="25" t="s">
        <v>2353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3206</v>
      </c>
      <c r="D514" s="22" t="s">
        <v>2357</v>
      </c>
      <c r="E514" s="24"/>
      <c r="F514" s="22"/>
      <c r="G514" s="24">
        <v>1</v>
      </c>
      <c r="H514" s="25" t="s">
        <v>2353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3207</v>
      </c>
      <c r="D515" s="22" t="s">
        <v>2357</v>
      </c>
      <c r="E515" s="24"/>
      <c r="F515" s="22"/>
      <c r="G515" s="24">
        <v>1</v>
      </c>
      <c r="H515" s="25" t="s">
        <v>2353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3208</v>
      </c>
      <c r="D516" s="22" t="s">
        <v>3209</v>
      </c>
      <c r="E516" s="24"/>
      <c r="F516" s="22"/>
      <c r="G516" s="24">
        <v>1</v>
      </c>
      <c r="H516" s="25" t="s">
        <v>2486</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3210</v>
      </c>
      <c r="D517" s="22" t="s">
        <v>3211</v>
      </c>
      <c r="E517" s="24"/>
      <c r="F517" s="22"/>
      <c r="G517" s="24">
        <v>1</v>
      </c>
      <c r="H517" s="25" t="s">
        <v>635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3212</v>
      </c>
      <c r="D518" s="22" t="s">
        <v>2376</v>
      </c>
      <c r="E518" s="24"/>
      <c r="F518" s="22"/>
      <c r="G518" s="24">
        <v>1</v>
      </c>
      <c r="H518" s="25" t="s">
        <v>2353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3213</v>
      </c>
      <c r="D519" s="22" t="s">
        <v>3214</v>
      </c>
      <c r="E519" s="24"/>
      <c r="F519" s="22"/>
      <c r="G519" s="24">
        <v>1</v>
      </c>
      <c r="H519" s="25" t="s">
        <v>2353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3215</v>
      </c>
      <c r="D520" s="22" t="s">
        <v>3216</v>
      </c>
      <c r="E520" s="24"/>
      <c r="F520" s="22"/>
      <c r="G520" s="24">
        <v>1</v>
      </c>
      <c r="H520" s="25" t="s">
        <v>2353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3217</v>
      </c>
      <c r="D521" s="22" t="s">
        <v>3218</v>
      </c>
      <c r="E521" s="24"/>
      <c r="F521" s="22"/>
      <c r="G521" s="24">
        <v>1</v>
      </c>
      <c r="H521" s="25" t="s">
        <v>551</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3219</v>
      </c>
      <c r="D522" s="23" t="s">
        <v>3220</v>
      </c>
      <c r="E522" s="24" t="s">
        <v>2555</v>
      </c>
      <c r="F522" s="22"/>
      <c r="G522" s="24">
        <v>1</v>
      </c>
      <c r="H522" s="25" t="s">
        <v>551</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3221</v>
      </c>
      <c r="D523" s="22" t="s">
        <v>3042</v>
      </c>
      <c r="E523" s="24"/>
      <c r="F523" s="22"/>
      <c r="G523" s="24">
        <v>1</v>
      </c>
      <c r="H523" s="25" t="s">
        <v>551</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3222</v>
      </c>
      <c r="D524" s="22" t="s">
        <v>2365</v>
      </c>
      <c r="E524" s="24"/>
      <c r="F524" s="22" t="s">
        <v>2366</v>
      </c>
      <c r="G524" s="24">
        <v>2</v>
      </c>
      <c r="H524" s="25" t="s">
        <v>551</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3223</v>
      </c>
      <c r="D525" s="22" t="s">
        <v>2410</v>
      </c>
      <c r="E525" s="24"/>
      <c r="F525" s="22"/>
      <c r="G525" s="24">
        <v>2</v>
      </c>
      <c r="H525" s="25" t="s">
        <v>551</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3224</v>
      </c>
      <c r="D526" s="22" t="s">
        <v>2416</v>
      </c>
      <c r="E526" s="24"/>
      <c r="F526" s="22"/>
      <c r="G526" s="24">
        <v>1</v>
      </c>
      <c r="H526" s="25" t="s">
        <v>551</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3225</v>
      </c>
      <c r="D527" s="22" t="s">
        <v>2449</v>
      </c>
      <c r="E527" s="24"/>
      <c r="F527" s="22"/>
      <c r="G527" s="24">
        <v>1</v>
      </c>
      <c r="H527" s="25" t="s">
        <v>551</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3226</v>
      </c>
      <c r="D528" s="22" t="s">
        <v>2416</v>
      </c>
      <c r="E528" s="24"/>
      <c r="F528" s="22"/>
      <c r="G528" s="24">
        <v>2</v>
      </c>
      <c r="H528" s="25" t="s">
        <v>551</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3227</v>
      </c>
      <c r="D529" s="22" t="s">
        <v>2426</v>
      </c>
      <c r="E529" s="24"/>
      <c r="F529" s="22"/>
      <c r="G529" s="24">
        <v>1</v>
      </c>
      <c r="H529" s="25" t="s">
        <v>551</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3228</v>
      </c>
      <c r="D530" s="23" t="s">
        <v>3229</v>
      </c>
      <c r="E530" s="25"/>
      <c r="F530" s="22"/>
      <c r="G530" s="24">
        <v>1</v>
      </c>
      <c r="H530" s="25" t="s">
        <v>551</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3230</v>
      </c>
      <c r="D531" s="22" t="s">
        <v>3231</v>
      </c>
      <c r="E531" s="25" t="s">
        <v>2502</v>
      </c>
      <c r="F531" s="22"/>
      <c r="G531" s="24">
        <v>1</v>
      </c>
      <c r="H531" s="25" t="s">
        <v>551</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3232</v>
      </c>
      <c r="D532" s="22" t="s">
        <v>2424</v>
      </c>
      <c r="E532" s="24"/>
      <c r="F532" s="22"/>
      <c r="G532" s="24">
        <v>1</v>
      </c>
      <c r="H532" s="25" t="s">
        <v>551</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3233</v>
      </c>
      <c r="D533" s="22" t="s">
        <v>2927</v>
      </c>
      <c r="E533" s="24"/>
      <c r="F533" s="22"/>
      <c r="G533" s="24">
        <v>1</v>
      </c>
      <c r="H533" s="25" t="s">
        <v>551</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3234</v>
      </c>
      <c r="D534" s="22" t="s">
        <v>3231</v>
      </c>
      <c r="E534" s="24" t="s">
        <v>2502</v>
      </c>
      <c r="F534" s="22"/>
      <c r="G534" s="24">
        <v>1</v>
      </c>
      <c r="H534" s="25" t="s">
        <v>551</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3235</v>
      </c>
      <c r="D535" s="22" t="s">
        <v>2775</v>
      </c>
      <c r="E535" s="24"/>
      <c r="F535" s="22"/>
      <c r="G535" s="24">
        <v>1</v>
      </c>
      <c r="H535" s="25" t="s">
        <v>551</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3236</v>
      </c>
      <c r="D536" s="22" t="s">
        <v>3231</v>
      </c>
      <c r="E536" s="24" t="s">
        <v>2502</v>
      </c>
      <c r="F536" s="22"/>
      <c r="G536" s="24">
        <v>1</v>
      </c>
      <c r="H536" s="25" t="s">
        <v>551</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3237</v>
      </c>
      <c r="D537" s="22" t="s">
        <v>3238</v>
      </c>
      <c r="E537" s="24"/>
      <c r="F537" s="22"/>
      <c r="G537" s="24">
        <v>1</v>
      </c>
      <c r="H537" s="25" t="s">
        <v>551</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3239</v>
      </c>
      <c r="D538" s="22" t="s">
        <v>3231</v>
      </c>
      <c r="E538" s="24" t="s">
        <v>2502</v>
      </c>
      <c r="F538" s="22"/>
      <c r="G538" s="24">
        <v>1</v>
      </c>
      <c r="H538" s="25" t="s">
        <v>551</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3240</v>
      </c>
      <c r="D539" s="22" t="s">
        <v>3231</v>
      </c>
      <c r="E539" s="24" t="s">
        <v>2502</v>
      </c>
      <c r="F539" s="22"/>
      <c r="G539" s="24">
        <v>1</v>
      </c>
      <c r="H539" s="25" t="s">
        <v>551</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3241</v>
      </c>
      <c r="D540" s="22" t="s">
        <v>2506</v>
      </c>
      <c r="E540" s="24" t="s">
        <v>3242</v>
      </c>
      <c r="F540" s="22" t="s">
        <v>3243</v>
      </c>
      <c r="G540" s="24">
        <v>2</v>
      </c>
      <c r="H540" s="25" t="s">
        <v>551</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3244</v>
      </c>
      <c r="D541" s="22" t="s">
        <v>2506</v>
      </c>
      <c r="E541" s="24" t="s">
        <v>3245</v>
      </c>
      <c r="F541" s="22" t="s">
        <v>3243</v>
      </c>
      <c r="G541" s="24">
        <v>1</v>
      </c>
      <c r="H541" s="25" t="s">
        <v>551</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3246</v>
      </c>
      <c r="D542" s="22" t="s">
        <v>3247</v>
      </c>
      <c r="E542" s="24"/>
      <c r="F542" s="22" t="s">
        <v>3248</v>
      </c>
      <c r="G542" s="24">
        <v>2</v>
      </c>
      <c r="H542" s="25" t="s">
        <v>551</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3249</v>
      </c>
      <c r="D543" s="22" t="s">
        <v>3250</v>
      </c>
      <c r="E543" s="24"/>
      <c r="F543" s="22"/>
      <c r="G543" s="24">
        <v>2</v>
      </c>
      <c r="H543" s="25" t="s">
        <v>551</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3251</v>
      </c>
      <c r="D544" s="22" t="s">
        <v>3252</v>
      </c>
      <c r="E544" s="24"/>
      <c r="F544" s="22" t="s">
        <v>3243</v>
      </c>
      <c r="G544" s="24">
        <v>1</v>
      </c>
      <c r="H544" s="25" t="s">
        <v>551</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3253</v>
      </c>
      <c r="D545" s="22" t="s">
        <v>2506</v>
      </c>
      <c r="E545" s="24" t="s">
        <v>3245</v>
      </c>
      <c r="F545" s="22" t="s">
        <v>3243</v>
      </c>
      <c r="G545" s="24">
        <v>1</v>
      </c>
      <c r="H545" s="25" t="s">
        <v>551</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3254</v>
      </c>
      <c r="D546" s="22" t="s">
        <v>2410</v>
      </c>
      <c r="E546" s="24"/>
      <c r="F546" s="22"/>
      <c r="G546" s="24">
        <v>2</v>
      </c>
      <c r="H546" s="25" t="s">
        <v>551</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3255</v>
      </c>
      <c r="D547" s="22" t="s">
        <v>2596</v>
      </c>
      <c r="E547" s="24"/>
      <c r="F547" s="22"/>
      <c r="G547" s="24">
        <v>2</v>
      </c>
      <c r="H547" s="25" t="s">
        <v>551</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3256</v>
      </c>
      <c r="D548" s="22" t="s">
        <v>3257</v>
      </c>
      <c r="E548" s="24"/>
      <c r="F548" s="22"/>
      <c r="G548" s="24">
        <v>1</v>
      </c>
      <c r="H548" s="25" t="s">
        <v>2486</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3258</v>
      </c>
      <c r="D549" s="22" t="s">
        <v>2384</v>
      </c>
      <c r="E549" s="24"/>
      <c r="F549" s="22"/>
      <c r="G549" s="24">
        <v>1</v>
      </c>
      <c r="H549" s="25" t="s">
        <v>2486</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3259</v>
      </c>
      <c r="D550" s="22" t="s">
        <v>3260</v>
      </c>
      <c r="E550" s="24"/>
      <c r="F550" s="22"/>
      <c r="G550" s="24">
        <v>1</v>
      </c>
      <c r="H550" s="25" t="s">
        <v>551</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3261</v>
      </c>
      <c r="D551" s="22" t="s">
        <v>3128</v>
      </c>
      <c r="E551" s="24" t="s">
        <v>3262</v>
      </c>
      <c r="F551" s="22"/>
      <c r="G551" s="24">
        <v>1</v>
      </c>
      <c r="H551" s="25" t="s">
        <v>2498</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3263</v>
      </c>
      <c r="D552" s="23" t="s">
        <v>3264</v>
      </c>
      <c r="E552" s="24"/>
      <c r="F552" s="23"/>
      <c r="G552" s="24">
        <v>1</v>
      </c>
      <c r="H552" s="25" t="s">
        <v>2486</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3265</v>
      </c>
      <c r="D553" s="23" t="s">
        <v>3266</v>
      </c>
      <c r="E553" s="24"/>
      <c r="F553" s="23"/>
      <c r="G553" s="24">
        <v>1</v>
      </c>
      <c r="H553" s="25" t="s">
        <v>551</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3267</v>
      </c>
      <c r="D554" s="23" t="s">
        <v>3268</v>
      </c>
      <c r="E554" s="24" t="s">
        <v>3269</v>
      </c>
      <c r="F554" s="23"/>
      <c r="G554" s="24">
        <v>1</v>
      </c>
      <c r="H554" s="25" t="s">
        <v>551</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3270</v>
      </c>
      <c r="D555" s="23" t="s">
        <v>3271</v>
      </c>
      <c r="E555" s="24"/>
      <c r="F555" s="23"/>
      <c r="G555" s="24">
        <v>1</v>
      </c>
      <c r="H555" s="25" t="s">
        <v>551</v>
      </c>
      <c r="I555" s="26">
        <v>42795</v>
      </c>
      <c r="J555" s="26">
        <v>42795</v>
      </c>
      <c r="K555" s="27">
        <v>3000</v>
      </c>
      <c r="L555" s="28">
        <v>2145</v>
      </c>
      <c r="M555" s="28">
        <v>2850</v>
      </c>
      <c r="N555" s="29">
        <v>0.79</v>
      </c>
      <c r="O555" s="28">
        <v>2250</v>
      </c>
      <c r="P555" s="30"/>
      <c r="Q555" s="31" t="s">
        <v>484</v>
      </c>
    </row>
    <row r="556" ht="15.75" customHeight="1" spans="1:17">
      <c r="A556" s="18">
        <v>549</v>
      </c>
      <c r="B556" s="32"/>
      <c r="C556" s="22" t="s">
        <v>3272</v>
      </c>
      <c r="D556" s="23" t="s">
        <v>3273</v>
      </c>
      <c r="E556" s="24"/>
      <c r="F556" s="23"/>
      <c r="G556" s="24">
        <v>1</v>
      </c>
      <c r="H556" s="25" t="s">
        <v>551</v>
      </c>
      <c r="I556" s="26">
        <v>43040</v>
      </c>
      <c r="J556" s="26">
        <v>43040</v>
      </c>
      <c r="K556" s="35">
        <v>4200</v>
      </c>
      <c r="L556" s="28">
        <v>3535</v>
      </c>
      <c r="M556" s="28">
        <v>3990</v>
      </c>
      <c r="N556" s="29">
        <v>0.86</v>
      </c>
      <c r="O556" s="28">
        <v>3430</v>
      </c>
      <c r="P556" s="30"/>
      <c r="Q556" s="31" t="s">
        <v>484</v>
      </c>
    </row>
    <row r="557" ht="15.75" customHeight="1" spans="1:17">
      <c r="A557" s="18">
        <v>550</v>
      </c>
      <c r="B557" s="32"/>
      <c r="C557" s="22" t="s">
        <v>3274</v>
      </c>
      <c r="D557" s="23" t="s">
        <v>3275</v>
      </c>
      <c r="E557" s="24"/>
      <c r="F557" s="23" t="s">
        <v>3243</v>
      </c>
      <c r="G557" s="24">
        <v>1</v>
      </c>
      <c r="H557" s="25" t="s">
        <v>551</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3276</v>
      </c>
      <c r="D558" s="23" t="s">
        <v>2648</v>
      </c>
      <c r="E558" s="24"/>
      <c r="F558" s="23"/>
      <c r="G558" s="24">
        <v>1</v>
      </c>
      <c r="H558" s="25" t="s">
        <v>551</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3277</v>
      </c>
      <c r="D559" s="23" t="s">
        <v>2410</v>
      </c>
      <c r="E559" s="24"/>
      <c r="F559" s="23"/>
      <c r="G559" s="24">
        <v>1</v>
      </c>
      <c r="H559" s="25" t="s">
        <v>551</v>
      </c>
      <c r="I559" s="26">
        <v>42217</v>
      </c>
      <c r="J559" s="26">
        <v>42217</v>
      </c>
      <c r="K559" s="27">
        <v>980</v>
      </c>
      <c r="L559" s="28">
        <v>405.76</v>
      </c>
      <c r="M559" s="28">
        <v>830</v>
      </c>
      <c r="N559" s="29">
        <v>0.54</v>
      </c>
      <c r="O559" s="28">
        <v>450</v>
      </c>
      <c r="P559" s="30"/>
      <c r="Q559" s="31" t="s">
        <v>484</v>
      </c>
    </row>
    <row r="560" ht="15.75" customHeight="1" spans="1:17">
      <c r="A560" s="18">
        <v>553</v>
      </c>
      <c r="B560" s="32"/>
      <c r="C560" s="22" t="s">
        <v>3278</v>
      </c>
      <c r="D560" s="23" t="s">
        <v>2424</v>
      </c>
      <c r="E560" s="24"/>
      <c r="F560" s="22"/>
      <c r="G560" s="24">
        <v>2</v>
      </c>
      <c r="H560" s="25" t="s">
        <v>551</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3279</v>
      </c>
      <c r="D561" s="23" t="s">
        <v>3280</v>
      </c>
      <c r="E561" s="24"/>
      <c r="F561" s="23"/>
      <c r="G561" s="24">
        <v>1</v>
      </c>
      <c r="H561" s="25" t="s">
        <v>551</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3281</v>
      </c>
      <c r="D562" s="23" t="s">
        <v>3280</v>
      </c>
      <c r="E562" s="24" t="s">
        <v>2429</v>
      </c>
      <c r="F562" s="23"/>
      <c r="G562" s="24">
        <v>1</v>
      </c>
      <c r="H562" s="25" t="s">
        <v>551</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3282</v>
      </c>
      <c r="D563" s="23" t="s">
        <v>3283</v>
      </c>
      <c r="E563" s="24"/>
      <c r="F563" s="23"/>
      <c r="G563" s="24">
        <v>1</v>
      </c>
      <c r="H563" s="25" t="s">
        <v>551</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3284</v>
      </c>
      <c r="D564" s="23" t="s">
        <v>2924</v>
      </c>
      <c r="E564" s="24"/>
      <c r="F564" s="22"/>
      <c r="G564" s="24">
        <v>1</v>
      </c>
      <c r="H564" s="25" t="s">
        <v>551</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3285</v>
      </c>
      <c r="D565" s="23" t="s">
        <v>2440</v>
      </c>
      <c r="E565" s="24"/>
      <c r="F565" s="22"/>
      <c r="G565" s="24">
        <v>1</v>
      </c>
      <c r="H565" s="25" t="s">
        <v>551</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3286</v>
      </c>
      <c r="D566" s="23" t="s">
        <v>2566</v>
      </c>
      <c r="E566" s="24" t="s">
        <v>2567</v>
      </c>
      <c r="F566" s="22" t="s">
        <v>2568</v>
      </c>
      <c r="G566" s="24">
        <v>1</v>
      </c>
      <c r="H566" s="25" t="s">
        <v>551</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3287</v>
      </c>
      <c r="D567" s="23" t="s">
        <v>3288</v>
      </c>
      <c r="E567" s="24"/>
      <c r="F567" s="22"/>
      <c r="G567" s="24">
        <v>1</v>
      </c>
      <c r="H567" s="25" t="s">
        <v>551</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3289</v>
      </c>
      <c r="D568" s="23" t="s">
        <v>3290</v>
      </c>
      <c r="E568" s="24"/>
      <c r="F568" s="22"/>
      <c r="G568" s="24">
        <v>1</v>
      </c>
      <c r="H568" s="25" t="s">
        <v>551</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3291</v>
      </c>
      <c r="D569" s="23" t="s">
        <v>2421</v>
      </c>
      <c r="E569" s="24"/>
      <c r="F569" s="22"/>
      <c r="G569" s="24">
        <v>1</v>
      </c>
      <c r="H569" s="25" t="s">
        <v>551</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3292</v>
      </c>
      <c r="D570" s="23" t="s">
        <v>2424</v>
      </c>
      <c r="E570" s="24"/>
      <c r="F570" s="22"/>
      <c r="G570" s="24">
        <v>1</v>
      </c>
      <c r="H570" s="25" t="s">
        <v>551</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3293</v>
      </c>
      <c r="D571" s="23" t="s">
        <v>3294</v>
      </c>
      <c r="E571" s="24" t="s">
        <v>3295</v>
      </c>
      <c r="F571" s="23"/>
      <c r="G571" s="24">
        <v>1</v>
      </c>
      <c r="H571" s="25" t="s">
        <v>551</v>
      </c>
      <c r="I571" s="26">
        <v>43040</v>
      </c>
      <c r="J571" s="26">
        <v>43040</v>
      </c>
      <c r="K571" s="27">
        <v>1180</v>
      </c>
      <c r="L571" s="28">
        <v>993.2</v>
      </c>
      <c r="M571" s="28">
        <v>1120</v>
      </c>
      <c r="N571" s="29">
        <v>0.86</v>
      </c>
      <c r="O571" s="28">
        <v>960</v>
      </c>
      <c r="P571" s="30"/>
      <c r="Q571" s="31" t="s">
        <v>484</v>
      </c>
    </row>
    <row r="572" ht="15.75" customHeight="1" spans="1:18">
      <c r="A572" s="18">
        <v>565</v>
      </c>
      <c r="B572" s="32"/>
      <c r="C572" s="22" t="s">
        <v>3296</v>
      </c>
      <c r="D572" s="23" t="s">
        <v>3297</v>
      </c>
      <c r="E572" s="24"/>
      <c r="F572" s="23"/>
      <c r="G572" s="24">
        <v>1</v>
      </c>
      <c r="H572" s="25" t="s">
        <v>551</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3298</v>
      </c>
      <c r="D573" s="23" t="s">
        <v>3299</v>
      </c>
      <c r="E573" s="24"/>
      <c r="F573" s="23"/>
      <c r="G573" s="24">
        <v>1</v>
      </c>
      <c r="H573" s="25" t="s">
        <v>551</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3300</v>
      </c>
      <c r="D574" s="23" t="s">
        <v>2596</v>
      </c>
      <c r="E574" s="24"/>
      <c r="F574" s="23"/>
      <c r="G574" s="24">
        <v>1</v>
      </c>
      <c r="H574" s="25" t="s">
        <v>551</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3301</v>
      </c>
      <c r="D575" s="23" t="s">
        <v>3302</v>
      </c>
      <c r="E575" s="24"/>
      <c r="F575" s="23"/>
      <c r="G575" s="24">
        <v>1</v>
      </c>
      <c r="H575" s="25" t="s">
        <v>2498</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3303</v>
      </c>
      <c r="D576" s="23" t="s">
        <v>2780</v>
      </c>
      <c r="E576" s="24"/>
      <c r="F576" s="23"/>
      <c r="G576" s="24">
        <v>1</v>
      </c>
      <c r="H576" s="25" t="s">
        <v>2498</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3304</v>
      </c>
      <c r="D577" s="23" t="s">
        <v>2394</v>
      </c>
      <c r="E577" s="24"/>
      <c r="F577" s="23"/>
      <c r="G577" s="24">
        <v>1</v>
      </c>
      <c r="H577" s="25" t="s">
        <v>626</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3305</v>
      </c>
      <c r="D578" s="23" t="s">
        <v>3306</v>
      </c>
      <c r="E578" s="24"/>
      <c r="F578" s="23"/>
      <c r="G578" s="24">
        <v>1</v>
      </c>
      <c r="H578" s="25" t="s">
        <v>626</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3307</v>
      </c>
      <c r="D579" s="23" t="s">
        <v>3135</v>
      </c>
      <c r="E579" s="24"/>
      <c r="F579" s="23"/>
      <c r="G579" s="24">
        <v>1</v>
      </c>
      <c r="H579" s="25" t="s">
        <v>626</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3308</v>
      </c>
      <c r="D580" s="23" t="s">
        <v>3309</v>
      </c>
      <c r="E580" s="24"/>
      <c r="F580" s="23"/>
      <c r="G580" s="24">
        <v>1</v>
      </c>
      <c r="H580" s="25" t="s">
        <v>626</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3310</v>
      </c>
      <c r="D581" s="23" t="s">
        <v>3311</v>
      </c>
      <c r="E581" s="24"/>
      <c r="F581" s="23"/>
      <c r="G581" s="24">
        <v>1</v>
      </c>
      <c r="H581" s="25" t="s">
        <v>626</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3312</v>
      </c>
      <c r="D582" s="23" t="s">
        <v>3313</v>
      </c>
      <c r="E582" s="24"/>
      <c r="F582" s="23"/>
      <c r="G582" s="24">
        <v>5</v>
      </c>
      <c r="H582" s="25" t="s">
        <v>551</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3314</v>
      </c>
      <c r="D583" s="23" t="s">
        <v>2464</v>
      </c>
      <c r="E583" s="24"/>
      <c r="F583" s="23"/>
      <c r="G583" s="24">
        <v>3</v>
      </c>
      <c r="H583" s="25" t="s">
        <v>551</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3315</v>
      </c>
      <c r="D584" s="23" t="s">
        <v>3316</v>
      </c>
      <c r="E584" s="24"/>
      <c r="F584" s="23"/>
      <c r="G584" s="24">
        <v>1</v>
      </c>
      <c r="H584" s="25" t="s">
        <v>2353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3317</v>
      </c>
      <c r="D585" s="23" t="s">
        <v>2449</v>
      </c>
      <c r="E585" s="24" t="s">
        <v>2372</v>
      </c>
      <c r="F585" s="23"/>
      <c r="G585" s="24">
        <v>1</v>
      </c>
      <c r="H585" s="25" t="s">
        <v>551</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3318</v>
      </c>
      <c r="D586" s="23" t="s">
        <v>3319</v>
      </c>
      <c r="E586" s="24"/>
      <c r="F586" s="22"/>
      <c r="G586" s="24">
        <v>1</v>
      </c>
      <c r="H586" s="25" t="s">
        <v>2353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3320</v>
      </c>
      <c r="D587" s="23" t="s">
        <v>3321</v>
      </c>
      <c r="E587" s="24"/>
      <c r="F587" s="22"/>
      <c r="G587" s="24">
        <v>1</v>
      </c>
      <c r="H587" s="25" t="s">
        <v>2353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3322</v>
      </c>
      <c r="D588" s="23" t="s">
        <v>3323</v>
      </c>
      <c r="E588" s="24"/>
      <c r="F588" s="22"/>
      <c r="G588" s="24">
        <v>1</v>
      </c>
      <c r="H588" s="25" t="s">
        <v>2486</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3324</v>
      </c>
      <c r="D589" s="23" t="s">
        <v>3325</v>
      </c>
      <c r="E589" s="24"/>
      <c r="F589" s="22"/>
      <c r="G589" s="24">
        <v>1</v>
      </c>
      <c r="H589" s="25" t="s">
        <v>2353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3326</v>
      </c>
      <c r="D590" s="23" t="s">
        <v>3327</v>
      </c>
      <c r="E590" s="24"/>
      <c r="F590" s="22"/>
      <c r="G590" s="24">
        <v>1</v>
      </c>
      <c r="H590" s="25" t="s">
        <v>2353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3328</v>
      </c>
      <c r="D591" s="23" t="s">
        <v>3329</v>
      </c>
      <c r="E591" s="24"/>
      <c r="F591" s="22"/>
      <c r="G591" s="24">
        <v>1</v>
      </c>
      <c r="H591" s="25" t="s">
        <v>2353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3330</v>
      </c>
      <c r="D592" s="23" t="s">
        <v>3331</v>
      </c>
      <c r="E592" s="24"/>
      <c r="F592" s="22"/>
      <c r="G592" s="24">
        <v>1</v>
      </c>
      <c r="H592" s="25" t="s">
        <v>2353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3332</v>
      </c>
      <c r="D593" s="23" t="s">
        <v>3333</v>
      </c>
      <c r="E593" s="24"/>
      <c r="F593" s="22"/>
      <c r="G593" s="24">
        <v>1</v>
      </c>
      <c r="H593" s="25" t="s">
        <v>941</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3334</v>
      </c>
      <c r="D594" s="23" t="s">
        <v>3335</v>
      </c>
      <c r="E594" s="24"/>
      <c r="F594" s="22"/>
      <c r="G594" s="24">
        <v>1</v>
      </c>
      <c r="H594" s="25" t="s">
        <v>2353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3336</v>
      </c>
      <c r="D595" s="23" t="s">
        <v>3200</v>
      </c>
      <c r="E595" s="24"/>
      <c r="F595" s="22"/>
      <c r="G595" s="24">
        <v>1</v>
      </c>
      <c r="H595" s="25" t="s">
        <v>2353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3337</v>
      </c>
      <c r="D596" s="23" t="s">
        <v>2357</v>
      </c>
      <c r="E596" s="24"/>
      <c r="F596" s="22"/>
      <c r="G596" s="24">
        <v>1</v>
      </c>
      <c r="H596" s="25" t="s">
        <v>2353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3338</v>
      </c>
      <c r="D597" s="23" t="s">
        <v>2384</v>
      </c>
      <c r="E597" s="24"/>
      <c r="F597" s="22"/>
      <c r="G597" s="24">
        <v>1</v>
      </c>
      <c r="H597" s="25" t="s">
        <v>2486</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3339</v>
      </c>
      <c r="D598" s="23" t="s">
        <v>3205</v>
      </c>
      <c r="E598" s="24"/>
      <c r="F598" s="22"/>
      <c r="G598" s="24">
        <v>1</v>
      </c>
      <c r="H598" s="25" t="s">
        <v>2353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3340</v>
      </c>
      <c r="D599" s="23" t="s">
        <v>3341</v>
      </c>
      <c r="E599" s="24"/>
      <c r="F599" s="22"/>
      <c r="G599" s="24">
        <v>1</v>
      </c>
      <c r="H599" s="25" t="s">
        <v>2353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3342</v>
      </c>
      <c r="D600" s="22" t="s">
        <v>3343</v>
      </c>
      <c r="E600" s="24"/>
      <c r="F600" s="22"/>
      <c r="G600" s="24">
        <v>1</v>
      </c>
      <c r="H600" s="25" t="s">
        <v>2353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3344</v>
      </c>
      <c r="D601" s="23" t="s">
        <v>3145</v>
      </c>
      <c r="E601" s="24"/>
      <c r="F601" s="22"/>
      <c r="G601" s="24">
        <v>1</v>
      </c>
      <c r="H601" s="25" t="s">
        <v>2353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3345</v>
      </c>
      <c r="D602" s="23" t="s">
        <v>3346</v>
      </c>
      <c r="E602" s="24"/>
      <c r="F602" s="22"/>
      <c r="G602" s="24">
        <v>1</v>
      </c>
      <c r="H602" s="25" t="s">
        <v>2353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3347</v>
      </c>
      <c r="D603" s="23" t="s">
        <v>2384</v>
      </c>
      <c r="E603" s="24"/>
      <c r="F603" s="23"/>
      <c r="G603" s="24">
        <v>1</v>
      </c>
      <c r="H603" s="25" t="s">
        <v>2486</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3348</v>
      </c>
      <c r="D604" s="23" t="s">
        <v>3349</v>
      </c>
      <c r="E604" s="24"/>
      <c r="F604" s="22"/>
      <c r="G604" s="24">
        <v>1</v>
      </c>
      <c r="H604" s="25" t="s">
        <v>2353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3350</v>
      </c>
      <c r="D605" s="23" t="s">
        <v>2355</v>
      </c>
      <c r="E605" s="24"/>
      <c r="F605" s="22"/>
      <c r="G605" s="24">
        <v>1</v>
      </c>
      <c r="H605" s="25" t="s">
        <v>551</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3351</v>
      </c>
      <c r="D606" s="23" t="s">
        <v>3352</v>
      </c>
      <c r="E606" s="24" t="s">
        <v>3353</v>
      </c>
      <c r="F606" s="22"/>
      <c r="G606" s="24">
        <v>2</v>
      </c>
      <c r="H606" s="25" t="s">
        <v>551</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3354</v>
      </c>
      <c r="D607" s="22" t="s">
        <v>3355</v>
      </c>
      <c r="E607" s="24"/>
      <c r="F607" s="22"/>
      <c r="G607" s="24">
        <v>2</v>
      </c>
      <c r="H607" s="25" t="s">
        <v>551</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3356</v>
      </c>
      <c r="D608" s="23" t="s">
        <v>2469</v>
      </c>
      <c r="E608" s="24" t="s">
        <v>3357</v>
      </c>
      <c r="F608" s="22"/>
      <c r="G608" s="24">
        <v>2</v>
      </c>
      <c r="H608" s="25" t="s">
        <v>551</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3358</v>
      </c>
      <c r="D609" s="23" t="s">
        <v>2927</v>
      </c>
      <c r="E609" s="24"/>
      <c r="F609" s="22"/>
      <c r="G609" s="24">
        <v>1</v>
      </c>
      <c r="H609" s="25" t="s">
        <v>551</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3359</v>
      </c>
      <c r="D610" s="22" t="s">
        <v>3360</v>
      </c>
      <c r="E610" s="24"/>
      <c r="F610" s="22"/>
      <c r="G610" s="24">
        <v>1</v>
      </c>
      <c r="H610" s="25" t="s">
        <v>626</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3361</v>
      </c>
      <c r="D611" s="22" t="s">
        <v>3362</v>
      </c>
      <c r="E611" s="24" t="s">
        <v>3363</v>
      </c>
      <c r="F611" s="22"/>
      <c r="G611" s="24">
        <v>8</v>
      </c>
      <c r="H611" s="25" t="s">
        <v>551</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3364</v>
      </c>
      <c r="D612" s="22" t="s">
        <v>2461</v>
      </c>
      <c r="E612" s="24"/>
      <c r="F612" s="22"/>
      <c r="G612" s="24">
        <v>1</v>
      </c>
      <c r="H612" s="25" t="s">
        <v>551</v>
      </c>
      <c r="I612" s="26">
        <v>42675</v>
      </c>
      <c r="J612" s="26">
        <v>42675</v>
      </c>
      <c r="K612" s="27">
        <v>5400</v>
      </c>
      <c r="L612" s="28">
        <v>3519</v>
      </c>
      <c r="M612" s="28">
        <v>5130</v>
      </c>
      <c r="N612" s="29">
        <v>0.83</v>
      </c>
      <c r="O612" s="28">
        <v>4260</v>
      </c>
      <c r="P612" s="34"/>
      <c r="Q612" s="31" t="s">
        <v>484</v>
      </c>
    </row>
    <row r="613" ht="15.75" customHeight="1" spans="1:17">
      <c r="A613" s="18">
        <v>606</v>
      </c>
      <c r="B613" s="32"/>
      <c r="C613" s="22" t="s">
        <v>3365</v>
      </c>
      <c r="D613" s="23" t="s">
        <v>2421</v>
      </c>
      <c r="E613" s="24"/>
      <c r="F613" s="22"/>
      <c r="G613" s="24">
        <v>1</v>
      </c>
      <c r="H613" s="25" t="s">
        <v>551</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3366</v>
      </c>
      <c r="D614" s="22" t="s">
        <v>2359</v>
      </c>
      <c r="E614" s="22"/>
      <c r="F614" s="22"/>
      <c r="G614" s="24">
        <v>1</v>
      </c>
      <c r="H614" s="25" t="s">
        <v>551</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3367</v>
      </c>
      <c r="D615" s="22" t="s">
        <v>3368</v>
      </c>
      <c r="E615" s="24"/>
      <c r="F615" s="22"/>
      <c r="G615" s="24">
        <v>1</v>
      </c>
      <c r="H615" s="25" t="s">
        <v>551</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3369</v>
      </c>
      <c r="D616" s="22" t="s">
        <v>3370</v>
      </c>
      <c r="E616" s="22"/>
      <c r="F616" s="22"/>
      <c r="G616" s="24">
        <v>1</v>
      </c>
      <c r="H616" s="25" t="s">
        <v>551</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3371</v>
      </c>
      <c r="D617" s="22" t="s">
        <v>2426</v>
      </c>
      <c r="E617" s="22"/>
      <c r="F617" s="22"/>
      <c r="G617" s="24">
        <v>1</v>
      </c>
      <c r="H617" s="25" t="s">
        <v>551</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3372</v>
      </c>
      <c r="D618" s="22" t="s">
        <v>2506</v>
      </c>
      <c r="E618" s="22" t="s">
        <v>2372</v>
      </c>
      <c r="F618" s="22"/>
      <c r="G618" s="24">
        <v>1</v>
      </c>
      <c r="H618" s="25" t="s">
        <v>551</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3373</v>
      </c>
      <c r="D619" s="22" t="s">
        <v>3374</v>
      </c>
      <c r="E619" s="22"/>
      <c r="F619" s="22"/>
      <c r="G619" s="24">
        <v>1</v>
      </c>
      <c r="H619" s="25" t="s">
        <v>551</v>
      </c>
      <c r="I619" s="26">
        <v>42948</v>
      </c>
      <c r="J619" s="26">
        <v>42948</v>
      </c>
      <c r="K619" s="27">
        <v>1200</v>
      </c>
      <c r="L619" s="28">
        <v>953</v>
      </c>
      <c r="M619" s="28">
        <v>1140</v>
      </c>
      <c r="N619" s="29">
        <v>0.83</v>
      </c>
      <c r="O619" s="28">
        <v>950</v>
      </c>
      <c r="P619" s="34"/>
      <c r="Q619" s="31" t="s">
        <v>484</v>
      </c>
    </row>
    <row r="620" ht="15.75" customHeight="1" spans="1:17">
      <c r="A620" s="18">
        <v>613</v>
      </c>
      <c r="B620" s="32"/>
      <c r="C620" s="22" t="s">
        <v>3375</v>
      </c>
      <c r="D620" s="22" t="s">
        <v>3376</v>
      </c>
      <c r="E620" s="22"/>
      <c r="F620" s="22"/>
      <c r="G620" s="24">
        <v>1</v>
      </c>
      <c r="H620" s="25" t="s">
        <v>551</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3377</v>
      </c>
      <c r="D621" s="22" t="s">
        <v>2741</v>
      </c>
      <c r="E621" s="22"/>
      <c r="F621" s="22" t="s">
        <v>2459</v>
      </c>
      <c r="G621" s="24">
        <v>2</v>
      </c>
      <c r="H621" s="25" t="s">
        <v>551</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3378</v>
      </c>
      <c r="D622" s="22" t="s">
        <v>3379</v>
      </c>
      <c r="E622" s="22"/>
      <c r="F622" s="22"/>
      <c r="G622" s="24">
        <v>1</v>
      </c>
      <c r="H622" s="25" t="s">
        <v>2353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3380</v>
      </c>
      <c r="D623" s="22" t="s">
        <v>3381</v>
      </c>
      <c r="E623" s="22"/>
      <c r="F623" s="22"/>
      <c r="G623" s="24">
        <v>1</v>
      </c>
      <c r="H623" s="25" t="s">
        <v>551</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3382</v>
      </c>
      <c r="D624" s="22" t="s">
        <v>2382</v>
      </c>
      <c r="E624" s="22">
        <v>36</v>
      </c>
      <c r="F624" s="22"/>
      <c r="G624" s="24">
        <v>13</v>
      </c>
      <c r="H624" s="25" t="s">
        <v>551</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3383</v>
      </c>
      <c r="D625" s="22" t="s">
        <v>3384</v>
      </c>
      <c r="E625" s="22"/>
      <c r="F625" s="22"/>
      <c r="G625" s="24">
        <v>6</v>
      </c>
      <c r="H625" s="25" t="s">
        <v>551</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3385</v>
      </c>
      <c r="D626" s="22" t="s">
        <v>2906</v>
      </c>
      <c r="E626" s="22" t="s">
        <v>3386</v>
      </c>
      <c r="F626" s="22"/>
      <c r="G626" s="24">
        <v>1</v>
      </c>
      <c r="H626" s="25" t="s">
        <v>551</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3387</v>
      </c>
      <c r="D627" s="22" t="s">
        <v>2906</v>
      </c>
      <c r="E627" s="22"/>
      <c r="F627" s="22"/>
      <c r="G627" s="24">
        <v>2</v>
      </c>
      <c r="H627" s="25" t="s">
        <v>551</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3388</v>
      </c>
      <c r="D628" s="22" t="s">
        <v>2506</v>
      </c>
      <c r="E628" s="22" t="s">
        <v>3389</v>
      </c>
      <c r="F628" s="22"/>
      <c r="G628" s="24">
        <v>1</v>
      </c>
      <c r="H628" s="25" t="s">
        <v>551</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3390</v>
      </c>
      <c r="D629" s="22" t="s">
        <v>3391</v>
      </c>
      <c r="E629" s="22" t="s">
        <v>3389</v>
      </c>
      <c r="F629" s="22"/>
      <c r="G629" s="24">
        <v>1</v>
      </c>
      <c r="H629" s="25" t="s">
        <v>551</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3392</v>
      </c>
      <c r="D630" s="22" t="s">
        <v>3393</v>
      </c>
      <c r="E630" s="22" t="s">
        <v>3394</v>
      </c>
      <c r="F630" s="22"/>
      <c r="G630" s="24">
        <v>2</v>
      </c>
      <c r="H630" s="25" t="s">
        <v>551</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3395</v>
      </c>
      <c r="D631" s="22" t="s">
        <v>2736</v>
      </c>
      <c r="E631" s="22" t="s">
        <v>2555</v>
      </c>
      <c r="F631" s="22"/>
      <c r="G631" s="24">
        <v>1</v>
      </c>
      <c r="H631" s="25" t="s">
        <v>551</v>
      </c>
      <c r="I631" s="26">
        <v>42401</v>
      </c>
      <c r="J631" s="26">
        <v>42401</v>
      </c>
      <c r="K631" s="27">
        <v>1200</v>
      </c>
      <c r="L631" s="28">
        <v>611</v>
      </c>
      <c r="M631" s="28">
        <v>1060</v>
      </c>
      <c r="N631" s="29">
        <v>0.68</v>
      </c>
      <c r="O631" s="28">
        <v>720</v>
      </c>
      <c r="P631" s="34"/>
      <c r="Q631" s="31" t="s">
        <v>484</v>
      </c>
    </row>
    <row r="632" ht="15.75" customHeight="1" spans="1:17">
      <c r="A632" s="18">
        <v>625</v>
      </c>
      <c r="B632" s="32"/>
      <c r="C632" s="22" t="s">
        <v>3396</v>
      </c>
      <c r="D632" s="22" t="s">
        <v>3397</v>
      </c>
      <c r="E632" s="22"/>
      <c r="F632" s="23"/>
      <c r="G632" s="24">
        <v>1</v>
      </c>
      <c r="H632" s="25" t="s">
        <v>551</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3398</v>
      </c>
      <c r="D633" s="22" t="s">
        <v>3174</v>
      </c>
      <c r="E633" s="22" t="s">
        <v>3399</v>
      </c>
      <c r="F633" s="23"/>
      <c r="G633" s="24">
        <v>1</v>
      </c>
      <c r="H633" s="25" t="s">
        <v>551</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3400</v>
      </c>
      <c r="D634" s="22" t="s">
        <v>3401</v>
      </c>
      <c r="E634" s="22"/>
      <c r="F634" s="23"/>
      <c r="G634" s="24">
        <v>1</v>
      </c>
      <c r="H634" s="25" t="s">
        <v>551</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3402</v>
      </c>
      <c r="D635" s="22" t="s">
        <v>3403</v>
      </c>
      <c r="E635" s="22"/>
      <c r="F635" s="22"/>
      <c r="G635" s="24">
        <v>4</v>
      </c>
      <c r="H635" s="25" t="s">
        <v>551</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3404</v>
      </c>
      <c r="D636" s="23" t="s">
        <v>3405</v>
      </c>
      <c r="E636" s="22"/>
      <c r="F636" s="22"/>
      <c r="G636" s="24">
        <v>1</v>
      </c>
      <c r="H636" s="25" t="s">
        <v>551</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3406</v>
      </c>
      <c r="D637" s="23" t="s">
        <v>3407</v>
      </c>
      <c r="E637" s="24"/>
      <c r="F637" s="22"/>
      <c r="G637" s="24">
        <v>1</v>
      </c>
      <c r="H637" s="25" t="s">
        <v>2486</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3408</v>
      </c>
      <c r="D638" s="22" t="s">
        <v>2596</v>
      </c>
      <c r="E638" s="24"/>
      <c r="F638" s="22"/>
      <c r="G638" s="24">
        <v>1</v>
      </c>
      <c r="H638" s="25" t="s">
        <v>551</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3409</v>
      </c>
      <c r="D639" s="22" t="s">
        <v>3410</v>
      </c>
      <c r="E639" s="24" t="s">
        <v>3411</v>
      </c>
      <c r="F639" s="22"/>
      <c r="G639" s="24">
        <v>1</v>
      </c>
      <c r="H639" s="25" t="s">
        <v>551</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3412</v>
      </c>
      <c r="D640" s="22" t="s">
        <v>2428</v>
      </c>
      <c r="E640" s="24"/>
      <c r="F640" s="22"/>
      <c r="G640" s="24">
        <v>1</v>
      </c>
      <c r="H640" s="25" t="s">
        <v>551</v>
      </c>
      <c r="I640" s="26">
        <v>42036</v>
      </c>
      <c r="J640" s="26">
        <v>42036</v>
      </c>
      <c r="K640" s="27">
        <v>1800</v>
      </c>
      <c r="L640" s="28">
        <v>574.5</v>
      </c>
      <c r="M640" s="28">
        <v>1710</v>
      </c>
      <c r="N640" s="29">
        <v>0.65</v>
      </c>
      <c r="O640" s="28">
        <v>1110</v>
      </c>
      <c r="P640" s="34"/>
      <c r="Q640" s="31" t="s">
        <v>484</v>
      </c>
    </row>
    <row r="641" ht="15.75" customHeight="1" spans="1:17">
      <c r="A641" s="18">
        <v>634</v>
      </c>
      <c r="B641" s="32"/>
      <c r="C641" s="22" t="s">
        <v>3413</v>
      </c>
      <c r="D641" s="22" t="s">
        <v>3414</v>
      </c>
      <c r="E641" s="24"/>
      <c r="F641" s="22"/>
      <c r="G641" s="24">
        <v>1</v>
      </c>
      <c r="H641" s="25" t="s">
        <v>551</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3415</v>
      </c>
      <c r="D642" s="22" t="s">
        <v>3416</v>
      </c>
      <c r="E642" s="24"/>
      <c r="F642" s="22"/>
      <c r="G642" s="24">
        <v>1</v>
      </c>
      <c r="H642" s="25" t="s">
        <v>551</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3417</v>
      </c>
      <c r="D643" s="22" t="s">
        <v>2365</v>
      </c>
      <c r="E643" s="24"/>
      <c r="F643" s="22" t="s">
        <v>2366</v>
      </c>
      <c r="G643" s="24">
        <v>1</v>
      </c>
      <c r="H643" s="25" t="s">
        <v>551</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3418</v>
      </c>
      <c r="D644" s="22" t="s">
        <v>2461</v>
      </c>
      <c r="E644" s="25"/>
      <c r="F644" s="22"/>
      <c r="G644" s="24">
        <v>2</v>
      </c>
      <c r="H644" s="25" t="s">
        <v>551</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3419</v>
      </c>
      <c r="D645" s="22" t="s">
        <v>2416</v>
      </c>
      <c r="E645" s="24"/>
      <c r="F645" s="22"/>
      <c r="G645" s="24">
        <v>1</v>
      </c>
      <c r="H645" s="25" t="s">
        <v>551</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3420</v>
      </c>
      <c r="D646" s="22" t="s">
        <v>2715</v>
      </c>
      <c r="E646" s="24"/>
      <c r="F646" s="22"/>
      <c r="G646" s="24">
        <v>1</v>
      </c>
      <c r="H646" s="25" t="s">
        <v>551</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3421</v>
      </c>
      <c r="D647" s="22" t="s">
        <v>3280</v>
      </c>
      <c r="E647" s="24"/>
      <c r="F647" s="22"/>
      <c r="G647" s="24">
        <v>1</v>
      </c>
      <c r="H647" s="25" t="s">
        <v>551</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3422</v>
      </c>
      <c r="D648" s="22" t="s">
        <v>3423</v>
      </c>
      <c r="E648" s="24"/>
      <c r="F648" s="22"/>
      <c r="G648" s="24">
        <v>1</v>
      </c>
      <c r="H648" s="25" t="s">
        <v>551</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3424</v>
      </c>
      <c r="D649" s="22" t="s">
        <v>3302</v>
      </c>
      <c r="E649" s="24"/>
      <c r="F649" s="22"/>
      <c r="G649" s="24">
        <v>1</v>
      </c>
      <c r="H649" s="25" t="s">
        <v>2498</v>
      </c>
      <c r="I649" s="26">
        <v>41487</v>
      </c>
      <c r="J649" s="26">
        <v>41487</v>
      </c>
      <c r="K649" s="27">
        <v>2500</v>
      </c>
      <c r="L649" s="28">
        <v>125</v>
      </c>
      <c r="M649" s="28">
        <v>2150</v>
      </c>
      <c r="N649" s="29">
        <v>0.15</v>
      </c>
      <c r="O649" s="28">
        <v>320</v>
      </c>
      <c r="P649" s="34"/>
      <c r="Q649" s="31" t="s">
        <v>484</v>
      </c>
    </row>
    <row r="650" ht="15.75" customHeight="1" spans="1:17">
      <c r="A650" s="18">
        <v>643</v>
      </c>
      <c r="B650" s="32"/>
      <c r="C650" s="22" t="s">
        <v>3425</v>
      </c>
      <c r="D650" s="23" t="s">
        <v>3426</v>
      </c>
      <c r="E650" s="24"/>
      <c r="F650" s="22"/>
      <c r="G650" s="24">
        <v>1</v>
      </c>
      <c r="H650" s="25" t="s">
        <v>551</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3427</v>
      </c>
      <c r="D651" s="22" t="s">
        <v>3428</v>
      </c>
      <c r="E651" s="24"/>
      <c r="F651" s="22"/>
      <c r="G651" s="24">
        <v>1</v>
      </c>
      <c r="H651" s="25" t="s">
        <v>626</v>
      </c>
      <c r="I651" s="26">
        <v>41579</v>
      </c>
      <c r="J651" s="26">
        <v>41579</v>
      </c>
      <c r="K651" s="27">
        <v>7200</v>
      </c>
      <c r="L651" s="28">
        <v>588</v>
      </c>
      <c r="M651" s="28">
        <v>5830</v>
      </c>
      <c r="N651" s="29">
        <v>0.46</v>
      </c>
      <c r="O651" s="28">
        <v>2680</v>
      </c>
      <c r="P651" s="34"/>
      <c r="Q651" s="31" t="s">
        <v>484</v>
      </c>
    </row>
    <row r="652" ht="15.75" customHeight="1" spans="1:17">
      <c r="A652" s="18">
        <v>645</v>
      </c>
      <c r="B652" s="32"/>
      <c r="C652" s="22" t="s">
        <v>3429</v>
      </c>
      <c r="D652" s="22" t="s">
        <v>3430</v>
      </c>
      <c r="E652" s="24"/>
      <c r="F652" s="22"/>
      <c r="G652" s="24">
        <v>1</v>
      </c>
      <c r="H652" s="25" t="s">
        <v>626</v>
      </c>
      <c r="I652" s="26">
        <v>41579</v>
      </c>
      <c r="J652" s="26">
        <v>41579</v>
      </c>
      <c r="K652" s="27">
        <v>7200</v>
      </c>
      <c r="L652" s="28">
        <v>588</v>
      </c>
      <c r="M652" s="28">
        <v>5830</v>
      </c>
      <c r="N652" s="29">
        <v>0.46</v>
      </c>
      <c r="O652" s="28">
        <v>2680</v>
      </c>
      <c r="P652" s="34"/>
      <c r="Q652" s="31" t="s">
        <v>484</v>
      </c>
    </row>
    <row r="653" ht="15.75" customHeight="1" spans="1:17">
      <c r="A653" s="18">
        <v>646</v>
      </c>
      <c r="B653" s="32"/>
      <c r="C653" s="22" t="s">
        <v>3431</v>
      </c>
      <c r="D653" s="22" t="s">
        <v>2410</v>
      </c>
      <c r="E653" s="24"/>
      <c r="F653" s="22"/>
      <c r="G653" s="24">
        <v>1</v>
      </c>
      <c r="H653" s="25" t="s">
        <v>551</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3432</v>
      </c>
      <c r="D654" s="22" t="s">
        <v>3290</v>
      </c>
      <c r="E654" s="24"/>
      <c r="F654" s="22"/>
      <c r="G654" s="24">
        <v>1</v>
      </c>
      <c r="H654" s="25" t="s">
        <v>551</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3433</v>
      </c>
      <c r="D655" s="22" t="s">
        <v>3294</v>
      </c>
      <c r="E655" s="24" t="s">
        <v>3295</v>
      </c>
      <c r="F655" s="22"/>
      <c r="G655" s="24">
        <v>1</v>
      </c>
      <c r="H655" s="25" t="s">
        <v>551</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3434</v>
      </c>
      <c r="D656" s="22" t="s">
        <v>3435</v>
      </c>
      <c r="E656" s="24"/>
      <c r="F656" s="22"/>
      <c r="G656" s="24">
        <v>10</v>
      </c>
      <c r="H656" s="25" t="s">
        <v>551</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3436</v>
      </c>
      <c r="D657" s="22" t="s">
        <v>2596</v>
      </c>
      <c r="E657" s="24"/>
      <c r="F657" s="22"/>
      <c r="G657" s="24">
        <v>1</v>
      </c>
      <c r="H657" s="25" t="s">
        <v>551</v>
      </c>
      <c r="I657" s="26">
        <v>42248</v>
      </c>
      <c r="J657" s="26">
        <v>42248</v>
      </c>
      <c r="K657" s="27">
        <v>2000</v>
      </c>
      <c r="L657" s="28">
        <v>859.88</v>
      </c>
      <c r="M657" s="28">
        <v>1900</v>
      </c>
      <c r="N657" s="29">
        <v>0.7</v>
      </c>
      <c r="O657" s="28">
        <v>1330</v>
      </c>
      <c r="P657" s="34"/>
      <c r="Q657" s="31" t="s">
        <v>484</v>
      </c>
    </row>
    <row r="658" ht="15.75" customHeight="1" spans="1:17">
      <c r="A658" s="18">
        <v>651</v>
      </c>
      <c r="B658" s="32"/>
      <c r="C658" s="22" t="s">
        <v>3437</v>
      </c>
      <c r="D658" s="22" t="s">
        <v>3438</v>
      </c>
      <c r="E658" s="24"/>
      <c r="F658" s="22"/>
      <c r="G658" s="24">
        <v>1</v>
      </c>
      <c r="H658" s="25" t="s">
        <v>2353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3439</v>
      </c>
      <c r="D659" s="22" t="s">
        <v>2596</v>
      </c>
      <c r="E659" s="24"/>
      <c r="F659" s="22"/>
      <c r="G659" s="24">
        <v>1</v>
      </c>
      <c r="H659" s="25" t="s">
        <v>551</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3440</v>
      </c>
      <c r="D660" s="22" t="s">
        <v>2621</v>
      </c>
      <c r="E660" s="24"/>
      <c r="F660" s="22"/>
      <c r="G660" s="24">
        <v>1</v>
      </c>
      <c r="H660" s="25" t="s">
        <v>2498</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3441</v>
      </c>
      <c r="D661" s="22" t="s">
        <v>3124</v>
      </c>
      <c r="E661" s="24"/>
      <c r="F661" s="22"/>
      <c r="G661" s="24">
        <v>1</v>
      </c>
      <c r="H661" s="25" t="s">
        <v>2498</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3442</v>
      </c>
      <c r="D662" s="22" t="s">
        <v>2605</v>
      </c>
      <c r="E662" s="24"/>
      <c r="F662" s="22"/>
      <c r="G662" s="24">
        <v>1</v>
      </c>
      <c r="H662" s="25" t="s">
        <v>2353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3443</v>
      </c>
      <c r="D663" s="22" t="s">
        <v>3444</v>
      </c>
      <c r="E663" s="24"/>
      <c r="F663" s="22"/>
      <c r="G663" s="24">
        <v>1</v>
      </c>
      <c r="H663" s="25" t="s">
        <v>626</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3445</v>
      </c>
      <c r="D664" s="22" t="s">
        <v>3446</v>
      </c>
      <c r="E664" s="24"/>
      <c r="F664" s="22"/>
      <c r="G664" s="24">
        <v>1</v>
      </c>
      <c r="H664" s="25" t="s">
        <v>2486</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3447</v>
      </c>
      <c r="D665" s="22" t="s">
        <v>2771</v>
      </c>
      <c r="E665" s="24"/>
      <c r="F665" s="22"/>
      <c r="G665" s="24">
        <v>1</v>
      </c>
      <c r="H665" s="25" t="s">
        <v>2353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3448</v>
      </c>
      <c r="D666" s="22" t="s">
        <v>3449</v>
      </c>
      <c r="E666" s="24" t="s">
        <v>3450</v>
      </c>
      <c r="F666" s="22"/>
      <c r="G666" s="24">
        <v>650</v>
      </c>
      <c r="H666" s="25" t="s">
        <v>2981</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3451</v>
      </c>
      <c r="D667" s="22" t="s">
        <v>2969</v>
      </c>
      <c r="E667" s="24" t="s">
        <v>3452</v>
      </c>
      <c r="F667" s="22"/>
      <c r="G667" s="24">
        <v>700</v>
      </c>
      <c r="H667" s="25" t="s">
        <v>2981</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3453</v>
      </c>
      <c r="D668" s="22" t="s">
        <v>3231</v>
      </c>
      <c r="E668" s="24" t="s">
        <v>3454</v>
      </c>
      <c r="F668" s="22"/>
      <c r="G668" s="24">
        <v>1</v>
      </c>
      <c r="H668" s="25" t="s">
        <v>551</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3455</v>
      </c>
      <c r="D669" s="22" t="s">
        <v>3231</v>
      </c>
      <c r="E669" s="24" t="s">
        <v>3454</v>
      </c>
      <c r="F669" s="22"/>
      <c r="G669" s="24">
        <v>1</v>
      </c>
      <c r="H669" s="25" t="s">
        <v>551</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3456</v>
      </c>
      <c r="D670" s="22" t="s">
        <v>2677</v>
      </c>
      <c r="E670" s="24" t="s">
        <v>2474</v>
      </c>
      <c r="F670" s="22"/>
      <c r="G670" s="24">
        <v>1</v>
      </c>
      <c r="H670" s="25" t="s">
        <v>551</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3457</v>
      </c>
      <c r="D671" s="22" t="s">
        <v>2677</v>
      </c>
      <c r="E671" s="24" t="s">
        <v>2474</v>
      </c>
      <c r="F671" s="22"/>
      <c r="G671" s="24">
        <v>1</v>
      </c>
      <c r="H671" s="25" t="s">
        <v>551</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3458</v>
      </c>
      <c r="D672" s="22" t="s">
        <v>2506</v>
      </c>
      <c r="E672" s="24" t="s">
        <v>3399</v>
      </c>
      <c r="F672" s="22"/>
      <c r="G672" s="24">
        <v>2</v>
      </c>
      <c r="H672" s="25" t="s">
        <v>551</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3459</v>
      </c>
      <c r="D673" s="22" t="s">
        <v>3460</v>
      </c>
      <c r="E673" s="24"/>
      <c r="F673" s="22"/>
      <c r="G673" s="24">
        <v>1</v>
      </c>
      <c r="H673" s="25" t="s">
        <v>626</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3461</v>
      </c>
      <c r="D674" s="22" t="s">
        <v>3462</v>
      </c>
      <c r="E674" s="24"/>
      <c r="F674" s="22"/>
      <c r="G674" s="24">
        <v>1</v>
      </c>
      <c r="H674" s="25" t="s">
        <v>2353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1621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80" t="s">
        <v>3463</v>
      </c>
      <c r="C676" s="22" t="s">
        <v>3464</v>
      </c>
      <c r="D676" s="22" t="s">
        <v>3135</v>
      </c>
      <c r="E676" s="24"/>
      <c r="F676" s="22"/>
      <c r="G676" s="24">
        <v>3</v>
      </c>
      <c r="H676" s="25" t="s">
        <v>626</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3465</v>
      </c>
      <c r="D677" s="23" t="s">
        <v>3466</v>
      </c>
      <c r="E677" s="24"/>
      <c r="F677" s="23"/>
      <c r="G677" s="24">
        <v>1</v>
      </c>
      <c r="H677" s="25" t="s">
        <v>2767</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3467</v>
      </c>
      <c r="D678" s="23" t="s">
        <v>3468</v>
      </c>
      <c r="E678" s="24"/>
      <c r="F678" s="23"/>
      <c r="G678" s="24">
        <v>1</v>
      </c>
      <c r="H678" s="25" t="s">
        <v>2767</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3469</v>
      </c>
      <c r="D679" s="23" t="s">
        <v>3470</v>
      </c>
      <c r="E679" s="24"/>
      <c r="F679" s="23"/>
      <c r="G679" s="24">
        <v>1</v>
      </c>
      <c r="H679" s="25" t="s">
        <v>941</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3471</v>
      </c>
      <c r="D680" s="23" t="s">
        <v>3205</v>
      </c>
      <c r="E680" s="24"/>
      <c r="F680" s="23"/>
      <c r="G680" s="24">
        <v>1</v>
      </c>
      <c r="H680" s="25" t="s">
        <v>2353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3472</v>
      </c>
      <c r="D681" s="23" t="s">
        <v>3205</v>
      </c>
      <c r="E681" s="24"/>
      <c r="F681" s="23"/>
      <c r="G681" s="24">
        <v>1</v>
      </c>
      <c r="H681" s="25" t="s">
        <v>2353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3473</v>
      </c>
      <c r="D682" s="23" t="s">
        <v>3474</v>
      </c>
      <c r="E682" s="24"/>
      <c r="F682" s="23"/>
      <c r="G682" s="24">
        <v>1</v>
      </c>
      <c r="H682" s="25" t="s">
        <v>2981</v>
      </c>
      <c r="I682" s="26">
        <v>43373</v>
      </c>
      <c r="J682" s="26">
        <v>43373</v>
      </c>
      <c r="K682" s="27">
        <v>5160</v>
      </c>
      <c r="L682" s="28">
        <v>5160</v>
      </c>
      <c r="M682" s="28">
        <v>5160</v>
      </c>
      <c r="N682" s="29">
        <v>0.95</v>
      </c>
      <c r="O682" s="28">
        <v>4900</v>
      </c>
      <c r="P682" s="30"/>
      <c r="Q682" s="31" t="s">
        <v>485</v>
      </c>
    </row>
    <row r="683" ht="15.75" customHeight="1" spans="1:17">
      <c r="A683" s="18">
        <v>676</v>
      </c>
      <c r="B683" s="32"/>
      <c r="C683" s="22" t="s">
        <v>3475</v>
      </c>
      <c r="D683" s="23" t="s">
        <v>3200</v>
      </c>
      <c r="E683" s="24"/>
      <c r="F683" s="23"/>
      <c r="G683" s="24">
        <v>1</v>
      </c>
      <c r="H683" s="25" t="s">
        <v>2353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3476</v>
      </c>
      <c r="D684" s="23" t="s">
        <v>3477</v>
      </c>
      <c r="E684" s="24"/>
      <c r="F684" s="23"/>
      <c r="G684" s="24">
        <v>1</v>
      </c>
      <c r="H684" s="25" t="s">
        <v>2353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3478</v>
      </c>
      <c r="D685" s="23" t="s">
        <v>3479</v>
      </c>
      <c r="E685" s="24"/>
      <c r="F685" s="22"/>
      <c r="G685" s="24">
        <v>1</v>
      </c>
      <c r="H685" s="25" t="s">
        <v>2486</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3480</v>
      </c>
      <c r="D686" s="23" t="s">
        <v>3145</v>
      </c>
      <c r="E686" s="24"/>
      <c r="F686" s="23"/>
      <c r="G686" s="24">
        <v>1</v>
      </c>
      <c r="H686" s="25" t="s">
        <v>2353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3481</v>
      </c>
      <c r="D687" s="23" t="s">
        <v>3205</v>
      </c>
      <c r="E687" s="24"/>
      <c r="F687" s="23"/>
      <c r="G687" s="24">
        <v>1</v>
      </c>
      <c r="H687" s="25" t="s">
        <v>2353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3482</v>
      </c>
      <c r="D688" s="23" t="s">
        <v>2416</v>
      </c>
      <c r="E688" s="24"/>
      <c r="F688" s="23"/>
      <c r="G688" s="24">
        <v>1</v>
      </c>
      <c r="H688" s="25" t="s">
        <v>551</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3483</v>
      </c>
      <c r="D689" s="23" t="s">
        <v>3114</v>
      </c>
      <c r="E689" s="24"/>
      <c r="F689" s="22" t="s">
        <v>3115</v>
      </c>
      <c r="G689" s="24">
        <v>1</v>
      </c>
      <c r="H689" s="25" t="s">
        <v>551</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3484</v>
      </c>
      <c r="D690" s="23" t="s">
        <v>3485</v>
      </c>
      <c r="E690" s="24"/>
      <c r="F690" s="22"/>
      <c r="G690" s="24">
        <v>1</v>
      </c>
      <c r="H690" s="25" t="s">
        <v>551</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3486</v>
      </c>
      <c r="D691" s="23" t="s">
        <v>3487</v>
      </c>
      <c r="E691" s="24"/>
      <c r="F691" s="22"/>
      <c r="G691" s="24">
        <v>3</v>
      </c>
      <c r="H691" s="25" t="s">
        <v>551</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3488</v>
      </c>
      <c r="D692" s="23" t="s">
        <v>2419</v>
      </c>
      <c r="E692" s="24"/>
      <c r="F692" s="22"/>
      <c r="G692" s="24">
        <v>6</v>
      </c>
      <c r="H692" s="25" t="s">
        <v>551</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3489</v>
      </c>
      <c r="D693" s="23" t="s">
        <v>2359</v>
      </c>
      <c r="E693" s="24"/>
      <c r="F693" s="22"/>
      <c r="G693" s="24">
        <v>1</v>
      </c>
      <c r="H693" s="25" t="s">
        <v>551</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3490</v>
      </c>
      <c r="D694" s="23" t="s">
        <v>3491</v>
      </c>
      <c r="E694" s="24"/>
      <c r="F694" s="22" t="s">
        <v>3492</v>
      </c>
      <c r="G694" s="24">
        <v>2</v>
      </c>
      <c r="H694" s="25" t="s">
        <v>551</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3493</v>
      </c>
      <c r="D695" s="23" t="s">
        <v>3491</v>
      </c>
      <c r="E695" s="24"/>
      <c r="F695" s="22" t="s">
        <v>3492</v>
      </c>
      <c r="G695" s="24">
        <v>3</v>
      </c>
      <c r="H695" s="25" t="s">
        <v>551</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3494</v>
      </c>
      <c r="D696" s="23" t="s">
        <v>3495</v>
      </c>
      <c r="E696" s="24"/>
      <c r="F696" s="22"/>
      <c r="G696" s="24">
        <v>1</v>
      </c>
      <c r="H696" s="25" t="s">
        <v>551</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3496</v>
      </c>
      <c r="D697" s="23" t="s">
        <v>3497</v>
      </c>
      <c r="E697" s="24"/>
      <c r="F697" s="22"/>
      <c r="G697" s="24">
        <v>1</v>
      </c>
      <c r="H697" s="25" t="s">
        <v>551</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3498</v>
      </c>
      <c r="D698" s="23" t="s">
        <v>2362</v>
      </c>
      <c r="E698" s="24"/>
      <c r="F698" s="22"/>
      <c r="G698" s="24">
        <v>1</v>
      </c>
      <c r="H698" s="25" t="s">
        <v>551</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3499</v>
      </c>
      <c r="D699" s="23" t="s">
        <v>2434</v>
      </c>
      <c r="E699" s="24"/>
      <c r="F699" s="22"/>
      <c r="G699" s="24">
        <v>1</v>
      </c>
      <c r="H699" s="25" t="s">
        <v>551</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3500</v>
      </c>
      <c r="D700" s="23" t="s">
        <v>2641</v>
      </c>
      <c r="E700" s="24"/>
      <c r="F700" s="22"/>
      <c r="G700" s="24">
        <v>1</v>
      </c>
      <c r="H700" s="25" t="s">
        <v>551</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3501</v>
      </c>
      <c r="D701" s="23" t="s">
        <v>2641</v>
      </c>
      <c r="E701" s="24"/>
      <c r="F701" s="22"/>
      <c r="G701" s="24">
        <v>1</v>
      </c>
      <c r="H701" s="25" t="s">
        <v>551</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3502</v>
      </c>
      <c r="D702" s="23" t="s">
        <v>2639</v>
      </c>
      <c r="E702" s="24"/>
      <c r="F702" s="22"/>
      <c r="G702" s="24">
        <v>1</v>
      </c>
      <c r="H702" s="25" t="s">
        <v>551</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3503</v>
      </c>
      <c r="D703" s="22" t="s">
        <v>2394</v>
      </c>
      <c r="E703" s="24"/>
      <c r="F703" s="22"/>
      <c r="G703" s="24">
        <v>1</v>
      </c>
      <c r="H703" s="25" t="s">
        <v>626</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3504</v>
      </c>
      <c r="D704" s="23" t="s">
        <v>2641</v>
      </c>
      <c r="E704" s="24"/>
      <c r="F704" s="22"/>
      <c r="G704" s="24">
        <v>1</v>
      </c>
      <c r="H704" s="25" t="s">
        <v>551</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3505</v>
      </c>
      <c r="D705" s="23" t="s">
        <v>3506</v>
      </c>
      <c r="E705" s="24"/>
      <c r="F705" s="22"/>
      <c r="G705" s="24">
        <v>6</v>
      </c>
      <c r="H705" s="25" t="s">
        <v>551</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3507</v>
      </c>
      <c r="D706" s="23" t="s">
        <v>2906</v>
      </c>
      <c r="E706" s="24"/>
      <c r="F706" s="22"/>
      <c r="G706" s="24">
        <v>1</v>
      </c>
      <c r="H706" s="25" t="s">
        <v>551</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3508</v>
      </c>
      <c r="D707" s="23" t="s">
        <v>3266</v>
      </c>
      <c r="E707" s="24"/>
      <c r="F707" s="22"/>
      <c r="G707" s="24">
        <v>1</v>
      </c>
      <c r="H707" s="25" t="s">
        <v>551</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3509</v>
      </c>
      <c r="D708" s="23" t="s">
        <v>2596</v>
      </c>
      <c r="E708" s="24" t="s">
        <v>3510</v>
      </c>
      <c r="F708" s="22"/>
      <c r="G708" s="24">
        <v>2</v>
      </c>
      <c r="H708" s="25" t="s">
        <v>551</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3511</v>
      </c>
      <c r="D709" s="23" t="s">
        <v>2596</v>
      </c>
      <c r="E709" s="24" t="s">
        <v>3512</v>
      </c>
      <c r="F709" s="22"/>
      <c r="G709" s="24">
        <v>1</v>
      </c>
      <c r="H709" s="25" t="s">
        <v>551</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3513</v>
      </c>
      <c r="D710" s="22" t="s">
        <v>2416</v>
      </c>
      <c r="E710" s="24"/>
      <c r="F710" s="22"/>
      <c r="G710" s="24">
        <v>1</v>
      </c>
      <c r="H710" s="25" t="s">
        <v>551</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3514</v>
      </c>
      <c r="D711" s="23" t="s">
        <v>3515</v>
      </c>
      <c r="E711" s="24" t="s">
        <v>2474</v>
      </c>
      <c r="F711" s="23"/>
      <c r="G711" s="24">
        <v>1</v>
      </c>
      <c r="H711" s="25" t="s">
        <v>2353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3516</v>
      </c>
      <c r="D712" s="23" t="s">
        <v>2416</v>
      </c>
      <c r="E712" s="24"/>
      <c r="F712" s="22"/>
      <c r="G712" s="24">
        <v>1</v>
      </c>
      <c r="H712" s="25" t="s">
        <v>551</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3517</v>
      </c>
      <c r="D713" s="22" t="s">
        <v>3370</v>
      </c>
      <c r="E713" s="24"/>
      <c r="F713" s="22"/>
      <c r="G713" s="24">
        <v>1</v>
      </c>
      <c r="H713" s="25" t="s">
        <v>551</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3518</v>
      </c>
      <c r="D714" s="22" t="s">
        <v>3360</v>
      </c>
      <c r="E714" s="24"/>
      <c r="F714" s="22"/>
      <c r="G714" s="24">
        <v>4</v>
      </c>
      <c r="H714" s="25" t="s">
        <v>626</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3519</v>
      </c>
      <c r="D715" s="22" t="s">
        <v>3360</v>
      </c>
      <c r="E715" s="24"/>
      <c r="F715" s="22"/>
      <c r="G715" s="24">
        <v>3</v>
      </c>
      <c r="H715" s="25" t="s">
        <v>626</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3520</v>
      </c>
      <c r="D716" s="22" t="s">
        <v>3360</v>
      </c>
      <c r="E716" s="24"/>
      <c r="F716" s="22"/>
      <c r="G716" s="24">
        <v>1</v>
      </c>
      <c r="H716" s="25" t="s">
        <v>626</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3521</v>
      </c>
      <c r="D717" s="23" t="s">
        <v>2421</v>
      </c>
      <c r="E717" s="24"/>
      <c r="F717" s="22"/>
      <c r="G717" s="24">
        <v>1</v>
      </c>
      <c r="H717" s="25" t="s">
        <v>551</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3522</v>
      </c>
      <c r="D718" s="22" t="s">
        <v>3145</v>
      </c>
      <c r="E718" s="22"/>
      <c r="F718" s="22"/>
      <c r="G718" s="24">
        <v>1</v>
      </c>
      <c r="H718" s="25" t="s">
        <v>2353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3523</v>
      </c>
      <c r="D719" s="22" t="s">
        <v>2723</v>
      </c>
      <c r="E719" s="22"/>
      <c r="F719" s="22"/>
      <c r="G719" s="24">
        <v>1</v>
      </c>
      <c r="H719" s="25" t="s">
        <v>551</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3524</v>
      </c>
      <c r="D720" s="22" t="s">
        <v>3525</v>
      </c>
      <c r="E720" s="22"/>
      <c r="F720" s="22"/>
      <c r="G720" s="24">
        <v>1</v>
      </c>
      <c r="H720" s="25" t="s">
        <v>551</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3526</v>
      </c>
      <c r="D721" s="22" t="s">
        <v>3527</v>
      </c>
      <c r="E721" s="22"/>
      <c r="F721" s="22" t="s">
        <v>2459</v>
      </c>
      <c r="G721" s="24">
        <v>1</v>
      </c>
      <c r="H721" s="25" t="s">
        <v>551</v>
      </c>
      <c r="I721" s="26">
        <v>43367</v>
      </c>
      <c r="J721" s="26">
        <v>43367</v>
      </c>
      <c r="K721" s="27">
        <v>3762</v>
      </c>
      <c r="L721" s="28">
        <v>3762</v>
      </c>
      <c r="M721" s="28">
        <v>3760</v>
      </c>
      <c r="N721" s="29">
        <v>0.94</v>
      </c>
      <c r="O721" s="28">
        <v>3530</v>
      </c>
      <c r="P721" s="34"/>
      <c r="Q721" s="31" t="s">
        <v>485</v>
      </c>
    </row>
    <row r="722" ht="15.75" customHeight="1" spans="1:17">
      <c r="A722" s="18">
        <v>715</v>
      </c>
      <c r="B722" s="32"/>
      <c r="C722" s="22" t="s">
        <v>3528</v>
      </c>
      <c r="D722" s="22" t="s">
        <v>3529</v>
      </c>
      <c r="E722" s="22"/>
      <c r="F722" s="22"/>
      <c r="G722" s="24">
        <v>1</v>
      </c>
      <c r="H722" s="25" t="s">
        <v>551</v>
      </c>
      <c r="I722" s="26">
        <v>43040</v>
      </c>
      <c r="J722" s="26">
        <v>43040</v>
      </c>
      <c r="K722" s="27">
        <v>4200</v>
      </c>
      <c r="L722" s="28">
        <v>3535</v>
      </c>
      <c r="M722" s="28">
        <v>4070</v>
      </c>
      <c r="N722" s="29">
        <v>0.88</v>
      </c>
      <c r="O722" s="28">
        <v>3580</v>
      </c>
      <c r="P722" s="34"/>
      <c r="Q722" s="31" t="s">
        <v>485</v>
      </c>
    </row>
    <row r="723" ht="15.75" customHeight="1" spans="1:17">
      <c r="A723" s="18">
        <v>716</v>
      </c>
      <c r="B723" s="32"/>
      <c r="C723" s="22" t="s">
        <v>3530</v>
      </c>
      <c r="D723" s="22" t="s">
        <v>3525</v>
      </c>
      <c r="E723" s="22"/>
      <c r="F723" s="22"/>
      <c r="G723" s="24">
        <v>1</v>
      </c>
      <c r="H723" s="25" t="s">
        <v>551</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3531</v>
      </c>
      <c r="D724" s="22" t="s">
        <v>3527</v>
      </c>
      <c r="E724" s="22"/>
      <c r="F724" s="22" t="s">
        <v>2459</v>
      </c>
      <c r="G724" s="24">
        <v>3</v>
      </c>
      <c r="H724" s="25" t="s">
        <v>551</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3532</v>
      </c>
      <c r="D725" s="22" t="s">
        <v>3525</v>
      </c>
      <c r="E725" s="22"/>
      <c r="F725" s="22"/>
      <c r="G725" s="24">
        <v>1</v>
      </c>
      <c r="H725" s="25" t="s">
        <v>551</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3533</v>
      </c>
      <c r="D726" s="22" t="s">
        <v>3525</v>
      </c>
      <c r="E726" s="22"/>
      <c r="F726" s="22"/>
      <c r="G726" s="24">
        <v>2</v>
      </c>
      <c r="H726" s="25" t="s">
        <v>551</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3534</v>
      </c>
      <c r="D727" s="22" t="s">
        <v>2421</v>
      </c>
      <c r="E727" s="22"/>
      <c r="F727" s="22"/>
      <c r="G727" s="24">
        <v>3</v>
      </c>
      <c r="H727" s="25" t="s">
        <v>551</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3535</v>
      </c>
      <c r="D728" s="22" t="s">
        <v>3536</v>
      </c>
      <c r="E728" s="22"/>
      <c r="F728" s="22"/>
      <c r="G728" s="24">
        <v>1</v>
      </c>
      <c r="H728" s="25" t="s">
        <v>941</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3537</v>
      </c>
      <c r="D729" s="22" t="s">
        <v>3538</v>
      </c>
      <c r="E729" s="22"/>
      <c r="F729" s="22"/>
      <c r="G729" s="24">
        <v>1</v>
      </c>
      <c r="H729" s="25" t="s">
        <v>2353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3539</v>
      </c>
      <c r="D730" s="22" t="s">
        <v>2442</v>
      </c>
      <c r="E730" s="22"/>
      <c r="F730" s="22"/>
      <c r="G730" s="24">
        <v>2</v>
      </c>
      <c r="H730" s="25" t="s">
        <v>551</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3540</v>
      </c>
      <c r="D731" s="22" t="s">
        <v>3527</v>
      </c>
      <c r="E731" s="22"/>
      <c r="F731" s="22" t="s">
        <v>2459</v>
      </c>
      <c r="G731" s="24">
        <v>1</v>
      </c>
      <c r="H731" s="25" t="s">
        <v>551</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3541</v>
      </c>
      <c r="D732" s="22" t="s">
        <v>3542</v>
      </c>
      <c r="E732" s="22"/>
      <c r="F732" s="22"/>
      <c r="G732" s="24">
        <v>23</v>
      </c>
      <c r="H732" s="25" t="s">
        <v>626</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3543</v>
      </c>
      <c r="D733" s="22" t="s">
        <v>2641</v>
      </c>
      <c r="E733" s="22"/>
      <c r="F733" s="22"/>
      <c r="G733" s="24">
        <v>1</v>
      </c>
      <c r="H733" s="25" t="s">
        <v>551</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3544</v>
      </c>
      <c r="D734" s="22" t="s">
        <v>3545</v>
      </c>
      <c r="E734" s="22"/>
      <c r="F734" s="22"/>
      <c r="G734" s="24">
        <v>2</v>
      </c>
      <c r="H734" s="25" t="s">
        <v>626</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3546</v>
      </c>
      <c r="D735" s="22" t="s">
        <v>2449</v>
      </c>
      <c r="E735" s="22"/>
      <c r="F735" s="22"/>
      <c r="G735" s="24">
        <v>1</v>
      </c>
      <c r="H735" s="25" t="s">
        <v>551</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3547</v>
      </c>
      <c r="D736" s="22" t="s">
        <v>3548</v>
      </c>
      <c r="E736" s="22" t="s">
        <v>3549</v>
      </c>
      <c r="F736" s="22"/>
      <c r="G736" s="24">
        <v>1</v>
      </c>
      <c r="H736" s="25" t="s">
        <v>551</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3550</v>
      </c>
      <c r="D737" s="22" t="s">
        <v>2449</v>
      </c>
      <c r="E737" s="22" t="s">
        <v>2880</v>
      </c>
      <c r="F737" s="22"/>
      <c r="G737" s="24">
        <v>1</v>
      </c>
      <c r="H737" s="25" t="s">
        <v>551</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3551</v>
      </c>
      <c r="D738" s="22" t="s">
        <v>3552</v>
      </c>
      <c r="E738" s="22"/>
      <c r="F738" s="22"/>
      <c r="G738" s="24">
        <v>1</v>
      </c>
      <c r="H738" s="25" t="s">
        <v>551</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3553</v>
      </c>
      <c r="D739" s="23" t="s">
        <v>2449</v>
      </c>
      <c r="E739" s="22" t="s">
        <v>3554</v>
      </c>
      <c r="F739" s="22"/>
      <c r="G739" s="24">
        <v>1</v>
      </c>
      <c r="H739" s="25" t="s">
        <v>551</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3555</v>
      </c>
      <c r="D740" s="22" t="s">
        <v>3556</v>
      </c>
      <c r="E740" s="22" t="s">
        <v>3557</v>
      </c>
      <c r="F740" s="22"/>
      <c r="G740" s="24">
        <v>3</v>
      </c>
      <c r="H740" s="25" t="s">
        <v>551</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3558</v>
      </c>
      <c r="D741" s="22" t="s">
        <v>2927</v>
      </c>
      <c r="E741" s="24" t="s">
        <v>3559</v>
      </c>
      <c r="F741" s="23"/>
      <c r="G741" s="24">
        <v>16</v>
      </c>
      <c r="H741" s="25" t="s">
        <v>551</v>
      </c>
      <c r="I741" s="26">
        <v>43234</v>
      </c>
      <c r="J741" s="26">
        <v>43234</v>
      </c>
      <c r="K741" s="27">
        <v>6000</v>
      </c>
      <c r="L741" s="28">
        <v>5810</v>
      </c>
      <c r="M741" s="28">
        <v>6000</v>
      </c>
      <c r="N741" s="29">
        <v>0.91</v>
      </c>
      <c r="O741" s="28">
        <v>5460</v>
      </c>
      <c r="P741" s="34"/>
      <c r="Q741" s="31" t="s">
        <v>485</v>
      </c>
    </row>
    <row r="742" ht="15.75" customHeight="1" spans="1:17">
      <c r="A742" s="18">
        <v>735</v>
      </c>
      <c r="B742" s="32"/>
      <c r="C742" s="22" t="s">
        <v>3560</v>
      </c>
      <c r="D742" s="22" t="s">
        <v>3561</v>
      </c>
      <c r="E742" s="24" t="s">
        <v>2372</v>
      </c>
      <c r="F742" s="22" t="s">
        <v>3562</v>
      </c>
      <c r="G742" s="24">
        <v>1</v>
      </c>
      <c r="H742" s="25" t="s">
        <v>551</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3563</v>
      </c>
      <c r="D743" s="22" t="s">
        <v>3280</v>
      </c>
      <c r="E743" s="24"/>
      <c r="F743" s="22"/>
      <c r="G743" s="24">
        <v>1</v>
      </c>
      <c r="H743" s="25" t="s">
        <v>551</v>
      </c>
      <c r="I743" s="26">
        <v>43335</v>
      </c>
      <c r="J743" s="26">
        <v>43335</v>
      </c>
      <c r="K743" s="27">
        <v>2700</v>
      </c>
      <c r="L743" s="28">
        <v>2358</v>
      </c>
      <c r="M743" s="28">
        <v>2700</v>
      </c>
      <c r="N743" s="29">
        <v>0.95</v>
      </c>
      <c r="O743" s="28">
        <v>2570</v>
      </c>
      <c r="P743" s="34"/>
      <c r="Q743" s="31" t="s">
        <v>485</v>
      </c>
    </row>
    <row r="744" ht="15.75" customHeight="1" spans="1:17">
      <c r="A744" s="18">
        <v>737</v>
      </c>
      <c r="B744" s="32"/>
      <c r="C744" s="22" t="s">
        <v>3564</v>
      </c>
      <c r="D744" s="22" t="s">
        <v>3565</v>
      </c>
      <c r="E744" s="24"/>
      <c r="F744" s="22"/>
      <c r="G744" s="24">
        <v>1</v>
      </c>
      <c r="H744" s="25" t="s">
        <v>626</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3566</v>
      </c>
      <c r="D745" s="22" t="s">
        <v>3567</v>
      </c>
      <c r="E745" s="24"/>
      <c r="F745" s="22"/>
      <c r="G745" s="24">
        <v>1</v>
      </c>
      <c r="H745" s="25" t="s">
        <v>2486</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3568</v>
      </c>
      <c r="D746" s="23" t="s">
        <v>3569</v>
      </c>
      <c r="E746" s="24" t="s">
        <v>3570</v>
      </c>
      <c r="F746" s="22" t="s">
        <v>3571</v>
      </c>
      <c r="G746" s="24">
        <v>1</v>
      </c>
      <c r="H746" s="25" t="s">
        <v>551</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3572</v>
      </c>
      <c r="D747" s="23" t="s">
        <v>2906</v>
      </c>
      <c r="E747" s="24"/>
      <c r="F747" s="22"/>
      <c r="G747" s="24">
        <v>1</v>
      </c>
      <c r="H747" s="25" t="s">
        <v>551</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3573</v>
      </c>
      <c r="D748" s="22" t="s">
        <v>3574</v>
      </c>
      <c r="E748" s="24" t="s">
        <v>3575</v>
      </c>
      <c r="F748" s="22"/>
      <c r="G748" s="24">
        <v>1</v>
      </c>
      <c r="H748" s="25" t="s">
        <v>2486</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3576</v>
      </c>
      <c r="D749" s="22" t="s">
        <v>3577</v>
      </c>
      <c r="E749" s="24"/>
      <c r="F749" s="22"/>
      <c r="G749" s="24">
        <v>3</v>
      </c>
      <c r="H749" s="25" t="s">
        <v>551</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3578</v>
      </c>
      <c r="D750" s="22" t="s">
        <v>2399</v>
      </c>
      <c r="E750" s="24"/>
      <c r="F750" s="22"/>
      <c r="G750" s="24">
        <v>1</v>
      </c>
      <c r="H750" s="25" t="s">
        <v>551</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3579</v>
      </c>
      <c r="D751" s="22" t="s">
        <v>2464</v>
      </c>
      <c r="E751" s="24"/>
      <c r="F751" s="22"/>
      <c r="G751" s="24">
        <v>2</v>
      </c>
      <c r="H751" s="25" t="s">
        <v>551</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3580</v>
      </c>
      <c r="D752" s="22" t="s">
        <v>3581</v>
      </c>
      <c r="E752" s="24"/>
      <c r="F752" s="22"/>
      <c r="G752" s="24">
        <v>1</v>
      </c>
      <c r="H752" s="25" t="s">
        <v>551</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3582</v>
      </c>
      <c r="D753" s="22" t="s">
        <v>3583</v>
      </c>
      <c r="E753" s="24"/>
      <c r="F753" s="22"/>
      <c r="G753" s="24">
        <v>1</v>
      </c>
      <c r="H753" s="25" t="s">
        <v>2353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3584</v>
      </c>
      <c r="D754" s="22" t="s">
        <v>2723</v>
      </c>
      <c r="E754" s="24"/>
      <c r="F754" s="22"/>
      <c r="G754" s="24">
        <v>1</v>
      </c>
      <c r="H754" s="25" t="s">
        <v>551</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3585</v>
      </c>
      <c r="D755" s="22" t="s">
        <v>3586</v>
      </c>
      <c r="E755" s="24"/>
      <c r="F755" s="22"/>
      <c r="G755" s="24">
        <v>4</v>
      </c>
      <c r="H755" s="25" t="s">
        <v>551</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3587</v>
      </c>
      <c r="D756" s="22" t="s">
        <v>3588</v>
      </c>
      <c r="E756" s="24"/>
      <c r="F756" s="22" t="s">
        <v>2459</v>
      </c>
      <c r="G756" s="24">
        <v>2</v>
      </c>
      <c r="H756" s="25" t="s">
        <v>551</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3589</v>
      </c>
      <c r="D757" s="22" t="s">
        <v>2416</v>
      </c>
      <c r="E757" s="24"/>
      <c r="F757" s="22"/>
      <c r="G757" s="24">
        <v>1</v>
      </c>
      <c r="H757" s="25" t="s">
        <v>551</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3590</v>
      </c>
      <c r="D758" s="22" t="s">
        <v>3591</v>
      </c>
      <c r="E758" s="24"/>
      <c r="F758" s="22"/>
      <c r="G758" s="24">
        <v>1</v>
      </c>
      <c r="H758" s="25" t="s">
        <v>2353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3592</v>
      </c>
      <c r="D759" s="22" t="s">
        <v>3593</v>
      </c>
      <c r="E759" s="24"/>
      <c r="F759" s="22"/>
      <c r="G759" s="24">
        <v>1</v>
      </c>
      <c r="H759" s="25" t="s">
        <v>551</v>
      </c>
      <c r="I759" s="26">
        <v>42917</v>
      </c>
      <c r="J759" s="26">
        <v>42917</v>
      </c>
      <c r="K759" s="36">
        <v>1080</v>
      </c>
      <c r="L759" s="28">
        <v>681</v>
      </c>
      <c r="M759" s="28">
        <v>1030</v>
      </c>
      <c r="N759" s="29">
        <v>0.83</v>
      </c>
      <c r="O759" s="28">
        <v>850</v>
      </c>
      <c r="P759" s="34"/>
      <c r="Q759" s="31" t="s">
        <v>485</v>
      </c>
    </row>
    <row r="760" ht="15.75" customHeight="1" spans="1:17">
      <c r="A760" s="18">
        <v>753</v>
      </c>
      <c r="B760" s="32"/>
      <c r="C760" s="22" t="s">
        <v>3594</v>
      </c>
      <c r="D760" s="22" t="s">
        <v>2394</v>
      </c>
      <c r="E760" s="24"/>
      <c r="F760" s="22"/>
      <c r="G760" s="24">
        <v>1</v>
      </c>
      <c r="H760" s="25" t="s">
        <v>626</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3595</v>
      </c>
      <c r="D761" s="22" t="s">
        <v>3497</v>
      </c>
      <c r="E761" s="24"/>
      <c r="F761" s="22"/>
      <c r="G761" s="24">
        <v>2</v>
      </c>
      <c r="H761" s="25" t="s">
        <v>551</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3596</v>
      </c>
      <c r="D762" s="22" t="s">
        <v>2362</v>
      </c>
      <c r="E762" s="24"/>
      <c r="F762" s="22"/>
      <c r="G762" s="24">
        <v>2</v>
      </c>
      <c r="H762" s="25" t="s">
        <v>551</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3597</v>
      </c>
      <c r="D763" s="22" t="s">
        <v>3598</v>
      </c>
      <c r="E763" s="24"/>
      <c r="F763" s="22"/>
      <c r="G763" s="24">
        <v>1</v>
      </c>
      <c r="H763" s="25" t="s">
        <v>551</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3599</v>
      </c>
      <c r="D764" s="22" t="s">
        <v>2410</v>
      </c>
      <c r="E764" s="24"/>
      <c r="F764" s="22"/>
      <c r="G764" s="24">
        <v>1</v>
      </c>
      <c r="H764" s="25" t="s">
        <v>551</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3600</v>
      </c>
      <c r="D765" s="22" t="s">
        <v>3601</v>
      </c>
      <c r="E765" s="24"/>
      <c r="F765" s="22"/>
      <c r="G765" s="24">
        <v>1</v>
      </c>
      <c r="H765" s="25" t="s">
        <v>551</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3602</v>
      </c>
      <c r="D766" s="22" t="s">
        <v>2410</v>
      </c>
      <c r="E766" s="24"/>
      <c r="F766" s="22"/>
      <c r="G766" s="24">
        <v>2</v>
      </c>
      <c r="H766" s="25" t="s">
        <v>551</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3603</v>
      </c>
      <c r="D767" s="22" t="s">
        <v>2396</v>
      </c>
      <c r="E767" s="24"/>
      <c r="F767" s="22"/>
      <c r="G767" s="24">
        <v>1</v>
      </c>
      <c r="H767" s="25" t="s">
        <v>551</v>
      </c>
      <c r="I767" s="26">
        <v>42522</v>
      </c>
      <c r="J767" s="26">
        <v>42522</v>
      </c>
      <c r="K767" s="27">
        <v>1500</v>
      </c>
      <c r="L767" s="28">
        <v>858.75</v>
      </c>
      <c r="M767" s="28">
        <v>1350</v>
      </c>
      <c r="N767" s="29">
        <v>0.65</v>
      </c>
      <c r="O767" s="28">
        <v>880</v>
      </c>
      <c r="P767" s="34"/>
      <c r="Q767" s="31" t="s">
        <v>485</v>
      </c>
    </row>
    <row r="768" ht="15.75" customHeight="1" spans="1:17">
      <c r="A768" s="18">
        <v>761</v>
      </c>
      <c r="B768" s="32"/>
      <c r="C768" s="22" t="s">
        <v>3604</v>
      </c>
      <c r="D768" s="22" t="s">
        <v>2927</v>
      </c>
      <c r="E768" s="24" t="s">
        <v>3605</v>
      </c>
      <c r="F768" s="22"/>
      <c r="G768" s="24">
        <v>1</v>
      </c>
      <c r="H768" s="25" t="s">
        <v>551</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3606</v>
      </c>
      <c r="D769" s="22" t="s">
        <v>2449</v>
      </c>
      <c r="E769" s="24"/>
      <c r="F769" s="22"/>
      <c r="G769" s="24">
        <v>1</v>
      </c>
      <c r="H769" s="25" t="s">
        <v>551</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3607</v>
      </c>
      <c r="D770" s="22" t="s">
        <v>3608</v>
      </c>
      <c r="E770" s="24"/>
      <c r="F770" s="22"/>
      <c r="G770" s="24">
        <v>1</v>
      </c>
      <c r="H770" s="25" t="s">
        <v>551</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3609</v>
      </c>
      <c r="D771" s="22" t="s">
        <v>3610</v>
      </c>
      <c r="E771" s="24"/>
      <c r="F771" s="22"/>
      <c r="G771" s="24">
        <v>1</v>
      </c>
      <c r="H771" s="25" t="s">
        <v>551</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3611</v>
      </c>
      <c r="D772" s="22" t="s">
        <v>3612</v>
      </c>
      <c r="E772" s="24"/>
      <c r="F772" s="22"/>
      <c r="G772" s="24">
        <v>1</v>
      </c>
      <c r="H772" s="25" t="s">
        <v>2353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3613</v>
      </c>
      <c r="D773" s="22" t="s">
        <v>3614</v>
      </c>
      <c r="E773" s="24" t="s">
        <v>2555</v>
      </c>
      <c r="F773" s="22"/>
      <c r="G773" s="24">
        <v>1</v>
      </c>
      <c r="H773" s="25" t="s">
        <v>551</v>
      </c>
      <c r="I773" s="26">
        <v>42552</v>
      </c>
      <c r="J773" s="26">
        <v>42552</v>
      </c>
      <c r="K773" s="36">
        <v>1480</v>
      </c>
      <c r="L773" s="28">
        <v>870.82</v>
      </c>
      <c r="M773" s="28">
        <v>1300</v>
      </c>
      <c r="N773" s="29">
        <v>0.73</v>
      </c>
      <c r="O773" s="28">
        <v>950</v>
      </c>
      <c r="P773" s="34"/>
      <c r="Q773" s="31" t="s">
        <v>485</v>
      </c>
    </row>
    <row r="774" ht="15.75" customHeight="1" spans="1:17">
      <c r="A774" s="18">
        <v>767</v>
      </c>
      <c r="B774" s="32"/>
      <c r="C774" s="22" t="s">
        <v>3615</v>
      </c>
      <c r="D774" s="22" t="s">
        <v>3616</v>
      </c>
      <c r="E774" s="24" t="s">
        <v>2372</v>
      </c>
      <c r="F774" s="22"/>
      <c r="G774" s="24">
        <v>1</v>
      </c>
      <c r="H774" s="25" t="s">
        <v>551</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3617</v>
      </c>
      <c r="D775" s="23" t="s">
        <v>3618</v>
      </c>
      <c r="E775" s="24"/>
      <c r="F775" s="22"/>
      <c r="G775" s="24">
        <v>2</v>
      </c>
      <c r="H775" s="25" t="s">
        <v>551</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3619</v>
      </c>
      <c r="D776" s="22" t="s">
        <v>3620</v>
      </c>
      <c r="E776" s="24"/>
      <c r="F776" s="22"/>
      <c r="G776" s="24">
        <v>1</v>
      </c>
      <c r="H776" s="25" t="s">
        <v>551</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3621</v>
      </c>
      <c r="D777" s="22" t="s">
        <v>3622</v>
      </c>
      <c r="E777" s="24" t="s">
        <v>3623</v>
      </c>
      <c r="F777" s="22"/>
      <c r="G777" s="24">
        <v>3</v>
      </c>
      <c r="H777" s="25" t="s">
        <v>626</v>
      </c>
      <c r="I777" s="26">
        <v>42736</v>
      </c>
      <c r="J777" s="26">
        <v>42736</v>
      </c>
      <c r="K777" s="27">
        <v>5400</v>
      </c>
      <c r="L777" s="28">
        <v>2550</v>
      </c>
      <c r="M777" s="28">
        <v>5130</v>
      </c>
      <c r="N777" s="29">
        <v>0.73</v>
      </c>
      <c r="O777" s="28">
        <v>3740</v>
      </c>
      <c r="P777" s="34"/>
      <c r="Q777" s="31" t="s">
        <v>485</v>
      </c>
    </row>
    <row r="778" ht="15.75" customHeight="1" spans="1:17">
      <c r="A778" s="18">
        <v>771</v>
      </c>
      <c r="B778" s="32"/>
      <c r="C778" s="22" t="s">
        <v>3624</v>
      </c>
      <c r="D778" s="22" t="s">
        <v>2402</v>
      </c>
      <c r="E778" s="24">
        <v>9070</v>
      </c>
      <c r="F778" s="22"/>
      <c r="G778" s="24">
        <v>1</v>
      </c>
      <c r="H778" s="25" t="s">
        <v>626</v>
      </c>
      <c r="I778" s="26">
        <v>42736</v>
      </c>
      <c r="J778" s="26">
        <v>42736</v>
      </c>
      <c r="K778" s="27">
        <v>2000</v>
      </c>
      <c r="L778" s="28">
        <v>944.4</v>
      </c>
      <c r="M778" s="28">
        <v>1850</v>
      </c>
      <c r="N778" s="29">
        <v>0.78</v>
      </c>
      <c r="O778" s="28">
        <v>1440</v>
      </c>
      <c r="P778" s="34"/>
      <c r="Q778" s="31" t="s">
        <v>485</v>
      </c>
    </row>
    <row r="779" ht="15.75" customHeight="1" spans="1:17">
      <c r="A779" s="18">
        <v>772</v>
      </c>
      <c r="B779" s="32"/>
      <c r="C779" s="22" t="s">
        <v>3625</v>
      </c>
      <c r="D779" s="22" t="s">
        <v>3626</v>
      </c>
      <c r="E779" s="24"/>
      <c r="F779" s="22"/>
      <c r="G779" s="24">
        <v>1</v>
      </c>
      <c r="H779" s="25" t="s">
        <v>551</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3627</v>
      </c>
      <c r="D780" s="22" t="s">
        <v>2566</v>
      </c>
      <c r="E780" s="24" t="s">
        <v>2567</v>
      </c>
      <c r="F780" s="22" t="s">
        <v>2568</v>
      </c>
      <c r="G780" s="24">
        <v>2</v>
      </c>
      <c r="H780" s="25" t="s">
        <v>551</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3628</v>
      </c>
      <c r="D781" s="22" t="s">
        <v>3626</v>
      </c>
      <c r="E781" s="24"/>
      <c r="F781" s="22"/>
      <c r="G781" s="24">
        <v>1</v>
      </c>
      <c r="H781" s="25" t="s">
        <v>551</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3629</v>
      </c>
      <c r="D782" s="22" t="s">
        <v>3630</v>
      </c>
      <c r="E782" s="24" t="s">
        <v>3623</v>
      </c>
      <c r="F782" s="22"/>
      <c r="G782" s="24">
        <v>1</v>
      </c>
      <c r="H782" s="25" t="s">
        <v>626</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3631</v>
      </c>
      <c r="D783" s="22" t="s">
        <v>2461</v>
      </c>
      <c r="E783" s="24"/>
      <c r="F783" s="22"/>
      <c r="G783" s="24">
        <v>8</v>
      </c>
      <c r="H783" s="25" t="s">
        <v>551</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3632</v>
      </c>
      <c r="D784" s="22" t="s">
        <v>3633</v>
      </c>
      <c r="E784" s="24"/>
      <c r="F784" s="22"/>
      <c r="G784" s="24">
        <v>1</v>
      </c>
      <c r="H784" s="25" t="s">
        <v>551</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3634</v>
      </c>
      <c r="D785" s="23" t="s">
        <v>2469</v>
      </c>
      <c r="E785" s="25"/>
      <c r="F785" s="23"/>
      <c r="G785" s="24">
        <v>8</v>
      </c>
      <c r="H785" s="25" t="s">
        <v>551</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3635</v>
      </c>
      <c r="D786" s="23" t="s">
        <v>2723</v>
      </c>
      <c r="E786" s="24"/>
      <c r="F786" s="23"/>
      <c r="G786" s="24">
        <v>1</v>
      </c>
      <c r="H786" s="25" t="s">
        <v>551</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3636</v>
      </c>
      <c r="D787" s="23" t="s">
        <v>3637</v>
      </c>
      <c r="E787" s="24"/>
      <c r="F787" s="23"/>
      <c r="G787" s="24">
        <v>1</v>
      </c>
      <c r="H787" s="25" t="s">
        <v>551</v>
      </c>
      <c r="I787" s="26">
        <v>42036</v>
      </c>
      <c r="J787" s="26">
        <v>42036</v>
      </c>
      <c r="K787" s="27">
        <v>3600</v>
      </c>
      <c r="L787" s="28">
        <v>1149</v>
      </c>
      <c r="M787" s="28">
        <v>3420</v>
      </c>
      <c r="N787" s="29">
        <v>0.65</v>
      </c>
      <c r="O787" s="28">
        <v>2220</v>
      </c>
      <c r="P787" s="30"/>
      <c r="Q787" s="31" t="s">
        <v>485</v>
      </c>
    </row>
    <row r="788" ht="15.75" customHeight="1" spans="1:17">
      <c r="A788" s="18">
        <v>781</v>
      </c>
      <c r="B788" s="32"/>
      <c r="C788" s="22" t="s">
        <v>3638</v>
      </c>
      <c r="D788" s="23" t="s">
        <v>3639</v>
      </c>
      <c r="E788" s="24"/>
      <c r="F788" s="23"/>
      <c r="G788" s="24">
        <v>1</v>
      </c>
      <c r="H788" s="25" t="s">
        <v>551</v>
      </c>
      <c r="I788" s="26">
        <v>42522</v>
      </c>
      <c r="J788" s="26">
        <v>42522</v>
      </c>
      <c r="K788" s="27">
        <v>850</v>
      </c>
      <c r="L788" s="28">
        <v>486.58</v>
      </c>
      <c r="M788" s="28">
        <v>810</v>
      </c>
      <c r="N788" s="29">
        <v>0.72</v>
      </c>
      <c r="O788" s="28">
        <v>580</v>
      </c>
      <c r="P788" s="30"/>
      <c r="Q788" s="31" t="s">
        <v>485</v>
      </c>
    </row>
    <row r="789" ht="15.75" customHeight="1" spans="1:17">
      <c r="A789" s="18">
        <v>782</v>
      </c>
      <c r="B789" s="32"/>
      <c r="C789" s="22" t="s">
        <v>3640</v>
      </c>
      <c r="D789" s="23" t="s">
        <v>2570</v>
      </c>
      <c r="E789" s="24"/>
      <c r="F789" s="23"/>
      <c r="G789" s="24">
        <v>1</v>
      </c>
      <c r="H789" s="25" t="s">
        <v>551</v>
      </c>
      <c r="I789" s="26">
        <v>42736</v>
      </c>
      <c r="J789" s="26">
        <v>42736</v>
      </c>
      <c r="K789" s="27">
        <v>4500</v>
      </c>
      <c r="L789" s="28">
        <v>2125</v>
      </c>
      <c r="M789" s="28">
        <v>4370</v>
      </c>
      <c r="N789" s="29">
        <v>0.82</v>
      </c>
      <c r="O789" s="28">
        <v>3580</v>
      </c>
      <c r="P789" s="30"/>
      <c r="Q789" s="31" t="s">
        <v>485</v>
      </c>
    </row>
    <row r="790" ht="15.75" customHeight="1" spans="1:17">
      <c r="A790" s="18">
        <v>783</v>
      </c>
      <c r="B790" s="32"/>
      <c r="C790" s="22" t="s">
        <v>3641</v>
      </c>
      <c r="D790" s="23" t="s">
        <v>3642</v>
      </c>
      <c r="E790" s="24" t="s">
        <v>2429</v>
      </c>
      <c r="F790" s="23"/>
      <c r="G790" s="24">
        <v>1</v>
      </c>
      <c r="H790" s="25" t="s">
        <v>551</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3643</v>
      </c>
      <c r="D791" s="23" t="s">
        <v>2561</v>
      </c>
      <c r="E791" s="24"/>
      <c r="F791" s="23"/>
      <c r="G791" s="24">
        <v>3</v>
      </c>
      <c r="H791" s="25" t="s">
        <v>551</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3644</v>
      </c>
      <c r="D792" s="23" t="s">
        <v>3645</v>
      </c>
      <c r="E792" s="24" t="s">
        <v>3646</v>
      </c>
      <c r="F792" s="23"/>
      <c r="G792" s="24">
        <v>1</v>
      </c>
      <c r="H792" s="25" t="s">
        <v>551</v>
      </c>
      <c r="I792" s="26">
        <v>42948</v>
      </c>
      <c r="J792" s="26">
        <v>42948</v>
      </c>
      <c r="K792" s="27">
        <v>1150</v>
      </c>
      <c r="L792" s="28">
        <v>755.45</v>
      </c>
      <c r="M792" s="28">
        <v>1090</v>
      </c>
      <c r="N792" s="29">
        <v>0.83</v>
      </c>
      <c r="O792" s="28">
        <v>900</v>
      </c>
      <c r="P792" s="30"/>
      <c r="Q792" s="31" t="s">
        <v>485</v>
      </c>
    </row>
    <row r="793" ht="15.75" customHeight="1" spans="1:17">
      <c r="A793" s="18">
        <v>786</v>
      </c>
      <c r="B793" s="32"/>
      <c r="C793" s="22" t="s">
        <v>3647</v>
      </c>
      <c r="D793" s="23" t="s">
        <v>3648</v>
      </c>
      <c r="E793" s="24" t="s">
        <v>2474</v>
      </c>
      <c r="F793" s="23"/>
      <c r="G793" s="24">
        <v>100</v>
      </c>
      <c r="H793" s="25" t="s">
        <v>626</v>
      </c>
      <c r="I793" s="26">
        <v>42309</v>
      </c>
      <c r="J793" s="26">
        <v>42309</v>
      </c>
      <c r="K793" s="27">
        <v>1600</v>
      </c>
      <c r="L793" s="28">
        <v>738.78</v>
      </c>
      <c r="M793" s="28">
        <v>1490</v>
      </c>
      <c r="N793" s="29">
        <v>0.66</v>
      </c>
      <c r="O793" s="28">
        <v>980</v>
      </c>
      <c r="P793" s="30"/>
      <c r="Q793" s="31" t="s">
        <v>485</v>
      </c>
    </row>
    <row r="794" ht="15.75" customHeight="1" spans="1:17">
      <c r="A794" s="18">
        <v>787</v>
      </c>
      <c r="B794" s="32"/>
      <c r="C794" s="22" t="s">
        <v>3649</v>
      </c>
      <c r="D794" s="23" t="s">
        <v>3650</v>
      </c>
      <c r="E794" s="24"/>
      <c r="F794" s="23"/>
      <c r="G794" s="24">
        <v>1</v>
      </c>
      <c r="H794" s="25" t="s">
        <v>2498</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3651</v>
      </c>
      <c r="D795" s="23" t="s">
        <v>3652</v>
      </c>
      <c r="E795" s="24"/>
      <c r="F795" s="23"/>
      <c r="G795" s="24">
        <v>1</v>
      </c>
      <c r="H795" s="25" t="s">
        <v>2498</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1743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3653</v>
      </c>
      <c r="C797" s="22" t="s">
        <v>3654</v>
      </c>
      <c r="D797" s="23" t="s">
        <v>3167</v>
      </c>
      <c r="E797" s="24" t="s">
        <v>2492</v>
      </c>
      <c r="F797" s="23"/>
      <c r="G797" s="24">
        <v>1069</v>
      </c>
      <c r="H797" s="25" t="s">
        <v>2981</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3655</v>
      </c>
      <c r="D798" s="23" t="s">
        <v>3656</v>
      </c>
      <c r="E798" s="24"/>
      <c r="F798" s="23"/>
      <c r="G798" s="24">
        <v>1</v>
      </c>
      <c r="H798" s="25" t="s">
        <v>941</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3657</v>
      </c>
      <c r="D799" s="23" t="s">
        <v>3205</v>
      </c>
      <c r="E799" s="24"/>
      <c r="F799" s="23"/>
      <c r="G799" s="24">
        <v>1</v>
      </c>
      <c r="H799" s="25" t="s">
        <v>2353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3658</v>
      </c>
      <c r="D800" s="23" t="s">
        <v>2527</v>
      </c>
      <c r="E800" s="24"/>
      <c r="F800" s="23"/>
      <c r="G800" s="24">
        <v>1</v>
      </c>
      <c r="H800" s="25" t="s">
        <v>2353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3659</v>
      </c>
      <c r="D801" s="23" t="s">
        <v>3639</v>
      </c>
      <c r="E801" s="24"/>
      <c r="F801" s="22"/>
      <c r="G801" s="24">
        <v>1</v>
      </c>
      <c r="H801" s="25" t="s">
        <v>551</v>
      </c>
      <c r="I801" s="26">
        <v>42278</v>
      </c>
      <c r="J801" s="26">
        <v>42278</v>
      </c>
      <c r="K801" s="27">
        <v>1200</v>
      </c>
      <c r="L801" s="28">
        <v>867.5</v>
      </c>
      <c r="M801" s="28">
        <v>1100</v>
      </c>
      <c r="N801" s="29">
        <v>0.65</v>
      </c>
      <c r="O801" s="28">
        <v>720</v>
      </c>
      <c r="P801" s="34"/>
      <c r="Q801" s="31" t="s">
        <v>486</v>
      </c>
    </row>
    <row r="802" ht="15.75" customHeight="1" spans="1:18">
      <c r="A802" s="18">
        <v>795</v>
      </c>
      <c r="B802" s="32"/>
      <c r="C802" s="22" t="s">
        <v>3660</v>
      </c>
      <c r="D802" s="23" t="s">
        <v>2355</v>
      </c>
      <c r="E802" s="24"/>
      <c r="F802" s="22"/>
      <c r="G802" s="24">
        <v>1</v>
      </c>
      <c r="H802" s="25" t="s">
        <v>551</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3661</v>
      </c>
      <c r="D803" s="23" t="s">
        <v>2434</v>
      </c>
      <c r="E803" s="24"/>
      <c r="F803" s="22"/>
      <c r="G803" s="24">
        <v>1</v>
      </c>
      <c r="H803" s="25" t="s">
        <v>551</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3662</v>
      </c>
      <c r="D804" s="23" t="s">
        <v>3648</v>
      </c>
      <c r="E804" s="24"/>
      <c r="F804" s="22"/>
      <c r="G804" s="24">
        <v>1</v>
      </c>
      <c r="H804" s="25" t="s">
        <v>2353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3663</v>
      </c>
      <c r="D805" s="23" t="s">
        <v>2371</v>
      </c>
      <c r="E805" s="24"/>
      <c r="F805" s="22"/>
      <c r="G805" s="24">
        <v>1</v>
      </c>
      <c r="H805" s="25" t="s">
        <v>551</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3664</v>
      </c>
      <c r="D806" s="23" t="s">
        <v>3266</v>
      </c>
      <c r="E806" s="24"/>
      <c r="F806" s="22"/>
      <c r="G806" s="24">
        <v>1</v>
      </c>
      <c r="H806" s="25" t="s">
        <v>551</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3665</v>
      </c>
      <c r="D807" s="23" t="s">
        <v>2362</v>
      </c>
      <c r="E807" s="24"/>
      <c r="F807" s="22"/>
      <c r="G807" s="24">
        <v>1</v>
      </c>
      <c r="H807" s="25" t="s">
        <v>551</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3666</v>
      </c>
      <c r="D808" s="23" t="s">
        <v>3360</v>
      </c>
      <c r="E808" s="24"/>
      <c r="F808" s="22"/>
      <c r="G808" s="24">
        <v>1</v>
      </c>
      <c r="H808" s="25" t="s">
        <v>2353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3667</v>
      </c>
      <c r="D809" s="23" t="s">
        <v>3668</v>
      </c>
      <c r="E809" s="24"/>
      <c r="F809" s="22"/>
      <c r="G809" s="24">
        <v>1</v>
      </c>
      <c r="H809" s="25" t="s">
        <v>551</v>
      </c>
      <c r="I809" s="26">
        <v>40118</v>
      </c>
      <c r="J809" s="26">
        <v>40118</v>
      </c>
      <c r="K809" s="27">
        <v>2750</v>
      </c>
      <c r="L809" s="28">
        <v>442.38</v>
      </c>
      <c r="M809" s="28">
        <v>2280</v>
      </c>
      <c r="N809" s="29">
        <v>0.15</v>
      </c>
      <c r="O809" s="28">
        <v>340</v>
      </c>
      <c r="P809" s="34"/>
      <c r="Q809" s="31" t="s">
        <v>486</v>
      </c>
    </row>
    <row r="810" ht="15.75" customHeight="1" spans="1:18">
      <c r="A810" s="18">
        <v>803</v>
      </c>
      <c r="B810" s="32"/>
      <c r="C810" s="22" t="s">
        <v>3669</v>
      </c>
      <c r="D810" s="23" t="s">
        <v>3670</v>
      </c>
      <c r="E810" s="24"/>
      <c r="F810" s="22"/>
      <c r="G810" s="24">
        <v>1</v>
      </c>
      <c r="H810" s="25" t="s">
        <v>551</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3671</v>
      </c>
      <c r="D811" s="23" t="s">
        <v>3672</v>
      </c>
      <c r="E811" s="24"/>
      <c r="F811" s="22"/>
      <c r="G811" s="24">
        <v>1</v>
      </c>
      <c r="H811" s="25" t="s">
        <v>2486</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3673</v>
      </c>
      <c r="D812" s="23" t="s">
        <v>3674</v>
      </c>
      <c r="E812" s="24"/>
      <c r="F812" s="22"/>
      <c r="G812" s="24">
        <v>1</v>
      </c>
      <c r="H812" s="25" t="s">
        <v>551</v>
      </c>
      <c r="I812" s="26">
        <v>40148</v>
      </c>
      <c r="J812" s="26">
        <v>40148</v>
      </c>
      <c r="K812" s="27">
        <v>5600</v>
      </c>
      <c r="L812" s="28">
        <v>945.35</v>
      </c>
      <c r="M812" s="28">
        <v>4650</v>
      </c>
      <c r="N812" s="29">
        <v>0.15</v>
      </c>
      <c r="O812" s="28">
        <v>700</v>
      </c>
      <c r="P812" s="34"/>
      <c r="Q812" s="31" t="s">
        <v>486</v>
      </c>
    </row>
    <row r="813" ht="15.75" customHeight="1" spans="1:18">
      <c r="A813" s="18">
        <v>806</v>
      </c>
      <c r="B813" s="32"/>
      <c r="C813" s="22" t="s">
        <v>3675</v>
      </c>
      <c r="D813" s="23" t="s">
        <v>2359</v>
      </c>
      <c r="E813" s="24"/>
      <c r="F813" s="22"/>
      <c r="G813" s="24">
        <v>1</v>
      </c>
      <c r="H813" s="25" t="s">
        <v>551</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3676</v>
      </c>
      <c r="D814" s="23" t="s">
        <v>3677</v>
      </c>
      <c r="E814" s="24"/>
      <c r="F814" s="22"/>
      <c r="G814" s="24">
        <v>1</v>
      </c>
      <c r="H814" s="25" t="s">
        <v>551</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3678</v>
      </c>
      <c r="D815" s="22" t="s">
        <v>3679</v>
      </c>
      <c r="E815" s="24"/>
      <c r="F815" s="22"/>
      <c r="G815" s="24">
        <v>1</v>
      </c>
      <c r="H815" s="25" t="s">
        <v>551</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3680</v>
      </c>
      <c r="D816" s="23" t="s">
        <v>3681</v>
      </c>
      <c r="E816" s="24"/>
      <c r="F816" s="22"/>
      <c r="G816" s="24">
        <v>1</v>
      </c>
      <c r="H816" s="25" t="s">
        <v>551</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3682</v>
      </c>
      <c r="D817" s="23" t="s">
        <v>3683</v>
      </c>
      <c r="E817" s="24"/>
      <c r="F817" s="22"/>
      <c r="G817" s="24">
        <v>1</v>
      </c>
      <c r="H817" s="25" t="s">
        <v>551</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3684</v>
      </c>
      <c r="D818" s="23" t="s">
        <v>3685</v>
      </c>
      <c r="E818" s="24"/>
      <c r="F818" s="23"/>
      <c r="G818" s="24">
        <v>1</v>
      </c>
      <c r="H818" s="25" t="s">
        <v>2353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3686</v>
      </c>
      <c r="D819" s="23" t="s">
        <v>3687</v>
      </c>
      <c r="E819" s="24"/>
      <c r="F819" s="22"/>
      <c r="G819" s="24">
        <v>1</v>
      </c>
      <c r="H819" s="25" t="s">
        <v>2353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3688</v>
      </c>
      <c r="D820" s="23" t="s">
        <v>3689</v>
      </c>
      <c r="E820" s="24"/>
      <c r="F820" s="22"/>
      <c r="G820" s="24">
        <v>1</v>
      </c>
      <c r="H820" s="25" t="s">
        <v>626</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3690</v>
      </c>
      <c r="D821" s="23" t="s">
        <v>3691</v>
      </c>
      <c r="E821" s="24"/>
      <c r="F821" s="22"/>
      <c r="G821" s="24">
        <v>1</v>
      </c>
      <c r="H821" s="25" t="s">
        <v>551</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3692</v>
      </c>
      <c r="D822" s="22" t="s">
        <v>3693</v>
      </c>
      <c r="E822" s="24"/>
      <c r="F822" s="22"/>
      <c r="G822" s="24">
        <v>1</v>
      </c>
      <c r="H822" s="25" t="s">
        <v>626</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3694</v>
      </c>
      <c r="D823" s="23" t="s">
        <v>3695</v>
      </c>
      <c r="E823" s="24"/>
      <c r="F823" s="22"/>
      <c r="G823" s="24">
        <v>1</v>
      </c>
      <c r="H823" s="25" t="s">
        <v>551</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3696</v>
      </c>
      <c r="D824" s="23" t="s">
        <v>3697</v>
      </c>
      <c r="E824" s="24"/>
      <c r="F824" s="22"/>
      <c r="G824" s="24">
        <v>1</v>
      </c>
      <c r="H824" s="25" t="s">
        <v>551</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3698</v>
      </c>
      <c r="D825" s="22" t="s">
        <v>3699</v>
      </c>
      <c r="E825" s="24"/>
      <c r="F825" s="22"/>
      <c r="G825" s="24">
        <v>1</v>
      </c>
      <c r="H825" s="25" t="s">
        <v>2353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3700</v>
      </c>
      <c r="D826" s="22" t="s">
        <v>3701</v>
      </c>
      <c r="E826" s="24"/>
      <c r="F826" s="22"/>
      <c r="G826" s="24">
        <v>1</v>
      </c>
      <c r="H826" s="25" t="s">
        <v>551</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3702</v>
      </c>
      <c r="D827" s="22" t="s">
        <v>3703</v>
      </c>
      <c r="E827" s="24"/>
      <c r="F827" s="22"/>
      <c r="G827" s="24">
        <v>1</v>
      </c>
      <c r="H827" s="25" t="s">
        <v>2353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3704</v>
      </c>
      <c r="D828" s="23" t="s">
        <v>3705</v>
      </c>
      <c r="E828" s="24">
        <v>315</v>
      </c>
      <c r="F828" s="22"/>
      <c r="G828" s="24">
        <v>1</v>
      </c>
      <c r="H828" s="25" t="s">
        <v>551</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3706</v>
      </c>
      <c r="D829" s="22" t="s">
        <v>2362</v>
      </c>
      <c r="E829" s="22"/>
      <c r="F829" s="22"/>
      <c r="G829" s="24">
        <v>1</v>
      </c>
      <c r="H829" s="25" t="s">
        <v>551</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3707</v>
      </c>
      <c r="D830" s="22" t="s">
        <v>2527</v>
      </c>
      <c r="E830" s="24"/>
      <c r="F830" s="22"/>
      <c r="G830" s="24">
        <v>120</v>
      </c>
      <c r="H830" s="25" t="s">
        <v>626</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3708</v>
      </c>
      <c r="D831" s="22" t="s">
        <v>2747</v>
      </c>
      <c r="E831" s="22"/>
      <c r="F831" s="22"/>
      <c r="G831" s="24">
        <v>1</v>
      </c>
      <c r="H831" s="25" t="s">
        <v>551</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3709</v>
      </c>
      <c r="D832" s="22" t="s">
        <v>3548</v>
      </c>
      <c r="E832" s="22"/>
      <c r="F832" s="22"/>
      <c r="G832" s="24">
        <v>1</v>
      </c>
      <c r="H832" s="25" t="s">
        <v>551</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3710</v>
      </c>
      <c r="D833" s="22" t="s">
        <v>3711</v>
      </c>
      <c r="E833" s="22">
        <v>50</v>
      </c>
      <c r="F833" s="22"/>
      <c r="G833" s="24">
        <v>1</v>
      </c>
      <c r="H833" s="25" t="s">
        <v>551</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3712</v>
      </c>
      <c r="D834" s="22" t="s">
        <v>3713</v>
      </c>
      <c r="E834" s="22"/>
      <c r="F834" s="22"/>
      <c r="G834" s="24">
        <v>1</v>
      </c>
      <c r="H834" s="25" t="s">
        <v>2353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3714</v>
      </c>
      <c r="D835" s="22" t="s">
        <v>3713</v>
      </c>
      <c r="E835" s="22"/>
      <c r="F835" s="22"/>
      <c r="G835" s="24">
        <v>1</v>
      </c>
      <c r="H835" s="25" t="s">
        <v>2353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3715</v>
      </c>
      <c r="D836" s="22" t="s">
        <v>2359</v>
      </c>
      <c r="E836" s="22"/>
      <c r="F836" s="22"/>
      <c r="G836" s="24">
        <v>1</v>
      </c>
      <c r="H836" s="25" t="s">
        <v>551</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3716</v>
      </c>
      <c r="D837" s="22" t="s">
        <v>2434</v>
      </c>
      <c r="E837" s="22"/>
      <c r="F837" s="22"/>
      <c r="G837" s="24">
        <v>1</v>
      </c>
      <c r="H837" s="25" t="s">
        <v>551</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3717</v>
      </c>
      <c r="D838" s="22" t="s">
        <v>3718</v>
      </c>
      <c r="E838" s="22"/>
      <c r="F838" s="22"/>
      <c r="G838" s="24">
        <v>1</v>
      </c>
      <c r="H838" s="25" t="s">
        <v>626</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3719</v>
      </c>
      <c r="D839" s="22" t="s">
        <v>2527</v>
      </c>
      <c r="E839" s="22"/>
      <c r="F839" s="22"/>
      <c r="G839" s="24">
        <v>1</v>
      </c>
      <c r="H839" s="25" t="s">
        <v>2353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3720</v>
      </c>
      <c r="D840" s="22" t="s">
        <v>3266</v>
      </c>
      <c r="E840" s="22"/>
      <c r="F840" s="22"/>
      <c r="G840" s="24">
        <v>1</v>
      </c>
      <c r="H840" s="25" t="s">
        <v>551</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3721</v>
      </c>
      <c r="D841" s="22" t="s">
        <v>3722</v>
      </c>
      <c r="E841" s="22">
        <v>250</v>
      </c>
      <c r="F841" s="22"/>
      <c r="G841" s="24">
        <v>1</v>
      </c>
      <c r="H841" s="25" t="s">
        <v>551</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3723</v>
      </c>
      <c r="D842" s="22" t="s">
        <v>2410</v>
      </c>
      <c r="E842" s="22"/>
      <c r="F842" s="22"/>
      <c r="G842" s="24">
        <v>1</v>
      </c>
      <c r="H842" s="25" t="s">
        <v>551</v>
      </c>
      <c r="I842" s="26">
        <v>42339</v>
      </c>
      <c r="J842" s="26">
        <v>42339</v>
      </c>
      <c r="K842" s="36">
        <v>2400</v>
      </c>
      <c r="L842" s="28">
        <v>1773</v>
      </c>
      <c r="M842" s="28">
        <v>2040</v>
      </c>
      <c r="N842" s="29">
        <v>0.59</v>
      </c>
      <c r="O842" s="28">
        <v>1200</v>
      </c>
      <c r="P842" s="34"/>
      <c r="Q842" s="31" t="s">
        <v>486</v>
      </c>
    </row>
    <row r="843" ht="15.75" customHeight="1" spans="1:17">
      <c r="A843" s="18">
        <v>836</v>
      </c>
      <c r="B843" s="32"/>
      <c r="C843" s="22" t="s">
        <v>3724</v>
      </c>
      <c r="D843" s="22" t="s">
        <v>2527</v>
      </c>
      <c r="E843" s="22"/>
      <c r="F843" s="22"/>
      <c r="G843" s="24">
        <v>1</v>
      </c>
      <c r="H843" s="25" t="s">
        <v>2353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3725</v>
      </c>
      <c r="D844" s="22" t="s">
        <v>2419</v>
      </c>
      <c r="E844" s="22"/>
      <c r="F844" s="22"/>
      <c r="G844" s="24">
        <v>1</v>
      </c>
      <c r="H844" s="25" t="s">
        <v>551</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3726</v>
      </c>
      <c r="D845" s="22" t="s">
        <v>2927</v>
      </c>
      <c r="E845" s="22" t="s">
        <v>3727</v>
      </c>
      <c r="F845" s="22"/>
      <c r="G845" s="24">
        <v>1</v>
      </c>
      <c r="H845" s="25" t="s">
        <v>551</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3728</v>
      </c>
      <c r="D846" s="22" t="s">
        <v>2416</v>
      </c>
      <c r="E846" s="22"/>
      <c r="F846" s="23"/>
      <c r="G846" s="24">
        <v>1</v>
      </c>
      <c r="H846" s="25" t="s">
        <v>551</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3729</v>
      </c>
      <c r="D847" s="22" t="s">
        <v>2841</v>
      </c>
      <c r="E847" s="22"/>
      <c r="F847" s="23"/>
      <c r="G847" s="24">
        <v>1</v>
      </c>
      <c r="H847" s="25" t="s">
        <v>2353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3730</v>
      </c>
      <c r="D848" s="22" t="s">
        <v>2421</v>
      </c>
      <c r="E848" s="22"/>
      <c r="F848" s="23"/>
      <c r="G848" s="24">
        <v>1</v>
      </c>
      <c r="H848" s="25" t="s">
        <v>551</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3731</v>
      </c>
      <c r="D849" s="22" t="s">
        <v>3732</v>
      </c>
      <c r="E849" s="22"/>
      <c r="F849" s="22"/>
      <c r="G849" s="24">
        <v>1</v>
      </c>
      <c r="H849" s="25" t="s">
        <v>551</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3733</v>
      </c>
      <c r="D850" s="23" t="s">
        <v>2596</v>
      </c>
      <c r="E850" s="22"/>
      <c r="F850" s="22"/>
      <c r="G850" s="24">
        <v>1</v>
      </c>
      <c r="H850" s="25" t="s">
        <v>551</v>
      </c>
      <c r="I850" s="26">
        <v>41456</v>
      </c>
      <c r="J850" s="26">
        <v>41456</v>
      </c>
      <c r="K850" s="27">
        <v>2800</v>
      </c>
      <c r="L850" s="28">
        <v>140</v>
      </c>
      <c r="M850" s="28">
        <v>2770</v>
      </c>
      <c r="N850" s="29">
        <v>0.52</v>
      </c>
      <c r="O850" s="28">
        <v>1440</v>
      </c>
      <c r="P850" s="34"/>
      <c r="Q850" s="31" t="s">
        <v>486</v>
      </c>
    </row>
    <row r="851" ht="15.75" customHeight="1" spans="1:17">
      <c r="A851" s="18">
        <v>844</v>
      </c>
      <c r="B851" s="32"/>
      <c r="C851" s="22" t="s">
        <v>3734</v>
      </c>
      <c r="D851" s="23" t="s">
        <v>2596</v>
      </c>
      <c r="E851" s="24"/>
      <c r="F851" s="22"/>
      <c r="G851" s="24">
        <v>1</v>
      </c>
      <c r="H851" s="25" t="s">
        <v>551</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3735</v>
      </c>
      <c r="D852" s="22" t="s">
        <v>3736</v>
      </c>
      <c r="E852" s="24"/>
      <c r="F852" s="22"/>
      <c r="G852" s="24">
        <v>1</v>
      </c>
      <c r="H852" s="25" t="s">
        <v>551</v>
      </c>
      <c r="I852" s="26">
        <v>42856</v>
      </c>
      <c r="J852" s="26">
        <v>42856</v>
      </c>
      <c r="K852" s="27">
        <v>2100</v>
      </c>
      <c r="L852" s="28">
        <v>1568</v>
      </c>
      <c r="M852" s="28">
        <v>2040</v>
      </c>
      <c r="N852" s="29">
        <v>0.84</v>
      </c>
      <c r="O852" s="28">
        <v>1710</v>
      </c>
      <c r="P852" s="34"/>
      <c r="Q852" s="31" t="s">
        <v>486</v>
      </c>
    </row>
    <row r="853" ht="15.75" customHeight="1" spans="1:17">
      <c r="A853" s="18">
        <v>846</v>
      </c>
      <c r="B853" s="32"/>
      <c r="C853" s="22" t="s">
        <v>3737</v>
      </c>
      <c r="D853" s="22" t="s">
        <v>3738</v>
      </c>
      <c r="E853" s="24"/>
      <c r="F853" s="22"/>
      <c r="G853" s="24">
        <v>1</v>
      </c>
      <c r="H853" s="25" t="s">
        <v>551</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3739</v>
      </c>
      <c r="D854" s="22" t="s">
        <v>3740</v>
      </c>
      <c r="E854" s="24"/>
      <c r="F854" s="22"/>
      <c r="G854" s="24">
        <v>1</v>
      </c>
      <c r="H854" s="25" t="s">
        <v>551</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3741</v>
      </c>
      <c r="D855" s="22" t="s">
        <v>3742</v>
      </c>
      <c r="E855" s="24" t="s">
        <v>3743</v>
      </c>
      <c r="F855" s="22" t="s">
        <v>3744</v>
      </c>
      <c r="G855" s="24">
        <v>1</v>
      </c>
      <c r="H855" s="25" t="s">
        <v>551</v>
      </c>
      <c r="I855" s="26">
        <v>42795</v>
      </c>
      <c r="J855" s="26">
        <v>42795</v>
      </c>
      <c r="K855" s="36">
        <v>9000</v>
      </c>
      <c r="L855" s="28">
        <v>6435</v>
      </c>
      <c r="M855" s="28">
        <v>8500</v>
      </c>
      <c r="N855" s="29">
        <v>0.83</v>
      </c>
      <c r="O855" s="28">
        <v>7060</v>
      </c>
      <c r="P855" s="34"/>
      <c r="Q855" s="31" t="s">
        <v>486</v>
      </c>
    </row>
    <row r="856" ht="15.75" customHeight="1" spans="1:17">
      <c r="A856" s="18">
        <v>849</v>
      </c>
      <c r="B856" s="32"/>
      <c r="C856" s="22" t="s">
        <v>3745</v>
      </c>
      <c r="D856" s="22" t="s">
        <v>3746</v>
      </c>
      <c r="E856" s="24"/>
      <c r="F856" s="22" t="s">
        <v>3747</v>
      </c>
      <c r="G856" s="24">
        <v>1</v>
      </c>
      <c r="H856" s="25" t="s">
        <v>551</v>
      </c>
      <c r="I856" s="26">
        <v>42795</v>
      </c>
      <c r="J856" s="26">
        <v>42795</v>
      </c>
      <c r="K856" s="36">
        <v>6000</v>
      </c>
      <c r="L856" s="28">
        <v>4290</v>
      </c>
      <c r="M856" s="28">
        <v>5820</v>
      </c>
      <c r="N856" s="29">
        <v>0.83</v>
      </c>
      <c r="O856" s="28">
        <v>4830</v>
      </c>
      <c r="P856" s="34"/>
      <c r="Q856" s="31" t="s">
        <v>486</v>
      </c>
    </row>
    <row r="857" ht="15.75" customHeight="1" spans="1:17">
      <c r="A857" s="18">
        <v>850</v>
      </c>
      <c r="B857" s="32"/>
      <c r="C857" s="22" t="s">
        <v>3748</v>
      </c>
      <c r="D857" s="22" t="s">
        <v>3749</v>
      </c>
      <c r="E857" s="24"/>
      <c r="F857" s="22" t="s">
        <v>3750</v>
      </c>
      <c r="G857" s="24">
        <v>1</v>
      </c>
      <c r="H857" s="25" t="s">
        <v>551</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3751</v>
      </c>
      <c r="D858" s="22" t="s">
        <v>3752</v>
      </c>
      <c r="E858" s="24"/>
      <c r="F858" s="22"/>
      <c r="G858" s="24">
        <v>1</v>
      </c>
      <c r="H858" s="25" t="s">
        <v>2486</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3753</v>
      </c>
      <c r="D859" s="22" t="s">
        <v>3754</v>
      </c>
      <c r="E859" s="24"/>
      <c r="F859" s="22" t="s">
        <v>3755</v>
      </c>
      <c r="G859" s="24">
        <v>1</v>
      </c>
      <c r="H859" s="25" t="s">
        <v>626</v>
      </c>
      <c r="I859" s="26">
        <v>42795</v>
      </c>
      <c r="J859" s="26">
        <v>42795</v>
      </c>
      <c r="K859" s="36">
        <v>1300</v>
      </c>
      <c r="L859" s="28">
        <v>929.56</v>
      </c>
      <c r="M859" s="28">
        <v>1240</v>
      </c>
      <c r="N859" s="29">
        <v>0.79</v>
      </c>
      <c r="O859" s="28">
        <v>980</v>
      </c>
      <c r="P859" s="34"/>
      <c r="Q859" s="31" t="s">
        <v>486</v>
      </c>
    </row>
    <row r="860" ht="15.75" customHeight="1" spans="1:17">
      <c r="A860" s="18">
        <v>853</v>
      </c>
      <c r="B860" s="32"/>
      <c r="C860" s="22" t="s">
        <v>3756</v>
      </c>
      <c r="D860" s="22" t="s">
        <v>2713</v>
      </c>
      <c r="E860" s="24"/>
      <c r="F860" s="22"/>
      <c r="G860" s="24">
        <v>1</v>
      </c>
      <c r="H860" s="25" t="s">
        <v>551</v>
      </c>
      <c r="I860" s="26">
        <v>41760</v>
      </c>
      <c r="J860" s="26">
        <v>41760</v>
      </c>
      <c r="K860" s="35">
        <v>1150</v>
      </c>
      <c r="L860" s="28">
        <v>203.08</v>
      </c>
      <c r="M860" s="28">
        <v>1150</v>
      </c>
      <c r="N860" s="29">
        <v>0.59</v>
      </c>
      <c r="O860" s="28">
        <v>680</v>
      </c>
      <c r="P860" s="34"/>
      <c r="Q860" s="31" t="s">
        <v>486</v>
      </c>
    </row>
    <row r="861" ht="15.75" customHeight="1" spans="1:17">
      <c r="A861" s="18">
        <v>854</v>
      </c>
      <c r="B861" s="32"/>
      <c r="C861" s="22" t="s">
        <v>3757</v>
      </c>
      <c r="D861" s="22" t="s">
        <v>2416</v>
      </c>
      <c r="E861" s="24"/>
      <c r="F861" s="22"/>
      <c r="G861" s="24">
        <v>1</v>
      </c>
      <c r="H861" s="25" t="s">
        <v>551</v>
      </c>
      <c r="I861" s="26">
        <v>41609</v>
      </c>
      <c r="J861" s="26">
        <v>41609</v>
      </c>
      <c r="K861" s="35">
        <v>2350</v>
      </c>
      <c r="L861" s="28">
        <v>229.03</v>
      </c>
      <c r="M861" s="28">
        <v>1830</v>
      </c>
      <c r="N861" s="29">
        <v>0.34</v>
      </c>
      <c r="O861" s="28">
        <v>620</v>
      </c>
      <c r="P861" s="34"/>
      <c r="Q861" s="31" t="s">
        <v>486</v>
      </c>
    </row>
    <row r="862" ht="15.75" customHeight="1" spans="1:17">
      <c r="A862" s="18">
        <v>855</v>
      </c>
      <c r="B862" s="32"/>
      <c r="C862" s="22" t="s">
        <v>3758</v>
      </c>
      <c r="D862" s="22" t="s">
        <v>2416</v>
      </c>
      <c r="E862" s="24"/>
      <c r="F862" s="22"/>
      <c r="G862" s="24">
        <v>1</v>
      </c>
      <c r="H862" s="25" t="s">
        <v>551</v>
      </c>
      <c r="I862" s="26">
        <v>41609</v>
      </c>
      <c r="J862" s="26">
        <v>41609</v>
      </c>
      <c r="K862" s="27">
        <v>2350</v>
      </c>
      <c r="L862" s="28">
        <v>229.03</v>
      </c>
      <c r="M862" s="28">
        <v>1830</v>
      </c>
      <c r="N862" s="29">
        <v>0.34</v>
      </c>
      <c r="O862" s="28">
        <v>620</v>
      </c>
      <c r="P862" s="34"/>
      <c r="Q862" s="31" t="s">
        <v>486</v>
      </c>
    </row>
    <row r="863" ht="15.75" customHeight="1" spans="1:17">
      <c r="A863" s="18">
        <v>856</v>
      </c>
      <c r="B863" s="32"/>
      <c r="C863" s="22" t="s">
        <v>3759</v>
      </c>
      <c r="D863" s="22" t="s">
        <v>2428</v>
      </c>
      <c r="E863" s="24" t="s">
        <v>2429</v>
      </c>
      <c r="F863" s="22"/>
      <c r="G863" s="24">
        <v>1</v>
      </c>
      <c r="H863" s="25" t="s">
        <v>551</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3760</v>
      </c>
      <c r="D864" s="23" t="s">
        <v>3586</v>
      </c>
      <c r="E864" s="24"/>
      <c r="F864" s="22"/>
      <c r="G864" s="24">
        <v>4</v>
      </c>
      <c r="H864" s="25" t="s">
        <v>551</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3761</v>
      </c>
      <c r="D865" s="22" t="s">
        <v>3691</v>
      </c>
      <c r="E865" s="24"/>
      <c r="F865" s="22"/>
      <c r="G865" s="24">
        <v>1</v>
      </c>
      <c r="H865" s="25" t="s">
        <v>551</v>
      </c>
      <c r="I865" s="26">
        <v>41487</v>
      </c>
      <c r="J865" s="26">
        <v>41487</v>
      </c>
      <c r="K865" s="27">
        <v>1500</v>
      </c>
      <c r="L865" s="28">
        <v>75</v>
      </c>
      <c r="M865" s="28">
        <v>1350</v>
      </c>
      <c r="N865" s="29">
        <v>0.53</v>
      </c>
      <c r="O865" s="28">
        <v>720</v>
      </c>
      <c r="P865" s="34"/>
      <c r="Q865" s="31" t="s">
        <v>486</v>
      </c>
    </row>
    <row r="866" ht="15.75" customHeight="1" spans="1:17">
      <c r="A866" s="18">
        <v>859</v>
      </c>
      <c r="B866" s="32"/>
      <c r="C866" s="22" t="s">
        <v>3762</v>
      </c>
      <c r="D866" s="22" t="s">
        <v>2416</v>
      </c>
      <c r="E866" s="24"/>
      <c r="F866" s="22"/>
      <c r="G866" s="24">
        <v>1</v>
      </c>
      <c r="H866" s="25" t="s">
        <v>551</v>
      </c>
      <c r="I866" s="26">
        <v>41579</v>
      </c>
      <c r="J866" s="26">
        <v>41579</v>
      </c>
      <c r="K866" s="27">
        <v>2350</v>
      </c>
      <c r="L866" s="28">
        <v>191.82</v>
      </c>
      <c r="M866" s="28">
        <v>1830</v>
      </c>
      <c r="N866" s="29">
        <v>0.33</v>
      </c>
      <c r="O866" s="28">
        <v>600</v>
      </c>
      <c r="P866" s="34"/>
      <c r="Q866" s="31" t="s">
        <v>486</v>
      </c>
    </row>
    <row r="867" ht="15.75" customHeight="1" spans="1:17">
      <c r="A867" s="18">
        <v>860</v>
      </c>
      <c r="B867" s="32"/>
      <c r="C867" s="22" t="s">
        <v>3763</v>
      </c>
      <c r="D867" s="22" t="s">
        <v>2428</v>
      </c>
      <c r="E867" s="24"/>
      <c r="F867" s="22"/>
      <c r="G867" s="24">
        <v>1</v>
      </c>
      <c r="H867" s="25" t="s">
        <v>551</v>
      </c>
      <c r="I867" s="26">
        <v>42036</v>
      </c>
      <c r="J867" s="26">
        <v>42036</v>
      </c>
      <c r="K867" s="27">
        <v>1800</v>
      </c>
      <c r="L867" s="28">
        <v>574.5</v>
      </c>
      <c r="M867" s="28">
        <v>1710</v>
      </c>
      <c r="N867" s="29">
        <v>0.65</v>
      </c>
      <c r="O867" s="28">
        <v>1110</v>
      </c>
      <c r="P867" s="34"/>
      <c r="Q867" s="31" t="s">
        <v>486</v>
      </c>
    </row>
    <row r="868" ht="15.75" customHeight="1" spans="1:17">
      <c r="A868" s="18">
        <v>861</v>
      </c>
      <c r="B868" s="32"/>
      <c r="C868" s="22" t="s">
        <v>3764</v>
      </c>
      <c r="D868" s="22" t="s">
        <v>3765</v>
      </c>
      <c r="E868" s="24"/>
      <c r="F868" s="22"/>
      <c r="G868" s="24">
        <v>120</v>
      </c>
      <c r="H868" s="25" t="s">
        <v>551</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3766</v>
      </c>
      <c r="D869" s="22" t="s">
        <v>3767</v>
      </c>
      <c r="E869" s="24"/>
      <c r="F869" s="22"/>
      <c r="G869" s="24">
        <v>360</v>
      </c>
      <c r="H869" s="25" t="s">
        <v>2981</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3768</v>
      </c>
      <c r="D870" s="22" t="s">
        <v>3769</v>
      </c>
      <c r="E870" s="24"/>
      <c r="F870" s="22"/>
      <c r="G870" s="24">
        <v>42</v>
      </c>
      <c r="H870" s="25" t="s">
        <v>626</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3770</v>
      </c>
      <c r="D871" s="22" t="s">
        <v>3771</v>
      </c>
      <c r="E871" s="24"/>
      <c r="F871" s="22"/>
      <c r="G871" s="24">
        <v>1</v>
      </c>
      <c r="H871" s="25" t="s">
        <v>551</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3772</v>
      </c>
      <c r="D872" s="22" t="s">
        <v>3773</v>
      </c>
      <c r="E872" s="24"/>
      <c r="F872" s="22"/>
      <c r="G872" s="24">
        <v>1</v>
      </c>
      <c r="H872" s="25" t="s">
        <v>626</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3774</v>
      </c>
      <c r="D873" s="22" t="s">
        <v>3775</v>
      </c>
      <c r="E873" s="24"/>
      <c r="F873" s="22"/>
      <c r="G873" s="24">
        <v>1</v>
      </c>
      <c r="H873" s="25" t="s">
        <v>551</v>
      </c>
      <c r="I873" s="26">
        <v>42736</v>
      </c>
      <c r="J873" s="26">
        <v>42736</v>
      </c>
      <c r="K873" s="27">
        <v>1430</v>
      </c>
      <c r="L873" s="28">
        <v>977.2</v>
      </c>
      <c r="M873" s="28">
        <v>1360</v>
      </c>
      <c r="N873" s="29">
        <v>0.73</v>
      </c>
      <c r="O873" s="28">
        <v>990</v>
      </c>
      <c r="P873" s="34"/>
      <c r="Q873" s="31" t="s">
        <v>486</v>
      </c>
    </row>
    <row r="874" ht="15.75" customHeight="1" spans="1:17">
      <c r="A874" s="18">
        <v>867</v>
      </c>
      <c r="B874" s="32"/>
      <c r="C874" s="22" t="s">
        <v>3776</v>
      </c>
      <c r="D874" s="22" t="s">
        <v>3777</v>
      </c>
      <c r="E874" s="24"/>
      <c r="F874" s="22"/>
      <c r="G874" s="24">
        <v>1</v>
      </c>
      <c r="H874" s="25" t="s">
        <v>2353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3778</v>
      </c>
      <c r="D875" s="22" t="s">
        <v>2927</v>
      </c>
      <c r="E875" s="24"/>
      <c r="F875" s="22"/>
      <c r="G875" s="24">
        <v>24</v>
      </c>
      <c r="H875" s="25" t="s">
        <v>551</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3779</v>
      </c>
      <c r="D876" s="22" t="s">
        <v>3780</v>
      </c>
      <c r="E876" s="24"/>
      <c r="F876" s="22"/>
      <c r="G876" s="24">
        <v>1</v>
      </c>
      <c r="H876" s="25" t="s">
        <v>551</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3781</v>
      </c>
      <c r="D877" s="22" t="s">
        <v>1730</v>
      </c>
      <c r="E877" s="24"/>
      <c r="F877" s="22"/>
      <c r="G877" s="24">
        <v>1</v>
      </c>
      <c r="H877" s="25" t="s">
        <v>551</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3782</v>
      </c>
      <c r="D878" s="22" t="s">
        <v>2506</v>
      </c>
      <c r="E878" s="24" t="s">
        <v>3783</v>
      </c>
      <c r="F878" s="22"/>
      <c r="G878" s="24">
        <v>1</v>
      </c>
      <c r="H878" s="25" t="s">
        <v>551</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3784</v>
      </c>
      <c r="D879" s="22" t="s">
        <v>3785</v>
      </c>
      <c r="E879" s="24"/>
      <c r="F879" s="22"/>
      <c r="G879" s="24">
        <v>1</v>
      </c>
      <c r="H879" s="25" t="s">
        <v>551</v>
      </c>
      <c r="I879" s="26">
        <v>42614</v>
      </c>
      <c r="J879" s="26">
        <v>42614</v>
      </c>
      <c r="K879" s="27">
        <v>680</v>
      </c>
      <c r="L879" s="28">
        <v>421.52</v>
      </c>
      <c r="M879" s="28">
        <v>620</v>
      </c>
      <c r="N879" s="29">
        <v>0.74</v>
      </c>
      <c r="O879" s="28">
        <v>460</v>
      </c>
      <c r="P879" s="34"/>
      <c r="Q879" s="31" t="s">
        <v>486</v>
      </c>
    </row>
    <row r="880" ht="15.75" customHeight="1" spans="1:17">
      <c r="A880" s="18">
        <v>873</v>
      </c>
      <c r="B880" s="32"/>
      <c r="C880" s="22" t="s">
        <v>3786</v>
      </c>
      <c r="D880" s="22" t="s">
        <v>2371</v>
      </c>
      <c r="E880" s="24"/>
      <c r="F880" s="22"/>
      <c r="G880" s="24">
        <v>1</v>
      </c>
      <c r="H880" s="25" t="s">
        <v>551</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3787</v>
      </c>
      <c r="D881" s="22" t="s">
        <v>2596</v>
      </c>
      <c r="E881" s="24"/>
      <c r="F881" s="22"/>
      <c r="G881" s="24">
        <v>2</v>
      </c>
      <c r="H881" s="25" t="s">
        <v>551</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3788</v>
      </c>
      <c r="D882" s="22" t="s">
        <v>3789</v>
      </c>
      <c r="E882" s="24"/>
      <c r="F882" s="22"/>
      <c r="G882" s="24">
        <v>1</v>
      </c>
      <c r="H882" s="25" t="s">
        <v>551</v>
      </c>
      <c r="I882" s="26">
        <v>42795</v>
      </c>
      <c r="J882" s="26">
        <v>42795</v>
      </c>
      <c r="K882" s="27">
        <v>550</v>
      </c>
      <c r="L882" s="28">
        <v>393.22</v>
      </c>
      <c r="M882" s="28">
        <v>530</v>
      </c>
      <c r="N882" s="29">
        <v>0.83</v>
      </c>
      <c r="O882" s="28">
        <v>440</v>
      </c>
      <c r="P882" s="34"/>
      <c r="Q882" s="31" t="s">
        <v>486</v>
      </c>
    </row>
    <row r="883" ht="15.75" customHeight="1" spans="1:17">
      <c r="A883" s="18">
        <v>876</v>
      </c>
      <c r="B883" s="32"/>
      <c r="C883" s="22" t="s">
        <v>3790</v>
      </c>
      <c r="D883" s="22" t="s">
        <v>3791</v>
      </c>
      <c r="E883" s="24"/>
      <c r="F883" s="22"/>
      <c r="G883" s="24">
        <v>1</v>
      </c>
      <c r="H883" s="25" t="s">
        <v>551</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3792</v>
      </c>
      <c r="D884" s="22" t="s">
        <v>3793</v>
      </c>
      <c r="E884" s="24"/>
      <c r="F884" s="22"/>
      <c r="G884" s="24">
        <v>1</v>
      </c>
      <c r="H884" s="25" t="s">
        <v>551</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3794</v>
      </c>
      <c r="D885" s="22" t="s">
        <v>3795</v>
      </c>
      <c r="E885" s="24"/>
      <c r="F885" s="22"/>
      <c r="G885" s="24">
        <v>1</v>
      </c>
      <c r="H885" s="25" t="s">
        <v>2353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3796</v>
      </c>
      <c r="D886" s="22" t="s">
        <v>3797</v>
      </c>
      <c r="E886" s="24"/>
      <c r="F886" s="22"/>
      <c r="G886" s="24">
        <v>1</v>
      </c>
      <c r="H886" s="25" t="s">
        <v>626</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3798</v>
      </c>
      <c r="D887" s="22" t="s">
        <v>2703</v>
      </c>
      <c r="E887" s="24"/>
      <c r="F887" s="22"/>
      <c r="G887" s="24">
        <v>1</v>
      </c>
      <c r="H887" s="25" t="s">
        <v>551</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3799</v>
      </c>
      <c r="D888" s="22" t="s">
        <v>3800</v>
      </c>
      <c r="E888" s="24"/>
      <c r="F888" s="22"/>
      <c r="G888" s="24">
        <v>1</v>
      </c>
      <c r="H888" s="25" t="s">
        <v>2486</v>
      </c>
      <c r="I888" s="26">
        <v>40848</v>
      </c>
      <c r="J888" s="26">
        <v>40848</v>
      </c>
      <c r="K888" s="27">
        <v>7180</v>
      </c>
      <c r="L888" s="28">
        <v>359.2</v>
      </c>
      <c r="M888" s="28">
        <v>6170</v>
      </c>
      <c r="N888" s="29">
        <v>0.26</v>
      </c>
      <c r="O888" s="28">
        <v>1600</v>
      </c>
      <c r="P888" s="34"/>
      <c r="Q888" s="31" t="s">
        <v>486</v>
      </c>
    </row>
    <row r="889" ht="15.75" customHeight="1" spans="1:17">
      <c r="A889" s="18">
        <v>882</v>
      </c>
      <c r="B889" s="32"/>
      <c r="C889" s="22" t="s">
        <v>3801</v>
      </c>
      <c r="D889" s="22" t="s">
        <v>3795</v>
      </c>
      <c r="E889" s="24"/>
      <c r="F889" s="22"/>
      <c r="G889" s="24">
        <v>1</v>
      </c>
      <c r="H889" s="25" t="s">
        <v>2353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3802</v>
      </c>
      <c r="D890" s="22" t="s">
        <v>3803</v>
      </c>
      <c r="E890" s="24"/>
      <c r="F890" s="22"/>
      <c r="G890" s="24">
        <v>1</v>
      </c>
      <c r="H890" s="25" t="s">
        <v>551</v>
      </c>
      <c r="I890" s="26">
        <v>40725</v>
      </c>
      <c r="J890" s="26">
        <v>40725</v>
      </c>
      <c r="K890" s="27">
        <v>2900</v>
      </c>
      <c r="L890" s="28">
        <v>144.8</v>
      </c>
      <c r="M890" s="28">
        <v>1890</v>
      </c>
      <c r="N890" s="29">
        <v>0.15</v>
      </c>
      <c r="O890" s="28">
        <v>280</v>
      </c>
      <c r="P890" s="34"/>
      <c r="Q890" s="31" t="s">
        <v>486</v>
      </c>
    </row>
    <row r="891" ht="15.75" customHeight="1" spans="1:17">
      <c r="A891" s="18">
        <v>884</v>
      </c>
      <c r="B891" s="32"/>
      <c r="C891" s="22" t="s">
        <v>3804</v>
      </c>
      <c r="D891" s="23" t="s">
        <v>3805</v>
      </c>
      <c r="E891" s="24"/>
      <c r="F891" s="23"/>
      <c r="G891" s="24">
        <v>1</v>
      </c>
      <c r="H891" s="25" t="s">
        <v>551</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3806</v>
      </c>
      <c r="D892" s="23" t="s">
        <v>3807</v>
      </c>
      <c r="E892" s="24"/>
      <c r="F892" s="23"/>
      <c r="G892" s="24">
        <v>1</v>
      </c>
      <c r="H892" s="25" t="s">
        <v>2498</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3808</v>
      </c>
      <c r="D893" s="23" t="s">
        <v>3809</v>
      </c>
      <c r="E893" s="24"/>
      <c r="F893" s="23"/>
      <c r="G893" s="24">
        <v>1</v>
      </c>
      <c r="H893" s="25" t="s">
        <v>2498</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3810</v>
      </c>
      <c r="D894" s="23" t="s">
        <v>3811</v>
      </c>
      <c r="E894" s="24"/>
      <c r="F894" s="23" t="s">
        <v>3812</v>
      </c>
      <c r="G894" s="24">
        <v>1</v>
      </c>
      <c r="H894" s="25" t="s">
        <v>2498</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3813</v>
      </c>
      <c r="D895" s="23" t="s">
        <v>3814</v>
      </c>
      <c r="E895" s="24"/>
      <c r="F895" s="23"/>
      <c r="G895" s="24">
        <v>7</v>
      </c>
      <c r="H895" s="25" t="s">
        <v>2498</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3815</v>
      </c>
      <c r="D896" s="23" t="s">
        <v>3816</v>
      </c>
      <c r="E896" s="24"/>
      <c r="F896" s="23"/>
      <c r="G896" s="24">
        <v>1</v>
      </c>
      <c r="H896" s="25" t="s">
        <v>2353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3817</v>
      </c>
      <c r="D897" s="23" t="s">
        <v>3818</v>
      </c>
      <c r="E897" s="24"/>
      <c r="F897" s="23"/>
      <c r="G897" s="24">
        <v>1</v>
      </c>
      <c r="H897" s="25" t="s">
        <v>2353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1905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3819</v>
      </c>
      <c r="D899" s="23" t="s">
        <v>3820</v>
      </c>
      <c r="E899" s="24"/>
      <c r="F899" s="22"/>
      <c r="G899" s="24">
        <v>1</v>
      </c>
      <c r="H899" s="25" t="s">
        <v>2353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3821</v>
      </c>
      <c r="D900" s="23" t="s">
        <v>3822</v>
      </c>
      <c r="E900" s="24"/>
      <c r="F900" s="23"/>
      <c r="G900" s="24">
        <v>1</v>
      </c>
      <c r="H900" s="25" t="s">
        <v>2767</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3823</v>
      </c>
      <c r="D901" s="23" t="s">
        <v>3360</v>
      </c>
      <c r="E901" s="24"/>
      <c r="F901" s="23"/>
      <c r="G901" s="24">
        <v>1</v>
      </c>
      <c r="H901" s="25" t="s">
        <v>2353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3824</v>
      </c>
      <c r="D902" s="23" t="s">
        <v>3691</v>
      </c>
      <c r="E902" s="24"/>
      <c r="F902" s="23"/>
      <c r="G902" s="24">
        <v>1</v>
      </c>
      <c r="H902" s="25" t="s">
        <v>551</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3825</v>
      </c>
      <c r="D903" s="23" t="s">
        <v>3826</v>
      </c>
      <c r="E903" s="24"/>
      <c r="F903" s="22"/>
      <c r="G903" s="24">
        <v>1</v>
      </c>
      <c r="H903" s="25" t="s">
        <v>2353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3827</v>
      </c>
      <c r="D904" s="23" t="s">
        <v>3828</v>
      </c>
      <c r="E904" s="24"/>
      <c r="F904" s="22"/>
      <c r="G904" s="24">
        <v>1</v>
      </c>
      <c r="H904" s="25" t="s">
        <v>551</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3829</v>
      </c>
      <c r="D905" s="23" t="s">
        <v>3691</v>
      </c>
      <c r="E905" s="24"/>
      <c r="F905" s="22"/>
      <c r="G905" s="24">
        <v>1</v>
      </c>
      <c r="H905" s="25" t="s">
        <v>551</v>
      </c>
      <c r="I905" s="26">
        <v>42856</v>
      </c>
      <c r="J905" s="26">
        <v>42856</v>
      </c>
      <c r="K905" s="35">
        <v>4200</v>
      </c>
      <c r="L905" s="28">
        <v>3668</v>
      </c>
      <c r="M905" s="28">
        <v>3990</v>
      </c>
      <c r="N905" s="29">
        <v>0.84</v>
      </c>
      <c r="O905" s="28">
        <v>3350</v>
      </c>
      <c r="P905" s="34"/>
      <c r="Q905" s="31" t="s">
        <v>487</v>
      </c>
    </row>
    <row r="906" ht="15.75" customHeight="1" spans="1:18">
      <c r="A906" s="18">
        <v>899</v>
      </c>
      <c r="B906" s="46"/>
      <c r="C906" s="22" t="s">
        <v>3830</v>
      </c>
      <c r="D906" s="23" t="s">
        <v>3831</v>
      </c>
      <c r="E906" s="24"/>
      <c r="F906" s="22"/>
      <c r="G906" s="24">
        <v>1</v>
      </c>
      <c r="H906" s="25" t="s">
        <v>2486</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3832</v>
      </c>
      <c r="D907" s="23" t="s">
        <v>3833</v>
      </c>
      <c r="E907" s="24"/>
      <c r="F907" s="22"/>
      <c r="G907" s="24">
        <v>1</v>
      </c>
      <c r="H907" s="25" t="s">
        <v>551</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3834</v>
      </c>
      <c r="D908" s="23" t="s">
        <v>3835</v>
      </c>
      <c r="E908" s="24"/>
      <c r="F908" s="22"/>
      <c r="G908" s="24">
        <v>1</v>
      </c>
      <c r="H908" s="25" t="s">
        <v>551</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3836</v>
      </c>
      <c r="D909" s="23" t="s">
        <v>2428</v>
      </c>
      <c r="E909" s="24"/>
      <c r="F909" s="22"/>
      <c r="G909" s="24">
        <v>1</v>
      </c>
      <c r="H909" s="25" t="s">
        <v>551</v>
      </c>
      <c r="I909" s="26">
        <v>42036</v>
      </c>
      <c r="J909" s="26">
        <v>42036</v>
      </c>
      <c r="K909" s="27">
        <v>1800</v>
      </c>
      <c r="L909" s="28">
        <v>574.5</v>
      </c>
      <c r="M909" s="28">
        <v>1710</v>
      </c>
      <c r="N909" s="29">
        <v>0.65</v>
      </c>
      <c r="O909" s="28">
        <v>1110</v>
      </c>
      <c r="P909" s="34"/>
      <c r="Q909" s="31" t="s">
        <v>487</v>
      </c>
    </row>
    <row r="910" ht="15.75" customHeight="1" spans="1:18">
      <c r="A910" s="18">
        <v>903</v>
      </c>
      <c r="B910" s="46"/>
      <c r="C910" s="22" t="s">
        <v>3837</v>
      </c>
      <c r="D910" s="23" t="s">
        <v>3838</v>
      </c>
      <c r="E910" s="24"/>
      <c r="F910" s="22"/>
      <c r="G910" s="24">
        <v>1</v>
      </c>
      <c r="H910" s="25" t="s">
        <v>551</v>
      </c>
      <c r="I910" s="26">
        <v>42064</v>
      </c>
      <c r="J910" s="26">
        <v>42064</v>
      </c>
      <c r="K910" s="27">
        <v>1200</v>
      </c>
      <c r="L910" s="28">
        <v>402</v>
      </c>
      <c r="M910" s="28">
        <v>1020</v>
      </c>
      <c r="N910" s="29">
        <v>0.49</v>
      </c>
      <c r="O910" s="28">
        <v>500</v>
      </c>
      <c r="P910" s="34"/>
      <c r="Q910" s="31" t="s">
        <v>487</v>
      </c>
    </row>
    <row r="911" ht="15.75" customHeight="1" spans="1:18">
      <c r="A911" s="18">
        <v>904</v>
      </c>
      <c r="B911" s="46"/>
      <c r="C911" s="22" t="s">
        <v>3839</v>
      </c>
      <c r="D911" s="23" t="s">
        <v>3840</v>
      </c>
      <c r="E911" s="24"/>
      <c r="F911" s="22"/>
      <c r="G911" s="24">
        <v>1</v>
      </c>
      <c r="H911" s="25" t="s">
        <v>551</v>
      </c>
      <c r="I911" s="26">
        <v>42522</v>
      </c>
      <c r="J911" s="26">
        <v>42522</v>
      </c>
      <c r="K911" s="27">
        <v>1300</v>
      </c>
      <c r="L911" s="28">
        <v>744.34</v>
      </c>
      <c r="M911" s="28">
        <v>1260</v>
      </c>
      <c r="N911" s="29">
        <v>0.77</v>
      </c>
      <c r="O911" s="28">
        <v>970</v>
      </c>
      <c r="P911" s="34"/>
      <c r="Q911" s="31" t="s">
        <v>487</v>
      </c>
    </row>
    <row r="912" ht="15.75" customHeight="1" spans="1:18">
      <c r="A912" s="18">
        <v>905</v>
      </c>
      <c r="B912" s="46"/>
      <c r="C912" s="22" t="s">
        <v>3841</v>
      </c>
      <c r="D912" s="23" t="s">
        <v>3842</v>
      </c>
      <c r="E912" s="24"/>
      <c r="F912" s="22"/>
      <c r="G912" s="24">
        <v>2</v>
      </c>
      <c r="H912" s="25" t="s">
        <v>551</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3843</v>
      </c>
      <c r="D913" s="23" t="s">
        <v>2410</v>
      </c>
      <c r="E913" s="24"/>
      <c r="F913" s="22"/>
      <c r="G913" s="24">
        <v>1</v>
      </c>
      <c r="H913" s="25" t="s">
        <v>551</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3844</v>
      </c>
      <c r="D914" s="23" t="s">
        <v>3845</v>
      </c>
      <c r="E914" s="24"/>
      <c r="F914" s="22"/>
      <c r="G914" s="24">
        <v>1</v>
      </c>
      <c r="H914" s="25" t="s">
        <v>551</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3846</v>
      </c>
      <c r="D915" s="23" t="s">
        <v>2596</v>
      </c>
      <c r="E915" s="24"/>
      <c r="F915" s="22"/>
      <c r="G915" s="24">
        <v>2</v>
      </c>
      <c r="H915" s="25" t="s">
        <v>551</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3847</v>
      </c>
      <c r="D916" s="23" t="s">
        <v>2623</v>
      </c>
      <c r="E916" s="24"/>
      <c r="F916" s="22"/>
      <c r="G916" s="24">
        <v>1</v>
      </c>
      <c r="H916" s="25" t="s">
        <v>2498</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3848</v>
      </c>
      <c r="D917" s="22" t="s">
        <v>3849</v>
      </c>
      <c r="E917" s="24"/>
      <c r="F917" s="22"/>
      <c r="G917" s="24">
        <v>1</v>
      </c>
      <c r="H917" s="25" t="s">
        <v>2498</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3850</v>
      </c>
      <c r="D918" s="23" t="s">
        <v>3851</v>
      </c>
      <c r="E918" s="24"/>
      <c r="F918" s="22"/>
      <c r="G918" s="24">
        <v>1</v>
      </c>
      <c r="H918" s="25" t="s">
        <v>2498</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3852</v>
      </c>
      <c r="D919" s="23" t="s">
        <v>2986</v>
      </c>
      <c r="E919" s="24"/>
      <c r="F919" s="22"/>
      <c r="G919" s="24">
        <v>1</v>
      </c>
      <c r="H919" s="25" t="s">
        <v>2353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3853</v>
      </c>
      <c r="D920" s="23" t="s">
        <v>3639</v>
      </c>
      <c r="E920" s="24"/>
      <c r="F920" s="22"/>
      <c r="G920" s="24">
        <v>1</v>
      </c>
      <c r="H920" s="25" t="s">
        <v>551</v>
      </c>
      <c r="I920" s="26">
        <v>42583</v>
      </c>
      <c r="J920" s="26">
        <v>42583</v>
      </c>
      <c r="K920" s="27">
        <v>980</v>
      </c>
      <c r="L920" s="28">
        <v>592</v>
      </c>
      <c r="M920" s="28">
        <v>930</v>
      </c>
      <c r="N920" s="29">
        <v>0.73</v>
      </c>
      <c r="O920" s="28">
        <v>680</v>
      </c>
      <c r="P920" s="34"/>
      <c r="Q920" s="31" t="s">
        <v>487</v>
      </c>
    </row>
    <row r="921" ht="15.75" customHeight="1" spans="1:17">
      <c r="A921" s="18">
        <v>914</v>
      </c>
      <c r="B921" s="46"/>
      <c r="C921" s="22" t="s">
        <v>3854</v>
      </c>
      <c r="D921" s="23" t="s">
        <v>2927</v>
      </c>
      <c r="E921" s="24"/>
      <c r="F921" s="22"/>
      <c r="G921" s="24">
        <v>1</v>
      </c>
      <c r="H921" s="25" t="s">
        <v>551</v>
      </c>
      <c r="I921" s="26">
        <v>42583</v>
      </c>
      <c r="J921" s="26">
        <v>42583</v>
      </c>
      <c r="K921" s="27">
        <v>380</v>
      </c>
      <c r="L921" s="28">
        <v>229.5</v>
      </c>
      <c r="M921" s="28">
        <v>350</v>
      </c>
      <c r="N921" s="29">
        <v>0.73</v>
      </c>
      <c r="O921" s="28">
        <v>260</v>
      </c>
      <c r="P921" s="34"/>
      <c r="Q921" s="31" t="s">
        <v>487</v>
      </c>
    </row>
    <row r="922" ht="15.75" customHeight="1" spans="1:17">
      <c r="A922" s="18">
        <v>915</v>
      </c>
      <c r="B922" s="46"/>
      <c r="C922" s="22" t="s">
        <v>3855</v>
      </c>
      <c r="D922" s="23" t="s">
        <v>3856</v>
      </c>
      <c r="E922" s="24"/>
      <c r="F922" s="22"/>
      <c r="G922" s="24">
        <v>1</v>
      </c>
      <c r="H922" s="25" t="s">
        <v>551</v>
      </c>
      <c r="I922" s="26">
        <v>42583</v>
      </c>
      <c r="J922" s="26">
        <v>42583</v>
      </c>
      <c r="K922" s="27">
        <v>1380</v>
      </c>
      <c r="L922" s="28">
        <v>833.75</v>
      </c>
      <c r="M922" s="28">
        <v>1260</v>
      </c>
      <c r="N922" s="29">
        <v>0.73</v>
      </c>
      <c r="O922" s="28">
        <v>920</v>
      </c>
      <c r="P922" s="34"/>
      <c r="Q922" s="31" t="s">
        <v>487</v>
      </c>
    </row>
    <row r="923" ht="15.75" customHeight="1" spans="1:17">
      <c r="A923" s="18">
        <v>916</v>
      </c>
      <c r="B923" s="46"/>
      <c r="C923" s="22" t="s">
        <v>3857</v>
      </c>
      <c r="D923" s="23" t="s">
        <v>3858</v>
      </c>
      <c r="E923" s="24" t="s">
        <v>3859</v>
      </c>
      <c r="F923" s="22"/>
      <c r="G923" s="24">
        <v>2</v>
      </c>
      <c r="H923" s="25" t="s">
        <v>551</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3860</v>
      </c>
      <c r="D924" s="22" t="s">
        <v>2362</v>
      </c>
      <c r="E924" s="24"/>
      <c r="F924" s="22"/>
      <c r="G924" s="24">
        <v>1</v>
      </c>
      <c r="H924" s="25" t="s">
        <v>551</v>
      </c>
      <c r="I924" s="26">
        <v>42461</v>
      </c>
      <c r="J924" s="26">
        <v>42461</v>
      </c>
      <c r="K924" s="36">
        <v>1380</v>
      </c>
      <c r="L924" s="28">
        <v>746.35</v>
      </c>
      <c r="M924" s="28">
        <v>1260</v>
      </c>
      <c r="N924" s="29">
        <v>0.7</v>
      </c>
      <c r="O924" s="28">
        <v>880</v>
      </c>
      <c r="P924" s="34"/>
      <c r="Q924" s="31" t="s">
        <v>487</v>
      </c>
    </row>
    <row r="925" ht="15.75" customHeight="1" spans="1:17">
      <c r="A925" s="18">
        <v>918</v>
      </c>
      <c r="B925" s="46"/>
      <c r="C925" s="22" t="s">
        <v>3861</v>
      </c>
      <c r="D925" s="23" t="s">
        <v>2506</v>
      </c>
      <c r="E925" s="24"/>
      <c r="F925" s="23"/>
      <c r="G925" s="24">
        <v>1</v>
      </c>
      <c r="H925" s="25" t="s">
        <v>551</v>
      </c>
      <c r="I925" s="26">
        <v>42583</v>
      </c>
      <c r="J925" s="26">
        <v>42583</v>
      </c>
      <c r="K925" s="36">
        <v>1350</v>
      </c>
      <c r="L925" s="28">
        <v>815.5</v>
      </c>
      <c r="M925" s="28">
        <v>1230</v>
      </c>
      <c r="N925" s="29">
        <v>0.73</v>
      </c>
      <c r="O925" s="28">
        <v>900</v>
      </c>
      <c r="P925" s="34"/>
      <c r="Q925" s="31" t="s">
        <v>487</v>
      </c>
    </row>
    <row r="926" ht="15.75" customHeight="1" spans="1:17">
      <c r="A926" s="18">
        <v>919</v>
      </c>
      <c r="B926" s="47"/>
      <c r="C926" s="22" t="s">
        <v>3862</v>
      </c>
      <c r="D926" s="23" t="s">
        <v>3736</v>
      </c>
      <c r="E926" s="24"/>
      <c r="F926" s="22"/>
      <c r="G926" s="24">
        <v>1</v>
      </c>
      <c r="H926" s="25" t="s">
        <v>551</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1942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3863</v>
      </c>
      <c r="D928" s="22" t="s">
        <v>3864</v>
      </c>
      <c r="E928" s="24"/>
      <c r="F928" s="22"/>
      <c r="G928" s="24">
        <v>533</v>
      </c>
      <c r="H928" s="25" t="s">
        <v>2981</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3865</v>
      </c>
      <c r="D929" s="22" t="s">
        <v>3205</v>
      </c>
      <c r="E929" s="24"/>
      <c r="F929" s="22"/>
      <c r="G929" s="24">
        <v>140</v>
      </c>
      <c r="H929" s="25" t="s">
        <v>2981</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3866</v>
      </c>
      <c r="D930" s="23" t="s">
        <v>3205</v>
      </c>
      <c r="E930" s="24"/>
      <c r="F930" s="22"/>
      <c r="G930" s="24">
        <v>155</v>
      </c>
      <c r="H930" s="25" t="s">
        <v>2981</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3867</v>
      </c>
      <c r="D931" s="22" t="s">
        <v>2939</v>
      </c>
      <c r="E931" s="22"/>
      <c r="F931" s="22"/>
      <c r="G931" s="24">
        <v>117</v>
      </c>
      <c r="H931" s="25" t="s">
        <v>2981</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3868</v>
      </c>
      <c r="D932" s="22" t="s">
        <v>3205</v>
      </c>
      <c r="E932" s="22"/>
      <c r="F932" s="22"/>
      <c r="G932" s="24">
        <v>1</v>
      </c>
      <c r="H932" s="25" t="s">
        <v>2353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3869</v>
      </c>
      <c r="D933" s="22" t="s">
        <v>3205</v>
      </c>
      <c r="E933" s="22"/>
      <c r="F933" s="22"/>
      <c r="G933" s="24">
        <v>1</v>
      </c>
      <c r="H933" s="25" t="s">
        <v>2353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3870</v>
      </c>
      <c r="D934" s="22" t="s">
        <v>3871</v>
      </c>
      <c r="E934" s="22"/>
      <c r="F934" s="22"/>
      <c r="G934" s="24">
        <v>1</v>
      </c>
      <c r="H934" s="25" t="s">
        <v>551</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3872</v>
      </c>
      <c r="D935" s="22" t="s">
        <v>2359</v>
      </c>
      <c r="E935" s="22"/>
      <c r="F935" s="22"/>
      <c r="G935" s="24">
        <v>1</v>
      </c>
      <c r="H935" s="25" t="s">
        <v>551</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3873</v>
      </c>
      <c r="D936" s="22" t="s">
        <v>2639</v>
      </c>
      <c r="E936" s="22"/>
      <c r="F936" s="22"/>
      <c r="G936" s="24">
        <v>1</v>
      </c>
      <c r="H936" s="25" t="s">
        <v>551</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3874</v>
      </c>
      <c r="D937" s="22" t="s">
        <v>2368</v>
      </c>
      <c r="E937" s="22"/>
      <c r="F937" s="22"/>
      <c r="G937" s="24">
        <v>1</v>
      </c>
      <c r="H937" s="25" t="s">
        <v>551</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3875</v>
      </c>
      <c r="D938" s="22" t="s">
        <v>2941</v>
      </c>
      <c r="E938" s="22"/>
      <c r="F938" s="22"/>
      <c r="G938" s="24">
        <v>1</v>
      </c>
      <c r="H938" s="25" t="s">
        <v>2353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3876</v>
      </c>
      <c r="D939" s="22" t="s">
        <v>2382</v>
      </c>
      <c r="E939" s="22"/>
      <c r="F939" s="22"/>
      <c r="G939" s="24">
        <v>4</v>
      </c>
      <c r="H939" s="25" t="s">
        <v>551</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3877</v>
      </c>
      <c r="D940" s="22" t="s">
        <v>3878</v>
      </c>
      <c r="E940" s="22"/>
      <c r="F940" s="22"/>
      <c r="G940" s="24">
        <v>1</v>
      </c>
      <c r="H940" s="25" t="s">
        <v>551</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3879</v>
      </c>
      <c r="D941" s="22" t="s">
        <v>3880</v>
      </c>
      <c r="E941" s="22"/>
      <c r="F941" s="22"/>
      <c r="G941" s="24">
        <v>300</v>
      </c>
      <c r="H941" s="25" t="s">
        <v>2981</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3881</v>
      </c>
      <c r="D942" s="22" t="s">
        <v>2561</v>
      </c>
      <c r="E942" s="22"/>
      <c r="F942" s="22"/>
      <c r="G942" s="24">
        <v>1</v>
      </c>
      <c r="H942" s="25" t="s">
        <v>551</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3882</v>
      </c>
      <c r="D943" s="22" t="s">
        <v>3775</v>
      </c>
      <c r="E943" s="22"/>
      <c r="F943" s="22"/>
      <c r="G943" s="24">
        <v>1</v>
      </c>
      <c r="H943" s="25" t="s">
        <v>551</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3883</v>
      </c>
      <c r="D944" s="22" t="s">
        <v>3711</v>
      </c>
      <c r="E944" s="22">
        <v>50</v>
      </c>
      <c r="F944" s="22"/>
      <c r="G944" s="24">
        <v>4</v>
      </c>
      <c r="H944" s="25" t="s">
        <v>551</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3884</v>
      </c>
      <c r="D945" s="22" t="s">
        <v>3885</v>
      </c>
      <c r="E945" s="22">
        <v>36</v>
      </c>
      <c r="F945" s="22"/>
      <c r="G945" s="24">
        <v>6</v>
      </c>
      <c r="H945" s="25" t="s">
        <v>551</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3886</v>
      </c>
      <c r="D946" s="22" t="s">
        <v>3887</v>
      </c>
      <c r="E946" s="22"/>
      <c r="F946" s="22"/>
      <c r="G946" s="24">
        <v>4</v>
      </c>
      <c r="H946" s="25" t="s">
        <v>2981</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3888</v>
      </c>
      <c r="D947" s="22" t="s">
        <v>3889</v>
      </c>
      <c r="E947" s="22"/>
      <c r="F947" s="22"/>
      <c r="G947" s="24">
        <v>4</v>
      </c>
      <c r="H947" s="25" t="s">
        <v>2981</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3890</v>
      </c>
      <c r="D948" s="22" t="s">
        <v>2421</v>
      </c>
      <c r="E948" s="22"/>
      <c r="F948" s="22"/>
      <c r="G948" s="24">
        <v>1</v>
      </c>
      <c r="H948" s="25" t="s">
        <v>551</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3891</v>
      </c>
      <c r="D949" s="22" t="s">
        <v>2911</v>
      </c>
      <c r="E949" s="22"/>
      <c r="F949" s="22"/>
      <c r="G949" s="24">
        <v>1</v>
      </c>
      <c r="H949" s="25" t="s">
        <v>551</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3892</v>
      </c>
      <c r="D950" s="22" t="s">
        <v>3893</v>
      </c>
      <c r="E950" s="22"/>
      <c r="F950" s="22"/>
      <c r="G950" s="24">
        <v>1</v>
      </c>
      <c r="H950" s="25" t="s">
        <v>551</v>
      </c>
      <c r="I950" s="26">
        <v>42795</v>
      </c>
      <c r="J950" s="26">
        <v>42795</v>
      </c>
      <c r="K950" s="27">
        <v>1380</v>
      </c>
      <c r="L950" s="28">
        <v>986.7</v>
      </c>
      <c r="M950" s="28">
        <v>1310</v>
      </c>
      <c r="N950" s="29">
        <v>0.74</v>
      </c>
      <c r="O950" s="28">
        <v>970</v>
      </c>
      <c r="P950" s="34"/>
      <c r="Q950" s="31" t="s">
        <v>488</v>
      </c>
    </row>
    <row r="951" ht="15.75" customHeight="1" spans="1:17">
      <c r="A951" s="18">
        <v>944</v>
      </c>
      <c r="B951" s="46"/>
      <c r="C951" s="22" t="s">
        <v>3894</v>
      </c>
      <c r="D951" s="22" t="s">
        <v>2561</v>
      </c>
      <c r="E951" s="22"/>
      <c r="F951" s="22"/>
      <c r="G951" s="24">
        <v>2</v>
      </c>
      <c r="H951" s="25" t="s">
        <v>551</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3895</v>
      </c>
      <c r="D952" s="23" t="s">
        <v>2641</v>
      </c>
      <c r="E952" s="22"/>
      <c r="F952" s="22"/>
      <c r="G952" s="24">
        <v>1</v>
      </c>
      <c r="H952" s="25" t="s">
        <v>551</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3896</v>
      </c>
      <c r="D953" s="22" t="s">
        <v>3897</v>
      </c>
      <c r="E953" s="22"/>
      <c r="F953" s="22" t="s">
        <v>2366</v>
      </c>
      <c r="G953" s="24">
        <v>1</v>
      </c>
      <c r="H953" s="25" t="s">
        <v>551</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3898</v>
      </c>
      <c r="D954" s="22" t="s">
        <v>2906</v>
      </c>
      <c r="E954" s="24"/>
      <c r="F954" s="23"/>
      <c r="G954" s="24">
        <v>1</v>
      </c>
      <c r="H954" s="25" t="s">
        <v>551</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3899</v>
      </c>
      <c r="D955" s="22" t="s">
        <v>3900</v>
      </c>
      <c r="E955" s="24"/>
      <c r="F955" s="22"/>
      <c r="G955" s="24">
        <v>1</v>
      </c>
      <c r="H955" s="25" t="s">
        <v>551</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3901</v>
      </c>
      <c r="D956" s="22" t="s">
        <v>2434</v>
      </c>
      <c r="E956" s="24"/>
      <c r="F956" s="22"/>
      <c r="G956" s="24">
        <v>1</v>
      </c>
      <c r="H956" s="25" t="s">
        <v>551</v>
      </c>
      <c r="I956" s="26">
        <v>43115</v>
      </c>
      <c r="J956" s="26">
        <v>43115</v>
      </c>
      <c r="K956" s="27">
        <v>635</v>
      </c>
      <c r="L956" s="28">
        <v>500.92</v>
      </c>
      <c r="M956" s="28">
        <v>640</v>
      </c>
      <c r="N956" s="29">
        <v>0.88</v>
      </c>
      <c r="O956" s="28">
        <v>560</v>
      </c>
      <c r="P956" s="34"/>
      <c r="Q956" s="31" t="s">
        <v>488</v>
      </c>
    </row>
    <row r="957" ht="15.75" customHeight="1" spans="1:17">
      <c r="A957" s="18">
        <v>950</v>
      </c>
      <c r="B957" s="46"/>
      <c r="C957" s="22" t="s">
        <v>3902</v>
      </c>
      <c r="D957" s="22" t="s">
        <v>3266</v>
      </c>
      <c r="E957" s="24"/>
      <c r="F957" s="22"/>
      <c r="G957" s="24">
        <v>1</v>
      </c>
      <c r="H957" s="25" t="s">
        <v>551</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3903</v>
      </c>
      <c r="D958" s="22" t="s">
        <v>3803</v>
      </c>
      <c r="E958" s="24"/>
      <c r="F958" s="22"/>
      <c r="G958" s="24">
        <v>1</v>
      </c>
      <c r="H958" s="25" t="s">
        <v>551</v>
      </c>
      <c r="I958" s="26">
        <v>40725</v>
      </c>
      <c r="J958" s="26">
        <v>40725</v>
      </c>
      <c r="K958" s="36">
        <v>2900</v>
      </c>
      <c r="L958" s="28">
        <v>144.8</v>
      </c>
      <c r="M958" s="28">
        <v>1890</v>
      </c>
      <c r="N958" s="29">
        <v>0.15</v>
      </c>
      <c r="O958" s="28">
        <v>280</v>
      </c>
      <c r="P958" s="34"/>
      <c r="Q958" s="31" t="s">
        <v>488</v>
      </c>
    </row>
    <row r="959" ht="15.75" customHeight="1" spans="1:17">
      <c r="A959" s="18">
        <v>952</v>
      </c>
      <c r="B959" s="46"/>
      <c r="C959" s="22" t="s">
        <v>3904</v>
      </c>
      <c r="D959" s="22" t="s">
        <v>3905</v>
      </c>
      <c r="E959" s="24"/>
      <c r="F959" s="22"/>
      <c r="G959" s="24">
        <v>1</v>
      </c>
      <c r="H959" s="25" t="s">
        <v>551</v>
      </c>
      <c r="I959" s="26">
        <v>40725</v>
      </c>
      <c r="J959" s="26">
        <v>40725</v>
      </c>
      <c r="K959" s="36">
        <v>1900</v>
      </c>
      <c r="L959" s="28">
        <v>95.2</v>
      </c>
      <c r="M959" s="28">
        <v>1240</v>
      </c>
      <c r="N959" s="29">
        <v>0.15</v>
      </c>
      <c r="O959" s="28">
        <v>190</v>
      </c>
      <c r="P959" s="34"/>
      <c r="Q959" s="31" t="s">
        <v>488</v>
      </c>
    </row>
    <row r="960" ht="15.75" customHeight="1" spans="1:17">
      <c r="A960" s="18">
        <v>953</v>
      </c>
      <c r="B960" s="46"/>
      <c r="C960" s="22" t="s">
        <v>3906</v>
      </c>
      <c r="D960" s="22" t="s">
        <v>3907</v>
      </c>
      <c r="E960" s="24"/>
      <c r="F960" s="22"/>
      <c r="G960" s="24">
        <v>1</v>
      </c>
      <c r="H960" s="25" t="s">
        <v>551</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3908</v>
      </c>
      <c r="D961" s="22" t="s">
        <v>3909</v>
      </c>
      <c r="E961" s="24"/>
      <c r="F961" s="22"/>
      <c r="G961" s="24">
        <v>1</v>
      </c>
      <c r="H961" s="25" t="s">
        <v>551</v>
      </c>
      <c r="I961" s="26">
        <v>40756</v>
      </c>
      <c r="J961" s="26">
        <v>40756</v>
      </c>
      <c r="K961" s="36">
        <v>2150</v>
      </c>
      <c r="L961" s="28">
        <v>107.6</v>
      </c>
      <c r="M961" s="28">
        <v>1850</v>
      </c>
      <c r="N961" s="29">
        <v>0.23</v>
      </c>
      <c r="O961" s="28">
        <v>430</v>
      </c>
      <c r="P961" s="34"/>
      <c r="Q961" s="31" t="s">
        <v>488</v>
      </c>
    </row>
    <row r="962" ht="15.75" customHeight="1" spans="1:17">
      <c r="A962" s="18">
        <v>955</v>
      </c>
      <c r="B962" s="46"/>
      <c r="C962" s="22" t="s">
        <v>3910</v>
      </c>
      <c r="D962" s="22" t="s">
        <v>2362</v>
      </c>
      <c r="E962" s="24"/>
      <c r="F962" s="22"/>
      <c r="G962" s="24">
        <v>1</v>
      </c>
      <c r="H962" s="25" t="s">
        <v>551</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3911</v>
      </c>
      <c r="D963" s="22" t="s">
        <v>3280</v>
      </c>
      <c r="E963" s="24"/>
      <c r="F963" s="22"/>
      <c r="G963" s="24">
        <v>1</v>
      </c>
      <c r="H963" s="25" t="s">
        <v>551</v>
      </c>
      <c r="I963" s="26">
        <v>42036</v>
      </c>
      <c r="J963" s="26">
        <v>42036</v>
      </c>
      <c r="K963" s="27">
        <v>1800</v>
      </c>
      <c r="L963" s="28">
        <v>574.5</v>
      </c>
      <c r="M963" s="28">
        <v>1710</v>
      </c>
      <c r="N963" s="29">
        <v>0.65</v>
      </c>
      <c r="O963" s="28">
        <v>1110</v>
      </c>
      <c r="P963" s="34"/>
      <c r="Q963" s="31" t="s">
        <v>488</v>
      </c>
    </row>
    <row r="964" ht="15.75" customHeight="1" spans="1:17">
      <c r="A964" s="18">
        <v>957</v>
      </c>
      <c r="B964" s="46"/>
      <c r="C964" s="22" t="s">
        <v>3912</v>
      </c>
      <c r="D964" s="22" t="s">
        <v>3913</v>
      </c>
      <c r="E964" s="24"/>
      <c r="F964" s="22"/>
      <c r="G964" s="24">
        <v>1</v>
      </c>
      <c r="H964" s="25" t="s">
        <v>551</v>
      </c>
      <c r="I964" s="26">
        <v>42125</v>
      </c>
      <c r="J964" s="26">
        <v>42125</v>
      </c>
      <c r="K964" s="27">
        <v>1238</v>
      </c>
      <c r="L964" s="28">
        <v>454</v>
      </c>
      <c r="M964" s="28">
        <v>1140</v>
      </c>
      <c r="N964" s="29">
        <v>0.61</v>
      </c>
      <c r="O964" s="28">
        <v>700</v>
      </c>
      <c r="P964" s="34"/>
      <c r="Q964" s="31" t="s">
        <v>488</v>
      </c>
    </row>
    <row r="965" ht="15.75" customHeight="1" spans="1:17">
      <c r="A965" s="18">
        <v>958</v>
      </c>
      <c r="B965" s="46"/>
      <c r="C965" s="22" t="s">
        <v>3914</v>
      </c>
      <c r="D965" s="22" t="s">
        <v>2570</v>
      </c>
      <c r="E965" s="24"/>
      <c r="F965" s="22"/>
      <c r="G965" s="24">
        <v>1</v>
      </c>
      <c r="H965" s="25" t="s">
        <v>551</v>
      </c>
      <c r="I965" s="26">
        <v>42005</v>
      </c>
      <c r="J965" s="26">
        <v>42005</v>
      </c>
      <c r="K965" s="27">
        <v>4500</v>
      </c>
      <c r="L965" s="28">
        <v>1365</v>
      </c>
      <c r="M965" s="28">
        <v>4280</v>
      </c>
      <c r="N965" s="29">
        <v>0.65</v>
      </c>
      <c r="O965" s="28">
        <v>2780</v>
      </c>
      <c r="P965" s="34"/>
      <c r="Q965" s="31" t="s">
        <v>488</v>
      </c>
    </row>
    <row r="966" ht="15.75" customHeight="1" spans="1:17">
      <c r="A966" s="18">
        <v>959</v>
      </c>
      <c r="B966" s="46"/>
      <c r="C966" s="22" t="s">
        <v>3915</v>
      </c>
      <c r="D966" s="22" t="s">
        <v>3916</v>
      </c>
      <c r="E966" s="24"/>
      <c r="F966" s="22"/>
      <c r="G966" s="24">
        <v>1</v>
      </c>
      <c r="H966" s="25" t="s">
        <v>551</v>
      </c>
      <c r="I966" s="26">
        <v>42005</v>
      </c>
      <c r="J966" s="26">
        <v>42005</v>
      </c>
      <c r="K966" s="27">
        <v>550</v>
      </c>
      <c r="L966" s="28">
        <v>166.76</v>
      </c>
      <c r="M966" s="28">
        <v>510</v>
      </c>
      <c r="N966" s="29">
        <v>0.58</v>
      </c>
      <c r="O966" s="28">
        <v>300</v>
      </c>
      <c r="P966" s="34"/>
      <c r="Q966" s="31" t="s">
        <v>488</v>
      </c>
    </row>
    <row r="967" ht="15.75" customHeight="1" spans="1:17">
      <c r="A967" s="18">
        <v>960</v>
      </c>
      <c r="B967" s="46"/>
      <c r="C967" s="22" t="s">
        <v>3917</v>
      </c>
      <c r="D967" s="22" t="s">
        <v>2394</v>
      </c>
      <c r="E967" s="24"/>
      <c r="F967" s="22"/>
      <c r="G967" s="24">
        <v>1</v>
      </c>
      <c r="H967" s="25" t="s">
        <v>551</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3918</v>
      </c>
      <c r="D968" s="22" t="s">
        <v>2959</v>
      </c>
      <c r="E968" s="24"/>
      <c r="F968" s="22"/>
      <c r="G968" s="24">
        <v>1</v>
      </c>
      <c r="H968" s="25" t="s">
        <v>551</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3919</v>
      </c>
      <c r="D969" s="22" t="s">
        <v>2362</v>
      </c>
      <c r="E969" s="24"/>
      <c r="F969" s="22"/>
      <c r="G969" s="24">
        <v>1</v>
      </c>
      <c r="H969" s="25" t="s">
        <v>551</v>
      </c>
      <c r="I969" s="26">
        <v>42309</v>
      </c>
      <c r="J969" s="26">
        <v>42309</v>
      </c>
      <c r="K969" s="27">
        <v>1375</v>
      </c>
      <c r="L969" s="28">
        <v>634.82</v>
      </c>
      <c r="M969" s="28">
        <v>1250</v>
      </c>
      <c r="N969" s="29">
        <v>0.66</v>
      </c>
      <c r="O969" s="28">
        <v>830</v>
      </c>
      <c r="P969" s="34"/>
      <c r="Q969" s="31" t="s">
        <v>488</v>
      </c>
    </row>
    <row r="970" ht="15.75" customHeight="1" spans="1:17">
      <c r="A970" s="18">
        <v>963</v>
      </c>
      <c r="B970" s="46"/>
      <c r="C970" s="22" t="s">
        <v>3920</v>
      </c>
      <c r="D970" s="22" t="s">
        <v>3921</v>
      </c>
      <c r="E970" s="24"/>
      <c r="F970" s="22"/>
      <c r="G970" s="24">
        <v>1</v>
      </c>
      <c r="H970" s="25" t="s">
        <v>551</v>
      </c>
      <c r="I970" s="26">
        <v>42401</v>
      </c>
      <c r="J970" s="26">
        <v>42401</v>
      </c>
      <c r="K970" s="36">
        <v>843.6</v>
      </c>
      <c r="L970" s="28">
        <v>429.44</v>
      </c>
      <c r="M970" s="28">
        <v>800</v>
      </c>
      <c r="N970" s="29">
        <v>0.68</v>
      </c>
      <c r="O970" s="28">
        <v>540</v>
      </c>
      <c r="P970" s="34"/>
      <c r="Q970" s="31" t="s">
        <v>488</v>
      </c>
    </row>
    <row r="971" ht="15.75" customHeight="1" spans="1:17">
      <c r="A971" s="18">
        <v>964</v>
      </c>
      <c r="B971" s="46"/>
      <c r="C971" s="22" t="s">
        <v>3922</v>
      </c>
      <c r="D971" s="22" t="s">
        <v>2646</v>
      </c>
      <c r="E971" s="24"/>
      <c r="F971" s="22"/>
      <c r="G971" s="24">
        <v>1</v>
      </c>
      <c r="H971" s="25" t="s">
        <v>551</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3923</v>
      </c>
      <c r="D972" s="22" t="s">
        <v>2394</v>
      </c>
      <c r="E972" s="24"/>
      <c r="F972" s="22"/>
      <c r="G972" s="24">
        <v>1</v>
      </c>
      <c r="H972" s="25" t="s">
        <v>626</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3924</v>
      </c>
      <c r="D973" s="22" t="s">
        <v>3925</v>
      </c>
      <c r="E973" s="24"/>
      <c r="F973" s="22"/>
      <c r="G973" s="24">
        <v>1</v>
      </c>
      <c r="H973" s="25" t="s">
        <v>551</v>
      </c>
      <c r="I973" s="26">
        <v>42522</v>
      </c>
      <c r="J973" s="26">
        <v>42522</v>
      </c>
      <c r="K973" s="27">
        <v>1050</v>
      </c>
      <c r="L973" s="28">
        <v>600.99</v>
      </c>
      <c r="M973" s="28">
        <v>950</v>
      </c>
      <c r="N973" s="29">
        <v>0.65</v>
      </c>
      <c r="O973" s="28">
        <v>620</v>
      </c>
      <c r="P973" s="34"/>
      <c r="Q973" s="31" t="s">
        <v>488</v>
      </c>
    </row>
    <row r="974" ht="15.75" customHeight="1" spans="1:17">
      <c r="A974" s="18">
        <v>967</v>
      </c>
      <c r="B974" s="46"/>
      <c r="C974" s="22" t="s">
        <v>3926</v>
      </c>
      <c r="D974" s="22" t="s">
        <v>3927</v>
      </c>
      <c r="E974" s="24"/>
      <c r="F974" s="22"/>
      <c r="G974" s="24">
        <v>1</v>
      </c>
      <c r="H974" s="25" t="s">
        <v>551</v>
      </c>
      <c r="I974" s="26">
        <v>42522</v>
      </c>
      <c r="J974" s="26">
        <v>42522</v>
      </c>
      <c r="K974" s="27">
        <v>1215</v>
      </c>
      <c r="L974" s="28">
        <v>695.52</v>
      </c>
      <c r="M974" s="28">
        <v>1090</v>
      </c>
      <c r="N974" s="29">
        <v>0.65</v>
      </c>
      <c r="O974" s="28">
        <v>710</v>
      </c>
      <c r="P974" s="34"/>
      <c r="Q974" s="31" t="s">
        <v>488</v>
      </c>
    </row>
    <row r="975" ht="15.75" customHeight="1" spans="1:17">
      <c r="A975" s="18">
        <v>968</v>
      </c>
      <c r="B975" s="46"/>
      <c r="C975" s="22" t="s">
        <v>3928</v>
      </c>
      <c r="D975" s="22" t="s">
        <v>2390</v>
      </c>
      <c r="E975" s="24"/>
      <c r="F975" s="22"/>
      <c r="G975" s="24">
        <v>1</v>
      </c>
      <c r="H975" s="25" t="s">
        <v>551</v>
      </c>
      <c r="I975" s="26">
        <v>42522</v>
      </c>
      <c r="J975" s="26">
        <v>42522</v>
      </c>
      <c r="K975" s="27">
        <v>1300</v>
      </c>
      <c r="L975" s="28">
        <v>744.34</v>
      </c>
      <c r="M975" s="28">
        <v>1260</v>
      </c>
      <c r="N975" s="29">
        <v>0.77</v>
      </c>
      <c r="O975" s="28">
        <v>970</v>
      </c>
      <c r="P975" s="34"/>
      <c r="Q975" s="31" t="s">
        <v>488</v>
      </c>
    </row>
    <row r="976" ht="15.75" customHeight="1" spans="1:17">
      <c r="A976" s="18">
        <v>969</v>
      </c>
      <c r="B976" s="46"/>
      <c r="C976" s="22" t="s">
        <v>3929</v>
      </c>
      <c r="D976" s="22" t="s">
        <v>3930</v>
      </c>
      <c r="E976" s="24"/>
      <c r="F976" s="22"/>
      <c r="G976" s="24">
        <v>1</v>
      </c>
      <c r="H976" s="25" t="s">
        <v>551</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3931</v>
      </c>
      <c r="D977" s="22" t="s">
        <v>3932</v>
      </c>
      <c r="E977" s="24"/>
      <c r="F977" s="22"/>
      <c r="G977" s="24">
        <v>1</v>
      </c>
      <c r="H977" s="25" t="s">
        <v>551</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3933</v>
      </c>
      <c r="D978" s="22" t="s">
        <v>2365</v>
      </c>
      <c r="E978" s="24"/>
      <c r="F978" s="22" t="s">
        <v>2366</v>
      </c>
      <c r="G978" s="24">
        <v>2</v>
      </c>
      <c r="H978" s="25" t="s">
        <v>551</v>
      </c>
      <c r="I978" s="26">
        <v>42614</v>
      </c>
      <c r="J978" s="26">
        <v>42614</v>
      </c>
      <c r="K978" s="27">
        <v>5400</v>
      </c>
      <c r="L978" s="28">
        <v>3348</v>
      </c>
      <c r="M978" s="28">
        <v>4860</v>
      </c>
      <c r="N978" s="29">
        <v>0.68</v>
      </c>
      <c r="O978" s="28">
        <v>3300</v>
      </c>
      <c r="P978" s="34"/>
      <c r="Q978" s="31" t="s">
        <v>488</v>
      </c>
    </row>
    <row r="979" ht="15.75" customHeight="1" spans="1:17">
      <c r="A979" s="18">
        <v>972</v>
      </c>
      <c r="B979" s="46"/>
      <c r="C979" s="22" t="s">
        <v>3934</v>
      </c>
      <c r="D979" s="22" t="s">
        <v>3280</v>
      </c>
      <c r="E979" s="24" t="s">
        <v>2429</v>
      </c>
      <c r="F979" s="22"/>
      <c r="G979" s="24">
        <v>1</v>
      </c>
      <c r="H979" s="25" t="s">
        <v>551</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3935</v>
      </c>
      <c r="D980" s="22" t="s">
        <v>3936</v>
      </c>
      <c r="E980" s="24"/>
      <c r="F980" s="22"/>
      <c r="G980" s="24">
        <v>1</v>
      </c>
      <c r="H980" s="25" t="s">
        <v>551</v>
      </c>
      <c r="I980" s="26">
        <v>42826</v>
      </c>
      <c r="J980" s="26">
        <v>42826</v>
      </c>
      <c r="K980" s="27">
        <v>750</v>
      </c>
      <c r="L980" s="28">
        <v>581.7</v>
      </c>
      <c r="M980" s="28">
        <v>710</v>
      </c>
      <c r="N980" s="29">
        <v>0.75</v>
      </c>
      <c r="O980" s="28">
        <v>530</v>
      </c>
      <c r="P980" s="34"/>
      <c r="Q980" s="31" t="s">
        <v>488</v>
      </c>
    </row>
    <row r="981" ht="15.75" customHeight="1" spans="1:17">
      <c r="A981" s="18">
        <v>974</v>
      </c>
      <c r="B981" s="46"/>
      <c r="C981" s="22" t="s">
        <v>3937</v>
      </c>
      <c r="D981" s="22" t="s">
        <v>3736</v>
      </c>
      <c r="E981" s="24"/>
      <c r="F981" s="22"/>
      <c r="G981" s="24">
        <v>1</v>
      </c>
      <c r="H981" s="25" t="s">
        <v>551</v>
      </c>
      <c r="I981" s="26">
        <v>42826</v>
      </c>
      <c r="J981" s="26">
        <v>42826</v>
      </c>
      <c r="K981" s="27">
        <v>2100</v>
      </c>
      <c r="L981" s="28">
        <v>105</v>
      </c>
      <c r="M981" s="28">
        <v>2040</v>
      </c>
      <c r="N981" s="29">
        <v>0.83</v>
      </c>
      <c r="O981" s="28">
        <v>1690</v>
      </c>
      <c r="P981" s="34"/>
      <c r="Q981" s="31" t="s">
        <v>488</v>
      </c>
    </row>
    <row r="982" ht="15.75" customHeight="1" spans="1:17">
      <c r="A982" s="18">
        <v>975</v>
      </c>
      <c r="B982" s="46"/>
      <c r="C982" s="22" t="s">
        <v>3938</v>
      </c>
      <c r="D982" s="22" t="s">
        <v>2410</v>
      </c>
      <c r="E982" s="24"/>
      <c r="F982" s="22" t="s">
        <v>3939</v>
      </c>
      <c r="G982" s="24">
        <v>2</v>
      </c>
      <c r="H982" s="25" t="s">
        <v>551</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3940</v>
      </c>
      <c r="D983" s="22" t="s">
        <v>2713</v>
      </c>
      <c r="E983" s="24"/>
      <c r="F983" s="22"/>
      <c r="G983" s="24">
        <v>1</v>
      </c>
      <c r="H983" s="25" t="s">
        <v>551</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3941</v>
      </c>
      <c r="D984" s="22" t="s">
        <v>2421</v>
      </c>
      <c r="E984" s="24"/>
      <c r="F984" s="22"/>
      <c r="G984" s="24">
        <v>3</v>
      </c>
      <c r="H984" s="25" t="s">
        <v>551</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3942</v>
      </c>
      <c r="D985" s="22" t="s">
        <v>3943</v>
      </c>
      <c r="E985" s="24"/>
      <c r="F985" s="22"/>
      <c r="G985" s="24">
        <v>1</v>
      </c>
      <c r="H985" s="25" t="s">
        <v>2486</v>
      </c>
      <c r="I985" s="26">
        <v>43312</v>
      </c>
      <c r="J985" s="26">
        <v>43312</v>
      </c>
      <c r="K985" s="36">
        <v>8400</v>
      </c>
      <c r="L985" s="28">
        <v>8134</v>
      </c>
      <c r="M985" s="28">
        <v>8400</v>
      </c>
      <c r="N985" s="29">
        <v>0.91</v>
      </c>
      <c r="O985" s="28">
        <v>7640</v>
      </c>
      <c r="P985" s="34"/>
      <c r="Q985" s="31" t="s">
        <v>488</v>
      </c>
    </row>
    <row r="986" ht="15.75" customHeight="1" spans="1:17">
      <c r="A986" s="18">
        <v>979</v>
      </c>
      <c r="B986" s="46"/>
      <c r="C986" s="22" t="s">
        <v>3944</v>
      </c>
      <c r="D986" s="22" t="s">
        <v>3738</v>
      </c>
      <c r="E986" s="24"/>
      <c r="F986" s="22"/>
      <c r="G986" s="24">
        <v>1</v>
      </c>
      <c r="H986" s="25" t="s">
        <v>551</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3945</v>
      </c>
      <c r="D987" s="22" t="s">
        <v>3740</v>
      </c>
      <c r="E987" s="24"/>
      <c r="F987" s="22"/>
      <c r="G987" s="24">
        <v>1</v>
      </c>
      <c r="H987" s="25" t="s">
        <v>551</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3946</v>
      </c>
      <c r="D988" s="22" t="s">
        <v>3742</v>
      </c>
      <c r="E988" s="24" t="s">
        <v>3743</v>
      </c>
      <c r="F988" s="22" t="s">
        <v>3744</v>
      </c>
      <c r="G988" s="24">
        <v>1</v>
      </c>
      <c r="H988" s="25" t="s">
        <v>551</v>
      </c>
      <c r="I988" s="26">
        <v>42795</v>
      </c>
      <c r="J988" s="26">
        <v>42795</v>
      </c>
      <c r="K988" s="36">
        <v>9000</v>
      </c>
      <c r="L988" s="28">
        <v>6435</v>
      </c>
      <c r="M988" s="28">
        <v>8500</v>
      </c>
      <c r="N988" s="29">
        <v>0.83</v>
      </c>
      <c r="O988" s="28">
        <v>7060</v>
      </c>
      <c r="P988" s="34"/>
      <c r="Q988" s="31" t="s">
        <v>488</v>
      </c>
    </row>
    <row r="989" ht="15.75" customHeight="1" spans="1:17">
      <c r="A989" s="18">
        <v>982</v>
      </c>
      <c r="B989" s="46"/>
      <c r="C989" s="22" t="s">
        <v>3947</v>
      </c>
      <c r="D989" s="22" t="s">
        <v>3746</v>
      </c>
      <c r="E989" s="24"/>
      <c r="F989" s="22" t="s">
        <v>3747</v>
      </c>
      <c r="G989" s="24">
        <v>1</v>
      </c>
      <c r="H989" s="25" t="s">
        <v>551</v>
      </c>
      <c r="I989" s="26">
        <v>42795</v>
      </c>
      <c r="J989" s="26">
        <v>42795</v>
      </c>
      <c r="K989" s="43">
        <v>6000</v>
      </c>
      <c r="L989" s="28">
        <v>4290</v>
      </c>
      <c r="M989" s="28">
        <v>5820</v>
      </c>
      <c r="N989" s="29">
        <v>0.83</v>
      </c>
      <c r="O989" s="28">
        <v>4830</v>
      </c>
      <c r="P989" s="34"/>
      <c r="Q989" s="31" t="s">
        <v>488</v>
      </c>
    </row>
    <row r="990" ht="15.75" customHeight="1" spans="1:17">
      <c r="A990" s="18">
        <v>983</v>
      </c>
      <c r="B990" s="46"/>
      <c r="C990" s="22" t="s">
        <v>3948</v>
      </c>
      <c r="D990" s="22" t="s">
        <v>3749</v>
      </c>
      <c r="E990" s="24"/>
      <c r="F990" s="22" t="s">
        <v>3750</v>
      </c>
      <c r="G990" s="24">
        <v>1</v>
      </c>
      <c r="H990" s="25" t="s">
        <v>551</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3949</v>
      </c>
      <c r="D991" s="22" t="s">
        <v>2596</v>
      </c>
      <c r="E991" s="24"/>
      <c r="F991" s="22"/>
      <c r="G991" s="24">
        <v>1</v>
      </c>
      <c r="H991" s="25" t="s">
        <v>551</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3950</v>
      </c>
      <c r="D992" s="22" t="s">
        <v>3951</v>
      </c>
      <c r="E992" s="24"/>
      <c r="F992" s="22"/>
      <c r="G992" s="24">
        <v>1</v>
      </c>
      <c r="H992" s="25" t="s">
        <v>551</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3952</v>
      </c>
      <c r="D993" s="22" t="s">
        <v>3849</v>
      </c>
      <c r="E993" s="24"/>
      <c r="F993" s="22"/>
      <c r="G993" s="24">
        <v>1</v>
      </c>
      <c r="H993" s="25" t="s">
        <v>2498</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3953</v>
      </c>
      <c r="D994" s="22" t="s">
        <v>940</v>
      </c>
      <c r="E994" s="24"/>
      <c r="F994" s="22"/>
      <c r="G994" s="24">
        <v>1</v>
      </c>
      <c r="H994" s="25" t="s">
        <v>626</v>
      </c>
      <c r="I994" s="26">
        <v>41395</v>
      </c>
      <c r="J994" s="26">
        <v>41395</v>
      </c>
      <c r="K994" s="27">
        <v>2800</v>
      </c>
      <c r="L994" s="43">
        <v>140</v>
      </c>
      <c r="M994" s="28">
        <v>2460</v>
      </c>
      <c r="N994" s="29">
        <v>0.41</v>
      </c>
      <c r="O994" s="28">
        <v>1010</v>
      </c>
      <c r="P994" s="34"/>
      <c r="Q994" s="31" t="s">
        <v>488</v>
      </c>
    </row>
    <row r="995" ht="15.75" customHeight="1" spans="1:17">
      <c r="A995" s="18">
        <v>988</v>
      </c>
      <c r="B995" s="46"/>
      <c r="C995" s="22" t="s">
        <v>3954</v>
      </c>
      <c r="D995" s="22" t="s">
        <v>3542</v>
      </c>
      <c r="E995" s="24"/>
      <c r="F995" s="22"/>
      <c r="G995" s="24">
        <v>20</v>
      </c>
      <c r="H995" s="25" t="s">
        <v>626</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3955</v>
      </c>
      <c r="D996" s="22" t="s">
        <v>3542</v>
      </c>
      <c r="E996" s="24"/>
      <c r="F996" s="22"/>
      <c r="G996" s="24">
        <v>20</v>
      </c>
      <c r="H996" s="25" t="s">
        <v>626</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3956</v>
      </c>
      <c r="D997" s="22" t="s">
        <v>3542</v>
      </c>
      <c r="E997" s="24"/>
      <c r="F997" s="22"/>
      <c r="G997" s="24">
        <v>81</v>
      </c>
      <c r="H997" s="25" t="s">
        <v>626</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3957</v>
      </c>
      <c r="D998" s="23" t="s">
        <v>3958</v>
      </c>
      <c r="E998" s="24"/>
      <c r="F998" s="23"/>
      <c r="G998" s="24">
        <v>15</v>
      </c>
      <c r="H998" s="25" t="s">
        <v>2767</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3959</v>
      </c>
      <c r="D999" s="23" t="s">
        <v>3960</v>
      </c>
      <c r="E999" s="24"/>
      <c r="F999" s="23"/>
      <c r="G999" s="24">
        <v>100</v>
      </c>
      <c r="H999" s="25" t="s">
        <v>626</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3961</v>
      </c>
      <c r="D1000" s="23" t="s">
        <v>3962</v>
      </c>
      <c r="E1000" s="24"/>
      <c r="F1000" s="23"/>
      <c r="G1000" s="24">
        <v>100</v>
      </c>
      <c r="H1000" s="25" t="s">
        <v>626</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3963</v>
      </c>
      <c r="D1001" s="23" t="s">
        <v>3964</v>
      </c>
      <c r="E1001" s="24"/>
      <c r="F1001" s="23"/>
      <c r="G1001" s="24">
        <v>1</v>
      </c>
      <c r="H1001" s="25" t="s">
        <v>2486</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3965</v>
      </c>
      <c r="D1002" s="23" t="s">
        <v>3966</v>
      </c>
      <c r="E1002" s="24"/>
      <c r="F1002" s="23"/>
      <c r="G1002" s="24">
        <v>1</v>
      </c>
      <c r="H1002" s="25" t="s">
        <v>941</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3967</v>
      </c>
      <c r="D1003" s="23" t="s">
        <v>2749</v>
      </c>
      <c r="E1003" s="24"/>
      <c r="F1003" s="23"/>
      <c r="G1003" s="24">
        <v>85</v>
      </c>
      <c r="H1003" s="25" t="s">
        <v>626</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3968</v>
      </c>
      <c r="D1004" s="23" t="s">
        <v>3648</v>
      </c>
      <c r="E1004" s="24"/>
      <c r="F1004" s="23"/>
      <c r="G1004" s="24">
        <v>300</v>
      </c>
      <c r="H1004" s="25" t="s">
        <v>626</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3969</v>
      </c>
      <c r="D1005" s="23" t="s">
        <v>3970</v>
      </c>
      <c r="E1005" s="24"/>
      <c r="F1005" s="23"/>
      <c r="G1005" s="24">
        <v>1</v>
      </c>
      <c r="H1005" s="25" t="s">
        <v>551</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3971</v>
      </c>
      <c r="D1006" s="23" t="s">
        <v>3972</v>
      </c>
      <c r="E1006" s="24"/>
      <c r="F1006" s="23"/>
      <c r="G1006" s="24">
        <v>1</v>
      </c>
      <c r="H1006" s="25" t="s">
        <v>551</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2001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80" t="s">
        <v>3973</v>
      </c>
      <c r="C1008" s="22" t="s">
        <v>3974</v>
      </c>
      <c r="D1008" s="23" t="s">
        <v>2859</v>
      </c>
      <c r="E1008" s="24"/>
      <c r="F1008" s="23"/>
      <c r="G1008" s="24">
        <v>1</v>
      </c>
      <c r="H1008" s="25" t="s">
        <v>551</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3975</v>
      </c>
      <c r="D1009" s="23" t="s">
        <v>3976</v>
      </c>
      <c r="E1009" s="24" t="s">
        <v>2388</v>
      </c>
      <c r="F1009" s="23"/>
      <c r="G1009" s="24">
        <v>1</v>
      </c>
      <c r="H1009" s="25" t="s">
        <v>551</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3977</v>
      </c>
      <c r="D1010" s="23" t="s">
        <v>2355</v>
      </c>
      <c r="E1010" s="24"/>
      <c r="F1010" s="23"/>
      <c r="G1010" s="24">
        <v>2</v>
      </c>
      <c r="H1010" s="25" t="s">
        <v>551</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3978</v>
      </c>
      <c r="D1011" s="23" t="s">
        <v>2359</v>
      </c>
      <c r="E1011" s="24"/>
      <c r="F1011" s="23"/>
      <c r="G1011" s="24">
        <v>1</v>
      </c>
      <c r="H1011" s="25" t="s">
        <v>551</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3979</v>
      </c>
      <c r="D1012" s="23" t="s">
        <v>2362</v>
      </c>
      <c r="E1012" s="24" t="s">
        <v>3980</v>
      </c>
      <c r="F1012" s="23"/>
      <c r="G1012" s="24">
        <v>2</v>
      </c>
      <c r="H1012" s="25" t="s">
        <v>551</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3981</v>
      </c>
      <c r="D1013" s="23" t="s">
        <v>2489</v>
      </c>
      <c r="E1013" s="24"/>
      <c r="F1013" s="23"/>
      <c r="G1013" s="24">
        <v>1</v>
      </c>
      <c r="H1013" s="25" t="s">
        <v>2353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3982</v>
      </c>
      <c r="D1014" s="23" t="s">
        <v>2538</v>
      </c>
      <c r="E1014" s="24"/>
      <c r="F1014" s="22"/>
      <c r="G1014" s="24">
        <v>1</v>
      </c>
      <c r="H1014" s="25" t="s">
        <v>551</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3983</v>
      </c>
      <c r="D1015" s="23" t="s">
        <v>2449</v>
      </c>
      <c r="E1015" s="24"/>
      <c r="F1015" s="22"/>
      <c r="G1015" s="24">
        <v>1</v>
      </c>
      <c r="H1015" s="25" t="s">
        <v>551</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3984</v>
      </c>
      <c r="D1016" s="23" t="s">
        <v>3985</v>
      </c>
      <c r="E1016" s="24" t="s">
        <v>3262</v>
      </c>
      <c r="F1016" s="22"/>
      <c r="G1016" s="24">
        <v>1</v>
      </c>
      <c r="H1016" s="25" t="s">
        <v>2498</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3986</v>
      </c>
      <c r="D1017" s="23" t="s">
        <v>3987</v>
      </c>
      <c r="E1017" s="24"/>
      <c r="F1017" s="22"/>
      <c r="G1017" s="24">
        <v>1</v>
      </c>
      <c r="H1017" s="25" t="s">
        <v>551</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3988</v>
      </c>
      <c r="D1018" s="23" t="s">
        <v>3989</v>
      </c>
      <c r="E1018" s="24"/>
      <c r="F1018" s="22"/>
      <c r="G1018" s="24">
        <v>1</v>
      </c>
      <c r="H1018" s="25" t="s">
        <v>551</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3990</v>
      </c>
      <c r="D1019" s="23" t="s">
        <v>3991</v>
      </c>
      <c r="E1019" s="24"/>
      <c r="F1019" s="22"/>
      <c r="G1019" s="24">
        <v>1</v>
      </c>
      <c r="H1019" s="25" t="s">
        <v>551</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3992</v>
      </c>
      <c r="D1020" s="23" t="s">
        <v>3993</v>
      </c>
      <c r="E1020" s="24"/>
      <c r="F1020" s="22"/>
      <c r="G1020" s="24">
        <v>1</v>
      </c>
      <c r="H1020" s="25" t="s">
        <v>551</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3994</v>
      </c>
      <c r="D1021" s="23" t="s">
        <v>3995</v>
      </c>
      <c r="E1021" s="24"/>
      <c r="F1021" s="22"/>
      <c r="G1021" s="24">
        <v>1</v>
      </c>
      <c r="H1021" s="25" t="s">
        <v>551</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3996</v>
      </c>
      <c r="D1022" s="23" t="s">
        <v>3771</v>
      </c>
      <c r="E1022" s="24"/>
      <c r="F1022" s="22"/>
      <c r="G1022" s="24">
        <v>1</v>
      </c>
      <c r="H1022" s="25" t="s">
        <v>551</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3997</v>
      </c>
      <c r="D1023" s="23" t="s">
        <v>3998</v>
      </c>
      <c r="E1023" s="24"/>
      <c r="F1023" s="22"/>
      <c r="G1023" s="24">
        <v>1</v>
      </c>
      <c r="H1023" s="25" t="s">
        <v>551</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3999</v>
      </c>
      <c r="D1024" s="23" t="s">
        <v>4000</v>
      </c>
      <c r="E1024" s="24"/>
      <c r="F1024" s="22"/>
      <c r="G1024" s="24">
        <v>1</v>
      </c>
      <c r="H1024" s="25" t="s">
        <v>551</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4001</v>
      </c>
      <c r="D1025" s="23" t="s">
        <v>4000</v>
      </c>
      <c r="E1025" s="24"/>
      <c r="F1025" s="22"/>
      <c r="G1025" s="24">
        <v>1</v>
      </c>
      <c r="H1025" s="25" t="s">
        <v>551</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4002</v>
      </c>
      <c r="D1026" s="23" t="s">
        <v>4003</v>
      </c>
      <c r="E1026" s="24"/>
      <c r="F1026" s="22"/>
      <c r="G1026" s="24">
        <v>1</v>
      </c>
      <c r="H1026" s="25" t="s">
        <v>2353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4004</v>
      </c>
      <c r="D1027" s="23" t="s">
        <v>4003</v>
      </c>
      <c r="E1027" s="24"/>
      <c r="F1027" s="22"/>
      <c r="G1027" s="24">
        <v>1</v>
      </c>
      <c r="H1027" s="25" t="s">
        <v>2353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4005</v>
      </c>
      <c r="D1028" s="22" t="s">
        <v>4003</v>
      </c>
      <c r="E1028" s="24"/>
      <c r="F1028" s="22"/>
      <c r="G1028" s="24">
        <v>1</v>
      </c>
      <c r="H1028" s="25" t="s">
        <v>2353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4006</v>
      </c>
      <c r="D1029" s="23" t="s">
        <v>4003</v>
      </c>
      <c r="E1029" s="24"/>
      <c r="F1029" s="22"/>
      <c r="G1029" s="24">
        <v>1</v>
      </c>
      <c r="H1029" s="25" t="s">
        <v>2353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4007</v>
      </c>
      <c r="D1030" s="23" t="s">
        <v>4008</v>
      </c>
      <c r="E1030" s="24"/>
      <c r="F1030" s="22"/>
      <c r="G1030" s="24">
        <v>1</v>
      </c>
      <c r="H1030" s="25" t="s">
        <v>551</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4009</v>
      </c>
      <c r="D1031" s="23" t="s">
        <v>4010</v>
      </c>
      <c r="E1031" s="24"/>
      <c r="F1031" s="23"/>
      <c r="G1031" s="24">
        <v>1</v>
      </c>
      <c r="H1031" s="25" t="s">
        <v>551</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4011</v>
      </c>
      <c r="D1032" s="23" t="s">
        <v>4012</v>
      </c>
      <c r="E1032" s="24"/>
      <c r="F1032" s="22"/>
      <c r="G1032" s="24">
        <v>1</v>
      </c>
      <c r="H1032" s="25" t="s">
        <v>551</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4013</v>
      </c>
      <c r="D1033" s="23" t="s">
        <v>4012</v>
      </c>
      <c r="E1033" s="24"/>
      <c r="F1033" s="22"/>
      <c r="G1033" s="24">
        <v>1</v>
      </c>
      <c r="H1033" s="25" t="s">
        <v>551</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4014</v>
      </c>
      <c r="D1034" s="23" t="s">
        <v>4015</v>
      </c>
      <c r="E1034" s="24"/>
      <c r="F1034" s="22"/>
      <c r="G1034" s="24">
        <v>1</v>
      </c>
      <c r="H1034" s="25" t="s">
        <v>551</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4016</v>
      </c>
      <c r="D1035" s="22" t="s">
        <v>4017</v>
      </c>
      <c r="E1035" s="24"/>
      <c r="F1035" s="22"/>
      <c r="G1035" s="24">
        <v>1</v>
      </c>
      <c r="H1035" s="25" t="s">
        <v>551</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4018</v>
      </c>
      <c r="D1036" s="23" t="s">
        <v>4019</v>
      </c>
      <c r="E1036" s="24"/>
      <c r="F1036" s="22"/>
      <c r="G1036" s="24">
        <v>1</v>
      </c>
      <c r="H1036" s="25" t="s">
        <v>2486</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4020</v>
      </c>
      <c r="D1037" s="23" t="s">
        <v>2506</v>
      </c>
      <c r="E1037" s="24"/>
      <c r="F1037" s="22"/>
      <c r="G1037" s="24">
        <v>1</v>
      </c>
      <c r="H1037" s="25" t="s">
        <v>551</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4021</v>
      </c>
      <c r="D1038" s="22" t="s">
        <v>4022</v>
      </c>
      <c r="E1038" s="24"/>
      <c r="F1038" s="22"/>
      <c r="G1038" s="24">
        <v>1</v>
      </c>
      <c r="H1038" s="25" t="s">
        <v>2353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4023</v>
      </c>
      <c r="D1039" s="22" t="s">
        <v>4024</v>
      </c>
      <c r="E1039" s="24"/>
      <c r="F1039" s="22"/>
      <c r="G1039" s="24">
        <v>1</v>
      </c>
      <c r="H1039" s="25" t="s">
        <v>626</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4025</v>
      </c>
      <c r="D1040" s="22" t="s">
        <v>4024</v>
      </c>
      <c r="E1040" s="24"/>
      <c r="F1040" s="22"/>
      <c r="G1040" s="24">
        <v>1</v>
      </c>
      <c r="H1040" s="25" t="s">
        <v>626</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4026</v>
      </c>
      <c r="D1041" s="23" t="s">
        <v>2394</v>
      </c>
      <c r="E1041" s="24" t="s">
        <v>2388</v>
      </c>
      <c r="F1041" s="22"/>
      <c r="G1041" s="24">
        <v>1</v>
      </c>
      <c r="H1041" s="25" t="s">
        <v>551</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4027</v>
      </c>
      <c r="D1042" s="22" t="s">
        <v>2777</v>
      </c>
      <c r="E1042" s="22" t="s">
        <v>4028</v>
      </c>
      <c r="F1042" s="22"/>
      <c r="G1042" s="24">
        <v>1</v>
      </c>
      <c r="H1042" s="25" t="s">
        <v>551</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4029</v>
      </c>
      <c r="D1043" s="22" t="s">
        <v>2399</v>
      </c>
      <c r="E1043" s="24"/>
      <c r="F1043" s="22"/>
      <c r="G1043" s="24">
        <v>1</v>
      </c>
      <c r="H1043" s="25" t="s">
        <v>551</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4030</v>
      </c>
      <c r="D1044" s="22" t="s">
        <v>4031</v>
      </c>
      <c r="E1044" s="22"/>
      <c r="F1044" s="22"/>
      <c r="G1044" s="24">
        <v>1</v>
      </c>
      <c r="H1044" s="25" t="s">
        <v>551</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4032</v>
      </c>
      <c r="D1045" s="22" t="s">
        <v>3280</v>
      </c>
      <c r="E1045" s="22"/>
      <c r="F1045" s="22"/>
      <c r="G1045" s="24">
        <v>1</v>
      </c>
      <c r="H1045" s="25" t="s">
        <v>551</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4033</v>
      </c>
      <c r="D1046" s="22" t="s">
        <v>2421</v>
      </c>
      <c r="E1046" s="22"/>
      <c r="F1046" s="22" t="s">
        <v>4034</v>
      </c>
      <c r="G1046" s="24">
        <v>6</v>
      </c>
      <c r="H1046" s="25" t="s">
        <v>551</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4035</v>
      </c>
      <c r="D1047" s="22" t="s">
        <v>3527</v>
      </c>
      <c r="E1047" s="22"/>
      <c r="F1047" s="22" t="s">
        <v>4034</v>
      </c>
      <c r="G1047" s="24">
        <v>1</v>
      </c>
      <c r="H1047" s="25" t="s">
        <v>551</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4036</v>
      </c>
      <c r="D1048" s="22" t="s">
        <v>2677</v>
      </c>
      <c r="E1048" s="22" t="s">
        <v>2474</v>
      </c>
      <c r="F1048" s="22"/>
      <c r="G1048" s="24">
        <v>2</v>
      </c>
      <c r="H1048" s="25" t="s">
        <v>551</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4037</v>
      </c>
      <c r="D1049" s="22" t="s">
        <v>2596</v>
      </c>
      <c r="E1049" s="22"/>
      <c r="F1049" s="22"/>
      <c r="G1049" s="24">
        <v>3</v>
      </c>
      <c r="H1049" s="25" t="s">
        <v>551</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4038</v>
      </c>
      <c r="D1050" s="22" t="s">
        <v>2787</v>
      </c>
      <c r="E1050" s="22"/>
      <c r="F1050" s="22"/>
      <c r="G1050" s="24">
        <v>1</v>
      </c>
      <c r="H1050" s="25" t="s">
        <v>2498</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4039</v>
      </c>
      <c r="D1051" s="22" t="s">
        <v>3124</v>
      </c>
      <c r="E1051" s="22"/>
      <c r="F1051" s="22"/>
      <c r="G1051" s="24">
        <v>1</v>
      </c>
      <c r="H1051" s="25" t="s">
        <v>2498</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4040</v>
      </c>
      <c r="D1052" s="22" t="s">
        <v>4041</v>
      </c>
      <c r="E1052" s="22"/>
      <c r="F1052" s="22"/>
      <c r="G1052" s="24">
        <v>1</v>
      </c>
      <c r="H1052" s="25" t="s">
        <v>2498</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4042</v>
      </c>
      <c r="D1053" s="22" t="s">
        <v>2396</v>
      </c>
      <c r="E1053" s="22"/>
      <c r="F1053" s="22"/>
      <c r="G1053" s="24">
        <v>1</v>
      </c>
      <c r="H1053" s="25" t="s">
        <v>551</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4043</v>
      </c>
      <c r="D1054" s="22" t="s">
        <v>2426</v>
      </c>
      <c r="E1054" s="22"/>
      <c r="F1054" s="22"/>
      <c r="G1054" s="24">
        <v>2</v>
      </c>
      <c r="H1054" s="25" t="s">
        <v>551</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4044</v>
      </c>
      <c r="D1055" s="22" t="s">
        <v>4045</v>
      </c>
      <c r="E1055" s="22"/>
      <c r="F1055" s="22"/>
      <c r="G1055" s="24">
        <v>1</v>
      </c>
      <c r="H1055" s="25" t="s">
        <v>626</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4046</v>
      </c>
      <c r="D1056" s="22" t="s">
        <v>4047</v>
      </c>
      <c r="E1056" s="22"/>
      <c r="F1056" s="22"/>
      <c r="G1056" s="24">
        <v>1</v>
      </c>
      <c r="H1056" s="25" t="s">
        <v>551</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4048</v>
      </c>
      <c r="D1057" s="22" t="s">
        <v>3368</v>
      </c>
      <c r="E1057" s="22"/>
      <c r="F1057" s="22"/>
      <c r="G1057" s="24">
        <v>1</v>
      </c>
      <c r="H1057" s="25" t="s">
        <v>551</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4049</v>
      </c>
      <c r="D1058" s="22" t="s">
        <v>4050</v>
      </c>
      <c r="E1058" s="22"/>
      <c r="F1058" s="22"/>
      <c r="G1058" s="24">
        <v>1</v>
      </c>
      <c r="H1058" s="25" t="s">
        <v>551</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4051</v>
      </c>
      <c r="D1059" s="22" t="s">
        <v>4052</v>
      </c>
      <c r="E1059" s="22"/>
      <c r="F1059" s="23"/>
      <c r="G1059" s="24">
        <v>1</v>
      </c>
      <c r="H1059" s="25" t="s">
        <v>551</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4053</v>
      </c>
      <c r="D1060" s="22" t="s">
        <v>2416</v>
      </c>
      <c r="E1060" s="22"/>
      <c r="F1060" s="23"/>
      <c r="G1060" s="24">
        <v>1</v>
      </c>
      <c r="H1060" s="25" t="s">
        <v>551</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4054</v>
      </c>
      <c r="D1061" s="22" t="s">
        <v>2419</v>
      </c>
      <c r="E1061" s="22"/>
      <c r="F1061" s="23"/>
      <c r="G1061" s="24">
        <v>1</v>
      </c>
      <c r="H1061" s="25" t="s">
        <v>551</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4055</v>
      </c>
      <c r="D1062" s="22" t="s">
        <v>2610</v>
      </c>
      <c r="E1062" s="22"/>
      <c r="F1062" s="22"/>
      <c r="G1062" s="24">
        <v>1</v>
      </c>
      <c r="H1062" s="25" t="s">
        <v>2353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4056</v>
      </c>
      <c r="D1063" s="23" t="s">
        <v>3355</v>
      </c>
      <c r="E1063" s="22"/>
      <c r="F1063" s="22"/>
      <c r="G1063" s="24">
        <v>5</v>
      </c>
      <c r="H1063" s="25" t="s">
        <v>551</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4057</v>
      </c>
      <c r="D1064" s="23" t="s">
        <v>4058</v>
      </c>
      <c r="E1064" s="24"/>
      <c r="F1064" s="22"/>
      <c r="G1064" s="24">
        <v>1</v>
      </c>
      <c r="H1064" s="25" t="s">
        <v>2353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4059</v>
      </c>
      <c r="D1065" s="22" t="s">
        <v>2421</v>
      </c>
      <c r="E1065" s="24"/>
      <c r="F1065" s="22"/>
      <c r="G1065" s="24">
        <v>1</v>
      </c>
      <c r="H1065" s="25" t="s">
        <v>551</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4060</v>
      </c>
      <c r="D1066" s="22" t="s">
        <v>3691</v>
      </c>
      <c r="E1066" s="24"/>
      <c r="F1066" s="22"/>
      <c r="G1066" s="24">
        <v>1</v>
      </c>
      <c r="H1066" s="25" t="s">
        <v>551</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4061</v>
      </c>
      <c r="D1067" s="22" t="s">
        <v>2736</v>
      </c>
      <c r="E1067" s="24"/>
      <c r="F1067" s="22"/>
      <c r="G1067" s="24">
        <v>1</v>
      </c>
      <c r="H1067" s="25" t="s">
        <v>551</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4062</v>
      </c>
      <c r="D1068" s="22" t="s">
        <v>4063</v>
      </c>
      <c r="E1068" s="24"/>
      <c r="F1068" s="22"/>
      <c r="G1068" s="24">
        <v>1</v>
      </c>
      <c r="H1068" s="25" t="s">
        <v>626</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4064</v>
      </c>
      <c r="D1069" s="22" t="s">
        <v>3218</v>
      </c>
      <c r="E1069" s="24"/>
      <c r="F1069" s="22"/>
      <c r="G1069" s="24">
        <v>1</v>
      </c>
      <c r="H1069" s="25" t="s">
        <v>551</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4065</v>
      </c>
      <c r="D1070" s="22" t="s">
        <v>3218</v>
      </c>
      <c r="E1070" s="24"/>
      <c r="F1070" s="22"/>
      <c r="G1070" s="24">
        <v>1</v>
      </c>
      <c r="H1070" s="25" t="s">
        <v>551</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2076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4066</v>
      </c>
      <c r="C1072" s="22" t="s">
        <v>4067</v>
      </c>
      <c r="D1072" s="22" t="s">
        <v>4068</v>
      </c>
      <c r="E1072" s="24"/>
      <c r="F1072" s="22"/>
      <c r="G1072" s="24">
        <v>1</v>
      </c>
      <c r="H1072" s="25" t="s">
        <v>551</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4069</v>
      </c>
      <c r="D1073" s="22" t="s">
        <v>4070</v>
      </c>
      <c r="E1073" s="24"/>
      <c r="F1073" s="22"/>
      <c r="G1073" s="24">
        <v>1</v>
      </c>
      <c r="H1073" s="25" t="s">
        <v>551</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4071</v>
      </c>
      <c r="D1074" s="22" t="s">
        <v>2941</v>
      </c>
      <c r="E1074" s="24"/>
      <c r="F1074" s="22"/>
      <c r="G1074" s="24">
        <v>1</v>
      </c>
      <c r="H1074" s="25" t="s">
        <v>2353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4072</v>
      </c>
      <c r="D1075" s="22" t="s">
        <v>4073</v>
      </c>
      <c r="E1075" s="24"/>
      <c r="F1075" s="22"/>
      <c r="G1075" s="24">
        <v>1</v>
      </c>
      <c r="H1075" s="25" t="s">
        <v>2353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4074</v>
      </c>
      <c r="D1076" s="22" t="s">
        <v>2941</v>
      </c>
      <c r="E1076" s="24"/>
      <c r="F1076" s="22"/>
      <c r="G1076" s="24">
        <v>1</v>
      </c>
      <c r="H1076" s="25" t="s">
        <v>2353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4075</v>
      </c>
      <c r="D1077" s="23" t="s">
        <v>4076</v>
      </c>
      <c r="E1077" s="24"/>
      <c r="F1077" s="22"/>
      <c r="G1077" s="24">
        <v>1</v>
      </c>
      <c r="H1077" s="25" t="s">
        <v>551</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4077</v>
      </c>
      <c r="D1078" s="22" t="s">
        <v>3515</v>
      </c>
      <c r="E1078" s="24"/>
      <c r="F1078" s="22"/>
      <c r="G1078" s="24">
        <v>1</v>
      </c>
      <c r="H1078" s="25" t="s">
        <v>2353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4078</v>
      </c>
      <c r="D1079" s="22" t="s">
        <v>2941</v>
      </c>
      <c r="E1079" s="24"/>
      <c r="F1079" s="22"/>
      <c r="G1079" s="24">
        <v>1</v>
      </c>
      <c r="H1079" s="25" t="s">
        <v>2353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4079</v>
      </c>
      <c r="D1080" s="22" t="s">
        <v>4080</v>
      </c>
      <c r="E1080" s="24"/>
      <c r="F1080" s="22"/>
      <c r="G1080" s="24">
        <v>1</v>
      </c>
      <c r="H1080" s="25" t="s">
        <v>551</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4081</v>
      </c>
      <c r="D1081" s="22" t="s">
        <v>4082</v>
      </c>
      <c r="E1081" s="24"/>
      <c r="F1081" s="22"/>
      <c r="G1081" s="24">
        <v>1</v>
      </c>
      <c r="H1081" s="25" t="s">
        <v>551</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4083</v>
      </c>
      <c r="D1082" s="22" t="s">
        <v>2355</v>
      </c>
      <c r="E1082" s="24"/>
      <c r="F1082" s="22"/>
      <c r="G1082" s="24">
        <v>1</v>
      </c>
      <c r="H1082" s="25" t="s">
        <v>551</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4084</v>
      </c>
      <c r="D1083" s="22" t="s">
        <v>2359</v>
      </c>
      <c r="E1083" s="24"/>
      <c r="F1083" s="22"/>
      <c r="G1083" s="24">
        <v>1</v>
      </c>
      <c r="H1083" s="25" t="s">
        <v>551</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4085</v>
      </c>
      <c r="D1084" s="22" t="s">
        <v>2362</v>
      </c>
      <c r="E1084" s="24"/>
      <c r="F1084" s="22"/>
      <c r="G1084" s="24">
        <v>1</v>
      </c>
      <c r="H1084" s="25" t="s">
        <v>551</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4086</v>
      </c>
      <c r="D1085" s="22" t="s">
        <v>2362</v>
      </c>
      <c r="E1085" s="24"/>
      <c r="F1085" s="22"/>
      <c r="G1085" s="24">
        <v>1</v>
      </c>
      <c r="H1085" s="25" t="s">
        <v>551</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4087</v>
      </c>
      <c r="D1086" s="22" t="s">
        <v>2396</v>
      </c>
      <c r="E1086" s="24"/>
      <c r="F1086" s="22"/>
      <c r="G1086" s="24">
        <v>1</v>
      </c>
      <c r="H1086" s="25" t="s">
        <v>551</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4088</v>
      </c>
      <c r="D1087" s="22" t="s">
        <v>4089</v>
      </c>
      <c r="E1087" s="24"/>
      <c r="F1087" s="22"/>
      <c r="G1087" s="24">
        <v>1</v>
      </c>
      <c r="H1087" s="25" t="s">
        <v>551</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4090</v>
      </c>
      <c r="D1088" s="22" t="s">
        <v>4091</v>
      </c>
      <c r="E1088" s="24"/>
      <c r="F1088" s="22"/>
      <c r="G1088" s="24">
        <v>1</v>
      </c>
      <c r="H1088" s="25" t="s">
        <v>551</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4092</v>
      </c>
      <c r="D1089" s="22" t="s">
        <v>4093</v>
      </c>
      <c r="E1089" s="24"/>
      <c r="F1089" s="22"/>
      <c r="G1089" s="24">
        <v>1</v>
      </c>
      <c r="H1089" s="25" t="s">
        <v>2353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4094</v>
      </c>
      <c r="D1090" s="22" t="s">
        <v>4095</v>
      </c>
      <c r="E1090" s="24"/>
      <c r="F1090" s="22"/>
      <c r="G1090" s="24">
        <v>1</v>
      </c>
      <c r="H1090" s="25" t="s">
        <v>2353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4096</v>
      </c>
      <c r="D1091" s="22" t="s">
        <v>2419</v>
      </c>
      <c r="E1091" s="24"/>
      <c r="F1091" s="22"/>
      <c r="G1091" s="24">
        <v>2</v>
      </c>
      <c r="H1091" s="25" t="s">
        <v>551</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4097</v>
      </c>
      <c r="D1092" s="22" t="s">
        <v>2362</v>
      </c>
      <c r="E1092" s="24"/>
      <c r="F1092" s="22"/>
      <c r="G1092" s="24">
        <v>1</v>
      </c>
      <c r="H1092" s="25" t="s">
        <v>551</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4098</v>
      </c>
      <c r="D1093" s="22" t="s">
        <v>2394</v>
      </c>
      <c r="E1093" s="24"/>
      <c r="F1093" s="22"/>
      <c r="G1093" s="24">
        <v>2</v>
      </c>
      <c r="H1093" s="25" t="s">
        <v>626</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4099</v>
      </c>
      <c r="D1094" s="22" t="s">
        <v>2424</v>
      </c>
      <c r="E1094" s="24"/>
      <c r="F1094" s="22"/>
      <c r="G1094" s="24">
        <v>1</v>
      </c>
      <c r="H1094" s="25" t="s">
        <v>551</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4100</v>
      </c>
      <c r="D1095" s="22" t="s">
        <v>2424</v>
      </c>
      <c r="E1095" s="24"/>
      <c r="F1095" s="22"/>
      <c r="G1095" s="24">
        <v>1</v>
      </c>
      <c r="H1095" s="25" t="s">
        <v>551</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4101</v>
      </c>
      <c r="D1096" s="22" t="s">
        <v>2396</v>
      </c>
      <c r="E1096" s="24"/>
      <c r="F1096" s="22"/>
      <c r="G1096" s="24">
        <v>1</v>
      </c>
      <c r="H1096" s="25" t="s">
        <v>551</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4102</v>
      </c>
      <c r="D1097" s="22" t="s">
        <v>2359</v>
      </c>
      <c r="E1097" s="24"/>
      <c r="F1097" s="22"/>
      <c r="G1097" s="24">
        <v>1</v>
      </c>
      <c r="H1097" s="25" t="s">
        <v>551</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4103</v>
      </c>
      <c r="D1098" s="22" t="s">
        <v>4104</v>
      </c>
      <c r="E1098" s="24"/>
      <c r="F1098" s="22"/>
      <c r="G1098" s="24">
        <v>1</v>
      </c>
      <c r="H1098" s="25" t="s">
        <v>2353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4105</v>
      </c>
      <c r="D1099" s="22" t="s">
        <v>4106</v>
      </c>
      <c r="E1099" s="24"/>
      <c r="F1099" s="22"/>
      <c r="G1099" s="24">
        <v>1</v>
      </c>
      <c r="H1099" s="25" t="s">
        <v>2353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4107</v>
      </c>
      <c r="D1100" s="22" t="s">
        <v>4108</v>
      </c>
      <c r="E1100" s="24"/>
      <c r="F1100" s="22"/>
      <c r="G1100" s="24">
        <v>1</v>
      </c>
      <c r="H1100" s="25" t="s">
        <v>2353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4109</v>
      </c>
      <c r="D1101" s="22" t="s">
        <v>4110</v>
      </c>
      <c r="E1101" s="24"/>
      <c r="F1101" s="22"/>
      <c r="G1101" s="24">
        <v>1</v>
      </c>
      <c r="H1101" s="25" t="s">
        <v>2353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4111</v>
      </c>
      <c r="D1102" s="22" t="s">
        <v>4112</v>
      </c>
      <c r="E1102" s="24"/>
      <c r="F1102" s="22"/>
      <c r="G1102" s="24">
        <v>1</v>
      </c>
      <c r="H1102" s="25" t="s">
        <v>2353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4113</v>
      </c>
      <c r="D1103" s="22" t="s">
        <v>4114</v>
      </c>
      <c r="E1103" s="24"/>
      <c r="F1103" s="22"/>
      <c r="G1103" s="24">
        <v>1</v>
      </c>
      <c r="H1103" s="25" t="s">
        <v>2353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4115</v>
      </c>
      <c r="D1104" s="23" t="s">
        <v>2394</v>
      </c>
      <c r="E1104" s="24"/>
      <c r="F1104" s="23"/>
      <c r="G1104" s="24">
        <v>1</v>
      </c>
      <c r="H1104" s="25" t="s">
        <v>626</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4116</v>
      </c>
      <c r="D1105" s="23" t="s">
        <v>2362</v>
      </c>
      <c r="E1105" s="24"/>
      <c r="F1105" s="23"/>
      <c r="G1105" s="24">
        <v>1</v>
      </c>
      <c r="H1105" s="25" t="s">
        <v>551</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4117</v>
      </c>
      <c r="D1106" s="23" t="s">
        <v>3835</v>
      </c>
      <c r="E1106" s="24"/>
      <c r="F1106" s="23"/>
      <c r="G1106" s="24">
        <v>1</v>
      </c>
      <c r="H1106" s="25" t="s">
        <v>551</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4118</v>
      </c>
      <c r="D1107" s="23" t="s">
        <v>2506</v>
      </c>
      <c r="E1107" s="24"/>
      <c r="F1107" s="23"/>
      <c r="G1107" s="24">
        <v>1</v>
      </c>
      <c r="H1107" s="25" t="s">
        <v>551</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4119</v>
      </c>
      <c r="D1108" s="23" t="s">
        <v>3835</v>
      </c>
      <c r="E1108" s="24"/>
      <c r="F1108" s="23"/>
      <c r="G1108" s="24">
        <v>1</v>
      </c>
      <c r="H1108" s="25" t="s">
        <v>551</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4120</v>
      </c>
      <c r="D1109" s="23" t="s">
        <v>2677</v>
      </c>
      <c r="E1109" s="24" t="s">
        <v>2474</v>
      </c>
      <c r="F1109" s="23"/>
      <c r="G1109" s="24">
        <v>1</v>
      </c>
      <c r="H1109" s="25" t="s">
        <v>551</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4121</v>
      </c>
      <c r="D1110" s="23" t="s">
        <v>2374</v>
      </c>
      <c r="E1110" s="24"/>
      <c r="F1110" s="23"/>
      <c r="G1110" s="24">
        <v>1</v>
      </c>
      <c r="H1110" s="25" t="s">
        <v>551</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4122</v>
      </c>
      <c r="D1111" s="23" t="s">
        <v>2648</v>
      </c>
      <c r="E1111" s="24"/>
      <c r="F1111" s="23"/>
      <c r="G1111" s="24">
        <v>1</v>
      </c>
      <c r="H1111" s="25" t="s">
        <v>551</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4123</v>
      </c>
      <c r="D1112" s="23" t="s">
        <v>2648</v>
      </c>
      <c r="E1112" s="24"/>
      <c r="F1112" s="22"/>
      <c r="G1112" s="24">
        <v>1</v>
      </c>
      <c r="H1112" s="25" t="s">
        <v>551</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4124</v>
      </c>
      <c r="D1113" s="23" t="s">
        <v>4125</v>
      </c>
      <c r="E1113" s="24"/>
      <c r="F1113" s="23"/>
      <c r="G1113" s="24">
        <v>1</v>
      </c>
      <c r="H1113" s="25" t="s">
        <v>551</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4126</v>
      </c>
      <c r="D1114" s="23" t="s">
        <v>2506</v>
      </c>
      <c r="E1114" s="24"/>
      <c r="F1114" s="23"/>
      <c r="G1114" s="24">
        <v>1</v>
      </c>
      <c r="H1114" s="25" t="s">
        <v>551</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4127</v>
      </c>
      <c r="D1115" s="23" t="s">
        <v>4128</v>
      </c>
      <c r="E1115" s="24"/>
      <c r="F1115" s="23"/>
      <c r="G1115" s="24">
        <v>1</v>
      </c>
      <c r="H1115" s="25" t="s">
        <v>551</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4129</v>
      </c>
      <c r="D1116" s="23" t="s">
        <v>2416</v>
      </c>
      <c r="E1116" s="24"/>
      <c r="F1116" s="22"/>
      <c r="G1116" s="24">
        <v>1</v>
      </c>
      <c r="H1116" s="25" t="s">
        <v>551</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4130</v>
      </c>
      <c r="D1117" s="23" t="s">
        <v>2362</v>
      </c>
      <c r="E1117" s="24"/>
      <c r="F1117" s="22"/>
      <c r="G1117" s="24">
        <v>1</v>
      </c>
      <c r="H1117" s="25" t="s">
        <v>551</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4131</v>
      </c>
      <c r="D1118" s="23" t="s">
        <v>2399</v>
      </c>
      <c r="E1118" s="24"/>
      <c r="F1118" s="22"/>
      <c r="G1118" s="24">
        <v>1</v>
      </c>
      <c r="H1118" s="25" t="s">
        <v>551</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4132</v>
      </c>
      <c r="D1119" s="23" t="s">
        <v>4133</v>
      </c>
      <c r="E1119" s="24"/>
      <c r="F1119" s="22"/>
      <c r="G1119" s="24">
        <v>1</v>
      </c>
      <c r="H1119" s="25" t="s">
        <v>551</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4134</v>
      </c>
      <c r="D1120" s="23" t="s">
        <v>2596</v>
      </c>
      <c r="E1120" s="24"/>
      <c r="F1120" s="22"/>
      <c r="G1120" s="24">
        <v>1</v>
      </c>
      <c r="H1120" s="25" t="s">
        <v>551</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4135</v>
      </c>
      <c r="D1121" s="23" t="s">
        <v>2570</v>
      </c>
      <c r="E1121" s="24"/>
      <c r="F1121" s="22"/>
      <c r="G1121" s="24">
        <v>1</v>
      </c>
      <c r="H1121" s="25" t="s">
        <v>551</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4136</v>
      </c>
      <c r="D1122" s="23" t="s">
        <v>4137</v>
      </c>
      <c r="E1122" s="24"/>
      <c r="F1122" s="22"/>
      <c r="G1122" s="24">
        <v>1</v>
      </c>
      <c r="H1122" s="25" t="s">
        <v>551</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4138</v>
      </c>
      <c r="D1123" s="23" t="s">
        <v>4139</v>
      </c>
      <c r="E1123" s="24"/>
      <c r="F1123" s="22"/>
      <c r="G1123" s="24">
        <v>1</v>
      </c>
      <c r="H1123" s="25" t="s">
        <v>551</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4140</v>
      </c>
      <c r="D1124" s="23" t="s">
        <v>2394</v>
      </c>
      <c r="E1124" s="24"/>
      <c r="F1124" s="22"/>
      <c r="G1124" s="24">
        <v>1</v>
      </c>
      <c r="H1124" s="25" t="s">
        <v>626</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4141</v>
      </c>
      <c r="D1125" s="23" t="s">
        <v>4024</v>
      </c>
      <c r="E1125" s="24"/>
      <c r="F1125" s="22"/>
      <c r="G1125" s="24">
        <v>1</v>
      </c>
      <c r="H1125" s="25" t="s">
        <v>626</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4142</v>
      </c>
      <c r="D1126" s="23" t="s">
        <v>4137</v>
      </c>
      <c r="E1126" s="24"/>
      <c r="F1126" s="22"/>
      <c r="G1126" s="24">
        <v>1</v>
      </c>
      <c r="H1126" s="25" t="s">
        <v>551</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4143</v>
      </c>
      <c r="D1127" s="23" t="s">
        <v>2461</v>
      </c>
      <c r="E1127" s="24"/>
      <c r="F1127" s="22"/>
      <c r="G1127" s="24">
        <v>2</v>
      </c>
      <c r="H1127" s="25" t="s">
        <v>551</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4144</v>
      </c>
      <c r="D1128" s="23" t="s">
        <v>4145</v>
      </c>
      <c r="E1128" s="24"/>
      <c r="F1128" s="22"/>
      <c r="G1128" s="24">
        <v>1</v>
      </c>
      <c r="H1128" s="25" t="s">
        <v>551</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4146</v>
      </c>
      <c r="D1129" s="23" t="s">
        <v>2416</v>
      </c>
      <c r="E1129" s="24"/>
      <c r="F1129" s="22"/>
      <c r="G1129" s="24">
        <v>1</v>
      </c>
      <c r="H1129" s="25" t="s">
        <v>551</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4147</v>
      </c>
      <c r="D1130" s="22" t="s">
        <v>2777</v>
      </c>
      <c r="E1130" s="24" t="s">
        <v>4028</v>
      </c>
      <c r="F1130" s="22"/>
      <c r="G1130" s="24">
        <v>1</v>
      </c>
      <c r="H1130" s="25" t="s">
        <v>551</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4148</v>
      </c>
      <c r="D1131" s="23" t="s">
        <v>2715</v>
      </c>
      <c r="E1131" s="24"/>
      <c r="F1131" s="22"/>
      <c r="G1131" s="24">
        <v>1</v>
      </c>
      <c r="H1131" s="25" t="s">
        <v>551</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4149</v>
      </c>
      <c r="D1132" s="23" t="s">
        <v>4150</v>
      </c>
      <c r="E1132" s="24"/>
      <c r="F1132" s="22"/>
      <c r="G1132" s="24">
        <v>1</v>
      </c>
      <c r="H1132" s="25" t="s">
        <v>2486</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4151</v>
      </c>
      <c r="D1133" s="23" t="s">
        <v>2416</v>
      </c>
      <c r="E1133" s="24"/>
      <c r="F1133" s="22"/>
      <c r="G1133" s="24">
        <v>1</v>
      </c>
      <c r="H1133" s="25" t="s">
        <v>551</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4152</v>
      </c>
      <c r="D1134" s="23" t="s">
        <v>4153</v>
      </c>
      <c r="E1134" s="24"/>
      <c r="F1134" s="22"/>
      <c r="G1134" s="24">
        <v>1</v>
      </c>
      <c r="H1134" s="25" t="s">
        <v>551</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4154</v>
      </c>
      <c r="D1135" s="23" t="s">
        <v>4155</v>
      </c>
      <c r="E1135" s="24"/>
      <c r="F1135" s="22"/>
      <c r="G1135" s="24">
        <v>1</v>
      </c>
      <c r="H1135" s="25" t="s">
        <v>551</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4156</v>
      </c>
      <c r="D1136" s="23" t="s">
        <v>4155</v>
      </c>
      <c r="E1136" s="24"/>
      <c r="F1136" s="22"/>
      <c r="G1136" s="24">
        <v>2</v>
      </c>
      <c r="H1136" s="25" t="s">
        <v>551</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4157</v>
      </c>
      <c r="D1137" s="22" t="s">
        <v>4155</v>
      </c>
      <c r="E1137" s="24"/>
      <c r="F1137" s="22"/>
      <c r="G1137" s="24">
        <v>1</v>
      </c>
      <c r="H1137" s="25" t="s">
        <v>551</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4158</v>
      </c>
      <c r="D1138" s="23" t="s">
        <v>4159</v>
      </c>
      <c r="E1138" s="24"/>
      <c r="F1138" s="23" t="s">
        <v>3243</v>
      </c>
      <c r="G1138" s="24">
        <v>1</v>
      </c>
      <c r="H1138" s="25" t="s">
        <v>551</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4160</v>
      </c>
      <c r="D1139" s="23" t="s">
        <v>4161</v>
      </c>
      <c r="E1139" s="24"/>
      <c r="F1139" s="22" t="s">
        <v>3248</v>
      </c>
      <c r="G1139" s="24">
        <v>2</v>
      </c>
      <c r="H1139" s="25" t="s">
        <v>551</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4162</v>
      </c>
      <c r="D1140" s="22" t="s">
        <v>2698</v>
      </c>
      <c r="E1140" s="24"/>
      <c r="F1140" s="22" t="s">
        <v>4163</v>
      </c>
      <c r="G1140" s="24">
        <v>1</v>
      </c>
      <c r="H1140" s="25" t="s">
        <v>551</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4164</v>
      </c>
      <c r="D1141" s="22" t="s">
        <v>3527</v>
      </c>
      <c r="E1141" s="24"/>
      <c r="F1141" s="22" t="s">
        <v>2459</v>
      </c>
      <c r="G1141" s="24">
        <v>2</v>
      </c>
      <c r="H1141" s="25" t="s">
        <v>551</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4165</v>
      </c>
      <c r="D1142" s="22" t="s">
        <v>3527</v>
      </c>
      <c r="E1142" s="24"/>
      <c r="F1142" s="22" t="s">
        <v>2459</v>
      </c>
      <c r="G1142" s="24">
        <v>6</v>
      </c>
      <c r="H1142" s="25" t="s">
        <v>551</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4166</v>
      </c>
      <c r="D1143" s="23" t="s">
        <v>4167</v>
      </c>
      <c r="E1143" s="24"/>
      <c r="F1143" s="22"/>
      <c r="G1143" s="24">
        <v>1</v>
      </c>
      <c r="H1143" s="25" t="s">
        <v>551</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4168</v>
      </c>
      <c r="D1144" s="22" t="s">
        <v>2566</v>
      </c>
      <c r="E1144" s="22"/>
      <c r="F1144" s="22"/>
      <c r="G1144" s="24">
        <v>1</v>
      </c>
      <c r="H1144" s="25" t="s">
        <v>551</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4169</v>
      </c>
      <c r="D1145" s="22" t="s">
        <v>2596</v>
      </c>
      <c r="E1145" s="22"/>
      <c r="F1145" s="22"/>
      <c r="G1145" s="24">
        <v>2</v>
      </c>
      <c r="H1145" s="25" t="s">
        <v>551</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4170</v>
      </c>
      <c r="D1146" s="22" t="s">
        <v>2713</v>
      </c>
      <c r="E1146" s="22"/>
      <c r="F1146" s="22"/>
      <c r="G1146" s="24">
        <v>1</v>
      </c>
      <c r="H1146" s="25" t="s">
        <v>551</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4171</v>
      </c>
      <c r="D1147" s="22" t="s">
        <v>2402</v>
      </c>
      <c r="E1147" s="22"/>
      <c r="F1147" s="22"/>
      <c r="G1147" s="24">
        <v>1</v>
      </c>
      <c r="H1147" s="25" t="s">
        <v>551</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4172</v>
      </c>
      <c r="D1148" s="22" t="s">
        <v>4173</v>
      </c>
      <c r="E1148" s="22"/>
      <c r="F1148" s="22"/>
      <c r="G1148" s="24">
        <v>1</v>
      </c>
      <c r="H1148" s="25" t="s">
        <v>551</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4174</v>
      </c>
      <c r="D1149" s="22" t="s">
        <v>4175</v>
      </c>
      <c r="E1149" s="22"/>
      <c r="F1149" s="22"/>
      <c r="G1149" s="24">
        <v>1</v>
      </c>
      <c r="H1149" s="25" t="s">
        <v>551</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4176</v>
      </c>
      <c r="D1150" s="22" t="s">
        <v>4177</v>
      </c>
      <c r="E1150" s="22"/>
      <c r="F1150" s="22"/>
      <c r="G1150" s="24">
        <v>1</v>
      </c>
      <c r="H1150" s="25" t="s">
        <v>551</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4178</v>
      </c>
      <c r="D1151" s="22" t="s">
        <v>4179</v>
      </c>
      <c r="E1151" s="22"/>
      <c r="F1151" s="22"/>
      <c r="G1151" s="24">
        <v>1</v>
      </c>
      <c r="H1151" s="25" t="s">
        <v>551</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4180</v>
      </c>
      <c r="D1152" s="22" t="s">
        <v>4181</v>
      </c>
      <c r="E1152" s="22"/>
      <c r="F1152" s="22"/>
      <c r="G1152" s="24">
        <v>1</v>
      </c>
      <c r="H1152" s="25" t="s">
        <v>551</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4182</v>
      </c>
      <c r="D1153" s="22" t="s">
        <v>2713</v>
      </c>
      <c r="E1153" s="22"/>
      <c r="F1153" s="22"/>
      <c r="G1153" s="24">
        <v>1</v>
      </c>
      <c r="H1153" s="25" t="s">
        <v>551</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4183</v>
      </c>
      <c r="D1154" s="22" t="s">
        <v>4184</v>
      </c>
      <c r="E1154" s="22"/>
      <c r="F1154" s="22"/>
      <c r="G1154" s="24">
        <v>1</v>
      </c>
      <c r="H1154" s="25" t="s">
        <v>551</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4185</v>
      </c>
      <c r="D1155" s="22" t="s">
        <v>1983</v>
      </c>
      <c r="E1155" s="22"/>
      <c r="F1155" s="22"/>
      <c r="G1155" s="24">
        <v>1</v>
      </c>
      <c r="H1155" s="25" t="s">
        <v>626</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4186</v>
      </c>
      <c r="D1156" s="22" t="s">
        <v>4187</v>
      </c>
      <c r="E1156" s="22"/>
      <c r="F1156" s="22"/>
      <c r="G1156" s="24">
        <v>1</v>
      </c>
      <c r="H1156" s="25" t="s">
        <v>551</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4188</v>
      </c>
      <c r="D1157" s="22" t="s">
        <v>4189</v>
      </c>
      <c r="E1157" s="22"/>
      <c r="F1157" s="22"/>
      <c r="G1157" s="24">
        <v>1</v>
      </c>
      <c r="H1157" s="25" t="s">
        <v>551</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4190</v>
      </c>
      <c r="D1158" s="22" t="s">
        <v>4191</v>
      </c>
      <c r="E1158" s="22"/>
      <c r="F1158" s="22"/>
      <c r="G1158" s="24">
        <v>1</v>
      </c>
      <c r="H1158" s="25" t="s">
        <v>551</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4192</v>
      </c>
      <c r="D1159" s="22" t="s">
        <v>2566</v>
      </c>
      <c r="E1159" s="22" t="s">
        <v>2567</v>
      </c>
      <c r="F1159" s="22" t="s">
        <v>2568</v>
      </c>
      <c r="G1159" s="24">
        <v>1</v>
      </c>
      <c r="H1159" s="25" t="s">
        <v>551</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4193</v>
      </c>
      <c r="D1160" s="22" t="s">
        <v>2713</v>
      </c>
      <c r="E1160" s="22"/>
      <c r="F1160" s="22"/>
      <c r="G1160" s="24">
        <v>1</v>
      </c>
      <c r="H1160" s="25" t="s">
        <v>551</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4194</v>
      </c>
      <c r="D1161" s="22" t="s">
        <v>4195</v>
      </c>
      <c r="E1161" s="22"/>
      <c r="F1161" s="22"/>
      <c r="G1161" s="24">
        <v>1</v>
      </c>
      <c r="H1161" s="25" t="s">
        <v>2498</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4196</v>
      </c>
      <c r="D1162" s="22" t="s">
        <v>2517</v>
      </c>
      <c r="E1162" s="22"/>
      <c r="F1162" s="22"/>
      <c r="G1162" s="24">
        <v>1</v>
      </c>
      <c r="H1162" s="25" t="s">
        <v>2498</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4197</v>
      </c>
      <c r="D1163" s="22" t="s">
        <v>3302</v>
      </c>
      <c r="E1163" s="22"/>
      <c r="F1163" s="22"/>
      <c r="G1163" s="24">
        <v>1</v>
      </c>
      <c r="H1163" s="25" t="s">
        <v>2498</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4198</v>
      </c>
      <c r="D1164" s="22" t="s">
        <v>2517</v>
      </c>
      <c r="E1164" s="22"/>
      <c r="F1164" s="22"/>
      <c r="G1164" s="24">
        <v>1</v>
      </c>
      <c r="H1164" s="25" t="s">
        <v>2498</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4199</v>
      </c>
      <c r="D1165" s="23" t="s">
        <v>4200</v>
      </c>
      <c r="E1165" s="22"/>
      <c r="F1165" s="22"/>
      <c r="G1165" s="24">
        <v>1</v>
      </c>
      <c r="H1165" s="25" t="s">
        <v>626</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4201</v>
      </c>
      <c r="D1166" s="22" t="s">
        <v>2362</v>
      </c>
      <c r="E1166" s="22"/>
      <c r="F1166" s="22"/>
      <c r="G1166" s="24">
        <v>1</v>
      </c>
      <c r="H1166" s="25" t="s">
        <v>551</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4202</v>
      </c>
      <c r="D1167" s="22" t="s">
        <v>2939</v>
      </c>
      <c r="E1167" s="24"/>
      <c r="F1167" s="23"/>
      <c r="G1167" s="24">
        <v>1</v>
      </c>
      <c r="H1167" s="25" t="s">
        <v>2353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4203</v>
      </c>
      <c r="D1168" s="22" t="s">
        <v>2666</v>
      </c>
      <c r="E1168" s="24"/>
      <c r="F1168" s="22"/>
      <c r="G1168" s="24">
        <v>1</v>
      </c>
      <c r="H1168" s="25" t="s">
        <v>626</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4204</v>
      </c>
      <c r="D1169" s="22" t="s">
        <v>4205</v>
      </c>
      <c r="E1169" s="24"/>
      <c r="F1169" s="22"/>
      <c r="G1169" s="24">
        <v>1</v>
      </c>
      <c r="H1169" s="25" t="s">
        <v>2353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4206</v>
      </c>
      <c r="D1170" s="22" t="s">
        <v>2527</v>
      </c>
      <c r="E1170" s="24"/>
      <c r="F1170" s="22"/>
      <c r="G1170" s="24">
        <v>148</v>
      </c>
      <c r="H1170" s="25" t="s">
        <v>626</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4207</v>
      </c>
      <c r="D1171" s="22" t="s">
        <v>3542</v>
      </c>
      <c r="E1171" s="24"/>
      <c r="F1171" s="22"/>
      <c r="G1171" s="24">
        <v>1</v>
      </c>
      <c r="H1171" s="25" t="s">
        <v>2353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4208</v>
      </c>
      <c r="D1172" s="22" t="s">
        <v>4209</v>
      </c>
      <c r="E1172" s="24"/>
      <c r="F1172" s="22"/>
      <c r="G1172" s="24">
        <v>1</v>
      </c>
      <c r="H1172" s="25" t="s">
        <v>626</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4210</v>
      </c>
      <c r="D1173" s="22" t="s">
        <v>1983</v>
      </c>
      <c r="E1173" s="24"/>
      <c r="F1173" s="22"/>
      <c r="G1173" s="24">
        <v>1</v>
      </c>
      <c r="H1173" s="25" t="s">
        <v>626</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4211</v>
      </c>
      <c r="D1174" s="22" t="s">
        <v>2939</v>
      </c>
      <c r="E1174" s="24"/>
      <c r="F1174" s="22"/>
      <c r="G1174" s="24">
        <v>500</v>
      </c>
      <c r="H1174" s="25" t="s">
        <v>2981</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4212</v>
      </c>
      <c r="D1175" s="22" t="s">
        <v>2426</v>
      </c>
      <c r="E1175" s="24"/>
      <c r="F1175" s="22"/>
      <c r="G1175" s="24">
        <v>2</v>
      </c>
      <c r="H1175" s="25" t="s">
        <v>551</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4213</v>
      </c>
      <c r="D1176" s="22" t="s">
        <v>4214</v>
      </c>
      <c r="E1176" s="24" t="s">
        <v>2429</v>
      </c>
      <c r="F1176" s="22"/>
      <c r="G1176" s="24">
        <v>1</v>
      </c>
      <c r="H1176" s="25" t="s">
        <v>551</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4215</v>
      </c>
      <c r="D1177" s="22" t="s">
        <v>4216</v>
      </c>
      <c r="E1177" s="24"/>
      <c r="F1177" s="22"/>
      <c r="G1177" s="24">
        <v>1</v>
      </c>
      <c r="H1177" s="25" t="s">
        <v>626</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4217</v>
      </c>
      <c r="D1178" s="22" t="s">
        <v>4218</v>
      </c>
      <c r="E1178" s="24"/>
      <c r="F1178" s="22"/>
      <c r="G1178" s="24">
        <v>1</v>
      </c>
      <c r="H1178" s="25" t="s">
        <v>551</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4219</v>
      </c>
      <c r="D1179" s="22" t="s">
        <v>1392</v>
      </c>
      <c r="E1179" s="24"/>
      <c r="F1179" s="22"/>
      <c r="G1179" s="24">
        <v>1</v>
      </c>
      <c r="H1179" s="25" t="s">
        <v>551</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4220</v>
      </c>
      <c r="D1180" s="22" t="s">
        <v>3842</v>
      </c>
      <c r="E1180" s="24"/>
      <c r="F1180" s="22"/>
      <c r="G1180" s="24">
        <v>2</v>
      </c>
      <c r="H1180" s="25" t="s">
        <v>551</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4221</v>
      </c>
      <c r="D1181" s="22" t="s">
        <v>4222</v>
      </c>
      <c r="E1181" s="24"/>
      <c r="F1181" s="22"/>
      <c r="G1181" s="24">
        <v>200</v>
      </c>
      <c r="H1181" s="25" t="s">
        <v>626</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4223</v>
      </c>
      <c r="D1182" s="22" t="s">
        <v>2362</v>
      </c>
      <c r="E1182" s="24"/>
      <c r="F1182" s="22"/>
      <c r="G1182" s="24">
        <v>2</v>
      </c>
      <c r="H1182" s="25" t="s">
        <v>551</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4224</v>
      </c>
      <c r="D1183" s="22" t="s">
        <v>2461</v>
      </c>
      <c r="E1183" s="24"/>
      <c r="F1183" s="22"/>
      <c r="G1183" s="24">
        <v>2</v>
      </c>
      <c r="H1183" s="25" t="s">
        <v>551</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4225</v>
      </c>
      <c r="D1184" s="22" t="s">
        <v>2469</v>
      </c>
      <c r="E1184" s="24" t="s">
        <v>4226</v>
      </c>
      <c r="F1184" s="22"/>
      <c r="G1184" s="24">
        <v>9</v>
      </c>
      <c r="H1184" s="25" t="s">
        <v>551</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4227</v>
      </c>
      <c r="D1185" s="22" t="s">
        <v>4228</v>
      </c>
      <c r="E1185" s="24"/>
      <c r="F1185" s="22"/>
      <c r="G1185" s="24">
        <v>4</v>
      </c>
      <c r="H1185" s="25" t="s">
        <v>2767</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2207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80" t="s">
        <v>4229</v>
      </c>
      <c r="C1187" s="22" t="s">
        <v>4230</v>
      </c>
      <c r="D1187" s="22" t="s">
        <v>2859</v>
      </c>
      <c r="E1187" s="24"/>
      <c r="F1187" s="22"/>
      <c r="G1187" s="24">
        <v>1</v>
      </c>
      <c r="H1187" s="25" t="s">
        <v>626</v>
      </c>
      <c r="I1187" s="26">
        <v>42522</v>
      </c>
      <c r="J1187" s="26">
        <v>42522</v>
      </c>
      <c r="K1187" s="27">
        <v>27005</v>
      </c>
      <c r="L1187" s="28">
        <v>24118.97</v>
      </c>
      <c r="M1187" s="28">
        <v>25110</v>
      </c>
      <c r="N1187" s="29">
        <v>0.8</v>
      </c>
      <c r="O1187" s="28">
        <v>20090</v>
      </c>
      <c r="P1187" s="34"/>
      <c r="Q1187" s="31" t="s">
        <v>4231</v>
      </c>
    </row>
    <row r="1188" ht="15.75" customHeight="1" spans="1:17">
      <c r="A1188" s="18">
        <v>1181</v>
      </c>
      <c r="B1188" s="32"/>
      <c r="C1188" s="22" t="s">
        <v>4232</v>
      </c>
      <c r="D1188" s="22" t="s">
        <v>2371</v>
      </c>
      <c r="E1188" s="24"/>
      <c r="F1188" s="22"/>
      <c r="G1188" s="24">
        <v>1</v>
      </c>
      <c r="H1188" s="25" t="s">
        <v>551</v>
      </c>
      <c r="I1188" s="26">
        <v>40179</v>
      </c>
      <c r="J1188" s="26">
        <v>40179</v>
      </c>
      <c r="K1188" s="27">
        <v>30500</v>
      </c>
      <c r="L1188" s="28">
        <v>5388.16</v>
      </c>
      <c r="M1188" s="28">
        <v>25930</v>
      </c>
      <c r="N1188" s="29">
        <v>0.15</v>
      </c>
      <c r="O1188" s="28">
        <v>3890</v>
      </c>
      <c r="P1188" s="34"/>
      <c r="Q1188" s="31" t="s">
        <v>4231</v>
      </c>
    </row>
    <row r="1189" ht="15.75" customHeight="1" spans="1:17">
      <c r="A1189" s="18">
        <v>1182</v>
      </c>
      <c r="B1189" s="32"/>
      <c r="C1189" s="22" t="s">
        <v>4233</v>
      </c>
      <c r="D1189" s="22" t="s">
        <v>3674</v>
      </c>
      <c r="E1189" s="24"/>
      <c r="F1189" s="22"/>
      <c r="G1189" s="24">
        <v>1</v>
      </c>
      <c r="H1189" s="25" t="s">
        <v>551</v>
      </c>
      <c r="I1189" s="26">
        <v>40210</v>
      </c>
      <c r="J1189" s="26">
        <v>40210</v>
      </c>
      <c r="K1189" s="35">
        <v>5600</v>
      </c>
      <c r="L1189" s="28">
        <v>1034.01</v>
      </c>
      <c r="M1189" s="28">
        <v>4760</v>
      </c>
      <c r="N1189" s="29">
        <v>0.15</v>
      </c>
      <c r="O1189" s="28">
        <v>710</v>
      </c>
      <c r="P1189" s="34"/>
      <c r="Q1189" s="31" t="s">
        <v>4231</v>
      </c>
    </row>
    <row r="1190" ht="15.75" customHeight="1" spans="1:17">
      <c r="A1190" s="18">
        <v>1183</v>
      </c>
      <c r="B1190" s="32"/>
      <c r="C1190" s="22" t="s">
        <v>4234</v>
      </c>
      <c r="D1190" s="22" t="s">
        <v>2362</v>
      </c>
      <c r="E1190" s="24"/>
      <c r="F1190" s="22"/>
      <c r="G1190" s="24">
        <v>1</v>
      </c>
      <c r="H1190" s="25" t="s">
        <v>551</v>
      </c>
      <c r="I1190" s="26">
        <v>40210</v>
      </c>
      <c r="J1190" s="26">
        <v>40210</v>
      </c>
      <c r="K1190" s="27">
        <v>15290</v>
      </c>
      <c r="L1190" s="28">
        <v>2821.85</v>
      </c>
      <c r="M1190" s="28">
        <v>13000</v>
      </c>
      <c r="N1190" s="29">
        <v>0.15</v>
      </c>
      <c r="O1190" s="28">
        <v>1950</v>
      </c>
      <c r="P1190" s="34"/>
      <c r="Q1190" s="31" t="s">
        <v>4231</v>
      </c>
    </row>
    <row r="1191" ht="15.75" customHeight="1" spans="1:17">
      <c r="A1191" s="18">
        <v>1184</v>
      </c>
      <c r="B1191" s="32"/>
      <c r="C1191" s="22" t="s">
        <v>4235</v>
      </c>
      <c r="D1191" s="22" t="s">
        <v>2359</v>
      </c>
      <c r="E1191" s="24"/>
      <c r="F1191" s="22"/>
      <c r="G1191" s="24">
        <v>1</v>
      </c>
      <c r="H1191" s="25" t="s">
        <v>551</v>
      </c>
      <c r="I1191" s="26">
        <v>40299</v>
      </c>
      <c r="J1191" s="26">
        <v>40299</v>
      </c>
      <c r="K1191" s="27">
        <v>115000</v>
      </c>
      <c r="L1191" s="28">
        <v>23958</v>
      </c>
      <c r="M1191" s="28">
        <v>101200</v>
      </c>
      <c r="N1191" s="29">
        <v>0.44</v>
      </c>
      <c r="O1191" s="28">
        <v>44530</v>
      </c>
      <c r="P1191" s="34"/>
      <c r="Q1191" s="31" t="s">
        <v>4231</v>
      </c>
    </row>
    <row r="1192" ht="15.75" customHeight="1" spans="1:17">
      <c r="A1192" s="18">
        <v>1185</v>
      </c>
      <c r="B1192" s="32"/>
      <c r="C1192" s="22" t="s">
        <v>4236</v>
      </c>
      <c r="D1192" s="22" t="s">
        <v>2639</v>
      </c>
      <c r="E1192" s="24"/>
      <c r="F1192" s="22"/>
      <c r="G1192" s="24">
        <v>1</v>
      </c>
      <c r="H1192" s="25" t="s">
        <v>551</v>
      </c>
      <c r="I1192" s="26">
        <v>40330</v>
      </c>
      <c r="J1192" s="26">
        <v>40330</v>
      </c>
      <c r="K1192" s="27">
        <v>3200</v>
      </c>
      <c r="L1192" s="28">
        <v>692.33</v>
      </c>
      <c r="M1192" s="28">
        <v>2720</v>
      </c>
      <c r="N1192" s="29">
        <v>0.27</v>
      </c>
      <c r="O1192" s="28">
        <v>730</v>
      </c>
      <c r="P1192" s="34"/>
      <c r="Q1192" s="31" t="s">
        <v>4231</v>
      </c>
    </row>
    <row r="1193" ht="15.75" customHeight="1" spans="1:17">
      <c r="A1193" s="18">
        <v>1186</v>
      </c>
      <c r="B1193" s="32"/>
      <c r="C1193" s="22" t="s">
        <v>4237</v>
      </c>
      <c r="D1193" s="22" t="s">
        <v>2362</v>
      </c>
      <c r="E1193" s="24"/>
      <c r="F1193" s="22"/>
      <c r="G1193" s="24">
        <v>1</v>
      </c>
      <c r="H1193" s="25" t="s">
        <v>551</v>
      </c>
      <c r="I1193" s="26">
        <v>40817</v>
      </c>
      <c r="J1193" s="26">
        <v>40817</v>
      </c>
      <c r="K1193" s="27">
        <v>2800</v>
      </c>
      <c r="L1193" s="28">
        <v>959.89</v>
      </c>
      <c r="M1193" s="28">
        <v>2410</v>
      </c>
      <c r="N1193" s="29">
        <v>0.25</v>
      </c>
      <c r="O1193" s="28">
        <v>600</v>
      </c>
      <c r="P1193" s="34"/>
      <c r="Q1193" s="31" t="s">
        <v>4231</v>
      </c>
    </row>
    <row r="1194" ht="15.75" customHeight="1" spans="1:17">
      <c r="A1194" s="18">
        <v>1187</v>
      </c>
      <c r="B1194" s="32"/>
      <c r="C1194" s="22" t="s">
        <v>4238</v>
      </c>
      <c r="D1194" s="22" t="s">
        <v>2362</v>
      </c>
      <c r="E1194" s="24"/>
      <c r="F1194" s="22"/>
      <c r="G1194" s="24">
        <v>1</v>
      </c>
      <c r="H1194" s="25" t="s">
        <v>551</v>
      </c>
      <c r="I1194" s="26">
        <v>40878</v>
      </c>
      <c r="J1194" s="26">
        <v>40878</v>
      </c>
      <c r="K1194" s="27">
        <v>3000</v>
      </c>
      <c r="L1194" s="28">
        <v>1076.25</v>
      </c>
      <c r="M1194" s="28">
        <v>2580</v>
      </c>
      <c r="N1194" s="29">
        <v>0.27</v>
      </c>
      <c r="O1194" s="28">
        <v>700</v>
      </c>
      <c r="P1194" s="34"/>
      <c r="Q1194" s="31" t="s">
        <v>4231</v>
      </c>
    </row>
    <row r="1195" ht="15.75" customHeight="1" spans="1:17">
      <c r="A1195" s="18">
        <v>1188</v>
      </c>
      <c r="B1195" s="32"/>
      <c r="C1195" s="22" t="s">
        <v>4239</v>
      </c>
      <c r="D1195" s="22" t="s">
        <v>2362</v>
      </c>
      <c r="E1195" s="24"/>
      <c r="F1195" s="22"/>
      <c r="G1195" s="24">
        <v>1</v>
      </c>
      <c r="H1195" s="25" t="s">
        <v>551</v>
      </c>
      <c r="I1195" s="26">
        <v>40940</v>
      </c>
      <c r="J1195" s="26">
        <v>40940</v>
      </c>
      <c r="K1195" s="27">
        <v>3200</v>
      </c>
      <c r="L1195" s="28">
        <v>1198.93</v>
      </c>
      <c r="M1195" s="28">
        <v>2820</v>
      </c>
      <c r="N1195" s="29">
        <v>0.28</v>
      </c>
      <c r="O1195" s="28">
        <v>790</v>
      </c>
      <c r="P1195" s="34"/>
      <c r="Q1195" s="31" t="s">
        <v>4231</v>
      </c>
    </row>
    <row r="1196" ht="15.75" customHeight="1" spans="1:17">
      <c r="A1196" s="18">
        <v>1189</v>
      </c>
      <c r="B1196" s="32"/>
      <c r="C1196" s="22" t="s">
        <v>4240</v>
      </c>
      <c r="D1196" s="22" t="s">
        <v>2362</v>
      </c>
      <c r="E1196" s="24"/>
      <c r="F1196" s="22"/>
      <c r="G1196" s="24">
        <v>1</v>
      </c>
      <c r="H1196" s="25" t="s">
        <v>551</v>
      </c>
      <c r="I1196" s="26">
        <v>41061</v>
      </c>
      <c r="J1196" s="26">
        <v>41061</v>
      </c>
      <c r="K1196" s="27">
        <v>3600</v>
      </c>
      <c r="L1196" s="28">
        <v>1462.5</v>
      </c>
      <c r="M1196" s="28">
        <v>3170</v>
      </c>
      <c r="N1196" s="29">
        <v>0.32</v>
      </c>
      <c r="O1196" s="28">
        <v>1010</v>
      </c>
      <c r="P1196" s="34"/>
      <c r="Q1196" s="31" t="s">
        <v>4231</v>
      </c>
    </row>
    <row r="1197" ht="15.75" customHeight="1" spans="1:17">
      <c r="A1197" s="18">
        <v>1190</v>
      </c>
      <c r="B1197" s="32"/>
      <c r="C1197" s="22" t="s">
        <v>4241</v>
      </c>
      <c r="D1197" s="22" t="s">
        <v>4153</v>
      </c>
      <c r="E1197" s="24"/>
      <c r="F1197" s="22"/>
      <c r="G1197" s="24">
        <v>1</v>
      </c>
      <c r="H1197" s="25" t="s">
        <v>551</v>
      </c>
      <c r="I1197" s="26">
        <v>41061</v>
      </c>
      <c r="J1197" s="26">
        <v>41061</v>
      </c>
      <c r="K1197" s="27">
        <v>7300</v>
      </c>
      <c r="L1197" s="28">
        <v>2965.75</v>
      </c>
      <c r="M1197" s="28">
        <v>5840</v>
      </c>
      <c r="N1197" s="29">
        <v>0.32</v>
      </c>
      <c r="O1197" s="28">
        <v>1870</v>
      </c>
      <c r="P1197" s="34"/>
      <c r="Q1197" s="31" t="s">
        <v>4231</v>
      </c>
    </row>
    <row r="1198" ht="15.75" customHeight="1" spans="1:17">
      <c r="A1198" s="18">
        <v>1191</v>
      </c>
      <c r="B1198" s="32"/>
      <c r="C1198" s="22" t="s">
        <v>4242</v>
      </c>
      <c r="D1198" s="22" t="s">
        <v>2359</v>
      </c>
      <c r="E1198" s="24" t="s">
        <v>4243</v>
      </c>
      <c r="F1198" s="22"/>
      <c r="G1198" s="24">
        <v>1</v>
      </c>
      <c r="H1198" s="25" t="s">
        <v>551</v>
      </c>
      <c r="I1198" s="26">
        <v>42552</v>
      </c>
      <c r="J1198" s="26">
        <v>42552</v>
      </c>
      <c r="K1198" s="36">
        <v>268000</v>
      </c>
      <c r="L1198" s="28">
        <v>212836.58</v>
      </c>
      <c r="M1198" s="28">
        <v>258900</v>
      </c>
      <c r="N1198" s="29">
        <v>0.83</v>
      </c>
      <c r="O1198" s="28">
        <v>214890</v>
      </c>
      <c r="P1198" s="34"/>
      <c r="Q1198" s="31" t="s">
        <v>4231</v>
      </c>
    </row>
    <row r="1199" ht="15.75" customHeight="1" spans="1:17">
      <c r="A1199" s="18">
        <v>1192</v>
      </c>
      <c r="B1199" s="32"/>
      <c r="C1199" s="22" t="s">
        <v>4244</v>
      </c>
      <c r="D1199" s="22" t="s">
        <v>3042</v>
      </c>
      <c r="E1199" s="24"/>
      <c r="F1199" s="22"/>
      <c r="G1199" s="24">
        <v>1</v>
      </c>
      <c r="H1199" s="25" t="s">
        <v>551</v>
      </c>
      <c r="I1199" s="26">
        <v>42699</v>
      </c>
      <c r="J1199" s="26">
        <v>42699</v>
      </c>
      <c r="K1199" s="36">
        <v>20000</v>
      </c>
      <c r="L1199" s="28">
        <v>16516.74</v>
      </c>
      <c r="M1199" s="28">
        <v>19000</v>
      </c>
      <c r="N1199" s="29">
        <v>0.77</v>
      </c>
      <c r="O1199" s="28">
        <v>14630</v>
      </c>
      <c r="P1199" s="34"/>
      <c r="Q1199" s="31" t="s">
        <v>4231</v>
      </c>
    </row>
    <row r="1200" ht="15.75" customHeight="1" spans="1:17">
      <c r="A1200" s="18">
        <v>1193</v>
      </c>
      <c r="B1200" s="32"/>
      <c r="C1200" s="22" t="s">
        <v>4245</v>
      </c>
      <c r="D1200" s="22" t="s">
        <v>2469</v>
      </c>
      <c r="E1200" s="24"/>
      <c r="F1200" s="22"/>
      <c r="G1200" s="24">
        <v>2</v>
      </c>
      <c r="H1200" s="25" t="s">
        <v>551</v>
      </c>
      <c r="I1200" s="26">
        <v>43159</v>
      </c>
      <c r="J1200" s="26">
        <v>43159</v>
      </c>
      <c r="K1200" s="36">
        <v>14400</v>
      </c>
      <c r="L1200" s="28">
        <v>13602</v>
      </c>
      <c r="M1200" s="28">
        <v>14400</v>
      </c>
      <c r="N1200" s="29">
        <v>0.92</v>
      </c>
      <c r="O1200" s="28">
        <v>13250</v>
      </c>
      <c r="P1200" s="34"/>
      <c r="Q1200" s="31" t="s">
        <v>4231</v>
      </c>
    </row>
    <row r="1201" ht="15.75" customHeight="1" spans="1:17">
      <c r="A1201" s="18">
        <v>1194</v>
      </c>
      <c r="B1201" s="32"/>
      <c r="C1201" s="22" t="s">
        <v>4246</v>
      </c>
      <c r="D1201" s="22" t="s">
        <v>2424</v>
      </c>
      <c r="E1201" s="24"/>
      <c r="F1201" s="22"/>
      <c r="G1201" s="24">
        <v>1</v>
      </c>
      <c r="H1201" s="25" t="s">
        <v>551</v>
      </c>
      <c r="I1201" s="26">
        <v>43187</v>
      </c>
      <c r="J1201" s="26">
        <v>43187</v>
      </c>
      <c r="K1201" s="36">
        <v>9800</v>
      </c>
      <c r="L1201" s="28">
        <v>4446.92</v>
      </c>
      <c r="M1201" s="28">
        <v>9800</v>
      </c>
      <c r="N1201" s="29">
        <v>0.88</v>
      </c>
      <c r="O1201" s="28">
        <v>8620</v>
      </c>
      <c r="P1201" s="34"/>
      <c r="Q1201" s="31" t="s">
        <v>4231</v>
      </c>
    </row>
    <row r="1202" ht="15.75" customHeight="1" spans="1:17">
      <c r="A1202" s="18">
        <v>1195</v>
      </c>
      <c r="B1202" s="32"/>
      <c r="C1202" s="22" t="s">
        <v>4247</v>
      </c>
      <c r="D1202" s="22" t="s">
        <v>2416</v>
      </c>
      <c r="E1202" s="24"/>
      <c r="F1202" s="22"/>
      <c r="G1202" s="24">
        <v>1</v>
      </c>
      <c r="H1202" s="25" t="s">
        <v>551</v>
      </c>
      <c r="I1202" s="26">
        <v>43187</v>
      </c>
      <c r="J1202" s="26">
        <v>43187</v>
      </c>
      <c r="K1202" s="43">
        <v>1300</v>
      </c>
      <c r="L1202" s="28">
        <v>65</v>
      </c>
      <c r="M1202" s="28">
        <v>1300</v>
      </c>
      <c r="N1202" s="29">
        <v>0.88</v>
      </c>
      <c r="O1202" s="28">
        <v>1140</v>
      </c>
      <c r="P1202" s="34"/>
      <c r="Q1202" s="31" t="s">
        <v>4231</v>
      </c>
    </row>
    <row r="1203" ht="15.75" customHeight="1" spans="1:17">
      <c r="A1203" s="18">
        <v>1196</v>
      </c>
      <c r="B1203" s="32"/>
      <c r="C1203" s="22" t="s">
        <v>4248</v>
      </c>
      <c r="D1203" s="22" t="s">
        <v>2410</v>
      </c>
      <c r="E1203" s="24"/>
      <c r="F1203" s="22"/>
      <c r="G1203" s="24">
        <v>1</v>
      </c>
      <c r="H1203" s="25" t="s">
        <v>551</v>
      </c>
      <c r="I1203" s="26">
        <v>43187</v>
      </c>
      <c r="J1203" s="26">
        <v>43187</v>
      </c>
      <c r="K1203" s="27">
        <v>1195</v>
      </c>
      <c r="L1203" s="28">
        <v>59.75</v>
      </c>
      <c r="M1203" s="28">
        <v>1200</v>
      </c>
      <c r="N1203" s="29">
        <v>0.88</v>
      </c>
      <c r="O1203" s="28">
        <v>1060</v>
      </c>
      <c r="P1203" s="34"/>
      <c r="Q1203" s="31" t="s">
        <v>4231</v>
      </c>
    </row>
    <row r="1204" ht="15.75" customHeight="1" spans="1:17">
      <c r="A1204" s="18">
        <v>1197</v>
      </c>
      <c r="B1204" s="32"/>
      <c r="C1204" s="22" t="s">
        <v>4249</v>
      </c>
      <c r="D1204" s="22" t="s">
        <v>2410</v>
      </c>
      <c r="E1204" s="24"/>
      <c r="F1204" s="22"/>
      <c r="G1204" s="24">
        <v>1</v>
      </c>
      <c r="H1204" s="25" t="s">
        <v>551</v>
      </c>
      <c r="I1204" s="26">
        <v>43187</v>
      </c>
      <c r="J1204" s="26">
        <v>43187</v>
      </c>
      <c r="K1204" s="27">
        <v>2200</v>
      </c>
      <c r="L1204" s="28">
        <v>911.23</v>
      </c>
      <c r="M1204" s="28">
        <v>2200</v>
      </c>
      <c r="N1204" s="29">
        <v>0.88</v>
      </c>
      <c r="O1204" s="28">
        <v>1940</v>
      </c>
      <c r="P1204" s="34"/>
      <c r="Q1204" s="31" t="s">
        <v>4231</v>
      </c>
    </row>
    <row r="1205" ht="15.75" customHeight="1" spans="1:17">
      <c r="A1205" s="18">
        <v>1198</v>
      </c>
      <c r="B1205" s="32"/>
      <c r="C1205" s="22" t="s">
        <v>4250</v>
      </c>
      <c r="D1205" s="22" t="s">
        <v>2416</v>
      </c>
      <c r="E1205" s="24"/>
      <c r="F1205" s="22"/>
      <c r="G1205" s="24">
        <v>3</v>
      </c>
      <c r="H1205" s="25" t="s">
        <v>551</v>
      </c>
      <c r="I1205" s="26">
        <v>43219</v>
      </c>
      <c r="J1205" s="26">
        <v>43219</v>
      </c>
      <c r="K1205" s="27">
        <v>2325</v>
      </c>
      <c r="L1205" s="28">
        <v>1791.23</v>
      </c>
      <c r="M1205" s="28">
        <v>2330</v>
      </c>
      <c r="N1205" s="29">
        <v>0.89</v>
      </c>
      <c r="O1205" s="28">
        <v>2070</v>
      </c>
      <c r="P1205" s="34"/>
      <c r="Q1205" s="31" t="s">
        <v>4231</v>
      </c>
    </row>
    <row r="1206" ht="15.75" customHeight="1" spans="1:17">
      <c r="A1206" s="18">
        <v>1199</v>
      </c>
      <c r="B1206" s="32"/>
      <c r="C1206" s="22" t="s">
        <v>4251</v>
      </c>
      <c r="D1206" s="22" t="s">
        <v>2911</v>
      </c>
      <c r="E1206" s="24"/>
      <c r="F1206" s="22"/>
      <c r="G1206" s="24">
        <v>1</v>
      </c>
      <c r="H1206" s="25" t="s">
        <v>551</v>
      </c>
      <c r="I1206" s="26">
        <v>43219</v>
      </c>
      <c r="J1206" s="26">
        <v>43219</v>
      </c>
      <c r="K1206" s="27">
        <v>1680</v>
      </c>
      <c r="L1206" s="28">
        <v>84</v>
      </c>
      <c r="M1206" s="28">
        <v>1680</v>
      </c>
      <c r="N1206" s="29">
        <v>0.85</v>
      </c>
      <c r="O1206" s="28">
        <v>1430</v>
      </c>
      <c r="P1206" s="34"/>
      <c r="Q1206" s="31" t="s">
        <v>4231</v>
      </c>
    </row>
    <row r="1207" ht="15.75" customHeight="1" spans="1:17">
      <c r="A1207" s="18">
        <v>1200</v>
      </c>
      <c r="B1207" s="32"/>
      <c r="C1207" s="22" t="s">
        <v>4252</v>
      </c>
      <c r="D1207" s="22" t="s">
        <v>2355</v>
      </c>
      <c r="E1207" s="24" t="s">
        <v>4253</v>
      </c>
      <c r="F1207" s="22"/>
      <c r="G1207" s="24">
        <v>1</v>
      </c>
      <c r="H1207" s="25" t="s">
        <v>551</v>
      </c>
      <c r="I1207" s="26">
        <v>40848</v>
      </c>
      <c r="J1207" s="26">
        <v>40848</v>
      </c>
      <c r="K1207" s="27">
        <v>58915.8</v>
      </c>
      <c r="L1207" s="43">
        <v>20669.36</v>
      </c>
      <c r="M1207" s="28">
        <v>54200</v>
      </c>
      <c r="N1207" s="29">
        <v>0.54</v>
      </c>
      <c r="O1207" s="28">
        <v>29270</v>
      </c>
      <c r="P1207" s="34"/>
      <c r="Q1207" s="31" t="s">
        <v>4231</v>
      </c>
    </row>
    <row r="1208" ht="15.75" customHeight="1" spans="1:17">
      <c r="A1208" s="18">
        <v>1201</v>
      </c>
      <c r="B1208" s="32"/>
      <c r="C1208" s="22" t="s">
        <v>4254</v>
      </c>
      <c r="D1208" s="22" t="s">
        <v>3121</v>
      </c>
      <c r="E1208" s="24" t="s">
        <v>4255</v>
      </c>
      <c r="F1208" s="22"/>
      <c r="G1208" s="24">
        <v>1</v>
      </c>
      <c r="H1208" s="25" t="s">
        <v>551</v>
      </c>
      <c r="I1208" s="26">
        <v>42814</v>
      </c>
      <c r="J1208" s="26">
        <v>42814</v>
      </c>
      <c r="K1208" s="27">
        <v>98000</v>
      </c>
      <c r="L1208" s="43">
        <v>84035.06</v>
      </c>
      <c r="M1208" s="28">
        <v>94080</v>
      </c>
      <c r="N1208" s="29">
        <v>0.88</v>
      </c>
      <c r="O1208" s="28">
        <v>82790</v>
      </c>
      <c r="P1208" s="34"/>
      <c r="Q1208" s="31" t="s">
        <v>4231</v>
      </c>
    </row>
    <row r="1209" ht="15.75" customHeight="1" spans="1:17">
      <c r="A1209" s="18">
        <v>1202</v>
      </c>
      <c r="B1209" s="32"/>
      <c r="C1209" s="22" t="s">
        <v>4256</v>
      </c>
      <c r="D1209" s="22" t="s">
        <v>4257</v>
      </c>
      <c r="E1209" s="24" t="s">
        <v>3557</v>
      </c>
      <c r="F1209" s="22"/>
      <c r="G1209" s="24">
        <v>1</v>
      </c>
      <c r="H1209" s="25" t="s">
        <v>551</v>
      </c>
      <c r="I1209" s="26">
        <v>43343</v>
      </c>
      <c r="J1209" s="26">
        <v>43343</v>
      </c>
      <c r="K1209" s="27">
        <v>1550</v>
      </c>
      <c r="L1209" s="43">
        <v>1378.22</v>
      </c>
      <c r="M1209" s="28">
        <v>1550</v>
      </c>
      <c r="N1209" s="29">
        <v>0.94</v>
      </c>
      <c r="O1209" s="28">
        <v>1460</v>
      </c>
      <c r="P1209" s="34"/>
      <c r="Q1209" s="31" t="s">
        <v>4231</v>
      </c>
    </row>
    <row r="1210" ht="15.75" customHeight="1" spans="1:17">
      <c r="A1210" s="18">
        <v>1203</v>
      </c>
      <c r="B1210" s="32"/>
      <c r="C1210" s="22" t="s">
        <v>4258</v>
      </c>
      <c r="D1210" s="22" t="s">
        <v>3218</v>
      </c>
      <c r="E1210" s="24"/>
      <c r="F1210" s="22"/>
      <c r="G1210" s="24">
        <v>1</v>
      </c>
      <c r="H1210" s="25" t="s">
        <v>551</v>
      </c>
      <c r="I1210" s="26">
        <v>42814</v>
      </c>
      <c r="J1210" s="26">
        <v>42814</v>
      </c>
      <c r="K1210" s="27">
        <v>124425</v>
      </c>
      <c r="L1210" s="43">
        <v>106694.46</v>
      </c>
      <c r="M1210" s="28">
        <v>118200</v>
      </c>
      <c r="N1210" s="29">
        <v>0.8</v>
      </c>
      <c r="O1210" s="28">
        <v>94560</v>
      </c>
      <c r="P1210" s="34"/>
      <c r="Q1210" s="31" t="s">
        <v>4231</v>
      </c>
    </row>
    <row r="1211" ht="15.75" customHeight="1" spans="1:17">
      <c r="A1211" s="18">
        <v>1204</v>
      </c>
      <c r="B1211" s="32"/>
      <c r="C1211" s="22" t="s">
        <v>4259</v>
      </c>
      <c r="D1211" s="23" t="s">
        <v>2440</v>
      </c>
      <c r="E1211" s="24"/>
      <c r="F1211" s="23" t="s">
        <v>4260</v>
      </c>
      <c r="G1211" s="24">
        <v>1</v>
      </c>
      <c r="H1211" s="25" t="s">
        <v>551</v>
      </c>
      <c r="I1211" s="26">
        <v>40269</v>
      </c>
      <c r="J1211" s="26">
        <v>40269</v>
      </c>
      <c r="K1211" s="27">
        <v>3800</v>
      </c>
      <c r="L1211" s="28">
        <v>190</v>
      </c>
      <c r="M1211" s="28">
        <v>3720</v>
      </c>
      <c r="N1211" s="29">
        <v>0.25</v>
      </c>
      <c r="O1211" s="28">
        <v>930</v>
      </c>
      <c r="P1211" s="30"/>
      <c r="Q1211" s="31" t="s">
        <v>4231</v>
      </c>
    </row>
    <row r="1212" ht="15.75" customHeight="1" spans="1:17">
      <c r="A1212" s="18">
        <v>1205</v>
      </c>
      <c r="B1212" s="32"/>
      <c r="C1212" s="22" t="s">
        <v>4261</v>
      </c>
      <c r="D1212" s="23" t="s">
        <v>4262</v>
      </c>
      <c r="E121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Height="1" spans="1:17">
      <c r="A1213" s="18">
        <v>1206</v>
      </c>
      <c r="B1213" s="32"/>
      <c r="C1213" s="22" t="s">
        <v>4263</v>
      </c>
      <c r="D1213" s="23" t="s">
        <v>2566</v>
      </c>
      <c r="E1213" s="24"/>
      <c r="F1213" s="23" t="s">
        <v>4264</v>
      </c>
      <c r="G1213" s="24">
        <v>1</v>
      </c>
      <c r="H1213" s="25" t="s">
        <v>551</v>
      </c>
      <c r="I1213" s="26">
        <v>40269</v>
      </c>
      <c r="J1213" s="26">
        <v>40269</v>
      </c>
      <c r="K1213" s="27">
        <v>1900</v>
      </c>
      <c r="L1213" s="28">
        <v>95</v>
      </c>
      <c r="M1213" s="28">
        <v>1860</v>
      </c>
      <c r="N1213" s="29">
        <v>0.25</v>
      </c>
      <c r="O1213" s="28">
        <v>470</v>
      </c>
      <c r="P1213" s="30"/>
      <c r="Q1213" s="31" t="s">
        <v>4231</v>
      </c>
    </row>
    <row r="1214" ht="15.75" customHeight="1" spans="1:17">
      <c r="A1214" s="18">
        <v>1207</v>
      </c>
      <c r="B1214" s="32"/>
      <c r="C1214" s="22" t="s">
        <v>4265</v>
      </c>
      <c r="D1214" s="23" t="s">
        <v>4266</v>
      </c>
      <c r="E1214" s="24"/>
      <c r="F1214" s="23"/>
      <c r="G1214" s="24">
        <v>1</v>
      </c>
      <c r="H1214" s="25" t="s">
        <v>551</v>
      </c>
      <c r="I1214" s="26">
        <v>39142</v>
      </c>
      <c r="J1214" s="26">
        <v>39142</v>
      </c>
      <c r="K1214" s="27">
        <v>7660</v>
      </c>
      <c r="L1214" s="28">
        <v>383</v>
      </c>
      <c r="M1214" s="28">
        <v>5970</v>
      </c>
      <c r="N1214" s="29">
        <v>0.24</v>
      </c>
      <c r="O1214" s="28">
        <v>1430</v>
      </c>
      <c r="P1214" s="30"/>
      <c r="Q1214" s="31" t="s">
        <v>4231</v>
      </c>
    </row>
    <row r="1215" ht="15.75" customHeight="1" spans="1:17">
      <c r="A1215" s="18">
        <v>1208</v>
      </c>
      <c r="B1215" s="32"/>
      <c r="C1215" s="22" t="s">
        <v>4267</v>
      </c>
      <c r="D1215" s="23" t="s">
        <v>4268</v>
      </c>
      <c r="E1215" s="24"/>
      <c r="F1215" s="23"/>
      <c r="G1215" s="24">
        <v>1</v>
      </c>
      <c r="H1215" s="25" t="s">
        <v>551</v>
      </c>
      <c r="I1215" s="26">
        <v>40391</v>
      </c>
      <c r="J1215" s="26">
        <v>40391</v>
      </c>
      <c r="K1215" s="27">
        <v>2250</v>
      </c>
      <c r="L1215" s="28">
        <v>112.5</v>
      </c>
      <c r="M1215" s="28">
        <v>1760</v>
      </c>
      <c r="N1215" s="29">
        <v>0.15</v>
      </c>
      <c r="O1215" s="28">
        <v>260</v>
      </c>
      <c r="P1215" s="30"/>
      <c r="Q1215" s="31" t="s">
        <v>4231</v>
      </c>
    </row>
    <row r="1216" ht="15.75" customHeight="1" spans="1:17">
      <c r="A1216" s="18">
        <v>1209</v>
      </c>
      <c r="B1216" s="32"/>
      <c r="C1216" s="22" t="s">
        <v>4269</v>
      </c>
      <c r="D1216" s="23" t="s">
        <v>3297</v>
      </c>
      <c r="E1216" s="24"/>
      <c r="F1216" s="23"/>
      <c r="G1216" s="24">
        <v>1</v>
      </c>
      <c r="H1216" s="25" t="s">
        <v>551</v>
      </c>
      <c r="I1216" s="26">
        <v>40695</v>
      </c>
      <c r="J1216" s="26">
        <v>40695</v>
      </c>
      <c r="K1216" s="27">
        <v>1175</v>
      </c>
      <c r="L1216" s="28">
        <v>58.75</v>
      </c>
      <c r="M1216" s="28">
        <v>1080</v>
      </c>
      <c r="N1216" s="29">
        <v>0.51</v>
      </c>
      <c r="O1216" s="28">
        <v>550</v>
      </c>
      <c r="P1216" s="30"/>
      <c r="Q1216" s="31" t="s">
        <v>4231</v>
      </c>
    </row>
    <row r="1217" ht="15.75" customHeight="1" spans="1:18">
      <c r="A1217" s="18">
        <v>1210</v>
      </c>
      <c r="B1217" s="32"/>
      <c r="C1217" s="22" t="s">
        <v>4270</v>
      </c>
      <c r="D1217" s="23" t="s">
        <v>2997</v>
      </c>
      <c r="E1217" s="24"/>
      <c r="F1217" s="23"/>
      <c r="G1217" s="24">
        <v>1</v>
      </c>
      <c r="H1217" s="25" t="s">
        <v>551</v>
      </c>
      <c r="I1217" s="26">
        <v>41122</v>
      </c>
      <c r="J1217" s="26">
        <v>41122</v>
      </c>
      <c r="K1217" s="27">
        <v>13000</v>
      </c>
      <c r="L1217" s="28">
        <v>650</v>
      </c>
      <c r="M1217" s="28">
        <v>12740</v>
      </c>
      <c r="N1217" s="29">
        <v>0.44</v>
      </c>
      <c r="O1217" s="28">
        <v>5610</v>
      </c>
      <c r="P1217" s="30"/>
      <c r="Q1217" s="31" t="s">
        <v>4231</v>
      </c>
    </row>
    <row r="1218" ht="15.75" customHeight="1" spans="1:18">
      <c r="A1218" s="18">
        <v>1211</v>
      </c>
      <c r="B1218" s="32"/>
      <c r="C1218" s="22" t="s">
        <v>4271</v>
      </c>
      <c r="D1218" s="23" t="s">
        <v>4272</v>
      </c>
      <c r="E1218" s="24"/>
      <c r="F1218" s="23"/>
      <c r="G1218" s="24">
        <v>1</v>
      </c>
      <c r="H1218" s="25" t="s">
        <v>551</v>
      </c>
      <c r="I1218" s="26">
        <v>42005</v>
      </c>
      <c r="J1218" s="26">
        <v>42005</v>
      </c>
      <c r="K1218" s="27">
        <v>1800</v>
      </c>
      <c r="L1218" s="28">
        <v>546</v>
      </c>
      <c r="M1218" s="28">
        <v>1710</v>
      </c>
      <c r="N1218" s="29">
        <v>0.65</v>
      </c>
      <c r="O1218" s="28">
        <v>1110</v>
      </c>
      <c r="P1218" s="30"/>
      <c r="Q1218" s="31" t="s">
        <v>4231</v>
      </c>
    </row>
    <row r="1219" ht="15.75" customHeight="1" spans="1:18">
      <c r="A1219" s="18">
        <v>1212</v>
      </c>
      <c r="B1219" s="32"/>
      <c r="C1219" s="22" t="s">
        <v>4273</v>
      </c>
      <c r="D1219" s="23" t="s">
        <v>3280</v>
      </c>
      <c r="E1219" s="24"/>
      <c r="F1219" s="23"/>
      <c r="G1219" s="24">
        <v>1</v>
      </c>
      <c r="H1219" s="25" t="s">
        <v>551</v>
      </c>
      <c r="I1219" s="26">
        <v>42036</v>
      </c>
      <c r="J1219" s="26">
        <v>42036</v>
      </c>
      <c r="K1219" s="27">
        <v>1800</v>
      </c>
      <c r="L1219" s="28">
        <v>574.5</v>
      </c>
      <c r="M1219" s="28">
        <v>1710</v>
      </c>
      <c r="N1219" s="29">
        <v>0.65</v>
      </c>
      <c r="O1219" s="28">
        <v>1110</v>
      </c>
      <c r="P1219" s="30"/>
      <c r="Q1219" s="31" t="s">
        <v>4231</v>
      </c>
    </row>
    <row r="1220" ht="15.75" customHeight="1" spans="1:18">
      <c r="A1220" s="18">
        <v>1213</v>
      </c>
      <c r="B1220" s="32"/>
      <c r="C1220" s="22" t="s">
        <v>4274</v>
      </c>
      <c r="D1220" s="23" t="s">
        <v>4275</v>
      </c>
      <c r="E1220" s="24"/>
      <c r="F1220" s="23"/>
      <c r="G1220" s="24">
        <v>2</v>
      </c>
      <c r="H1220" s="25" t="s">
        <v>551</v>
      </c>
      <c r="I1220" s="26">
        <v>42156</v>
      </c>
      <c r="J1220" s="26">
        <v>42156</v>
      </c>
      <c r="K1220" s="27">
        <v>5000</v>
      </c>
      <c r="L1220" s="28">
        <v>1912.37</v>
      </c>
      <c r="M1220" s="28">
        <v>4250</v>
      </c>
      <c r="N1220" s="29">
        <v>0.53</v>
      </c>
      <c r="O1220" s="28">
        <v>2250</v>
      </c>
      <c r="P1220" s="30"/>
      <c r="Q1220" s="31" t="s">
        <v>4231</v>
      </c>
    </row>
    <row r="1221" ht="15.75" customHeight="1" spans="1:18">
      <c r="A1221" s="18">
        <v>1214</v>
      </c>
      <c r="B1221" s="32"/>
      <c r="C1221" s="22" t="s">
        <v>4276</v>
      </c>
      <c r="D1221" s="23" t="s">
        <v>2440</v>
      </c>
      <c r="E1221" s="24"/>
      <c r="F1221" s="23"/>
      <c r="G1221" s="24">
        <v>1</v>
      </c>
      <c r="H1221" s="25" t="s">
        <v>551</v>
      </c>
      <c r="I1221" s="26">
        <v>42309</v>
      </c>
      <c r="J1221" s="26">
        <v>42309</v>
      </c>
      <c r="K1221" s="27">
        <v>5000</v>
      </c>
      <c r="L1221" s="28">
        <v>2308.22</v>
      </c>
      <c r="M1221" s="28">
        <v>4750</v>
      </c>
      <c r="N1221" s="29">
        <v>0.72</v>
      </c>
      <c r="O1221" s="28">
        <v>3420</v>
      </c>
      <c r="P1221" s="30"/>
      <c r="Q1221" s="31" t="s">
        <v>4231</v>
      </c>
    </row>
    <row r="1222" ht="15.75" customHeight="1" spans="1:18">
      <c r="A1222" s="18">
        <v>1215</v>
      </c>
      <c r="B1222" s="32"/>
      <c r="C1222" s="22" t="s">
        <v>4277</v>
      </c>
      <c r="D1222" s="23" t="s">
        <v>1983</v>
      </c>
      <c r="E1222" s="24" t="s">
        <v>4278</v>
      </c>
      <c r="F1222" s="23"/>
      <c r="G1222" s="24">
        <v>1</v>
      </c>
      <c r="H1222" s="25" t="s">
        <v>551</v>
      </c>
      <c r="I1222" s="26">
        <v>42491</v>
      </c>
      <c r="J1222" s="26">
        <v>42491</v>
      </c>
      <c r="K1222" s="27">
        <v>9500</v>
      </c>
      <c r="L1222" s="28">
        <v>5288.24</v>
      </c>
      <c r="M1222" s="28">
        <v>8550</v>
      </c>
      <c r="N1222" s="29">
        <v>0.64</v>
      </c>
      <c r="O1222" s="28">
        <v>5470</v>
      </c>
      <c r="P1222" s="30"/>
      <c r="Q1222" s="31" t="s">
        <v>4231</v>
      </c>
    </row>
    <row r="1223" ht="15.75" customHeight="1" spans="1:18">
      <c r="A1223" s="18">
        <v>1216</v>
      </c>
      <c r="B1223" s="32"/>
      <c r="C1223" s="22" t="s">
        <v>4279</v>
      </c>
      <c r="D1223" s="23" t="s">
        <v>4280</v>
      </c>
      <c r="E1223" s="24"/>
      <c r="F1223" s="23"/>
      <c r="G1223" s="24">
        <v>1</v>
      </c>
      <c r="H1223" s="25" t="s">
        <v>551</v>
      </c>
      <c r="I1223" s="26">
        <v>42491</v>
      </c>
      <c r="J1223" s="26">
        <v>42491</v>
      </c>
      <c r="K1223" s="27">
        <v>4000</v>
      </c>
      <c r="L1223" s="28">
        <v>2226.76</v>
      </c>
      <c r="M1223" s="28">
        <v>3880</v>
      </c>
      <c r="N1223" s="29">
        <v>0.76</v>
      </c>
      <c r="O1223" s="28">
        <v>2950</v>
      </c>
      <c r="P1223" s="30"/>
      <c r="Q1223" s="31" t="s">
        <v>4231</v>
      </c>
    </row>
    <row r="1224" ht="15.75" customHeight="1" spans="1:18">
      <c r="A1224" s="18">
        <v>1217</v>
      </c>
      <c r="B1224" s="32"/>
      <c r="C1224" s="22" t="s">
        <v>4281</v>
      </c>
      <c r="D1224" s="23" t="s">
        <v>4282</v>
      </c>
      <c r="E1224" s="24"/>
      <c r="F1224" s="23"/>
      <c r="G1224" s="24">
        <v>1</v>
      </c>
      <c r="H1224" s="25" t="s">
        <v>626</v>
      </c>
      <c r="I1224" s="26">
        <v>42186</v>
      </c>
      <c r="J1224" s="26">
        <v>42186</v>
      </c>
      <c r="K1224" s="27">
        <v>1800</v>
      </c>
      <c r="L1224" s="28">
        <v>717</v>
      </c>
      <c r="M1224" s="28">
        <v>1480</v>
      </c>
      <c r="N1224" s="29">
        <v>0.62</v>
      </c>
      <c r="O1224" s="28">
        <v>920</v>
      </c>
      <c r="P1224" s="30"/>
      <c r="Q1224" s="31" t="s">
        <v>4231</v>
      </c>
    </row>
    <row r="1225" ht="15.75" customHeight="1" spans="1:18">
      <c r="A1225" s="18">
        <v>1218</v>
      </c>
      <c r="B1225" s="32"/>
      <c r="C1225" s="22" t="s">
        <v>4283</v>
      </c>
      <c r="D1225" s="23" t="s">
        <v>4284</v>
      </c>
      <c r="E1225" s="24"/>
      <c r="F1225" s="23"/>
      <c r="G1225" s="24">
        <v>1</v>
      </c>
      <c r="H1225" s="25" t="s">
        <v>551</v>
      </c>
      <c r="I1225" s="26">
        <v>42522</v>
      </c>
      <c r="J1225" s="26">
        <v>42522</v>
      </c>
      <c r="K1225" s="27">
        <v>1300</v>
      </c>
      <c r="L1225" s="28">
        <v>744.34</v>
      </c>
      <c r="M1225" s="28">
        <v>1260</v>
      </c>
      <c r="N1225" s="29">
        <v>0.77</v>
      </c>
      <c r="O1225" s="28">
        <v>970</v>
      </c>
      <c r="P1225" s="30"/>
      <c r="Q1225" s="31" t="s">
        <v>4231</v>
      </c>
    </row>
    <row r="1226" ht="15.75" customHeight="1" spans="1:18">
      <c r="A1226" s="18">
        <v>1219</v>
      </c>
      <c r="B1226" s="32"/>
      <c r="C1226" s="22" t="s">
        <v>4285</v>
      </c>
      <c r="D1226" s="23" t="s">
        <v>2419</v>
      </c>
      <c r="E1226" s="24"/>
      <c r="F1226" s="23"/>
      <c r="G1226" s="24">
        <v>3</v>
      </c>
      <c r="H1226" s="25" t="s">
        <v>551</v>
      </c>
      <c r="I1226" s="26">
        <v>42522</v>
      </c>
      <c r="J1226" s="26">
        <v>42522</v>
      </c>
      <c r="K1226" s="27">
        <v>3735</v>
      </c>
      <c r="L1226" s="28">
        <v>2138.22</v>
      </c>
      <c r="M1226" s="28">
        <v>3400</v>
      </c>
      <c r="N1226" s="29">
        <v>0.77</v>
      </c>
      <c r="O1226" s="28">
        <v>2620</v>
      </c>
      <c r="P1226" s="30"/>
      <c r="Q1226" s="31" t="s">
        <v>4231</v>
      </c>
    </row>
    <row r="1227" ht="15.75" customHeight="1" spans="1:18">
      <c r="A1227" s="18">
        <v>1220</v>
      </c>
      <c r="B1227" s="32"/>
      <c r="C1227" s="22" t="s">
        <v>4286</v>
      </c>
      <c r="D1227" s="23" t="s">
        <v>2416</v>
      </c>
      <c r="E1227" s="24"/>
      <c r="F1227" s="22"/>
      <c r="G1227" s="24">
        <v>2</v>
      </c>
      <c r="H1227" s="25" t="s">
        <v>551</v>
      </c>
      <c r="I1227" s="26">
        <v>42552</v>
      </c>
      <c r="J1227" s="26">
        <v>42552</v>
      </c>
      <c r="K1227" s="27">
        <v>3400</v>
      </c>
      <c r="L1227" s="28">
        <v>2000.42</v>
      </c>
      <c r="M1227" s="28">
        <v>3060</v>
      </c>
      <c r="N1227" s="29">
        <v>0.66</v>
      </c>
      <c r="O1227" s="28">
        <v>2020</v>
      </c>
      <c r="P1227" s="34"/>
      <c r="Q1227" s="31" t="s">
        <v>4231</v>
      </c>
    </row>
    <row r="1228" ht="15.75" customHeight="1" spans="1:18">
      <c r="A1228" s="18">
        <v>1221</v>
      </c>
      <c r="B1228" s="32"/>
      <c r="C1228" s="22" t="s">
        <v>4287</v>
      </c>
      <c r="D1228" s="23" t="s">
        <v>2399</v>
      </c>
      <c r="E1228" s="24"/>
      <c r="F1228" s="22"/>
      <c r="G1228" s="24">
        <v>1</v>
      </c>
      <c r="H1228" s="25" t="s">
        <v>551</v>
      </c>
      <c r="I1228" s="26">
        <v>42583</v>
      </c>
      <c r="J1228" s="26">
        <v>42583</v>
      </c>
      <c r="K1228" s="27">
        <v>18800</v>
      </c>
      <c r="L1228" s="28">
        <v>11358.25</v>
      </c>
      <c r="M1228" s="28">
        <v>18240</v>
      </c>
      <c r="N1228" s="29">
        <v>0.78</v>
      </c>
      <c r="O1228" s="28">
        <v>14230</v>
      </c>
      <c r="P1228" s="34"/>
      <c r="Q1228" s="31" t="s">
        <v>4231</v>
      </c>
      <c r="R1228" s="37"/>
    </row>
    <row r="1229" ht="15.75" customHeight="1" spans="1:18">
      <c r="A1229" s="18">
        <v>1222</v>
      </c>
      <c r="B1229" s="32"/>
      <c r="C1229" s="22" t="s">
        <v>4288</v>
      </c>
      <c r="D1229" s="23" t="s">
        <v>2396</v>
      </c>
      <c r="E1229" s="24" t="s">
        <v>4289</v>
      </c>
      <c r="F1229" s="22"/>
      <c r="G1229" s="24">
        <v>1</v>
      </c>
      <c r="H1229" s="25" t="s">
        <v>551</v>
      </c>
      <c r="I1229" s="26">
        <v>42614</v>
      </c>
      <c r="J1229" s="26">
        <v>42614</v>
      </c>
      <c r="K1229" s="27">
        <v>1500</v>
      </c>
      <c r="L1229" s="28">
        <v>930</v>
      </c>
      <c r="M1229" s="28">
        <v>1350</v>
      </c>
      <c r="N1229" s="29">
        <v>0.68</v>
      </c>
      <c r="O1229" s="28">
        <v>920</v>
      </c>
      <c r="P1229" s="34"/>
      <c r="Q1229" s="31" t="s">
        <v>4231</v>
      </c>
    </row>
    <row r="1230" ht="15.75" customHeight="1" spans="1:18">
      <c r="A1230" s="18">
        <v>1223</v>
      </c>
      <c r="B1230" s="32"/>
      <c r="C1230" s="22" t="s">
        <v>4290</v>
      </c>
      <c r="D1230" s="23" t="s">
        <v>2421</v>
      </c>
      <c r="E1230" s="24"/>
      <c r="F1230" s="22"/>
      <c r="G1230" s="24">
        <v>1</v>
      </c>
      <c r="H1230" s="25" t="s">
        <v>551</v>
      </c>
      <c r="I1230" s="26">
        <v>42614</v>
      </c>
      <c r="J1230" s="26">
        <v>42614</v>
      </c>
      <c r="K1230" s="27">
        <v>34800</v>
      </c>
      <c r="L1230" s="28">
        <v>21576</v>
      </c>
      <c r="M1230" s="28">
        <v>31320</v>
      </c>
      <c r="N1230" s="29">
        <v>0.68</v>
      </c>
      <c r="O1230" s="28">
        <v>21300</v>
      </c>
      <c r="P1230" s="34"/>
      <c r="Q1230" s="31" t="s">
        <v>4231</v>
      </c>
    </row>
    <row r="1231" ht="15.75" customHeight="1" spans="1:18">
      <c r="A1231" s="18">
        <v>1224</v>
      </c>
      <c r="B1231" s="32"/>
      <c r="C1231" s="22" t="s">
        <v>4291</v>
      </c>
      <c r="D1231" s="23" t="s">
        <v>4292</v>
      </c>
      <c r="E1231" s="24"/>
      <c r="F1231" s="22"/>
      <c r="G1231" s="24">
        <v>3</v>
      </c>
      <c r="H1231" s="25" t="s">
        <v>551</v>
      </c>
      <c r="I1231" s="26">
        <v>43003</v>
      </c>
      <c r="J1231" s="26">
        <v>43003</v>
      </c>
      <c r="K1231" s="27">
        <v>5970</v>
      </c>
      <c r="L1231" s="28">
        <v>4835.64</v>
      </c>
      <c r="M1231" s="28">
        <v>5670</v>
      </c>
      <c r="N1231" s="29">
        <v>0.81</v>
      </c>
      <c r="O1231" s="28">
        <v>4590</v>
      </c>
      <c r="P1231" s="34"/>
      <c r="Q1231" s="31" t="s">
        <v>4231</v>
      </c>
    </row>
    <row r="1232" ht="15.75" customHeight="1" spans="1:18">
      <c r="A1232" s="18">
        <v>1225</v>
      </c>
      <c r="B1232" s="32"/>
      <c r="C1232" s="22" t="s">
        <v>4293</v>
      </c>
      <c r="D1232" s="23" t="s">
        <v>4294</v>
      </c>
      <c r="E1232" s="24"/>
      <c r="F1232" s="22"/>
      <c r="G1232" s="24">
        <v>1</v>
      </c>
      <c r="H1232" s="25" t="s">
        <v>551</v>
      </c>
      <c r="I1232" s="26">
        <v>43028</v>
      </c>
      <c r="J1232" s="26">
        <v>43028</v>
      </c>
      <c r="K1232" s="27">
        <v>5000</v>
      </c>
      <c r="L1232" s="28">
        <v>4129.13</v>
      </c>
      <c r="M1232" s="28">
        <v>4850</v>
      </c>
      <c r="N1232" s="29">
        <v>0.88</v>
      </c>
      <c r="O1232" s="28">
        <v>4270</v>
      </c>
      <c r="P1232" s="34"/>
      <c r="Q1232" s="31" t="s">
        <v>4231</v>
      </c>
    </row>
    <row r="1233" ht="15.75" customHeight="1" spans="1:17">
      <c r="A1233" s="18">
        <v>1226</v>
      </c>
      <c r="B1233" s="32"/>
      <c r="C1233" s="22" t="s">
        <v>4295</v>
      </c>
      <c r="D1233" s="23" t="s">
        <v>2639</v>
      </c>
      <c r="E1233" s="24"/>
      <c r="F1233" s="22"/>
      <c r="G1233" s="24">
        <v>1</v>
      </c>
      <c r="H1233" s="25" t="s">
        <v>551</v>
      </c>
      <c r="I1233" s="26">
        <v>43187</v>
      </c>
      <c r="J1233" s="26">
        <v>43187</v>
      </c>
      <c r="K1233" s="27">
        <v>3100</v>
      </c>
      <c r="L1233" s="28">
        <v>155</v>
      </c>
      <c r="M1233" s="28">
        <v>3100</v>
      </c>
      <c r="N1233" s="29">
        <v>0.92</v>
      </c>
      <c r="O1233" s="28">
        <v>2850</v>
      </c>
      <c r="P1233" s="34"/>
      <c r="Q1233" s="31" t="s">
        <v>4231</v>
      </c>
    </row>
    <row r="1234" ht="15.75" customHeight="1" spans="1:17">
      <c r="A1234" s="18">
        <v>1227</v>
      </c>
      <c r="B1234" s="32"/>
      <c r="C1234" s="22" t="s">
        <v>4296</v>
      </c>
      <c r="D1234" s="23" t="s">
        <v>3288</v>
      </c>
      <c r="E1234" s="24"/>
      <c r="F1234" s="22"/>
      <c r="G1234" s="24">
        <v>1</v>
      </c>
      <c r="H1234" s="25" t="s">
        <v>551</v>
      </c>
      <c r="I1234" s="26">
        <v>43187</v>
      </c>
      <c r="J1234" s="26">
        <v>43187</v>
      </c>
      <c r="K1234" s="27">
        <v>4500</v>
      </c>
      <c r="L1234" s="28">
        <v>1222.5</v>
      </c>
      <c r="M1234" s="28">
        <v>4500</v>
      </c>
      <c r="N1234" s="29">
        <v>0.92</v>
      </c>
      <c r="O1234" s="28">
        <v>4140</v>
      </c>
      <c r="P1234" s="34"/>
      <c r="Q1234" s="31" t="s">
        <v>4231</v>
      </c>
    </row>
    <row r="1235" ht="15.75" customHeight="1" spans="1:17">
      <c r="A1235" s="18">
        <v>1228</v>
      </c>
      <c r="B1235" s="32"/>
      <c r="C1235" s="22" t="s">
        <v>4297</v>
      </c>
      <c r="D1235" s="23" t="s">
        <v>2924</v>
      </c>
      <c r="E1235" s="24"/>
      <c r="F1235" s="22"/>
      <c r="G1235" s="24">
        <v>1</v>
      </c>
      <c r="H1235" s="25" t="s">
        <v>551</v>
      </c>
      <c r="I1235" s="26">
        <v>43187</v>
      </c>
      <c r="J1235" s="26">
        <v>43187</v>
      </c>
      <c r="K1235" s="27">
        <v>13000</v>
      </c>
      <c r="L1235" s="28">
        <v>3531.76</v>
      </c>
      <c r="M1235" s="28">
        <v>13000</v>
      </c>
      <c r="N1235" s="29">
        <v>0.92</v>
      </c>
      <c r="O1235" s="28">
        <v>11960</v>
      </c>
      <c r="P1235" s="34"/>
      <c r="Q1235" s="31" t="s">
        <v>4231</v>
      </c>
    </row>
    <row r="1236" ht="15.75" customHeight="1" spans="1:17">
      <c r="A1236" s="18">
        <v>1229</v>
      </c>
      <c r="B1236" s="32"/>
      <c r="C1236" s="22" t="s">
        <v>4298</v>
      </c>
      <c r="D1236" s="23" t="s">
        <v>2566</v>
      </c>
      <c r="E1236" s="24"/>
      <c r="F1236" s="22"/>
      <c r="G1236" s="24">
        <v>1</v>
      </c>
      <c r="H1236" s="25" t="s">
        <v>551</v>
      </c>
      <c r="I1236" s="26">
        <v>43187</v>
      </c>
      <c r="J1236" s="26">
        <v>43187</v>
      </c>
      <c r="K1236" s="27">
        <v>2000</v>
      </c>
      <c r="L1236" s="28">
        <v>1271.59</v>
      </c>
      <c r="M1236" s="28">
        <v>2000</v>
      </c>
      <c r="N1236" s="29">
        <v>0.92</v>
      </c>
      <c r="O1236" s="28">
        <v>1840</v>
      </c>
      <c r="P1236" s="34"/>
      <c r="Q1236" s="31" t="s">
        <v>4231</v>
      </c>
    </row>
    <row r="1237" ht="15.75" customHeight="1" spans="1:17">
      <c r="A1237" s="18">
        <v>1230</v>
      </c>
      <c r="B1237" s="32"/>
      <c r="C1237" s="22" t="s">
        <v>4299</v>
      </c>
      <c r="D1237" s="23" t="s">
        <v>4300</v>
      </c>
      <c r="E1237" s="24"/>
      <c r="F1237" s="22"/>
      <c r="G1237" s="24">
        <v>1</v>
      </c>
      <c r="H1237" s="25" t="s">
        <v>551</v>
      </c>
      <c r="I1237" s="26">
        <v>43198</v>
      </c>
      <c r="J1237" s="26">
        <v>43198</v>
      </c>
      <c r="K1237" s="27">
        <v>1485</v>
      </c>
      <c r="L1237" s="28">
        <v>1367.45</v>
      </c>
      <c r="M1237" s="28">
        <v>1490</v>
      </c>
      <c r="N1237" s="29">
        <v>0.9</v>
      </c>
      <c r="O1237" s="28">
        <v>1340</v>
      </c>
      <c r="P1237" s="34"/>
      <c r="Q1237" s="31" t="s">
        <v>4231</v>
      </c>
    </row>
    <row r="1238" ht="15.75" customHeight="1" spans="1:17">
      <c r="A1238" s="18">
        <v>1231</v>
      </c>
      <c r="B1238" s="32"/>
      <c r="C1238" s="22" t="s">
        <v>4301</v>
      </c>
      <c r="D1238" s="23" t="s">
        <v>4302</v>
      </c>
      <c r="E1238" s="24"/>
      <c r="F1238" s="22" t="s">
        <v>3243</v>
      </c>
      <c r="G1238" s="24">
        <v>6</v>
      </c>
      <c r="H1238" s="25" t="s">
        <v>551</v>
      </c>
      <c r="I1238" s="26">
        <v>43299</v>
      </c>
      <c r="J1238" s="26">
        <v>43299</v>
      </c>
      <c r="K1238" s="27">
        <v>3360</v>
      </c>
      <c r="L1238" s="28">
        <v>3253.6</v>
      </c>
      <c r="M1238" s="28">
        <v>3360</v>
      </c>
      <c r="N1238" s="29">
        <v>0.93</v>
      </c>
      <c r="O1238" s="28">
        <v>3120</v>
      </c>
      <c r="P1238" s="34"/>
      <c r="Q1238" s="31" t="s">
        <v>4231</v>
      </c>
    </row>
    <row r="1239" ht="15.75" customHeight="1" spans="1:17">
      <c r="A1239" s="18">
        <v>1232</v>
      </c>
      <c r="B1239" s="32"/>
      <c r="C1239" s="22" t="s">
        <v>4303</v>
      </c>
      <c r="D1239" s="23" t="s">
        <v>3527</v>
      </c>
      <c r="E1239" s="24"/>
      <c r="F1239" s="22" t="s">
        <v>2459</v>
      </c>
      <c r="G1239" s="24">
        <v>2</v>
      </c>
      <c r="H1239" s="25" t="s">
        <v>551</v>
      </c>
      <c r="I1239" s="26">
        <v>43307</v>
      </c>
      <c r="J1239" s="26">
        <v>43307</v>
      </c>
      <c r="K1239" s="27">
        <v>3100</v>
      </c>
      <c r="L1239" s="28">
        <v>2707.36</v>
      </c>
      <c r="M1239" s="28">
        <v>3100</v>
      </c>
      <c r="N1239" s="29">
        <v>0.91</v>
      </c>
      <c r="O1239" s="28">
        <v>2820</v>
      </c>
      <c r="P1239" s="34"/>
      <c r="Q1239" s="31" t="s">
        <v>4231</v>
      </c>
    </row>
    <row r="1240" ht="15.75" customHeight="1" spans="1:17">
      <c r="A1240" s="18">
        <v>1233</v>
      </c>
      <c r="B1240" s="32"/>
      <c r="C1240" s="22" t="s">
        <v>4304</v>
      </c>
      <c r="D1240" s="23" t="s">
        <v>2723</v>
      </c>
      <c r="E1240" s="24"/>
      <c r="F1240" s="22"/>
      <c r="G1240" s="24">
        <v>1</v>
      </c>
      <c r="H1240" s="25" t="s">
        <v>551</v>
      </c>
      <c r="I1240" s="26">
        <v>43312</v>
      </c>
      <c r="J1240" s="26">
        <v>43312</v>
      </c>
      <c r="K1240" s="27">
        <v>11760</v>
      </c>
      <c r="L1240" s="28">
        <v>11387.6</v>
      </c>
      <c r="M1240" s="28">
        <v>11760</v>
      </c>
      <c r="N1240" s="29">
        <v>0.94</v>
      </c>
      <c r="O1240" s="28">
        <v>11050</v>
      </c>
      <c r="P1240" s="34"/>
      <c r="Q1240" s="31" t="s">
        <v>4231</v>
      </c>
    </row>
    <row r="1241" ht="15.75" customHeight="1" spans="1:17">
      <c r="A1241" s="18">
        <v>1234</v>
      </c>
      <c r="B1241" s="32"/>
      <c r="C1241" s="22" t="s">
        <v>4305</v>
      </c>
      <c r="D1241" s="22" t="s">
        <v>4306</v>
      </c>
      <c r="E1241" s="24"/>
      <c r="F1241" s="22"/>
      <c r="G1241" s="24">
        <v>1</v>
      </c>
      <c r="H1241" s="25" t="s">
        <v>551</v>
      </c>
      <c r="I1241" s="26">
        <v>43350</v>
      </c>
      <c r="J1241" s="26">
        <v>43350</v>
      </c>
      <c r="K1241" s="27">
        <v>4600</v>
      </c>
      <c r="L1241" s="28">
        <v>4600</v>
      </c>
      <c r="M1241" s="28">
        <v>4600</v>
      </c>
      <c r="N1241" s="29">
        <v>0.94</v>
      </c>
      <c r="O1241" s="28">
        <v>4320</v>
      </c>
      <c r="P1241" s="34"/>
      <c r="Q1241" s="31" t="s">
        <v>4231</v>
      </c>
    </row>
    <row r="1242" ht="15.75" customHeight="1" spans="1:17">
      <c r="A1242" s="18">
        <v>1235</v>
      </c>
      <c r="B1242" s="32"/>
      <c r="C1242" s="22" t="s">
        <v>4307</v>
      </c>
      <c r="D1242" s="23" t="s">
        <v>2596</v>
      </c>
      <c r="E1242" s="24"/>
      <c r="F1242" s="22"/>
      <c r="G1242" s="24">
        <v>2</v>
      </c>
      <c r="H1242" s="25" t="s">
        <v>551</v>
      </c>
      <c r="I1242" s="26">
        <v>43341</v>
      </c>
      <c r="J1242" s="26">
        <v>43341</v>
      </c>
      <c r="K1242" s="27">
        <v>5006</v>
      </c>
      <c r="L1242" s="28">
        <v>4926.74</v>
      </c>
      <c r="M1242" s="28">
        <v>5010</v>
      </c>
      <c r="N1242" s="29">
        <v>0.95</v>
      </c>
      <c r="O1242" s="28">
        <v>4760</v>
      </c>
      <c r="P1242" s="34"/>
      <c r="Q1242" s="31" t="s">
        <v>4231</v>
      </c>
    </row>
    <row r="1243" ht="15.75" customHeight="1" spans="1:17">
      <c r="A1243" s="18">
        <v>1236</v>
      </c>
      <c r="B1243" s="32"/>
      <c r="C1243" s="22" t="s">
        <v>4308</v>
      </c>
      <c r="D1243" s="23" t="s">
        <v>2506</v>
      </c>
      <c r="E1243" s="24"/>
      <c r="F1243" s="22"/>
      <c r="G1243" s="24">
        <v>1</v>
      </c>
      <c r="H1243" s="25" t="s">
        <v>551</v>
      </c>
      <c r="I1243" s="26">
        <v>43343</v>
      </c>
      <c r="J1243" s="26">
        <v>43343</v>
      </c>
      <c r="K1243" s="35">
        <v>1600</v>
      </c>
      <c r="L1243" s="28">
        <v>1194.72</v>
      </c>
      <c r="M1243" s="28">
        <v>1600</v>
      </c>
      <c r="N1243" s="29">
        <v>0.94</v>
      </c>
      <c r="O1243" s="28">
        <v>1500</v>
      </c>
      <c r="P1243" s="34"/>
      <c r="Q1243" s="31" t="s">
        <v>4231</v>
      </c>
    </row>
    <row r="1244" ht="15.75" customHeight="1" spans="1:17">
      <c r="A1244" s="18">
        <v>1237</v>
      </c>
      <c r="B1244" s="32"/>
      <c r="C1244" s="22" t="s">
        <v>4309</v>
      </c>
      <c r="D1244" s="23" t="s">
        <v>3614</v>
      </c>
      <c r="E1244" s="24" t="s">
        <v>4310</v>
      </c>
      <c r="F1244" s="23"/>
      <c r="G1244" s="24">
        <v>1</v>
      </c>
      <c r="H1244" s="25" t="s">
        <v>551</v>
      </c>
      <c r="I1244" s="26">
        <v>43343</v>
      </c>
      <c r="J1244" s="26">
        <v>43343</v>
      </c>
      <c r="K1244" s="27">
        <v>1100</v>
      </c>
      <c r="L1244" s="28">
        <v>873.54</v>
      </c>
      <c r="M1244" s="28">
        <v>1100</v>
      </c>
      <c r="N1244" s="29">
        <v>0.94</v>
      </c>
      <c r="O1244" s="28">
        <v>1030</v>
      </c>
      <c r="P1244" s="34"/>
      <c r="Q1244" s="31" t="s">
        <v>4231</v>
      </c>
    </row>
    <row r="1245" ht="15.75" customHeight="1" spans="1:17">
      <c r="A1245" s="18">
        <v>1238</v>
      </c>
      <c r="B1245" s="32"/>
      <c r="C1245" s="22" t="s">
        <v>4311</v>
      </c>
      <c r="D1245" s="23" t="s">
        <v>2399</v>
      </c>
      <c r="E1245" s="24"/>
      <c r="F1245" s="22"/>
      <c r="G1245" s="24">
        <v>1</v>
      </c>
      <c r="H1245" s="25" t="s">
        <v>551</v>
      </c>
      <c r="I1245" s="26">
        <v>43187</v>
      </c>
      <c r="J1245" s="26">
        <v>43187</v>
      </c>
      <c r="K1245" s="27">
        <v>18800</v>
      </c>
      <c r="L1245" s="28">
        <v>11953.59</v>
      </c>
      <c r="M1245" s="28">
        <v>18800</v>
      </c>
      <c r="N1245" s="29">
        <v>0.92</v>
      </c>
      <c r="O1245" s="28">
        <v>17300</v>
      </c>
      <c r="P1245" s="34"/>
      <c r="Q1245" s="31" t="s">
        <v>4231</v>
      </c>
    </row>
    <row r="1246" ht="15.75" customHeight="1" spans="1:17">
      <c r="A1246" s="18">
        <v>1239</v>
      </c>
      <c r="B1246" s="32"/>
      <c r="C1246" s="22" t="s">
        <v>4312</v>
      </c>
      <c r="D1246" s="23" t="s">
        <v>4313</v>
      </c>
      <c r="E1246" s="24"/>
      <c r="F1246" s="22" t="s">
        <v>4314</v>
      </c>
      <c r="G1246" s="24">
        <v>1</v>
      </c>
      <c r="H1246" s="25" t="s">
        <v>2498</v>
      </c>
      <c r="I1246" s="26">
        <v>41974</v>
      </c>
      <c r="J1246" s="26">
        <v>41974</v>
      </c>
      <c r="K1246" s="27">
        <v>24800</v>
      </c>
      <c r="L1246" s="28">
        <v>7129.85</v>
      </c>
      <c r="M1246" s="28">
        <v>21820</v>
      </c>
      <c r="N1246" s="29">
        <v>0.28</v>
      </c>
      <c r="O1246" s="28">
        <v>6110</v>
      </c>
      <c r="P1246" s="34"/>
      <c r="Q1246" s="31" t="s">
        <v>4231</v>
      </c>
    </row>
    <row r="1247" ht="15.75" customHeight="1" spans="1:17">
      <c r="A1247" s="18">
        <v>1240</v>
      </c>
      <c r="B1247" s="32"/>
      <c r="C1247" s="22" t="s">
        <v>4315</v>
      </c>
      <c r="D1247" s="23" t="s">
        <v>3124</v>
      </c>
      <c r="E1247" s="24"/>
      <c r="F1247" s="22"/>
      <c r="G1247" s="24">
        <v>1</v>
      </c>
      <c r="H1247" s="25" t="s">
        <v>2498</v>
      </c>
      <c r="I1247" s="26">
        <v>42064</v>
      </c>
      <c r="J1247" s="26">
        <v>42064</v>
      </c>
      <c r="K1247" s="36">
        <v>5600</v>
      </c>
      <c r="L1247" s="28">
        <v>1875.86</v>
      </c>
      <c r="M1247" s="28">
        <v>5040</v>
      </c>
      <c r="N1247" s="29">
        <v>0.32</v>
      </c>
      <c r="O1247" s="28">
        <v>1610</v>
      </c>
      <c r="P1247" s="34"/>
      <c r="Q1247" s="31" t="s">
        <v>4231</v>
      </c>
    </row>
    <row r="1248" ht="15.75" customHeight="1" spans="1:17">
      <c r="A1248" s="18">
        <v>1241</v>
      </c>
      <c r="B1248" s="32"/>
      <c r="C1248" s="22" t="s">
        <v>4316</v>
      </c>
      <c r="D1248" s="22" t="s">
        <v>4317</v>
      </c>
      <c r="E1248" s="24"/>
      <c r="F1248" s="22"/>
      <c r="G1248" s="24">
        <v>1</v>
      </c>
      <c r="H1248" s="25" t="s">
        <v>2498</v>
      </c>
      <c r="I1248" s="26">
        <v>42875</v>
      </c>
      <c r="J1248" s="26">
        <v>42875</v>
      </c>
      <c r="K1248" s="36">
        <v>46000</v>
      </c>
      <c r="L1248" s="28">
        <v>34346.72</v>
      </c>
      <c r="M1248" s="28">
        <v>43700</v>
      </c>
      <c r="N1248" s="29">
        <v>0.68</v>
      </c>
      <c r="O1248" s="28">
        <v>29720</v>
      </c>
      <c r="P1248" s="34"/>
      <c r="Q1248" s="31" t="s">
        <v>4231</v>
      </c>
    </row>
    <row r="1249" ht="15.75" customHeight="1" spans="1:17">
      <c r="A1249" s="18">
        <v>1242</v>
      </c>
      <c r="B1249" s="32"/>
      <c r="C1249" s="22" t="s">
        <v>4318</v>
      </c>
      <c r="D1249" s="23" t="s">
        <v>4319</v>
      </c>
      <c r="E1249" s="24"/>
      <c r="F1249" s="22"/>
      <c r="G1249" s="24">
        <v>1</v>
      </c>
      <c r="H1249" s="25" t="s">
        <v>2498</v>
      </c>
      <c r="I1249" s="26">
        <v>43059</v>
      </c>
      <c r="J1249" s="26">
        <v>43059</v>
      </c>
      <c r="K1249" s="36">
        <v>35000</v>
      </c>
      <c r="L1249" s="28">
        <v>29458.3</v>
      </c>
      <c r="M1249" s="28">
        <v>33250</v>
      </c>
      <c r="N1249" s="29">
        <v>0.77</v>
      </c>
      <c r="O1249" s="28">
        <v>25600</v>
      </c>
      <c r="P1249" s="34"/>
      <c r="Q1249" s="31" t="s">
        <v>4231</v>
      </c>
    </row>
    <row r="1250" ht="15.75" customHeight="1" spans="1:17">
      <c r="A1250" s="18">
        <v>1243</v>
      </c>
      <c r="B1250" s="32"/>
      <c r="C1250" s="22" t="s">
        <v>4320</v>
      </c>
      <c r="D1250" s="23" t="s">
        <v>3302</v>
      </c>
      <c r="E1250" s="24"/>
      <c r="F1250" s="22"/>
      <c r="G1250" s="24">
        <v>1</v>
      </c>
      <c r="H1250" s="25" t="s">
        <v>2498</v>
      </c>
      <c r="I1250" s="26">
        <v>43219</v>
      </c>
      <c r="J1250" s="26">
        <v>43219</v>
      </c>
      <c r="K1250" s="36">
        <v>2500</v>
      </c>
      <c r="L1250" s="28">
        <v>1114.65</v>
      </c>
      <c r="M1250" s="28">
        <v>2500</v>
      </c>
      <c r="N1250" s="29">
        <v>0.85</v>
      </c>
      <c r="O1250" s="28">
        <v>2130</v>
      </c>
      <c r="P1250" s="34"/>
      <c r="Q1250" s="31" t="s">
        <v>4231</v>
      </c>
    </row>
    <row r="1251" ht="15.75" customHeight="1" spans="1:17">
      <c r="A1251" s="18">
        <v>1244</v>
      </c>
      <c r="B1251" s="32"/>
      <c r="C1251" s="22" t="s">
        <v>4321</v>
      </c>
      <c r="D1251" s="22" t="s">
        <v>2517</v>
      </c>
      <c r="E1251" s="24"/>
      <c r="F1251" s="22"/>
      <c r="G1251" s="24">
        <v>1</v>
      </c>
      <c r="H1251" s="25" t="s">
        <v>2498</v>
      </c>
      <c r="I1251" s="26">
        <v>43333</v>
      </c>
      <c r="J1251" s="26">
        <v>43333</v>
      </c>
      <c r="K1251" s="36">
        <v>8500</v>
      </c>
      <c r="L1251" s="28">
        <v>8365.42</v>
      </c>
      <c r="M1251" s="28">
        <v>8500</v>
      </c>
      <c r="N1251" s="29">
        <v>0.9</v>
      </c>
      <c r="O1251" s="28">
        <v>7650</v>
      </c>
      <c r="P1251" s="34"/>
      <c r="Q1251" s="31" t="s">
        <v>4231</v>
      </c>
    </row>
    <row r="1252" ht="15.75" customHeight="1" spans="1:17">
      <c r="A1252" s="18">
        <v>1245</v>
      </c>
      <c r="B1252" s="32"/>
      <c r="C1252" s="22" t="s">
        <v>4322</v>
      </c>
      <c r="D1252" s="22" t="s">
        <v>3985</v>
      </c>
      <c r="E1252" s="24" t="s">
        <v>3262</v>
      </c>
      <c r="F1252" s="22"/>
      <c r="G1252" s="24">
        <v>1</v>
      </c>
      <c r="H1252" s="25" t="s">
        <v>2498</v>
      </c>
      <c r="I1252" s="26">
        <v>42639</v>
      </c>
      <c r="J1252" s="26">
        <v>42639</v>
      </c>
      <c r="K1252" s="27">
        <v>84000</v>
      </c>
      <c r="L1252" s="28">
        <v>52080</v>
      </c>
      <c r="M1252" s="28">
        <v>84000</v>
      </c>
      <c r="N1252" s="29">
        <v>0.79</v>
      </c>
      <c r="O1252" s="28">
        <v>66360</v>
      </c>
      <c r="P1252" s="34"/>
      <c r="Q1252" s="31" t="s">
        <v>4231</v>
      </c>
    </row>
    <row r="1253" ht="15.75" customHeight="1" spans="1:17">
      <c r="A1253" s="18">
        <v>1246</v>
      </c>
      <c r="B1253" s="32"/>
      <c r="C1253" s="22" t="s">
        <v>4323</v>
      </c>
      <c r="D1253" s="22" t="s">
        <v>2749</v>
      </c>
      <c r="E1253" s="24"/>
      <c r="F1253" s="22"/>
      <c r="G1253" s="24">
        <v>1</v>
      </c>
      <c r="H1253" s="25" t="s">
        <v>626</v>
      </c>
      <c r="I1253" s="26">
        <v>41974</v>
      </c>
      <c r="J1253" s="26">
        <v>41974</v>
      </c>
      <c r="K1253" s="27">
        <v>84000</v>
      </c>
      <c r="L1253" s="28">
        <v>24150</v>
      </c>
      <c r="M1253" s="28">
        <v>73920</v>
      </c>
      <c r="N1253" s="29">
        <v>0.57</v>
      </c>
      <c r="O1253" s="28">
        <v>42130</v>
      </c>
      <c r="P1253" s="34"/>
      <c r="Q1253" s="31" t="s">
        <v>4231</v>
      </c>
    </row>
    <row r="1254" ht="15.75" customHeight="1" spans="1:17">
      <c r="A1254" s="18">
        <v>1247</v>
      </c>
      <c r="B1254" s="32"/>
      <c r="C1254" s="22" t="s">
        <v>4324</v>
      </c>
      <c r="D1254" s="23" t="s">
        <v>2527</v>
      </c>
      <c r="E1254" s="24"/>
      <c r="F1254" s="22"/>
      <c r="G1254" s="24">
        <v>216</v>
      </c>
      <c r="H1254" s="25" t="s">
        <v>626</v>
      </c>
      <c r="I1254" s="26">
        <v>42370</v>
      </c>
      <c r="J1254" s="26">
        <v>42370</v>
      </c>
      <c r="K1254" s="27">
        <v>151200</v>
      </c>
      <c r="L1254" s="28">
        <v>74592</v>
      </c>
      <c r="M1254" s="28">
        <v>143640</v>
      </c>
      <c r="N1254" s="29">
        <v>0.68</v>
      </c>
      <c r="O1254" s="28">
        <v>97680</v>
      </c>
      <c r="P1254" s="34"/>
      <c r="Q1254" s="31" t="s">
        <v>4231</v>
      </c>
    </row>
    <row r="1255" ht="15.75" customHeight="1" spans="1:17">
      <c r="A1255" s="18">
        <v>1248</v>
      </c>
      <c r="B1255" s="32"/>
      <c r="C1255" s="22" t="s">
        <v>4325</v>
      </c>
      <c r="D1255" s="22" t="s">
        <v>2489</v>
      </c>
      <c r="E1255" s="22"/>
      <c r="F1255" s="22"/>
      <c r="G1255" s="24">
        <v>1</v>
      </c>
      <c r="H1255" s="25" t="s">
        <v>2353</v>
      </c>
      <c r="I1255" s="26">
        <v>42461</v>
      </c>
      <c r="J1255" s="26">
        <v>42461</v>
      </c>
      <c r="K1255" s="27">
        <v>5760</v>
      </c>
      <c r="L1255" s="28">
        <v>3115.2</v>
      </c>
      <c r="M1255" s="28">
        <v>5470</v>
      </c>
      <c r="N1255" s="29">
        <v>0.7</v>
      </c>
      <c r="O1255" s="28">
        <v>3830</v>
      </c>
      <c r="P1255" s="34"/>
      <c r="Q1255" s="31" t="s">
        <v>4231</v>
      </c>
    </row>
    <row r="1256" ht="15.75" customHeight="1" spans="1:17">
      <c r="A1256" s="18">
        <v>1249</v>
      </c>
      <c r="B1256" s="32"/>
      <c r="C1256" s="22" t="s">
        <v>4326</v>
      </c>
      <c r="D1256" s="22" t="s">
        <v>2939</v>
      </c>
      <c r="E1256" s="24"/>
      <c r="F1256" s="22"/>
      <c r="G1256" s="24">
        <v>1</v>
      </c>
      <c r="H1256" s="25" t="s">
        <v>2353</v>
      </c>
      <c r="I1256" s="26">
        <v>42491</v>
      </c>
      <c r="J1256" s="26">
        <v>42491</v>
      </c>
      <c r="K1256" s="27">
        <v>40590</v>
      </c>
      <c r="L1256" s="28">
        <v>22594.96</v>
      </c>
      <c r="M1256" s="28">
        <v>38560</v>
      </c>
      <c r="N1256" s="29">
        <v>0.79</v>
      </c>
      <c r="O1256" s="28">
        <v>30460</v>
      </c>
      <c r="P1256" s="34"/>
      <c r="Q1256" s="31" t="s">
        <v>4231</v>
      </c>
    </row>
    <row r="1257" ht="15.75" customHeight="1" spans="1:17">
      <c r="A1257" s="18">
        <v>1250</v>
      </c>
      <c r="B1257" s="32"/>
      <c r="C1257" s="22" t="s">
        <v>4327</v>
      </c>
      <c r="D1257" s="22" t="s">
        <v>3822</v>
      </c>
      <c r="E1257" s="22"/>
      <c r="F1257" s="22"/>
      <c r="G1257" s="24">
        <v>1</v>
      </c>
      <c r="H1257" s="25" t="s">
        <v>2767</v>
      </c>
      <c r="I1257" s="26">
        <v>42552</v>
      </c>
      <c r="J1257" s="26">
        <v>42552</v>
      </c>
      <c r="K1257" s="27">
        <v>23896</v>
      </c>
      <c r="L1257" s="28">
        <v>14058.9</v>
      </c>
      <c r="M1257" s="28">
        <v>21510</v>
      </c>
      <c r="N1257" s="29">
        <v>0.83</v>
      </c>
      <c r="O1257" s="28">
        <v>17850</v>
      </c>
      <c r="P1257" s="34"/>
      <c r="Q1257" s="31" t="s">
        <v>4231</v>
      </c>
    </row>
    <row r="1258" ht="15.75" customHeight="1" spans="1:17">
      <c r="A1258" s="18">
        <v>1251</v>
      </c>
      <c r="B1258" s="32"/>
      <c r="C1258" s="22" t="s">
        <v>4328</v>
      </c>
      <c r="D1258" s="22" t="s">
        <v>4329</v>
      </c>
      <c r="E1258" s="22"/>
      <c r="F1258" s="22"/>
      <c r="G1258" s="24">
        <v>1</v>
      </c>
      <c r="H1258" s="25" t="s">
        <v>2486</v>
      </c>
      <c r="I1258" s="26">
        <v>42644</v>
      </c>
      <c r="J1258" s="26">
        <v>42644</v>
      </c>
      <c r="K1258" s="27">
        <v>48248</v>
      </c>
      <c r="L1258" s="28">
        <v>30677.61</v>
      </c>
      <c r="M1258" s="28">
        <v>43420</v>
      </c>
      <c r="N1258" s="29">
        <v>0.82</v>
      </c>
      <c r="O1258" s="28">
        <v>35600</v>
      </c>
      <c r="P1258" s="34"/>
      <c r="Q1258" s="31" t="s">
        <v>4231</v>
      </c>
    </row>
    <row r="1259" ht="15.75" customHeight="1" spans="1:17">
      <c r="A1259" s="18">
        <v>1252</v>
      </c>
      <c r="B1259" s="32"/>
      <c r="C1259" s="22" t="s">
        <v>4330</v>
      </c>
      <c r="D1259" s="22" t="s">
        <v>2603</v>
      </c>
      <c r="E1259" s="22"/>
      <c r="F1259" s="22"/>
      <c r="G1259" s="24">
        <v>1</v>
      </c>
      <c r="H1259" s="25" t="s">
        <v>2353</v>
      </c>
      <c r="I1259" s="26">
        <v>42644</v>
      </c>
      <c r="J1259" s="26">
        <v>42644</v>
      </c>
      <c r="K1259" s="27">
        <v>51998.4</v>
      </c>
      <c r="L1259" s="28">
        <v>33062.27</v>
      </c>
      <c r="M1259" s="28">
        <v>49400</v>
      </c>
      <c r="N1259" s="29">
        <v>0.82</v>
      </c>
      <c r="O1259" s="28">
        <v>40510</v>
      </c>
      <c r="P1259" s="34"/>
      <c r="Q1259" s="31" t="s">
        <v>4231</v>
      </c>
    </row>
    <row r="1260" ht="15.75" customHeight="1" spans="1:17">
      <c r="A1260" s="18">
        <v>1253</v>
      </c>
      <c r="B1260" s="32"/>
      <c r="C1260" s="22" t="s">
        <v>4331</v>
      </c>
      <c r="D1260" s="22" t="s">
        <v>4332</v>
      </c>
      <c r="E1260" s="22"/>
      <c r="F1260" s="22"/>
      <c r="G1260" s="24">
        <v>1</v>
      </c>
      <c r="H1260" s="25" t="s">
        <v>2353</v>
      </c>
      <c r="I1260" s="26">
        <v>42644</v>
      </c>
      <c r="J1260" s="26">
        <v>42644</v>
      </c>
      <c r="K1260" s="27">
        <v>225150.31</v>
      </c>
      <c r="L1260" s="28">
        <v>143158.07</v>
      </c>
      <c r="M1260" s="28">
        <v>204890</v>
      </c>
      <c r="N1260" s="29">
        <v>0.79</v>
      </c>
      <c r="O1260" s="28">
        <v>161860</v>
      </c>
      <c r="P1260" s="34"/>
      <c r="Q1260" s="31" t="s">
        <v>4231</v>
      </c>
    </row>
    <row r="1261" ht="15.75" customHeight="1" spans="1:17">
      <c r="A1261" s="18">
        <v>1254</v>
      </c>
      <c r="B1261" s="32"/>
      <c r="C1261" s="22" t="s">
        <v>4333</v>
      </c>
      <c r="D1261" s="22" t="s">
        <v>2747</v>
      </c>
      <c r="E1261" s="22"/>
      <c r="F1261" s="22"/>
      <c r="G1261" s="24">
        <v>1</v>
      </c>
      <c r="H1261" s="25" t="s">
        <v>551</v>
      </c>
      <c r="I1261" s="26">
        <v>42705</v>
      </c>
      <c r="J1261" s="26">
        <v>42705</v>
      </c>
      <c r="K1261" s="27">
        <v>46980</v>
      </c>
      <c r="L1261" s="28">
        <v>31359.15</v>
      </c>
      <c r="M1261" s="28">
        <v>43220</v>
      </c>
      <c r="N1261" s="29">
        <v>0.77</v>
      </c>
      <c r="O1261" s="28">
        <v>33280</v>
      </c>
      <c r="P1261" s="34"/>
      <c r="Q1261" s="31" t="s">
        <v>4231</v>
      </c>
    </row>
    <row r="1262" ht="15.75" customHeight="1" spans="1:17">
      <c r="A1262" s="18">
        <v>1255</v>
      </c>
      <c r="B1262" s="32"/>
      <c r="C1262" s="22" t="s">
        <v>4334</v>
      </c>
      <c r="D1262" s="22" t="s">
        <v>4214</v>
      </c>
      <c r="E1262" s="22" t="s">
        <v>2429</v>
      </c>
      <c r="F1262" s="22"/>
      <c r="G1262" s="24">
        <v>1</v>
      </c>
      <c r="H1262" s="25" t="s">
        <v>551</v>
      </c>
      <c r="I1262" s="26">
        <v>42850</v>
      </c>
      <c r="J1262" s="26">
        <v>42850</v>
      </c>
      <c r="K1262" s="27">
        <v>2800</v>
      </c>
      <c r="L1262" s="28">
        <v>2046.39</v>
      </c>
      <c r="M1262" s="28">
        <v>2800</v>
      </c>
      <c r="N1262" s="29">
        <v>0.84</v>
      </c>
      <c r="O1262" s="28">
        <v>2350</v>
      </c>
      <c r="P1262" s="34"/>
      <c r="Q1262" s="31" t="s">
        <v>4231</v>
      </c>
    </row>
    <row r="1263" ht="15.75" customHeight="1" spans="1:17">
      <c r="A1263" s="18">
        <v>1256</v>
      </c>
      <c r="B1263" s="32"/>
      <c r="C1263" s="22" t="s">
        <v>4335</v>
      </c>
      <c r="D1263" s="22" t="s">
        <v>2410</v>
      </c>
      <c r="E1263" s="22"/>
      <c r="F1263" s="22"/>
      <c r="G1263" s="24">
        <v>1</v>
      </c>
      <c r="H1263" s="25" t="s">
        <v>551</v>
      </c>
      <c r="I1263" s="26">
        <v>42865</v>
      </c>
      <c r="J1263" s="26">
        <v>42865</v>
      </c>
      <c r="K1263" s="27">
        <v>2600</v>
      </c>
      <c r="L1263" s="28">
        <v>1941.28</v>
      </c>
      <c r="M1263" s="28">
        <v>2470</v>
      </c>
      <c r="N1263" s="29">
        <v>0.76</v>
      </c>
      <c r="O1263" s="28">
        <v>1880</v>
      </c>
      <c r="P1263" s="34"/>
      <c r="Q1263" s="31" t="s">
        <v>4231</v>
      </c>
    </row>
    <row r="1264" ht="15.75" customHeight="1" spans="1:17">
      <c r="A1264" s="18">
        <v>1257</v>
      </c>
      <c r="B1264" s="32"/>
      <c r="C1264" s="22" t="s">
        <v>4336</v>
      </c>
      <c r="D1264" s="22" t="s">
        <v>2421</v>
      </c>
      <c r="E1264" s="22"/>
      <c r="F1264" s="22"/>
      <c r="G1264" s="24">
        <v>1</v>
      </c>
      <c r="H1264" s="25" t="s">
        <v>551</v>
      </c>
      <c r="I1264" s="26">
        <v>42865</v>
      </c>
      <c r="J1264" s="26">
        <v>42865</v>
      </c>
      <c r="K1264" s="36">
        <v>4700</v>
      </c>
      <c r="L1264" s="28">
        <v>3509.28</v>
      </c>
      <c r="M1264" s="28">
        <v>4470</v>
      </c>
      <c r="N1264" s="29">
        <v>0.76</v>
      </c>
      <c r="O1264" s="28">
        <v>3400</v>
      </c>
      <c r="P1264" s="34"/>
      <c r="Q1264" s="31" t="s">
        <v>4231</v>
      </c>
    </row>
    <row r="1265" ht="15.75" customHeight="1" spans="1:17">
      <c r="A1265" s="18">
        <v>1258</v>
      </c>
      <c r="B1265" s="32"/>
      <c r="C1265" s="22" t="s">
        <v>4337</v>
      </c>
      <c r="D1265" s="22" t="s">
        <v>3231</v>
      </c>
      <c r="E1265" s="22" t="s">
        <v>2502</v>
      </c>
      <c r="F1265" s="22"/>
      <c r="G1265" s="24">
        <v>1</v>
      </c>
      <c r="H1265" s="25" t="s">
        <v>551</v>
      </c>
      <c r="I1265" s="26">
        <v>42865</v>
      </c>
      <c r="J1265" s="26">
        <v>42865</v>
      </c>
      <c r="K1265" s="36">
        <v>4500</v>
      </c>
      <c r="L1265" s="28">
        <v>3360</v>
      </c>
      <c r="M1265" s="28">
        <v>4280</v>
      </c>
      <c r="N1265" s="29">
        <v>0.81</v>
      </c>
      <c r="O1265" s="28">
        <v>3470</v>
      </c>
      <c r="P1265" s="34"/>
      <c r="Q1265" s="31" t="s">
        <v>4231</v>
      </c>
    </row>
    <row r="1266" ht="15.75" customHeight="1" spans="1:17">
      <c r="A1266" s="18">
        <v>1259</v>
      </c>
      <c r="B1266" s="32"/>
      <c r="C1266" s="22" t="s">
        <v>4338</v>
      </c>
      <c r="D1266" s="22" t="s">
        <v>2419</v>
      </c>
      <c r="E1266" s="22"/>
      <c r="F1266" s="22"/>
      <c r="G1266" s="24">
        <v>1</v>
      </c>
      <c r="H1266" s="25" t="s">
        <v>551</v>
      </c>
      <c r="I1266" s="26">
        <v>42888</v>
      </c>
      <c r="J1266" s="26">
        <v>42888</v>
      </c>
      <c r="K1266" s="36">
        <v>2160</v>
      </c>
      <c r="L1266" s="28">
        <v>1647</v>
      </c>
      <c r="M1266" s="28">
        <v>2050</v>
      </c>
      <c r="N1266" s="29">
        <v>0.85</v>
      </c>
      <c r="O1266" s="28">
        <v>1740</v>
      </c>
      <c r="P1266" s="34"/>
      <c r="Q1266" s="31" t="s">
        <v>4231</v>
      </c>
    </row>
    <row r="1267" ht="15.75" customHeight="1" spans="1:17">
      <c r="A1267" s="18">
        <v>1260</v>
      </c>
      <c r="B1267" s="32"/>
      <c r="C1267" s="22" t="s">
        <v>4339</v>
      </c>
      <c r="D1267" s="22" t="s">
        <v>4216</v>
      </c>
      <c r="E1267" s="22"/>
      <c r="F1267" s="22"/>
      <c r="G1267" s="24">
        <v>1</v>
      </c>
      <c r="H1267" s="25" t="s">
        <v>626</v>
      </c>
      <c r="I1267" s="26">
        <v>43059</v>
      </c>
      <c r="J1267" s="26">
        <v>43059</v>
      </c>
      <c r="K1267" s="36">
        <v>37781</v>
      </c>
      <c r="L1267" s="28">
        <v>31799</v>
      </c>
      <c r="M1267" s="28">
        <v>35890</v>
      </c>
      <c r="N1267" s="29">
        <v>0.91</v>
      </c>
      <c r="O1267" s="28">
        <v>32660</v>
      </c>
      <c r="P1267" s="34"/>
      <c r="Q1267" s="31" t="s">
        <v>4231</v>
      </c>
    </row>
    <row r="1268" ht="15.75" customHeight="1" spans="1:17">
      <c r="A1268" s="18">
        <v>1261</v>
      </c>
      <c r="B1268" s="32"/>
      <c r="C1268" s="22" t="s">
        <v>4340</v>
      </c>
      <c r="D1268" s="22" t="s">
        <v>3842</v>
      </c>
      <c r="E1268" s="22"/>
      <c r="F1268" s="22"/>
      <c r="G1268" s="24">
        <v>1</v>
      </c>
      <c r="H1268" s="25" t="s">
        <v>551</v>
      </c>
      <c r="I1268" s="26">
        <v>43089</v>
      </c>
      <c r="J1268" s="26">
        <v>43089</v>
      </c>
      <c r="K1268" s="36">
        <v>9200</v>
      </c>
      <c r="L1268" s="28">
        <v>7888.97</v>
      </c>
      <c r="M1268" s="28">
        <v>8740</v>
      </c>
      <c r="N1268" s="29">
        <v>0.89</v>
      </c>
      <c r="O1268" s="28">
        <v>7780</v>
      </c>
      <c r="P1268" s="34"/>
      <c r="Q1268" s="31" t="s">
        <v>4231</v>
      </c>
    </row>
    <row r="1269" ht="15.75" customHeight="1" spans="1:17">
      <c r="A1269" s="18">
        <v>1262</v>
      </c>
      <c r="B1269" s="32"/>
      <c r="C1269" s="22" t="s">
        <v>4341</v>
      </c>
      <c r="D1269" s="22" t="s">
        <v>4222</v>
      </c>
      <c r="E1269" s="22"/>
      <c r="F1269" s="22"/>
      <c r="G1269" s="24">
        <v>200</v>
      </c>
      <c r="H1269" s="25" t="s">
        <v>626</v>
      </c>
      <c r="I1269" s="26">
        <v>43089</v>
      </c>
      <c r="J1269" s="26">
        <v>43089</v>
      </c>
      <c r="K1269" s="27">
        <v>7399.93</v>
      </c>
      <c r="L1269" s="28">
        <v>6345.4</v>
      </c>
      <c r="M1269" s="28">
        <v>7200</v>
      </c>
      <c r="N1269" s="29">
        <v>0.87</v>
      </c>
      <c r="O1269" s="28">
        <v>6260</v>
      </c>
      <c r="P1269" s="34"/>
      <c r="Q1269" s="31" t="s">
        <v>4231</v>
      </c>
    </row>
    <row r="1270" ht="15.75" customHeight="1" spans="1:17">
      <c r="A1270" s="18">
        <v>1263</v>
      </c>
      <c r="B1270" s="32"/>
      <c r="C1270" s="22" t="s">
        <v>4342</v>
      </c>
      <c r="D1270" s="22" t="s">
        <v>2442</v>
      </c>
      <c r="E1270" s="22"/>
      <c r="F1270" s="22"/>
      <c r="G1270" s="24">
        <v>1</v>
      </c>
      <c r="H1270" s="25" t="s">
        <v>551</v>
      </c>
      <c r="I1270" s="26">
        <v>43089</v>
      </c>
      <c r="J1270" s="26">
        <v>43089</v>
      </c>
      <c r="K1270" s="27">
        <v>12300</v>
      </c>
      <c r="L1270" s="28">
        <v>10547.25</v>
      </c>
      <c r="M1270" s="28">
        <v>11930</v>
      </c>
      <c r="N1270" s="29">
        <v>0.89</v>
      </c>
      <c r="O1270" s="28">
        <v>10620</v>
      </c>
      <c r="P1270" s="34"/>
      <c r="Q1270" s="31" t="s">
        <v>4231</v>
      </c>
    </row>
    <row r="1271" ht="15.75" customHeight="1" spans="1:17">
      <c r="A1271" s="18">
        <v>1264</v>
      </c>
      <c r="B1271" s="32"/>
      <c r="C1271" s="22" t="s">
        <v>4343</v>
      </c>
      <c r="D1271" s="22" t="s">
        <v>3932</v>
      </c>
      <c r="E1271" s="22"/>
      <c r="F1271" s="22"/>
      <c r="G1271" s="24">
        <v>1</v>
      </c>
      <c r="H1271" s="25" t="s">
        <v>551</v>
      </c>
      <c r="I1271" s="26">
        <v>43089</v>
      </c>
      <c r="J1271" s="26">
        <v>43089</v>
      </c>
      <c r="K1271" s="27">
        <v>5000</v>
      </c>
      <c r="L1271" s="28">
        <v>4287.47</v>
      </c>
      <c r="M1271" s="28">
        <v>4850</v>
      </c>
      <c r="N1271" s="29">
        <v>0.89</v>
      </c>
      <c r="O1271" s="28">
        <v>4320</v>
      </c>
      <c r="P1271" s="34"/>
      <c r="Q1271" s="31" t="s">
        <v>4231</v>
      </c>
    </row>
    <row r="1272" ht="15.75" customHeight="1" spans="1:17">
      <c r="A1272" s="18">
        <v>1265</v>
      </c>
      <c r="B1272" s="32"/>
      <c r="C1272" s="22" t="s">
        <v>4344</v>
      </c>
      <c r="D1272" s="22" t="s">
        <v>2469</v>
      </c>
      <c r="E1272" s="22" t="s">
        <v>4226</v>
      </c>
      <c r="F1272" s="23"/>
      <c r="G1272" s="24">
        <v>10</v>
      </c>
      <c r="H1272" s="25" t="s">
        <v>551</v>
      </c>
      <c r="I1272" s="26">
        <v>43214</v>
      </c>
      <c r="J1272" s="26">
        <v>43214</v>
      </c>
      <c r="K1272" s="27">
        <v>92000</v>
      </c>
      <c r="L1272" s="28">
        <v>84716.65</v>
      </c>
      <c r="M1272" s="28">
        <v>92000</v>
      </c>
      <c r="N1272" s="29">
        <v>0.94</v>
      </c>
      <c r="O1272" s="28">
        <v>86480</v>
      </c>
      <c r="P1272" s="34"/>
      <c r="Q1272" s="31" t="s">
        <v>4231</v>
      </c>
    </row>
    <row r="1273" ht="15.75" customHeight="1" spans="1:17">
      <c r="A1273" s="18">
        <v>1266</v>
      </c>
      <c r="B1273" s="32"/>
      <c r="C1273" s="22" t="s">
        <v>4345</v>
      </c>
      <c r="D1273" s="22" t="s">
        <v>4346</v>
      </c>
      <c r="E1273" s="22" t="s">
        <v>4347</v>
      </c>
      <c r="F1273" s="23"/>
      <c r="G1273" s="24">
        <v>1</v>
      </c>
      <c r="H1273" s="25" t="s">
        <v>551</v>
      </c>
      <c r="I1273" s="26">
        <v>43299</v>
      </c>
      <c r="J1273" s="26">
        <v>43299</v>
      </c>
      <c r="K1273" s="27">
        <v>9300</v>
      </c>
      <c r="L1273" s="28">
        <v>9005.5</v>
      </c>
      <c r="M1273" s="28">
        <v>9300</v>
      </c>
      <c r="N1273" s="29">
        <v>0.95</v>
      </c>
      <c r="O1273" s="28">
        <v>8840</v>
      </c>
      <c r="P1273" s="34"/>
      <c r="Q1273" s="31" t="s">
        <v>4231</v>
      </c>
    </row>
    <row r="1274" ht="15.75" customHeight="1" spans="1:17">
      <c r="A1274" s="18">
        <v>1267</v>
      </c>
      <c r="B1274" s="38"/>
      <c r="C1274" s="22" t="s">
        <v>4348</v>
      </c>
      <c r="D1274" s="22" t="s">
        <v>4349</v>
      </c>
      <c r="E1274" s="22"/>
      <c r="F1274" s="23"/>
      <c r="G1274" s="24">
        <v>1</v>
      </c>
      <c r="H1274" s="25" t="s">
        <v>2353</v>
      </c>
      <c r="I1274" s="26">
        <v>42675</v>
      </c>
      <c r="J1274" s="26">
        <v>42675</v>
      </c>
      <c r="K1274" s="27">
        <v>31009</v>
      </c>
      <c r="L1274" s="28">
        <v>20207.44</v>
      </c>
      <c r="M1274" s="28">
        <v>29460</v>
      </c>
      <c r="N1274" s="29">
        <v>0.76</v>
      </c>
      <c r="O1274" s="28">
        <v>22390</v>
      </c>
      <c r="P1274" s="34"/>
      <c r="Q1274" s="31" t="s">
        <v>4231</v>
      </c>
    </row>
    <row r="1275" ht="15.75" customHeight="1" spans="1:17">
      <c r="A1275" s="18">
        <v>1268</v>
      </c>
      <c r="B1275" s="18"/>
      <c r="C1275" s="22"/>
      <c r="D1275" s="48" t="s">
        <v>4350</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4351</v>
      </c>
      <c r="D1276" s="54" t="s">
        <v>2639</v>
      </c>
      <c r="E1276" s="22"/>
      <c r="F1276" s="22"/>
      <c r="G1276" s="24">
        <v>1</v>
      </c>
      <c r="H1276" s="25" t="s">
        <v>551</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4352</v>
      </c>
      <c r="D1277" s="54" t="s">
        <v>4353</v>
      </c>
      <c r="E1277" s="22"/>
      <c r="F1277" s="22"/>
      <c r="G1277" s="24">
        <v>1</v>
      </c>
      <c r="H1277" s="25" t="s">
        <v>551</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4354</v>
      </c>
      <c r="D1278" s="54" t="s">
        <v>2648</v>
      </c>
      <c r="E1278" s="22"/>
      <c r="F1278" s="22"/>
      <c r="G1278" s="24">
        <v>1</v>
      </c>
      <c r="H1278" s="25" t="s">
        <v>551</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4355</v>
      </c>
      <c r="D1279" s="54" t="s">
        <v>2394</v>
      </c>
      <c r="E1279" s="22"/>
      <c r="F1279" s="22"/>
      <c r="G1279" s="24">
        <v>1</v>
      </c>
      <c r="H1279" s="25" t="s">
        <v>626</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4356</v>
      </c>
      <c r="D1280" s="54" t="s">
        <v>4357</v>
      </c>
      <c r="E1280" s="22"/>
      <c r="F1280" s="22"/>
      <c r="G1280" s="24">
        <v>1</v>
      </c>
      <c r="H1280" s="25" t="s">
        <v>626</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4358</v>
      </c>
      <c r="D1281" s="54" t="s">
        <v>3677</v>
      </c>
      <c r="E1281" s="22"/>
      <c r="F1281" s="22"/>
      <c r="G1281" s="24">
        <v>1</v>
      </c>
      <c r="H1281" s="25" t="s">
        <v>626</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4359</v>
      </c>
      <c r="D1282" s="54" t="s">
        <v>2648</v>
      </c>
      <c r="E1282" s="22"/>
      <c r="F1282" s="22"/>
      <c r="G1282" s="24">
        <v>1</v>
      </c>
      <c r="H1282" s="25" t="s">
        <v>551</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4360</v>
      </c>
      <c r="D1283" s="54" t="s">
        <v>4361</v>
      </c>
      <c r="E1283" s="22"/>
      <c r="F1283" s="22"/>
      <c r="G1283" s="24">
        <v>1</v>
      </c>
      <c r="H1283" s="25" t="s">
        <v>551</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4362</v>
      </c>
      <c r="D1284" s="54" t="s">
        <v>4363</v>
      </c>
      <c r="E1284" s="22"/>
      <c r="F1284" s="22"/>
      <c r="G1284" s="24">
        <v>1</v>
      </c>
      <c r="H1284" s="25" t="s">
        <v>551</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4364</v>
      </c>
      <c r="D1285" s="54" t="s">
        <v>4365</v>
      </c>
      <c r="E1285" s="22"/>
      <c r="F1285" s="22"/>
      <c r="G1285" s="24">
        <v>1</v>
      </c>
      <c r="H1285" s="25" t="s">
        <v>551</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4366</v>
      </c>
      <c r="D1286" s="54" t="s">
        <v>2863</v>
      </c>
      <c r="E1286" s="22"/>
      <c r="F1286" s="22"/>
      <c r="G1286" s="24">
        <v>1</v>
      </c>
      <c r="H1286" s="25" t="s">
        <v>551</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4367</v>
      </c>
      <c r="D1287" s="54" t="s">
        <v>4368</v>
      </c>
      <c r="E1287" s="22"/>
      <c r="F1287" s="22"/>
      <c r="G1287" s="24">
        <v>1</v>
      </c>
      <c r="H1287" s="25" t="s">
        <v>551</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4369</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A1" sqref="$A1:$XFD1048576"/>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4386</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4371</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4372</v>
      </c>
      <c r="B9" s="203" t="s">
        <v>4373</v>
      </c>
      <c r="C9" s="204">
        <v>0</v>
      </c>
      <c r="D9" s="204">
        <v>0</v>
      </c>
      <c r="E9" s="204">
        <v>0</v>
      </c>
      <c r="F9" s="204">
        <v>0</v>
      </c>
      <c r="G9" s="200">
        <v>0</v>
      </c>
      <c r="H9" s="200">
        <v>0</v>
      </c>
      <c r="I9" s="201">
        <v>0</v>
      </c>
      <c r="J9" s="202">
        <v>0</v>
      </c>
    </row>
    <row r="10" ht="15.75" customHeight="1" spans="1:10">
      <c r="A10" s="197" t="s">
        <v>4374</v>
      </c>
      <c r="B10" s="203" t="s">
        <v>4375</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4376</v>
      </c>
      <c r="B11" s="203" t="s">
        <v>4377</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4378</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4379</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4380</v>
      </c>
      <c r="B16" s="203" t="s">
        <v>4381</v>
      </c>
      <c r="C16" s="204">
        <v>0</v>
      </c>
      <c r="D16" s="204">
        <v>0</v>
      </c>
      <c r="E16" s="204">
        <v>0</v>
      </c>
      <c r="F16" s="204">
        <v>0</v>
      </c>
      <c r="G16" s="200">
        <v>0</v>
      </c>
      <c r="H16" s="200">
        <v>0</v>
      </c>
      <c r="I16" s="201">
        <v>0</v>
      </c>
      <c r="J16" s="202">
        <v>0</v>
      </c>
    </row>
    <row r="17" ht="15.75" customHeight="1" spans="1:10">
      <c r="A17" s="197" t="s">
        <v>4382</v>
      </c>
      <c r="B17" s="203" t="s">
        <v>4383</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4384</v>
      </c>
      <c r="B19" s="203" t="s">
        <v>4385</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832</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4386</v>
      </c>
      <c r="B5" s="104"/>
      <c r="C5" s="104"/>
      <c r="N5" s="105" t="s">
        <v>454</v>
      </c>
      <c r="O5" s="105"/>
      <c r="P5" s="105"/>
      <c r="Q5" s="105"/>
    </row>
    <row r="6" s="74" customFormat="1" ht="15.75" customHeight="1" spans="1:19">
      <c r="A6" s="106" t="s">
        <v>455</v>
      </c>
      <c r="B6" s="107" t="s">
        <v>456</v>
      </c>
      <c r="C6" s="108" t="s">
        <v>507</v>
      </c>
      <c r="D6" s="109" t="s">
        <v>834</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835</v>
      </c>
      <c r="C8" s="117" t="s">
        <v>836</v>
      </c>
      <c r="D8" s="118" t="s">
        <v>837</v>
      </c>
      <c r="E8" s="118" t="s">
        <v>838</v>
      </c>
      <c r="F8" s="118" t="s">
        <v>839</v>
      </c>
      <c r="G8" s="119">
        <v>41030</v>
      </c>
      <c r="H8" s="61" t="s">
        <v>840</v>
      </c>
      <c r="I8" s="120">
        <v>867</v>
      </c>
      <c r="J8" s="121">
        <v>22746451.7</v>
      </c>
      <c r="K8" s="121">
        <v>18607715.36</v>
      </c>
      <c r="L8" s="122">
        <v>542910</v>
      </c>
      <c r="M8" s="123">
        <v>0.73</v>
      </c>
      <c r="N8" s="122">
        <v>396320</v>
      </c>
      <c r="O8" s="124"/>
      <c r="P8" s="125">
        <f t="shared" ref="P8:P71" si="0">L8/I8</f>
        <v>626</v>
      </c>
      <c r="Q8" s="126" t="s">
        <v>841</v>
      </c>
    </row>
    <row r="9" s="2" customFormat="1" ht="15.75" customHeight="1" spans="1:19">
      <c r="A9" s="115" t="s">
        <v>303</v>
      </c>
      <c r="B9" s="127"/>
      <c r="C9" s="128"/>
      <c r="D9" s="118" t="s">
        <v>837</v>
      </c>
      <c r="E9" s="118" t="s">
        <v>842</v>
      </c>
      <c r="F9" s="118" t="s">
        <v>839</v>
      </c>
      <c r="G9" s="119">
        <v>41030</v>
      </c>
      <c r="H9" s="61" t="s">
        <v>840</v>
      </c>
      <c r="I9" s="120">
        <v>867</v>
      </c>
      <c r="J9" s="129"/>
      <c r="K9" s="129"/>
      <c r="L9" s="122">
        <v>542910</v>
      </c>
      <c r="M9" s="123">
        <v>0.73</v>
      </c>
      <c r="N9" s="122">
        <v>396320</v>
      </c>
      <c r="O9" s="124"/>
      <c r="P9" s="125">
        <f t="shared" si="0"/>
        <v>626</v>
      </c>
      <c r="Q9" s="126" t="s">
        <v>841</v>
      </c>
    </row>
    <row r="10" s="2" customFormat="1" ht="15.75" customHeight="1" spans="1:19">
      <c r="A10" s="115" t="s">
        <v>304</v>
      </c>
      <c r="B10" s="127"/>
      <c r="C10" s="128"/>
      <c r="D10" s="118" t="s">
        <v>837</v>
      </c>
      <c r="E10" s="118" t="s">
        <v>843</v>
      </c>
      <c r="F10" s="118" t="s">
        <v>839</v>
      </c>
      <c r="G10" s="119">
        <v>41030</v>
      </c>
      <c r="H10" s="61" t="s">
        <v>840</v>
      </c>
      <c r="I10" s="120">
        <v>867</v>
      </c>
      <c r="J10" s="129"/>
      <c r="K10" s="129"/>
      <c r="L10" s="122">
        <v>542910</v>
      </c>
      <c r="M10" s="123">
        <v>0.73</v>
      </c>
      <c r="N10" s="122">
        <v>396320</v>
      </c>
      <c r="O10" s="124"/>
      <c r="P10" s="125">
        <f t="shared" si="0"/>
        <v>626</v>
      </c>
      <c r="Q10" s="126" t="s">
        <v>841</v>
      </c>
    </row>
    <row r="11" s="2" customFormat="1" ht="15.75" customHeight="1" spans="1:19">
      <c r="A11" s="115" t="s">
        <v>305</v>
      </c>
      <c r="B11" s="127"/>
      <c r="C11" s="128"/>
      <c r="D11" s="118" t="s">
        <v>837</v>
      </c>
      <c r="E11" s="118" t="s">
        <v>844</v>
      </c>
      <c r="F11" s="118" t="s">
        <v>839</v>
      </c>
      <c r="G11" s="119">
        <v>41030</v>
      </c>
      <c r="H11" s="61" t="s">
        <v>840</v>
      </c>
      <c r="I11" s="120">
        <v>867</v>
      </c>
      <c r="J11" s="129"/>
      <c r="K11" s="129"/>
      <c r="L11" s="122">
        <v>542910</v>
      </c>
      <c r="M11" s="123">
        <v>0.73</v>
      </c>
      <c r="N11" s="122">
        <v>396320</v>
      </c>
      <c r="O11" s="124"/>
      <c r="P11" s="125">
        <f t="shared" si="0"/>
        <v>626</v>
      </c>
      <c r="Q11" s="126" t="s">
        <v>841</v>
      </c>
    </row>
    <row r="12" s="2" customFormat="1" ht="15.75" customHeight="1" spans="1:19">
      <c r="A12" s="115" t="s">
        <v>306</v>
      </c>
      <c r="B12" s="127"/>
      <c r="C12" s="128"/>
      <c r="D12" s="118" t="s">
        <v>837</v>
      </c>
      <c r="E12" s="118" t="s">
        <v>845</v>
      </c>
      <c r="F12" s="118" t="s">
        <v>839</v>
      </c>
      <c r="G12" s="119">
        <v>41030</v>
      </c>
      <c r="H12" s="61" t="s">
        <v>840</v>
      </c>
      <c r="I12" s="120">
        <v>867</v>
      </c>
      <c r="J12" s="129"/>
      <c r="K12" s="129"/>
      <c r="L12" s="122">
        <v>542910</v>
      </c>
      <c r="M12" s="123">
        <v>0.73</v>
      </c>
      <c r="N12" s="122">
        <v>396320</v>
      </c>
      <c r="O12" s="124"/>
      <c r="P12" s="125">
        <f t="shared" si="0"/>
        <v>626</v>
      </c>
      <c r="Q12" s="126" t="s">
        <v>841</v>
      </c>
    </row>
    <row r="13" s="2" customFormat="1" ht="15.75" customHeight="1" spans="1:19">
      <c r="A13" s="115" t="s">
        <v>307</v>
      </c>
      <c r="B13" s="127"/>
      <c r="C13" s="128"/>
      <c r="D13" s="118" t="s">
        <v>837</v>
      </c>
      <c r="E13" s="118" t="s">
        <v>846</v>
      </c>
      <c r="F13" s="118" t="s">
        <v>839</v>
      </c>
      <c r="G13" s="119">
        <v>41030</v>
      </c>
      <c r="H13" s="61" t="s">
        <v>840</v>
      </c>
      <c r="I13" s="120">
        <v>867</v>
      </c>
      <c r="J13" s="129"/>
      <c r="K13" s="129"/>
      <c r="L13" s="122">
        <v>542910</v>
      </c>
      <c r="M13" s="123">
        <v>0.73</v>
      </c>
      <c r="N13" s="122">
        <v>396320</v>
      </c>
      <c r="O13" s="124"/>
      <c r="P13" s="125">
        <f t="shared" si="0"/>
        <v>626</v>
      </c>
      <c r="Q13" s="126" t="s">
        <v>841</v>
      </c>
    </row>
    <row r="14" s="2" customFormat="1" ht="15.75" customHeight="1" spans="1:19">
      <c r="A14" s="115" t="s">
        <v>308</v>
      </c>
      <c r="B14" s="127"/>
      <c r="C14" s="128"/>
      <c r="D14" s="118" t="s">
        <v>847</v>
      </c>
      <c r="E14" s="118" t="s">
        <v>848</v>
      </c>
      <c r="F14" s="118" t="s">
        <v>839</v>
      </c>
      <c r="G14" s="119">
        <v>41030</v>
      </c>
      <c r="H14" s="61" t="s">
        <v>840</v>
      </c>
      <c r="I14" s="120">
        <v>550</v>
      </c>
      <c r="J14" s="129"/>
      <c r="K14" s="129"/>
      <c r="L14" s="122">
        <v>371100</v>
      </c>
      <c r="M14" s="123">
        <v>0.73</v>
      </c>
      <c r="N14" s="122">
        <v>270900</v>
      </c>
      <c r="O14" s="124"/>
      <c r="P14" s="125">
        <f t="shared" si="0"/>
        <v>675</v>
      </c>
      <c r="Q14" s="126" t="s">
        <v>841</v>
      </c>
    </row>
    <row r="15" s="2" customFormat="1" ht="15.75" customHeight="1" spans="1:19">
      <c r="A15" s="115" t="s">
        <v>309</v>
      </c>
      <c r="B15" s="127"/>
      <c r="C15" s="128"/>
      <c r="D15" s="118" t="s">
        <v>847</v>
      </c>
      <c r="E15" s="118" t="s">
        <v>849</v>
      </c>
      <c r="F15" s="118" t="s">
        <v>839</v>
      </c>
      <c r="G15" s="119">
        <v>41030</v>
      </c>
      <c r="H15" s="61" t="s">
        <v>840</v>
      </c>
      <c r="I15" s="120">
        <v>550</v>
      </c>
      <c r="J15" s="129"/>
      <c r="K15" s="129"/>
      <c r="L15" s="122">
        <v>371100</v>
      </c>
      <c r="M15" s="123">
        <v>0.73</v>
      </c>
      <c r="N15" s="122">
        <v>270900</v>
      </c>
      <c r="O15" s="124"/>
      <c r="P15" s="125">
        <f t="shared" si="0"/>
        <v>675</v>
      </c>
      <c r="Q15" s="126" t="s">
        <v>841</v>
      </c>
    </row>
    <row r="16" s="2" customFormat="1" ht="15.75" customHeight="1" spans="1:19">
      <c r="A16" s="115" t="s">
        <v>310</v>
      </c>
      <c r="B16" s="127"/>
      <c r="C16" s="128"/>
      <c r="D16" s="118" t="s">
        <v>847</v>
      </c>
      <c r="E16" s="118" t="s">
        <v>850</v>
      </c>
      <c r="F16" s="118" t="s">
        <v>839</v>
      </c>
      <c r="G16" s="119">
        <v>41030</v>
      </c>
      <c r="H16" s="61" t="s">
        <v>840</v>
      </c>
      <c r="I16" s="120">
        <v>550</v>
      </c>
      <c r="J16" s="129"/>
      <c r="K16" s="129"/>
      <c r="L16" s="122">
        <v>371100</v>
      </c>
      <c r="M16" s="123">
        <v>0.73</v>
      </c>
      <c r="N16" s="122">
        <v>270900</v>
      </c>
      <c r="O16" s="124"/>
      <c r="P16" s="125">
        <f t="shared" si="0"/>
        <v>675</v>
      </c>
      <c r="Q16" s="126" t="s">
        <v>841</v>
      </c>
    </row>
    <row r="17" s="2" customFormat="1" ht="15.75" customHeight="1" spans="1:17">
      <c r="A17" s="115" t="s">
        <v>311</v>
      </c>
      <c r="B17" s="127"/>
      <c r="C17" s="128"/>
      <c r="D17" s="118" t="s">
        <v>847</v>
      </c>
      <c r="E17" s="118" t="s">
        <v>851</v>
      </c>
      <c r="F17" s="118" t="s">
        <v>839</v>
      </c>
      <c r="G17" s="119">
        <v>41030</v>
      </c>
      <c r="H17" s="61" t="s">
        <v>840</v>
      </c>
      <c r="I17" s="120">
        <v>550</v>
      </c>
      <c r="J17" s="129"/>
      <c r="K17" s="129"/>
      <c r="L17" s="122">
        <v>371100</v>
      </c>
      <c r="M17" s="123">
        <v>0.73</v>
      </c>
      <c r="N17" s="122">
        <v>270900</v>
      </c>
      <c r="O17" s="124"/>
      <c r="P17" s="125">
        <f t="shared" si="0"/>
        <v>675</v>
      </c>
      <c r="Q17" s="126" t="s">
        <v>841</v>
      </c>
    </row>
    <row r="18" s="2" customFormat="1" ht="15.75" customHeight="1" spans="1:17">
      <c r="A18" s="115" t="s">
        <v>312</v>
      </c>
      <c r="B18" s="127"/>
      <c r="C18" s="128"/>
      <c r="D18" s="118" t="s">
        <v>847</v>
      </c>
      <c r="E18" s="118" t="s">
        <v>852</v>
      </c>
      <c r="F18" s="118" t="s">
        <v>839</v>
      </c>
      <c r="G18" s="119">
        <v>41030</v>
      </c>
      <c r="H18" s="61" t="s">
        <v>840</v>
      </c>
      <c r="I18" s="120">
        <v>550</v>
      </c>
      <c r="J18" s="129"/>
      <c r="K18" s="129"/>
      <c r="L18" s="122">
        <v>371100</v>
      </c>
      <c r="M18" s="123">
        <v>0.73</v>
      </c>
      <c r="N18" s="122">
        <v>270900</v>
      </c>
      <c r="O18" s="124"/>
      <c r="P18" s="125">
        <f t="shared" si="0"/>
        <v>675</v>
      </c>
      <c r="Q18" s="126" t="s">
        <v>841</v>
      </c>
    </row>
    <row r="19" s="2" customFormat="1" ht="15.75" customHeight="1" spans="1:17">
      <c r="A19" s="115" t="s">
        <v>313</v>
      </c>
      <c r="B19" s="127"/>
      <c r="C19" s="128"/>
      <c r="D19" s="118" t="s">
        <v>847</v>
      </c>
      <c r="E19" s="118" t="s">
        <v>853</v>
      </c>
      <c r="F19" s="118" t="s">
        <v>839</v>
      </c>
      <c r="G19" s="119">
        <v>41030</v>
      </c>
      <c r="H19" s="61" t="s">
        <v>840</v>
      </c>
      <c r="I19" s="120">
        <v>550</v>
      </c>
      <c r="J19" s="129"/>
      <c r="K19" s="129"/>
      <c r="L19" s="122">
        <v>371100</v>
      </c>
      <c r="M19" s="123">
        <v>0.73</v>
      </c>
      <c r="N19" s="122">
        <v>270900</v>
      </c>
      <c r="O19" s="124"/>
      <c r="P19" s="125">
        <f t="shared" si="0"/>
        <v>675</v>
      </c>
      <c r="Q19" s="126" t="s">
        <v>841</v>
      </c>
    </row>
    <row r="20" s="2" customFormat="1" ht="15.75" customHeight="1" spans="1:17">
      <c r="A20" s="115" t="s">
        <v>314</v>
      </c>
      <c r="B20" s="127"/>
      <c r="C20" s="128"/>
      <c r="D20" s="118" t="s">
        <v>847</v>
      </c>
      <c r="E20" s="118" t="s">
        <v>854</v>
      </c>
      <c r="F20" s="118" t="s">
        <v>839</v>
      </c>
      <c r="G20" s="119">
        <v>41030</v>
      </c>
      <c r="H20" s="61" t="s">
        <v>840</v>
      </c>
      <c r="I20" s="120">
        <v>550</v>
      </c>
      <c r="J20" s="129"/>
      <c r="K20" s="129"/>
      <c r="L20" s="122">
        <v>371100</v>
      </c>
      <c r="M20" s="123">
        <v>0.73</v>
      </c>
      <c r="N20" s="122">
        <v>270900</v>
      </c>
      <c r="O20" s="124"/>
      <c r="P20" s="125">
        <f t="shared" si="0"/>
        <v>675</v>
      </c>
      <c r="Q20" s="126" t="s">
        <v>841</v>
      </c>
    </row>
    <row r="21" s="75" customFormat="1" ht="15.75" customHeight="1" spans="1:17">
      <c r="A21" s="115" t="s">
        <v>315</v>
      </c>
      <c r="B21" s="127"/>
      <c r="C21" s="128"/>
      <c r="D21" s="118" t="s">
        <v>847</v>
      </c>
      <c r="E21" s="118" t="s">
        <v>855</v>
      </c>
      <c r="F21" s="118" t="s">
        <v>839</v>
      </c>
      <c r="G21" s="119">
        <v>41030</v>
      </c>
      <c r="H21" s="61" t="s">
        <v>840</v>
      </c>
      <c r="I21" s="120">
        <v>550</v>
      </c>
      <c r="J21" s="129"/>
      <c r="K21" s="129"/>
      <c r="L21" s="122">
        <v>371100</v>
      </c>
      <c r="M21" s="123">
        <v>0.73</v>
      </c>
      <c r="N21" s="122">
        <v>270900</v>
      </c>
      <c r="O21" s="124"/>
      <c r="P21" s="125">
        <f t="shared" si="0"/>
        <v>675</v>
      </c>
      <c r="Q21" s="126" t="s">
        <v>841</v>
      </c>
    </row>
    <row r="22" s="2" customFormat="1" ht="15.75" customHeight="1" spans="1:17">
      <c r="A22" s="115" t="s">
        <v>316</v>
      </c>
      <c r="B22" s="127"/>
      <c r="C22" s="128"/>
      <c r="D22" s="118" t="s">
        <v>847</v>
      </c>
      <c r="E22" s="118" t="s">
        <v>856</v>
      </c>
      <c r="F22" s="118" t="s">
        <v>839</v>
      </c>
      <c r="G22" s="119">
        <v>41030</v>
      </c>
      <c r="H22" s="61" t="s">
        <v>840</v>
      </c>
      <c r="I22" s="120">
        <v>550</v>
      </c>
      <c r="J22" s="129"/>
      <c r="K22" s="129"/>
      <c r="L22" s="122">
        <v>371100</v>
      </c>
      <c r="M22" s="123">
        <v>0.73</v>
      </c>
      <c r="N22" s="122">
        <v>270900</v>
      </c>
      <c r="O22" s="124"/>
      <c r="P22" s="125">
        <f t="shared" si="0"/>
        <v>675</v>
      </c>
      <c r="Q22" s="126" t="s">
        <v>841</v>
      </c>
    </row>
    <row r="23" s="2" customFormat="1" ht="15.75" customHeight="1" spans="1:17">
      <c r="A23" s="115" t="s">
        <v>317</v>
      </c>
      <c r="B23" s="127"/>
      <c r="C23" s="128"/>
      <c r="D23" s="118" t="s">
        <v>847</v>
      </c>
      <c r="E23" s="118" t="s">
        <v>857</v>
      </c>
      <c r="F23" s="118" t="s">
        <v>839</v>
      </c>
      <c r="G23" s="119">
        <v>41030</v>
      </c>
      <c r="H23" s="61" t="s">
        <v>840</v>
      </c>
      <c r="I23" s="120">
        <v>550</v>
      </c>
      <c r="J23" s="129"/>
      <c r="K23" s="129"/>
      <c r="L23" s="122">
        <v>371100</v>
      </c>
      <c r="M23" s="123">
        <v>0.73</v>
      </c>
      <c r="N23" s="122">
        <v>270900</v>
      </c>
      <c r="O23" s="124"/>
      <c r="P23" s="125">
        <f t="shared" si="0"/>
        <v>675</v>
      </c>
      <c r="Q23" s="126" t="s">
        <v>841</v>
      </c>
    </row>
    <row r="24" s="2" customFormat="1" ht="15.75" customHeight="1" spans="1:17">
      <c r="A24" s="115" t="s">
        <v>318</v>
      </c>
      <c r="B24" s="127"/>
      <c r="C24" s="128"/>
      <c r="D24" s="118" t="s">
        <v>847</v>
      </c>
      <c r="E24" s="118" t="s">
        <v>858</v>
      </c>
      <c r="F24" s="118" t="s">
        <v>839</v>
      </c>
      <c r="G24" s="119">
        <v>41030</v>
      </c>
      <c r="H24" s="61" t="s">
        <v>840</v>
      </c>
      <c r="I24" s="120">
        <v>550</v>
      </c>
      <c r="J24" s="129"/>
      <c r="K24" s="129"/>
      <c r="L24" s="122">
        <v>371100</v>
      </c>
      <c r="M24" s="123">
        <v>0.73</v>
      </c>
      <c r="N24" s="122">
        <v>270900</v>
      </c>
      <c r="O24" s="124"/>
      <c r="P24" s="125">
        <f t="shared" si="0"/>
        <v>675</v>
      </c>
      <c r="Q24" s="126" t="s">
        <v>841</v>
      </c>
    </row>
    <row r="25" s="2" customFormat="1" ht="15.75" customHeight="1" spans="1:17">
      <c r="A25" s="115" t="s">
        <v>319</v>
      </c>
      <c r="B25" s="127"/>
      <c r="C25" s="128"/>
      <c r="D25" s="118" t="s">
        <v>847</v>
      </c>
      <c r="E25" s="118" t="s">
        <v>859</v>
      </c>
      <c r="F25" s="118" t="s">
        <v>839</v>
      </c>
      <c r="G25" s="119">
        <v>41030</v>
      </c>
      <c r="H25" s="61" t="s">
        <v>840</v>
      </c>
      <c r="I25" s="120">
        <v>550</v>
      </c>
      <c r="J25" s="129"/>
      <c r="K25" s="129"/>
      <c r="L25" s="122">
        <v>371100</v>
      </c>
      <c r="M25" s="123">
        <v>0.73</v>
      </c>
      <c r="N25" s="122">
        <v>270900</v>
      </c>
      <c r="O25" s="124"/>
      <c r="P25" s="125">
        <f t="shared" si="0"/>
        <v>675</v>
      </c>
      <c r="Q25" s="126" t="s">
        <v>841</v>
      </c>
    </row>
    <row r="26" s="2" customFormat="1" ht="15.75" customHeight="1" spans="1:17">
      <c r="A26" s="115" t="s">
        <v>320</v>
      </c>
      <c r="B26" s="127"/>
      <c r="C26" s="128"/>
      <c r="D26" s="118" t="s">
        <v>837</v>
      </c>
      <c r="E26" s="130" t="s">
        <v>860</v>
      </c>
      <c r="F26" s="118" t="s">
        <v>839</v>
      </c>
      <c r="G26" s="131">
        <v>41030</v>
      </c>
      <c r="H26" s="61" t="s">
        <v>840</v>
      </c>
      <c r="I26" s="120">
        <v>867</v>
      </c>
      <c r="J26" s="129"/>
      <c r="K26" s="129"/>
      <c r="L26" s="122">
        <v>542910</v>
      </c>
      <c r="M26" s="123">
        <v>0.73</v>
      </c>
      <c r="N26" s="122">
        <v>396320</v>
      </c>
      <c r="O26" s="124"/>
      <c r="P26" s="125">
        <f t="shared" si="0"/>
        <v>626</v>
      </c>
      <c r="Q26" s="126" t="s">
        <v>841</v>
      </c>
    </row>
    <row r="27" s="2" customFormat="1" ht="15.75" customHeight="1" spans="1:17">
      <c r="A27" s="115" t="s">
        <v>335</v>
      </c>
      <c r="B27" s="127"/>
      <c r="C27" s="128"/>
      <c r="D27" s="118" t="s">
        <v>837</v>
      </c>
      <c r="E27" s="130" t="s">
        <v>861</v>
      </c>
      <c r="F27" s="118" t="s">
        <v>839</v>
      </c>
      <c r="G27" s="131">
        <v>41030</v>
      </c>
      <c r="H27" s="61" t="s">
        <v>840</v>
      </c>
      <c r="I27" s="120">
        <v>867</v>
      </c>
      <c r="J27" s="129"/>
      <c r="K27" s="129"/>
      <c r="L27" s="122">
        <v>542910</v>
      </c>
      <c r="M27" s="123">
        <v>0.73</v>
      </c>
      <c r="N27" s="122">
        <v>396320</v>
      </c>
      <c r="O27" s="124"/>
      <c r="P27" s="125">
        <f t="shared" si="0"/>
        <v>626</v>
      </c>
      <c r="Q27" s="126" t="s">
        <v>841</v>
      </c>
    </row>
    <row r="28" s="2" customFormat="1" ht="15.75" customHeight="1" spans="1:17">
      <c r="A28" s="115" t="s">
        <v>336</v>
      </c>
      <c r="B28" s="127"/>
      <c r="C28" s="128"/>
      <c r="D28" s="118" t="s">
        <v>837</v>
      </c>
      <c r="E28" s="130" t="s">
        <v>862</v>
      </c>
      <c r="F28" s="118" t="s">
        <v>839</v>
      </c>
      <c r="G28" s="131">
        <v>41030</v>
      </c>
      <c r="H28" s="61" t="s">
        <v>840</v>
      </c>
      <c r="I28" s="120">
        <v>867</v>
      </c>
      <c r="J28" s="129"/>
      <c r="K28" s="129"/>
      <c r="L28" s="122">
        <v>542910</v>
      </c>
      <c r="M28" s="123">
        <v>0.73</v>
      </c>
      <c r="N28" s="122">
        <v>396320</v>
      </c>
      <c r="O28" s="124"/>
      <c r="P28" s="125">
        <f t="shared" si="0"/>
        <v>626</v>
      </c>
      <c r="Q28" s="126" t="s">
        <v>841</v>
      </c>
    </row>
    <row r="29" s="2" customFormat="1" ht="15.75" customHeight="1" spans="1:17">
      <c r="A29" s="115" t="s">
        <v>337</v>
      </c>
      <c r="B29" s="127"/>
      <c r="C29" s="128"/>
      <c r="D29" s="118" t="s">
        <v>837</v>
      </c>
      <c r="E29" s="130" t="s">
        <v>863</v>
      </c>
      <c r="F29" s="118" t="s">
        <v>839</v>
      </c>
      <c r="G29" s="131">
        <v>41030</v>
      </c>
      <c r="H29" s="61" t="s">
        <v>840</v>
      </c>
      <c r="I29" s="120">
        <v>867</v>
      </c>
      <c r="J29" s="129"/>
      <c r="K29" s="129"/>
      <c r="L29" s="122">
        <v>542910</v>
      </c>
      <c r="M29" s="123">
        <v>0.73</v>
      </c>
      <c r="N29" s="122">
        <v>396320</v>
      </c>
      <c r="O29" s="124"/>
      <c r="P29" s="125">
        <f t="shared" si="0"/>
        <v>626</v>
      </c>
      <c r="Q29" s="126" t="s">
        <v>841</v>
      </c>
    </row>
    <row r="30" s="2" customFormat="1" ht="15.75" customHeight="1" spans="1:17">
      <c r="A30" s="115" t="s">
        <v>864</v>
      </c>
      <c r="B30" s="127"/>
      <c r="C30" s="128"/>
      <c r="D30" s="118" t="s">
        <v>837</v>
      </c>
      <c r="E30" s="130" t="s">
        <v>865</v>
      </c>
      <c r="F30" s="118" t="s">
        <v>839</v>
      </c>
      <c r="G30" s="131">
        <v>41030</v>
      </c>
      <c r="H30" s="61" t="s">
        <v>840</v>
      </c>
      <c r="I30" s="120">
        <v>867</v>
      </c>
      <c r="J30" s="129"/>
      <c r="K30" s="129"/>
      <c r="L30" s="122">
        <v>542910</v>
      </c>
      <c r="M30" s="123">
        <v>0.73</v>
      </c>
      <c r="N30" s="122">
        <v>396320</v>
      </c>
      <c r="O30" s="124"/>
      <c r="P30" s="125">
        <f t="shared" si="0"/>
        <v>626</v>
      </c>
      <c r="Q30" s="126" t="s">
        <v>841</v>
      </c>
    </row>
    <row r="31" s="2" customFormat="1" ht="15.75" customHeight="1" spans="1:17">
      <c r="A31" s="115" t="s">
        <v>866</v>
      </c>
      <c r="B31" s="127"/>
      <c r="C31" s="128"/>
      <c r="D31" s="118" t="s">
        <v>837</v>
      </c>
      <c r="E31" s="130" t="s">
        <v>867</v>
      </c>
      <c r="F31" s="118" t="s">
        <v>839</v>
      </c>
      <c r="G31" s="131">
        <v>41030</v>
      </c>
      <c r="H31" s="61" t="s">
        <v>840</v>
      </c>
      <c r="I31" s="120">
        <v>867</v>
      </c>
      <c r="J31" s="129"/>
      <c r="K31" s="129"/>
      <c r="L31" s="122">
        <v>542910</v>
      </c>
      <c r="M31" s="123">
        <v>0.73</v>
      </c>
      <c r="N31" s="122">
        <v>396320</v>
      </c>
      <c r="O31" s="124"/>
      <c r="P31" s="125">
        <f t="shared" si="0"/>
        <v>626</v>
      </c>
      <c r="Q31" s="126" t="s">
        <v>841</v>
      </c>
    </row>
    <row r="32" s="2" customFormat="1" ht="15.75" customHeight="1" spans="1:17">
      <c r="A32" s="115" t="s">
        <v>868</v>
      </c>
      <c r="B32" s="127"/>
      <c r="C32" s="128"/>
      <c r="D32" s="118" t="s">
        <v>837</v>
      </c>
      <c r="E32" s="130" t="s">
        <v>869</v>
      </c>
      <c r="F32" s="118" t="s">
        <v>839</v>
      </c>
      <c r="G32" s="131">
        <v>41030</v>
      </c>
      <c r="H32" s="61" t="s">
        <v>840</v>
      </c>
      <c r="I32" s="120">
        <v>867</v>
      </c>
      <c r="J32" s="129"/>
      <c r="K32" s="129"/>
      <c r="L32" s="122">
        <v>542910</v>
      </c>
      <c r="M32" s="123">
        <v>0.73</v>
      </c>
      <c r="N32" s="122">
        <v>396320</v>
      </c>
      <c r="O32" s="124"/>
      <c r="P32" s="125">
        <f t="shared" si="0"/>
        <v>626</v>
      </c>
      <c r="Q32" s="126" t="s">
        <v>841</v>
      </c>
    </row>
    <row r="33" s="2" customFormat="1" ht="15.75" customHeight="1" spans="1:17">
      <c r="A33" s="115" t="s">
        <v>870</v>
      </c>
      <c r="B33" s="127"/>
      <c r="C33" s="128"/>
      <c r="D33" s="130" t="s">
        <v>847</v>
      </c>
      <c r="E33" s="130" t="s">
        <v>871</v>
      </c>
      <c r="F33" s="118" t="s">
        <v>839</v>
      </c>
      <c r="G33" s="131">
        <v>41030</v>
      </c>
      <c r="H33" s="61" t="s">
        <v>840</v>
      </c>
      <c r="I33" s="120">
        <v>550</v>
      </c>
      <c r="J33" s="129"/>
      <c r="K33" s="129"/>
      <c r="L33" s="122">
        <v>371100</v>
      </c>
      <c r="M33" s="123">
        <v>0.73</v>
      </c>
      <c r="N33" s="122">
        <v>270900</v>
      </c>
      <c r="O33" s="124"/>
      <c r="P33" s="125">
        <f t="shared" si="0"/>
        <v>675</v>
      </c>
      <c r="Q33" s="126" t="s">
        <v>841</v>
      </c>
    </row>
    <row r="34" s="2" customFormat="1" ht="15.75" customHeight="1" spans="1:17">
      <c r="A34" s="115" t="s">
        <v>872</v>
      </c>
      <c r="B34" s="127"/>
      <c r="C34" s="128"/>
      <c r="D34" s="130" t="s">
        <v>847</v>
      </c>
      <c r="E34" s="130" t="s">
        <v>873</v>
      </c>
      <c r="F34" s="118" t="s">
        <v>839</v>
      </c>
      <c r="G34" s="131">
        <v>41030</v>
      </c>
      <c r="H34" s="61" t="s">
        <v>840</v>
      </c>
      <c r="I34" s="120">
        <v>550</v>
      </c>
      <c r="J34" s="129"/>
      <c r="K34" s="129"/>
      <c r="L34" s="122">
        <v>371100</v>
      </c>
      <c r="M34" s="123">
        <v>0.73</v>
      </c>
      <c r="N34" s="122">
        <v>270900</v>
      </c>
      <c r="O34" s="124"/>
      <c r="P34" s="125">
        <f t="shared" si="0"/>
        <v>675</v>
      </c>
      <c r="Q34" s="126" t="s">
        <v>841</v>
      </c>
    </row>
    <row r="35" s="2" customFormat="1" ht="15.75" customHeight="1" spans="1:17">
      <c r="A35" s="115" t="s">
        <v>874</v>
      </c>
      <c r="B35" s="127"/>
      <c r="C35" s="128"/>
      <c r="D35" s="130" t="s">
        <v>847</v>
      </c>
      <c r="E35" s="130" t="s">
        <v>875</v>
      </c>
      <c r="F35" s="118" t="s">
        <v>839</v>
      </c>
      <c r="G35" s="131">
        <v>41030</v>
      </c>
      <c r="H35" s="61" t="s">
        <v>840</v>
      </c>
      <c r="I35" s="120">
        <v>550</v>
      </c>
      <c r="J35" s="129"/>
      <c r="K35" s="129"/>
      <c r="L35" s="122">
        <v>371100</v>
      </c>
      <c r="M35" s="123">
        <v>0.73</v>
      </c>
      <c r="N35" s="122">
        <v>270900</v>
      </c>
      <c r="O35" s="124"/>
      <c r="P35" s="125">
        <f t="shared" si="0"/>
        <v>675</v>
      </c>
      <c r="Q35" s="126" t="s">
        <v>841</v>
      </c>
    </row>
    <row r="36" s="75" customFormat="1" ht="15.75" customHeight="1" spans="1:17">
      <c r="A36" s="115" t="s">
        <v>876</v>
      </c>
      <c r="B36" s="127"/>
      <c r="C36" s="128"/>
      <c r="D36" s="130" t="s">
        <v>847</v>
      </c>
      <c r="E36" s="130" t="s">
        <v>877</v>
      </c>
      <c r="F36" s="118" t="s">
        <v>839</v>
      </c>
      <c r="G36" s="131">
        <v>41030</v>
      </c>
      <c r="H36" s="61" t="s">
        <v>840</v>
      </c>
      <c r="I36" s="120">
        <v>550</v>
      </c>
      <c r="J36" s="129"/>
      <c r="K36" s="129"/>
      <c r="L36" s="122">
        <v>371100</v>
      </c>
      <c r="M36" s="123">
        <v>0.73</v>
      </c>
      <c r="N36" s="122">
        <v>270900</v>
      </c>
      <c r="O36" s="124"/>
      <c r="P36" s="125">
        <f t="shared" si="0"/>
        <v>675</v>
      </c>
      <c r="Q36" s="126" t="s">
        <v>841</v>
      </c>
    </row>
    <row r="37" s="2" customFormat="1" ht="15.75" customHeight="1" spans="1:17">
      <c r="A37" s="115" t="s">
        <v>878</v>
      </c>
      <c r="B37" s="127"/>
      <c r="C37" s="128"/>
      <c r="D37" s="130" t="s">
        <v>847</v>
      </c>
      <c r="E37" s="130" t="s">
        <v>879</v>
      </c>
      <c r="F37" s="118" t="s">
        <v>839</v>
      </c>
      <c r="G37" s="131">
        <v>41030</v>
      </c>
      <c r="H37" s="61" t="s">
        <v>840</v>
      </c>
      <c r="I37" s="120">
        <v>550</v>
      </c>
      <c r="J37" s="129"/>
      <c r="K37" s="129"/>
      <c r="L37" s="122">
        <v>371100</v>
      </c>
      <c r="M37" s="123">
        <v>0.73</v>
      </c>
      <c r="N37" s="122">
        <v>270900</v>
      </c>
      <c r="O37" s="124"/>
      <c r="P37" s="125">
        <f t="shared" si="0"/>
        <v>675</v>
      </c>
      <c r="Q37" s="126" t="s">
        <v>841</v>
      </c>
    </row>
    <row r="38" s="2" customFormat="1" ht="15.75" customHeight="1" spans="1:17">
      <c r="A38" s="115" t="s">
        <v>880</v>
      </c>
      <c r="B38" s="127"/>
      <c r="C38" s="128"/>
      <c r="D38" s="130" t="s">
        <v>847</v>
      </c>
      <c r="E38" s="130" t="s">
        <v>881</v>
      </c>
      <c r="F38" s="118" t="s">
        <v>839</v>
      </c>
      <c r="G38" s="131">
        <v>41030</v>
      </c>
      <c r="H38" s="61" t="s">
        <v>840</v>
      </c>
      <c r="I38" s="120">
        <v>550</v>
      </c>
      <c r="J38" s="129"/>
      <c r="K38" s="129"/>
      <c r="L38" s="122">
        <v>371100</v>
      </c>
      <c r="M38" s="123">
        <v>0.73</v>
      </c>
      <c r="N38" s="122">
        <v>270900</v>
      </c>
      <c r="O38" s="124"/>
      <c r="P38" s="125">
        <f t="shared" si="0"/>
        <v>675</v>
      </c>
      <c r="Q38" s="126" t="s">
        <v>841</v>
      </c>
    </row>
    <row r="39" s="2" customFormat="1" ht="15.75" customHeight="1" spans="1:17">
      <c r="A39" s="115" t="s">
        <v>882</v>
      </c>
      <c r="B39" s="127"/>
      <c r="C39" s="128"/>
      <c r="D39" s="130" t="s">
        <v>847</v>
      </c>
      <c r="E39" s="130" t="s">
        <v>883</v>
      </c>
      <c r="F39" s="118" t="s">
        <v>839</v>
      </c>
      <c r="G39" s="131">
        <v>41030</v>
      </c>
      <c r="H39" s="61" t="s">
        <v>840</v>
      </c>
      <c r="I39" s="120">
        <v>550</v>
      </c>
      <c r="J39" s="129"/>
      <c r="K39" s="129"/>
      <c r="L39" s="122">
        <v>371100</v>
      </c>
      <c r="M39" s="123">
        <v>0.73</v>
      </c>
      <c r="N39" s="122">
        <v>270900</v>
      </c>
      <c r="O39" s="124"/>
      <c r="P39" s="125">
        <f t="shared" si="0"/>
        <v>675</v>
      </c>
      <c r="Q39" s="126" t="s">
        <v>841</v>
      </c>
    </row>
    <row r="40" s="2" customFormat="1" ht="15.75" customHeight="1" spans="1:17">
      <c r="A40" s="115" t="s">
        <v>884</v>
      </c>
      <c r="B40" s="127"/>
      <c r="C40" s="128"/>
      <c r="D40" s="130" t="s">
        <v>847</v>
      </c>
      <c r="E40" s="130" t="s">
        <v>885</v>
      </c>
      <c r="F40" s="118" t="s">
        <v>839</v>
      </c>
      <c r="G40" s="131">
        <v>41030</v>
      </c>
      <c r="H40" s="61" t="s">
        <v>840</v>
      </c>
      <c r="I40" s="120">
        <v>550</v>
      </c>
      <c r="J40" s="129"/>
      <c r="K40" s="129"/>
      <c r="L40" s="122">
        <v>371100</v>
      </c>
      <c r="M40" s="123">
        <v>0.73</v>
      </c>
      <c r="N40" s="122">
        <v>270900</v>
      </c>
      <c r="O40" s="124"/>
      <c r="P40" s="125">
        <f t="shared" si="0"/>
        <v>675</v>
      </c>
      <c r="Q40" s="126" t="s">
        <v>841</v>
      </c>
    </row>
    <row r="41" s="2" customFormat="1" ht="15.75" customHeight="1" spans="1:17">
      <c r="A41" s="115" t="s">
        <v>886</v>
      </c>
      <c r="B41" s="127"/>
      <c r="C41" s="128"/>
      <c r="D41" s="130" t="s">
        <v>847</v>
      </c>
      <c r="E41" s="130" t="s">
        <v>887</v>
      </c>
      <c r="F41" s="118" t="s">
        <v>839</v>
      </c>
      <c r="G41" s="131">
        <v>41030</v>
      </c>
      <c r="H41" s="61" t="s">
        <v>840</v>
      </c>
      <c r="I41" s="120">
        <v>550</v>
      </c>
      <c r="J41" s="129"/>
      <c r="K41" s="129"/>
      <c r="L41" s="122">
        <v>371100</v>
      </c>
      <c r="M41" s="123">
        <v>0.73</v>
      </c>
      <c r="N41" s="122">
        <v>270900</v>
      </c>
      <c r="O41" s="124"/>
      <c r="P41" s="125">
        <f t="shared" si="0"/>
        <v>675</v>
      </c>
      <c r="Q41" s="126" t="s">
        <v>841</v>
      </c>
    </row>
    <row r="42" s="2" customFormat="1" ht="15.75" customHeight="1" spans="1:17">
      <c r="A42" s="115" t="s">
        <v>888</v>
      </c>
      <c r="B42" s="127"/>
      <c r="C42" s="128"/>
      <c r="D42" s="130" t="s">
        <v>847</v>
      </c>
      <c r="E42" s="130" t="s">
        <v>889</v>
      </c>
      <c r="F42" s="118" t="s">
        <v>839</v>
      </c>
      <c r="G42" s="131">
        <v>41030</v>
      </c>
      <c r="H42" s="61" t="s">
        <v>840</v>
      </c>
      <c r="I42" s="120">
        <v>550</v>
      </c>
      <c r="J42" s="129"/>
      <c r="K42" s="129"/>
      <c r="L42" s="122">
        <v>371100</v>
      </c>
      <c r="M42" s="123">
        <v>0.73</v>
      </c>
      <c r="N42" s="122">
        <v>270900</v>
      </c>
      <c r="O42" s="124"/>
      <c r="P42" s="125">
        <f t="shared" si="0"/>
        <v>675</v>
      </c>
      <c r="Q42" s="126" t="s">
        <v>841</v>
      </c>
    </row>
    <row r="43" s="2" customFormat="1" ht="15.75" customHeight="1" spans="1:17">
      <c r="A43" s="115" t="s">
        <v>890</v>
      </c>
      <c r="B43" s="127"/>
      <c r="C43" s="128"/>
      <c r="D43" s="118" t="s">
        <v>837</v>
      </c>
      <c r="E43" s="130" t="s">
        <v>891</v>
      </c>
      <c r="F43" s="118" t="s">
        <v>839</v>
      </c>
      <c r="G43" s="131">
        <v>42644</v>
      </c>
      <c r="H43" s="61" t="s">
        <v>840</v>
      </c>
      <c r="I43" s="120">
        <v>867</v>
      </c>
      <c r="J43" s="129"/>
      <c r="K43" s="129"/>
      <c r="L43" s="122">
        <v>542910</v>
      </c>
      <c r="M43" s="123">
        <v>0.86</v>
      </c>
      <c r="N43" s="122">
        <v>466900</v>
      </c>
      <c r="O43" s="124"/>
      <c r="P43" s="125">
        <f t="shared" si="0"/>
        <v>626</v>
      </c>
      <c r="Q43" s="126" t="s">
        <v>841</v>
      </c>
    </row>
    <row r="44" s="2" customFormat="1" ht="15.75" customHeight="1" spans="1:17">
      <c r="A44" s="115" t="s">
        <v>892</v>
      </c>
      <c r="B44" s="127"/>
      <c r="C44" s="128"/>
      <c r="D44" s="118" t="s">
        <v>837</v>
      </c>
      <c r="E44" s="130" t="s">
        <v>893</v>
      </c>
      <c r="F44" s="118" t="s">
        <v>839</v>
      </c>
      <c r="G44" s="131">
        <v>42644</v>
      </c>
      <c r="H44" s="61" t="s">
        <v>840</v>
      </c>
      <c r="I44" s="120">
        <v>867</v>
      </c>
      <c r="J44" s="129"/>
      <c r="K44" s="129"/>
      <c r="L44" s="122">
        <v>542910</v>
      </c>
      <c r="M44" s="123">
        <v>0.86</v>
      </c>
      <c r="N44" s="122">
        <v>466900</v>
      </c>
      <c r="O44" s="124"/>
      <c r="P44" s="125">
        <f t="shared" si="0"/>
        <v>626</v>
      </c>
      <c r="Q44" s="126" t="s">
        <v>841</v>
      </c>
    </row>
    <row r="45" s="3" customFormat="1" ht="15.75" customHeight="1" spans="1:17">
      <c r="A45" s="115" t="s">
        <v>894</v>
      </c>
      <c r="B45" s="127"/>
      <c r="C45" s="128"/>
      <c r="D45" s="118" t="s">
        <v>837</v>
      </c>
      <c r="E45" s="130" t="s">
        <v>895</v>
      </c>
      <c r="F45" s="118" t="s">
        <v>839</v>
      </c>
      <c r="G45" s="131">
        <v>42644</v>
      </c>
      <c r="H45" s="61" t="s">
        <v>840</v>
      </c>
      <c r="I45" s="120">
        <v>867</v>
      </c>
      <c r="J45" s="129"/>
      <c r="K45" s="129"/>
      <c r="L45" s="122">
        <v>542910</v>
      </c>
      <c r="M45" s="123">
        <v>0.86</v>
      </c>
      <c r="N45" s="122">
        <v>466900</v>
      </c>
      <c r="O45" s="124"/>
      <c r="P45" s="125">
        <f t="shared" si="0"/>
        <v>626</v>
      </c>
      <c r="Q45" s="126" t="s">
        <v>841</v>
      </c>
    </row>
    <row r="46" s="3" customFormat="1" ht="15.75" customHeight="1" spans="1:17">
      <c r="A46" s="115" t="s">
        <v>896</v>
      </c>
      <c r="B46" s="127"/>
      <c r="C46" s="128"/>
      <c r="D46" s="118" t="s">
        <v>837</v>
      </c>
      <c r="E46" s="130" t="s">
        <v>897</v>
      </c>
      <c r="F46" s="118" t="s">
        <v>839</v>
      </c>
      <c r="G46" s="131">
        <v>42644</v>
      </c>
      <c r="H46" s="61" t="s">
        <v>840</v>
      </c>
      <c r="I46" s="120">
        <v>867</v>
      </c>
      <c r="J46" s="129"/>
      <c r="K46" s="129"/>
      <c r="L46" s="122">
        <v>542910</v>
      </c>
      <c r="M46" s="123">
        <v>0.86</v>
      </c>
      <c r="N46" s="122">
        <v>466900</v>
      </c>
      <c r="O46" s="124"/>
      <c r="P46" s="125">
        <f t="shared" si="0"/>
        <v>626</v>
      </c>
      <c r="Q46" s="126" t="s">
        <v>841</v>
      </c>
    </row>
    <row r="47" s="3" customFormat="1" ht="15.75" customHeight="1" spans="1:17">
      <c r="A47" s="115" t="s">
        <v>898</v>
      </c>
      <c r="B47" s="127"/>
      <c r="C47" s="128"/>
      <c r="D47" s="118" t="s">
        <v>837</v>
      </c>
      <c r="E47" s="130" t="s">
        <v>899</v>
      </c>
      <c r="F47" s="118" t="s">
        <v>839</v>
      </c>
      <c r="G47" s="131">
        <v>42644</v>
      </c>
      <c r="H47" s="61" t="s">
        <v>840</v>
      </c>
      <c r="I47" s="120">
        <v>867</v>
      </c>
      <c r="J47" s="129"/>
      <c r="K47" s="129"/>
      <c r="L47" s="122">
        <v>542910</v>
      </c>
      <c r="M47" s="123">
        <v>0.86</v>
      </c>
      <c r="N47" s="122">
        <v>466900</v>
      </c>
      <c r="O47" s="124"/>
      <c r="P47" s="125">
        <f t="shared" si="0"/>
        <v>626</v>
      </c>
      <c r="Q47" s="126" t="s">
        <v>841</v>
      </c>
    </row>
    <row r="48" s="3" customFormat="1" ht="15.75" customHeight="1" spans="1:17">
      <c r="A48" s="115" t="s">
        <v>900</v>
      </c>
      <c r="B48" s="127"/>
      <c r="C48" s="128"/>
      <c r="D48" s="118" t="s">
        <v>837</v>
      </c>
      <c r="E48" s="130" t="s">
        <v>901</v>
      </c>
      <c r="F48" s="118" t="s">
        <v>839</v>
      </c>
      <c r="G48" s="131">
        <v>42644</v>
      </c>
      <c r="H48" s="61" t="s">
        <v>840</v>
      </c>
      <c r="I48" s="120">
        <v>867</v>
      </c>
      <c r="J48" s="129"/>
      <c r="K48" s="129"/>
      <c r="L48" s="122">
        <v>542910</v>
      </c>
      <c r="M48" s="123">
        <v>0.86</v>
      </c>
      <c r="N48" s="122">
        <v>466900</v>
      </c>
      <c r="O48" s="124"/>
      <c r="P48" s="125">
        <f t="shared" si="0"/>
        <v>626</v>
      </c>
      <c r="Q48" s="126" t="s">
        <v>841</v>
      </c>
    </row>
    <row r="49" s="3" customFormat="1" ht="15.75" customHeight="1" spans="1:17">
      <c r="A49" s="115" t="s">
        <v>902</v>
      </c>
      <c r="B49" s="127"/>
      <c r="C49" s="128"/>
      <c r="D49" s="118" t="s">
        <v>837</v>
      </c>
      <c r="E49" s="130" t="s">
        <v>903</v>
      </c>
      <c r="F49" s="118" t="s">
        <v>839</v>
      </c>
      <c r="G49" s="131">
        <v>42644</v>
      </c>
      <c r="H49" s="61" t="s">
        <v>840</v>
      </c>
      <c r="I49" s="120">
        <v>867</v>
      </c>
      <c r="J49" s="129"/>
      <c r="K49" s="129"/>
      <c r="L49" s="122">
        <v>542910</v>
      </c>
      <c r="M49" s="123">
        <v>0.86</v>
      </c>
      <c r="N49" s="122">
        <v>466900</v>
      </c>
      <c r="O49" s="124"/>
      <c r="P49" s="125">
        <f t="shared" si="0"/>
        <v>626</v>
      </c>
      <c r="Q49" s="126" t="s">
        <v>841</v>
      </c>
    </row>
    <row r="50" s="3" customFormat="1" ht="15.75" customHeight="1" spans="1:17">
      <c r="A50" s="115" t="s">
        <v>904</v>
      </c>
      <c r="B50" s="127"/>
      <c r="C50" s="128"/>
      <c r="D50" s="118" t="s">
        <v>847</v>
      </c>
      <c r="E50" s="130">
        <v>301</v>
      </c>
      <c r="F50" s="118" t="s">
        <v>839</v>
      </c>
      <c r="G50" s="131">
        <v>42644</v>
      </c>
      <c r="H50" s="61" t="s">
        <v>840</v>
      </c>
      <c r="I50" s="120">
        <v>550</v>
      </c>
      <c r="J50" s="129"/>
      <c r="K50" s="129"/>
      <c r="L50" s="122">
        <v>371100</v>
      </c>
      <c r="M50" s="123">
        <v>0.86</v>
      </c>
      <c r="N50" s="122">
        <v>319150</v>
      </c>
      <c r="O50" s="124"/>
      <c r="P50" s="125">
        <f t="shared" si="0"/>
        <v>675</v>
      </c>
      <c r="Q50" s="126" t="s">
        <v>841</v>
      </c>
    </row>
    <row r="51" s="2" customFormat="1" ht="15.75" customHeight="1" spans="1:17">
      <c r="A51" s="115" t="s">
        <v>905</v>
      </c>
      <c r="B51" s="127"/>
      <c r="C51" s="128"/>
      <c r="D51" s="118" t="s">
        <v>847</v>
      </c>
      <c r="E51" s="130">
        <v>302</v>
      </c>
      <c r="F51" s="118" t="s">
        <v>839</v>
      </c>
      <c r="G51" s="131">
        <v>42644</v>
      </c>
      <c r="H51" s="61" t="s">
        <v>840</v>
      </c>
      <c r="I51" s="120">
        <v>550</v>
      </c>
      <c r="J51" s="129"/>
      <c r="K51" s="129"/>
      <c r="L51" s="122">
        <v>371100</v>
      </c>
      <c r="M51" s="123">
        <v>0.86</v>
      </c>
      <c r="N51" s="122">
        <v>319150</v>
      </c>
      <c r="O51" s="124"/>
      <c r="P51" s="125">
        <f t="shared" si="0"/>
        <v>675</v>
      </c>
      <c r="Q51" s="126" t="s">
        <v>841</v>
      </c>
    </row>
    <row r="52" s="2" customFormat="1" ht="15.75" customHeight="1" spans="1:17">
      <c r="A52" s="115" t="s">
        <v>906</v>
      </c>
      <c r="B52" s="127"/>
      <c r="C52" s="128"/>
      <c r="D52" s="118" t="s">
        <v>847</v>
      </c>
      <c r="E52" s="130">
        <v>303</v>
      </c>
      <c r="F52" s="118" t="s">
        <v>839</v>
      </c>
      <c r="G52" s="131">
        <v>42644</v>
      </c>
      <c r="H52" s="61" t="s">
        <v>840</v>
      </c>
      <c r="I52" s="120">
        <v>550</v>
      </c>
      <c r="J52" s="129"/>
      <c r="K52" s="129"/>
      <c r="L52" s="122">
        <v>371100</v>
      </c>
      <c r="M52" s="123">
        <v>0.86</v>
      </c>
      <c r="N52" s="122">
        <v>319150</v>
      </c>
      <c r="O52" s="124"/>
      <c r="P52" s="125">
        <f t="shared" si="0"/>
        <v>675</v>
      </c>
      <c r="Q52" s="126" t="s">
        <v>841</v>
      </c>
    </row>
    <row r="53" s="2" customFormat="1" ht="15.75" customHeight="1" spans="1:17">
      <c r="A53" s="115" t="s">
        <v>907</v>
      </c>
      <c r="B53" s="127"/>
      <c r="C53" s="128"/>
      <c r="D53" s="118" t="s">
        <v>847</v>
      </c>
      <c r="E53" s="130">
        <v>304</v>
      </c>
      <c r="F53" s="118" t="s">
        <v>839</v>
      </c>
      <c r="G53" s="131">
        <v>42644</v>
      </c>
      <c r="H53" s="61" t="s">
        <v>840</v>
      </c>
      <c r="I53" s="120">
        <v>550</v>
      </c>
      <c r="J53" s="129"/>
      <c r="K53" s="129"/>
      <c r="L53" s="122">
        <v>371100</v>
      </c>
      <c r="M53" s="123">
        <v>0.86</v>
      </c>
      <c r="N53" s="122">
        <v>319150</v>
      </c>
      <c r="O53" s="124"/>
      <c r="P53" s="125">
        <f t="shared" si="0"/>
        <v>675</v>
      </c>
      <c r="Q53" s="126" t="s">
        <v>841</v>
      </c>
    </row>
    <row r="54" s="2" customFormat="1" ht="15.75" customHeight="1" spans="1:17">
      <c r="A54" s="115" t="s">
        <v>908</v>
      </c>
      <c r="B54" s="127"/>
      <c r="C54" s="128"/>
      <c r="D54" s="118" t="s">
        <v>847</v>
      </c>
      <c r="E54" s="130">
        <v>305</v>
      </c>
      <c r="F54" s="118" t="s">
        <v>839</v>
      </c>
      <c r="G54" s="131">
        <v>42644</v>
      </c>
      <c r="H54" s="61" t="s">
        <v>840</v>
      </c>
      <c r="I54" s="120">
        <v>550</v>
      </c>
      <c r="J54" s="129"/>
      <c r="K54" s="129"/>
      <c r="L54" s="122">
        <v>371100</v>
      </c>
      <c r="M54" s="123">
        <v>0.86</v>
      </c>
      <c r="N54" s="122">
        <v>319150</v>
      </c>
      <c r="O54" s="124"/>
      <c r="P54" s="125">
        <f t="shared" si="0"/>
        <v>675</v>
      </c>
      <c r="Q54" s="126" t="s">
        <v>841</v>
      </c>
    </row>
    <row r="55" s="2" customFormat="1" ht="15.75" customHeight="1" spans="1:17">
      <c r="A55" s="115" t="s">
        <v>909</v>
      </c>
      <c r="B55" s="127"/>
      <c r="C55" s="128"/>
      <c r="D55" s="118" t="s">
        <v>847</v>
      </c>
      <c r="E55" s="130">
        <v>306</v>
      </c>
      <c r="F55" s="118" t="s">
        <v>839</v>
      </c>
      <c r="G55" s="131">
        <v>42644</v>
      </c>
      <c r="H55" s="61" t="s">
        <v>840</v>
      </c>
      <c r="I55" s="120">
        <v>550</v>
      </c>
      <c r="J55" s="129"/>
      <c r="K55" s="129"/>
      <c r="L55" s="122">
        <v>371100</v>
      </c>
      <c r="M55" s="123">
        <v>0.86</v>
      </c>
      <c r="N55" s="122">
        <v>319150</v>
      </c>
      <c r="O55" s="124"/>
      <c r="P55" s="125">
        <f t="shared" si="0"/>
        <v>675</v>
      </c>
      <c r="Q55" s="126" t="s">
        <v>841</v>
      </c>
    </row>
    <row r="56" s="2" customFormat="1" ht="15.75" customHeight="1" spans="1:17">
      <c r="A56" s="115" t="s">
        <v>910</v>
      </c>
      <c r="B56" s="127"/>
      <c r="C56" s="128"/>
      <c r="D56" s="118" t="s">
        <v>847</v>
      </c>
      <c r="E56" s="130">
        <v>307</v>
      </c>
      <c r="F56" s="118" t="s">
        <v>839</v>
      </c>
      <c r="G56" s="131">
        <v>42644</v>
      </c>
      <c r="H56" s="61" t="s">
        <v>840</v>
      </c>
      <c r="I56" s="120">
        <v>550</v>
      </c>
      <c r="J56" s="129"/>
      <c r="K56" s="129"/>
      <c r="L56" s="122">
        <v>371100</v>
      </c>
      <c r="M56" s="123">
        <v>0.86</v>
      </c>
      <c r="N56" s="122">
        <v>319150</v>
      </c>
      <c r="O56" s="124"/>
      <c r="P56" s="125">
        <f t="shared" si="0"/>
        <v>675</v>
      </c>
      <c r="Q56" s="126" t="s">
        <v>841</v>
      </c>
    </row>
    <row r="57" s="2" customFormat="1" ht="15.75" customHeight="1" spans="1:17">
      <c r="A57" s="115" t="s">
        <v>911</v>
      </c>
      <c r="B57" s="127"/>
      <c r="C57" s="128"/>
      <c r="D57" s="118" t="s">
        <v>837</v>
      </c>
      <c r="E57" s="130" t="s">
        <v>912</v>
      </c>
      <c r="F57" s="118" t="s">
        <v>839</v>
      </c>
      <c r="G57" s="131">
        <v>42644</v>
      </c>
      <c r="H57" s="61" t="s">
        <v>840</v>
      </c>
      <c r="I57" s="120">
        <v>867</v>
      </c>
      <c r="J57" s="129"/>
      <c r="K57" s="129"/>
      <c r="L57" s="122">
        <v>542910</v>
      </c>
      <c r="M57" s="123">
        <v>0.86</v>
      </c>
      <c r="N57" s="122">
        <v>466900</v>
      </c>
      <c r="O57" s="124"/>
      <c r="P57" s="125">
        <f t="shared" si="0"/>
        <v>626</v>
      </c>
      <c r="Q57" s="126" t="s">
        <v>841</v>
      </c>
    </row>
    <row r="58" s="2" customFormat="1" ht="15.75" customHeight="1" spans="1:17">
      <c r="A58" s="115" t="s">
        <v>913</v>
      </c>
      <c r="B58" s="127"/>
      <c r="C58" s="128"/>
      <c r="D58" s="118" t="s">
        <v>837</v>
      </c>
      <c r="E58" s="130" t="s">
        <v>914</v>
      </c>
      <c r="F58" s="118" t="s">
        <v>839</v>
      </c>
      <c r="G58" s="131">
        <v>42644</v>
      </c>
      <c r="H58" s="61" t="s">
        <v>840</v>
      </c>
      <c r="I58" s="120">
        <v>867</v>
      </c>
      <c r="J58" s="129"/>
      <c r="K58" s="129"/>
      <c r="L58" s="122">
        <v>542910</v>
      </c>
      <c r="M58" s="123">
        <v>0.86</v>
      </c>
      <c r="N58" s="122">
        <v>466900</v>
      </c>
      <c r="O58" s="124"/>
      <c r="P58" s="125">
        <f t="shared" si="0"/>
        <v>626</v>
      </c>
      <c r="Q58" s="126" t="s">
        <v>841</v>
      </c>
    </row>
    <row r="59" s="2" customFormat="1" ht="15.75" customHeight="1" spans="1:17">
      <c r="A59" s="115" t="s">
        <v>915</v>
      </c>
      <c r="B59" s="127"/>
      <c r="C59" s="128"/>
      <c r="D59" s="118" t="s">
        <v>837</v>
      </c>
      <c r="E59" s="130" t="s">
        <v>916</v>
      </c>
      <c r="F59" s="118" t="s">
        <v>839</v>
      </c>
      <c r="G59" s="131">
        <v>42644</v>
      </c>
      <c r="H59" s="61" t="s">
        <v>840</v>
      </c>
      <c r="I59" s="120">
        <v>867</v>
      </c>
      <c r="J59" s="129"/>
      <c r="K59" s="129"/>
      <c r="L59" s="122">
        <v>542910</v>
      </c>
      <c r="M59" s="123">
        <v>0.86</v>
      </c>
      <c r="N59" s="122">
        <v>466900</v>
      </c>
      <c r="O59" s="124"/>
      <c r="P59" s="125">
        <f t="shared" si="0"/>
        <v>626</v>
      </c>
      <c r="Q59" s="126" t="s">
        <v>841</v>
      </c>
    </row>
    <row r="60" s="2" customFormat="1" ht="15.75" customHeight="1" spans="1:17">
      <c r="A60" s="115" t="s">
        <v>917</v>
      </c>
      <c r="B60" s="127"/>
      <c r="C60" s="128"/>
      <c r="D60" s="118" t="s">
        <v>837</v>
      </c>
      <c r="E60" s="130" t="s">
        <v>918</v>
      </c>
      <c r="F60" s="118" t="s">
        <v>839</v>
      </c>
      <c r="G60" s="131">
        <v>42644</v>
      </c>
      <c r="H60" s="61" t="s">
        <v>840</v>
      </c>
      <c r="I60" s="120">
        <v>867</v>
      </c>
      <c r="J60" s="129"/>
      <c r="K60" s="129"/>
      <c r="L60" s="122">
        <v>542910</v>
      </c>
      <c r="M60" s="123">
        <v>0.86</v>
      </c>
      <c r="N60" s="122">
        <v>466900</v>
      </c>
      <c r="O60" s="124"/>
      <c r="P60" s="125">
        <f t="shared" si="0"/>
        <v>626</v>
      </c>
      <c r="Q60" s="126" t="s">
        <v>841</v>
      </c>
    </row>
    <row r="61" s="2" customFormat="1" ht="15.75" customHeight="1" spans="1:17">
      <c r="A61" s="115" t="s">
        <v>919</v>
      </c>
      <c r="B61" s="127"/>
      <c r="C61" s="128"/>
      <c r="D61" s="118" t="s">
        <v>837</v>
      </c>
      <c r="E61" s="130" t="s">
        <v>920</v>
      </c>
      <c r="F61" s="118" t="s">
        <v>839</v>
      </c>
      <c r="G61" s="131">
        <v>42644</v>
      </c>
      <c r="H61" s="61" t="s">
        <v>840</v>
      </c>
      <c r="I61" s="120">
        <v>867</v>
      </c>
      <c r="J61" s="129"/>
      <c r="K61" s="129"/>
      <c r="L61" s="122">
        <v>542910</v>
      </c>
      <c r="M61" s="123">
        <v>0.86</v>
      </c>
      <c r="N61" s="122">
        <v>466900</v>
      </c>
      <c r="O61" s="124"/>
      <c r="P61" s="125">
        <f t="shared" si="0"/>
        <v>626</v>
      </c>
      <c r="Q61" s="126" t="s">
        <v>841</v>
      </c>
    </row>
    <row r="62" s="2" customFormat="1" ht="15.75" customHeight="1" spans="1:17">
      <c r="A62" s="115" t="s">
        <v>921</v>
      </c>
      <c r="B62" s="127"/>
      <c r="C62" s="128"/>
      <c r="D62" s="118" t="s">
        <v>847</v>
      </c>
      <c r="E62" s="130">
        <v>401</v>
      </c>
      <c r="F62" s="118" t="s">
        <v>839</v>
      </c>
      <c r="G62" s="131">
        <v>42644</v>
      </c>
      <c r="H62" s="61" t="s">
        <v>840</v>
      </c>
      <c r="I62" s="120">
        <v>550</v>
      </c>
      <c r="J62" s="129"/>
      <c r="K62" s="129"/>
      <c r="L62" s="122">
        <v>371100</v>
      </c>
      <c r="M62" s="123">
        <v>0.86</v>
      </c>
      <c r="N62" s="122">
        <v>319150</v>
      </c>
      <c r="O62" s="124"/>
      <c r="P62" s="125">
        <f t="shared" si="0"/>
        <v>675</v>
      </c>
      <c r="Q62" s="126" t="s">
        <v>841</v>
      </c>
    </row>
    <row r="63" s="75" customFormat="1" ht="15.75" customHeight="1" spans="1:17">
      <c r="A63" s="115" t="s">
        <v>922</v>
      </c>
      <c r="B63" s="127"/>
      <c r="C63" s="128"/>
      <c r="D63" s="118" t="s">
        <v>847</v>
      </c>
      <c r="E63" s="130">
        <v>402</v>
      </c>
      <c r="F63" s="118" t="s">
        <v>839</v>
      </c>
      <c r="G63" s="131">
        <v>42644</v>
      </c>
      <c r="H63" s="61" t="s">
        <v>840</v>
      </c>
      <c r="I63" s="120">
        <v>550</v>
      </c>
      <c r="J63" s="129"/>
      <c r="K63" s="129"/>
      <c r="L63" s="122">
        <v>371100</v>
      </c>
      <c r="M63" s="123">
        <v>0.86</v>
      </c>
      <c r="N63" s="122">
        <v>319150</v>
      </c>
      <c r="O63" s="124"/>
      <c r="P63" s="125">
        <f t="shared" si="0"/>
        <v>675</v>
      </c>
      <c r="Q63" s="126" t="s">
        <v>841</v>
      </c>
    </row>
    <row r="64" s="2" customFormat="1" ht="15.75" customHeight="1" spans="1:17">
      <c r="A64" s="115" t="s">
        <v>923</v>
      </c>
      <c r="B64" s="127"/>
      <c r="C64" s="128"/>
      <c r="D64" s="118" t="s">
        <v>847</v>
      </c>
      <c r="E64" s="130">
        <v>403</v>
      </c>
      <c r="F64" s="118" t="s">
        <v>839</v>
      </c>
      <c r="G64" s="131">
        <v>42644</v>
      </c>
      <c r="H64" s="61" t="s">
        <v>840</v>
      </c>
      <c r="I64" s="120">
        <v>550</v>
      </c>
      <c r="J64" s="129"/>
      <c r="K64" s="129"/>
      <c r="L64" s="122">
        <v>371100</v>
      </c>
      <c r="M64" s="123">
        <v>0.86</v>
      </c>
      <c r="N64" s="122">
        <v>319150</v>
      </c>
      <c r="O64" s="124"/>
      <c r="P64" s="125">
        <f t="shared" si="0"/>
        <v>675</v>
      </c>
      <c r="Q64" s="126" t="s">
        <v>841</v>
      </c>
    </row>
    <row r="65" s="2" customFormat="1" ht="15.75" customHeight="1" spans="1:17">
      <c r="A65" s="115" t="s">
        <v>924</v>
      </c>
      <c r="B65" s="127"/>
      <c r="C65" s="128"/>
      <c r="D65" s="118" t="s">
        <v>847</v>
      </c>
      <c r="E65" s="130">
        <v>404</v>
      </c>
      <c r="F65" s="118" t="s">
        <v>839</v>
      </c>
      <c r="G65" s="131">
        <v>42644</v>
      </c>
      <c r="H65" s="61" t="s">
        <v>840</v>
      </c>
      <c r="I65" s="120">
        <v>550</v>
      </c>
      <c r="J65" s="129"/>
      <c r="K65" s="129"/>
      <c r="L65" s="122">
        <v>371100</v>
      </c>
      <c r="M65" s="123">
        <v>0.86</v>
      </c>
      <c r="N65" s="122">
        <v>319150</v>
      </c>
      <c r="O65" s="124"/>
      <c r="P65" s="125">
        <f t="shared" si="0"/>
        <v>675</v>
      </c>
      <c r="Q65" s="126" t="s">
        <v>841</v>
      </c>
    </row>
    <row r="66" s="2" customFormat="1" ht="15.75" customHeight="1" spans="1:17">
      <c r="A66" s="115" t="s">
        <v>925</v>
      </c>
      <c r="B66" s="127"/>
      <c r="C66" s="128"/>
      <c r="D66" s="118" t="s">
        <v>847</v>
      </c>
      <c r="E66" s="130">
        <v>405</v>
      </c>
      <c r="F66" s="118" t="s">
        <v>839</v>
      </c>
      <c r="G66" s="131">
        <v>42644</v>
      </c>
      <c r="H66" s="61" t="s">
        <v>840</v>
      </c>
      <c r="I66" s="120">
        <v>550</v>
      </c>
      <c r="J66" s="129"/>
      <c r="K66" s="129"/>
      <c r="L66" s="122">
        <v>371100</v>
      </c>
      <c r="M66" s="123">
        <v>0.86</v>
      </c>
      <c r="N66" s="122">
        <v>319150</v>
      </c>
      <c r="O66" s="124"/>
      <c r="P66" s="125">
        <f t="shared" si="0"/>
        <v>675</v>
      </c>
      <c r="Q66" s="126" t="s">
        <v>841</v>
      </c>
    </row>
    <row r="67" s="2" customFormat="1" ht="15.75" customHeight="1" spans="1:17">
      <c r="A67" s="115" t="s">
        <v>926</v>
      </c>
      <c r="B67" s="127"/>
      <c r="C67" s="128"/>
      <c r="D67" s="118" t="s">
        <v>847</v>
      </c>
      <c r="E67" s="130">
        <v>406</v>
      </c>
      <c r="F67" s="118" t="s">
        <v>839</v>
      </c>
      <c r="G67" s="131">
        <v>42644</v>
      </c>
      <c r="H67" s="61" t="s">
        <v>840</v>
      </c>
      <c r="I67" s="120">
        <v>550</v>
      </c>
      <c r="J67" s="129"/>
      <c r="K67" s="129"/>
      <c r="L67" s="122">
        <v>371100</v>
      </c>
      <c r="M67" s="123">
        <v>0.86</v>
      </c>
      <c r="N67" s="122">
        <v>319150</v>
      </c>
      <c r="O67" s="124"/>
      <c r="P67" s="125">
        <f t="shared" si="0"/>
        <v>675</v>
      </c>
      <c r="Q67" s="126" t="s">
        <v>841</v>
      </c>
    </row>
    <row r="68" s="2" customFormat="1" ht="15.75" customHeight="1" spans="1:17">
      <c r="A68" s="115" t="s">
        <v>927</v>
      </c>
      <c r="B68" s="127"/>
      <c r="C68" s="128"/>
      <c r="D68" s="118" t="s">
        <v>847</v>
      </c>
      <c r="E68" s="130">
        <v>407</v>
      </c>
      <c r="F68" s="118" t="s">
        <v>839</v>
      </c>
      <c r="G68" s="131">
        <v>42644</v>
      </c>
      <c r="H68" s="61" t="s">
        <v>840</v>
      </c>
      <c r="I68" s="120">
        <v>550</v>
      </c>
      <c r="J68" s="129"/>
      <c r="K68" s="129"/>
      <c r="L68" s="122">
        <v>371100</v>
      </c>
      <c r="M68" s="123">
        <v>0.86</v>
      </c>
      <c r="N68" s="122">
        <v>319150</v>
      </c>
      <c r="O68" s="124"/>
      <c r="P68" s="125">
        <f t="shared" si="0"/>
        <v>675</v>
      </c>
      <c r="Q68" s="126" t="s">
        <v>841</v>
      </c>
    </row>
    <row r="69" s="2" customFormat="1" ht="15.75" customHeight="1" spans="1:17">
      <c r="A69" s="115" t="s">
        <v>928</v>
      </c>
      <c r="B69" s="127"/>
      <c r="C69" s="128"/>
      <c r="D69" s="130" t="s">
        <v>929</v>
      </c>
      <c r="E69" s="130" t="s">
        <v>930</v>
      </c>
      <c r="F69" s="130" t="s">
        <v>931</v>
      </c>
      <c r="G69" s="119">
        <v>42005</v>
      </c>
      <c r="H69" s="61" t="s">
        <v>840</v>
      </c>
      <c r="I69" s="120">
        <v>260</v>
      </c>
      <c r="J69" s="129"/>
      <c r="K69" s="129"/>
      <c r="L69" s="122">
        <v>210270</v>
      </c>
      <c r="M69" s="123">
        <v>0.86</v>
      </c>
      <c r="N69" s="122">
        <v>180830</v>
      </c>
      <c r="O69" s="124"/>
      <c r="P69" s="125">
        <f t="shared" si="0"/>
        <v>809</v>
      </c>
      <c r="Q69" s="126" t="s">
        <v>841</v>
      </c>
    </row>
    <row r="70" s="2" customFormat="1" ht="15.75" customHeight="1" spans="1:17">
      <c r="A70" s="115" t="s">
        <v>932</v>
      </c>
      <c r="B70" s="127"/>
      <c r="C70" s="128"/>
      <c r="D70" s="130" t="s">
        <v>929</v>
      </c>
      <c r="E70" s="130" t="s">
        <v>930</v>
      </c>
      <c r="F70" s="130" t="s">
        <v>931</v>
      </c>
      <c r="G70" s="119">
        <v>42005</v>
      </c>
      <c r="H70" s="61" t="s">
        <v>840</v>
      </c>
      <c r="I70" s="120">
        <v>260</v>
      </c>
      <c r="J70" s="129"/>
      <c r="K70" s="129"/>
      <c r="L70" s="122">
        <v>210270</v>
      </c>
      <c r="M70" s="123">
        <v>0.86</v>
      </c>
      <c r="N70" s="122">
        <v>180830</v>
      </c>
      <c r="O70" s="124"/>
      <c r="P70" s="125">
        <f t="shared" si="0"/>
        <v>809</v>
      </c>
      <c r="Q70" s="126" t="s">
        <v>841</v>
      </c>
    </row>
    <row r="71" s="2" customFormat="1" ht="15.75" customHeight="1" spans="1:17">
      <c r="A71" s="115" t="s">
        <v>933</v>
      </c>
      <c r="B71" s="127"/>
      <c r="C71" s="128"/>
      <c r="D71" s="130" t="s">
        <v>929</v>
      </c>
      <c r="E71" s="130" t="s">
        <v>930</v>
      </c>
      <c r="F71" s="130" t="s">
        <v>931</v>
      </c>
      <c r="G71" s="119">
        <v>42005</v>
      </c>
      <c r="H71" s="61" t="s">
        <v>840</v>
      </c>
      <c r="I71" s="120">
        <v>260</v>
      </c>
      <c r="J71" s="129"/>
      <c r="K71" s="129"/>
      <c r="L71" s="122">
        <v>210270</v>
      </c>
      <c r="M71" s="123">
        <v>0.86</v>
      </c>
      <c r="N71" s="122">
        <v>180830</v>
      </c>
      <c r="O71" s="124"/>
      <c r="P71" s="125">
        <f t="shared" si="0"/>
        <v>809</v>
      </c>
      <c r="Q71" s="126" t="s">
        <v>841</v>
      </c>
    </row>
    <row r="72" s="2" customFormat="1" ht="15.75" customHeight="1" spans="1:17">
      <c r="A72" s="115" t="s">
        <v>934</v>
      </c>
      <c r="B72" s="127"/>
      <c r="C72" s="128"/>
      <c r="D72" s="130" t="s">
        <v>935</v>
      </c>
      <c r="E72" s="130" t="s">
        <v>930</v>
      </c>
      <c r="F72" s="130" t="s">
        <v>931</v>
      </c>
      <c r="G72" s="119">
        <v>43344</v>
      </c>
      <c r="H72" s="61" t="s">
        <v>840</v>
      </c>
      <c r="I72" s="120">
        <v>150</v>
      </c>
      <c r="J72" s="129"/>
      <c r="K72" s="129"/>
      <c r="L72" s="122">
        <v>103980</v>
      </c>
      <c r="M72" s="123">
        <v>0.92</v>
      </c>
      <c r="N72" s="122">
        <v>95660</v>
      </c>
      <c r="O72" s="124"/>
      <c r="P72" s="125">
        <f t="shared" ref="P72:P73" si="1">L72/I72</f>
        <v>693</v>
      </c>
      <c r="Q72" s="126" t="s">
        <v>841</v>
      </c>
    </row>
    <row r="73" s="75" customFormat="1" ht="15.75" customHeight="1" spans="1:17">
      <c r="A73" s="115" t="s">
        <v>936</v>
      </c>
      <c r="B73" s="127"/>
      <c r="C73" s="128"/>
      <c r="D73" s="130" t="s">
        <v>937</v>
      </c>
      <c r="E73" s="130" t="s">
        <v>930</v>
      </c>
      <c r="F73" s="130" t="s">
        <v>938</v>
      </c>
      <c r="G73" s="119">
        <v>42887</v>
      </c>
      <c r="H73" s="61" t="s">
        <v>840</v>
      </c>
      <c r="I73" s="120">
        <v>1500</v>
      </c>
      <c r="J73" s="129"/>
      <c r="K73" s="129"/>
      <c r="L73" s="122">
        <v>1005150</v>
      </c>
      <c r="M73" s="123">
        <v>0.88</v>
      </c>
      <c r="N73" s="122">
        <v>884530</v>
      </c>
      <c r="O73" s="124"/>
      <c r="P73" s="125">
        <f t="shared" si="1"/>
        <v>670</v>
      </c>
      <c r="Q73" s="126" t="s">
        <v>841</v>
      </c>
    </row>
    <row r="74" s="76" customFormat="1" ht="15.75" customHeight="1" spans="1:17">
      <c r="A74" s="115" t="s">
        <v>939</v>
      </c>
      <c r="B74" s="127"/>
      <c r="C74" s="128"/>
      <c r="D74" s="108" t="s">
        <v>940</v>
      </c>
      <c r="E74" s="108"/>
      <c r="F74" s="132"/>
      <c r="G74" s="119">
        <v>41852</v>
      </c>
      <c r="H74" s="133" t="s">
        <v>941</v>
      </c>
      <c r="I74" s="134">
        <v>1</v>
      </c>
      <c r="J74" s="135">
        <f>316800+79200</f>
        <v>396000</v>
      </c>
      <c r="K74" s="136">
        <f>255354+63838.5</f>
        <v>319192.5</v>
      </c>
      <c r="L74" s="137">
        <f>515470+103090</f>
        <v>618560</v>
      </c>
      <c r="M74" s="138">
        <v>0.85</v>
      </c>
      <c r="N74" s="139">
        <f>438150+87630</f>
        <v>525780</v>
      </c>
      <c r="O74" s="140"/>
      <c r="P74" s="141"/>
      <c r="Q74" s="142" t="s">
        <v>841</v>
      </c>
    </row>
    <row r="75" ht="15.75" customHeight="1" spans="1:17">
      <c r="A75" s="115" t="s">
        <v>942</v>
      </c>
      <c r="B75" s="127"/>
      <c r="C75" s="128"/>
      <c r="D75" s="108" t="s">
        <v>943</v>
      </c>
      <c r="E75" s="108"/>
      <c r="F75" s="132"/>
      <c r="G75" s="119">
        <v>42064</v>
      </c>
      <c r="H75" s="133" t="s">
        <v>941</v>
      </c>
      <c r="I75" s="134">
        <v>1</v>
      </c>
      <c r="J75" s="135">
        <v>96085</v>
      </c>
      <c r="K75" s="136">
        <v>80110.72</v>
      </c>
      <c r="L75" s="137">
        <v>118550</v>
      </c>
      <c r="M75" s="138">
        <v>0.8</v>
      </c>
      <c r="N75" s="139">
        <v>94840</v>
      </c>
      <c r="O75" s="140"/>
      <c r="P75" s="141"/>
      <c r="Q75" s="142" t="s">
        <v>841</v>
      </c>
    </row>
    <row r="76" ht="15.75" customHeight="1" spans="1:17">
      <c r="A76" s="115" t="s">
        <v>944</v>
      </c>
      <c r="B76" s="127"/>
      <c r="C76" s="128"/>
      <c r="D76" s="108" t="s">
        <v>945</v>
      </c>
      <c r="E76" s="108"/>
      <c r="F76" s="132"/>
      <c r="G76" s="119">
        <v>41974</v>
      </c>
      <c r="H76" s="133" t="s">
        <v>941</v>
      </c>
      <c r="I76" s="134">
        <v>1</v>
      </c>
      <c r="J76" s="135">
        <v>131986</v>
      </c>
      <c r="K76" s="136">
        <v>108476.2</v>
      </c>
      <c r="L76" s="137">
        <v>171800</v>
      </c>
      <c r="M76" s="138">
        <v>0.79</v>
      </c>
      <c r="N76" s="139">
        <v>135720</v>
      </c>
      <c r="O76" s="140"/>
      <c r="P76" s="141"/>
      <c r="Q76" s="142" t="s">
        <v>841</v>
      </c>
    </row>
    <row r="77" ht="15.75" customHeight="1" spans="1:17">
      <c r="A77" s="115" t="s">
        <v>946</v>
      </c>
      <c r="B77" s="127"/>
      <c r="C77" s="128"/>
      <c r="D77" s="108" t="s">
        <v>947</v>
      </c>
      <c r="E77" s="108"/>
      <c r="F77" s="132"/>
      <c r="G77" s="119">
        <v>41974</v>
      </c>
      <c r="H77" s="133" t="s">
        <v>941</v>
      </c>
      <c r="I77" s="134">
        <v>1</v>
      </c>
      <c r="J77" s="135">
        <v>144232</v>
      </c>
      <c r="K77" s="136">
        <v>118540.6</v>
      </c>
      <c r="L77" s="137">
        <v>187750</v>
      </c>
      <c r="M77" s="138">
        <v>0.79</v>
      </c>
      <c r="N77" s="139">
        <v>148320</v>
      </c>
      <c r="O77" s="140"/>
      <c r="P77" s="141"/>
      <c r="Q77" s="142" t="s">
        <v>841</v>
      </c>
    </row>
    <row r="78" ht="15.75" customHeight="1" spans="1:17">
      <c r="A78" s="115" t="s">
        <v>948</v>
      </c>
      <c r="B78" s="127"/>
      <c r="C78" s="128"/>
      <c r="D78" s="108" t="s">
        <v>949</v>
      </c>
      <c r="E78" s="108"/>
      <c r="F78" s="132"/>
      <c r="G78" s="119">
        <v>42705</v>
      </c>
      <c r="H78" s="133" t="s">
        <v>941</v>
      </c>
      <c r="I78" s="134">
        <v>1</v>
      </c>
      <c r="J78" s="135">
        <v>42334.41</v>
      </c>
      <c r="K78" s="136">
        <v>38815.44</v>
      </c>
      <c r="L78" s="137">
        <v>52230</v>
      </c>
      <c r="M78" s="138">
        <v>0.89</v>
      </c>
      <c r="N78" s="139">
        <v>46480</v>
      </c>
      <c r="O78" s="140"/>
      <c r="P78" s="141"/>
      <c r="Q78" s="142" t="s">
        <v>841</v>
      </c>
    </row>
    <row r="79" ht="15.75" customHeight="1" spans="1:17">
      <c r="A79" s="115" t="s">
        <v>950</v>
      </c>
      <c r="B79" s="127"/>
      <c r="C79" s="128"/>
      <c r="D79" s="108" t="s">
        <v>951</v>
      </c>
      <c r="E79" s="108"/>
      <c r="F79" s="132"/>
      <c r="G79" s="119">
        <v>42579</v>
      </c>
      <c r="H79" s="133" t="s">
        <v>941</v>
      </c>
      <c r="I79" s="134">
        <v>1</v>
      </c>
      <c r="J79" s="135">
        <v>20500</v>
      </c>
      <c r="K79" s="136">
        <v>18390.1</v>
      </c>
      <c r="L79" s="137">
        <v>25290</v>
      </c>
      <c r="M79" s="138">
        <v>0.87</v>
      </c>
      <c r="N79" s="139">
        <v>22000</v>
      </c>
      <c r="O79" s="140"/>
      <c r="P79" s="141"/>
      <c r="Q79" s="142" t="s">
        <v>841</v>
      </c>
    </row>
    <row r="80" ht="15.75" customHeight="1" spans="1:17">
      <c r="A80" s="115" t="s">
        <v>952</v>
      </c>
      <c r="B80" s="127"/>
      <c r="C80" s="128"/>
      <c r="D80" s="108" t="s">
        <v>953</v>
      </c>
      <c r="E80" s="108"/>
      <c r="F80" s="132"/>
      <c r="G80" s="119">
        <v>42644</v>
      </c>
      <c r="H80" s="133" t="s">
        <v>941</v>
      </c>
      <c r="I80" s="134">
        <v>1</v>
      </c>
      <c r="J80" s="135">
        <v>109717</v>
      </c>
      <c r="K80" s="136">
        <v>99728.1</v>
      </c>
      <c r="L80" s="137">
        <v>135370</v>
      </c>
      <c r="M80" s="138">
        <v>0.88</v>
      </c>
      <c r="N80" s="139">
        <v>119130</v>
      </c>
      <c r="O80" s="140"/>
      <c r="P80" s="141"/>
      <c r="Q80" s="142" t="s">
        <v>841</v>
      </c>
    </row>
    <row r="81" ht="15.75" customHeight="1" spans="1:17">
      <c r="A81" s="115" t="s">
        <v>954</v>
      </c>
      <c r="B81" s="127"/>
      <c r="C81" s="128"/>
      <c r="D81" s="109" t="s">
        <v>955</v>
      </c>
      <c r="E81" s="108"/>
      <c r="F81" s="132"/>
      <c r="G81" s="119">
        <v>42751</v>
      </c>
      <c r="H81" s="133" t="s">
        <v>941</v>
      </c>
      <c r="I81" s="134">
        <v>1</v>
      </c>
      <c r="J81" s="135">
        <v>73045.05</v>
      </c>
      <c r="K81" s="136">
        <v>67262.25</v>
      </c>
      <c r="L81" s="137">
        <v>87640</v>
      </c>
      <c r="M81" s="138">
        <v>0.89</v>
      </c>
      <c r="N81" s="139">
        <v>78000</v>
      </c>
      <c r="O81" s="140"/>
      <c r="P81" s="141"/>
      <c r="Q81" s="142" t="s">
        <v>841</v>
      </c>
    </row>
    <row r="82" ht="15.75" customHeight="1" spans="1:17">
      <c r="A82" s="115" t="s">
        <v>956</v>
      </c>
      <c r="B82" s="127"/>
      <c r="C82" s="128"/>
      <c r="D82" s="108" t="s">
        <v>957</v>
      </c>
      <c r="E82" s="108"/>
      <c r="F82" s="132"/>
      <c r="G82" s="119">
        <v>43339</v>
      </c>
      <c r="H82" s="133" t="s">
        <v>941</v>
      </c>
      <c r="I82" s="134">
        <v>2</v>
      </c>
      <c r="J82" s="135">
        <v>115040</v>
      </c>
      <c r="K82" s="136">
        <v>114584.63</v>
      </c>
      <c r="L82" s="137">
        <v>136730</v>
      </c>
      <c r="M82" s="138">
        <v>0.97</v>
      </c>
      <c r="N82" s="139">
        <v>132630</v>
      </c>
      <c r="O82" s="140"/>
      <c r="P82" s="141"/>
      <c r="Q82" s="143" t="s">
        <v>841</v>
      </c>
    </row>
    <row r="83" ht="15.75" customHeight="1" spans="1:17">
      <c r="A83" s="115" t="s">
        <v>958</v>
      </c>
      <c r="B83" s="127"/>
      <c r="C83" s="128"/>
      <c r="D83" s="108" t="s">
        <v>959</v>
      </c>
      <c r="E83" s="108"/>
      <c r="F83" s="132"/>
      <c r="G83" s="119">
        <v>43305</v>
      </c>
      <c r="H83" s="133" t="s">
        <v>941</v>
      </c>
      <c r="I83" s="134">
        <v>2</v>
      </c>
      <c r="J83" s="135">
        <v>9780</v>
      </c>
      <c r="K83" s="136">
        <v>9470.3</v>
      </c>
      <c r="L83" s="137">
        <v>11620</v>
      </c>
      <c r="M83" s="138">
        <v>0.96</v>
      </c>
      <c r="N83" s="139">
        <v>11160</v>
      </c>
      <c r="O83" s="140"/>
      <c r="P83" s="141"/>
      <c r="Q83" s="142" t="s">
        <v>960</v>
      </c>
    </row>
    <row r="84" ht="15.75" customHeight="1" spans="1:17">
      <c r="A84" s="115" t="s">
        <v>961</v>
      </c>
      <c r="B84" s="127"/>
      <c r="C84" s="128"/>
      <c r="D84" s="108" t="s">
        <v>962</v>
      </c>
      <c r="E84" s="108"/>
      <c r="F84" s="132"/>
      <c r="G84" s="119">
        <v>42278</v>
      </c>
      <c r="H84" s="133" t="s">
        <v>941</v>
      </c>
      <c r="I84" s="134">
        <v>1</v>
      </c>
      <c r="J84" s="135">
        <v>1409325.32</v>
      </c>
      <c r="K84" s="136">
        <v>1214075.02</v>
      </c>
      <c r="L84" s="137">
        <v>1738790</v>
      </c>
      <c r="M84" s="138">
        <v>0.83</v>
      </c>
      <c r="N84" s="139">
        <v>1443200</v>
      </c>
      <c r="O84" s="140"/>
      <c r="P84" s="141"/>
      <c r="Q84" s="142" t="s">
        <v>963</v>
      </c>
    </row>
    <row r="85" ht="15.75" customHeight="1" spans="1:17">
      <c r="A85" s="115" t="s">
        <v>964</v>
      </c>
      <c r="B85" s="127"/>
      <c r="C85" s="128"/>
      <c r="D85" s="108" t="s">
        <v>965</v>
      </c>
      <c r="E85" s="108"/>
      <c r="F85" s="132"/>
      <c r="G85" s="119">
        <v>42339</v>
      </c>
      <c r="H85" s="133" t="s">
        <v>941</v>
      </c>
      <c r="I85" s="134">
        <v>1</v>
      </c>
      <c r="J85" s="135">
        <v>126020.5</v>
      </c>
      <c r="K85" s="136">
        <v>109559.11</v>
      </c>
      <c r="L85" s="137">
        <v>155480</v>
      </c>
      <c r="M85" s="138">
        <v>0.84</v>
      </c>
      <c r="N85" s="139">
        <v>130600</v>
      </c>
      <c r="O85" s="140"/>
      <c r="P85" s="141"/>
      <c r="Q85" s="142" t="s">
        <v>963</v>
      </c>
    </row>
    <row r="86" ht="15.75" customHeight="1" spans="1:17">
      <c r="A86" s="115" t="s">
        <v>966</v>
      </c>
      <c r="B86" s="127"/>
      <c r="C86" s="144"/>
      <c r="D86" s="108" t="s">
        <v>967</v>
      </c>
      <c r="E86" s="108"/>
      <c r="F86" s="132"/>
      <c r="G86" s="119">
        <v>42428</v>
      </c>
      <c r="H86" s="133" t="s">
        <v>941</v>
      </c>
      <c r="I86" s="134">
        <v>1</v>
      </c>
      <c r="J86" s="135">
        <v>51707.6</v>
      </c>
      <c r="K86" s="136">
        <v>45362.52</v>
      </c>
      <c r="L86" s="137">
        <v>63800</v>
      </c>
      <c r="M86" s="138">
        <v>0.79</v>
      </c>
      <c r="N86" s="139">
        <v>50400</v>
      </c>
      <c r="O86" s="140"/>
      <c r="P86" s="141"/>
      <c r="Q86" s="142" t="s">
        <v>963</v>
      </c>
    </row>
    <row r="87" s="77" customFormat="1" ht="15.75" customHeight="1" spans="1:17">
      <c r="A87" s="115" t="s">
        <v>968</v>
      </c>
      <c r="B87" s="145"/>
      <c r="C87" s="145"/>
      <c r="D87" s="146" t="s">
        <v>969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970</v>
      </c>
      <c r="B88" s="17" t="s">
        <v>971</v>
      </c>
      <c r="C88" s="155" t="s">
        <v>972</v>
      </c>
      <c r="D88" s="18" t="s">
        <v>973</v>
      </c>
      <c r="E88" s="18">
        <v>1</v>
      </c>
      <c r="F88" s="14" t="s">
        <v>839</v>
      </c>
      <c r="G88" s="119">
        <v>40179</v>
      </c>
      <c r="H88" s="61" t="s">
        <v>840</v>
      </c>
      <c r="I88" s="120">
        <v>1331.1</v>
      </c>
      <c r="J88" s="121">
        <v>24082922.01</v>
      </c>
      <c r="K88" s="121">
        <v>20526992.36</v>
      </c>
      <c r="L88" s="122">
        <v>887360</v>
      </c>
      <c r="M88" s="123">
        <v>0.65</v>
      </c>
      <c r="N88" s="122">
        <v>576780</v>
      </c>
      <c r="O88" s="124"/>
      <c r="P88" s="125">
        <f t="shared" ref="P88:P116" si="2">L88/I88</f>
        <v>667</v>
      </c>
      <c r="Q88" s="126" t="s">
        <v>974</v>
      </c>
    </row>
    <row r="89" s="2" customFormat="1" ht="15.75" customHeight="1" spans="1:17">
      <c r="A89" s="115" t="s">
        <v>975</v>
      </c>
      <c r="B89" s="17"/>
      <c r="C89" s="156"/>
      <c r="D89" s="18" t="s">
        <v>976</v>
      </c>
      <c r="E89" s="18">
        <v>2</v>
      </c>
      <c r="F89" s="14" t="s">
        <v>839</v>
      </c>
      <c r="G89" s="119">
        <v>40179</v>
      </c>
      <c r="H89" s="61" t="s">
        <v>840</v>
      </c>
      <c r="I89" s="120">
        <v>1331.1</v>
      </c>
      <c r="J89" s="157"/>
      <c r="K89" s="157"/>
      <c r="L89" s="122">
        <v>887360</v>
      </c>
      <c r="M89" s="123">
        <v>0.65</v>
      </c>
      <c r="N89" s="122">
        <v>576780</v>
      </c>
      <c r="O89" s="124"/>
      <c r="P89" s="125">
        <f t="shared" si="2"/>
        <v>667</v>
      </c>
      <c r="Q89" s="126" t="s">
        <v>974</v>
      </c>
    </row>
    <row r="90" s="2" customFormat="1" ht="15.75" customHeight="1" spans="1:17">
      <c r="A90" s="115" t="s">
        <v>977</v>
      </c>
      <c r="B90" s="17"/>
      <c r="C90" s="156"/>
      <c r="D90" s="18" t="s">
        <v>978</v>
      </c>
      <c r="E90" s="18">
        <v>3</v>
      </c>
      <c r="F90" s="14" t="s">
        <v>839</v>
      </c>
      <c r="G90" s="119">
        <v>40179</v>
      </c>
      <c r="H90" s="61" t="s">
        <v>840</v>
      </c>
      <c r="I90" s="120">
        <v>647.28</v>
      </c>
      <c r="J90" s="157"/>
      <c r="K90" s="157"/>
      <c r="L90" s="122">
        <v>431500</v>
      </c>
      <c r="M90" s="123">
        <v>0.65</v>
      </c>
      <c r="N90" s="122">
        <v>280480</v>
      </c>
      <c r="O90" s="124"/>
      <c r="P90" s="125">
        <f t="shared" si="2"/>
        <v>667</v>
      </c>
      <c r="Q90" s="126" t="s">
        <v>974</v>
      </c>
    </row>
    <row r="91" s="2" customFormat="1" ht="15.75" customHeight="1" spans="1:17">
      <c r="A91" s="115" t="s">
        <v>979</v>
      </c>
      <c r="B91" s="17"/>
      <c r="C91" s="156"/>
      <c r="D91" s="18" t="s">
        <v>980</v>
      </c>
      <c r="E91" s="18">
        <v>4</v>
      </c>
      <c r="F91" s="14" t="s">
        <v>839</v>
      </c>
      <c r="G91" s="119">
        <v>40179</v>
      </c>
      <c r="H91" s="61" t="s">
        <v>840</v>
      </c>
      <c r="I91" s="120">
        <v>2041.02</v>
      </c>
      <c r="J91" s="157"/>
      <c r="K91" s="157"/>
      <c r="L91" s="122">
        <v>1360620</v>
      </c>
      <c r="M91" s="123">
        <v>0.65</v>
      </c>
      <c r="N91" s="122">
        <v>884400</v>
      </c>
      <c r="O91" s="124"/>
      <c r="P91" s="125">
        <f t="shared" si="2"/>
        <v>667</v>
      </c>
      <c r="Q91" s="126" t="s">
        <v>974</v>
      </c>
    </row>
    <row r="92" s="2" customFormat="1" ht="15.75" customHeight="1" spans="1:17">
      <c r="A92" s="115" t="s">
        <v>981</v>
      </c>
      <c r="B92" s="17"/>
      <c r="C92" s="156"/>
      <c r="D92" s="18" t="s">
        <v>982</v>
      </c>
      <c r="E92" s="18">
        <v>5</v>
      </c>
      <c r="F92" s="14" t="s">
        <v>839</v>
      </c>
      <c r="G92" s="119">
        <v>40179</v>
      </c>
      <c r="H92" s="61" t="s">
        <v>840</v>
      </c>
      <c r="I92" s="120">
        <v>647.28</v>
      </c>
      <c r="J92" s="157"/>
      <c r="K92" s="157"/>
      <c r="L92" s="122">
        <v>431500</v>
      </c>
      <c r="M92" s="123">
        <v>0.65</v>
      </c>
      <c r="N92" s="122">
        <v>280480</v>
      </c>
      <c r="O92" s="124"/>
      <c r="P92" s="125">
        <f t="shared" si="2"/>
        <v>667</v>
      </c>
      <c r="Q92" s="126" t="s">
        <v>974</v>
      </c>
    </row>
    <row r="93" s="2" customFormat="1" ht="15.75" customHeight="1" spans="1:17">
      <c r="A93" s="115" t="s">
        <v>983</v>
      </c>
      <c r="B93" s="17"/>
      <c r="C93" s="156"/>
      <c r="D93" s="18" t="s">
        <v>984</v>
      </c>
      <c r="E93" s="18">
        <v>6</v>
      </c>
      <c r="F93" s="14" t="s">
        <v>839</v>
      </c>
      <c r="G93" s="119">
        <v>40179</v>
      </c>
      <c r="H93" s="61" t="s">
        <v>840</v>
      </c>
      <c r="I93" s="120">
        <v>436.41</v>
      </c>
      <c r="J93" s="157"/>
      <c r="K93" s="157"/>
      <c r="L93" s="122">
        <v>290930</v>
      </c>
      <c r="M93" s="123">
        <v>0.65</v>
      </c>
      <c r="N93" s="122">
        <v>189100</v>
      </c>
      <c r="O93" s="124"/>
      <c r="P93" s="125">
        <f t="shared" si="2"/>
        <v>667</v>
      </c>
      <c r="Q93" s="126" t="s">
        <v>974</v>
      </c>
    </row>
    <row r="94" s="2" customFormat="1" ht="15.75" customHeight="1" spans="1:17">
      <c r="A94" s="115" t="s">
        <v>985</v>
      </c>
      <c r="B94" s="17"/>
      <c r="C94" s="156"/>
      <c r="D94" s="18" t="s">
        <v>986</v>
      </c>
      <c r="E94" s="18">
        <v>7</v>
      </c>
      <c r="F94" s="14" t="s">
        <v>839</v>
      </c>
      <c r="G94" s="119">
        <v>40179</v>
      </c>
      <c r="H94" s="61" t="s">
        <v>840</v>
      </c>
      <c r="I94" s="120">
        <v>1252.8</v>
      </c>
      <c r="J94" s="157"/>
      <c r="K94" s="157"/>
      <c r="L94" s="122">
        <v>835160</v>
      </c>
      <c r="M94" s="123">
        <v>0.65</v>
      </c>
      <c r="N94" s="122">
        <v>542850</v>
      </c>
      <c r="O94" s="124"/>
      <c r="P94" s="125">
        <f t="shared" si="2"/>
        <v>667</v>
      </c>
      <c r="Q94" s="126" t="s">
        <v>974</v>
      </c>
    </row>
    <row r="95" s="3" customFormat="1" ht="15.75" customHeight="1" spans="1:17">
      <c r="A95" s="115" t="s">
        <v>987</v>
      </c>
      <c r="B95" s="17"/>
      <c r="C95" s="156"/>
      <c r="D95" s="18" t="s">
        <v>988</v>
      </c>
      <c r="E95" s="18">
        <v>8</v>
      </c>
      <c r="F95" s="14" t="s">
        <v>839</v>
      </c>
      <c r="G95" s="119">
        <v>40179</v>
      </c>
      <c r="H95" s="61" t="s">
        <v>840</v>
      </c>
      <c r="I95" s="120">
        <v>1320.66</v>
      </c>
      <c r="J95" s="157"/>
      <c r="K95" s="157"/>
      <c r="L95" s="122">
        <v>880400</v>
      </c>
      <c r="M95" s="123">
        <v>0.65</v>
      </c>
      <c r="N95" s="122">
        <v>572260</v>
      </c>
      <c r="O95" s="124"/>
      <c r="P95" s="125">
        <f t="shared" si="2"/>
        <v>667</v>
      </c>
      <c r="Q95" s="126" t="s">
        <v>974</v>
      </c>
    </row>
    <row r="96" s="3" customFormat="1" ht="15.75" customHeight="1" spans="1:17">
      <c r="A96" s="115" t="s">
        <v>989</v>
      </c>
      <c r="B96" s="17"/>
      <c r="C96" s="156"/>
      <c r="D96" s="18" t="s">
        <v>990</v>
      </c>
      <c r="E96" s="18">
        <v>9</v>
      </c>
      <c r="F96" s="14" t="s">
        <v>839</v>
      </c>
      <c r="G96" s="119">
        <v>40179</v>
      </c>
      <c r="H96" s="61" t="s">
        <v>840</v>
      </c>
      <c r="I96" s="120">
        <v>1320.66</v>
      </c>
      <c r="J96" s="157"/>
      <c r="K96" s="157"/>
      <c r="L96" s="122">
        <v>880400</v>
      </c>
      <c r="M96" s="123">
        <v>0.65</v>
      </c>
      <c r="N96" s="122">
        <v>572260</v>
      </c>
      <c r="O96" s="124"/>
      <c r="P96" s="125">
        <f t="shared" si="2"/>
        <v>667</v>
      </c>
      <c r="Q96" s="126" t="s">
        <v>974</v>
      </c>
    </row>
    <row r="97" s="3" customFormat="1" ht="15.75" customHeight="1" spans="1:20">
      <c r="A97" s="115" t="s">
        <v>991</v>
      </c>
      <c r="B97" s="17"/>
      <c r="C97" s="156"/>
      <c r="D97" s="18" t="s">
        <v>992</v>
      </c>
      <c r="E97" s="18">
        <v>10</v>
      </c>
      <c r="F97" s="14" t="s">
        <v>839</v>
      </c>
      <c r="G97" s="119">
        <v>40179</v>
      </c>
      <c r="H97" s="61" t="s">
        <v>840</v>
      </c>
      <c r="I97" s="120">
        <v>1320.66</v>
      </c>
      <c r="J97" s="157"/>
      <c r="K97" s="157"/>
      <c r="L97" s="122">
        <v>880400</v>
      </c>
      <c r="M97" s="123">
        <v>0.65</v>
      </c>
      <c r="N97" s="122">
        <v>572260</v>
      </c>
      <c r="O97" s="124"/>
      <c r="P97" s="125">
        <f t="shared" si="2"/>
        <v>667</v>
      </c>
      <c r="Q97" s="126" t="s">
        <v>974</v>
      </c>
    </row>
    <row r="98" s="3" customFormat="1" ht="15.75" customHeight="1" spans="1:20">
      <c r="A98" s="115" t="s">
        <v>993</v>
      </c>
      <c r="B98" s="17"/>
      <c r="C98" s="156"/>
      <c r="D98" s="18" t="s">
        <v>994</v>
      </c>
      <c r="E98" s="18">
        <v>1</v>
      </c>
      <c r="F98" s="14" t="s">
        <v>839</v>
      </c>
      <c r="G98" s="119">
        <v>40179</v>
      </c>
      <c r="H98" s="61" t="s">
        <v>840</v>
      </c>
      <c r="I98" s="120">
        <v>662.94</v>
      </c>
      <c r="J98" s="157"/>
      <c r="K98" s="157"/>
      <c r="L98" s="122">
        <v>441940</v>
      </c>
      <c r="M98" s="123">
        <v>0.65</v>
      </c>
      <c r="N98" s="122">
        <v>287260</v>
      </c>
      <c r="O98" s="124"/>
      <c r="P98" s="125">
        <f t="shared" si="2"/>
        <v>667</v>
      </c>
      <c r="Q98" s="126" t="s">
        <v>974</v>
      </c>
    </row>
    <row r="99" s="3" customFormat="1" ht="15.75" customHeight="1" spans="1:20">
      <c r="A99" s="115" t="s">
        <v>995</v>
      </c>
      <c r="B99" s="17"/>
      <c r="C99" s="156"/>
      <c r="D99" s="18" t="s">
        <v>996</v>
      </c>
      <c r="E99" s="18">
        <v>2</v>
      </c>
      <c r="F99" s="14" t="s">
        <v>839</v>
      </c>
      <c r="G99" s="119">
        <v>40179</v>
      </c>
      <c r="H99" s="61" t="s">
        <v>840</v>
      </c>
      <c r="I99" s="120">
        <v>662.94</v>
      </c>
      <c r="J99" s="157"/>
      <c r="K99" s="157"/>
      <c r="L99" s="122">
        <v>441940</v>
      </c>
      <c r="M99" s="123">
        <v>0.65</v>
      </c>
      <c r="N99" s="122">
        <v>287260</v>
      </c>
      <c r="O99" s="124"/>
      <c r="P99" s="125">
        <f t="shared" si="2"/>
        <v>667</v>
      </c>
      <c r="Q99" s="126" t="s">
        <v>974</v>
      </c>
    </row>
    <row r="100" s="3" customFormat="1" ht="15.75" customHeight="1" spans="1:20">
      <c r="A100" s="115" t="s">
        <v>997</v>
      </c>
      <c r="B100" s="17"/>
      <c r="C100" s="156"/>
      <c r="D100" s="18" t="s">
        <v>998</v>
      </c>
      <c r="E100" s="18">
        <v>3</v>
      </c>
      <c r="F100" s="14" t="s">
        <v>839</v>
      </c>
      <c r="G100" s="119">
        <v>40179</v>
      </c>
      <c r="H100" s="61" t="s">
        <v>840</v>
      </c>
      <c r="I100" s="120">
        <v>662.94</v>
      </c>
      <c r="J100" s="157"/>
      <c r="K100" s="157"/>
      <c r="L100" s="122">
        <v>441940</v>
      </c>
      <c r="M100" s="123">
        <v>0.65</v>
      </c>
      <c r="N100" s="122">
        <v>287260</v>
      </c>
      <c r="O100" s="124"/>
      <c r="P100" s="125">
        <f t="shared" si="2"/>
        <v>667</v>
      </c>
      <c r="Q100" s="126" t="s">
        <v>974</v>
      </c>
    </row>
    <row r="101" s="78" customFormat="1" ht="15.75" customHeight="1" spans="1:20">
      <c r="A101" s="115" t="s">
        <v>999</v>
      </c>
      <c r="B101" s="17"/>
      <c r="C101" s="156"/>
      <c r="D101" s="18" t="s">
        <v>1000</v>
      </c>
      <c r="E101" s="18">
        <v>4</v>
      </c>
      <c r="F101" s="14" t="s">
        <v>839</v>
      </c>
      <c r="G101" s="119">
        <v>40179</v>
      </c>
      <c r="H101" s="61" t="s">
        <v>840</v>
      </c>
      <c r="I101" s="120">
        <v>662.94</v>
      </c>
      <c r="J101" s="157"/>
      <c r="K101" s="157"/>
      <c r="L101" s="122">
        <v>441940</v>
      </c>
      <c r="M101" s="123">
        <v>0.65</v>
      </c>
      <c r="N101" s="122">
        <v>287260</v>
      </c>
      <c r="O101" s="124"/>
      <c r="P101" s="125">
        <f t="shared" si="2"/>
        <v>667</v>
      </c>
      <c r="Q101" s="126" t="s">
        <v>974</v>
      </c>
    </row>
    <row r="102" s="3" customFormat="1" ht="15.75" customHeight="1" spans="1:20">
      <c r="A102" s="115" t="s">
        <v>1001</v>
      </c>
      <c r="B102" s="17"/>
      <c r="C102" s="156"/>
      <c r="D102" s="18" t="s">
        <v>1002</v>
      </c>
      <c r="E102" s="18">
        <v>5</v>
      </c>
      <c r="F102" s="14" t="s">
        <v>839</v>
      </c>
      <c r="G102" s="119">
        <v>40179</v>
      </c>
      <c r="H102" s="61" t="s">
        <v>840</v>
      </c>
      <c r="I102" s="120">
        <v>662.94</v>
      </c>
      <c r="J102" s="157"/>
      <c r="K102" s="157"/>
      <c r="L102" s="122">
        <v>441940</v>
      </c>
      <c r="M102" s="123">
        <v>0.65</v>
      </c>
      <c r="N102" s="122">
        <v>287260</v>
      </c>
      <c r="O102" s="124"/>
      <c r="P102" s="125">
        <f t="shared" si="2"/>
        <v>667</v>
      </c>
      <c r="Q102" s="126" t="s">
        <v>974</v>
      </c>
    </row>
    <row r="103" s="2" customFormat="1" ht="15.75" customHeight="1" spans="1:20">
      <c r="A103" s="115" t="s">
        <v>1003</v>
      </c>
      <c r="B103" s="17"/>
      <c r="C103" s="156"/>
      <c r="D103" s="18" t="s">
        <v>1004</v>
      </c>
      <c r="E103" s="18">
        <v>6</v>
      </c>
      <c r="F103" s="14" t="s">
        <v>839</v>
      </c>
      <c r="G103" s="119">
        <v>40179</v>
      </c>
      <c r="H103" s="61" t="s">
        <v>840</v>
      </c>
      <c r="I103" s="120">
        <v>662.94</v>
      </c>
      <c r="J103" s="157"/>
      <c r="K103" s="157"/>
      <c r="L103" s="122">
        <v>441940</v>
      </c>
      <c r="M103" s="123">
        <v>0.65</v>
      </c>
      <c r="N103" s="122">
        <v>287260</v>
      </c>
      <c r="O103" s="124"/>
      <c r="P103" s="125">
        <f t="shared" si="2"/>
        <v>667</v>
      </c>
      <c r="Q103" s="126" t="s">
        <v>974</v>
      </c>
    </row>
    <row r="104" s="2" customFormat="1" ht="15.75" customHeight="1" spans="1:20">
      <c r="A104" s="115" t="s">
        <v>1005</v>
      </c>
      <c r="B104" s="17"/>
      <c r="C104" s="156"/>
      <c r="D104" s="18" t="s">
        <v>1006</v>
      </c>
      <c r="E104" s="18">
        <v>7</v>
      </c>
      <c r="F104" s="14" t="s">
        <v>839</v>
      </c>
      <c r="G104" s="119">
        <v>40179</v>
      </c>
      <c r="H104" s="61" t="s">
        <v>840</v>
      </c>
      <c r="I104" s="120">
        <v>662.94</v>
      </c>
      <c r="J104" s="157"/>
      <c r="K104" s="157"/>
      <c r="L104" s="122">
        <v>441940</v>
      </c>
      <c r="M104" s="123">
        <v>0.65</v>
      </c>
      <c r="N104" s="122">
        <v>287260</v>
      </c>
      <c r="O104" s="124"/>
      <c r="P104" s="125">
        <f t="shared" si="2"/>
        <v>667</v>
      </c>
      <c r="Q104" s="126" t="s">
        <v>974</v>
      </c>
      <c r="T104" s="158"/>
    </row>
    <row r="105" s="2" customFormat="1" ht="15.75" customHeight="1" spans="1:20">
      <c r="A105" s="115" t="s">
        <v>1007</v>
      </c>
      <c r="B105" s="17"/>
      <c r="C105" s="156"/>
      <c r="D105" s="18" t="s">
        <v>1008</v>
      </c>
      <c r="E105" s="18">
        <v>8</v>
      </c>
      <c r="F105" s="14" t="s">
        <v>839</v>
      </c>
      <c r="G105" s="119">
        <v>40179</v>
      </c>
      <c r="H105" s="61" t="s">
        <v>840</v>
      </c>
      <c r="I105" s="120">
        <v>662.94</v>
      </c>
      <c r="J105" s="157"/>
      <c r="K105" s="157"/>
      <c r="L105" s="122">
        <v>441940</v>
      </c>
      <c r="M105" s="123">
        <v>0.65</v>
      </c>
      <c r="N105" s="122">
        <v>287260</v>
      </c>
      <c r="O105" s="124"/>
      <c r="P105" s="125">
        <f t="shared" si="2"/>
        <v>667</v>
      </c>
      <c r="Q105" s="126" t="s">
        <v>974</v>
      </c>
      <c r="T105" s="158"/>
    </row>
    <row r="106" s="2" customFormat="1" ht="15.75" customHeight="1" spans="1:20">
      <c r="A106" s="115" t="s">
        <v>1009</v>
      </c>
      <c r="B106" s="17"/>
      <c r="C106" s="156"/>
      <c r="D106" s="18" t="s">
        <v>1010</v>
      </c>
      <c r="E106" s="18">
        <v>9</v>
      </c>
      <c r="F106" s="14" t="s">
        <v>839</v>
      </c>
      <c r="G106" s="119">
        <v>40179</v>
      </c>
      <c r="H106" s="61" t="s">
        <v>840</v>
      </c>
      <c r="I106" s="120">
        <v>662.94</v>
      </c>
      <c r="J106" s="157"/>
      <c r="K106" s="157"/>
      <c r="L106" s="122">
        <v>441940</v>
      </c>
      <c r="M106" s="123">
        <v>0.65</v>
      </c>
      <c r="N106" s="122">
        <v>287260</v>
      </c>
      <c r="O106" s="124"/>
      <c r="P106" s="125">
        <f t="shared" si="2"/>
        <v>667</v>
      </c>
      <c r="Q106" s="126" t="s">
        <v>974</v>
      </c>
    </row>
    <row r="107" s="2" customFormat="1" ht="15.75" customHeight="1" spans="1:20">
      <c r="A107" s="115" t="s">
        <v>1011</v>
      </c>
      <c r="B107" s="17"/>
      <c r="C107" s="156"/>
      <c r="D107" s="18" t="s">
        <v>1012</v>
      </c>
      <c r="E107" s="18">
        <v>10</v>
      </c>
      <c r="F107" s="14" t="s">
        <v>839</v>
      </c>
      <c r="G107" s="119">
        <v>40179</v>
      </c>
      <c r="H107" s="61" t="s">
        <v>840</v>
      </c>
      <c r="I107" s="120">
        <v>662.94</v>
      </c>
      <c r="J107" s="157"/>
      <c r="K107" s="157"/>
      <c r="L107" s="122">
        <v>441940</v>
      </c>
      <c r="M107" s="123">
        <v>0.65</v>
      </c>
      <c r="N107" s="122">
        <v>287260</v>
      </c>
      <c r="O107" s="124"/>
      <c r="P107" s="125">
        <f t="shared" si="2"/>
        <v>667</v>
      </c>
      <c r="Q107" s="126" t="s">
        <v>974</v>
      </c>
    </row>
    <row r="108" s="2" customFormat="1" ht="15.75" customHeight="1" spans="1:20">
      <c r="A108" s="115" t="s">
        <v>1013</v>
      </c>
      <c r="B108" s="17"/>
      <c r="C108" s="156"/>
      <c r="D108" s="18" t="s">
        <v>1014</v>
      </c>
      <c r="E108" s="18">
        <v>11</v>
      </c>
      <c r="F108" s="14" t="s">
        <v>839</v>
      </c>
      <c r="G108" s="119">
        <v>40179</v>
      </c>
      <c r="H108" s="61" t="s">
        <v>840</v>
      </c>
      <c r="I108" s="120">
        <v>662.94</v>
      </c>
      <c r="J108" s="157"/>
      <c r="K108" s="157"/>
      <c r="L108" s="122">
        <v>441940</v>
      </c>
      <c r="M108" s="123">
        <v>0.65</v>
      </c>
      <c r="N108" s="122">
        <v>287260</v>
      </c>
      <c r="O108" s="124"/>
      <c r="P108" s="125">
        <f t="shared" si="2"/>
        <v>667</v>
      </c>
      <c r="Q108" s="126" t="s">
        <v>974</v>
      </c>
    </row>
    <row r="109" s="2" customFormat="1" ht="15.75" customHeight="1" spans="1:20">
      <c r="A109" s="115" t="s">
        <v>1015</v>
      </c>
      <c r="B109" s="17"/>
      <c r="C109" s="156"/>
      <c r="D109" s="18" t="s">
        <v>1016</v>
      </c>
      <c r="E109" s="18">
        <v>12</v>
      </c>
      <c r="F109" s="14" t="s">
        <v>839</v>
      </c>
      <c r="G109" s="119">
        <v>40179</v>
      </c>
      <c r="H109" s="61" t="s">
        <v>840</v>
      </c>
      <c r="I109" s="120">
        <v>662.94</v>
      </c>
      <c r="J109" s="157"/>
      <c r="K109" s="157"/>
      <c r="L109" s="122">
        <v>441940</v>
      </c>
      <c r="M109" s="123">
        <v>0.65</v>
      </c>
      <c r="N109" s="122">
        <v>287260</v>
      </c>
      <c r="O109" s="124"/>
      <c r="P109" s="125">
        <f t="shared" si="2"/>
        <v>667</v>
      </c>
      <c r="Q109" s="126" t="s">
        <v>974</v>
      </c>
    </row>
    <row r="110" s="2" customFormat="1" ht="15.75" customHeight="1" spans="1:20">
      <c r="A110" s="115" t="s">
        <v>1017</v>
      </c>
      <c r="B110" s="17"/>
      <c r="C110" s="156"/>
      <c r="D110" s="18" t="s">
        <v>1018</v>
      </c>
      <c r="E110" s="18">
        <v>13</v>
      </c>
      <c r="F110" s="14" t="s">
        <v>839</v>
      </c>
      <c r="G110" s="119">
        <v>40179</v>
      </c>
      <c r="H110" s="61" t="s">
        <v>840</v>
      </c>
      <c r="I110" s="120">
        <v>662.94</v>
      </c>
      <c r="J110" s="157"/>
      <c r="K110" s="157"/>
      <c r="L110" s="122">
        <v>441940</v>
      </c>
      <c r="M110" s="123">
        <v>0.65</v>
      </c>
      <c r="N110" s="122">
        <v>287260</v>
      </c>
      <c r="O110" s="124"/>
      <c r="P110" s="125">
        <f t="shared" si="2"/>
        <v>667</v>
      </c>
      <c r="Q110" s="126" t="s">
        <v>974</v>
      </c>
    </row>
    <row r="111" s="2" customFormat="1" ht="15.75" customHeight="1" spans="1:20">
      <c r="A111" s="115" t="s">
        <v>1019</v>
      </c>
      <c r="B111" s="17"/>
      <c r="C111" s="156"/>
      <c r="D111" s="18" t="s">
        <v>1020</v>
      </c>
      <c r="E111" s="18">
        <v>14</v>
      </c>
      <c r="F111" s="14" t="s">
        <v>839</v>
      </c>
      <c r="G111" s="119">
        <v>40179</v>
      </c>
      <c r="H111" s="61" t="s">
        <v>840</v>
      </c>
      <c r="I111" s="120">
        <v>662.94</v>
      </c>
      <c r="J111" s="157"/>
      <c r="K111" s="157"/>
      <c r="L111" s="122">
        <v>441940</v>
      </c>
      <c r="M111" s="123">
        <v>0.65</v>
      </c>
      <c r="N111" s="122">
        <v>287260</v>
      </c>
      <c r="O111" s="124"/>
      <c r="P111" s="125">
        <f t="shared" si="2"/>
        <v>667</v>
      </c>
      <c r="Q111" s="126" t="s">
        <v>974</v>
      </c>
    </row>
    <row r="112" s="2" customFormat="1" ht="15.75" customHeight="1" spans="1:20">
      <c r="A112" s="115" t="s">
        <v>1021</v>
      </c>
      <c r="B112" s="17"/>
      <c r="C112" s="156"/>
      <c r="D112" s="18" t="s">
        <v>1022</v>
      </c>
      <c r="E112" s="18">
        <v>15</v>
      </c>
      <c r="F112" s="14" t="s">
        <v>839</v>
      </c>
      <c r="G112" s="119">
        <v>40179</v>
      </c>
      <c r="H112" s="61" t="s">
        <v>840</v>
      </c>
      <c r="I112" s="120">
        <v>662.94</v>
      </c>
      <c r="J112" s="157"/>
      <c r="K112" s="157"/>
      <c r="L112" s="122">
        <v>441940</v>
      </c>
      <c r="M112" s="123">
        <v>0.65</v>
      </c>
      <c r="N112" s="122">
        <v>287260</v>
      </c>
      <c r="O112" s="124"/>
      <c r="P112" s="125">
        <f t="shared" si="2"/>
        <v>667</v>
      </c>
      <c r="Q112" s="126" t="s">
        <v>974</v>
      </c>
    </row>
    <row r="113" s="2" customFormat="1" ht="15.75" customHeight="1" spans="1:17">
      <c r="A113" s="115" t="s">
        <v>1023</v>
      </c>
      <c r="B113" s="17"/>
      <c r="C113" s="156"/>
      <c r="D113" s="18" t="s">
        <v>1024</v>
      </c>
      <c r="E113" s="18">
        <v>16</v>
      </c>
      <c r="F113" s="14" t="s">
        <v>839</v>
      </c>
      <c r="G113" s="119">
        <v>40179</v>
      </c>
      <c r="H113" s="61" t="s">
        <v>840</v>
      </c>
      <c r="I113" s="120">
        <v>662.94</v>
      </c>
      <c r="J113" s="157"/>
      <c r="K113" s="157"/>
      <c r="L113" s="122">
        <v>441940</v>
      </c>
      <c r="M113" s="123">
        <v>0.65</v>
      </c>
      <c r="N113" s="122">
        <v>287260</v>
      </c>
      <c r="O113" s="124"/>
      <c r="P113" s="125">
        <f t="shared" si="2"/>
        <v>667</v>
      </c>
      <c r="Q113" s="126" t="s">
        <v>974</v>
      </c>
    </row>
    <row r="114" s="2" customFormat="1" ht="15.75" customHeight="1" spans="1:17">
      <c r="A114" s="115" t="s">
        <v>1025</v>
      </c>
      <c r="B114" s="17"/>
      <c r="C114" s="156"/>
      <c r="D114" s="18" t="s">
        <v>1026</v>
      </c>
      <c r="E114" s="18">
        <v>17</v>
      </c>
      <c r="F114" s="14" t="s">
        <v>839</v>
      </c>
      <c r="G114" s="119">
        <v>40179</v>
      </c>
      <c r="H114" s="61" t="s">
        <v>840</v>
      </c>
      <c r="I114" s="120">
        <v>662.94</v>
      </c>
      <c r="J114" s="157"/>
      <c r="K114" s="157"/>
      <c r="L114" s="122">
        <v>441940</v>
      </c>
      <c r="M114" s="123">
        <v>0.65</v>
      </c>
      <c r="N114" s="122">
        <v>287260</v>
      </c>
      <c r="O114" s="124"/>
      <c r="P114" s="125">
        <f t="shared" si="2"/>
        <v>667</v>
      </c>
      <c r="Q114" s="126" t="s">
        <v>974</v>
      </c>
    </row>
    <row r="115" s="2" customFormat="1" ht="15.75" customHeight="1" spans="1:17">
      <c r="A115" s="115" t="s">
        <v>1027</v>
      </c>
      <c r="B115" s="17"/>
      <c r="C115" s="156"/>
      <c r="D115" s="18" t="s">
        <v>1028</v>
      </c>
      <c r="E115" s="18">
        <v>1</v>
      </c>
      <c r="F115" s="18" t="s">
        <v>931</v>
      </c>
      <c r="G115" s="119">
        <v>40179</v>
      </c>
      <c r="H115" s="61" t="s">
        <v>840</v>
      </c>
      <c r="I115" s="120">
        <v>252</v>
      </c>
      <c r="J115" s="157"/>
      <c r="K115" s="157"/>
      <c r="L115" s="122">
        <v>203800</v>
      </c>
      <c r="M115" s="123">
        <v>0.77</v>
      </c>
      <c r="N115" s="122">
        <v>156930</v>
      </c>
      <c r="O115" s="124"/>
      <c r="P115" s="125">
        <f t="shared" si="2"/>
        <v>809</v>
      </c>
      <c r="Q115" s="126" t="s">
        <v>974</v>
      </c>
    </row>
    <row r="116" s="2" customFormat="1" ht="15.75" customHeight="1" spans="1:17">
      <c r="A116" s="115" t="s">
        <v>1029</v>
      </c>
      <c r="B116" s="17"/>
      <c r="C116" s="156"/>
      <c r="D116" s="18" t="s">
        <v>1030</v>
      </c>
      <c r="E116" s="18">
        <v>1</v>
      </c>
      <c r="F116" s="18" t="s">
        <v>1031</v>
      </c>
      <c r="G116" s="119">
        <v>43009</v>
      </c>
      <c r="H116" s="61" t="s">
        <v>840</v>
      </c>
      <c r="I116" s="120">
        <v>720</v>
      </c>
      <c r="J116" s="157"/>
      <c r="K116" s="157"/>
      <c r="L116" s="122">
        <v>707070</v>
      </c>
      <c r="M116" s="123">
        <v>0.91</v>
      </c>
      <c r="N116" s="122">
        <v>643430</v>
      </c>
      <c r="O116" s="124"/>
      <c r="P116" s="125">
        <f t="shared" si="2"/>
        <v>982</v>
      </c>
      <c r="Q116" s="126" t="s">
        <v>974</v>
      </c>
    </row>
    <row r="117" ht="15.75" customHeight="1" spans="1:17">
      <c r="A117" s="115" t="s">
        <v>1032</v>
      </c>
      <c r="B117" s="112"/>
      <c r="C117" s="156"/>
      <c r="D117" s="108" t="s">
        <v>1033</v>
      </c>
      <c r="E117" s="108"/>
      <c r="F117" s="132"/>
      <c r="G117" s="119">
        <v>41030</v>
      </c>
      <c r="H117" s="133" t="s">
        <v>941</v>
      </c>
      <c r="I117" s="134">
        <v>1</v>
      </c>
      <c r="J117" s="135">
        <v>90000</v>
      </c>
      <c r="K117" s="136">
        <v>62925</v>
      </c>
      <c r="L117" s="137">
        <v>125300</v>
      </c>
      <c r="M117" s="138">
        <v>0.77</v>
      </c>
      <c r="N117" s="139">
        <v>96480</v>
      </c>
      <c r="O117" s="140"/>
      <c r="P117" s="141"/>
      <c r="Q117" s="142" t="s">
        <v>974</v>
      </c>
    </row>
    <row r="118" ht="15.75" customHeight="1" spans="1:17">
      <c r="A118" s="115" t="s">
        <v>1034</v>
      </c>
      <c r="B118" s="112"/>
      <c r="C118" s="156"/>
      <c r="D118" s="108" t="s">
        <v>1035</v>
      </c>
      <c r="E118" s="108"/>
      <c r="F118" s="132"/>
      <c r="G118" s="119">
        <v>41030</v>
      </c>
      <c r="H118" s="133" t="s">
        <v>941</v>
      </c>
      <c r="I118" s="134">
        <v>3</v>
      </c>
      <c r="J118" s="135">
        <v>64200</v>
      </c>
      <c r="K118" s="136">
        <v>44886.12</v>
      </c>
      <c r="L118" s="137">
        <v>89380</v>
      </c>
      <c r="M118" s="138">
        <v>0.66</v>
      </c>
      <c r="N118" s="139">
        <v>58990</v>
      </c>
      <c r="O118" s="140"/>
      <c r="P118" s="141"/>
      <c r="Q118" s="142" t="s">
        <v>974</v>
      </c>
    </row>
    <row r="119" ht="15.75" customHeight="1" spans="1:17">
      <c r="A119" s="115" t="s">
        <v>1036</v>
      </c>
      <c r="B119" s="112"/>
      <c r="C119" s="156"/>
      <c r="D119" s="108" t="s">
        <v>1035</v>
      </c>
      <c r="E119" s="108"/>
      <c r="F119" s="132"/>
      <c r="G119" s="119">
        <v>41030</v>
      </c>
      <c r="H119" s="133" t="s">
        <v>941</v>
      </c>
      <c r="I119" s="134">
        <v>2</v>
      </c>
      <c r="J119" s="135">
        <v>104070</v>
      </c>
      <c r="K119" s="136">
        <v>72762.56</v>
      </c>
      <c r="L119" s="137">
        <v>144890</v>
      </c>
      <c r="M119" s="138">
        <v>0.66</v>
      </c>
      <c r="N119" s="139">
        <v>95630</v>
      </c>
      <c r="O119" s="140"/>
      <c r="P119" s="141"/>
      <c r="Q119" s="142" t="s">
        <v>974</v>
      </c>
    </row>
    <row r="120" ht="15.75" customHeight="1" spans="1:17">
      <c r="A120" s="115" t="s">
        <v>1037</v>
      </c>
      <c r="B120" s="112"/>
      <c r="C120" s="156"/>
      <c r="D120" s="108" t="s">
        <v>1038</v>
      </c>
      <c r="E120" s="108"/>
      <c r="F120" s="132"/>
      <c r="G120" s="119">
        <v>41030</v>
      </c>
      <c r="H120" s="133" t="s">
        <v>941</v>
      </c>
      <c r="I120" s="134">
        <v>1</v>
      </c>
      <c r="J120" s="135">
        <v>19979</v>
      </c>
      <c r="K120" s="136">
        <v>13968.92</v>
      </c>
      <c r="L120" s="137">
        <v>27820</v>
      </c>
      <c r="M120" s="138">
        <v>0.54</v>
      </c>
      <c r="N120" s="139">
        <v>15020</v>
      </c>
      <c r="O120" s="140"/>
      <c r="P120" s="141"/>
      <c r="Q120" s="142" t="s">
        <v>974</v>
      </c>
    </row>
    <row r="121" ht="15.75" customHeight="1" spans="1:17">
      <c r="A121" s="115" t="s">
        <v>1039</v>
      </c>
      <c r="B121" s="112"/>
      <c r="C121" s="156"/>
      <c r="D121" s="108" t="s">
        <v>1040</v>
      </c>
      <c r="E121" s="108"/>
      <c r="F121" s="132"/>
      <c r="G121" s="119">
        <v>41030</v>
      </c>
      <c r="H121" s="133" t="s">
        <v>941</v>
      </c>
      <c r="I121" s="134">
        <v>1</v>
      </c>
      <c r="J121" s="135">
        <v>195195</v>
      </c>
      <c r="K121" s="136">
        <v>136473.6</v>
      </c>
      <c r="L121" s="137">
        <v>271760</v>
      </c>
      <c r="M121" s="138">
        <v>0.86</v>
      </c>
      <c r="N121" s="139">
        <v>233710</v>
      </c>
      <c r="O121" s="140"/>
      <c r="P121" s="141"/>
      <c r="Q121" s="142" t="s">
        <v>974</v>
      </c>
    </row>
    <row r="122" ht="15.75" customHeight="1" spans="1:17">
      <c r="A122" s="115" t="s">
        <v>1041</v>
      </c>
      <c r="B122" s="112"/>
      <c r="C122" s="156"/>
      <c r="D122" s="108" t="s">
        <v>1035</v>
      </c>
      <c r="E122" s="108"/>
      <c r="F122" s="132"/>
      <c r="G122" s="119">
        <v>41030</v>
      </c>
      <c r="H122" s="133" t="s">
        <v>941</v>
      </c>
      <c r="I122" s="134">
        <v>1</v>
      </c>
      <c r="J122" s="135">
        <v>48150</v>
      </c>
      <c r="K122" s="136">
        <v>33665.16</v>
      </c>
      <c r="L122" s="137">
        <v>67040</v>
      </c>
      <c r="M122" s="138">
        <v>0.66</v>
      </c>
      <c r="N122" s="139">
        <v>44250</v>
      </c>
      <c r="O122" s="140"/>
      <c r="P122" s="141"/>
      <c r="Q122" s="142" t="s">
        <v>974</v>
      </c>
    </row>
    <row r="123" ht="15.75" customHeight="1" spans="1:17">
      <c r="A123" s="115" t="s">
        <v>1042</v>
      </c>
      <c r="B123" s="112"/>
      <c r="C123" s="156"/>
      <c r="D123" s="108" t="s">
        <v>1043</v>
      </c>
      <c r="E123" s="108"/>
      <c r="F123" s="132"/>
      <c r="G123" s="119">
        <v>41030</v>
      </c>
      <c r="H123" s="133" t="s">
        <v>941</v>
      </c>
      <c r="I123" s="134">
        <v>1</v>
      </c>
      <c r="J123" s="135">
        <v>284458</v>
      </c>
      <c r="K123" s="136">
        <v>198883.52</v>
      </c>
      <c r="L123" s="137">
        <v>396030</v>
      </c>
      <c r="M123" s="138">
        <v>0.77</v>
      </c>
      <c r="N123" s="139">
        <v>304940</v>
      </c>
      <c r="O123" s="140"/>
      <c r="P123" s="141"/>
      <c r="Q123" s="142" t="s">
        <v>974</v>
      </c>
    </row>
    <row r="124" s="77" customFormat="1" ht="15.75" customHeight="1" spans="1:17">
      <c r="A124" s="115" t="s">
        <v>1044</v>
      </c>
      <c r="B124" s="112"/>
      <c r="C124" s="156"/>
      <c r="D124" s="108" t="s">
        <v>1045</v>
      </c>
      <c r="E124" s="108"/>
      <c r="F124" s="132"/>
      <c r="G124" s="119">
        <v>41030</v>
      </c>
      <c r="H124" s="133" t="s">
        <v>941</v>
      </c>
      <c r="I124" s="134">
        <v>1</v>
      </c>
      <c r="J124" s="135">
        <v>191383.49</v>
      </c>
      <c r="K124" s="136">
        <v>133808.93</v>
      </c>
      <c r="L124" s="137">
        <v>266450</v>
      </c>
      <c r="M124" s="138">
        <v>0.54</v>
      </c>
      <c r="N124" s="139">
        <v>143880</v>
      </c>
      <c r="O124" s="140"/>
      <c r="P124" s="141"/>
      <c r="Q124" s="142" t="s">
        <v>974</v>
      </c>
    </row>
    <row r="125" ht="15.75" customHeight="1" spans="1:17">
      <c r="A125" s="115" t="s">
        <v>1046</v>
      </c>
      <c r="B125" s="112"/>
      <c r="C125" s="156"/>
      <c r="D125" s="108" t="s">
        <v>1047</v>
      </c>
      <c r="E125" s="108"/>
      <c r="F125" s="132"/>
      <c r="G125" s="119">
        <v>41518</v>
      </c>
      <c r="H125" s="133" t="s">
        <v>941</v>
      </c>
      <c r="I125" s="134">
        <v>1</v>
      </c>
      <c r="J125" s="135">
        <v>38713.06</v>
      </c>
      <c r="K125" s="136">
        <v>29518.66</v>
      </c>
      <c r="L125" s="137">
        <v>52580</v>
      </c>
      <c r="M125" s="138">
        <v>0.73</v>
      </c>
      <c r="N125" s="139">
        <v>38380</v>
      </c>
      <c r="O125" s="140"/>
      <c r="P125" s="141"/>
      <c r="Q125" s="142" t="s">
        <v>974</v>
      </c>
    </row>
    <row r="126" ht="15.75" customHeight="1" spans="1:17">
      <c r="A126" s="115" t="s">
        <v>1048</v>
      </c>
      <c r="B126" s="112"/>
      <c r="C126" s="156"/>
      <c r="D126" s="108" t="s">
        <v>1049</v>
      </c>
      <c r="E126" s="108"/>
      <c r="F126" s="132"/>
      <c r="G126" s="119">
        <v>41579</v>
      </c>
      <c r="H126" s="133" t="s">
        <v>941</v>
      </c>
      <c r="I126" s="134">
        <v>1</v>
      </c>
      <c r="J126" s="135">
        <v>1035.79</v>
      </c>
      <c r="K126" s="136">
        <v>797.99</v>
      </c>
      <c r="L126" s="137">
        <v>1410</v>
      </c>
      <c r="M126" s="138">
        <v>0.73</v>
      </c>
      <c r="N126" s="139">
        <v>1030</v>
      </c>
      <c r="O126" s="140"/>
      <c r="P126" s="141"/>
      <c r="Q126" s="142" t="s">
        <v>974</v>
      </c>
    </row>
    <row r="127" ht="15.75" customHeight="1" spans="1:17">
      <c r="A127" s="115" t="s">
        <v>1050</v>
      </c>
      <c r="B127" s="112"/>
      <c r="C127" s="156"/>
      <c r="D127" s="108" t="s">
        <v>1051</v>
      </c>
      <c r="E127" s="108"/>
      <c r="F127" s="132"/>
      <c r="G127" s="119">
        <v>41699</v>
      </c>
      <c r="H127" s="133" t="s">
        <v>941</v>
      </c>
      <c r="I127" s="134">
        <v>1</v>
      </c>
      <c r="J127" s="135">
        <v>250000</v>
      </c>
      <c r="K127" s="136">
        <v>196562.68</v>
      </c>
      <c r="L127" s="137">
        <v>325420</v>
      </c>
      <c r="M127" s="138">
        <v>0.83</v>
      </c>
      <c r="N127" s="139">
        <v>270100</v>
      </c>
      <c r="O127" s="140"/>
      <c r="P127" s="141"/>
      <c r="Q127" s="142" t="s">
        <v>974</v>
      </c>
    </row>
    <row r="128" ht="15.75" customHeight="1" spans="1:17">
      <c r="A128" s="115" t="s">
        <v>1052</v>
      </c>
      <c r="B128" s="112"/>
      <c r="C128" s="156"/>
      <c r="D128" s="108" t="s">
        <v>1053</v>
      </c>
      <c r="E128" s="108"/>
      <c r="F128" s="132"/>
      <c r="G128" s="119">
        <v>41760</v>
      </c>
      <c r="H128" s="133" t="s">
        <v>941</v>
      </c>
      <c r="I128" s="134">
        <v>1</v>
      </c>
      <c r="J128" s="135">
        <v>85000</v>
      </c>
      <c r="K128" s="136">
        <v>67504.08</v>
      </c>
      <c r="L128" s="137">
        <v>110640</v>
      </c>
      <c r="M128" s="138">
        <v>0.84</v>
      </c>
      <c r="N128" s="139">
        <v>92940</v>
      </c>
      <c r="O128" s="140"/>
      <c r="P128" s="141"/>
      <c r="Q128" s="143" t="s">
        <v>974</v>
      </c>
    </row>
    <row r="129" ht="15.75" customHeight="1" spans="1:17">
      <c r="A129" s="115" t="s">
        <v>1054</v>
      </c>
      <c r="B129" s="112"/>
      <c r="C129" s="156"/>
      <c r="D129" s="108" t="s">
        <v>1055</v>
      </c>
      <c r="E129" s="108"/>
      <c r="F129" s="132"/>
      <c r="G129" s="119">
        <v>41852</v>
      </c>
      <c r="H129" s="133" t="s">
        <v>941</v>
      </c>
      <c r="I129" s="134">
        <v>1</v>
      </c>
      <c r="J129" s="135">
        <v>72744.02</v>
      </c>
      <c r="K129" s="136">
        <v>58634.47</v>
      </c>
      <c r="L129" s="137">
        <v>94690</v>
      </c>
      <c r="M129" s="138">
        <v>0.69</v>
      </c>
      <c r="N129" s="139">
        <v>65340</v>
      </c>
      <c r="O129" s="140"/>
      <c r="P129" s="141"/>
      <c r="Q129" s="142" t="s">
        <v>974</v>
      </c>
    </row>
    <row r="130" ht="15.75" customHeight="1" spans="1:17">
      <c r="A130" s="115" t="s">
        <v>1056</v>
      </c>
      <c r="B130" s="112"/>
      <c r="C130" s="156"/>
      <c r="D130" s="108" t="s">
        <v>1057</v>
      </c>
      <c r="E130" s="108"/>
      <c r="F130" s="132"/>
      <c r="G130" s="119">
        <v>41883</v>
      </c>
      <c r="H130" s="133" t="s">
        <v>941</v>
      </c>
      <c r="I130" s="134">
        <v>1</v>
      </c>
      <c r="J130" s="135">
        <v>288542.3</v>
      </c>
      <c r="K130" s="136">
        <v>233719.1</v>
      </c>
      <c r="L130" s="137">
        <v>375590</v>
      </c>
      <c r="M130" s="138">
        <v>0.78</v>
      </c>
      <c r="N130" s="139">
        <v>292960</v>
      </c>
      <c r="O130" s="140"/>
      <c r="P130" s="141"/>
      <c r="Q130" s="142" t="s">
        <v>974</v>
      </c>
    </row>
    <row r="131" ht="15.75" customHeight="1" spans="1:17">
      <c r="A131" s="115" t="s">
        <v>1058</v>
      </c>
      <c r="B131" s="112"/>
      <c r="C131" s="156"/>
      <c r="D131" s="108" t="s">
        <v>1059</v>
      </c>
      <c r="E131" s="108"/>
      <c r="F131" s="132"/>
      <c r="G131" s="119">
        <v>41699</v>
      </c>
      <c r="H131" s="133" t="s">
        <v>941</v>
      </c>
      <c r="I131" s="134">
        <v>1</v>
      </c>
      <c r="J131" s="135">
        <v>1346774.94</v>
      </c>
      <c r="K131" s="136">
        <v>1058902.02</v>
      </c>
      <c r="L131" s="137">
        <v>1753080</v>
      </c>
      <c r="M131" s="138">
        <v>0.75</v>
      </c>
      <c r="N131" s="139">
        <v>1314810</v>
      </c>
      <c r="O131" s="140"/>
      <c r="P131" s="141"/>
      <c r="Q131" s="142" t="s">
        <v>974</v>
      </c>
    </row>
    <row r="132" ht="15.75" customHeight="1" spans="1:17">
      <c r="A132" s="115" t="s">
        <v>1060</v>
      </c>
      <c r="B132" s="112"/>
      <c r="C132" s="156"/>
      <c r="D132" s="108" t="s">
        <v>1059</v>
      </c>
      <c r="E132" s="108"/>
      <c r="F132" s="132"/>
      <c r="G132" s="119">
        <v>41760</v>
      </c>
      <c r="H132" s="133" t="s">
        <v>941</v>
      </c>
      <c r="I132" s="134">
        <v>1</v>
      </c>
      <c r="J132" s="135">
        <v>23750</v>
      </c>
      <c r="K132" s="136">
        <v>18861.48</v>
      </c>
      <c r="L132" s="137">
        <v>30920</v>
      </c>
      <c r="M132" s="138">
        <v>0.76</v>
      </c>
      <c r="N132" s="139">
        <v>23500</v>
      </c>
      <c r="O132" s="140"/>
      <c r="P132" s="141"/>
      <c r="Q132" s="142" t="s">
        <v>974</v>
      </c>
    </row>
    <row r="133" ht="15.75" customHeight="1" spans="1:17">
      <c r="A133" s="115" t="s">
        <v>1061</v>
      </c>
      <c r="B133" s="112"/>
      <c r="C133" s="156"/>
      <c r="D133" s="108" t="s">
        <v>1062</v>
      </c>
      <c r="E133" s="108"/>
      <c r="F133" s="132"/>
      <c r="G133" s="119">
        <v>42219</v>
      </c>
      <c r="H133" s="133" t="s">
        <v>941</v>
      </c>
      <c r="I133" s="134">
        <v>1</v>
      </c>
      <c r="J133" s="135">
        <v>19095</v>
      </c>
      <c r="K133" s="136">
        <v>16298.54</v>
      </c>
      <c r="L133" s="137">
        <v>23560</v>
      </c>
      <c r="M133" s="138">
        <v>0.82</v>
      </c>
      <c r="N133" s="139">
        <v>19320</v>
      </c>
      <c r="O133" s="140"/>
      <c r="P133" s="141"/>
      <c r="Q133" s="142" t="s">
        <v>974</v>
      </c>
    </row>
    <row r="134" ht="15.75" customHeight="1" spans="1:17">
      <c r="A134" s="115" t="s">
        <v>1063</v>
      </c>
      <c r="B134" s="112"/>
      <c r="C134" s="156"/>
      <c r="D134" s="108" t="s">
        <v>943</v>
      </c>
      <c r="E134" s="108"/>
      <c r="F134" s="132"/>
      <c r="G134" s="119">
        <v>42795</v>
      </c>
      <c r="H134" s="133" t="s">
        <v>941</v>
      </c>
      <c r="I134" s="134">
        <v>1</v>
      </c>
      <c r="J134" s="135">
        <v>90000</v>
      </c>
      <c r="K134" s="136">
        <v>83587.5</v>
      </c>
      <c r="L134" s="137">
        <v>107980</v>
      </c>
      <c r="M134" s="138">
        <v>0.9</v>
      </c>
      <c r="N134" s="139">
        <v>97180</v>
      </c>
      <c r="O134" s="140"/>
      <c r="P134" s="141"/>
      <c r="Q134" s="142" t="s">
        <v>974</v>
      </c>
    </row>
    <row r="135" ht="15.75" customHeight="1" spans="1:17">
      <c r="A135" s="115" t="s">
        <v>1064</v>
      </c>
      <c r="B135" s="112"/>
      <c r="C135" s="156"/>
      <c r="D135" s="108" t="s">
        <v>1065</v>
      </c>
      <c r="E135" s="108"/>
      <c r="F135" s="132"/>
      <c r="G135" s="119">
        <v>43284</v>
      </c>
      <c r="H135" s="133" t="s">
        <v>941</v>
      </c>
      <c r="I135" s="134">
        <v>1</v>
      </c>
      <c r="J135" s="135">
        <v>90000</v>
      </c>
      <c r="K135" s="136">
        <v>87150</v>
      </c>
      <c r="L135" s="137">
        <v>106970</v>
      </c>
      <c r="M135" s="138">
        <v>0.97</v>
      </c>
      <c r="N135" s="139">
        <v>103760</v>
      </c>
      <c r="O135" s="140"/>
      <c r="P135" s="141"/>
      <c r="Q135" s="142" t="s">
        <v>974</v>
      </c>
    </row>
    <row r="136" ht="15.75" customHeight="1" spans="1:17">
      <c r="A136" s="115" t="s">
        <v>1066</v>
      </c>
      <c r="B136" s="112"/>
      <c r="C136" s="156"/>
      <c r="D136" s="108" t="s">
        <v>1067</v>
      </c>
      <c r="E136" s="108"/>
      <c r="F136" s="132"/>
      <c r="G136" s="119">
        <v>41030</v>
      </c>
      <c r="H136" s="133" t="s">
        <v>941</v>
      </c>
      <c r="I136" s="134">
        <v>1</v>
      </c>
      <c r="J136" s="135">
        <v>2100000</v>
      </c>
      <c r="K136" s="136">
        <v>1468250</v>
      </c>
      <c r="L136" s="137">
        <v>2923700</v>
      </c>
      <c r="M136" s="138">
        <v>0.66</v>
      </c>
      <c r="N136" s="139">
        <v>1929640</v>
      </c>
      <c r="O136" s="140"/>
      <c r="P136" s="141"/>
      <c r="Q136" s="142" t="s">
        <v>1068</v>
      </c>
    </row>
    <row r="137" ht="15.75" customHeight="1" spans="1:17">
      <c r="A137" s="115" t="s">
        <v>1069</v>
      </c>
      <c r="B137" s="112"/>
      <c r="C137" s="156"/>
      <c r="D137" s="108" t="s">
        <v>1070</v>
      </c>
      <c r="E137" s="108"/>
      <c r="F137" s="132"/>
      <c r="G137" s="119">
        <v>41275</v>
      </c>
      <c r="H137" s="133" t="s">
        <v>941</v>
      </c>
      <c r="I137" s="134">
        <v>1</v>
      </c>
      <c r="J137" s="135">
        <v>81652.8</v>
      </c>
      <c r="K137" s="136">
        <v>59674.52</v>
      </c>
      <c r="L137" s="137">
        <v>110910</v>
      </c>
      <c r="M137" s="138">
        <v>0.59</v>
      </c>
      <c r="N137" s="139">
        <v>65440</v>
      </c>
      <c r="O137" s="140"/>
      <c r="P137" s="141"/>
      <c r="Q137" s="142" t="s">
        <v>1068</v>
      </c>
    </row>
    <row r="138" ht="15.75" customHeight="1" spans="1:17">
      <c r="A138" s="115" t="s">
        <v>1071</v>
      </c>
      <c r="B138" s="112"/>
      <c r="C138" s="156"/>
      <c r="D138" s="108" t="s">
        <v>1072</v>
      </c>
      <c r="E138" s="108"/>
      <c r="F138" s="132"/>
      <c r="G138" s="119">
        <v>41275</v>
      </c>
      <c r="H138" s="133" t="s">
        <v>941</v>
      </c>
      <c r="I138" s="134">
        <v>1</v>
      </c>
      <c r="J138" s="135">
        <v>99263.45</v>
      </c>
      <c r="K138" s="136">
        <v>72544.89</v>
      </c>
      <c r="L138" s="137">
        <v>134830</v>
      </c>
      <c r="M138" s="138">
        <v>0.69</v>
      </c>
      <c r="N138" s="139">
        <v>93030</v>
      </c>
      <c r="O138" s="140"/>
      <c r="P138" s="141"/>
      <c r="Q138" s="142" t="s">
        <v>1068</v>
      </c>
    </row>
    <row r="139" ht="15.75" customHeight="1" spans="1:17">
      <c r="A139" s="115" t="s">
        <v>1073</v>
      </c>
      <c r="B139" s="112"/>
      <c r="C139" s="156"/>
      <c r="D139" s="108" t="s">
        <v>1074</v>
      </c>
      <c r="E139" s="108"/>
      <c r="F139" s="132"/>
      <c r="G139" s="119">
        <v>41409</v>
      </c>
      <c r="H139" s="133" t="s">
        <v>941</v>
      </c>
      <c r="I139" s="134">
        <v>1</v>
      </c>
      <c r="J139" s="135">
        <v>11057.39</v>
      </c>
      <c r="K139" s="136">
        <v>8256.11</v>
      </c>
      <c r="L139" s="137">
        <v>15020</v>
      </c>
      <c r="M139" s="138">
        <v>0.71</v>
      </c>
      <c r="N139" s="139">
        <v>10660</v>
      </c>
      <c r="O139" s="140"/>
      <c r="P139" s="141"/>
      <c r="Q139" s="142" t="s">
        <v>1068</v>
      </c>
    </row>
    <row r="140" ht="15.75" customHeight="1" spans="1:17">
      <c r="A140" s="115" t="s">
        <v>1075</v>
      </c>
      <c r="B140" s="112"/>
      <c r="C140" s="156"/>
      <c r="D140" s="108" t="s">
        <v>1076</v>
      </c>
      <c r="E140" s="108"/>
      <c r="F140" s="132"/>
      <c r="G140" s="119">
        <v>41518</v>
      </c>
      <c r="H140" s="133" t="s">
        <v>941</v>
      </c>
      <c r="I140" s="134">
        <v>1</v>
      </c>
      <c r="J140" s="135">
        <v>173400</v>
      </c>
      <c r="K140" s="136">
        <v>132217.2</v>
      </c>
      <c r="L140" s="137">
        <v>235530</v>
      </c>
      <c r="M140" s="138">
        <v>0.73</v>
      </c>
      <c r="N140" s="139">
        <v>171940</v>
      </c>
      <c r="O140" s="140"/>
      <c r="P140" s="141"/>
      <c r="Q140" s="142" t="s">
        <v>1068</v>
      </c>
    </row>
    <row r="141" ht="15.75" customHeight="1" spans="1:17">
      <c r="A141" s="115" t="s">
        <v>1077</v>
      </c>
      <c r="B141" s="112"/>
      <c r="C141" s="156"/>
      <c r="D141" s="108" t="s">
        <v>1078</v>
      </c>
      <c r="E141" s="108"/>
      <c r="F141" s="132"/>
      <c r="G141" s="119">
        <v>41548</v>
      </c>
      <c r="H141" s="133" t="s">
        <v>941</v>
      </c>
      <c r="I141" s="134">
        <v>1</v>
      </c>
      <c r="J141" s="135">
        <v>142210.81</v>
      </c>
      <c r="K141" s="136">
        <v>108998.53</v>
      </c>
      <c r="L141" s="137">
        <v>193160</v>
      </c>
      <c r="M141" s="138">
        <v>0.73</v>
      </c>
      <c r="N141" s="139">
        <v>141010</v>
      </c>
      <c r="O141" s="140"/>
      <c r="P141" s="141"/>
      <c r="Q141" s="142" t="s">
        <v>1068</v>
      </c>
    </row>
    <row r="142" ht="15.75" customHeight="1" spans="1:17">
      <c r="A142" s="115" t="s">
        <v>1079</v>
      </c>
      <c r="B142" s="112"/>
      <c r="C142" s="156"/>
      <c r="D142" s="108" t="s">
        <v>962</v>
      </c>
      <c r="E142" s="108"/>
      <c r="F142" s="132"/>
      <c r="G142" s="119">
        <v>41609</v>
      </c>
      <c r="H142" s="133" t="s">
        <v>941</v>
      </c>
      <c r="I142" s="134">
        <v>1</v>
      </c>
      <c r="J142" s="135">
        <v>57873.18</v>
      </c>
      <c r="K142" s="136">
        <v>44815.62</v>
      </c>
      <c r="L142" s="137">
        <v>78610</v>
      </c>
      <c r="M142" s="138">
        <v>0.74</v>
      </c>
      <c r="N142" s="139">
        <v>58170</v>
      </c>
      <c r="O142" s="140"/>
      <c r="P142" s="141"/>
      <c r="Q142" s="142" t="s">
        <v>1068</v>
      </c>
    </row>
    <row r="143" ht="15.75" customHeight="1" spans="1:17">
      <c r="A143" s="115" t="s">
        <v>1080</v>
      </c>
      <c r="B143" s="112"/>
      <c r="C143" s="156"/>
      <c r="D143" s="108" t="s">
        <v>1081</v>
      </c>
      <c r="E143" s="108"/>
      <c r="F143" s="132"/>
      <c r="G143" s="119">
        <v>41671</v>
      </c>
      <c r="H143" s="133" t="s">
        <v>941</v>
      </c>
      <c r="I143" s="134">
        <v>1</v>
      </c>
      <c r="J143" s="135">
        <v>24250</v>
      </c>
      <c r="K143" s="136">
        <v>18970.55</v>
      </c>
      <c r="L143" s="137">
        <v>31570</v>
      </c>
      <c r="M143" s="138">
        <v>0.83</v>
      </c>
      <c r="N143" s="139">
        <v>26200</v>
      </c>
      <c r="O143" s="140"/>
      <c r="P143" s="141"/>
      <c r="Q143" s="142" t="s">
        <v>1068</v>
      </c>
    </row>
    <row r="144" ht="15.75" customHeight="1" spans="1:17">
      <c r="A144" s="115" t="s">
        <v>1082</v>
      </c>
      <c r="B144" s="112"/>
      <c r="C144" s="156"/>
      <c r="D144" s="108" t="s">
        <v>1083</v>
      </c>
      <c r="E144" s="108"/>
      <c r="F144" s="132"/>
      <c r="G144" s="119">
        <v>41671</v>
      </c>
      <c r="H144" s="133" t="s">
        <v>941</v>
      </c>
      <c r="I144" s="134">
        <v>1</v>
      </c>
      <c r="J144" s="135">
        <v>112809.19</v>
      </c>
      <c r="K144" s="136">
        <v>88249.49</v>
      </c>
      <c r="L144" s="137">
        <v>146840</v>
      </c>
      <c r="M144" s="138">
        <v>0.75</v>
      </c>
      <c r="N144" s="139">
        <v>110130</v>
      </c>
      <c r="O144" s="140"/>
      <c r="P144" s="141"/>
      <c r="Q144" s="142" t="s">
        <v>1068</v>
      </c>
    </row>
    <row r="145" ht="15.75" customHeight="1" spans="1:20">
      <c r="A145" s="115" t="s">
        <v>1084</v>
      </c>
      <c r="B145" s="112"/>
      <c r="C145" s="156"/>
      <c r="D145" s="108" t="s">
        <v>1085</v>
      </c>
      <c r="E145" s="108"/>
      <c r="F145" s="132"/>
      <c r="G145" s="119">
        <v>41852</v>
      </c>
      <c r="H145" s="133" t="s">
        <v>941</v>
      </c>
      <c r="I145" s="134">
        <v>1</v>
      </c>
      <c r="J145" s="135">
        <v>6030</v>
      </c>
      <c r="K145" s="136">
        <v>4860.37</v>
      </c>
      <c r="L145" s="137">
        <v>7850</v>
      </c>
      <c r="M145" s="138">
        <v>0.77</v>
      </c>
      <c r="N145" s="139">
        <v>6040</v>
      </c>
      <c r="O145" s="140"/>
      <c r="P145" s="141"/>
      <c r="Q145" s="143" t="s">
        <v>1068</v>
      </c>
    </row>
    <row r="146" ht="15.75" customHeight="1" spans="1:20">
      <c r="A146" s="115" t="s">
        <v>1086</v>
      </c>
      <c r="B146" s="112"/>
      <c r="C146" s="156"/>
      <c r="D146" s="108" t="s">
        <v>1087</v>
      </c>
      <c r="E146" s="108"/>
      <c r="F146" s="132"/>
      <c r="G146" s="119">
        <v>41852</v>
      </c>
      <c r="H146" s="133" t="s">
        <v>941</v>
      </c>
      <c r="I146" s="134">
        <v>2</v>
      </c>
      <c r="J146" s="135">
        <v>111000</v>
      </c>
      <c r="K146" s="136">
        <v>89470.38</v>
      </c>
      <c r="L146" s="137">
        <v>144490</v>
      </c>
      <c r="M146" s="138">
        <v>0.77</v>
      </c>
      <c r="N146" s="139">
        <v>111260</v>
      </c>
      <c r="O146" s="140"/>
      <c r="P146" s="141"/>
      <c r="Q146" s="142" t="s">
        <v>1068</v>
      </c>
    </row>
    <row r="147" ht="15.75" customHeight="1" spans="1:20">
      <c r="A147" s="115" t="s">
        <v>1088</v>
      </c>
      <c r="B147" s="112"/>
      <c r="C147" s="156"/>
      <c r="D147" s="109" t="s">
        <v>1089</v>
      </c>
      <c r="E147" s="108"/>
      <c r="F147" s="132"/>
      <c r="G147" s="119">
        <v>42410</v>
      </c>
      <c r="H147" s="133" t="s">
        <v>941</v>
      </c>
      <c r="I147" s="134">
        <v>2</v>
      </c>
      <c r="J147" s="135">
        <v>20022.25</v>
      </c>
      <c r="K147" s="136">
        <v>17565.5</v>
      </c>
      <c r="L147" s="137">
        <v>24700</v>
      </c>
      <c r="M147" s="138">
        <v>0.79</v>
      </c>
      <c r="N147" s="139">
        <v>19510</v>
      </c>
      <c r="O147" s="140"/>
      <c r="P147" s="141"/>
      <c r="Q147" s="142" t="s">
        <v>1068</v>
      </c>
    </row>
    <row r="148" ht="15.75" customHeight="1" spans="1:20">
      <c r="A148" s="115" t="s">
        <v>1090</v>
      </c>
      <c r="B148" s="112"/>
      <c r="C148" s="159"/>
      <c r="D148" s="108" t="s">
        <v>962</v>
      </c>
      <c r="E148" s="108"/>
      <c r="F148" s="132"/>
      <c r="G148" s="119">
        <v>41609</v>
      </c>
      <c r="H148" s="133" t="s">
        <v>941</v>
      </c>
      <c r="I148" s="134">
        <v>1</v>
      </c>
      <c r="J148" s="135">
        <v>4528.75</v>
      </c>
      <c r="K148" s="136">
        <v>441.28</v>
      </c>
      <c r="L148" s="137">
        <v>6150</v>
      </c>
      <c r="M148" s="138">
        <v>0.74</v>
      </c>
      <c r="N148" s="139">
        <v>4550</v>
      </c>
      <c r="O148" s="140"/>
      <c r="P148" s="141"/>
      <c r="Q148" s="142" t="s">
        <v>1068</v>
      </c>
    </row>
    <row r="149" s="77" customFormat="1" ht="15.75" customHeight="1" spans="1:20">
      <c r="A149" s="115" t="s">
        <v>1091</v>
      </c>
      <c r="B149" s="160"/>
      <c r="C149" s="160"/>
      <c r="D149" s="146" t="s">
        <v>1092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1093</v>
      </c>
      <c r="B150" s="116" t="s">
        <v>1094</v>
      </c>
      <c r="C150" s="117" t="s">
        <v>1095</v>
      </c>
      <c r="D150" s="118" t="s">
        <v>837</v>
      </c>
      <c r="E150" s="118">
        <v>101</v>
      </c>
      <c r="F150" s="118" t="s">
        <v>839</v>
      </c>
      <c r="G150" s="131">
        <v>42826</v>
      </c>
      <c r="H150" s="61" t="s">
        <v>840</v>
      </c>
      <c r="I150" s="120">
        <v>360</v>
      </c>
      <c r="J150" s="121">
        <v>56771331.95</v>
      </c>
      <c r="K150" s="161">
        <v>37052865.53</v>
      </c>
      <c r="L150" s="122">
        <v>235000</v>
      </c>
      <c r="M150" s="123">
        <v>0.88</v>
      </c>
      <c r="N150" s="122">
        <v>206800</v>
      </c>
      <c r="O150" s="124"/>
      <c r="P150" s="125">
        <f t="shared" ref="P150:P213" si="3">L150/I150</f>
        <v>653</v>
      </c>
      <c r="Q150" s="126" t="s">
        <v>1096</v>
      </c>
    </row>
    <row r="151" s="2" customFormat="1" ht="15.75" customHeight="1" spans="1:20">
      <c r="A151" s="115" t="s">
        <v>1097</v>
      </c>
      <c r="B151" s="116"/>
      <c r="C151" s="156"/>
      <c r="D151" s="118" t="s">
        <v>837</v>
      </c>
      <c r="E151" s="118">
        <v>102</v>
      </c>
      <c r="F151" s="118" t="s">
        <v>839</v>
      </c>
      <c r="G151" s="131">
        <v>42826</v>
      </c>
      <c r="H151" s="61" t="s">
        <v>840</v>
      </c>
      <c r="I151" s="120">
        <v>360</v>
      </c>
      <c r="J151" s="129"/>
      <c r="K151" s="129"/>
      <c r="L151" s="122">
        <v>235000</v>
      </c>
      <c r="M151" s="123">
        <v>0.88</v>
      </c>
      <c r="N151" s="122">
        <v>206800</v>
      </c>
      <c r="O151" s="124"/>
      <c r="P151" s="125">
        <f t="shared" si="3"/>
        <v>653</v>
      </c>
      <c r="Q151" s="126" t="s">
        <v>1096</v>
      </c>
    </row>
    <row r="152" s="2" customFormat="1" ht="15.75" customHeight="1" spans="1:20">
      <c r="A152" s="115" t="s">
        <v>1098</v>
      </c>
      <c r="B152" s="116"/>
      <c r="C152" s="156"/>
      <c r="D152" s="118" t="s">
        <v>837</v>
      </c>
      <c r="E152" s="118">
        <v>103</v>
      </c>
      <c r="F152" s="118" t="s">
        <v>839</v>
      </c>
      <c r="G152" s="131">
        <v>42826</v>
      </c>
      <c r="H152" s="61" t="s">
        <v>840</v>
      </c>
      <c r="I152" s="120">
        <v>360</v>
      </c>
      <c r="J152" s="129"/>
      <c r="K152" s="129"/>
      <c r="L152" s="122">
        <v>235000</v>
      </c>
      <c r="M152" s="123">
        <v>0.88</v>
      </c>
      <c r="N152" s="122">
        <v>206800</v>
      </c>
      <c r="O152" s="124"/>
      <c r="P152" s="125">
        <f t="shared" si="3"/>
        <v>653</v>
      </c>
      <c r="Q152" s="126" t="s">
        <v>1096</v>
      </c>
      <c r="T152" s="162"/>
    </row>
    <row r="153" s="2" customFormat="1" ht="15.75" customHeight="1" spans="1:20">
      <c r="A153" s="115" t="s">
        <v>1099</v>
      </c>
      <c r="B153" s="116"/>
      <c r="C153" s="156"/>
      <c r="D153" s="118" t="s">
        <v>837</v>
      </c>
      <c r="E153" s="118">
        <v>104</v>
      </c>
      <c r="F153" s="118" t="s">
        <v>839</v>
      </c>
      <c r="G153" s="131">
        <v>42826</v>
      </c>
      <c r="H153" s="61" t="s">
        <v>840</v>
      </c>
      <c r="I153" s="120">
        <v>360</v>
      </c>
      <c r="J153" s="129"/>
      <c r="K153" s="129"/>
      <c r="L153" s="122">
        <v>235000</v>
      </c>
      <c r="M153" s="123">
        <v>0.88</v>
      </c>
      <c r="N153" s="122">
        <v>206800</v>
      </c>
      <c r="O153" s="124"/>
      <c r="P153" s="125">
        <f t="shared" si="3"/>
        <v>653</v>
      </c>
      <c r="Q153" s="126" t="s">
        <v>1096</v>
      </c>
      <c r="T153" s="162"/>
    </row>
    <row r="154" s="2" customFormat="1" ht="15.75" customHeight="1" spans="1:20">
      <c r="A154" s="115" t="s">
        <v>1100</v>
      </c>
      <c r="B154" s="116"/>
      <c r="C154" s="156"/>
      <c r="D154" s="118" t="s">
        <v>837</v>
      </c>
      <c r="E154" s="118">
        <v>105</v>
      </c>
      <c r="F154" s="118" t="s">
        <v>839</v>
      </c>
      <c r="G154" s="131">
        <v>42826</v>
      </c>
      <c r="H154" s="61" t="s">
        <v>840</v>
      </c>
      <c r="I154" s="120">
        <v>360</v>
      </c>
      <c r="J154" s="129"/>
      <c r="K154" s="129"/>
      <c r="L154" s="122">
        <v>235000</v>
      </c>
      <c r="M154" s="123">
        <v>0.88</v>
      </c>
      <c r="N154" s="122">
        <v>206800</v>
      </c>
      <c r="O154" s="124"/>
      <c r="P154" s="125">
        <f t="shared" si="3"/>
        <v>653</v>
      </c>
      <c r="Q154" s="126" t="s">
        <v>1096</v>
      </c>
      <c r="T154" s="162"/>
    </row>
    <row r="155" s="2" customFormat="1" ht="15.75" customHeight="1" spans="1:20">
      <c r="A155" s="115" t="s">
        <v>1101</v>
      </c>
      <c r="B155" s="116"/>
      <c r="C155" s="156"/>
      <c r="D155" s="118" t="s">
        <v>837</v>
      </c>
      <c r="E155" s="118">
        <v>106</v>
      </c>
      <c r="F155" s="118" t="s">
        <v>839</v>
      </c>
      <c r="G155" s="131">
        <v>42826</v>
      </c>
      <c r="H155" s="61" t="s">
        <v>840</v>
      </c>
      <c r="I155" s="120">
        <v>360</v>
      </c>
      <c r="J155" s="129"/>
      <c r="K155" s="129"/>
      <c r="L155" s="122">
        <v>235000</v>
      </c>
      <c r="M155" s="123">
        <v>0.88</v>
      </c>
      <c r="N155" s="122">
        <v>206800</v>
      </c>
      <c r="O155" s="124"/>
      <c r="P155" s="125">
        <f t="shared" si="3"/>
        <v>653</v>
      </c>
      <c r="Q155" s="126" t="s">
        <v>1096</v>
      </c>
      <c r="T155" s="162"/>
    </row>
    <row r="156" s="2" customFormat="1" ht="15.75" customHeight="1" spans="1:20">
      <c r="A156" s="115" t="s">
        <v>1102</v>
      </c>
      <c r="B156" s="116"/>
      <c r="C156" s="156"/>
      <c r="D156" s="118" t="s">
        <v>837</v>
      </c>
      <c r="E156" s="118">
        <v>107</v>
      </c>
      <c r="F156" s="118" t="s">
        <v>839</v>
      </c>
      <c r="G156" s="131">
        <v>42826</v>
      </c>
      <c r="H156" s="61" t="s">
        <v>840</v>
      </c>
      <c r="I156" s="120">
        <v>360</v>
      </c>
      <c r="J156" s="129"/>
      <c r="K156" s="129"/>
      <c r="L156" s="122">
        <v>235000</v>
      </c>
      <c r="M156" s="123">
        <v>0.88</v>
      </c>
      <c r="N156" s="122">
        <v>206800</v>
      </c>
      <c r="O156" s="124"/>
      <c r="P156" s="125">
        <f t="shared" si="3"/>
        <v>653</v>
      </c>
      <c r="Q156" s="126" t="s">
        <v>1096</v>
      </c>
      <c r="T156" s="162"/>
    </row>
    <row r="157" s="2" customFormat="1" ht="15.75" customHeight="1" spans="1:20">
      <c r="A157" s="115" t="s">
        <v>1103</v>
      </c>
      <c r="B157" s="116"/>
      <c r="C157" s="156"/>
      <c r="D157" s="118" t="s">
        <v>837</v>
      </c>
      <c r="E157" s="118">
        <v>108</v>
      </c>
      <c r="F157" s="118" t="s">
        <v>839</v>
      </c>
      <c r="G157" s="131">
        <v>42826</v>
      </c>
      <c r="H157" s="61" t="s">
        <v>840</v>
      </c>
      <c r="I157" s="120">
        <v>360</v>
      </c>
      <c r="J157" s="129"/>
      <c r="K157" s="129"/>
      <c r="L157" s="122">
        <v>235000</v>
      </c>
      <c r="M157" s="123">
        <v>0.88</v>
      </c>
      <c r="N157" s="122">
        <v>206800</v>
      </c>
      <c r="O157" s="124"/>
      <c r="P157" s="125">
        <f t="shared" si="3"/>
        <v>653</v>
      </c>
      <c r="Q157" s="126" t="s">
        <v>1096</v>
      </c>
      <c r="T157" s="162"/>
    </row>
    <row r="158" s="75" customFormat="1" ht="15.75" customHeight="1" spans="1:20">
      <c r="A158" s="115" t="s">
        <v>1104</v>
      </c>
      <c r="B158" s="116"/>
      <c r="C158" s="156"/>
      <c r="D158" s="118" t="s">
        <v>837</v>
      </c>
      <c r="E158" s="118">
        <v>109</v>
      </c>
      <c r="F158" s="118" t="s">
        <v>839</v>
      </c>
      <c r="G158" s="131">
        <v>42826</v>
      </c>
      <c r="H158" s="61" t="s">
        <v>840</v>
      </c>
      <c r="I158" s="120">
        <v>360</v>
      </c>
      <c r="J158" s="129"/>
      <c r="K158" s="129"/>
      <c r="L158" s="122">
        <v>235000</v>
      </c>
      <c r="M158" s="123">
        <v>0.88</v>
      </c>
      <c r="N158" s="122">
        <v>206800</v>
      </c>
      <c r="O158" s="124"/>
      <c r="P158" s="125">
        <f t="shared" si="3"/>
        <v>653</v>
      </c>
      <c r="Q158" s="126" t="s">
        <v>1096</v>
      </c>
      <c r="T158" s="162"/>
    </row>
    <row r="159" s="2" customFormat="1" ht="15.75" customHeight="1" spans="1:20">
      <c r="A159" s="115" t="s">
        <v>1105</v>
      </c>
      <c r="B159" s="116"/>
      <c r="C159" s="156"/>
      <c r="D159" s="118" t="s">
        <v>837</v>
      </c>
      <c r="E159" s="118">
        <v>110</v>
      </c>
      <c r="F159" s="118" t="s">
        <v>839</v>
      </c>
      <c r="G159" s="131">
        <v>42826</v>
      </c>
      <c r="H159" s="61" t="s">
        <v>840</v>
      </c>
      <c r="I159" s="120">
        <v>360</v>
      </c>
      <c r="J159" s="129"/>
      <c r="K159" s="129"/>
      <c r="L159" s="122">
        <v>235000</v>
      </c>
      <c r="M159" s="123">
        <v>0.88</v>
      </c>
      <c r="N159" s="122">
        <v>206800</v>
      </c>
      <c r="O159" s="124"/>
      <c r="P159" s="125">
        <f t="shared" si="3"/>
        <v>653</v>
      </c>
      <c r="Q159" s="126" t="s">
        <v>1096</v>
      </c>
      <c r="T159" s="162"/>
    </row>
    <row r="160" s="2" customFormat="1" ht="15.75" customHeight="1" spans="1:20">
      <c r="A160" s="115" t="s">
        <v>1106</v>
      </c>
      <c r="B160" s="116"/>
      <c r="C160" s="156"/>
      <c r="D160" s="118" t="s">
        <v>837</v>
      </c>
      <c r="E160" s="118">
        <v>111</v>
      </c>
      <c r="F160" s="118" t="s">
        <v>839</v>
      </c>
      <c r="G160" s="131">
        <v>42826</v>
      </c>
      <c r="H160" s="61" t="s">
        <v>840</v>
      </c>
      <c r="I160" s="120">
        <v>360</v>
      </c>
      <c r="J160" s="129"/>
      <c r="K160" s="129"/>
      <c r="L160" s="122">
        <v>235000</v>
      </c>
      <c r="M160" s="123">
        <v>0.88</v>
      </c>
      <c r="N160" s="122">
        <v>206800</v>
      </c>
      <c r="O160" s="124"/>
      <c r="P160" s="125">
        <f t="shared" si="3"/>
        <v>653</v>
      </c>
      <c r="Q160" s="126" t="s">
        <v>1096</v>
      </c>
      <c r="T160" s="162"/>
    </row>
    <row r="161" s="2" customFormat="1" ht="15.75" customHeight="1" spans="1:20">
      <c r="A161" s="115" t="s">
        <v>1107</v>
      </c>
      <c r="B161" s="116"/>
      <c r="C161" s="156"/>
      <c r="D161" s="118" t="s">
        <v>837</v>
      </c>
      <c r="E161" s="118">
        <v>112</v>
      </c>
      <c r="F161" s="118" t="s">
        <v>839</v>
      </c>
      <c r="G161" s="131">
        <v>42826</v>
      </c>
      <c r="H161" s="61" t="s">
        <v>840</v>
      </c>
      <c r="I161" s="120">
        <v>360</v>
      </c>
      <c r="J161" s="129"/>
      <c r="K161" s="129"/>
      <c r="L161" s="122">
        <v>235000</v>
      </c>
      <c r="M161" s="123">
        <v>0.88</v>
      </c>
      <c r="N161" s="122">
        <v>206800</v>
      </c>
      <c r="O161" s="124"/>
      <c r="P161" s="125">
        <f t="shared" si="3"/>
        <v>653</v>
      </c>
      <c r="Q161" s="126" t="s">
        <v>1096</v>
      </c>
      <c r="T161" s="162"/>
    </row>
    <row r="162" s="2" customFormat="1" ht="15.75" customHeight="1" spans="1:20">
      <c r="A162" s="115" t="s">
        <v>1108</v>
      </c>
      <c r="B162" s="116"/>
      <c r="C162" s="156"/>
      <c r="D162" s="118" t="s">
        <v>837</v>
      </c>
      <c r="E162" s="118">
        <v>113</v>
      </c>
      <c r="F162" s="118" t="s">
        <v>839</v>
      </c>
      <c r="G162" s="131">
        <v>42826</v>
      </c>
      <c r="H162" s="61" t="s">
        <v>840</v>
      </c>
      <c r="I162" s="120">
        <v>360</v>
      </c>
      <c r="J162" s="129"/>
      <c r="K162" s="129"/>
      <c r="L162" s="122">
        <v>235000</v>
      </c>
      <c r="M162" s="123">
        <v>0.88</v>
      </c>
      <c r="N162" s="122">
        <v>206800</v>
      </c>
      <c r="O162" s="124"/>
      <c r="P162" s="125">
        <f t="shared" si="3"/>
        <v>653</v>
      </c>
      <c r="Q162" s="126" t="s">
        <v>1096</v>
      </c>
      <c r="T162" s="162"/>
    </row>
    <row r="163" s="2" customFormat="1" ht="15.75" customHeight="1" spans="1:20">
      <c r="A163" s="115" t="s">
        <v>1109</v>
      </c>
      <c r="B163" s="116"/>
      <c r="C163" s="156"/>
      <c r="D163" s="118" t="s">
        <v>837</v>
      </c>
      <c r="E163" s="118">
        <v>114</v>
      </c>
      <c r="F163" s="118" t="s">
        <v>839</v>
      </c>
      <c r="G163" s="131">
        <v>42826</v>
      </c>
      <c r="H163" s="61" t="s">
        <v>840</v>
      </c>
      <c r="I163" s="120">
        <v>360</v>
      </c>
      <c r="J163" s="129"/>
      <c r="K163" s="129"/>
      <c r="L163" s="122">
        <v>235000</v>
      </c>
      <c r="M163" s="123">
        <v>0.88</v>
      </c>
      <c r="N163" s="122">
        <v>206800</v>
      </c>
      <c r="O163" s="124"/>
      <c r="P163" s="125">
        <f t="shared" si="3"/>
        <v>653</v>
      </c>
      <c r="Q163" s="126" t="s">
        <v>1096</v>
      </c>
      <c r="T163" s="162"/>
    </row>
    <row r="164" s="2" customFormat="1" ht="15.75" customHeight="1" spans="1:20">
      <c r="A164" s="115" t="s">
        <v>1110</v>
      </c>
      <c r="B164" s="116"/>
      <c r="C164" s="156"/>
      <c r="D164" s="118" t="s">
        <v>837</v>
      </c>
      <c r="E164" s="118">
        <v>115</v>
      </c>
      <c r="F164" s="118" t="s">
        <v>839</v>
      </c>
      <c r="G164" s="131">
        <v>42826</v>
      </c>
      <c r="H164" s="61" t="s">
        <v>840</v>
      </c>
      <c r="I164" s="120">
        <v>360</v>
      </c>
      <c r="J164" s="129"/>
      <c r="K164" s="129"/>
      <c r="L164" s="122">
        <v>235000</v>
      </c>
      <c r="M164" s="123">
        <v>0.88</v>
      </c>
      <c r="N164" s="122">
        <v>206800</v>
      </c>
      <c r="O164" s="124"/>
      <c r="P164" s="125">
        <f t="shared" si="3"/>
        <v>653</v>
      </c>
      <c r="Q164" s="126" t="s">
        <v>1096</v>
      </c>
    </row>
    <row r="165" s="2" customFormat="1" ht="15.75" customHeight="1" spans="1:20">
      <c r="A165" s="115" t="s">
        <v>1111</v>
      </c>
      <c r="B165" s="116"/>
      <c r="C165" s="156"/>
      <c r="D165" s="118" t="s">
        <v>837</v>
      </c>
      <c r="E165" s="118">
        <v>116</v>
      </c>
      <c r="F165" s="118" t="s">
        <v>839</v>
      </c>
      <c r="G165" s="131">
        <v>42826</v>
      </c>
      <c r="H165" s="61" t="s">
        <v>840</v>
      </c>
      <c r="I165" s="120">
        <v>360</v>
      </c>
      <c r="J165" s="129"/>
      <c r="K165" s="129"/>
      <c r="L165" s="122">
        <v>235000</v>
      </c>
      <c r="M165" s="123">
        <v>0.88</v>
      </c>
      <c r="N165" s="122">
        <v>206800</v>
      </c>
      <c r="O165" s="124"/>
      <c r="P165" s="125">
        <f t="shared" si="3"/>
        <v>653</v>
      </c>
      <c r="Q165" s="126" t="s">
        <v>1096</v>
      </c>
    </row>
    <row r="166" s="2" customFormat="1" ht="15.75" customHeight="1" spans="1:20">
      <c r="A166" s="115" t="s">
        <v>1112</v>
      </c>
      <c r="B166" s="116"/>
      <c r="C166" s="156"/>
      <c r="D166" s="118" t="s">
        <v>837</v>
      </c>
      <c r="E166" s="118">
        <v>117</v>
      </c>
      <c r="F166" s="118" t="s">
        <v>839</v>
      </c>
      <c r="G166" s="131">
        <v>42826</v>
      </c>
      <c r="H166" s="61" t="s">
        <v>840</v>
      </c>
      <c r="I166" s="120">
        <v>360</v>
      </c>
      <c r="J166" s="129"/>
      <c r="K166" s="129"/>
      <c r="L166" s="122">
        <v>235000</v>
      </c>
      <c r="M166" s="123">
        <v>0.88</v>
      </c>
      <c r="N166" s="122">
        <v>206800</v>
      </c>
      <c r="O166" s="124"/>
      <c r="P166" s="125">
        <f t="shared" si="3"/>
        <v>653</v>
      </c>
      <c r="Q166" s="126" t="s">
        <v>1096</v>
      </c>
    </row>
    <row r="167" s="3" customFormat="1" ht="15.75" customHeight="1" spans="1:20">
      <c r="A167" s="115" t="s">
        <v>1113</v>
      </c>
      <c r="B167" s="116"/>
      <c r="C167" s="156"/>
      <c r="D167" s="118" t="s">
        <v>837</v>
      </c>
      <c r="E167" s="118">
        <v>118</v>
      </c>
      <c r="F167" s="118" t="s">
        <v>839</v>
      </c>
      <c r="G167" s="131">
        <v>42826</v>
      </c>
      <c r="H167" s="61" t="s">
        <v>840</v>
      </c>
      <c r="I167" s="120">
        <v>360</v>
      </c>
      <c r="J167" s="129"/>
      <c r="K167" s="129"/>
      <c r="L167" s="122">
        <v>235000</v>
      </c>
      <c r="M167" s="123">
        <v>0.88</v>
      </c>
      <c r="N167" s="122">
        <v>206800</v>
      </c>
      <c r="O167" s="124"/>
      <c r="P167" s="125">
        <f t="shared" si="3"/>
        <v>653</v>
      </c>
      <c r="Q167" s="126" t="s">
        <v>1096</v>
      </c>
    </row>
    <row r="168" s="3" customFormat="1" ht="15.75" customHeight="1" spans="1:20">
      <c r="A168" s="115" t="s">
        <v>1114</v>
      </c>
      <c r="B168" s="116"/>
      <c r="C168" s="156"/>
      <c r="D168" s="118" t="s">
        <v>837</v>
      </c>
      <c r="E168" s="118">
        <v>119</v>
      </c>
      <c r="F168" s="118" t="s">
        <v>839</v>
      </c>
      <c r="G168" s="131">
        <v>42826</v>
      </c>
      <c r="H168" s="61" t="s">
        <v>840</v>
      </c>
      <c r="I168" s="120">
        <v>360</v>
      </c>
      <c r="J168" s="129"/>
      <c r="K168" s="129"/>
      <c r="L168" s="122">
        <v>235000</v>
      </c>
      <c r="M168" s="123">
        <v>0.88</v>
      </c>
      <c r="N168" s="122">
        <v>206800</v>
      </c>
      <c r="O168" s="124"/>
      <c r="P168" s="125">
        <f t="shared" si="3"/>
        <v>653</v>
      </c>
      <c r="Q168" s="126" t="s">
        <v>1096</v>
      </c>
    </row>
    <row r="169" s="3" customFormat="1" ht="15.75" customHeight="1" spans="1:20">
      <c r="A169" s="115" t="s">
        <v>1115</v>
      </c>
      <c r="B169" s="116"/>
      <c r="C169" s="156"/>
      <c r="D169" s="118" t="s">
        <v>847</v>
      </c>
      <c r="E169" s="118">
        <v>121</v>
      </c>
      <c r="F169" s="118" t="s">
        <v>839</v>
      </c>
      <c r="G169" s="131">
        <v>42826</v>
      </c>
      <c r="H169" s="61" t="s">
        <v>840</v>
      </c>
      <c r="I169" s="120">
        <v>550</v>
      </c>
      <c r="J169" s="129"/>
      <c r="K169" s="129"/>
      <c r="L169" s="122">
        <v>359020</v>
      </c>
      <c r="M169" s="123">
        <v>0.88</v>
      </c>
      <c r="N169" s="122">
        <v>315940</v>
      </c>
      <c r="O169" s="124"/>
      <c r="P169" s="125">
        <f t="shared" si="3"/>
        <v>653</v>
      </c>
      <c r="Q169" s="126" t="s">
        <v>1096</v>
      </c>
    </row>
    <row r="170" s="3" customFormat="1" ht="15.75" customHeight="1" spans="1:20">
      <c r="A170" s="115" t="s">
        <v>1116</v>
      </c>
      <c r="B170" s="116"/>
      <c r="C170" s="156"/>
      <c r="D170" s="118" t="s">
        <v>847</v>
      </c>
      <c r="E170" s="118">
        <v>122</v>
      </c>
      <c r="F170" s="118" t="s">
        <v>839</v>
      </c>
      <c r="G170" s="131">
        <v>42826</v>
      </c>
      <c r="H170" s="61" t="s">
        <v>840</v>
      </c>
      <c r="I170" s="120">
        <v>550</v>
      </c>
      <c r="J170" s="129"/>
      <c r="K170" s="129"/>
      <c r="L170" s="122">
        <v>359020</v>
      </c>
      <c r="M170" s="123">
        <v>0.88</v>
      </c>
      <c r="N170" s="122">
        <v>315940</v>
      </c>
      <c r="O170" s="124"/>
      <c r="P170" s="125">
        <f t="shared" si="3"/>
        <v>653</v>
      </c>
      <c r="Q170" s="126" t="s">
        <v>1096</v>
      </c>
    </row>
    <row r="171" s="3" customFormat="1" ht="15.75" customHeight="1" spans="1:20">
      <c r="A171" s="115" t="s">
        <v>1117</v>
      </c>
      <c r="B171" s="116"/>
      <c r="C171" s="156"/>
      <c r="D171" s="118" t="s">
        <v>847</v>
      </c>
      <c r="E171" s="118">
        <v>123</v>
      </c>
      <c r="F171" s="118" t="s">
        <v>839</v>
      </c>
      <c r="G171" s="131">
        <v>42826</v>
      </c>
      <c r="H171" s="61" t="s">
        <v>840</v>
      </c>
      <c r="I171" s="120">
        <v>550</v>
      </c>
      <c r="J171" s="129"/>
      <c r="K171" s="129"/>
      <c r="L171" s="122">
        <v>359020</v>
      </c>
      <c r="M171" s="123">
        <v>0.88</v>
      </c>
      <c r="N171" s="122">
        <v>315940</v>
      </c>
      <c r="O171" s="124"/>
      <c r="P171" s="125">
        <f t="shared" si="3"/>
        <v>653</v>
      </c>
      <c r="Q171" s="126" t="s">
        <v>1096</v>
      </c>
    </row>
    <row r="172" s="3" customFormat="1" ht="15.75" customHeight="1" spans="1:20">
      <c r="A172" s="115" t="s">
        <v>1118</v>
      </c>
      <c r="B172" s="116"/>
      <c r="C172" s="156"/>
      <c r="D172" s="118" t="s">
        <v>847</v>
      </c>
      <c r="E172" s="118">
        <v>124</v>
      </c>
      <c r="F172" s="118" t="s">
        <v>839</v>
      </c>
      <c r="G172" s="131">
        <v>42826</v>
      </c>
      <c r="H172" s="61" t="s">
        <v>840</v>
      </c>
      <c r="I172" s="120">
        <v>550</v>
      </c>
      <c r="J172" s="129"/>
      <c r="K172" s="129"/>
      <c r="L172" s="122">
        <v>359020</v>
      </c>
      <c r="M172" s="123">
        <v>0.88</v>
      </c>
      <c r="N172" s="122">
        <v>315940</v>
      </c>
      <c r="O172" s="124"/>
      <c r="P172" s="125">
        <f t="shared" si="3"/>
        <v>653</v>
      </c>
      <c r="Q172" s="126" t="s">
        <v>1096</v>
      </c>
    </row>
    <row r="173" s="2" customFormat="1" ht="15.75" customHeight="1" spans="1:20">
      <c r="A173" s="115" t="s">
        <v>1119</v>
      </c>
      <c r="B173" s="116"/>
      <c r="C173" s="156"/>
      <c r="D173" s="118" t="s">
        <v>847</v>
      </c>
      <c r="E173" s="118">
        <v>125</v>
      </c>
      <c r="F173" s="118" t="s">
        <v>839</v>
      </c>
      <c r="G173" s="131">
        <v>42826</v>
      </c>
      <c r="H173" s="61" t="s">
        <v>840</v>
      </c>
      <c r="I173" s="120">
        <v>550</v>
      </c>
      <c r="J173" s="129"/>
      <c r="K173" s="129"/>
      <c r="L173" s="122">
        <v>359020</v>
      </c>
      <c r="M173" s="123">
        <v>0.88</v>
      </c>
      <c r="N173" s="122">
        <v>315940</v>
      </c>
      <c r="O173" s="124"/>
      <c r="P173" s="125">
        <f t="shared" si="3"/>
        <v>653</v>
      </c>
      <c r="Q173" s="126" t="s">
        <v>1096</v>
      </c>
    </row>
    <row r="174" s="2" customFormat="1" ht="15.75" customHeight="1" spans="1:20">
      <c r="A174" s="115" t="s">
        <v>1120</v>
      </c>
      <c r="B174" s="116"/>
      <c r="C174" s="156"/>
      <c r="D174" s="118" t="s">
        <v>847</v>
      </c>
      <c r="E174" s="118">
        <v>126</v>
      </c>
      <c r="F174" s="118" t="s">
        <v>839</v>
      </c>
      <c r="G174" s="131">
        <v>42826</v>
      </c>
      <c r="H174" s="61" t="s">
        <v>840</v>
      </c>
      <c r="I174" s="120">
        <v>550</v>
      </c>
      <c r="J174" s="129"/>
      <c r="K174" s="129"/>
      <c r="L174" s="122">
        <v>359020</v>
      </c>
      <c r="M174" s="123">
        <v>0.88</v>
      </c>
      <c r="N174" s="122">
        <v>315940</v>
      </c>
      <c r="O174" s="124"/>
      <c r="P174" s="125">
        <f t="shared" si="3"/>
        <v>653</v>
      </c>
      <c r="Q174" s="126" t="s">
        <v>1096</v>
      </c>
    </row>
    <row r="175" s="2" customFormat="1" ht="15.75" customHeight="1" spans="1:20">
      <c r="A175" s="115" t="s">
        <v>1121</v>
      </c>
      <c r="B175" s="116"/>
      <c r="C175" s="156"/>
      <c r="D175" s="118" t="s">
        <v>847</v>
      </c>
      <c r="E175" s="118">
        <v>127</v>
      </c>
      <c r="F175" s="118" t="s">
        <v>839</v>
      </c>
      <c r="G175" s="131">
        <v>42826</v>
      </c>
      <c r="H175" s="61" t="s">
        <v>840</v>
      </c>
      <c r="I175" s="120">
        <v>550</v>
      </c>
      <c r="J175" s="129"/>
      <c r="K175" s="129"/>
      <c r="L175" s="122">
        <v>359020</v>
      </c>
      <c r="M175" s="123">
        <v>0.88</v>
      </c>
      <c r="N175" s="122">
        <v>315940</v>
      </c>
      <c r="O175" s="124"/>
      <c r="P175" s="125">
        <f t="shared" si="3"/>
        <v>653</v>
      </c>
      <c r="Q175" s="126" t="s">
        <v>1096</v>
      </c>
    </row>
    <row r="176" s="2" customFormat="1" ht="15.75" customHeight="1" spans="1:20">
      <c r="A176" s="115" t="s">
        <v>1122</v>
      </c>
      <c r="B176" s="116"/>
      <c r="C176" s="156"/>
      <c r="D176" s="118" t="s">
        <v>847</v>
      </c>
      <c r="E176" s="118">
        <v>128</v>
      </c>
      <c r="F176" s="118" t="s">
        <v>839</v>
      </c>
      <c r="G176" s="131">
        <v>42826</v>
      </c>
      <c r="H176" s="61" t="s">
        <v>840</v>
      </c>
      <c r="I176" s="120">
        <v>550</v>
      </c>
      <c r="J176" s="129"/>
      <c r="K176" s="129"/>
      <c r="L176" s="122">
        <v>359020</v>
      </c>
      <c r="M176" s="123">
        <v>0.88</v>
      </c>
      <c r="N176" s="122">
        <v>315940</v>
      </c>
      <c r="O176" s="124"/>
      <c r="P176" s="125">
        <f t="shared" si="3"/>
        <v>653</v>
      </c>
      <c r="Q176" s="126" t="s">
        <v>1096</v>
      </c>
    </row>
    <row r="177" s="2" customFormat="1" ht="15.75" customHeight="1" spans="1:17">
      <c r="A177" s="115" t="s">
        <v>1123</v>
      </c>
      <c r="B177" s="116"/>
      <c r="C177" s="156"/>
      <c r="D177" s="118" t="s">
        <v>847</v>
      </c>
      <c r="E177" s="118">
        <v>129</v>
      </c>
      <c r="F177" s="118" t="s">
        <v>839</v>
      </c>
      <c r="G177" s="131">
        <v>42826</v>
      </c>
      <c r="H177" s="61" t="s">
        <v>840</v>
      </c>
      <c r="I177" s="120">
        <v>550</v>
      </c>
      <c r="J177" s="129"/>
      <c r="K177" s="129"/>
      <c r="L177" s="122">
        <v>359020</v>
      </c>
      <c r="M177" s="123">
        <v>0.88</v>
      </c>
      <c r="N177" s="122">
        <v>315940</v>
      </c>
      <c r="O177" s="124"/>
      <c r="P177" s="125">
        <f t="shared" si="3"/>
        <v>653</v>
      </c>
      <c r="Q177" s="126" t="s">
        <v>1096</v>
      </c>
    </row>
    <row r="178" s="2" customFormat="1" ht="15.75" customHeight="1" spans="1:17">
      <c r="A178" s="115" t="s">
        <v>1124</v>
      </c>
      <c r="B178" s="116"/>
      <c r="C178" s="156"/>
      <c r="D178" s="118" t="s">
        <v>847</v>
      </c>
      <c r="E178" s="118">
        <v>130</v>
      </c>
      <c r="F178" s="118" t="s">
        <v>839</v>
      </c>
      <c r="G178" s="131">
        <v>42826</v>
      </c>
      <c r="H178" s="61" t="s">
        <v>840</v>
      </c>
      <c r="I178" s="120">
        <v>550</v>
      </c>
      <c r="J178" s="129"/>
      <c r="K178" s="129"/>
      <c r="L178" s="122">
        <v>359020</v>
      </c>
      <c r="M178" s="123">
        <v>0.88</v>
      </c>
      <c r="N178" s="122">
        <v>315940</v>
      </c>
      <c r="O178" s="124"/>
      <c r="P178" s="125">
        <f t="shared" si="3"/>
        <v>653</v>
      </c>
      <c r="Q178" s="126" t="s">
        <v>1096</v>
      </c>
    </row>
    <row r="179" s="2" customFormat="1" ht="15.75" customHeight="1" spans="1:17">
      <c r="A179" s="115" t="s">
        <v>1125</v>
      </c>
      <c r="B179" s="116"/>
      <c r="C179" s="156"/>
      <c r="D179" s="118" t="s">
        <v>847</v>
      </c>
      <c r="E179" s="118">
        <v>131</v>
      </c>
      <c r="F179" s="118" t="s">
        <v>839</v>
      </c>
      <c r="G179" s="131">
        <v>42826</v>
      </c>
      <c r="H179" s="61" t="s">
        <v>840</v>
      </c>
      <c r="I179" s="120">
        <v>550</v>
      </c>
      <c r="J179" s="129"/>
      <c r="K179" s="129"/>
      <c r="L179" s="122">
        <v>359020</v>
      </c>
      <c r="M179" s="123">
        <v>0.88</v>
      </c>
      <c r="N179" s="122">
        <v>315940</v>
      </c>
      <c r="O179" s="124"/>
      <c r="P179" s="125">
        <f t="shared" si="3"/>
        <v>653</v>
      </c>
      <c r="Q179" s="126" t="s">
        <v>1096</v>
      </c>
    </row>
    <row r="180" s="2" customFormat="1" ht="15.75" customHeight="1" spans="1:17">
      <c r="A180" s="115" t="s">
        <v>1126</v>
      </c>
      <c r="B180" s="116"/>
      <c r="C180" s="156"/>
      <c r="D180" s="118" t="s">
        <v>847</v>
      </c>
      <c r="E180" s="118">
        <v>132</v>
      </c>
      <c r="F180" s="118" t="s">
        <v>839</v>
      </c>
      <c r="G180" s="131">
        <v>42826</v>
      </c>
      <c r="H180" s="61" t="s">
        <v>840</v>
      </c>
      <c r="I180" s="120">
        <v>550</v>
      </c>
      <c r="J180" s="129"/>
      <c r="K180" s="129"/>
      <c r="L180" s="122">
        <v>359020</v>
      </c>
      <c r="M180" s="123">
        <v>0.88</v>
      </c>
      <c r="N180" s="122">
        <v>315940</v>
      </c>
      <c r="O180" s="124"/>
      <c r="P180" s="125">
        <f t="shared" si="3"/>
        <v>653</v>
      </c>
      <c r="Q180" s="126" t="s">
        <v>1096</v>
      </c>
    </row>
    <row r="181" s="2" customFormat="1" ht="15.75" customHeight="1" spans="1:17">
      <c r="A181" s="115" t="s">
        <v>1127</v>
      </c>
      <c r="B181" s="116"/>
      <c r="C181" s="156"/>
      <c r="D181" s="118" t="s">
        <v>847</v>
      </c>
      <c r="E181" s="118">
        <v>133</v>
      </c>
      <c r="F181" s="118" t="s">
        <v>839</v>
      </c>
      <c r="G181" s="131">
        <v>42826</v>
      </c>
      <c r="H181" s="61" t="s">
        <v>840</v>
      </c>
      <c r="I181" s="120">
        <v>550</v>
      </c>
      <c r="J181" s="129"/>
      <c r="K181" s="129"/>
      <c r="L181" s="122">
        <v>359020</v>
      </c>
      <c r="M181" s="123">
        <v>0.88</v>
      </c>
      <c r="N181" s="122">
        <v>315940</v>
      </c>
      <c r="O181" s="124"/>
      <c r="P181" s="125">
        <f t="shared" si="3"/>
        <v>653</v>
      </c>
      <c r="Q181" s="126" t="s">
        <v>1096</v>
      </c>
    </row>
    <row r="182" s="2" customFormat="1" ht="15.75" customHeight="1" spans="1:17">
      <c r="A182" s="115" t="s">
        <v>1128</v>
      </c>
      <c r="B182" s="116"/>
      <c r="C182" s="156"/>
      <c r="D182" s="118" t="s">
        <v>847</v>
      </c>
      <c r="E182" s="118">
        <v>134</v>
      </c>
      <c r="F182" s="118" t="s">
        <v>839</v>
      </c>
      <c r="G182" s="131">
        <v>42826</v>
      </c>
      <c r="H182" s="61" t="s">
        <v>840</v>
      </c>
      <c r="I182" s="120">
        <v>550</v>
      </c>
      <c r="J182" s="129"/>
      <c r="K182" s="129"/>
      <c r="L182" s="122">
        <v>359020</v>
      </c>
      <c r="M182" s="123">
        <v>0.88</v>
      </c>
      <c r="N182" s="122">
        <v>315940</v>
      </c>
      <c r="O182" s="124"/>
      <c r="P182" s="125">
        <f t="shared" si="3"/>
        <v>653</v>
      </c>
      <c r="Q182" s="126" t="s">
        <v>1096</v>
      </c>
    </row>
    <row r="183" s="2" customFormat="1" ht="15.75" customHeight="1" spans="1:17">
      <c r="A183" s="115" t="s">
        <v>1129</v>
      </c>
      <c r="B183" s="116"/>
      <c r="C183" s="156"/>
      <c r="D183" s="118" t="s">
        <v>847</v>
      </c>
      <c r="E183" s="118">
        <v>135</v>
      </c>
      <c r="F183" s="118" t="s">
        <v>839</v>
      </c>
      <c r="G183" s="131">
        <v>42826</v>
      </c>
      <c r="H183" s="61" t="s">
        <v>840</v>
      </c>
      <c r="I183" s="120">
        <v>550</v>
      </c>
      <c r="J183" s="129"/>
      <c r="K183" s="129"/>
      <c r="L183" s="122">
        <v>359020</v>
      </c>
      <c r="M183" s="123">
        <v>0.88</v>
      </c>
      <c r="N183" s="122">
        <v>315940</v>
      </c>
      <c r="O183" s="124"/>
      <c r="P183" s="125">
        <f t="shared" si="3"/>
        <v>653</v>
      </c>
      <c r="Q183" s="126" t="s">
        <v>1096</v>
      </c>
    </row>
    <row r="184" s="2" customFormat="1" ht="15.75" customHeight="1" spans="1:17">
      <c r="A184" s="115" t="s">
        <v>1130</v>
      </c>
      <c r="B184" s="116"/>
      <c r="C184" s="156"/>
      <c r="D184" s="118" t="s">
        <v>847</v>
      </c>
      <c r="E184" s="118">
        <v>136</v>
      </c>
      <c r="F184" s="118" t="s">
        <v>839</v>
      </c>
      <c r="G184" s="131">
        <v>42826</v>
      </c>
      <c r="H184" s="61" t="s">
        <v>840</v>
      </c>
      <c r="I184" s="120">
        <v>550</v>
      </c>
      <c r="J184" s="129"/>
      <c r="K184" s="129"/>
      <c r="L184" s="122">
        <v>359020</v>
      </c>
      <c r="M184" s="123">
        <v>0.88</v>
      </c>
      <c r="N184" s="122">
        <v>315940</v>
      </c>
      <c r="O184" s="124"/>
      <c r="P184" s="125">
        <f t="shared" si="3"/>
        <v>653</v>
      </c>
      <c r="Q184" s="126" t="s">
        <v>1096</v>
      </c>
    </row>
    <row r="185" s="75" customFormat="1" ht="15.75" customHeight="1" spans="1:17">
      <c r="A185" s="115" t="s">
        <v>1131</v>
      </c>
      <c r="B185" s="116"/>
      <c r="C185" s="156"/>
      <c r="D185" s="118" t="s">
        <v>847</v>
      </c>
      <c r="E185" s="118">
        <v>137</v>
      </c>
      <c r="F185" s="118" t="s">
        <v>839</v>
      </c>
      <c r="G185" s="131">
        <v>42826</v>
      </c>
      <c r="H185" s="61" t="s">
        <v>840</v>
      </c>
      <c r="I185" s="120">
        <v>550</v>
      </c>
      <c r="J185" s="129"/>
      <c r="K185" s="129"/>
      <c r="L185" s="122">
        <v>359020</v>
      </c>
      <c r="M185" s="123">
        <v>0.88</v>
      </c>
      <c r="N185" s="122">
        <v>315940</v>
      </c>
      <c r="O185" s="124"/>
      <c r="P185" s="125">
        <f t="shared" si="3"/>
        <v>653</v>
      </c>
      <c r="Q185" s="126" t="s">
        <v>1096</v>
      </c>
    </row>
    <row r="186" s="2" customFormat="1" ht="15.75" customHeight="1" spans="1:17">
      <c r="A186" s="115" t="s">
        <v>1132</v>
      </c>
      <c r="B186" s="116"/>
      <c r="C186" s="156"/>
      <c r="D186" s="118" t="s">
        <v>847</v>
      </c>
      <c r="E186" s="118">
        <v>138</v>
      </c>
      <c r="F186" s="118" t="s">
        <v>839</v>
      </c>
      <c r="G186" s="131">
        <v>42826</v>
      </c>
      <c r="H186" s="61" t="s">
        <v>840</v>
      </c>
      <c r="I186" s="120">
        <v>550</v>
      </c>
      <c r="J186" s="129"/>
      <c r="K186" s="129"/>
      <c r="L186" s="122">
        <v>359020</v>
      </c>
      <c r="M186" s="123">
        <v>0.88</v>
      </c>
      <c r="N186" s="122">
        <v>315940</v>
      </c>
      <c r="O186" s="124"/>
      <c r="P186" s="125">
        <f t="shared" si="3"/>
        <v>653</v>
      </c>
      <c r="Q186" s="126" t="s">
        <v>1096</v>
      </c>
    </row>
    <row r="187" s="2" customFormat="1" ht="15.75" customHeight="1" spans="1:17">
      <c r="A187" s="115" t="s">
        <v>1133</v>
      </c>
      <c r="B187" s="116"/>
      <c r="C187" s="156"/>
      <c r="D187" s="118" t="s">
        <v>837</v>
      </c>
      <c r="E187" s="130">
        <v>201</v>
      </c>
      <c r="F187" s="118" t="s">
        <v>839</v>
      </c>
      <c r="G187" s="131">
        <v>43374</v>
      </c>
      <c r="H187" s="61" t="s">
        <v>840</v>
      </c>
      <c r="I187" s="120">
        <v>300</v>
      </c>
      <c r="J187" s="129"/>
      <c r="K187" s="129"/>
      <c r="L187" s="122">
        <v>195830</v>
      </c>
      <c r="M187" s="123">
        <v>0.92</v>
      </c>
      <c r="N187" s="122">
        <v>180160</v>
      </c>
      <c r="O187" s="124"/>
      <c r="P187" s="125">
        <f t="shared" si="3"/>
        <v>653</v>
      </c>
      <c r="Q187" s="126" t="s">
        <v>1096</v>
      </c>
    </row>
    <row r="188" s="2" customFormat="1" ht="15.75" customHeight="1" spans="1:17">
      <c r="A188" s="115" t="s">
        <v>1134</v>
      </c>
      <c r="B188" s="116"/>
      <c r="C188" s="156"/>
      <c r="D188" s="118" t="s">
        <v>837</v>
      </c>
      <c r="E188" s="130">
        <v>202</v>
      </c>
      <c r="F188" s="118" t="s">
        <v>839</v>
      </c>
      <c r="G188" s="131">
        <v>43374</v>
      </c>
      <c r="H188" s="61" t="s">
        <v>840</v>
      </c>
      <c r="I188" s="120">
        <v>300</v>
      </c>
      <c r="J188" s="129"/>
      <c r="K188" s="129"/>
      <c r="L188" s="122">
        <v>195830</v>
      </c>
      <c r="M188" s="123">
        <v>0.92</v>
      </c>
      <c r="N188" s="122">
        <v>180160</v>
      </c>
      <c r="O188" s="124"/>
      <c r="P188" s="125">
        <f t="shared" si="3"/>
        <v>653</v>
      </c>
      <c r="Q188" s="126" t="s">
        <v>1096</v>
      </c>
    </row>
    <row r="189" s="2" customFormat="1" ht="15.75" customHeight="1" spans="1:17">
      <c r="A189" s="115" t="s">
        <v>1135</v>
      </c>
      <c r="B189" s="116"/>
      <c r="C189" s="156"/>
      <c r="D189" s="118" t="s">
        <v>837</v>
      </c>
      <c r="E189" s="130">
        <v>203</v>
      </c>
      <c r="F189" s="118" t="s">
        <v>839</v>
      </c>
      <c r="G189" s="131">
        <v>43374</v>
      </c>
      <c r="H189" s="61" t="s">
        <v>840</v>
      </c>
      <c r="I189" s="120">
        <v>300</v>
      </c>
      <c r="J189" s="129"/>
      <c r="K189" s="129"/>
      <c r="L189" s="122">
        <v>195830</v>
      </c>
      <c r="M189" s="123">
        <v>0.92</v>
      </c>
      <c r="N189" s="122">
        <v>180160</v>
      </c>
      <c r="O189" s="124"/>
      <c r="P189" s="125">
        <f t="shared" si="3"/>
        <v>653</v>
      </c>
      <c r="Q189" s="126" t="s">
        <v>1096</v>
      </c>
    </row>
    <row r="190" s="2" customFormat="1" ht="15.75" customHeight="1" spans="1:17">
      <c r="A190" s="115" t="s">
        <v>1136</v>
      </c>
      <c r="B190" s="116"/>
      <c r="C190" s="156"/>
      <c r="D190" s="118" t="s">
        <v>837</v>
      </c>
      <c r="E190" s="130">
        <v>204</v>
      </c>
      <c r="F190" s="118" t="s">
        <v>839</v>
      </c>
      <c r="G190" s="131">
        <v>43374</v>
      </c>
      <c r="H190" s="61" t="s">
        <v>840</v>
      </c>
      <c r="I190" s="120">
        <v>260</v>
      </c>
      <c r="J190" s="129"/>
      <c r="K190" s="129"/>
      <c r="L190" s="122">
        <v>169720</v>
      </c>
      <c r="M190" s="123">
        <v>0.92</v>
      </c>
      <c r="N190" s="122">
        <v>156140</v>
      </c>
      <c r="O190" s="124"/>
      <c r="P190" s="125">
        <f t="shared" si="3"/>
        <v>653</v>
      </c>
      <c r="Q190" s="126" t="s">
        <v>1096</v>
      </c>
    </row>
    <row r="191" s="2" customFormat="1" ht="15.75" customHeight="1" spans="1:17">
      <c r="A191" s="115" t="s">
        <v>1137</v>
      </c>
      <c r="B191" s="116"/>
      <c r="C191" s="156"/>
      <c r="D191" s="118" t="s">
        <v>837</v>
      </c>
      <c r="E191" s="130">
        <v>205</v>
      </c>
      <c r="F191" s="118" t="s">
        <v>839</v>
      </c>
      <c r="G191" s="131">
        <v>43374</v>
      </c>
      <c r="H191" s="61" t="s">
        <v>840</v>
      </c>
      <c r="I191" s="120">
        <v>260</v>
      </c>
      <c r="J191" s="129"/>
      <c r="K191" s="129"/>
      <c r="L191" s="122">
        <v>169720</v>
      </c>
      <c r="M191" s="123">
        <v>0.92</v>
      </c>
      <c r="N191" s="122">
        <v>156140</v>
      </c>
      <c r="O191" s="124"/>
      <c r="P191" s="125">
        <f t="shared" si="3"/>
        <v>653</v>
      </c>
      <c r="Q191" s="126" t="s">
        <v>1096</v>
      </c>
    </row>
    <row r="192" s="2" customFormat="1" ht="15.75" customHeight="1" spans="1:17">
      <c r="A192" s="115" t="s">
        <v>1138</v>
      </c>
      <c r="B192" s="116"/>
      <c r="C192" s="156"/>
      <c r="D192" s="118" t="s">
        <v>837</v>
      </c>
      <c r="E192" s="130">
        <v>206</v>
      </c>
      <c r="F192" s="118" t="s">
        <v>839</v>
      </c>
      <c r="G192" s="131">
        <v>43374</v>
      </c>
      <c r="H192" s="61" t="s">
        <v>840</v>
      </c>
      <c r="I192" s="120">
        <v>260</v>
      </c>
      <c r="J192" s="129"/>
      <c r="K192" s="129"/>
      <c r="L192" s="122">
        <v>169720</v>
      </c>
      <c r="M192" s="123">
        <v>0.92</v>
      </c>
      <c r="N192" s="122">
        <v>156140</v>
      </c>
      <c r="O192" s="124"/>
      <c r="P192" s="125">
        <f t="shared" si="3"/>
        <v>653</v>
      </c>
      <c r="Q192" s="126" t="s">
        <v>1096</v>
      </c>
    </row>
    <row r="193" s="2" customFormat="1" ht="15.75" customHeight="1" spans="1:17">
      <c r="A193" s="115" t="s">
        <v>1139</v>
      </c>
      <c r="B193" s="116"/>
      <c r="C193" s="156"/>
      <c r="D193" s="118" t="s">
        <v>837</v>
      </c>
      <c r="E193" s="130">
        <v>207</v>
      </c>
      <c r="F193" s="118" t="s">
        <v>839</v>
      </c>
      <c r="G193" s="131">
        <v>43374</v>
      </c>
      <c r="H193" s="61" t="s">
        <v>840</v>
      </c>
      <c r="I193" s="120">
        <v>260</v>
      </c>
      <c r="J193" s="129"/>
      <c r="K193" s="129"/>
      <c r="L193" s="122">
        <v>169720</v>
      </c>
      <c r="M193" s="123">
        <v>0.92</v>
      </c>
      <c r="N193" s="122">
        <v>156140</v>
      </c>
      <c r="O193" s="124"/>
      <c r="P193" s="125">
        <f t="shared" si="3"/>
        <v>653</v>
      </c>
      <c r="Q193" s="126" t="s">
        <v>1096</v>
      </c>
    </row>
    <row r="194" s="2" customFormat="1" ht="15.75" customHeight="1" spans="1:17">
      <c r="A194" s="115" t="s">
        <v>1140</v>
      </c>
      <c r="B194" s="116"/>
      <c r="C194" s="156"/>
      <c r="D194" s="118" t="s">
        <v>837</v>
      </c>
      <c r="E194" s="130">
        <v>208</v>
      </c>
      <c r="F194" s="118" t="s">
        <v>839</v>
      </c>
      <c r="G194" s="131">
        <v>43374</v>
      </c>
      <c r="H194" s="61" t="s">
        <v>840</v>
      </c>
      <c r="I194" s="120">
        <v>260</v>
      </c>
      <c r="J194" s="129"/>
      <c r="K194" s="129"/>
      <c r="L194" s="122">
        <v>169720</v>
      </c>
      <c r="M194" s="123">
        <v>0.92</v>
      </c>
      <c r="N194" s="122">
        <v>156140</v>
      </c>
      <c r="O194" s="124"/>
      <c r="P194" s="125">
        <f t="shared" si="3"/>
        <v>653</v>
      </c>
      <c r="Q194" s="126" t="s">
        <v>1096</v>
      </c>
    </row>
    <row r="195" s="2" customFormat="1" ht="15.75" customHeight="1" spans="1:17">
      <c r="A195" s="115" t="s">
        <v>1141</v>
      </c>
      <c r="B195" s="116"/>
      <c r="C195" s="156"/>
      <c r="D195" s="118" t="s">
        <v>837</v>
      </c>
      <c r="E195" s="130">
        <v>109</v>
      </c>
      <c r="F195" s="118" t="s">
        <v>839</v>
      </c>
      <c r="G195" s="131">
        <v>43374</v>
      </c>
      <c r="H195" s="61" t="s">
        <v>840</v>
      </c>
      <c r="I195" s="120">
        <v>260</v>
      </c>
      <c r="J195" s="129"/>
      <c r="K195" s="129"/>
      <c r="L195" s="122">
        <v>169720</v>
      </c>
      <c r="M195" s="123">
        <v>0.92</v>
      </c>
      <c r="N195" s="122">
        <v>156140</v>
      </c>
      <c r="O195" s="124"/>
      <c r="P195" s="125">
        <f t="shared" si="3"/>
        <v>653</v>
      </c>
      <c r="Q195" s="126" t="s">
        <v>1096</v>
      </c>
    </row>
    <row r="196" s="2" customFormat="1" ht="15.75" customHeight="1" spans="1:17">
      <c r="A196" s="115" t="s">
        <v>1142</v>
      </c>
      <c r="B196" s="116"/>
      <c r="C196" s="156"/>
      <c r="D196" s="130" t="s">
        <v>847</v>
      </c>
      <c r="E196" s="130">
        <v>209</v>
      </c>
      <c r="F196" s="118" t="s">
        <v>839</v>
      </c>
      <c r="G196" s="131">
        <v>43374</v>
      </c>
      <c r="H196" s="61" t="s">
        <v>840</v>
      </c>
      <c r="I196" s="120">
        <v>240</v>
      </c>
      <c r="J196" s="129"/>
      <c r="K196" s="129"/>
      <c r="L196" s="122">
        <v>156670</v>
      </c>
      <c r="M196" s="123">
        <v>0.92</v>
      </c>
      <c r="N196" s="122">
        <v>144140</v>
      </c>
      <c r="O196" s="124"/>
      <c r="P196" s="125">
        <f t="shared" si="3"/>
        <v>653</v>
      </c>
      <c r="Q196" s="126" t="s">
        <v>1096</v>
      </c>
    </row>
    <row r="197" s="2" customFormat="1" ht="15.75" customHeight="1" spans="1:17">
      <c r="A197" s="115" t="s">
        <v>1143</v>
      </c>
      <c r="B197" s="116"/>
      <c r="C197" s="156"/>
      <c r="D197" s="130" t="s">
        <v>847</v>
      </c>
      <c r="E197" s="130">
        <v>210</v>
      </c>
      <c r="F197" s="118" t="s">
        <v>839</v>
      </c>
      <c r="G197" s="131">
        <v>43374</v>
      </c>
      <c r="H197" s="61" t="s">
        <v>840</v>
      </c>
      <c r="I197" s="120">
        <v>240</v>
      </c>
      <c r="J197" s="129"/>
      <c r="K197" s="129"/>
      <c r="L197" s="122">
        <v>156670</v>
      </c>
      <c r="M197" s="123">
        <v>0.92</v>
      </c>
      <c r="N197" s="122">
        <v>144140</v>
      </c>
      <c r="O197" s="124"/>
      <c r="P197" s="125">
        <f t="shared" si="3"/>
        <v>653</v>
      </c>
      <c r="Q197" s="126" t="s">
        <v>1096</v>
      </c>
    </row>
    <row r="198" s="2" customFormat="1" ht="15.75" customHeight="1" spans="1:17">
      <c r="A198" s="115" t="s">
        <v>1144</v>
      </c>
      <c r="B198" s="116"/>
      <c r="C198" s="156"/>
      <c r="D198" s="130" t="s">
        <v>847</v>
      </c>
      <c r="E198" s="130">
        <v>211</v>
      </c>
      <c r="F198" s="118" t="s">
        <v>839</v>
      </c>
      <c r="G198" s="131">
        <v>43374</v>
      </c>
      <c r="H198" s="61" t="s">
        <v>840</v>
      </c>
      <c r="I198" s="120">
        <v>240</v>
      </c>
      <c r="J198" s="129"/>
      <c r="K198" s="129"/>
      <c r="L198" s="122">
        <v>156670</v>
      </c>
      <c r="M198" s="123">
        <v>0.92</v>
      </c>
      <c r="N198" s="122">
        <v>144140</v>
      </c>
      <c r="O198" s="124"/>
      <c r="P198" s="125">
        <f t="shared" si="3"/>
        <v>653</v>
      </c>
      <c r="Q198" s="126" t="s">
        <v>1096</v>
      </c>
    </row>
    <row r="199" s="2" customFormat="1" ht="15.75" customHeight="1" spans="1:17">
      <c r="A199" s="115" t="s">
        <v>1145</v>
      </c>
      <c r="B199" s="116"/>
      <c r="C199" s="156"/>
      <c r="D199" s="130" t="s">
        <v>847</v>
      </c>
      <c r="E199" s="130">
        <v>212</v>
      </c>
      <c r="F199" s="118" t="s">
        <v>839</v>
      </c>
      <c r="G199" s="131">
        <v>43374</v>
      </c>
      <c r="H199" s="61" t="s">
        <v>840</v>
      </c>
      <c r="I199" s="120">
        <v>240</v>
      </c>
      <c r="J199" s="129"/>
      <c r="K199" s="129"/>
      <c r="L199" s="122">
        <v>156670</v>
      </c>
      <c r="M199" s="123">
        <v>0.92</v>
      </c>
      <c r="N199" s="122">
        <v>144140</v>
      </c>
      <c r="O199" s="124"/>
      <c r="P199" s="125">
        <f t="shared" si="3"/>
        <v>653</v>
      </c>
      <c r="Q199" s="126" t="s">
        <v>1096</v>
      </c>
    </row>
    <row r="200" s="75" customFormat="1" ht="15.75" customHeight="1" spans="1:17">
      <c r="A200" s="115" t="s">
        <v>1146</v>
      </c>
      <c r="B200" s="116"/>
      <c r="C200" s="156"/>
      <c r="D200" s="130" t="s">
        <v>847</v>
      </c>
      <c r="E200" s="130">
        <v>213</v>
      </c>
      <c r="F200" s="118" t="s">
        <v>839</v>
      </c>
      <c r="G200" s="131">
        <v>43374</v>
      </c>
      <c r="H200" s="61" t="s">
        <v>840</v>
      </c>
      <c r="I200" s="120">
        <v>240</v>
      </c>
      <c r="J200" s="129"/>
      <c r="K200" s="129"/>
      <c r="L200" s="122">
        <v>156670</v>
      </c>
      <c r="M200" s="123">
        <v>0.92</v>
      </c>
      <c r="N200" s="122">
        <v>144140</v>
      </c>
      <c r="O200" s="124"/>
      <c r="P200" s="125">
        <f t="shared" si="3"/>
        <v>653</v>
      </c>
      <c r="Q200" s="126" t="s">
        <v>1096</v>
      </c>
    </row>
    <row r="201" s="2" customFormat="1" ht="15.75" customHeight="1" spans="1:17">
      <c r="A201" s="115" t="s">
        <v>1147</v>
      </c>
      <c r="B201" s="116"/>
      <c r="C201" s="156"/>
      <c r="D201" s="130" t="s">
        <v>847</v>
      </c>
      <c r="E201" s="130">
        <v>214</v>
      </c>
      <c r="F201" s="118" t="s">
        <v>839</v>
      </c>
      <c r="G201" s="131">
        <v>43374</v>
      </c>
      <c r="H201" s="61" t="s">
        <v>840</v>
      </c>
      <c r="I201" s="120">
        <v>240</v>
      </c>
      <c r="J201" s="129"/>
      <c r="K201" s="129"/>
      <c r="L201" s="122">
        <v>156670</v>
      </c>
      <c r="M201" s="123">
        <v>0.92</v>
      </c>
      <c r="N201" s="122">
        <v>144140</v>
      </c>
      <c r="O201" s="124"/>
      <c r="P201" s="125">
        <f t="shared" si="3"/>
        <v>653</v>
      </c>
      <c r="Q201" s="126" t="s">
        <v>1096</v>
      </c>
    </row>
    <row r="202" s="2" customFormat="1" ht="15.75" customHeight="1" spans="1:17">
      <c r="A202" s="115" t="s">
        <v>1148</v>
      </c>
      <c r="B202" s="116"/>
      <c r="C202" s="156"/>
      <c r="D202" s="130" t="s">
        <v>847</v>
      </c>
      <c r="E202" s="130">
        <v>215</v>
      </c>
      <c r="F202" s="118" t="s">
        <v>839</v>
      </c>
      <c r="G202" s="131">
        <v>43374</v>
      </c>
      <c r="H202" s="61" t="s">
        <v>840</v>
      </c>
      <c r="I202" s="120">
        <v>240</v>
      </c>
      <c r="J202" s="129"/>
      <c r="K202" s="129"/>
      <c r="L202" s="122">
        <v>156670</v>
      </c>
      <c r="M202" s="123">
        <v>0.92</v>
      </c>
      <c r="N202" s="122">
        <v>144140</v>
      </c>
      <c r="O202" s="124"/>
      <c r="P202" s="125">
        <f t="shared" si="3"/>
        <v>653</v>
      </c>
      <c r="Q202" s="126" t="s">
        <v>1096</v>
      </c>
    </row>
    <row r="203" s="2" customFormat="1" ht="15.75" customHeight="1" spans="1:17">
      <c r="A203" s="115" t="s">
        <v>1149</v>
      </c>
      <c r="B203" s="116"/>
      <c r="C203" s="156"/>
      <c r="D203" s="130" t="s">
        <v>847</v>
      </c>
      <c r="E203" s="130">
        <v>216</v>
      </c>
      <c r="F203" s="118" t="s">
        <v>839</v>
      </c>
      <c r="G203" s="131">
        <v>43374</v>
      </c>
      <c r="H203" s="61" t="s">
        <v>840</v>
      </c>
      <c r="I203" s="120">
        <v>240</v>
      </c>
      <c r="J203" s="129"/>
      <c r="K203" s="129"/>
      <c r="L203" s="122">
        <v>156670</v>
      </c>
      <c r="M203" s="123">
        <v>0.92</v>
      </c>
      <c r="N203" s="122">
        <v>144140</v>
      </c>
      <c r="O203" s="124"/>
      <c r="P203" s="125">
        <f t="shared" si="3"/>
        <v>653</v>
      </c>
      <c r="Q203" s="126" t="s">
        <v>1096</v>
      </c>
    </row>
    <row r="204" s="2" customFormat="1" ht="15.75" customHeight="1" spans="1:17">
      <c r="A204" s="115" t="s">
        <v>1150</v>
      </c>
      <c r="B204" s="116"/>
      <c r="C204" s="156"/>
      <c r="D204" s="130" t="s">
        <v>847</v>
      </c>
      <c r="E204" s="130">
        <v>217</v>
      </c>
      <c r="F204" s="118" t="s">
        <v>839</v>
      </c>
      <c r="G204" s="131">
        <v>43374</v>
      </c>
      <c r="H204" s="61" t="s">
        <v>840</v>
      </c>
      <c r="I204" s="120">
        <v>240</v>
      </c>
      <c r="J204" s="129"/>
      <c r="K204" s="129"/>
      <c r="L204" s="122">
        <v>156670</v>
      </c>
      <c r="M204" s="123">
        <v>0.92</v>
      </c>
      <c r="N204" s="122">
        <v>144140</v>
      </c>
      <c r="O204" s="124"/>
      <c r="P204" s="125">
        <f t="shared" si="3"/>
        <v>653</v>
      </c>
      <c r="Q204" s="126" t="s">
        <v>1096</v>
      </c>
    </row>
    <row r="205" s="2" customFormat="1" ht="15.75" customHeight="1" spans="1:17">
      <c r="A205" s="115" t="s">
        <v>1151</v>
      </c>
      <c r="B205" s="116"/>
      <c r="C205" s="156"/>
      <c r="D205" s="130" t="s">
        <v>847</v>
      </c>
      <c r="E205" s="130">
        <v>218</v>
      </c>
      <c r="F205" s="118" t="s">
        <v>839</v>
      </c>
      <c r="G205" s="131">
        <v>43374</v>
      </c>
      <c r="H205" s="61" t="s">
        <v>840</v>
      </c>
      <c r="I205" s="120">
        <v>240</v>
      </c>
      <c r="J205" s="129"/>
      <c r="K205" s="129"/>
      <c r="L205" s="122">
        <v>156670</v>
      </c>
      <c r="M205" s="123">
        <v>0.92</v>
      </c>
      <c r="N205" s="122">
        <v>144140</v>
      </c>
      <c r="O205" s="124"/>
      <c r="P205" s="125">
        <f t="shared" si="3"/>
        <v>653</v>
      </c>
      <c r="Q205" s="126" t="s">
        <v>1096</v>
      </c>
    </row>
    <row r="206" s="2" customFormat="1" ht="15.75" customHeight="1" spans="1:17">
      <c r="A206" s="115" t="s">
        <v>1152</v>
      </c>
      <c r="B206" s="116"/>
      <c r="C206" s="156"/>
      <c r="D206" s="130" t="s">
        <v>847</v>
      </c>
      <c r="E206" s="130">
        <v>219</v>
      </c>
      <c r="F206" s="118" t="s">
        <v>839</v>
      </c>
      <c r="G206" s="131">
        <v>43374</v>
      </c>
      <c r="H206" s="61" t="s">
        <v>840</v>
      </c>
      <c r="I206" s="120">
        <v>240</v>
      </c>
      <c r="J206" s="129"/>
      <c r="K206" s="129"/>
      <c r="L206" s="122">
        <v>156670</v>
      </c>
      <c r="M206" s="123">
        <v>0.92</v>
      </c>
      <c r="N206" s="122">
        <v>144140</v>
      </c>
      <c r="O206" s="124"/>
      <c r="P206" s="125">
        <f t="shared" si="3"/>
        <v>653</v>
      </c>
      <c r="Q206" s="126" t="s">
        <v>1096</v>
      </c>
    </row>
    <row r="207" s="2" customFormat="1" ht="15.75" customHeight="1" spans="1:17">
      <c r="A207" s="115" t="s">
        <v>1153</v>
      </c>
      <c r="B207" s="116"/>
      <c r="C207" s="156"/>
      <c r="D207" s="130" t="s">
        <v>847</v>
      </c>
      <c r="E207" s="130">
        <v>220</v>
      </c>
      <c r="F207" s="118" t="s">
        <v>839</v>
      </c>
      <c r="G207" s="131">
        <v>43374</v>
      </c>
      <c r="H207" s="61" t="s">
        <v>840</v>
      </c>
      <c r="I207" s="120">
        <v>240</v>
      </c>
      <c r="J207" s="129"/>
      <c r="K207" s="129"/>
      <c r="L207" s="122">
        <v>156670</v>
      </c>
      <c r="M207" s="123">
        <v>0.92</v>
      </c>
      <c r="N207" s="122">
        <v>144140</v>
      </c>
      <c r="O207" s="124"/>
      <c r="P207" s="125">
        <f t="shared" si="3"/>
        <v>653</v>
      </c>
      <c r="Q207" s="126" t="s">
        <v>1096</v>
      </c>
    </row>
    <row r="208" s="2" customFormat="1" ht="15.75" customHeight="1" spans="1:17">
      <c r="A208" s="115" t="s">
        <v>1154</v>
      </c>
      <c r="B208" s="116"/>
      <c r="C208" s="156"/>
      <c r="D208" s="118" t="s">
        <v>837</v>
      </c>
      <c r="E208" s="130">
        <v>301</v>
      </c>
      <c r="F208" s="118" t="s">
        <v>839</v>
      </c>
      <c r="G208" s="131">
        <v>43040</v>
      </c>
      <c r="H208" s="61" t="s">
        <v>840</v>
      </c>
      <c r="I208" s="120">
        <v>320</v>
      </c>
      <c r="J208" s="129"/>
      <c r="K208" s="129"/>
      <c r="L208" s="122">
        <v>208890</v>
      </c>
      <c r="M208" s="123">
        <v>0.9</v>
      </c>
      <c r="N208" s="122">
        <v>188000</v>
      </c>
      <c r="O208" s="124"/>
      <c r="P208" s="125">
        <f t="shared" si="3"/>
        <v>653</v>
      </c>
      <c r="Q208" s="126" t="s">
        <v>1096</v>
      </c>
    </row>
    <row r="209" s="3" customFormat="1" ht="15.75" customHeight="1" spans="1:17">
      <c r="A209" s="115" t="s">
        <v>1155</v>
      </c>
      <c r="B209" s="116"/>
      <c r="C209" s="156"/>
      <c r="D209" s="118" t="s">
        <v>837</v>
      </c>
      <c r="E209" s="130">
        <v>302</v>
      </c>
      <c r="F209" s="118" t="s">
        <v>839</v>
      </c>
      <c r="G209" s="131">
        <v>43040</v>
      </c>
      <c r="H209" s="61" t="s">
        <v>840</v>
      </c>
      <c r="I209" s="120">
        <v>320</v>
      </c>
      <c r="J209" s="129"/>
      <c r="K209" s="129"/>
      <c r="L209" s="122">
        <v>208890</v>
      </c>
      <c r="M209" s="123">
        <v>0.9</v>
      </c>
      <c r="N209" s="122">
        <v>188000</v>
      </c>
      <c r="O209" s="124"/>
      <c r="P209" s="125">
        <f t="shared" si="3"/>
        <v>653</v>
      </c>
      <c r="Q209" s="126" t="s">
        <v>1096</v>
      </c>
    </row>
    <row r="210" s="3" customFormat="1" ht="15.75" customHeight="1" spans="1:17">
      <c r="A210" s="115" t="s">
        <v>1156</v>
      </c>
      <c r="B210" s="116"/>
      <c r="C210" s="156"/>
      <c r="D210" s="118" t="s">
        <v>837</v>
      </c>
      <c r="E210" s="130">
        <v>303</v>
      </c>
      <c r="F210" s="118" t="s">
        <v>839</v>
      </c>
      <c r="G210" s="131">
        <v>43040</v>
      </c>
      <c r="H210" s="61" t="s">
        <v>840</v>
      </c>
      <c r="I210" s="120">
        <v>320</v>
      </c>
      <c r="J210" s="129"/>
      <c r="K210" s="129"/>
      <c r="L210" s="122">
        <v>208890</v>
      </c>
      <c r="M210" s="123">
        <v>0.9</v>
      </c>
      <c r="N210" s="122">
        <v>188000</v>
      </c>
      <c r="O210" s="124"/>
      <c r="P210" s="125">
        <f t="shared" si="3"/>
        <v>653</v>
      </c>
      <c r="Q210" s="126" t="s">
        <v>1096</v>
      </c>
    </row>
    <row r="211" s="3" customFormat="1" ht="15.75" customHeight="1" spans="1:17">
      <c r="A211" s="115" t="s">
        <v>1157</v>
      </c>
      <c r="B211" s="116"/>
      <c r="C211" s="156"/>
      <c r="D211" s="118" t="s">
        <v>837</v>
      </c>
      <c r="E211" s="130">
        <v>304</v>
      </c>
      <c r="F211" s="118" t="s">
        <v>839</v>
      </c>
      <c r="G211" s="131">
        <v>43040</v>
      </c>
      <c r="H211" s="61" t="s">
        <v>840</v>
      </c>
      <c r="I211" s="120">
        <v>320</v>
      </c>
      <c r="J211" s="129"/>
      <c r="K211" s="129"/>
      <c r="L211" s="122">
        <v>208890</v>
      </c>
      <c r="M211" s="123">
        <v>0.9</v>
      </c>
      <c r="N211" s="122">
        <v>188000</v>
      </c>
      <c r="O211" s="124"/>
      <c r="P211" s="125">
        <f t="shared" si="3"/>
        <v>653</v>
      </c>
      <c r="Q211" s="126" t="s">
        <v>1096</v>
      </c>
    </row>
    <row r="212" s="3" customFormat="1" ht="15.75" customHeight="1" spans="1:17">
      <c r="A212" s="115" t="s">
        <v>1158</v>
      </c>
      <c r="B212" s="116"/>
      <c r="C212" s="156"/>
      <c r="D212" s="118" t="s">
        <v>837</v>
      </c>
      <c r="E212" s="130">
        <v>305</v>
      </c>
      <c r="F212" s="118" t="s">
        <v>839</v>
      </c>
      <c r="G212" s="131">
        <v>43040</v>
      </c>
      <c r="H212" s="61" t="s">
        <v>840</v>
      </c>
      <c r="I212" s="120">
        <v>320</v>
      </c>
      <c r="J212" s="129"/>
      <c r="K212" s="129"/>
      <c r="L212" s="122">
        <v>208890</v>
      </c>
      <c r="M212" s="123">
        <v>0.9</v>
      </c>
      <c r="N212" s="122">
        <v>188000</v>
      </c>
      <c r="O212" s="124"/>
      <c r="P212" s="125">
        <f t="shared" si="3"/>
        <v>653</v>
      </c>
      <c r="Q212" s="126" t="s">
        <v>1096</v>
      </c>
    </row>
    <row r="213" s="3" customFormat="1" ht="15.75" customHeight="1" spans="1:17">
      <c r="A213" s="115" t="s">
        <v>1159</v>
      </c>
      <c r="B213" s="116"/>
      <c r="C213" s="156"/>
      <c r="D213" s="118" t="s">
        <v>837</v>
      </c>
      <c r="E213" s="130">
        <v>306</v>
      </c>
      <c r="F213" s="118" t="s">
        <v>839</v>
      </c>
      <c r="G213" s="131">
        <v>43040</v>
      </c>
      <c r="H213" s="61" t="s">
        <v>840</v>
      </c>
      <c r="I213" s="120">
        <v>320</v>
      </c>
      <c r="J213" s="129"/>
      <c r="K213" s="129"/>
      <c r="L213" s="122">
        <v>208890</v>
      </c>
      <c r="M213" s="123">
        <v>0.9</v>
      </c>
      <c r="N213" s="122">
        <v>188000</v>
      </c>
      <c r="O213" s="124"/>
      <c r="P213" s="125">
        <f t="shared" si="3"/>
        <v>653</v>
      </c>
      <c r="Q213" s="126" t="s">
        <v>1096</v>
      </c>
    </row>
    <row r="214" s="3" customFormat="1" ht="15.75" customHeight="1" spans="1:17">
      <c r="A214" s="115" t="s">
        <v>1160</v>
      </c>
      <c r="B214" s="116"/>
      <c r="C214" s="156"/>
      <c r="D214" s="118" t="s">
        <v>837</v>
      </c>
      <c r="E214" s="130">
        <v>307</v>
      </c>
      <c r="F214" s="118" t="s">
        <v>839</v>
      </c>
      <c r="G214" s="131">
        <v>43040</v>
      </c>
      <c r="H214" s="61" t="s">
        <v>840</v>
      </c>
      <c r="I214" s="120">
        <v>320</v>
      </c>
      <c r="J214" s="129"/>
      <c r="K214" s="129"/>
      <c r="L214" s="122">
        <v>208890</v>
      </c>
      <c r="M214" s="123">
        <v>0.9</v>
      </c>
      <c r="N214" s="122">
        <v>188000</v>
      </c>
      <c r="O214" s="124"/>
      <c r="P214" s="125">
        <f t="shared" ref="P214:P277" si="4">L214/I214</f>
        <v>653</v>
      </c>
      <c r="Q214" s="126" t="s">
        <v>1096</v>
      </c>
    </row>
    <row r="215" s="78" customFormat="1" ht="15.75" customHeight="1" spans="1:17">
      <c r="A215" s="115" t="s">
        <v>1161</v>
      </c>
      <c r="B215" s="116"/>
      <c r="C215" s="156"/>
      <c r="D215" s="118" t="s">
        <v>837</v>
      </c>
      <c r="E215" s="130">
        <v>308</v>
      </c>
      <c r="F215" s="118" t="s">
        <v>839</v>
      </c>
      <c r="G215" s="131">
        <v>43040</v>
      </c>
      <c r="H215" s="61" t="s">
        <v>840</v>
      </c>
      <c r="I215" s="120">
        <v>320</v>
      </c>
      <c r="J215" s="129"/>
      <c r="K215" s="129"/>
      <c r="L215" s="122">
        <v>208890</v>
      </c>
      <c r="M215" s="123">
        <v>0.9</v>
      </c>
      <c r="N215" s="122">
        <v>188000</v>
      </c>
      <c r="O215" s="124"/>
      <c r="P215" s="125">
        <f t="shared" si="4"/>
        <v>653</v>
      </c>
      <c r="Q215" s="126" t="s">
        <v>1096</v>
      </c>
    </row>
    <row r="216" s="3" customFormat="1" ht="15.75" customHeight="1" spans="1:17">
      <c r="A216" s="115" t="s">
        <v>1162</v>
      </c>
      <c r="B216" s="116"/>
      <c r="C216" s="156"/>
      <c r="D216" s="118" t="s">
        <v>837</v>
      </c>
      <c r="E216" s="130">
        <v>309</v>
      </c>
      <c r="F216" s="118" t="s">
        <v>839</v>
      </c>
      <c r="G216" s="131">
        <v>43040</v>
      </c>
      <c r="H216" s="61" t="s">
        <v>840</v>
      </c>
      <c r="I216" s="120">
        <v>320</v>
      </c>
      <c r="J216" s="129"/>
      <c r="K216" s="129"/>
      <c r="L216" s="122">
        <v>208890</v>
      </c>
      <c r="M216" s="123">
        <v>0.9</v>
      </c>
      <c r="N216" s="122">
        <v>188000</v>
      </c>
      <c r="O216" s="124"/>
      <c r="P216" s="125">
        <f t="shared" si="4"/>
        <v>653</v>
      </c>
      <c r="Q216" s="126" t="s">
        <v>1096</v>
      </c>
    </row>
    <row r="217" s="2" customFormat="1" ht="15.75" customHeight="1" spans="1:17">
      <c r="A217" s="115" t="s">
        <v>1163</v>
      </c>
      <c r="B217" s="116"/>
      <c r="C217" s="156"/>
      <c r="D217" s="118" t="s">
        <v>837</v>
      </c>
      <c r="E217" s="130">
        <v>310</v>
      </c>
      <c r="F217" s="118" t="s">
        <v>839</v>
      </c>
      <c r="G217" s="131">
        <v>43040</v>
      </c>
      <c r="H217" s="61" t="s">
        <v>840</v>
      </c>
      <c r="I217" s="120">
        <v>320</v>
      </c>
      <c r="J217" s="129"/>
      <c r="K217" s="129"/>
      <c r="L217" s="122">
        <v>208890</v>
      </c>
      <c r="M217" s="123">
        <v>0.9</v>
      </c>
      <c r="N217" s="122">
        <v>188000</v>
      </c>
      <c r="O217" s="124"/>
      <c r="P217" s="125">
        <f t="shared" si="4"/>
        <v>653</v>
      </c>
      <c r="Q217" s="126" t="s">
        <v>1096</v>
      </c>
    </row>
    <row r="218" s="2" customFormat="1" ht="15.75" customHeight="1" spans="1:17">
      <c r="A218" s="115" t="s">
        <v>1164</v>
      </c>
      <c r="B218" s="116"/>
      <c r="C218" s="156"/>
      <c r="D218" s="118" t="s">
        <v>837</v>
      </c>
      <c r="E218" s="130">
        <v>311</v>
      </c>
      <c r="F218" s="118" t="s">
        <v>839</v>
      </c>
      <c r="G218" s="131">
        <v>43040</v>
      </c>
      <c r="H218" s="61" t="s">
        <v>840</v>
      </c>
      <c r="I218" s="120">
        <v>320</v>
      </c>
      <c r="J218" s="129"/>
      <c r="K218" s="129"/>
      <c r="L218" s="122">
        <v>208890</v>
      </c>
      <c r="M218" s="123">
        <v>0.9</v>
      </c>
      <c r="N218" s="122">
        <v>188000</v>
      </c>
      <c r="O218" s="124"/>
      <c r="P218" s="125">
        <f t="shared" si="4"/>
        <v>653</v>
      </c>
      <c r="Q218" s="126" t="s">
        <v>1096</v>
      </c>
    </row>
    <row r="219" s="2" customFormat="1" ht="15.75" customHeight="1" spans="1:17">
      <c r="A219" s="115" t="s">
        <v>1165</v>
      </c>
      <c r="B219" s="116"/>
      <c r="C219" s="156"/>
      <c r="D219" s="118" t="s">
        <v>837</v>
      </c>
      <c r="E219" s="130">
        <v>312</v>
      </c>
      <c r="F219" s="118" t="s">
        <v>839</v>
      </c>
      <c r="G219" s="131">
        <v>43040</v>
      </c>
      <c r="H219" s="61" t="s">
        <v>840</v>
      </c>
      <c r="I219" s="120">
        <v>320</v>
      </c>
      <c r="J219" s="129"/>
      <c r="K219" s="129"/>
      <c r="L219" s="122">
        <v>208890</v>
      </c>
      <c r="M219" s="123">
        <v>0.9</v>
      </c>
      <c r="N219" s="122">
        <v>188000</v>
      </c>
      <c r="O219" s="124"/>
      <c r="P219" s="125">
        <f t="shared" si="4"/>
        <v>653</v>
      </c>
      <c r="Q219" s="126" t="s">
        <v>1096</v>
      </c>
    </row>
    <row r="220" s="2" customFormat="1" ht="15.75" customHeight="1" spans="1:17">
      <c r="A220" s="115" t="s">
        <v>1166</v>
      </c>
      <c r="B220" s="116"/>
      <c r="C220" s="156"/>
      <c r="D220" s="118" t="s">
        <v>837</v>
      </c>
      <c r="E220" s="130">
        <v>313</v>
      </c>
      <c r="F220" s="118" t="s">
        <v>839</v>
      </c>
      <c r="G220" s="131">
        <v>43040</v>
      </c>
      <c r="H220" s="61" t="s">
        <v>840</v>
      </c>
      <c r="I220" s="120">
        <v>320</v>
      </c>
      <c r="J220" s="129"/>
      <c r="K220" s="129"/>
      <c r="L220" s="122">
        <v>208890</v>
      </c>
      <c r="M220" s="123">
        <v>0.9</v>
      </c>
      <c r="N220" s="122">
        <v>188000</v>
      </c>
      <c r="O220" s="124"/>
      <c r="P220" s="125">
        <f t="shared" si="4"/>
        <v>653</v>
      </c>
      <c r="Q220" s="126" t="s">
        <v>1096</v>
      </c>
    </row>
    <row r="221" s="2" customFormat="1" ht="15.75" customHeight="1" spans="1:17">
      <c r="A221" s="115" t="s">
        <v>1167</v>
      </c>
      <c r="B221" s="116"/>
      <c r="C221" s="156"/>
      <c r="D221" s="118" t="s">
        <v>837</v>
      </c>
      <c r="E221" s="130">
        <v>314</v>
      </c>
      <c r="F221" s="118" t="s">
        <v>839</v>
      </c>
      <c r="G221" s="131">
        <v>43040</v>
      </c>
      <c r="H221" s="61" t="s">
        <v>840</v>
      </c>
      <c r="I221" s="120">
        <v>320</v>
      </c>
      <c r="J221" s="129"/>
      <c r="K221" s="129"/>
      <c r="L221" s="122">
        <v>208890</v>
      </c>
      <c r="M221" s="123">
        <v>0.9</v>
      </c>
      <c r="N221" s="122">
        <v>188000</v>
      </c>
      <c r="O221" s="124"/>
      <c r="P221" s="125">
        <f t="shared" si="4"/>
        <v>653</v>
      </c>
      <c r="Q221" s="126" t="s">
        <v>1096</v>
      </c>
    </row>
    <row r="222" s="2" customFormat="1" ht="15.75" customHeight="1" spans="1:17">
      <c r="A222" s="115" t="s">
        <v>1168</v>
      </c>
      <c r="B222" s="116"/>
      <c r="C222" s="156"/>
      <c r="D222" s="118" t="s">
        <v>837</v>
      </c>
      <c r="E222" s="130">
        <v>315</v>
      </c>
      <c r="F222" s="118" t="s">
        <v>839</v>
      </c>
      <c r="G222" s="131">
        <v>43040</v>
      </c>
      <c r="H222" s="61" t="s">
        <v>840</v>
      </c>
      <c r="I222" s="120">
        <v>320</v>
      </c>
      <c r="J222" s="129"/>
      <c r="K222" s="129"/>
      <c r="L222" s="122">
        <v>208890</v>
      </c>
      <c r="M222" s="123">
        <v>0.9</v>
      </c>
      <c r="N222" s="122">
        <v>188000</v>
      </c>
      <c r="O222" s="124"/>
      <c r="P222" s="125">
        <f t="shared" si="4"/>
        <v>653</v>
      </c>
      <c r="Q222" s="126" t="s">
        <v>1096</v>
      </c>
    </row>
    <row r="223" s="2" customFormat="1" ht="15.75" customHeight="1" spans="1:17">
      <c r="A223" s="115" t="s">
        <v>1169</v>
      </c>
      <c r="B223" s="116"/>
      <c r="C223" s="156"/>
      <c r="D223" s="118" t="s">
        <v>837</v>
      </c>
      <c r="E223" s="130">
        <v>316</v>
      </c>
      <c r="F223" s="118" t="s">
        <v>839</v>
      </c>
      <c r="G223" s="131">
        <v>43040</v>
      </c>
      <c r="H223" s="61" t="s">
        <v>840</v>
      </c>
      <c r="I223" s="120">
        <v>320</v>
      </c>
      <c r="J223" s="129"/>
      <c r="K223" s="129"/>
      <c r="L223" s="122">
        <v>208890</v>
      </c>
      <c r="M223" s="123">
        <v>0.9</v>
      </c>
      <c r="N223" s="122">
        <v>188000</v>
      </c>
      <c r="O223" s="124"/>
      <c r="P223" s="125">
        <f t="shared" si="4"/>
        <v>653</v>
      </c>
      <c r="Q223" s="126" t="s">
        <v>1096</v>
      </c>
    </row>
    <row r="224" s="2" customFormat="1" ht="15.75" customHeight="1" spans="1:17">
      <c r="A224" s="115" t="s">
        <v>1170</v>
      </c>
      <c r="B224" s="116"/>
      <c r="C224" s="156"/>
      <c r="D224" s="118" t="s">
        <v>847</v>
      </c>
      <c r="E224" s="130">
        <v>317</v>
      </c>
      <c r="F224" s="118" t="s">
        <v>839</v>
      </c>
      <c r="G224" s="131">
        <v>43040</v>
      </c>
      <c r="H224" s="61" t="s">
        <v>840</v>
      </c>
      <c r="I224" s="120">
        <v>260</v>
      </c>
      <c r="J224" s="129"/>
      <c r="K224" s="129"/>
      <c r="L224" s="122">
        <v>169720</v>
      </c>
      <c r="M224" s="123">
        <v>0.9</v>
      </c>
      <c r="N224" s="122">
        <v>152750</v>
      </c>
      <c r="O224" s="124"/>
      <c r="P224" s="125">
        <f t="shared" si="4"/>
        <v>653</v>
      </c>
      <c r="Q224" s="126" t="s">
        <v>1096</v>
      </c>
    </row>
    <row r="225" s="2" customFormat="1" ht="15.75" customHeight="1" spans="1:17">
      <c r="A225" s="115" t="s">
        <v>1171</v>
      </c>
      <c r="B225" s="116"/>
      <c r="C225" s="156"/>
      <c r="D225" s="118" t="s">
        <v>847</v>
      </c>
      <c r="E225" s="130">
        <v>318</v>
      </c>
      <c r="F225" s="118" t="s">
        <v>839</v>
      </c>
      <c r="G225" s="131">
        <v>43040</v>
      </c>
      <c r="H225" s="61" t="s">
        <v>840</v>
      </c>
      <c r="I225" s="120">
        <v>260</v>
      </c>
      <c r="J225" s="129"/>
      <c r="K225" s="129"/>
      <c r="L225" s="122">
        <v>169720</v>
      </c>
      <c r="M225" s="123">
        <v>0.9</v>
      </c>
      <c r="N225" s="122">
        <v>152750</v>
      </c>
      <c r="O225" s="124"/>
      <c r="P225" s="125">
        <f t="shared" si="4"/>
        <v>653</v>
      </c>
      <c r="Q225" s="126" t="s">
        <v>1096</v>
      </c>
    </row>
    <row r="226" s="2" customFormat="1" ht="15.75" customHeight="1" spans="1:17">
      <c r="A226" s="115" t="s">
        <v>1172</v>
      </c>
      <c r="B226" s="116"/>
      <c r="C226" s="156"/>
      <c r="D226" s="118" t="s">
        <v>847</v>
      </c>
      <c r="E226" s="130">
        <v>319</v>
      </c>
      <c r="F226" s="118" t="s">
        <v>839</v>
      </c>
      <c r="G226" s="131">
        <v>43040</v>
      </c>
      <c r="H226" s="61" t="s">
        <v>840</v>
      </c>
      <c r="I226" s="120">
        <v>260</v>
      </c>
      <c r="J226" s="129"/>
      <c r="K226" s="129"/>
      <c r="L226" s="122">
        <v>169720</v>
      </c>
      <c r="M226" s="123">
        <v>0.9</v>
      </c>
      <c r="N226" s="122">
        <v>152750</v>
      </c>
      <c r="O226" s="124"/>
      <c r="P226" s="125">
        <f t="shared" si="4"/>
        <v>653</v>
      </c>
      <c r="Q226" s="126" t="s">
        <v>1096</v>
      </c>
    </row>
    <row r="227" s="2" customFormat="1" ht="15.75" customHeight="1" spans="1:17">
      <c r="A227" s="115" t="s">
        <v>1173</v>
      </c>
      <c r="B227" s="116"/>
      <c r="C227" s="156"/>
      <c r="D227" s="118" t="s">
        <v>847</v>
      </c>
      <c r="E227" s="130">
        <v>320</v>
      </c>
      <c r="F227" s="118" t="s">
        <v>839</v>
      </c>
      <c r="G227" s="131">
        <v>43040</v>
      </c>
      <c r="H227" s="61" t="s">
        <v>840</v>
      </c>
      <c r="I227" s="120">
        <v>260</v>
      </c>
      <c r="J227" s="129"/>
      <c r="K227" s="129"/>
      <c r="L227" s="122">
        <v>169720</v>
      </c>
      <c r="M227" s="123">
        <v>0.9</v>
      </c>
      <c r="N227" s="122">
        <v>152750</v>
      </c>
      <c r="O227" s="124"/>
      <c r="P227" s="125">
        <f t="shared" si="4"/>
        <v>653</v>
      </c>
      <c r="Q227" s="126" t="s">
        <v>1096</v>
      </c>
    </row>
    <row r="228" s="2" customFormat="1" ht="15.75" customHeight="1" spans="1:17">
      <c r="A228" s="115" t="s">
        <v>1174</v>
      </c>
      <c r="B228" s="116"/>
      <c r="C228" s="156"/>
      <c r="D228" s="118" t="s">
        <v>847</v>
      </c>
      <c r="E228" s="130">
        <v>321</v>
      </c>
      <c r="F228" s="118" t="s">
        <v>839</v>
      </c>
      <c r="G228" s="131">
        <v>43040</v>
      </c>
      <c r="H228" s="61" t="s">
        <v>840</v>
      </c>
      <c r="I228" s="120">
        <v>260</v>
      </c>
      <c r="J228" s="129"/>
      <c r="K228" s="129"/>
      <c r="L228" s="122">
        <v>169720</v>
      </c>
      <c r="M228" s="123">
        <v>0.9</v>
      </c>
      <c r="N228" s="122">
        <v>152750</v>
      </c>
      <c r="O228" s="124"/>
      <c r="P228" s="125">
        <f t="shared" si="4"/>
        <v>653</v>
      </c>
      <c r="Q228" s="126" t="s">
        <v>1096</v>
      </c>
    </row>
    <row r="229" s="75" customFormat="1" ht="15.75" customHeight="1" spans="1:17">
      <c r="A229" s="115" t="s">
        <v>1175</v>
      </c>
      <c r="B229" s="116"/>
      <c r="C229" s="156"/>
      <c r="D229" s="118" t="s">
        <v>847</v>
      </c>
      <c r="E229" s="130">
        <v>322</v>
      </c>
      <c r="F229" s="118" t="s">
        <v>839</v>
      </c>
      <c r="G229" s="131">
        <v>43040</v>
      </c>
      <c r="H229" s="61" t="s">
        <v>840</v>
      </c>
      <c r="I229" s="120">
        <v>260</v>
      </c>
      <c r="J229" s="129"/>
      <c r="K229" s="129"/>
      <c r="L229" s="122">
        <v>169720</v>
      </c>
      <c r="M229" s="123">
        <v>0.9</v>
      </c>
      <c r="N229" s="122">
        <v>152750</v>
      </c>
      <c r="O229" s="124"/>
      <c r="P229" s="125">
        <f t="shared" si="4"/>
        <v>653</v>
      </c>
      <c r="Q229" s="126" t="s">
        <v>1096</v>
      </c>
    </row>
    <row r="230" s="2" customFormat="1" ht="15.75" customHeight="1" spans="1:17">
      <c r="A230" s="115" t="s">
        <v>1176</v>
      </c>
      <c r="B230" s="116"/>
      <c r="C230" s="156"/>
      <c r="D230" s="118" t="s">
        <v>847</v>
      </c>
      <c r="E230" s="130">
        <v>323</v>
      </c>
      <c r="F230" s="118" t="s">
        <v>839</v>
      </c>
      <c r="G230" s="131">
        <v>43040</v>
      </c>
      <c r="H230" s="61" t="s">
        <v>840</v>
      </c>
      <c r="I230" s="120">
        <v>260</v>
      </c>
      <c r="J230" s="129"/>
      <c r="K230" s="129"/>
      <c r="L230" s="122">
        <v>169720</v>
      </c>
      <c r="M230" s="123">
        <v>0.9</v>
      </c>
      <c r="N230" s="122">
        <v>152750</v>
      </c>
      <c r="O230" s="124"/>
      <c r="P230" s="125">
        <f t="shared" si="4"/>
        <v>653</v>
      </c>
      <c r="Q230" s="126" t="s">
        <v>1096</v>
      </c>
    </row>
    <row r="231" s="2" customFormat="1" ht="15.75" customHeight="1" spans="1:17">
      <c r="A231" s="115" t="s">
        <v>1177</v>
      </c>
      <c r="B231" s="116"/>
      <c r="C231" s="156"/>
      <c r="D231" s="118" t="s">
        <v>847</v>
      </c>
      <c r="E231" s="130">
        <v>324</v>
      </c>
      <c r="F231" s="118" t="s">
        <v>839</v>
      </c>
      <c r="G231" s="131">
        <v>43040</v>
      </c>
      <c r="H231" s="61" t="s">
        <v>840</v>
      </c>
      <c r="I231" s="120">
        <v>260</v>
      </c>
      <c r="J231" s="129"/>
      <c r="K231" s="129"/>
      <c r="L231" s="122">
        <v>169720</v>
      </c>
      <c r="M231" s="123">
        <v>0.9</v>
      </c>
      <c r="N231" s="122">
        <v>152750</v>
      </c>
      <c r="O231" s="124"/>
      <c r="P231" s="125">
        <f t="shared" si="4"/>
        <v>653</v>
      </c>
      <c r="Q231" s="126" t="s">
        <v>1096</v>
      </c>
    </row>
    <row r="232" s="2" customFormat="1" ht="15.75" customHeight="1" spans="1:17">
      <c r="A232" s="115" t="s">
        <v>1178</v>
      </c>
      <c r="B232" s="116"/>
      <c r="C232" s="156"/>
      <c r="D232" s="118" t="s">
        <v>847</v>
      </c>
      <c r="E232" s="130">
        <v>325</v>
      </c>
      <c r="F232" s="118" t="s">
        <v>839</v>
      </c>
      <c r="G232" s="131">
        <v>43040</v>
      </c>
      <c r="H232" s="61" t="s">
        <v>840</v>
      </c>
      <c r="I232" s="120">
        <v>260</v>
      </c>
      <c r="J232" s="129"/>
      <c r="K232" s="129"/>
      <c r="L232" s="122">
        <v>169720</v>
      </c>
      <c r="M232" s="123">
        <v>0.9</v>
      </c>
      <c r="N232" s="122">
        <v>152750</v>
      </c>
      <c r="O232" s="124"/>
      <c r="P232" s="125">
        <f t="shared" si="4"/>
        <v>653</v>
      </c>
      <c r="Q232" s="126" t="s">
        <v>1096</v>
      </c>
    </row>
    <row r="233" s="2" customFormat="1" ht="15.75" customHeight="1" spans="1:17">
      <c r="A233" s="115" t="s">
        <v>1179</v>
      </c>
      <c r="B233" s="116"/>
      <c r="C233" s="156"/>
      <c r="D233" s="118" t="s">
        <v>847</v>
      </c>
      <c r="E233" s="130">
        <v>326</v>
      </c>
      <c r="F233" s="118" t="s">
        <v>839</v>
      </c>
      <c r="G233" s="131">
        <v>43040</v>
      </c>
      <c r="H233" s="61" t="s">
        <v>840</v>
      </c>
      <c r="I233" s="120">
        <v>260</v>
      </c>
      <c r="J233" s="129"/>
      <c r="K233" s="129"/>
      <c r="L233" s="122">
        <v>169720</v>
      </c>
      <c r="M233" s="123">
        <v>0.9</v>
      </c>
      <c r="N233" s="122">
        <v>152750</v>
      </c>
      <c r="O233" s="124"/>
      <c r="P233" s="125">
        <f t="shared" si="4"/>
        <v>653</v>
      </c>
      <c r="Q233" s="126" t="s">
        <v>1096</v>
      </c>
    </row>
    <row r="234" s="2" customFormat="1" ht="15.75" customHeight="1" spans="1:17">
      <c r="A234" s="115" t="s">
        <v>1180</v>
      </c>
      <c r="B234" s="116"/>
      <c r="C234" s="156"/>
      <c r="D234" s="118" t="s">
        <v>847</v>
      </c>
      <c r="E234" s="130">
        <v>327</v>
      </c>
      <c r="F234" s="118" t="s">
        <v>839</v>
      </c>
      <c r="G234" s="131">
        <v>43040</v>
      </c>
      <c r="H234" s="61" t="s">
        <v>840</v>
      </c>
      <c r="I234" s="120">
        <v>260</v>
      </c>
      <c r="J234" s="129"/>
      <c r="K234" s="129"/>
      <c r="L234" s="122">
        <v>169720</v>
      </c>
      <c r="M234" s="123">
        <v>0.9</v>
      </c>
      <c r="N234" s="122">
        <v>152750</v>
      </c>
      <c r="O234" s="124"/>
      <c r="P234" s="125">
        <f t="shared" si="4"/>
        <v>653</v>
      </c>
      <c r="Q234" s="126" t="s">
        <v>1096</v>
      </c>
    </row>
    <row r="235" s="2" customFormat="1" ht="15.75" customHeight="1" spans="1:17">
      <c r="A235" s="115" t="s">
        <v>1181</v>
      </c>
      <c r="B235" s="116"/>
      <c r="C235" s="156"/>
      <c r="D235" s="118" t="s">
        <v>847</v>
      </c>
      <c r="E235" s="130">
        <v>328</v>
      </c>
      <c r="F235" s="118" t="s">
        <v>839</v>
      </c>
      <c r="G235" s="131">
        <v>43040</v>
      </c>
      <c r="H235" s="61" t="s">
        <v>840</v>
      </c>
      <c r="I235" s="120">
        <v>260</v>
      </c>
      <c r="J235" s="129"/>
      <c r="K235" s="129"/>
      <c r="L235" s="122">
        <v>169720</v>
      </c>
      <c r="M235" s="123">
        <v>0.9</v>
      </c>
      <c r="N235" s="122">
        <v>152750</v>
      </c>
      <c r="O235" s="124"/>
      <c r="P235" s="125">
        <f t="shared" si="4"/>
        <v>653</v>
      </c>
      <c r="Q235" s="126" t="s">
        <v>1096</v>
      </c>
    </row>
    <row r="236" s="2" customFormat="1" ht="15.75" customHeight="1" spans="1:17">
      <c r="A236" s="115" t="s">
        <v>1182</v>
      </c>
      <c r="B236" s="116"/>
      <c r="C236" s="156"/>
      <c r="D236" s="118" t="s">
        <v>847</v>
      </c>
      <c r="E236" s="130">
        <v>329</v>
      </c>
      <c r="F236" s="118" t="s">
        <v>839</v>
      </c>
      <c r="G236" s="131">
        <v>43040</v>
      </c>
      <c r="H236" s="61" t="s">
        <v>840</v>
      </c>
      <c r="I236" s="120">
        <v>260</v>
      </c>
      <c r="J236" s="129"/>
      <c r="K236" s="129"/>
      <c r="L236" s="122">
        <v>169720</v>
      </c>
      <c r="M236" s="123">
        <v>0.9</v>
      </c>
      <c r="N236" s="122">
        <v>152750</v>
      </c>
      <c r="O236" s="124"/>
      <c r="P236" s="125">
        <f t="shared" si="4"/>
        <v>653</v>
      </c>
      <c r="Q236" s="126" t="s">
        <v>1096</v>
      </c>
    </row>
    <row r="237" s="2" customFormat="1" ht="15.75" customHeight="1" spans="1:17">
      <c r="A237" s="115" t="s">
        <v>1183</v>
      </c>
      <c r="B237" s="116"/>
      <c r="C237" s="156"/>
      <c r="D237" s="118" t="s">
        <v>847</v>
      </c>
      <c r="E237" s="130">
        <v>330</v>
      </c>
      <c r="F237" s="118" t="s">
        <v>839</v>
      </c>
      <c r="G237" s="131">
        <v>43040</v>
      </c>
      <c r="H237" s="61" t="s">
        <v>840</v>
      </c>
      <c r="I237" s="120">
        <v>260</v>
      </c>
      <c r="J237" s="129"/>
      <c r="K237" s="129"/>
      <c r="L237" s="122">
        <v>169720</v>
      </c>
      <c r="M237" s="123">
        <v>0.9</v>
      </c>
      <c r="N237" s="122">
        <v>152750</v>
      </c>
      <c r="O237" s="124"/>
      <c r="P237" s="125">
        <f t="shared" si="4"/>
        <v>653</v>
      </c>
      <c r="Q237" s="126" t="s">
        <v>1096</v>
      </c>
    </row>
    <row r="238" s="2" customFormat="1" ht="15.75" customHeight="1" spans="1:17">
      <c r="A238" s="115" t="s">
        <v>1184</v>
      </c>
      <c r="B238" s="116"/>
      <c r="C238" s="156"/>
      <c r="D238" s="118" t="s">
        <v>847</v>
      </c>
      <c r="E238" s="130">
        <v>331</v>
      </c>
      <c r="F238" s="118" t="s">
        <v>839</v>
      </c>
      <c r="G238" s="131">
        <v>43040</v>
      </c>
      <c r="H238" s="61" t="s">
        <v>840</v>
      </c>
      <c r="I238" s="120">
        <v>260</v>
      </c>
      <c r="J238" s="129"/>
      <c r="K238" s="129"/>
      <c r="L238" s="122">
        <v>169720</v>
      </c>
      <c r="M238" s="123">
        <v>0.9</v>
      </c>
      <c r="N238" s="122">
        <v>152750</v>
      </c>
      <c r="O238" s="124"/>
      <c r="P238" s="125">
        <f t="shared" si="4"/>
        <v>653</v>
      </c>
      <c r="Q238" s="126" t="s">
        <v>1096</v>
      </c>
    </row>
    <row r="239" s="2" customFormat="1" ht="15.75" customHeight="1" spans="1:17">
      <c r="A239" s="115" t="s">
        <v>1185</v>
      </c>
      <c r="B239" s="116"/>
      <c r="C239" s="156"/>
      <c r="D239" s="118" t="s">
        <v>847</v>
      </c>
      <c r="E239" s="130">
        <v>332</v>
      </c>
      <c r="F239" s="118" t="s">
        <v>839</v>
      </c>
      <c r="G239" s="131">
        <v>43040</v>
      </c>
      <c r="H239" s="61" t="s">
        <v>840</v>
      </c>
      <c r="I239" s="120">
        <v>260</v>
      </c>
      <c r="J239" s="129"/>
      <c r="K239" s="129"/>
      <c r="L239" s="122">
        <v>169720</v>
      </c>
      <c r="M239" s="123">
        <v>0.9</v>
      </c>
      <c r="N239" s="122">
        <v>152750</v>
      </c>
      <c r="O239" s="124"/>
      <c r="P239" s="125">
        <f t="shared" si="4"/>
        <v>653</v>
      </c>
      <c r="Q239" s="126" t="s">
        <v>1096</v>
      </c>
    </row>
    <row r="240" s="2" customFormat="1" ht="15.75" customHeight="1" spans="1:17">
      <c r="A240" s="115" t="s">
        <v>1186</v>
      </c>
      <c r="B240" s="116"/>
      <c r="C240" s="156"/>
      <c r="D240" s="118" t="s">
        <v>847</v>
      </c>
      <c r="E240" s="130">
        <v>333</v>
      </c>
      <c r="F240" s="118" t="s">
        <v>839</v>
      </c>
      <c r="G240" s="131">
        <v>43040</v>
      </c>
      <c r="H240" s="61" t="s">
        <v>840</v>
      </c>
      <c r="I240" s="120">
        <v>260</v>
      </c>
      <c r="J240" s="129"/>
      <c r="K240" s="129"/>
      <c r="L240" s="122">
        <v>169720</v>
      </c>
      <c r="M240" s="123">
        <v>0.9</v>
      </c>
      <c r="N240" s="122">
        <v>152750</v>
      </c>
      <c r="O240" s="124"/>
      <c r="P240" s="125">
        <f t="shared" si="4"/>
        <v>653</v>
      </c>
      <c r="Q240" s="126" t="s">
        <v>1096</v>
      </c>
    </row>
    <row r="241" s="2" customFormat="1" ht="15.75" customHeight="1" spans="1:17">
      <c r="A241" s="115" t="s">
        <v>1187</v>
      </c>
      <c r="B241" s="116"/>
      <c r="C241" s="156"/>
      <c r="D241" s="118" t="s">
        <v>837</v>
      </c>
      <c r="E241" s="130">
        <v>406</v>
      </c>
      <c r="F241" s="118" t="s">
        <v>839</v>
      </c>
      <c r="G241" s="131">
        <v>42826</v>
      </c>
      <c r="H241" s="61" t="s">
        <v>840</v>
      </c>
      <c r="I241" s="120">
        <v>180</v>
      </c>
      <c r="J241" s="129"/>
      <c r="K241" s="129"/>
      <c r="L241" s="122">
        <v>117500</v>
      </c>
      <c r="M241" s="123">
        <v>0.88</v>
      </c>
      <c r="N241" s="122">
        <v>103400</v>
      </c>
      <c r="O241" s="124"/>
      <c r="P241" s="125">
        <f t="shared" si="4"/>
        <v>653</v>
      </c>
      <c r="Q241" s="126" t="s">
        <v>1096</v>
      </c>
    </row>
    <row r="242" s="2" customFormat="1" ht="15.75" customHeight="1" spans="1:17">
      <c r="A242" s="115" t="s">
        <v>1188</v>
      </c>
      <c r="B242" s="116"/>
      <c r="C242" s="156"/>
      <c r="D242" s="118" t="s">
        <v>837</v>
      </c>
      <c r="E242" s="130">
        <v>407</v>
      </c>
      <c r="F242" s="118" t="s">
        <v>839</v>
      </c>
      <c r="G242" s="131">
        <v>42826</v>
      </c>
      <c r="H242" s="61" t="s">
        <v>840</v>
      </c>
      <c r="I242" s="120">
        <v>180</v>
      </c>
      <c r="J242" s="129"/>
      <c r="K242" s="129"/>
      <c r="L242" s="122">
        <v>117500</v>
      </c>
      <c r="M242" s="123">
        <v>0.88</v>
      </c>
      <c r="N242" s="122">
        <v>103400</v>
      </c>
      <c r="O242" s="124"/>
      <c r="P242" s="125">
        <f t="shared" si="4"/>
        <v>653</v>
      </c>
      <c r="Q242" s="126" t="s">
        <v>1096</v>
      </c>
    </row>
    <row r="243" s="2" customFormat="1" ht="15.75" customHeight="1" spans="1:17">
      <c r="A243" s="115" t="s">
        <v>1189</v>
      </c>
      <c r="B243" s="116"/>
      <c r="C243" s="156"/>
      <c r="D243" s="118" t="s">
        <v>837</v>
      </c>
      <c r="E243" s="130">
        <v>408</v>
      </c>
      <c r="F243" s="118" t="s">
        <v>839</v>
      </c>
      <c r="G243" s="131">
        <v>42826</v>
      </c>
      <c r="H243" s="61" t="s">
        <v>840</v>
      </c>
      <c r="I243" s="120">
        <v>320</v>
      </c>
      <c r="J243" s="129"/>
      <c r="K243" s="129"/>
      <c r="L243" s="122">
        <v>208890</v>
      </c>
      <c r="M243" s="123">
        <v>0.88</v>
      </c>
      <c r="N243" s="122">
        <v>183820</v>
      </c>
      <c r="O243" s="124"/>
      <c r="P243" s="125">
        <f t="shared" si="4"/>
        <v>653</v>
      </c>
      <c r="Q243" s="126" t="s">
        <v>1096</v>
      </c>
    </row>
    <row r="244" s="75" customFormat="1" ht="15.75" customHeight="1" spans="1:17">
      <c r="A244" s="115" t="s">
        <v>1190</v>
      </c>
      <c r="B244" s="116"/>
      <c r="C244" s="156"/>
      <c r="D244" s="118" t="s">
        <v>837</v>
      </c>
      <c r="E244" s="130">
        <v>409</v>
      </c>
      <c r="F244" s="118" t="s">
        <v>839</v>
      </c>
      <c r="G244" s="131">
        <v>42826</v>
      </c>
      <c r="H244" s="61" t="s">
        <v>840</v>
      </c>
      <c r="I244" s="120">
        <v>320</v>
      </c>
      <c r="J244" s="129"/>
      <c r="K244" s="129"/>
      <c r="L244" s="122">
        <v>208890</v>
      </c>
      <c r="M244" s="123">
        <v>0.88</v>
      </c>
      <c r="N244" s="122">
        <v>183820</v>
      </c>
      <c r="O244" s="124"/>
      <c r="P244" s="125">
        <f t="shared" si="4"/>
        <v>653</v>
      </c>
      <c r="Q244" s="126" t="s">
        <v>1096</v>
      </c>
    </row>
    <row r="245" s="2" customFormat="1" ht="15.75" customHeight="1" spans="1:17">
      <c r="A245" s="115" t="s">
        <v>1191</v>
      </c>
      <c r="B245" s="116"/>
      <c r="C245" s="156"/>
      <c r="D245" s="118" t="s">
        <v>837</v>
      </c>
      <c r="E245" s="130">
        <v>410</v>
      </c>
      <c r="F245" s="118" t="s">
        <v>839</v>
      </c>
      <c r="G245" s="131">
        <v>42826</v>
      </c>
      <c r="H245" s="61" t="s">
        <v>840</v>
      </c>
      <c r="I245" s="120">
        <v>320</v>
      </c>
      <c r="J245" s="129"/>
      <c r="K245" s="129"/>
      <c r="L245" s="122">
        <v>208890</v>
      </c>
      <c r="M245" s="123">
        <v>0.88</v>
      </c>
      <c r="N245" s="122">
        <v>183820</v>
      </c>
      <c r="O245" s="124"/>
      <c r="P245" s="125">
        <f t="shared" si="4"/>
        <v>653</v>
      </c>
      <c r="Q245" s="126" t="s">
        <v>1096</v>
      </c>
    </row>
    <row r="246" s="2" customFormat="1" ht="15.75" customHeight="1" spans="1:17">
      <c r="A246" s="115" t="s">
        <v>1192</v>
      </c>
      <c r="B246" s="116"/>
      <c r="C246" s="156"/>
      <c r="D246" s="118" t="s">
        <v>837</v>
      </c>
      <c r="E246" s="130">
        <v>411</v>
      </c>
      <c r="F246" s="118" t="s">
        <v>839</v>
      </c>
      <c r="G246" s="131">
        <v>42826</v>
      </c>
      <c r="H246" s="61" t="s">
        <v>840</v>
      </c>
      <c r="I246" s="120">
        <v>320</v>
      </c>
      <c r="J246" s="129"/>
      <c r="K246" s="129"/>
      <c r="L246" s="122">
        <v>208890</v>
      </c>
      <c r="M246" s="123">
        <v>0.88</v>
      </c>
      <c r="N246" s="122">
        <v>183820</v>
      </c>
      <c r="O246" s="124"/>
      <c r="P246" s="125">
        <f t="shared" si="4"/>
        <v>653</v>
      </c>
      <c r="Q246" s="126" t="s">
        <v>1096</v>
      </c>
    </row>
    <row r="247" s="2" customFormat="1" ht="15.75" customHeight="1" spans="1:17">
      <c r="A247" s="115" t="s">
        <v>1193</v>
      </c>
      <c r="B247" s="116"/>
      <c r="C247" s="156"/>
      <c r="D247" s="118" t="s">
        <v>837</v>
      </c>
      <c r="E247" s="130">
        <v>412</v>
      </c>
      <c r="F247" s="118" t="s">
        <v>839</v>
      </c>
      <c r="G247" s="131">
        <v>42826</v>
      </c>
      <c r="H247" s="61" t="s">
        <v>840</v>
      </c>
      <c r="I247" s="120">
        <v>320</v>
      </c>
      <c r="J247" s="129"/>
      <c r="K247" s="129"/>
      <c r="L247" s="122">
        <v>208890</v>
      </c>
      <c r="M247" s="123">
        <v>0.88</v>
      </c>
      <c r="N247" s="122">
        <v>183820</v>
      </c>
      <c r="O247" s="124"/>
      <c r="P247" s="125">
        <f t="shared" si="4"/>
        <v>653</v>
      </c>
      <c r="Q247" s="126" t="s">
        <v>1096</v>
      </c>
    </row>
    <row r="248" s="2" customFormat="1" ht="15.75" customHeight="1" spans="1:17">
      <c r="A248" s="115" t="s">
        <v>1194</v>
      </c>
      <c r="B248" s="116"/>
      <c r="C248" s="156"/>
      <c r="D248" s="118" t="s">
        <v>837</v>
      </c>
      <c r="E248" s="130">
        <v>413</v>
      </c>
      <c r="F248" s="118" t="s">
        <v>839</v>
      </c>
      <c r="G248" s="131">
        <v>42826</v>
      </c>
      <c r="H248" s="61" t="s">
        <v>840</v>
      </c>
      <c r="I248" s="120">
        <v>320</v>
      </c>
      <c r="J248" s="129"/>
      <c r="K248" s="129"/>
      <c r="L248" s="122">
        <v>208890</v>
      </c>
      <c r="M248" s="123">
        <v>0.88</v>
      </c>
      <c r="N248" s="122">
        <v>183820</v>
      </c>
      <c r="O248" s="124"/>
      <c r="P248" s="125">
        <f t="shared" si="4"/>
        <v>653</v>
      </c>
      <c r="Q248" s="126" t="s">
        <v>1096</v>
      </c>
    </row>
    <row r="249" s="2" customFormat="1" ht="15.75" customHeight="1" spans="1:17">
      <c r="A249" s="115" t="s">
        <v>1195</v>
      </c>
      <c r="B249" s="116"/>
      <c r="C249" s="156"/>
      <c r="D249" s="118" t="s">
        <v>847</v>
      </c>
      <c r="E249" s="130">
        <v>401</v>
      </c>
      <c r="F249" s="118" t="s">
        <v>839</v>
      </c>
      <c r="G249" s="131">
        <v>42826</v>
      </c>
      <c r="H249" s="61" t="s">
        <v>840</v>
      </c>
      <c r="I249" s="120">
        <v>260</v>
      </c>
      <c r="J249" s="129"/>
      <c r="K249" s="129"/>
      <c r="L249" s="122">
        <v>169720</v>
      </c>
      <c r="M249" s="123">
        <v>0.88</v>
      </c>
      <c r="N249" s="122">
        <v>149350</v>
      </c>
      <c r="O249" s="124"/>
      <c r="P249" s="125">
        <f t="shared" si="4"/>
        <v>653</v>
      </c>
      <c r="Q249" s="126" t="s">
        <v>1096</v>
      </c>
    </row>
    <row r="250" s="2" customFormat="1" ht="15.75" customHeight="1" spans="1:17">
      <c r="A250" s="115" t="s">
        <v>1196</v>
      </c>
      <c r="B250" s="116"/>
      <c r="C250" s="156"/>
      <c r="D250" s="118" t="s">
        <v>847</v>
      </c>
      <c r="E250" s="130">
        <v>402</v>
      </c>
      <c r="F250" s="118" t="s">
        <v>839</v>
      </c>
      <c r="G250" s="131">
        <v>42826</v>
      </c>
      <c r="H250" s="61" t="s">
        <v>840</v>
      </c>
      <c r="I250" s="120">
        <v>260</v>
      </c>
      <c r="J250" s="129"/>
      <c r="K250" s="129"/>
      <c r="L250" s="122">
        <v>169720</v>
      </c>
      <c r="M250" s="123">
        <v>0.88</v>
      </c>
      <c r="N250" s="122">
        <v>149350</v>
      </c>
      <c r="O250" s="124"/>
      <c r="P250" s="125">
        <f t="shared" si="4"/>
        <v>653</v>
      </c>
      <c r="Q250" s="126" t="s">
        <v>1096</v>
      </c>
    </row>
    <row r="251" s="2" customFormat="1" ht="15.75" customHeight="1" spans="1:17">
      <c r="A251" s="115" t="s">
        <v>1197</v>
      </c>
      <c r="B251" s="116"/>
      <c r="C251" s="156"/>
      <c r="D251" s="118" t="s">
        <v>847</v>
      </c>
      <c r="E251" s="130">
        <v>403</v>
      </c>
      <c r="F251" s="118" t="s">
        <v>839</v>
      </c>
      <c r="G251" s="131">
        <v>42826</v>
      </c>
      <c r="H251" s="61" t="s">
        <v>840</v>
      </c>
      <c r="I251" s="120">
        <v>260</v>
      </c>
      <c r="J251" s="129"/>
      <c r="K251" s="129"/>
      <c r="L251" s="122">
        <v>169720</v>
      </c>
      <c r="M251" s="123">
        <v>0.88</v>
      </c>
      <c r="N251" s="122">
        <v>149350</v>
      </c>
      <c r="O251" s="124"/>
      <c r="P251" s="125">
        <f t="shared" si="4"/>
        <v>653</v>
      </c>
      <c r="Q251" s="126" t="s">
        <v>1096</v>
      </c>
    </row>
    <row r="252" s="2" customFormat="1" ht="15.75" customHeight="1" spans="1:17">
      <c r="A252" s="115" t="s">
        <v>1198</v>
      </c>
      <c r="B252" s="116"/>
      <c r="C252" s="156"/>
      <c r="D252" s="118" t="s">
        <v>847</v>
      </c>
      <c r="E252" s="130">
        <v>404</v>
      </c>
      <c r="F252" s="118" t="s">
        <v>839</v>
      </c>
      <c r="G252" s="131">
        <v>42826</v>
      </c>
      <c r="H252" s="61" t="s">
        <v>840</v>
      </c>
      <c r="I252" s="120">
        <v>260</v>
      </c>
      <c r="J252" s="129"/>
      <c r="K252" s="129"/>
      <c r="L252" s="122">
        <v>169720</v>
      </c>
      <c r="M252" s="123">
        <v>0.88</v>
      </c>
      <c r="N252" s="122">
        <v>149350</v>
      </c>
      <c r="O252" s="124"/>
      <c r="P252" s="125">
        <f t="shared" si="4"/>
        <v>653</v>
      </c>
      <c r="Q252" s="126" t="s">
        <v>1096</v>
      </c>
    </row>
    <row r="253" s="3" customFormat="1" ht="15.75" customHeight="1" spans="1:17">
      <c r="A253" s="115" t="s">
        <v>1199</v>
      </c>
      <c r="B253" s="116"/>
      <c r="C253" s="156"/>
      <c r="D253" s="118" t="s">
        <v>847</v>
      </c>
      <c r="E253" s="130">
        <v>405</v>
      </c>
      <c r="F253" s="118" t="s">
        <v>839</v>
      </c>
      <c r="G253" s="131">
        <v>42826</v>
      </c>
      <c r="H253" s="61" t="s">
        <v>840</v>
      </c>
      <c r="I253" s="120">
        <v>260</v>
      </c>
      <c r="J253" s="129"/>
      <c r="K253" s="129"/>
      <c r="L253" s="122">
        <v>169720</v>
      </c>
      <c r="M253" s="123">
        <v>0.88</v>
      </c>
      <c r="N253" s="122">
        <v>149350</v>
      </c>
      <c r="O253" s="124"/>
      <c r="P253" s="125">
        <f t="shared" si="4"/>
        <v>653</v>
      </c>
      <c r="Q253" s="126" t="s">
        <v>1096</v>
      </c>
    </row>
    <row r="254" s="3" customFormat="1" ht="15.75" customHeight="1" spans="1:17">
      <c r="A254" s="115" t="s">
        <v>1200</v>
      </c>
      <c r="B254" s="116"/>
      <c r="C254" s="156"/>
      <c r="D254" s="118" t="s">
        <v>847</v>
      </c>
      <c r="E254" s="130">
        <v>414</v>
      </c>
      <c r="F254" s="118" t="s">
        <v>839</v>
      </c>
      <c r="G254" s="131">
        <v>42826</v>
      </c>
      <c r="H254" s="61" t="s">
        <v>840</v>
      </c>
      <c r="I254" s="120">
        <v>260</v>
      </c>
      <c r="J254" s="129"/>
      <c r="K254" s="129"/>
      <c r="L254" s="122">
        <v>169720</v>
      </c>
      <c r="M254" s="123">
        <v>0.88</v>
      </c>
      <c r="N254" s="122">
        <v>149350</v>
      </c>
      <c r="O254" s="124"/>
      <c r="P254" s="125">
        <f t="shared" si="4"/>
        <v>653</v>
      </c>
      <c r="Q254" s="126" t="s">
        <v>1096</v>
      </c>
    </row>
    <row r="255" s="3" customFormat="1" ht="15.75" customHeight="1" spans="1:17">
      <c r="A255" s="115" t="s">
        <v>1201</v>
      </c>
      <c r="B255" s="116"/>
      <c r="C255" s="156"/>
      <c r="D255" s="118" t="s">
        <v>847</v>
      </c>
      <c r="E255" s="130">
        <v>415</v>
      </c>
      <c r="F255" s="118" t="s">
        <v>839</v>
      </c>
      <c r="G255" s="131">
        <v>42826</v>
      </c>
      <c r="H255" s="61" t="s">
        <v>840</v>
      </c>
      <c r="I255" s="120">
        <v>260</v>
      </c>
      <c r="J255" s="129"/>
      <c r="K255" s="129"/>
      <c r="L255" s="122">
        <v>169720</v>
      </c>
      <c r="M255" s="123">
        <v>0.88</v>
      </c>
      <c r="N255" s="122">
        <v>149350</v>
      </c>
      <c r="O255" s="124"/>
      <c r="P255" s="125">
        <f t="shared" si="4"/>
        <v>653</v>
      </c>
      <c r="Q255" s="126" t="s">
        <v>1096</v>
      </c>
    </row>
    <row r="256" s="3" customFormat="1" ht="15.75" customHeight="1" spans="1:17">
      <c r="A256" s="115" t="s">
        <v>1202</v>
      </c>
      <c r="B256" s="116"/>
      <c r="C256" s="156"/>
      <c r="D256" s="118" t="s">
        <v>847</v>
      </c>
      <c r="E256" s="130">
        <v>416</v>
      </c>
      <c r="F256" s="118" t="s">
        <v>839</v>
      </c>
      <c r="G256" s="131">
        <v>42826</v>
      </c>
      <c r="H256" s="61" t="s">
        <v>840</v>
      </c>
      <c r="I256" s="120">
        <v>260</v>
      </c>
      <c r="J256" s="129"/>
      <c r="K256" s="129"/>
      <c r="L256" s="122">
        <v>169720</v>
      </c>
      <c r="M256" s="123">
        <v>0.88</v>
      </c>
      <c r="N256" s="122">
        <v>149350</v>
      </c>
      <c r="O256" s="124"/>
      <c r="P256" s="125">
        <f t="shared" si="4"/>
        <v>653</v>
      </c>
      <c r="Q256" s="126" t="s">
        <v>1096</v>
      </c>
    </row>
    <row r="257" s="3" customFormat="1" ht="15.75" customHeight="1" spans="1:17">
      <c r="A257" s="115" t="s">
        <v>1203</v>
      </c>
      <c r="B257" s="116"/>
      <c r="C257" s="156"/>
      <c r="D257" s="118" t="s">
        <v>847</v>
      </c>
      <c r="E257" s="130">
        <v>417</v>
      </c>
      <c r="F257" s="118" t="s">
        <v>839</v>
      </c>
      <c r="G257" s="131">
        <v>42826</v>
      </c>
      <c r="H257" s="61" t="s">
        <v>840</v>
      </c>
      <c r="I257" s="120">
        <v>260</v>
      </c>
      <c r="J257" s="129"/>
      <c r="K257" s="129"/>
      <c r="L257" s="122">
        <v>169720</v>
      </c>
      <c r="M257" s="123">
        <v>0.88</v>
      </c>
      <c r="N257" s="122">
        <v>149350</v>
      </c>
      <c r="O257" s="124"/>
      <c r="P257" s="125">
        <f t="shared" si="4"/>
        <v>653</v>
      </c>
      <c r="Q257" s="126" t="s">
        <v>1096</v>
      </c>
    </row>
    <row r="258" s="3" customFormat="1" ht="15.75" customHeight="1" spans="1:17">
      <c r="A258" s="115" t="s">
        <v>1204</v>
      </c>
      <c r="B258" s="116"/>
      <c r="C258" s="156"/>
      <c r="D258" s="118" t="s">
        <v>847</v>
      </c>
      <c r="E258" s="130">
        <v>418</v>
      </c>
      <c r="F258" s="118" t="s">
        <v>839</v>
      </c>
      <c r="G258" s="131">
        <v>42826</v>
      </c>
      <c r="H258" s="61" t="s">
        <v>840</v>
      </c>
      <c r="I258" s="120">
        <v>260</v>
      </c>
      <c r="J258" s="129"/>
      <c r="K258" s="129"/>
      <c r="L258" s="122">
        <v>169720</v>
      </c>
      <c r="M258" s="123">
        <v>0.88</v>
      </c>
      <c r="N258" s="122">
        <v>149350</v>
      </c>
      <c r="O258" s="124"/>
      <c r="P258" s="125">
        <f t="shared" si="4"/>
        <v>653</v>
      </c>
      <c r="Q258" s="126" t="s">
        <v>1096</v>
      </c>
    </row>
    <row r="259" s="2" customFormat="1" ht="15.75" customHeight="1" spans="1:17">
      <c r="A259" s="115" t="s">
        <v>1205</v>
      </c>
      <c r="B259" s="116"/>
      <c r="C259" s="156"/>
      <c r="D259" s="118" t="s">
        <v>837</v>
      </c>
      <c r="E259" s="130">
        <v>501</v>
      </c>
      <c r="F259" s="118" t="s">
        <v>839</v>
      </c>
      <c r="G259" s="131">
        <v>42826</v>
      </c>
      <c r="H259" s="61" t="s">
        <v>840</v>
      </c>
      <c r="I259" s="120">
        <v>210</v>
      </c>
      <c r="J259" s="129"/>
      <c r="K259" s="129"/>
      <c r="L259" s="122">
        <v>137080</v>
      </c>
      <c r="M259" s="123">
        <v>0.88</v>
      </c>
      <c r="N259" s="122">
        <v>120630</v>
      </c>
      <c r="O259" s="124"/>
      <c r="P259" s="125">
        <f t="shared" si="4"/>
        <v>653</v>
      </c>
      <c r="Q259" s="126" t="s">
        <v>1096</v>
      </c>
    </row>
    <row r="260" s="2" customFormat="1" ht="15.75" customHeight="1" spans="1:17">
      <c r="A260" s="115" t="s">
        <v>1206</v>
      </c>
      <c r="B260" s="116"/>
      <c r="C260" s="156"/>
      <c r="D260" s="118" t="s">
        <v>837</v>
      </c>
      <c r="E260" s="130">
        <v>502</v>
      </c>
      <c r="F260" s="118" t="s">
        <v>839</v>
      </c>
      <c r="G260" s="131">
        <v>42826</v>
      </c>
      <c r="H260" s="61" t="s">
        <v>840</v>
      </c>
      <c r="I260" s="120">
        <v>210</v>
      </c>
      <c r="J260" s="129"/>
      <c r="K260" s="129"/>
      <c r="L260" s="122">
        <v>137080</v>
      </c>
      <c r="M260" s="123">
        <v>0.88</v>
      </c>
      <c r="N260" s="122">
        <v>120630</v>
      </c>
      <c r="O260" s="124"/>
      <c r="P260" s="125">
        <f t="shared" si="4"/>
        <v>653</v>
      </c>
      <c r="Q260" s="126" t="s">
        <v>1096</v>
      </c>
    </row>
    <row r="261" s="2" customFormat="1" ht="15.75" customHeight="1" spans="1:17">
      <c r="A261" s="115" t="s">
        <v>1207</v>
      </c>
      <c r="B261" s="116"/>
      <c r="C261" s="156"/>
      <c r="D261" s="118" t="s">
        <v>837</v>
      </c>
      <c r="E261" s="130">
        <v>503</v>
      </c>
      <c r="F261" s="118" t="s">
        <v>839</v>
      </c>
      <c r="G261" s="131">
        <v>42826</v>
      </c>
      <c r="H261" s="61" t="s">
        <v>840</v>
      </c>
      <c r="I261" s="120">
        <v>210</v>
      </c>
      <c r="J261" s="129"/>
      <c r="K261" s="129"/>
      <c r="L261" s="122">
        <v>137080</v>
      </c>
      <c r="M261" s="123">
        <v>0.88</v>
      </c>
      <c r="N261" s="122">
        <v>120630</v>
      </c>
      <c r="O261" s="124"/>
      <c r="P261" s="125">
        <f t="shared" si="4"/>
        <v>653</v>
      </c>
      <c r="Q261" s="126" t="s">
        <v>1096</v>
      </c>
    </row>
    <row r="262" s="2" customFormat="1" ht="15.75" customHeight="1" spans="1:17">
      <c r="A262" s="115" t="s">
        <v>1208</v>
      </c>
      <c r="B262" s="116"/>
      <c r="C262" s="156"/>
      <c r="D262" s="118" t="s">
        <v>837</v>
      </c>
      <c r="E262" s="130">
        <v>504</v>
      </c>
      <c r="F262" s="118" t="s">
        <v>839</v>
      </c>
      <c r="G262" s="131">
        <v>42826</v>
      </c>
      <c r="H262" s="61" t="s">
        <v>840</v>
      </c>
      <c r="I262" s="120">
        <v>210</v>
      </c>
      <c r="J262" s="129"/>
      <c r="K262" s="129"/>
      <c r="L262" s="122">
        <v>137080</v>
      </c>
      <c r="M262" s="123">
        <v>0.88</v>
      </c>
      <c r="N262" s="122">
        <v>120630</v>
      </c>
      <c r="O262" s="124"/>
      <c r="P262" s="125">
        <f t="shared" si="4"/>
        <v>653</v>
      </c>
      <c r="Q262" s="126" t="s">
        <v>1096</v>
      </c>
    </row>
    <row r="263" s="2" customFormat="1" ht="15.75" customHeight="1" spans="1:17">
      <c r="A263" s="115" t="s">
        <v>1209</v>
      </c>
      <c r="B263" s="116"/>
      <c r="C263" s="156"/>
      <c r="D263" s="118" t="s">
        <v>837</v>
      </c>
      <c r="E263" s="130">
        <v>505</v>
      </c>
      <c r="F263" s="118" t="s">
        <v>839</v>
      </c>
      <c r="G263" s="131">
        <v>42826</v>
      </c>
      <c r="H263" s="61" t="s">
        <v>840</v>
      </c>
      <c r="I263" s="120">
        <v>210</v>
      </c>
      <c r="J263" s="129"/>
      <c r="K263" s="129"/>
      <c r="L263" s="122">
        <v>137080</v>
      </c>
      <c r="M263" s="123">
        <v>0.88</v>
      </c>
      <c r="N263" s="122">
        <v>120630</v>
      </c>
      <c r="O263" s="124"/>
      <c r="P263" s="125">
        <f t="shared" si="4"/>
        <v>653</v>
      </c>
      <c r="Q263" s="126" t="s">
        <v>1096</v>
      </c>
    </row>
    <row r="264" s="2" customFormat="1" ht="15.75" customHeight="1" spans="1:17">
      <c r="A264" s="115" t="s">
        <v>1210</v>
      </c>
      <c r="B264" s="116"/>
      <c r="C264" s="156"/>
      <c r="D264" s="118" t="s">
        <v>837</v>
      </c>
      <c r="E264" s="130">
        <v>506</v>
      </c>
      <c r="F264" s="118" t="s">
        <v>839</v>
      </c>
      <c r="G264" s="131">
        <v>42826</v>
      </c>
      <c r="H264" s="61" t="s">
        <v>840</v>
      </c>
      <c r="I264" s="120">
        <v>210</v>
      </c>
      <c r="J264" s="129"/>
      <c r="K264" s="129"/>
      <c r="L264" s="122">
        <v>137080</v>
      </c>
      <c r="M264" s="123">
        <v>0.88</v>
      </c>
      <c r="N264" s="122">
        <v>120630</v>
      </c>
      <c r="O264" s="124"/>
      <c r="P264" s="125">
        <f t="shared" si="4"/>
        <v>653</v>
      </c>
      <c r="Q264" s="126" t="s">
        <v>1096</v>
      </c>
    </row>
    <row r="265" s="2" customFormat="1" ht="15.75" customHeight="1" spans="1:17">
      <c r="A265" s="115" t="s">
        <v>1211</v>
      </c>
      <c r="B265" s="116"/>
      <c r="C265" s="156"/>
      <c r="D265" s="118" t="s">
        <v>837</v>
      </c>
      <c r="E265" s="130">
        <v>507</v>
      </c>
      <c r="F265" s="118" t="s">
        <v>839</v>
      </c>
      <c r="G265" s="131">
        <v>42826</v>
      </c>
      <c r="H265" s="61" t="s">
        <v>840</v>
      </c>
      <c r="I265" s="120">
        <v>210</v>
      </c>
      <c r="J265" s="129"/>
      <c r="K265" s="129"/>
      <c r="L265" s="122">
        <v>137080</v>
      </c>
      <c r="M265" s="123">
        <v>0.88</v>
      </c>
      <c r="N265" s="122">
        <v>120630</v>
      </c>
      <c r="O265" s="124"/>
      <c r="P265" s="125">
        <f t="shared" si="4"/>
        <v>653</v>
      </c>
      <c r="Q265" s="126" t="s">
        <v>1096</v>
      </c>
    </row>
    <row r="266" s="2" customFormat="1" ht="15.75" customHeight="1" spans="1:17">
      <c r="A266" s="115" t="s">
        <v>1212</v>
      </c>
      <c r="B266" s="116"/>
      <c r="C266" s="156"/>
      <c r="D266" s="118" t="s">
        <v>837</v>
      </c>
      <c r="E266" s="130">
        <v>508</v>
      </c>
      <c r="F266" s="118" t="s">
        <v>839</v>
      </c>
      <c r="G266" s="131">
        <v>42826</v>
      </c>
      <c r="H266" s="61" t="s">
        <v>840</v>
      </c>
      <c r="I266" s="120">
        <v>210</v>
      </c>
      <c r="J266" s="129"/>
      <c r="K266" s="129"/>
      <c r="L266" s="122">
        <v>137080</v>
      </c>
      <c r="M266" s="123">
        <v>0.88</v>
      </c>
      <c r="N266" s="122">
        <v>120630</v>
      </c>
      <c r="O266" s="124"/>
      <c r="P266" s="125">
        <f t="shared" si="4"/>
        <v>653</v>
      </c>
      <c r="Q266" s="126" t="s">
        <v>1096</v>
      </c>
    </row>
    <row r="267" s="2" customFormat="1" ht="15.75" customHeight="1" spans="1:17">
      <c r="A267" s="115" t="s">
        <v>1213</v>
      </c>
      <c r="B267" s="116"/>
      <c r="C267" s="156"/>
      <c r="D267" s="118" t="s">
        <v>837</v>
      </c>
      <c r="E267" s="130">
        <v>509</v>
      </c>
      <c r="F267" s="118" t="s">
        <v>839</v>
      </c>
      <c r="G267" s="131">
        <v>42826</v>
      </c>
      <c r="H267" s="61" t="s">
        <v>840</v>
      </c>
      <c r="I267" s="120">
        <v>180</v>
      </c>
      <c r="J267" s="129"/>
      <c r="K267" s="129"/>
      <c r="L267" s="122">
        <v>117500</v>
      </c>
      <c r="M267" s="123">
        <v>0.88</v>
      </c>
      <c r="N267" s="122">
        <v>103400</v>
      </c>
      <c r="O267" s="124"/>
      <c r="P267" s="125">
        <f t="shared" si="4"/>
        <v>653</v>
      </c>
      <c r="Q267" s="126" t="s">
        <v>1096</v>
      </c>
    </row>
    <row r="268" s="2" customFormat="1" ht="15.75" customHeight="1" spans="1:17">
      <c r="A268" s="115" t="s">
        <v>1214</v>
      </c>
      <c r="B268" s="116"/>
      <c r="C268" s="156"/>
      <c r="D268" s="118" t="s">
        <v>837</v>
      </c>
      <c r="E268" s="130">
        <v>510</v>
      </c>
      <c r="F268" s="118" t="s">
        <v>839</v>
      </c>
      <c r="G268" s="131">
        <v>42826</v>
      </c>
      <c r="H268" s="61" t="s">
        <v>840</v>
      </c>
      <c r="I268" s="120">
        <v>180</v>
      </c>
      <c r="J268" s="129"/>
      <c r="K268" s="129"/>
      <c r="L268" s="122">
        <v>117500</v>
      </c>
      <c r="M268" s="123">
        <v>0.88</v>
      </c>
      <c r="N268" s="122">
        <v>103400</v>
      </c>
      <c r="O268" s="124"/>
      <c r="P268" s="125">
        <f t="shared" si="4"/>
        <v>653</v>
      </c>
      <c r="Q268" s="126" t="s">
        <v>1096</v>
      </c>
    </row>
    <row r="269" s="2" customFormat="1" ht="15.75" customHeight="1" spans="1:17">
      <c r="A269" s="115" t="s">
        <v>1215</v>
      </c>
      <c r="B269" s="116"/>
      <c r="C269" s="156"/>
      <c r="D269" s="118" t="s">
        <v>837</v>
      </c>
      <c r="E269" s="130">
        <v>511</v>
      </c>
      <c r="F269" s="118" t="s">
        <v>839</v>
      </c>
      <c r="G269" s="131">
        <v>42826</v>
      </c>
      <c r="H269" s="61" t="s">
        <v>840</v>
      </c>
      <c r="I269" s="120">
        <v>180</v>
      </c>
      <c r="J269" s="129"/>
      <c r="K269" s="129"/>
      <c r="L269" s="122">
        <v>117500</v>
      </c>
      <c r="M269" s="123">
        <v>0.88</v>
      </c>
      <c r="N269" s="122">
        <v>103400</v>
      </c>
      <c r="O269" s="124"/>
      <c r="P269" s="125">
        <f t="shared" si="4"/>
        <v>653</v>
      </c>
      <c r="Q269" s="126" t="s">
        <v>1096</v>
      </c>
    </row>
    <row r="270" s="2" customFormat="1" ht="15.75" customHeight="1" spans="1:17">
      <c r="A270" s="115" t="s">
        <v>1216</v>
      </c>
      <c r="B270" s="116"/>
      <c r="C270" s="156"/>
      <c r="D270" s="118" t="s">
        <v>837</v>
      </c>
      <c r="E270" s="130">
        <v>512</v>
      </c>
      <c r="F270" s="118" t="s">
        <v>839</v>
      </c>
      <c r="G270" s="131">
        <v>42826</v>
      </c>
      <c r="H270" s="61" t="s">
        <v>840</v>
      </c>
      <c r="I270" s="120">
        <v>180</v>
      </c>
      <c r="J270" s="129"/>
      <c r="K270" s="129"/>
      <c r="L270" s="122">
        <v>117500</v>
      </c>
      <c r="M270" s="123">
        <v>0.88</v>
      </c>
      <c r="N270" s="122">
        <v>103400</v>
      </c>
      <c r="O270" s="124"/>
      <c r="P270" s="125">
        <f t="shared" si="4"/>
        <v>653</v>
      </c>
      <c r="Q270" s="126" t="s">
        <v>1096</v>
      </c>
    </row>
    <row r="271" s="75" customFormat="1" ht="15.75" customHeight="1" spans="1:17">
      <c r="A271" s="115" t="s">
        <v>1217</v>
      </c>
      <c r="B271" s="116"/>
      <c r="C271" s="156"/>
      <c r="D271" s="118" t="s">
        <v>847</v>
      </c>
      <c r="E271" s="130">
        <v>513</v>
      </c>
      <c r="F271" s="118" t="s">
        <v>839</v>
      </c>
      <c r="G271" s="131">
        <v>42826</v>
      </c>
      <c r="H271" s="61" t="s">
        <v>840</v>
      </c>
      <c r="I271" s="120">
        <v>200</v>
      </c>
      <c r="J271" s="129"/>
      <c r="K271" s="129"/>
      <c r="L271" s="122">
        <v>130550</v>
      </c>
      <c r="M271" s="123">
        <v>0.88</v>
      </c>
      <c r="N271" s="122">
        <v>114880</v>
      </c>
      <c r="O271" s="124"/>
      <c r="P271" s="125">
        <f t="shared" si="4"/>
        <v>653</v>
      </c>
      <c r="Q271" s="126" t="s">
        <v>1096</v>
      </c>
    </row>
    <row r="272" s="2" customFormat="1" ht="15.75" customHeight="1" spans="1:17">
      <c r="A272" s="115" t="s">
        <v>1218</v>
      </c>
      <c r="B272" s="116"/>
      <c r="C272" s="156"/>
      <c r="D272" s="118" t="s">
        <v>847</v>
      </c>
      <c r="E272" s="130">
        <v>514</v>
      </c>
      <c r="F272" s="118" t="s">
        <v>839</v>
      </c>
      <c r="G272" s="131">
        <v>42826</v>
      </c>
      <c r="H272" s="61" t="s">
        <v>840</v>
      </c>
      <c r="I272" s="120">
        <v>200</v>
      </c>
      <c r="J272" s="129"/>
      <c r="K272" s="129"/>
      <c r="L272" s="122">
        <v>130550</v>
      </c>
      <c r="M272" s="123">
        <v>0.88</v>
      </c>
      <c r="N272" s="122">
        <v>114880</v>
      </c>
      <c r="O272" s="124"/>
      <c r="P272" s="125">
        <f t="shared" si="4"/>
        <v>653</v>
      </c>
      <c r="Q272" s="126" t="s">
        <v>1096</v>
      </c>
    </row>
    <row r="273" s="2" customFormat="1" ht="15.75" customHeight="1" spans="1:17">
      <c r="A273" s="115" t="s">
        <v>1219</v>
      </c>
      <c r="B273" s="116"/>
      <c r="C273" s="156"/>
      <c r="D273" s="118" t="s">
        <v>847</v>
      </c>
      <c r="E273" s="130">
        <v>515</v>
      </c>
      <c r="F273" s="118" t="s">
        <v>839</v>
      </c>
      <c r="G273" s="131">
        <v>42826</v>
      </c>
      <c r="H273" s="61" t="s">
        <v>840</v>
      </c>
      <c r="I273" s="120">
        <v>180</v>
      </c>
      <c r="J273" s="129"/>
      <c r="K273" s="129"/>
      <c r="L273" s="122">
        <v>117500</v>
      </c>
      <c r="M273" s="123">
        <v>0.88</v>
      </c>
      <c r="N273" s="122">
        <v>103400</v>
      </c>
      <c r="O273" s="124"/>
      <c r="P273" s="125">
        <f t="shared" si="4"/>
        <v>653</v>
      </c>
      <c r="Q273" s="126" t="s">
        <v>1096</v>
      </c>
    </row>
    <row r="274" s="2" customFormat="1" ht="15.75" customHeight="1" spans="1:17">
      <c r="A274" s="115" t="s">
        <v>1220</v>
      </c>
      <c r="B274" s="116"/>
      <c r="C274" s="156"/>
      <c r="D274" s="118" t="s">
        <v>847</v>
      </c>
      <c r="E274" s="130">
        <v>516</v>
      </c>
      <c r="F274" s="118" t="s">
        <v>839</v>
      </c>
      <c r="G274" s="131">
        <v>42826</v>
      </c>
      <c r="H274" s="61" t="s">
        <v>840</v>
      </c>
      <c r="I274" s="120">
        <v>180</v>
      </c>
      <c r="J274" s="129"/>
      <c r="K274" s="129"/>
      <c r="L274" s="122">
        <v>117500</v>
      </c>
      <c r="M274" s="123">
        <v>0.88</v>
      </c>
      <c r="N274" s="122">
        <v>103400</v>
      </c>
      <c r="O274" s="124"/>
      <c r="P274" s="125">
        <f t="shared" si="4"/>
        <v>653</v>
      </c>
      <c r="Q274" s="126" t="s">
        <v>1096</v>
      </c>
    </row>
    <row r="275" s="2" customFormat="1" ht="15.75" customHeight="1" spans="1:17">
      <c r="A275" s="115" t="s">
        <v>1221</v>
      </c>
      <c r="B275" s="116"/>
      <c r="C275" s="156"/>
      <c r="D275" s="118" t="s">
        <v>847</v>
      </c>
      <c r="E275" s="130">
        <v>517</v>
      </c>
      <c r="F275" s="118" t="s">
        <v>839</v>
      </c>
      <c r="G275" s="131">
        <v>42826</v>
      </c>
      <c r="H275" s="61" t="s">
        <v>840</v>
      </c>
      <c r="I275" s="120">
        <v>160</v>
      </c>
      <c r="J275" s="129"/>
      <c r="K275" s="129"/>
      <c r="L275" s="122">
        <v>104440</v>
      </c>
      <c r="M275" s="123">
        <v>0.88</v>
      </c>
      <c r="N275" s="122">
        <v>91910</v>
      </c>
      <c r="O275" s="124"/>
      <c r="P275" s="125">
        <f t="shared" si="4"/>
        <v>653</v>
      </c>
      <c r="Q275" s="126" t="s">
        <v>1096</v>
      </c>
    </row>
    <row r="276" s="2" customFormat="1" ht="15.75" customHeight="1" spans="1:17">
      <c r="A276" s="115" t="s">
        <v>1222</v>
      </c>
      <c r="B276" s="116"/>
      <c r="C276" s="156"/>
      <c r="D276" s="118" t="s">
        <v>847</v>
      </c>
      <c r="E276" s="130">
        <v>518</v>
      </c>
      <c r="F276" s="118" t="s">
        <v>839</v>
      </c>
      <c r="G276" s="131">
        <v>42826</v>
      </c>
      <c r="H276" s="61" t="s">
        <v>840</v>
      </c>
      <c r="I276" s="120">
        <v>240</v>
      </c>
      <c r="J276" s="129"/>
      <c r="K276" s="129"/>
      <c r="L276" s="122">
        <v>156670</v>
      </c>
      <c r="M276" s="123">
        <v>0.88</v>
      </c>
      <c r="N276" s="122">
        <v>137870</v>
      </c>
      <c r="O276" s="124"/>
      <c r="P276" s="125">
        <f t="shared" si="4"/>
        <v>653</v>
      </c>
      <c r="Q276" s="126" t="s">
        <v>1096</v>
      </c>
    </row>
    <row r="277" s="2" customFormat="1" ht="15.75" customHeight="1" spans="1:17">
      <c r="A277" s="115" t="s">
        <v>1223</v>
      </c>
      <c r="B277" s="116"/>
      <c r="C277" s="156"/>
      <c r="D277" s="118" t="s">
        <v>847</v>
      </c>
      <c r="E277" s="130">
        <v>519</v>
      </c>
      <c r="F277" s="118" t="s">
        <v>839</v>
      </c>
      <c r="G277" s="131">
        <v>42826</v>
      </c>
      <c r="H277" s="61" t="s">
        <v>840</v>
      </c>
      <c r="I277" s="120">
        <v>240</v>
      </c>
      <c r="J277" s="129"/>
      <c r="K277" s="129"/>
      <c r="L277" s="122">
        <v>156670</v>
      </c>
      <c r="M277" s="123">
        <v>0.88</v>
      </c>
      <c r="N277" s="122">
        <v>137870</v>
      </c>
      <c r="O277" s="124"/>
      <c r="P277" s="125">
        <f t="shared" si="4"/>
        <v>653</v>
      </c>
      <c r="Q277" s="126" t="s">
        <v>1096</v>
      </c>
    </row>
    <row r="278" s="2" customFormat="1" ht="15.75" customHeight="1" spans="1:17">
      <c r="A278" s="115" t="s">
        <v>1224</v>
      </c>
      <c r="B278" s="116"/>
      <c r="C278" s="156"/>
      <c r="D278" s="118" t="s">
        <v>847</v>
      </c>
      <c r="E278" s="130">
        <v>520</v>
      </c>
      <c r="F278" s="118" t="s">
        <v>839</v>
      </c>
      <c r="G278" s="131">
        <v>42826</v>
      </c>
      <c r="H278" s="61" t="s">
        <v>840</v>
      </c>
      <c r="I278" s="120">
        <v>240</v>
      </c>
      <c r="J278" s="129"/>
      <c r="K278" s="129"/>
      <c r="L278" s="122">
        <v>156670</v>
      </c>
      <c r="M278" s="123">
        <v>0.88</v>
      </c>
      <c r="N278" s="122">
        <v>137870</v>
      </c>
      <c r="O278" s="124"/>
      <c r="P278" s="125">
        <f t="shared" ref="P278:P299" si="5">L278/I278</f>
        <v>653</v>
      </c>
      <c r="Q278" s="126" t="s">
        <v>1096</v>
      </c>
    </row>
    <row r="279" s="2" customFormat="1" ht="15.75" customHeight="1" spans="1:17">
      <c r="A279" s="115" t="s">
        <v>1225</v>
      </c>
      <c r="B279" s="116"/>
      <c r="C279" s="156"/>
      <c r="D279" s="118" t="s">
        <v>847</v>
      </c>
      <c r="E279" s="130">
        <v>521</v>
      </c>
      <c r="F279" s="118" t="s">
        <v>839</v>
      </c>
      <c r="G279" s="131">
        <v>42826</v>
      </c>
      <c r="H279" s="61" t="s">
        <v>840</v>
      </c>
      <c r="I279" s="120">
        <v>240</v>
      </c>
      <c r="J279" s="129"/>
      <c r="K279" s="129"/>
      <c r="L279" s="122">
        <v>156670</v>
      </c>
      <c r="M279" s="123">
        <v>0.88</v>
      </c>
      <c r="N279" s="122">
        <v>137870</v>
      </c>
      <c r="O279" s="124"/>
      <c r="P279" s="125">
        <f t="shared" si="5"/>
        <v>653</v>
      </c>
      <c r="Q279" s="126" t="s">
        <v>1096</v>
      </c>
    </row>
    <row r="280" s="2" customFormat="1" ht="15.75" customHeight="1" spans="1:17">
      <c r="A280" s="115" t="s">
        <v>1226</v>
      </c>
      <c r="B280" s="116"/>
      <c r="C280" s="156"/>
      <c r="D280" s="118" t="s">
        <v>847</v>
      </c>
      <c r="E280" s="130">
        <v>522</v>
      </c>
      <c r="F280" s="118" t="s">
        <v>839</v>
      </c>
      <c r="G280" s="131">
        <v>42826</v>
      </c>
      <c r="H280" s="61" t="s">
        <v>840</v>
      </c>
      <c r="I280" s="120">
        <v>240</v>
      </c>
      <c r="J280" s="129"/>
      <c r="K280" s="129"/>
      <c r="L280" s="122">
        <v>156670</v>
      </c>
      <c r="M280" s="123">
        <v>0.88</v>
      </c>
      <c r="N280" s="122">
        <v>137870</v>
      </c>
      <c r="O280" s="124"/>
      <c r="P280" s="125">
        <f t="shared" si="5"/>
        <v>653</v>
      </c>
      <c r="Q280" s="126" t="s">
        <v>1096</v>
      </c>
    </row>
    <row r="281" s="2" customFormat="1" ht="15.75" customHeight="1" spans="1:17">
      <c r="A281" s="115" t="s">
        <v>1227</v>
      </c>
      <c r="B281" s="116"/>
      <c r="C281" s="156"/>
      <c r="D281" s="118" t="s">
        <v>847</v>
      </c>
      <c r="E281" s="130">
        <v>523</v>
      </c>
      <c r="F281" s="118" t="s">
        <v>839</v>
      </c>
      <c r="G281" s="131">
        <v>42826</v>
      </c>
      <c r="H281" s="61" t="s">
        <v>840</v>
      </c>
      <c r="I281" s="120">
        <v>250</v>
      </c>
      <c r="J281" s="129"/>
      <c r="K281" s="129"/>
      <c r="L281" s="122">
        <v>163190</v>
      </c>
      <c r="M281" s="123">
        <v>0.88</v>
      </c>
      <c r="N281" s="122">
        <v>143610</v>
      </c>
      <c r="O281" s="124"/>
      <c r="P281" s="125">
        <f t="shared" si="5"/>
        <v>653</v>
      </c>
      <c r="Q281" s="126" t="s">
        <v>1096</v>
      </c>
    </row>
    <row r="282" s="2" customFormat="1" ht="15.75" customHeight="1" spans="1:17">
      <c r="A282" s="115" t="s">
        <v>1228</v>
      </c>
      <c r="B282" s="116"/>
      <c r="C282" s="156"/>
      <c r="D282" s="118" t="s">
        <v>1229</v>
      </c>
      <c r="E282" s="130" t="s">
        <v>1230</v>
      </c>
      <c r="F282" s="118" t="s">
        <v>839</v>
      </c>
      <c r="G282" s="131">
        <v>42736</v>
      </c>
      <c r="H282" s="61" t="s">
        <v>840</v>
      </c>
      <c r="I282" s="120">
        <v>300</v>
      </c>
      <c r="J282" s="129"/>
      <c r="K282" s="129"/>
      <c r="L282" s="122">
        <v>195830</v>
      </c>
      <c r="M282" s="123">
        <v>0.87</v>
      </c>
      <c r="N282" s="122">
        <v>170370</v>
      </c>
      <c r="O282" s="124"/>
      <c r="P282" s="125">
        <f t="shared" si="5"/>
        <v>653</v>
      </c>
      <c r="Q282" s="126" t="s">
        <v>1096</v>
      </c>
    </row>
    <row r="283" s="2" customFormat="1" ht="15.75" customHeight="1" spans="1:17">
      <c r="A283" s="115" t="s">
        <v>1231</v>
      </c>
      <c r="B283" s="116"/>
      <c r="C283" s="156"/>
      <c r="D283" s="118" t="s">
        <v>1229</v>
      </c>
      <c r="E283" s="130" t="s">
        <v>1232</v>
      </c>
      <c r="F283" s="118" t="s">
        <v>839</v>
      </c>
      <c r="G283" s="131">
        <v>42736</v>
      </c>
      <c r="H283" s="61" t="s">
        <v>840</v>
      </c>
      <c r="I283" s="120">
        <v>300</v>
      </c>
      <c r="J283" s="129"/>
      <c r="K283" s="129"/>
      <c r="L283" s="122">
        <v>195830</v>
      </c>
      <c r="M283" s="123">
        <v>0.87</v>
      </c>
      <c r="N283" s="122">
        <v>170370</v>
      </c>
      <c r="O283" s="124"/>
      <c r="P283" s="125">
        <f t="shared" si="5"/>
        <v>653</v>
      </c>
      <c r="Q283" s="126" t="s">
        <v>1096</v>
      </c>
    </row>
    <row r="284" s="2" customFormat="1" ht="15.75" customHeight="1" spans="1:17">
      <c r="A284" s="115" t="s">
        <v>1233</v>
      </c>
      <c r="B284" s="116"/>
      <c r="C284" s="156"/>
      <c r="D284" s="118" t="s">
        <v>1234</v>
      </c>
      <c r="E284" s="130" t="s">
        <v>1235</v>
      </c>
      <c r="F284" s="118" t="s">
        <v>839</v>
      </c>
      <c r="G284" s="131">
        <v>42736</v>
      </c>
      <c r="H284" s="61" t="s">
        <v>840</v>
      </c>
      <c r="I284" s="120">
        <v>400</v>
      </c>
      <c r="J284" s="129"/>
      <c r="K284" s="129"/>
      <c r="L284" s="122">
        <v>261110</v>
      </c>
      <c r="M284" s="123">
        <v>0.87</v>
      </c>
      <c r="N284" s="122">
        <v>227170</v>
      </c>
      <c r="O284" s="124"/>
      <c r="P284" s="125">
        <f t="shared" si="5"/>
        <v>653</v>
      </c>
      <c r="Q284" s="126" t="s">
        <v>1096</v>
      </c>
    </row>
    <row r="285" s="2" customFormat="1" ht="15.75" customHeight="1" spans="1:17">
      <c r="A285" s="115" t="s">
        <v>1236</v>
      </c>
      <c r="B285" s="116"/>
      <c r="C285" s="156"/>
      <c r="D285" s="118" t="s">
        <v>1234</v>
      </c>
      <c r="E285" s="130"/>
      <c r="F285" s="118" t="s">
        <v>839</v>
      </c>
      <c r="G285" s="131">
        <v>42736</v>
      </c>
      <c r="H285" s="61" t="s">
        <v>840</v>
      </c>
      <c r="I285" s="120">
        <v>400</v>
      </c>
      <c r="J285" s="129"/>
      <c r="K285" s="129"/>
      <c r="L285" s="122">
        <v>261110</v>
      </c>
      <c r="M285" s="123">
        <v>0.87</v>
      </c>
      <c r="N285" s="122">
        <v>227170</v>
      </c>
      <c r="O285" s="124"/>
      <c r="P285" s="125">
        <f t="shared" si="5"/>
        <v>653</v>
      </c>
      <c r="Q285" s="126" t="s">
        <v>1096</v>
      </c>
    </row>
    <row r="286" s="75" customFormat="1" ht="15.75" customHeight="1" spans="1:17">
      <c r="A286" s="115" t="s">
        <v>1237</v>
      </c>
      <c r="B286" s="116"/>
      <c r="C286" s="156"/>
      <c r="D286" s="118" t="s">
        <v>1238</v>
      </c>
      <c r="E286" s="130" t="s">
        <v>1239</v>
      </c>
      <c r="F286" s="118" t="s">
        <v>839</v>
      </c>
      <c r="G286" s="131">
        <v>42736</v>
      </c>
      <c r="H286" s="61" t="s">
        <v>840</v>
      </c>
      <c r="I286" s="120">
        <v>500</v>
      </c>
      <c r="J286" s="129"/>
      <c r="K286" s="129"/>
      <c r="L286" s="122">
        <v>326390</v>
      </c>
      <c r="M286" s="123">
        <v>0.87</v>
      </c>
      <c r="N286" s="122">
        <v>283960</v>
      </c>
      <c r="O286" s="124"/>
      <c r="P286" s="125">
        <f t="shared" si="5"/>
        <v>653</v>
      </c>
      <c r="Q286" s="126" t="s">
        <v>1096</v>
      </c>
    </row>
    <row r="287" s="2" customFormat="1" ht="15.75" customHeight="1" spans="1:17">
      <c r="A287" s="115" t="s">
        <v>1240</v>
      </c>
      <c r="B287" s="116"/>
      <c r="C287" s="156"/>
      <c r="D287" s="118" t="s">
        <v>1238</v>
      </c>
      <c r="E287" s="130" t="s">
        <v>1241</v>
      </c>
      <c r="F287" s="118" t="s">
        <v>839</v>
      </c>
      <c r="G287" s="131">
        <v>42736</v>
      </c>
      <c r="H287" s="61" t="s">
        <v>840</v>
      </c>
      <c r="I287" s="120">
        <v>500</v>
      </c>
      <c r="J287" s="129"/>
      <c r="K287" s="129"/>
      <c r="L287" s="122">
        <v>326390</v>
      </c>
      <c r="M287" s="123">
        <v>0.87</v>
      </c>
      <c r="N287" s="122">
        <v>283960</v>
      </c>
      <c r="O287" s="124"/>
      <c r="P287" s="125">
        <f t="shared" si="5"/>
        <v>653</v>
      </c>
      <c r="Q287" s="126" t="s">
        <v>1096</v>
      </c>
    </row>
    <row r="288" s="2" customFormat="1" ht="15.75" customHeight="1" spans="1:17">
      <c r="A288" s="115" t="s">
        <v>1242</v>
      </c>
      <c r="B288" s="116"/>
      <c r="C288" s="156"/>
      <c r="D288" s="118" t="s">
        <v>1238</v>
      </c>
      <c r="E288" s="130" t="s">
        <v>1243</v>
      </c>
      <c r="F288" s="118" t="s">
        <v>839</v>
      </c>
      <c r="G288" s="131">
        <v>42736</v>
      </c>
      <c r="H288" s="61" t="s">
        <v>840</v>
      </c>
      <c r="I288" s="120">
        <v>500</v>
      </c>
      <c r="J288" s="129"/>
      <c r="K288" s="129"/>
      <c r="L288" s="122">
        <v>326390</v>
      </c>
      <c r="M288" s="123">
        <v>0.87</v>
      </c>
      <c r="N288" s="122">
        <v>283960</v>
      </c>
      <c r="O288" s="124"/>
      <c r="P288" s="125">
        <f t="shared" si="5"/>
        <v>653</v>
      </c>
      <c r="Q288" s="126" t="s">
        <v>1096</v>
      </c>
    </row>
    <row r="289" s="2" customFormat="1" ht="15.75" customHeight="1" spans="1:17">
      <c r="A289" s="115" t="s">
        <v>1244</v>
      </c>
      <c r="B289" s="116"/>
      <c r="C289" s="156"/>
      <c r="D289" s="118" t="s">
        <v>1238</v>
      </c>
      <c r="E289" s="130" t="s">
        <v>1245</v>
      </c>
      <c r="F289" s="118" t="s">
        <v>839</v>
      </c>
      <c r="G289" s="131">
        <v>42736</v>
      </c>
      <c r="H289" s="61" t="s">
        <v>840</v>
      </c>
      <c r="I289" s="120">
        <v>500</v>
      </c>
      <c r="J289" s="129"/>
      <c r="K289" s="129"/>
      <c r="L289" s="122">
        <v>326390</v>
      </c>
      <c r="M289" s="123">
        <v>0.87</v>
      </c>
      <c r="N289" s="122">
        <v>283960</v>
      </c>
      <c r="O289" s="124"/>
      <c r="P289" s="125">
        <f t="shared" si="5"/>
        <v>653</v>
      </c>
      <c r="Q289" s="126" t="s">
        <v>1096</v>
      </c>
    </row>
    <row r="290" s="2" customFormat="1" ht="15.75" customHeight="1" spans="1:17">
      <c r="A290" s="115" t="s">
        <v>1246</v>
      </c>
      <c r="B290" s="116"/>
      <c r="C290" s="156"/>
      <c r="D290" s="118" t="s">
        <v>1238</v>
      </c>
      <c r="E290" s="130" t="s">
        <v>1247</v>
      </c>
      <c r="F290" s="118" t="s">
        <v>839</v>
      </c>
      <c r="G290" s="131">
        <v>42736</v>
      </c>
      <c r="H290" s="61" t="s">
        <v>840</v>
      </c>
      <c r="I290" s="120">
        <v>500</v>
      </c>
      <c r="J290" s="129"/>
      <c r="K290" s="129"/>
      <c r="L290" s="122">
        <v>326390</v>
      </c>
      <c r="M290" s="123">
        <v>0.87</v>
      </c>
      <c r="N290" s="122">
        <v>283960</v>
      </c>
      <c r="O290" s="124"/>
      <c r="P290" s="125">
        <f t="shared" si="5"/>
        <v>653</v>
      </c>
      <c r="Q290" s="126" t="s">
        <v>1096</v>
      </c>
    </row>
    <row r="291" s="2" customFormat="1" ht="15.75" customHeight="1" spans="1:17">
      <c r="A291" s="115" t="s">
        <v>1248</v>
      </c>
      <c r="B291" s="116"/>
      <c r="C291" s="156"/>
      <c r="D291" s="118" t="s">
        <v>1238</v>
      </c>
      <c r="E291" s="130" t="s">
        <v>1249</v>
      </c>
      <c r="F291" s="118" t="s">
        <v>839</v>
      </c>
      <c r="G291" s="131">
        <v>42736</v>
      </c>
      <c r="H291" s="61" t="s">
        <v>840</v>
      </c>
      <c r="I291" s="120">
        <v>500</v>
      </c>
      <c r="J291" s="129"/>
      <c r="K291" s="129"/>
      <c r="L291" s="122">
        <v>326390</v>
      </c>
      <c r="M291" s="123">
        <v>0.87</v>
      </c>
      <c r="N291" s="122">
        <v>283960</v>
      </c>
      <c r="O291" s="124"/>
      <c r="P291" s="125">
        <f t="shared" si="5"/>
        <v>653</v>
      </c>
      <c r="Q291" s="126" t="s">
        <v>1096</v>
      </c>
    </row>
    <row r="292" s="3" customFormat="1" ht="15.75" customHeight="1" spans="1:17">
      <c r="A292" s="115" t="s">
        <v>1250</v>
      </c>
      <c r="B292" s="116"/>
      <c r="C292" s="156"/>
      <c r="D292" s="130" t="s">
        <v>1251</v>
      </c>
      <c r="E292" s="130" t="s">
        <v>1252</v>
      </c>
      <c r="F292" s="130" t="s">
        <v>931</v>
      </c>
      <c r="G292" s="119">
        <v>42005</v>
      </c>
      <c r="H292" s="61" t="s">
        <v>840</v>
      </c>
      <c r="I292" s="120">
        <v>170</v>
      </c>
      <c r="J292" s="129"/>
      <c r="K292" s="129"/>
      <c r="L292" s="122">
        <v>137490</v>
      </c>
      <c r="M292" s="123">
        <v>0.86</v>
      </c>
      <c r="N292" s="122">
        <v>118240</v>
      </c>
      <c r="O292" s="124"/>
      <c r="P292" s="125">
        <f t="shared" si="5"/>
        <v>809</v>
      </c>
      <c r="Q292" s="126" t="s">
        <v>1096</v>
      </c>
    </row>
    <row r="293" s="2" customFormat="1" ht="15.75" customHeight="1" spans="1:17">
      <c r="A293" s="115" t="s">
        <v>1253</v>
      </c>
      <c r="B293" s="116"/>
      <c r="C293" s="156"/>
      <c r="D293" s="130" t="s">
        <v>1254</v>
      </c>
      <c r="E293" s="130" t="s">
        <v>1255</v>
      </c>
      <c r="F293" s="130" t="s">
        <v>931</v>
      </c>
      <c r="G293" s="119">
        <v>42005</v>
      </c>
      <c r="H293" s="61" t="s">
        <v>840</v>
      </c>
      <c r="I293" s="120">
        <v>170</v>
      </c>
      <c r="J293" s="129"/>
      <c r="K293" s="129"/>
      <c r="L293" s="122">
        <v>137490</v>
      </c>
      <c r="M293" s="123">
        <v>0.86</v>
      </c>
      <c r="N293" s="122">
        <v>118240</v>
      </c>
      <c r="O293" s="124"/>
      <c r="P293" s="125">
        <f t="shared" si="5"/>
        <v>809</v>
      </c>
      <c r="Q293" s="126" t="s">
        <v>1096</v>
      </c>
    </row>
    <row r="294" s="2" customFormat="1" ht="15.75" customHeight="1" spans="1:17">
      <c r="A294" s="115" t="s">
        <v>1256</v>
      </c>
      <c r="B294" s="116"/>
      <c r="C294" s="156"/>
      <c r="D294" s="130" t="s">
        <v>1257</v>
      </c>
      <c r="E294" s="130" t="s">
        <v>1258</v>
      </c>
      <c r="F294" s="130" t="s">
        <v>931</v>
      </c>
      <c r="G294" s="119">
        <v>42005</v>
      </c>
      <c r="H294" s="61" t="s">
        <v>840</v>
      </c>
      <c r="I294" s="120">
        <v>170</v>
      </c>
      <c r="J294" s="129"/>
      <c r="K294" s="129"/>
      <c r="L294" s="122">
        <v>137490</v>
      </c>
      <c r="M294" s="123">
        <v>0.86</v>
      </c>
      <c r="N294" s="122">
        <v>118240</v>
      </c>
      <c r="O294" s="124"/>
      <c r="P294" s="125">
        <f t="shared" si="5"/>
        <v>809</v>
      </c>
      <c r="Q294" s="126" t="s">
        <v>1096</v>
      </c>
    </row>
    <row r="295" s="2" customFormat="1" ht="15.75" customHeight="1" spans="1:17">
      <c r="A295" s="115" t="s">
        <v>1259</v>
      </c>
      <c r="B295" s="116"/>
      <c r="C295" s="156"/>
      <c r="D295" s="130" t="s">
        <v>1260</v>
      </c>
      <c r="E295" s="130" t="s">
        <v>930</v>
      </c>
      <c r="F295" s="130" t="s">
        <v>931</v>
      </c>
      <c r="G295" s="119">
        <v>42736</v>
      </c>
      <c r="H295" s="61" t="s">
        <v>840</v>
      </c>
      <c r="I295" s="120">
        <v>350</v>
      </c>
      <c r="J295" s="129"/>
      <c r="K295" s="129"/>
      <c r="L295" s="122">
        <v>242620</v>
      </c>
      <c r="M295" s="123">
        <v>0.9</v>
      </c>
      <c r="N295" s="122">
        <v>218360</v>
      </c>
      <c r="O295" s="124"/>
      <c r="P295" s="125">
        <f t="shared" si="5"/>
        <v>693</v>
      </c>
      <c r="Q295" s="126" t="s">
        <v>1096</v>
      </c>
    </row>
    <row r="296" s="2" customFormat="1" ht="15.75" customHeight="1" spans="1:17">
      <c r="A296" s="115" t="s">
        <v>1261</v>
      </c>
      <c r="B296" s="116"/>
      <c r="C296" s="156"/>
      <c r="D296" s="130" t="s">
        <v>1262</v>
      </c>
      <c r="E296" s="130" t="s">
        <v>1252</v>
      </c>
      <c r="F296" s="130" t="s">
        <v>931</v>
      </c>
      <c r="G296" s="119">
        <v>42736</v>
      </c>
      <c r="H296" s="61" t="s">
        <v>840</v>
      </c>
      <c r="I296" s="120">
        <v>700</v>
      </c>
      <c r="J296" s="129"/>
      <c r="K296" s="129"/>
      <c r="L296" s="122">
        <v>485250</v>
      </c>
      <c r="M296" s="123">
        <v>0.9</v>
      </c>
      <c r="N296" s="122">
        <v>436730</v>
      </c>
      <c r="O296" s="124"/>
      <c r="P296" s="125">
        <f t="shared" si="5"/>
        <v>693</v>
      </c>
      <c r="Q296" s="126" t="s">
        <v>1096</v>
      </c>
    </row>
    <row r="297" s="2" customFormat="1" ht="15.75" customHeight="1" spans="1:17">
      <c r="A297" s="115" t="s">
        <v>1263</v>
      </c>
      <c r="B297" s="116"/>
      <c r="C297" s="156"/>
      <c r="D297" s="130" t="s">
        <v>1262</v>
      </c>
      <c r="E297" s="130" t="s">
        <v>1255</v>
      </c>
      <c r="F297" s="130" t="s">
        <v>931</v>
      </c>
      <c r="G297" s="119">
        <v>42736</v>
      </c>
      <c r="H297" s="61" t="s">
        <v>840</v>
      </c>
      <c r="I297" s="120">
        <v>700</v>
      </c>
      <c r="J297" s="129"/>
      <c r="K297" s="129"/>
      <c r="L297" s="122">
        <v>485250</v>
      </c>
      <c r="M297" s="123">
        <v>0.9</v>
      </c>
      <c r="N297" s="122">
        <v>436730</v>
      </c>
      <c r="O297" s="124"/>
      <c r="P297" s="125">
        <f t="shared" si="5"/>
        <v>693</v>
      </c>
      <c r="Q297" s="126" t="s">
        <v>1096</v>
      </c>
    </row>
    <row r="298" s="2" customFormat="1" ht="15.75" customHeight="1" spans="1:17">
      <c r="A298" s="115" t="s">
        <v>1264</v>
      </c>
      <c r="B298" s="116"/>
      <c r="C298" s="156"/>
      <c r="D298" s="130" t="s">
        <v>937</v>
      </c>
      <c r="E298" s="130" t="s">
        <v>1252</v>
      </c>
      <c r="F298" s="130" t="s">
        <v>938</v>
      </c>
      <c r="G298" s="119">
        <v>42005</v>
      </c>
      <c r="H298" s="61" t="s">
        <v>840</v>
      </c>
      <c r="I298" s="120">
        <v>3000</v>
      </c>
      <c r="J298" s="129"/>
      <c r="K298" s="129"/>
      <c r="L298" s="122">
        <v>2010300</v>
      </c>
      <c r="M298" s="123">
        <v>0.81</v>
      </c>
      <c r="N298" s="122">
        <v>1628340</v>
      </c>
      <c r="O298" s="124"/>
      <c r="P298" s="125">
        <f t="shared" si="5"/>
        <v>670</v>
      </c>
      <c r="Q298" s="126" t="s">
        <v>1096</v>
      </c>
    </row>
    <row r="299" s="2" customFormat="1" ht="15.75" customHeight="1" spans="1:17">
      <c r="A299" s="115" t="s">
        <v>1265</v>
      </c>
      <c r="B299" s="116"/>
      <c r="C299" s="156"/>
      <c r="D299" s="130" t="s">
        <v>937</v>
      </c>
      <c r="E299" s="130" t="s">
        <v>1255</v>
      </c>
      <c r="F299" s="130" t="s">
        <v>938</v>
      </c>
      <c r="G299" s="119">
        <v>42005</v>
      </c>
      <c r="H299" s="61" t="s">
        <v>840</v>
      </c>
      <c r="I299" s="120">
        <v>3000</v>
      </c>
      <c r="J299" s="129"/>
      <c r="K299" s="129"/>
      <c r="L299" s="122">
        <v>2010300</v>
      </c>
      <c r="M299" s="123">
        <v>0.81</v>
      </c>
      <c r="N299" s="122">
        <v>1628340</v>
      </c>
      <c r="O299" s="124"/>
      <c r="P299" s="125">
        <f t="shared" si="5"/>
        <v>670</v>
      </c>
      <c r="Q299" s="126" t="s">
        <v>1096</v>
      </c>
    </row>
    <row r="300" ht="15.75" customHeight="1" spans="1:17">
      <c r="A300" s="115" t="s">
        <v>1266</v>
      </c>
      <c r="B300" s="112"/>
      <c r="C300" s="156"/>
      <c r="D300" s="108" t="s">
        <v>1267</v>
      </c>
      <c r="E300" s="108"/>
      <c r="F300" s="132"/>
      <c r="G300" s="119">
        <v>40664</v>
      </c>
      <c r="H300" s="133" t="s">
        <v>941</v>
      </c>
      <c r="I300" s="134">
        <v>1</v>
      </c>
      <c r="J300" s="135">
        <v>78040</v>
      </c>
      <c r="K300" s="136">
        <v>50855.92</v>
      </c>
      <c r="L300" s="137">
        <v>113950</v>
      </c>
      <c r="M300" s="138">
        <v>0.61</v>
      </c>
      <c r="N300" s="139">
        <v>69510</v>
      </c>
      <c r="O300" s="140"/>
      <c r="P300" s="141"/>
      <c r="Q300" s="142" t="s">
        <v>1096</v>
      </c>
    </row>
    <row r="301" ht="15.75" customHeight="1" spans="1:17">
      <c r="A301" s="115" t="s">
        <v>1268</v>
      </c>
      <c r="B301" s="112"/>
      <c r="C301" s="156"/>
      <c r="D301" s="108" t="s">
        <v>1267</v>
      </c>
      <c r="E301" s="108"/>
      <c r="F301" s="132"/>
      <c r="G301" s="119">
        <v>41153</v>
      </c>
      <c r="H301" s="133" t="s">
        <v>941</v>
      </c>
      <c r="I301" s="134">
        <v>1</v>
      </c>
      <c r="J301" s="135">
        <v>98935</v>
      </c>
      <c r="K301" s="136">
        <v>70738.36</v>
      </c>
      <c r="L301" s="137">
        <v>137740</v>
      </c>
      <c r="M301" s="138">
        <v>0.68</v>
      </c>
      <c r="N301" s="139">
        <v>93660</v>
      </c>
      <c r="O301" s="140"/>
      <c r="P301" s="141"/>
      <c r="Q301" s="142" t="s">
        <v>1096</v>
      </c>
    </row>
    <row r="302" ht="15.75" customHeight="1" spans="1:17">
      <c r="A302" s="115" t="s">
        <v>1269</v>
      </c>
      <c r="B302" s="112"/>
      <c r="C302" s="156"/>
      <c r="D302" s="108" t="s">
        <v>1270</v>
      </c>
      <c r="E302" s="108"/>
      <c r="F302" s="132"/>
      <c r="G302" s="119">
        <v>41153</v>
      </c>
      <c r="H302" s="133" t="s">
        <v>941</v>
      </c>
      <c r="I302" s="134">
        <v>1</v>
      </c>
      <c r="J302" s="135">
        <v>31297.39</v>
      </c>
      <c r="K302" s="136">
        <v>22377.31</v>
      </c>
      <c r="L302" s="137">
        <v>43570</v>
      </c>
      <c r="M302" s="138">
        <v>0.68</v>
      </c>
      <c r="N302" s="139">
        <v>29630</v>
      </c>
      <c r="O302" s="140"/>
      <c r="P302" s="141"/>
      <c r="Q302" s="142" t="s">
        <v>1096</v>
      </c>
    </row>
    <row r="303" ht="15.75" customHeight="1" spans="1:17">
      <c r="A303" s="115" t="s">
        <v>1271</v>
      </c>
      <c r="B303" s="112"/>
      <c r="C303" s="156"/>
      <c r="D303" s="108" t="s">
        <v>1272</v>
      </c>
      <c r="E303" s="108"/>
      <c r="F303" s="132"/>
      <c r="G303" s="119">
        <v>40179</v>
      </c>
      <c r="H303" s="133" t="s">
        <v>941</v>
      </c>
      <c r="I303" s="134">
        <v>1</v>
      </c>
      <c r="J303" s="135">
        <v>98000</v>
      </c>
      <c r="K303" s="136">
        <v>57656.32</v>
      </c>
      <c r="L303" s="137">
        <v>100000</v>
      </c>
      <c r="M303" s="138"/>
      <c r="N303" s="139">
        <v>100000</v>
      </c>
      <c r="O303" s="140"/>
      <c r="P303" s="141"/>
      <c r="Q303" s="142" t="s">
        <v>1096</v>
      </c>
    </row>
    <row r="304" ht="15.75" customHeight="1" spans="1:17">
      <c r="A304" s="115" t="s">
        <v>1273</v>
      </c>
      <c r="B304" s="112"/>
      <c r="C304" s="156"/>
      <c r="D304" s="109" t="s">
        <v>1274</v>
      </c>
      <c r="E304" s="108"/>
      <c r="F304" s="132"/>
      <c r="G304" s="119">
        <v>40330</v>
      </c>
      <c r="H304" s="133" t="s">
        <v>941</v>
      </c>
      <c r="I304" s="134">
        <v>1</v>
      </c>
      <c r="J304" s="135">
        <v>10244</v>
      </c>
      <c r="K304" s="136">
        <v>6229.55</v>
      </c>
      <c r="L304" s="137">
        <v>15310</v>
      </c>
      <c r="M304" s="138">
        <v>0.42</v>
      </c>
      <c r="N304" s="139">
        <v>6430</v>
      </c>
      <c r="O304" s="140"/>
      <c r="P304" s="141"/>
      <c r="Q304" s="142" t="s">
        <v>1096</v>
      </c>
    </row>
    <row r="305" ht="15.75" customHeight="1" spans="1:17">
      <c r="A305" s="115" t="s">
        <v>1275</v>
      </c>
      <c r="B305" s="112"/>
      <c r="C305" s="156"/>
      <c r="D305" s="108" t="s">
        <v>1276</v>
      </c>
      <c r="E305" s="108"/>
      <c r="F305" s="132"/>
      <c r="G305" s="119">
        <v>40391</v>
      </c>
      <c r="H305" s="133" t="s">
        <v>941</v>
      </c>
      <c r="I305" s="134">
        <v>1</v>
      </c>
      <c r="J305" s="135">
        <v>42487</v>
      </c>
      <c r="K305" s="136">
        <v>26173.54</v>
      </c>
      <c r="L305" s="137">
        <v>63480</v>
      </c>
      <c r="M305" s="138">
        <v>0.71</v>
      </c>
      <c r="N305" s="139">
        <v>45070</v>
      </c>
      <c r="O305" s="140"/>
      <c r="P305" s="141"/>
      <c r="Q305" s="142" t="s">
        <v>1096</v>
      </c>
    </row>
    <row r="306" ht="15.75" customHeight="1" spans="1:17">
      <c r="A306" s="115" t="s">
        <v>1277</v>
      </c>
      <c r="B306" s="112"/>
      <c r="C306" s="156"/>
      <c r="D306" s="108" t="s">
        <v>1278</v>
      </c>
      <c r="E306" s="108"/>
      <c r="F306" s="132"/>
      <c r="G306" s="119">
        <v>40483</v>
      </c>
      <c r="H306" s="133" t="s">
        <v>941</v>
      </c>
      <c r="I306" s="134">
        <v>1</v>
      </c>
      <c r="J306" s="135">
        <v>146074</v>
      </c>
      <c r="K306" s="136">
        <v>91722.26</v>
      </c>
      <c r="L306" s="137">
        <v>218250</v>
      </c>
      <c r="M306" s="138">
        <v>0.58</v>
      </c>
      <c r="N306" s="139">
        <v>126590</v>
      </c>
      <c r="O306" s="140"/>
      <c r="P306" s="141"/>
      <c r="Q306" s="142" t="s">
        <v>1096</v>
      </c>
    </row>
    <row r="307" ht="15.75" customHeight="1" spans="1:17">
      <c r="A307" s="115" t="s">
        <v>1279</v>
      </c>
      <c r="B307" s="112"/>
      <c r="C307" s="156"/>
      <c r="D307" s="108" t="s">
        <v>1280</v>
      </c>
      <c r="E307" s="108"/>
      <c r="F307" s="132"/>
      <c r="G307" s="119">
        <v>40544</v>
      </c>
      <c r="H307" s="133" t="s">
        <v>941</v>
      </c>
      <c r="I307" s="134">
        <v>1</v>
      </c>
      <c r="J307" s="135">
        <v>95000</v>
      </c>
      <c r="K307" s="136">
        <v>60404.32</v>
      </c>
      <c r="L307" s="137">
        <v>138710</v>
      </c>
      <c r="M307" s="138">
        <v>0.59</v>
      </c>
      <c r="N307" s="139">
        <v>81840</v>
      </c>
      <c r="O307" s="140"/>
      <c r="P307" s="141"/>
      <c r="Q307" s="142" t="s">
        <v>1096</v>
      </c>
    </row>
    <row r="308" ht="15.75" customHeight="1" spans="1:17">
      <c r="A308" s="115" t="s">
        <v>1281</v>
      </c>
      <c r="B308" s="112"/>
      <c r="C308" s="156"/>
      <c r="D308" s="108" t="s">
        <v>1282</v>
      </c>
      <c r="E308" s="108"/>
      <c r="F308" s="132"/>
      <c r="G308" s="119">
        <v>41183</v>
      </c>
      <c r="H308" s="133" t="s">
        <v>941</v>
      </c>
      <c r="I308" s="134">
        <v>1</v>
      </c>
      <c r="J308" s="135">
        <v>24000</v>
      </c>
      <c r="K308" s="136">
        <v>17255</v>
      </c>
      <c r="L308" s="137">
        <v>33410</v>
      </c>
      <c r="M308" s="138">
        <v>0.57</v>
      </c>
      <c r="N308" s="139">
        <v>19040</v>
      </c>
      <c r="O308" s="140"/>
      <c r="P308" s="141"/>
      <c r="Q308" s="142" t="s">
        <v>1096</v>
      </c>
    </row>
    <row r="309" ht="15.75" customHeight="1" spans="1:17">
      <c r="A309" s="115" t="s">
        <v>1283</v>
      </c>
      <c r="B309" s="112"/>
      <c r="C309" s="156"/>
      <c r="D309" s="108" t="s">
        <v>962</v>
      </c>
      <c r="E309" s="108"/>
      <c r="F309" s="132"/>
      <c r="G309" s="119">
        <v>41183</v>
      </c>
      <c r="H309" s="133" t="s">
        <v>941</v>
      </c>
      <c r="I309" s="134">
        <v>1</v>
      </c>
      <c r="J309" s="135">
        <v>128381</v>
      </c>
      <c r="K309" s="136">
        <v>92300.93</v>
      </c>
      <c r="L309" s="137">
        <v>178740</v>
      </c>
      <c r="M309" s="138">
        <v>0.68</v>
      </c>
      <c r="N309" s="139">
        <v>121540</v>
      </c>
      <c r="O309" s="140"/>
      <c r="P309" s="141"/>
      <c r="Q309" s="142" t="s">
        <v>1096</v>
      </c>
    </row>
    <row r="310" ht="15.75" customHeight="1" spans="1:17">
      <c r="A310" s="115" t="s">
        <v>1284</v>
      </c>
      <c r="B310" s="112"/>
      <c r="C310" s="156"/>
      <c r="D310" s="108" t="s">
        <v>1285</v>
      </c>
      <c r="E310" s="108"/>
      <c r="F310" s="132"/>
      <c r="G310" s="119">
        <v>41244</v>
      </c>
      <c r="H310" s="133" t="s">
        <v>941</v>
      </c>
      <c r="I310" s="134">
        <v>1</v>
      </c>
      <c r="J310" s="135">
        <v>47170</v>
      </c>
      <c r="K310" s="136">
        <v>34287.01</v>
      </c>
      <c r="L310" s="137">
        <v>65670</v>
      </c>
      <c r="M310" s="138">
        <v>0.69</v>
      </c>
      <c r="N310" s="139">
        <v>45310</v>
      </c>
      <c r="O310" s="140"/>
      <c r="P310" s="141"/>
      <c r="Q310" s="142" t="s">
        <v>1096</v>
      </c>
    </row>
    <row r="311" ht="15.75" customHeight="1" spans="1:17">
      <c r="A311" s="115" t="s">
        <v>1286</v>
      </c>
      <c r="B311" s="112"/>
      <c r="C311" s="156"/>
      <c r="D311" s="108" t="s">
        <v>1287</v>
      </c>
      <c r="E311" s="108"/>
      <c r="F311" s="132"/>
      <c r="G311" s="119">
        <v>41367</v>
      </c>
      <c r="H311" s="133" t="s">
        <v>941</v>
      </c>
      <c r="I311" s="134">
        <v>1</v>
      </c>
      <c r="J311" s="135">
        <v>68942</v>
      </c>
      <c r="K311" s="136">
        <v>51203.5</v>
      </c>
      <c r="L311" s="137">
        <v>93640</v>
      </c>
      <c r="M311" s="138">
        <v>0.61</v>
      </c>
      <c r="N311" s="139">
        <v>57120</v>
      </c>
      <c r="O311" s="140"/>
      <c r="P311" s="141"/>
      <c r="Q311" s="142" t="s">
        <v>1096</v>
      </c>
    </row>
    <row r="312" ht="15.75" customHeight="1" spans="1:17">
      <c r="A312" s="115" t="s">
        <v>1288</v>
      </c>
      <c r="B312" s="112"/>
      <c r="C312" s="156"/>
      <c r="D312" s="108" t="s">
        <v>1289</v>
      </c>
      <c r="E312" s="108"/>
      <c r="F312" s="132"/>
      <c r="G312" s="119">
        <v>41548</v>
      </c>
      <c r="H312" s="133" t="s">
        <v>941</v>
      </c>
      <c r="I312" s="134">
        <v>1</v>
      </c>
      <c r="J312" s="135">
        <v>113457.91</v>
      </c>
      <c r="K312" s="136">
        <v>86961.01</v>
      </c>
      <c r="L312" s="137">
        <v>154110</v>
      </c>
      <c r="M312" s="138">
        <v>0.73</v>
      </c>
      <c r="N312" s="139">
        <v>112500</v>
      </c>
      <c r="O312" s="140"/>
      <c r="P312" s="141"/>
      <c r="Q312" s="143" t="s">
        <v>1096</v>
      </c>
    </row>
    <row r="313" ht="15.75" customHeight="1" spans="1:17">
      <c r="A313" s="115" t="s">
        <v>1290</v>
      </c>
      <c r="B313" s="112"/>
      <c r="C313" s="156"/>
      <c r="D313" s="108" t="s">
        <v>1291</v>
      </c>
      <c r="E313" s="108"/>
      <c r="F313" s="132"/>
      <c r="G313" s="119">
        <v>41699</v>
      </c>
      <c r="H313" s="133" t="s">
        <v>941</v>
      </c>
      <c r="I313" s="134">
        <v>1</v>
      </c>
      <c r="J313" s="135">
        <v>47190</v>
      </c>
      <c r="K313" s="136">
        <v>37103.34</v>
      </c>
      <c r="L313" s="137">
        <v>50000</v>
      </c>
      <c r="M313" s="138"/>
      <c r="N313" s="139">
        <v>50000</v>
      </c>
      <c r="O313" s="140"/>
      <c r="P313" s="141"/>
      <c r="Q313" s="142" t="s">
        <v>1096</v>
      </c>
    </row>
    <row r="314" ht="15.75" customHeight="1" spans="1:17">
      <c r="A314" s="115" t="s">
        <v>1292</v>
      </c>
      <c r="B314" s="112"/>
      <c r="C314" s="156"/>
      <c r="D314" s="108" t="s">
        <v>1293</v>
      </c>
      <c r="E314" s="108"/>
      <c r="F314" s="132"/>
      <c r="G314" s="119">
        <v>41760</v>
      </c>
      <c r="H314" s="133" t="s">
        <v>941</v>
      </c>
      <c r="I314" s="134">
        <v>1</v>
      </c>
      <c r="J314" s="135">
        <v>8420</v>
      </c>
      <c r="K314" s="136">
        <v>6686.84</v>
      </c>
      <c r="L314" s="137">
        <v>10960</v>
      </c>
      <c r="M314" s="138">
        <v>0.76</v>
      </c>
      <c r="N314" s="139">
        <v>8330</v>
      </c>
      <c r="O314" s="140"/>
      <c r="P314" s="141"/>
      <c r="Q314" s="142" t="s">
        <v>1096</v>
      </c>
    </row>
    <row r="315" ht="15.75" customHeight="1" spans="1:17">
      <c r="A315" s="115" t="s">
        <v>1294</v>
      </c>
      <c r="B315" s="112"/>
      <c r="C315" s="156"/>
      <c r="D315" s="108" t="s">
        <v>1295</v>
      </c>
      <c r="E315" s="108"/>
      <c r="F315" s="132"/>
      <c r="G315" s="119">
        <v>41791</v>
      </c>
      <c r="H315" s="133" t="s">
        <v>941</v>
      </c>
      <c r="I315" s="134">
        <v>1</v>
      </c>
      <c r="J315" s="135">
        <v>20000</v>
      </c>
      <c r="K315" s="136">
        <v>15962.33</v>
      </c>
      <c r="L315" s="137">
        <v>26030</v>
      </c>
      <c r="M315" s="138">
        <v>0.68</v>
      </c>
      <c r="N315" s="139">
        <v>17700</v>
      </c>
      <c r="O315" s="140"/>
      <c r="P315" s="141"/>
      <c r="Q315" s="142" t="s">
        <v>1096</v>
      </c>
    </row>
    <row r="316" ht="15.75" customHeight="1" spans="1:17">
      <c r="A316" s="115" t="s">
        <v>1296</v>
      </c>
      <c r="B316" s="112"/>
      <c r="C316" s="156"/>
      <c r="D316" s="108" t="s">
        <v>949</v>
      </c>
      <c r="E316" s="108"/>
      <c r="F316" s="132"/>
      <c r="G316" s="119">
        <v>41913</v>
      </c>
      <c r="H316" s="133" t="s">
        <v>941</v>
      </c>
      <c r="I316" s="134">
        <v>1</v>
      </c>
      <c r="J316" s="135">
        <v>28500</v>
      </c>
      <c r="K316" s="136">
        <v>23197.93</v>
      </c>
      <c r="L316" s="137">
        <v>37100</v>
      </c>
      <c r="M316" s="138">
        <v>0.78</v>
      </c>
      <c r="N316" s="139">
        <v>28940</v>
      </c>
      <c r="O316" s="140"/>
      <c r="P316" s="141"/>
      <c r="Q316" s="142" t="s">
        <v>1096</v>
      </c>
    </row>
    <row r="317" ht="15.75" customHeight="1" spans="1:17">
      <c r="A317" s="115" t="s">
        <v>1297</v>
      </c>
      <c r="B317" s="112"/>
      <c r="C317" s="156"/>
      <c r="D317" s="108" t="s">
        <v>949</v>
      </c>
      <c r="E317" s="108"/>
      <c r="F317" s="132"/>
      <c r="G317" s="119">
        <v>42036</v>
      </c>
      <c r="H317" s="133" t="s">
        <v>941</v>
      </c>
      <c r="I317" s="134">
        <v>1</v>
      </c>
      <c r="J317" s="135">
        <v>57000</v>
      </c>
      <c r="K317" s="136">
        <v>47297.91</v>
      </c>
      <c r="L317" s="137">
        <v>70330</v>
      </c>
      <c r="M317" s="138">
        <v>0.8</v>
      </c>
      <c r="N317" s="139">
        <v>56260</v>
      </c>
      <c r="O317" s="140"/>
      <c r="P317" s="141"/>
      <c r="Q317" s="142" t="s">
        <v>1096</v>
      </c>
    </row>
    <row r="318" ht="15.75" customHeight="1" spans="1:17">
      <c r="A318" s="115" t="s">
        <v>1298</v>
      </c>
      <c r="B318" s="112"/>
      <c r="C318" s="156"/>
      <c r="D318" s="108" t="s">
        <v>1299</v>
      </c>
      <c r="E318" s="108"/>
      <c r="F318" s="132"/>
      <c r="G318" s="119">
        <v>42125</v>
      </c>
      <c r="H318" s="133" t="s">
        <v>941</v>
      </c>
      <c r="I318" s="134">
        <v>1</v>
      </c>
      <c r="J318" s="135">
        <v>38000</v>
      </c>
      <c r="K318" s="136">
        <v>31983.2</v>
      </c>
      <c r="L318" s="137">
        <v>46880</v>
      </c>
      <c r="M318" s="138">
        <v>0.81</v>
      </c>
      <c r="N318" s="139">
        <v>37970</v>
      </c>
      <c r="O318" s="140"/>
      <c r="P318" s="141"/>
      <c r="Q318" s="142" t="s">
        <v>1096</v>
      </c>
    </row>
    <row r="319" ht="15.75" customHeight="1" spans="1:17">
      <c r="A319" s="115" t="s">
        <v>1300</v>
      </c>
      <c r="B319" s="112"/>
      <c r="C319" s="156"/>
      <c r="D319" s="108" t="s">
        <v>1301</v>
      </c>
      <c r="E319" s="108"/>
      <c r="F319" s="132"/>
      <c r="G319" s="119">
        <v>42339</v>
      </c>
      <c r="H319" s="133" t="s">
        <v>941</v>
      </c>
      <c r="I319" s="134">
        <v>1</v>
      </c>
      <c r="J319" s="135">
        <v>28122.06</v>
      </c>
      <c r="K319" s="136">
        <v>24448.5</v>
      </c>
      <c r="L319" s="137">
        <v>34700</v>
      </c>
      <c r="M319" s="138">
        <v>0.78</v>
      </c>
      <c r="N319" s="139">
        <v>27070</v>
      </c>
      <c r="O319" s="140"/>
      <c r="P319" s="141"/>
      <c r="Q319" s="142" t="s">
        <v>1096</v>
      </c>
    </row>
    <row r="320" ht="15.75" customHeight="1" spans="1:17">
      <c r="A320" s="115" t="s">
        <v>1302</v>
      </c>
      <c r="B320" s="112"/>
      <c r="C320" s="156"/>
      <c r="D320" s="108" t="s">
        <v>1303</v>
      </c>
      <c r="E320" s="108"/>
      <c r="F320" s="132"/>
      <c r="G320" s="119">
        <v>42461</v>
      </c>
      <c r="H320" s="133" t="s">
        <v>941</v>
      </c>
      <c r="I320" s="134">
        <v>1</v>
      </c>
      <c r="J320" s="135">
        <v>18065.64</v>
      </c>
      <c r="K320" s="136">
        <v>15991.85</v>
      </c>
      <c r="L320" s="137">
        <v>22290</v>
      </c>
      <c r="M320" s="138">
        <v>0.85</v>
      </c>
      <c r="N320" s="139">
        <v>18950</v>
      </c>
      <c r="O320" s="140"/>
      <c r="P320" s="141"/>
      <c r="Q320" s="142" t="s">
        <v>1096</v>
      </c>
    </row>
    <row r="321" ht="15.75" customHeight="1" spans="1:17">
      <c r="A321" s="115" t="s">
        <v>1304</v>
      </c>
      <c r="B321" s="112"/>
      <c r="C321" s="156"/>
      <c r="D321" s="108" t="s">
        <v>1305</v>
      </c>
      <c r="E321" s="108"/>
      <c r="F321" s="132"/>
      <c r="G321" s="119">
        <v>42491</v>
      </c>
      <c r="H321" s="133" t="s">
        <v>941</v>
      </c>
      <c r="I321" s="134">
        <v>1</v>
      </c>
      <c r="J321" s="135">
        <v>18876.86</v>
      </c>
      <c r="K321" s="136">
        <v>16784.7</v>
      </c>
      <c r="L321" s="137">
        <v>23290</v>
      </c>
      <c r="M321" s="138">
        <v>0.86</v>
      </c>
      <c r="N321" s="139">
        <v>20030</v>
      </c>
      <c r="O321" s="140"/>
      <c r="P321" s="141"/>
      <c r="Q321" s="142" t="s">
        <v>1096</v>
      </c>
    </row>
    <row r="322" ht="15.75" customHeight="1" spans="1:17">
      <c r="A322" s="115" t="s">
        <v>1306</v>
      </c>
      <c r="B322" s="112"/>
      <c r="C322" s="156"/>
      <c r="D322" s="108" t="s">
        <v>1307</v>
      </c>
      <c r="E322" s="108"/>
      <c r="F322" s="132"/>
      <c r="G322" s="119">
        <v>42522</v>
      </c>
      <c r="H322" s="133" t="s">
        <v>941</v>
      </c>
      <c r="I322" s="134">
        <v>1</v>
      </c>
      <c r="J322" s="135">
        <v>32823</v>
      </c>
      <c r="K322" s="136">
        <v>29315.09</v>
      </c>
      <c r="L322" s="137">
        <v>40500</v>
      </c>
      <c r="M322" s="138">
        <v>0.86</v>
      </c>
      <c r="N322" s="139">
        <v>34830</v>
      </c>
      <c r="O322" s="140"/>
      <c r="P322" s="141"/>
      <c r="Q322" s="142" t="s">
        <v>1096</v>
      </c>
    </row>
    <row r="323" ht="15.75" customHeight="1" spans="1:17">
      <c r="A323" s="115" t="s">
        <v>1308</v>
      </c>
      <c r="B323" s="112"/>
      <c r="C323" s="156"/>
      <c r="D323" s="108" t="s">
        <v>1309</v>
      </c>
      <c r="E323" s="108"/>
      <c r="F323" s="132"/>
      <c r="G323" s="119">
        <v>42675</v>
      </c>
      <c r="H323" s="133" t="s">
        <v>941</v>
      </c>
      <c r="I323" s="134">
        <v>1</v>
      </c>
      <c r="J323" s="135">
        <v>38000</v>
      </c>
      <c r="K323" s="136">
        <v>34690.76</v>
      </c>
      <c r="L323" s="137">
        <v>46880</v>
      </c>
      <c r="M323" s="138">
        <v>0.88</v>
      </c>
      <c r="N323" s="139">
        <v>41250</v>
      </c>
      <c r="O323" s="140"/>
      <c r="P323" s="141"/>
      <c r="Q323" s="142" t="s">
        <v>1096</v>
      </c>
    </row>
    <row r="324" ht="15.75" customHeight="1" spans="1:17">
      <c r="A324" s="115" t="s">
        <v>1310</v>
      </c>
      <c r="B324" s="112"/>
      <c r="C324" s="156"/>
      <c r="D324" s="108" t="s">
        <v>1311</v>
      </c>
      <c r="E324" s="108"/>
      <c r="F324" s="132"/>
      <c r="G324" s="119">
        <v>42705</v>
      </c>
      <c r="H324" s="133" t="s">
        <v>941</v>
      </c>
      <c r="I324" s="134">
        <v>1</v>
      </c>
      <c r="J324" s="135">
        <v>45000</v>
      </c>
      <c r="K324" s="136">
        <v>41259.27</v>
      </c>
      <c r="L324" s="137">
        <v>55520</v>
      </c>
      <c r="M324" s="138">
        <v>0.93</v>
      </c>
      <c r="N324" s="139">
        <v>51630</v>
      </c>
      <c r="O324" s="140"/>
      <c r="P324" s="141"/>
      <c r="Q324" s="142" t="s">
        <v>1096</v>
      </c>
    </row>
    <row r="325" ht="15.75" customHeight="1" spans="1:17">
      <c r="A325" s="115" t="s">
        <v>1312</v>
      </c>
      <c r="B325" s="112"/>
      <c r="C325" s="156"/>
      <c r="D325" s="108" t="s">
        <v>1313</v>
      </c>
      <c r="E325" s="108"/>
      <c r="F325" s="132"/>
      <c r="G325" s="119">
        <v>42736</v>
      </c>
      <c r="H325" s="133" t="s">
        <v>941</v>
      </c>
      <c r="I325" s="134">
        <v>1</v>
      </c>
      <c r="J325" s="135">
        <v>30240.88</v>
      </c>
      <c r="K325" s="136">
        <v>27846.88</v>
      </c>
      <c r="L325" s="137">
        <v>36280</v>
      </c>
      <c r="M325" s="138">
        <v>0.86</v>
      </c>
      <c r="N325" s="139">
        <v>31200</v>
      </c>
      <c r="O325" s="140"/>
      <c r="P325" s="141"/>
      <c r="Q325" s="142" t="s">
        <v>1096</v>
      </c>
    </row>
    <row r="326" ht="15.75" customHeight="1" spans="1:17">
      <c r="A326" s="115" t="s">
        <v>1314</v>
      </c>
      <c r="B326" s="112"/>
      <c r="C326" s="156"/>
      <c r="D326" s="108" t="s">
        <v>1315</v>
      </c>
      <c r="E326" s="108"/>
      <c r="F326" s="132"/>
      <c r="G326" s="119">
        <v>42736</v>
      </c>
      <c r="H326" s="133" t="s">
        <v>941</v>
      </c>
      <c r="I326" s="134">
        <v>1</v>
      </c>
      <c r="J326" s="135">
        <v>6148</v>
      </c>
      <c r="K326" s="136">
        <v>5661.2</v>
      </c>
      <c r="L326" s="137"/>
      <c r="M326" s="138"/>
      <c r="N326" s="139"/>
      <c r="O326" s="140"/>
      <c r="P326" s="141"/>
      <c r="Q326" s="142" t="s">
        <v>1096</v>
      </c>
    </row>
    <row r="327" ht="15.75" customHeight="1" spans="1:17">
      <c r="A327" s="115" t="s">
        <v>1316</v>
      </c>
      <c r="B327" s="112"/>
      <c r="C327" s="156"/>
      <c r="D327" s="108" t="s">
        <v>1317</v>
      </c>
      <c r="E327" s="108"/>
      <c r="F327" s="132"/>
      <c r="G327" s="119">
        <v>42736</v>
      </c>
      <c r="H327" s="133" t="s">
        <v>941</v>
      </c>
      <c r="I327" s="134">
        <v>1</v>
      </c>
      <c r="J327" s="135">
        <v>183220.34</v>
      </c>
      <c r="K327" s="136">
        <v>168715.34</v>
      </c>
      <c r="L327" s="137">
        <v>219830</v>
      </c>
      <c r="M327" s="138">
        <v>0.89</v>
      </c>
      <c r="N327" s="139">
        <v>195650</v>
      </c>
      <c r="O327" s="140"/>
      <c r="P327" s="141"/>
      <c r="Q327" s="142" t="s">
        <v>1096</v>
      </c>
    </row>
    <row r="328" ht="15.75" customHeight="1" spans="1:17">
      <c r="A328" s="115" t="s">
        <v>1318</v>
      </c>
      <c r="B328" s="112"/>
      <c r="C328" s="156"/>
      <c r="D328" s="108" t="s">
        <v>1319</v>
      </c>
      <c r="E328" s="108"/>
      <c r="F328" s="132"/>
      <c r="G328" s="119">
        <v>43169</v>
      </c>
      <c r="H328" s="133" t="s">
        <v>941</v>
      </c>
      <c r="I328" s="134">
        <v>1</v>
      </c>
      <c r="J328" s="135">
        <v>130000</v>
      </c>
      <c r="K328" s="136">
        <v>126912.52</v>
      </c>
      <c r="L328" s="137">
        <v>154500</v>
      </c>
      <c r="M328" s="138">
        <v>0.95</v>
      </c>
      <c r="N328" s="139">
        <v>146780</v>
      </c>
      <c r="O328" s="140"/>
      <c r="P328" s="141"/>
      <c r="Q328" s="142" t="s">
        <v>1096</v>
      </c>
    </row>
    <row r="329" ht="15.75" customHeight="1" spans="1:17">
      <c r="A329" s="115" t="s">
        <v>1320</v>
      </c>
      <c r="B329" s="112"/>
      <c r="C329" s="156"/>
      <c r="D329" s="108" t="s">
        <v>1321</v>
      </c>
      <c r="E329" s="108"/>
      <c r="F329" s="132"/>
      <c r="G329" s="119">
        <v>41183</v>
      </c>
      <c r="H329" s="133" t="s">
        <v>941</v>
      </c>
      <c r="I329" s="134">
        <v>1</v>
      </c>
      <c r="J329" s="135">
        <v>15070</v>
      </c>
      <c r="K329" s="136">
        <v>10834.85</v>
      </c>
      <c r="L329" s="137">
        <v>20980</v>
      </c>
      <c r="M329" s="138">
        <v>0.68</v>
      </c>
      <c r="N329" s="139">
        <v>14270</v>
      </c>
      <c r="O329" s="140"/>
      <c r="P329" s="141"/>
      <c r="Q329" s="143" t="s">
        <v>1322</v>
      </c>
    </row>
    <row r="330" ht="15.75" customHeight="1" spans="1:17">
      <c r="A330" s="115" t="s">
        <v>1323</v>
      </c>
      <c r="B330" s="112"/>
      <c r="C330" s="159"/>
      <c r="D330" s="108" t="s">
        <v>1324</v>
      </c>
      <c r="E330" s="108"/>
      <c r="F330" s="132"/>
      <c r="G330" s="119">
        <v>43262</v>
      </c>
      <c r="H330" s="133" t="s">
        <v>941</v>
      </c>
      <c r="I330" s="134">
        <v>1</v>
      </c>
      <c r="J330" s="135">
        <v>1416588.76</v>
      </c>
      <c r="K330" s="136">
        <v>1399766.77</v>
      </c>
      <c r="L330" s="137">
        <v>1683610</v>
      </c>
      <c r="M330" s="138">
        <v>0.96</v>
      </c>
      <c r="N330" s="139">
        <v>1616270</v>
      </c>
      <c r="O330" s="140"/>
      <c r="P330" s="141"/>
      <c r="Q330" s="142" t="s">
        <v>1322</v>
      </c>
    </row>
    <row r="331" s="77" customFormat="1" ht="15.75" customHeight="1" spans="1:17">
      <c r="A331" s="115" t="s">
        <v>1325</v>
      </c>
      <c r="B331" s="163"/>
      <c r="C331" s="163"/>
      <c r="D331" s="146" t="s">
        <v>1326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1327</v>
      </c>
      <c r="B332" s="115"/>
      <c r="C332" s="164" t="s">
        <v>1328</v>
      </c>
      <c r="D332" s="118" t="s">
        <v>1329</v>
      </c>
      <c r="E332" s="118">
        <v>101</v>
      </c>
      <c r="F332" s="118" t="s">
        <v>839</v>
      </c>
      <c r="G332" s="131">
        <v>39417</v>
      </c>
      <c r="H332" s="61" t="s">
        <v>840</v>
      </c>
      <c r="I332" s="120">
        <v>336</v>
      </c>
      <c r="J332" s="121">
        <v>20555743.64</v>
      </c>
      <c r="K332" s="161">
        <v>12220668.82</v>
      </c>
      <c r="L332" s="122">
        <v>219330</v>
      </c>
      <c r="M332" s="123">
        <v>0.6</v>
      </c>
      <c r="N332" s="122">
        <v>131600</v>
      </c>
      <c r="O332" s="124"/>
      <c r="P332" s="125">
        <f t="shared" ref="P332:P383" si="6">L332/I332</f>
        <v>653</v>
      </c>
      <c r="Q332" s="126" t="s">
        <v>1330</v>
      </c>
    </row>
    <row r="333" s="2" customFormat="1" ht="15.75" customHeight="1" spans="1:17">
      <c r="A333" s="115" t="s">
        <v>1331</v>
      </c>
      <c r="B333" s="115"/>
      <c r="C333" s="156"/>
      <c r="D333" s="118" t="s">
        <v>1329</v>
      </c>
      <c r="E333" s="118">
        <v>102</v>
      </c>
      <c r="F333" s="118" t="s">
        <v>839</v>
      </c>
      <c r="G333" s="131">
        <v>39417</v>
      </c>
      <c r="H333" s="61" t="s">
        <v>840</v>
      </c>
      <c r="I333" s="120">
        <v>336</v>
      </c>
      <c r="J333" s="129"/>
      <c r="K333" s="129"/>
      <c r="L333" s="122">
        <v>219330</v>
      </c>
      <c r="M333" s="123">
        <v>0.6</v>
      </c>
      <c r="N333" s="122">
        <v>131600</v>
      </c>
      <c r="O333" s="124"/>
      <c r="P333" s="125">
        <f t="shared" si="6"/>
        <v>653</v>
      </c>
      <c r="Q333" s="126" t="s">
        <v>1330</v>
      </c>
    </row>
    <row r="334" s="2" customFormat="1" ht="15.75" customHeight="1" spans="1:17">
      <c r="A334" s="115" t="s">
        <v>1332</v>
      </c>
      <c r="B334" s="115"/>
      <c r="C334" s="156"/>
      <c r="D334" s="118" t="s">
        <v>1329</v>
      </c>
      <c r="E334" s="118">
        <v>103</v>
      </c>
      <c r="F334" s="118" t="s">
        <v>839</v>
      </c>
      <c r="G334" s="131">
        <v>39417</v>
      </c>
      <c r="H334" s="61" t="s">
        <v>840</v>
      </c>
      <c r="I334" s="120">
        <v>336</v>
      </c>
      <c r="J334" s="129"/>
      <c r="K334" s="129"/>
      <c r="L334" s="122">
        <v>219330</v>
      </c>
      <c r="M334" s="123">
        <v>0.6</v>
      </c>
      <c r="N334" s="122">
        <v>131600</v>
      </c>
      <c r="O334" s="124"/>
      <c r="P334" s="125">
        <f t="shared" si="6"/>
        <v>653</v>
      </c>
      <c r="Q334" s="126" t="s">
        <v>1330</v>
      </c>
    </row>
    <row r="335" s="2" customFormat="1" ht="15.75" customHeight="1" spans="1:17">
      <c r="A335" s="115" t="s">
        <v>1333</v>
      </c>
      <c r="B335" s="115"/>
      <c r="C335" s="156"/>
      <c r="D335" s="118" t="s">
        <v>1329</v>
      </c>
      <c r="E335" s="118">
        <v>104</v>
      </c>
      <c r="F335" s="118" t="s">
        <v>839</v>
      </c>
      <c r="G335" s="131">
        <v>39417</v>
      </c>
      <c r="H335" s="61" t="s">
        <v>840</v>
      </c>
      <c r="I335" s="120">
        <v>336</v>
      </c>
      <c r="J335" s="129"/>
      <c r="K335" s="129"/>
      <c r="L335" s="122">
        <v>219330</v>
      </c>
      <c r="M335" s="123">
        <v>0.6</v>
      </c>
      <c r="N335" s="122">
        <v>131600</v>
      </c>
      <c r="O335" s="124"/>
      <c r="P335" s="125">
        <f t="shared" si="6"/>
        <v>653</v>
      </c>
      <c r="Q335" s="126" t="s">
        <v>1330</v>
      </c>
    </row>
    <row r="336" s="75" customFormat="1" ht="15.75" customHeight="1" spans="1:17">
      <c r="A336" s="115" t="s">
        <v>1334</v>
      </c>
      <c r="B336" s="115"/>
      <c r="C336" s="156"/>
      <c r="D336" s="118" t="s">
        <v>1335</v>
      </c>
      <c r="E336" s="118">
        <v>105</v>
      </c>
      <c r="F336" s="118" t="s">
        <v>839</v>
      </c>
      <c r="G336" s="131">
        <v>39417</v>
      </c>
      <c r="H336" s="61" t="s">
        <v>840</v>
      </c>
      <c r="I336" s="120">
        <v>413</v>
      </c>
      <c r="J336" s="129"/>
      <c r="K336" s="129"/>
      <c r="L336" s="122">
        <v>269590</v>
      </c>
      <c r="M336" s="123">
        <v>0.6</v>
      </c>
      <c r="N336" s="122">
        <v>161750</v>
      </c>
      <c r="O336" s="124"/>
      <c r="P336" s="125">
        <f t="shared" si="6"/>
        <v>653</v>
      </c>
      <c r="Q336" s="126" t="s">
        <v>1330</v>
      </c>
    </row>
    <row r="337" s="2" customFormat="1" ht="15.75" customHeight="1" spans="1:17">
      <c r="A337" s="115" t="s">
        <v>1336</v>
      </c>
      <c r="B337" s="115"/>
      <c r="C337" s="156"/>
      <c r="D337" s="118" t="s">
        <v>1335</v>
      </c>
      <c r="E337" s="118">
        <v>106</v>
      </c>
      <c r="F337" s="118" t="s">
        <v>839</v>
      </c>
      <c r="G337" s="131">
        <v>39417</v>
      </c>
      <c r="H337" s="61" t="s">
        <v>840</v>
      </c>
      <c r="I337" s="120">
        <v>413</v>
      </c>
      <c r="J337" s="129"/>
      <c r="K337" s="129"/>
      <c r="L337" s="122">
        <v>269590</v>
      </c>
      <c r="M337" s="123">
        <v>0.6</v>
      </c>
      <c r="N337" s="122">
        <v>161750</v>
      </c>
      <c r="O337" s="124"/>
      <c r="P337" s="125">
        <f t="shared" si="6"/>
        <v>653</v>
      </c>
      <c r="Q337" s="126" t="s">
        <v>1330</v>
      </c>
    </row>
    <row r="338" s="2" customFormat="1" ht="15.75" customHeight="1" spans="1:17">
      <c r="A338" s="115" t="s">
        <v>1337</v>
      </c>
      <c r="B338" s="115"/>
      <c r="C338" s="156"/>
      <c r="D338" s="118" t="s">
        <v>1335</v>
      </c>
      <c r="E338" s="118">
        <v>107</v>
      </c>
      <c r="F338" s="118" t="s">
        <v>839</v>
      </c>
      <c r="G338" s="131">
        <v>39417</v>
      </c>
      <c r="H338" s="61" t="s">
        <v>840</v>
      </c>
      <c r="I338" s="120">
        <v>413</v>
      </c>
      <c r="J338" s="129"/>
      <c r="K338" s="129"/>
      <c r="L338" s="122">
        <v>269590</v>
      </c>
      <c r="M338" s="123">
        <v>0.6</v>
      </c>
      <c r="N338" s="122">
        <v>161750</v>
      </c>
      <c r="O338" s="124"/>
      <c r="P338" s="125">
        <f t="shared" si="6"/>
        <v>653</v>
      </c>
      <c r="Q338" s="126" t="s">
        <v>1330</v>
      </c>
    </row>
    <row r="339" s="2" customFormat="1" ht="15.75" customHeight="1" spans="1:17">
      <c r="A339" s="115" t="s">
        <v>1338</v>
      </c>
      <c r="B339" s="115"/>
      <c r="C339" s="156"/>
      <c r="D339" s="118" t="s">
        <v>1238</v>
      </c>
      <c r="E339" s="118">
        <v>108</v>
      </c>
      <c r="F339" s="118" t="s">
        <v>839</v>
      </c>
      <c r="G339" s="131">
        <v>39417</v>
      </c>
      <c r="H339" s="61" t="s">
        <v>840</v>
      </c>
      <c r="I339" s="120">
        <v>413</v>
      </c>
      <c r="J339" s="129"/>
      <c r="K339" s="129"/>
      <c r="L339" s="122">
        <v>269590</v>
      </c>
      <c r="M339" s="123">
        <v>0.6</v>
      </c>
      <c r="N339" s="122">
        <v>161750</v>
      </c>
      <c r="O339" s="124"/>
      <c r="P339" s="125">
        <f t="shared" si="6"/>
        <v>653</v>
      </c>
      <c r="Q339" s="126" t="s">
        <v>1330</v>
      </c>
    </row>
    <row r="340" s="2" customFormat="1" ht="15.75" customHeight="1" spans="1:17">
      <c r="A340" s="115" t="s">
        <v>1339</v>
      </c>
      <c r="B340" s="115"/>
      <c r="C340" s="156"/>
      <c r="D340" s="118" t="s">
        <v>1238</v>
      </c>
      <c r="E340" s="118">
        <v>109</v>
      </c>
      <c r="F340" s="118" t="s">
        <v>839</v>
      </c>
      <c r="G340" s="131">
        <v>39417</v>
      </c>
      <c r="H340" s="61" t="s">
        <v>840</v>
      </c>
      <c r="I340" s="120">
        <v>413</v>
      </c>
      <c r="J340" s="129"/>
      <c r="K340" s="129"/>
      <c r="L340" s="122">
        <v>269590</v>
      </c>
      <c r="M340" s="123">
        <v>0.6</v>
      </c>
      <c r="N340" s="122">
        <v>161750</v>
      </c>
      <c r="O340" s="124"/>
      <c r="P340" s="125">
        <f t="shared" si="6"/>
        <v>653</v>
      </c>
      <c r="Q340" s="126" t="s">
        <v>1330</v>
      </c>
    </row>
    <row r="341" s="2" customFormat="1" ht="15.75" customHeight="1" spans="1:17">
      <c r="A341" s="115" t="s">
        <v>1340</v>
      </c>
      <c r="B341" s="115"/>
      <c r="C341" s="156"/>
      <c r="D341" s="118" t="s">
        <v>1238</v>
      </c>
      <c r="E341" s="118">
        <v>110</v>
      </c>
      <c r="F341" s="118" t="s">
        <v>839</v>
      </c>
      <c r="G341" s="131">
        <v>39417</v>
      </c>
      <c r="H341" s="61" t="s">
        <v>840</v>
      </c>
      <c r="I341" s="120">
        <v>200</v>
      </c>
      <c r="J341" s="129"/>
      <c r="K341" s="129"/>
      <c r="L341" s="122">
        <v>130550</v>
      </c>
      <c r="M341" s="123">
        <v>0.6</v>
      </c>
      <c r="N341" s="122">
        <v>78330</v>
      </c>
      <c r="O341" s="124"/>
      <c r="P341" s="125">
        <f t="shared" si="6"/>
        <v>653</v>
      </c>
      <c r="Q341" s="126" t="s">
        <v>1330</v>
      </c>
    </row>
    <row r="342" s="2" customFormat="1" ht="15.75" customHeight="1" spans="1:17">
      <c r="A342" s="115" t="s">
        <v>1341</v>
      </c>
      <c r="B342" s="115"/>
      <c r="C342" s="156"/>
      <c r="D342" s="118" t="s">
        <v>847</v>
      </c>
      <c r="E342" s="118">
        <v>202</v>
      </c>
      <c r="F342" s="118" t="s">
        <v>839</v>
      </c>
      <c r="G342" s="131">
        <v>42491</v>
      </c>
      <c r="H342" s="61" t="s">
        <v>840</v>
      </c>
      <c r="I342" s="120">
        <v>544</v>
      </c>
      <c r="J342" s="129"/>
      <c r="K342" s="129"/>
      <c r="L342" s="122">
        <v>355110</v>
      </c>
      <c r="M342" s="123">
        <v>0.85</v>
      </c>
      <c r="N342" s="122">
        <v>301840</v>
      </c>
      <c r="O342" s="124"/>
      <c r="P342" s="125">
        <f t="shared" si="6"/>
        <v>653</v>
      </c>
      <c r="Q342" s="126" t="s">
        <v>1330</v>
      </c>
    </row>
    <row r="343" s="2" customFormat="1" ht="15.75" customHeight="1" spans="1:17">
      <c r="A343" s="115" t="s">
        <v>1342</v>
      </c>
      <c r="B343" s="115"/>
      <c r="C343" s="156"/>
      <c r="D343" s="118" t="s">
        <v>847</v>
      </c>
      <c r="E343" s="118">
        <v>203</v>
      </c>
      <c r="F343" s="118" t="s">
        <v>839</v>
      </c>
      <c r="G343" s="131">
        <v>39417</v>
      </c>
      <c r="H343" s="61" t="s">
        <v>840</v>
      </c>
      <c r="I343" s="120">
        <v>544</v>
      </c>
      <c r="J343" s="129"/>
      <c r="K343" s="129"/>
      <c r="L343" s="122">
        <v>355110</v>
      </c>
      <c r="M343" s="123">
        <v>0.6</v>
      </c>
      <c r="N343" s="122">
        <v>213070</v>
      </c>
      <c r="O343" s="124"/>
      <c r="P343" s="125">
        <f t="shared" si="6"/>
        <v>653</v>
      </c>
      <c r="Q343" s="126" t="s">
        <v>1330</v>
      </c>
    </row>
    <row r="344" s="2" customFormat="1" ht="15.75" customHeight="1" spans="1:17">
      <c r="A344" s="115" t="s">
        <v>1343</v>
      </c>
      <c r="B344" s="115"/>
      <c r="C344" s="156"/>
      <c r="D344" s="118" t="s">
        <v>847</v>
      </c>
      <c r="E344" s="118">
        <v>204</v>
      </c>
      <c r="F344" s="118" t="s">
        <v>839</v>
      </c>
      <c r="G344" s="131">
        <v>39417</v>
      </c>
      <c r="H344" s="61" t="s">
        <v>840</v>
      </c>
      <c r="I344" s="120">
        <v>544</v>
      </c>
      <c r="J344" s="129"/>
      <c r="K344" s="129"/>
      <c r="L344" s="122">
        <v>355110</v>
      </c>
      <c r="M344" s="123">
        <v>0.6</v>
      </c>
      <c r="N344" s="122">
        <v>213070</v>
      </c>
      <c r="O344" s="124"/>
      <c r="P344" s="125">
        <f t="shared" si="6"/>
        <v>653</v>
      </c>
      <c r="Q344" s="126" t="s">
        <v>1330</v>
      </c>
    </row>
    <row r="345" s="2" customFormat="1" ht="15.75" customHeight="1" spans="1:17">
      <c r="A345" s="115" t="s">
        <v>1344</v>
      </c>
      <c r="B345" s="115"/>
      <c r="C345" s="156"/>
      <c r="D345" s="118" t="s">
        <v>847</v>
      </c>
      <c r="E345" s="118">
        <v>205</v>
      </c>
      <c r="F345" s="118" t="s">
        <v>839</v>
      </c>
      <c r="G345" s="131">
        <v>39417</v>
      </c>
      <c r="H345" s="61" t="s">
        <v>840</v>
      </c>
      <c r="I345" s="120">
        <v>544</v>
      </c>
      <c r="J345" s="129"/>
      <c r="K345" s="129"/>
      <c r="L345" s="122">
        <v>355110</v>
      </c>
      <c r="M345" s="123">
        <v>0.6</v>
      </c>
      <c r="N345" s="122">
        <v>213070</v>
      </c>
      <c r="O345" s="124"/>
      <c r="P345" s="125">
        <f t="shared" si="6"/>
        <v>653</v>
      </c>
      <c r="Q345" s="126" t="s">
        <v>1330</v>
      </c>
    </row>
    <row r="346" s="2" customFormat="1" ht="15.75" customHeight="1" spans="1:17">
      <c r="A346" s="115" t="s">
        <v>1345</v>
      </c>
      <c r="B346" s="115"/>
      <c r="C346" s="156"/>
      <c r="D346" s="118" t="s">
        <v>847</v>
      </c>
      <c r="E346" s="118">
        <v>206</v>
      </c>
      <c r="F346" s="118" t="s">
        <v>839</v>
      </c>
      <c r="G346" s="131">
        <v>39417</v>
      </c>
      <c r="H346" s="61" t="s">
        <v>840</v>
      </c>
      <c r="I346" s="120">
        <v>544</v>
      </c>
      <c r="J346" s="129"/>
      <c r="K346" s="129"/>
      <c r="L346" s="122">
        <v>355110</v>
      </c>
      <c r="M346" s="123">
        <v>0.6</v>
      </c>
      <c r="N346" s="122">
        <v>213070</v>
      </c>
      <c r="O346" s="124"/>
      <c r="P346" s="125">
        <f t="shared" si="6"/>
        <v>653</v>
      </c>
      <c r="Q346" s="126" t="s">
        <v>1330</v>
      </c>
    </row>
    <row r="347" s="2" customFormat="1" ht="15.75" customHeight="1" spans="1:17">
      <c r="A347" s="115" t="s">
        <v>1346</v>
      </c>
      <c r="B347" s="115"/>
      <c r="C347" s="156"/>
      <c r="D347" s="118" t="s">
        <v>837</v>
      </c>
      <c r="E347" s="118">
        <v>207</v>
      </c>
      <c r="F347" s="118" t="s">
        <v>839</v>
      </c>
      <c r="G347" s="131">
        <v>39417</v>
      </c>
      <c r="H347" s="61" t="s">
        <v>840</v>
      </c>
      <c r="I347" s="120">
        <v>516</v>
      </c>
      <c r="J347" s="129"/>
      <c r="K347" s="129"/>
      <c r="L347" s="122">
        <v>336830</v>
      </c>
      <c r="M347" s="123">
        <v>0.6</v>
      </c>
      <c r="N347" s="122">
        <v>202100</v>
      </c>
      <c r="O347" s="124"/>
      <c r="P347" s="125">
        <f t="shared" si="6"/>
        <v>653</v>
      </c>
      <c r="Q347" s="126" t="s">
        <v>1330</v>
      </c>
    </row>
    <row r="348" s="2" customFormat="1" ht="15.75" customHeight="1" spans="1:17">
      <c r="A348" s="115" t="s">
        <v>1347</v>
      </c>
      <c r="B348" s="115"/>
      <c r="C348" s="156"/>
      <c r="D348" s="118" t="s">
        <v>837</v>
      </c>
      <c r="E348" s="118">
        <v>208</v>
      </c>
      <c r="F348" s="118" t="s">
        <v>839</v>
      </c>
      <c r="G348" s="131">
        <v>39417</v>
      </c>
      <c r="H348" s="61" t="s">
        <v>840</v>
      </c>
      <c r="I348" s="120">
        <v>516</v>
      </c>
      <c r="J348" s="129"/>
      <c r="K348" s="129"/>
      <c r="L348" s="122">
        <v>336830</v>
      </c>
      <c r="M348" s="123">
        <v>0.6</v>
      </c>
      <c r="N348" s="122">
        <v>202100</v>
      </c>
      <c r="O348" s="124"/>
      <c r="P348" s="125">
        <f t="shared" si="6"/>
        <v>653</v>
      </c>
      <c r="Q348" s="126" t="s">
        <v>1330</v>
      </c>
    </row>
    <row r="349" s="2" customFormat="1" ht="15.75" customHeight="1" spans="1:17">
      <c r="A349" s="115" t="s">
        <v>1348</v>
      </c>
      <c r="B349" s="115"/>
      <c r="C349" s="156"/>
      <c r="D349" s="118" t="s">
        <v>837</v>
      </c>
      <c r="E349" s="118">
        <v>209</v>
      </c>
      <c r="F349" s="118" t="s">
        <v>839</v>
      </c>
      <c r="G349" s="131">
        <v>39417</v>
      </c>
      <c r="H349" s="61" t="s">
        <v>840</v>
      </c>
      <c r="I349" s="120">
        <v>516</v>
      </c>
      <c r="J349" s="129"/>
      <c r="K349" s="129"/>
      <c r="L349" s="122">
        <v>336830</v>
      </c>
      <c r="M349" s="123">
        <v>0.6</v>
      </c>
      <c r="N349" s="122">
        <v>202100</v>
      </c>
      <c r="O349" s="124"/>
      <c r="P349" s="125">
        <f t="shared" si="6"/>
        <v>653</v>
      </c>
      <c r="Q349" s="126" t="s">
        <v>1330</v>
      </c>
    </row>
    <row r="350" s="2" customFormat="1" ht="15.75" customHeight="1" spans="1:17">
      <c r="A350" s="115" t="s">
        <v>1349</v>
      </c>
      <c r="B350" s="115"/>
      <c r="C350" s="156"/>
      <c r="D350" s="118" t="s">
        <v>837</v>
      </c>
      <c r="E350" s="118">
        <v>210</v>
      </c>
      <c r="F350" s="118" t="s">
        <v>839</v>
      </c>
      <c r="G350" s="131">
        <v>39417</v>
      </c>
      <c r="H350" s="61" t="s">
        <v>840</v>
      </c>
      <c r="I350" s="120">
        <v>516</v>
      </c>
      <c r="J350" s="129"/>
      <c r="K350" s="129"/>
      <c r="L350" s="122">
        <v>336830</v>
      </c>
      <c r="M350" s="123">
        <v>0.6</v>
      </c>
      <c r="N350" s="122">
        <v>202100</v>
      </c>
      <c r="O350" s="124"/>
      <c r="P350" s="125">
        <f t="shared" si="6"/>
        <v>653</v>
      </c>
      <c r="Q350" s="126" t="s">
        <v>1330</v>
      </c>
    </row>
    <row r="351" s="75" customFormat="1" ht="15.75" customHeight="1" spans="1:17">
      <c r="A351" s="115" t="s">
        <v>1350</v>
      </c>
      <c r="B351" s="115"/>
      <c r="C351" s="156"/>
      <c r="D351" s="118" t="s">
        <v>837</v>
      </c>
      <c r="E351" s="118">
        <v>211</v>
      </c>
      <c r="F351" s="118" t="s">
        <v>839</v>
      </c>
      <c r="G351" s="131">
        <v>39417</v>
      </c>
      <c r="H351" s="61" t="s">
        <v>840</v>
      </c>
      <c r="I351" s="120">
        <v>516</v>
      </c>
      <c r="J351" s="129"/>
      <c r="K351" s="129"/>
      <c r="L351" s="122">
        <v>336830</v>
      </c>
      <c r="M351" s="123">
        <v>0.6</v>
      </c>
      <c r="N351" s="122">
        <v>202100</v>
      </c>
      <c r="O351" s="124"/>
      <c r="P351" s="125">
        <f t="shared" si="6"/>
        <v>653</v>
      </c>
      <c r="Q351" s="126" t="s">
        <v>1330</v>
      </c>
    </row>
    <row r="352" s="2" customFormat="1" ht="15.75" customHeight="1" spans="1:17">
      <c r="A352" s="115" t="s">
        <v>1351</v>
      </c>
      <c r="B352" s="115"/>
      <c r="C352" s="156"/>
      <c r="D352" s="118" t="s">
        <v>837</v>
      </c>
      <c r="E352" s="118">
        <v>212</v>
      </c>
      <c r="F352" s="118" t="s">
        <v>839</v>
      </c>
      <c r="G352" s="131">
        <v>39417</v>
      </c>
      <c r="H352" s="61" t="s">
        <v>840</v>
      </c>
      <c r="I352" s="120">
        <v>516</v>
      </c>
      <c r="J352" s="129"/>
      <c r="K352" s="129"/>
      <c r="L352" s="122">
        <v>336830</v>
      </c>
      <c r="M352" s="123">
        <v>0.6</v>
      </c>
      <c r="N352" s="122">
        <v>202100</v>
      </c>
      <c r="O352" s="124"/>
      <c r="P352" s="125">
        <f t="shared" si="6"/>
        <v>653</v>
      </c>
      <c r="Q352" s="126" t="s">
        <v>1330</v>
      </c>
    </row>
    <row r="353" s="2" customFormat="1" ht="15.75" customHeight="1" spans="1:17">
      <c r="A353" s="115" t="s">
        <v>1352</v>
      </c>
      <c r="B353" s="115"/>
      <c r="C353" s="156"/>
      <c r="D353" s="118" t="s">
        <v>837</v>
      </c>
      <c r="E353" s="130">
        <v>301</v>
      </c>
      <c r="F353" s="118" t="s">
        <v>839</v>
      </c>
      <c r="G353" s="131">
        <v>39417</v>
      </c>
      <c r="H353" s="61" t="s">
        <v>840</v>
      </c>
      <c r="I353" s="120">
        <v>516</v>
      </c>
      <c r="J353" s="129"/>
      <c r="K353" s="129"/>
      <c r="L353" s="122">
        <v>336830</v>
      </c>
      <c r="M353" s="123">
        <v>0.6</v>
      </c>
      <c r="N353" s="122">
        <v>202100</v>
      </c>
      <c r="O353" s="124"/>
      <c r="P353" s="125">
        <f t="shared" si="6"/>
        <v>653</v>
      </c>
      <c r="Q353" s="126" t="s">
        <v>1330</v>
      </c>
    </row>
    <row r="354" s="2" customFormat="1" ht="15.75" customHeight="1" spans="1:17">
      <c r="A354" s="115" t="s">
        <v>1353</v>
      </c>
      <c r="B354" s="115"/>
      <c r="C354" s="156"/>
      <c r="D354" s="118" t="s">
        <v>837</v>
      </c>
      <c r="E354" s="130">
        <v>302</v>
      </c>
      <c r="F354" s="118" t="s">
        <v>839</v>
      </c>
      <c r="G354" s="131">
        <v>39417</v>
      </c>
      <c r="H354" s="61" t="s">
        <v>840</v>
      </c>
      <c r="I354" s="120">
        <v>516</v>
      </c>
      <c r="J354" s="129"/>
      <c r="K354" s="129"/>
      <c r="L354" s="122">
        <v>336830</v>
      </c>
      <c r="M354" s="123">
        <v>0.6</v>
      </c>
      <c r="N354" s="122">
        <v>202100</v>
      </c>
      <c r="O354" s="124"/>
      <c r="P354" s="125">
        <f t="shared" si="6"/>
        <v>653</v>
      </c>
      <c r="Q354" s="126" t="s">
        <v>1330</v>
      </c>
    </row>
    <row r="355" s="2" customFormat="1" ht="15.75" customHeight="1" spans="1:17">
      <c r="A355" s="115" t="s">
        <v>1354</v>
      </c>
      <c r="B355" s="115"/>
      <c r="C355" s="156"/>
      <c r="D355" s="118" t="s">
        <v>837</v>
      </c>
      <c r="E355" s="130">
        <v>303</v>
      </c>
      <c r="F355" s="118" t="s">
        <v>839</v>
      </c>
      <c r="G355" s="131">
        <v>39417</v>
      </c>
      <c r="H355" s="61" t="s">
        <v>840</v>
      </c>
      <c r="I355" s="120">
        <v>516</v>
      </c>
      <c r="J355" s="129"/>
      <c r="K355" s="129"/>
      <c r="L355" s="122">
        <v>336830</v>
      </c>
      <c r="M355" s="123">
        <v>0.6</v>
      </c>
      <c r="N355" s="122">
        <v>202100</v>
      </c>
      <c r="O355" s="124"/>
      <c r="P355" s="125">
        <f t="shared" si="6"/>
        <v>653</v>
      </c>
      <c r="Q355" s="126" t="s">
        <v>1330</v>
      </c>
    </row>
    <row r="356" s="2" customFormat="1" ht="15.75" customHeight="1" spans="1:17">
      <c r="A356" s="115" t="s">
        <v>1355</v>
      </c>
      <c r="B356" s="115"/>
      <c r="C356" s="156"/>
      <c r="D356" s="118" t="s">
        <v>837</v>
      </c>
      <c r="E356" s="130">
        <v>304</v>
      </c>
      <c r="F356" s="118" t="s">
        <v>839</v>
      </c>
      <c r="G356" s="131">
        <v>39417</v>
      </c>
      <c r="H356" s="61" t="s">
        <v>840</v>
      </c>
      <c r="I356" s="120">
        <v>516</v>
      </c>
      <c r="J356" s="129"/>
      <c r="K356" s="129"/>
      <c r="L356" s="122">
        <v>336830</v>
      </c>
      <c r="M356" s="123">
        <v>0.6</v>
      </c>
      <c r="N356" s="122">
        <v>202100</v>
      </c>
      <c r="O356" s="124"/>
      <c r="P356" s="125">
        <f t="shared" si="6"/>
        <v>653</v>
      </c>
      <c r="Q356" s="126" t="s">
        <v>1330</v>
      </c>
    </row>
    <row r="357" s="2" customFormat="1" ht="15.75" customHeight="1" spans="1:17">
      <c r="A357" s="115" t="s">
        <v>1356</v>
      </c>
      <c r="B357" s="115"/>
      <c r="C357" s="156"/>
      <c r="D357" s="118" t="s">
        <v>837</v>
      </c>
      <c r="E357" s="130">
        <v>305</v>
      </c>
      <c r="F357" s="118" t="s">
        <v>839</v>
      </c>
      <c r="G357" s="131">
        <v>39417</v>
      </c>
      <c r="H357" s="61" t="s">
        <v>840</v>
      </c>
      <c r="I357" s="120">
        <v>516</v>
      </c>
      <c r="J357" s="129"/>
      <c r="K357" s="129"/>
      <c r="L357" s="122">
        <v>336830</v>
      </c>
      <c r="M357" s="123">
        <v>0.6</v>
      </c>
      <c r="N357" s="122">
        <v>202100</v>
      </c>
      <c r="O357" s="124"/>
      <c r="P357" s="125">
        <f t="shared" si="6"/>
        <v>653</v>
      </c>
      <c r="Q357" s="126" t="s">
        <v>1330</v>
      </c>
    </row>
    <row r="358" s="2" customFormat="1" ht="15.75" customHeight="1" spans="1:17">
      <c r="A358" s="115" t="s">
        <v>1357</v>
      </c>
      <c r="B358" s="115"/>
      <c r="C358" s="156"/>
      <c r="D358" s="118" t="s">
        <v>837</v>
      </c>
      <c r="E358" s="130">
        <v>306</v>
      </c>
      <c r="F358" s="118" t="s">
        <v>839</v>
      </c>
      <c r="G358" s="131">
        <v>39417</v>
      </c>
      <c r="H358" s="61" t="s">
        <v>840</v>
      </c>
      <c r="I358" s="120">
        <v>516</v>
      </c>
      <c r="J358" s="129"/>
      <c r="K358" s="129"/>
      <c r="L358" s="122">
        <v>336830</v>
      </c>
      <c r="M358" s="123">
        <v>0.6</v>
      </c>
      <c r="N358" s="122">
        <v>202100</v>
      </c>
      <c r="O358" s="124"/>
      <c r="P358" s="125">
        <f t="shared" si="6"/>
        <v>653</v>
      </c>
      <c r="Q358" s="126" t="s">
        <v>1330</v>
      </c>
    </row>
    <row r="359" s="2" customFormat="1" ht="15.75" customHeight="1" spans="1:17">
      <c r="A359" s="115" t="s">
        <v>1358</v>
      </c>
      <c r="B359" s="115"/>
      <c r="C359" s="156"/>
      <c r="D359" s="118" t="s">
        <v>1359</v>
      </c>
      <c r="E359" s="130">
        <v>311</v>
      </c>
      <c r="F359" s="118" t="s">
        <v>839</v>
      </c>
      <c r="G359" s="131">
        <v>39417</v>
      </c>
      <c r="H359" s="61" t="s">
        <v>840</v>
      </c>
      <c r="I359" s="120">
        <v>516</v>
      </c>
      <c r="J359" s="129"/>
      <c r="K359" s="129"/>
      <c r="L359" s="122">
        <v>336830</v>
      </c>
      <c r="M359" s="123">
        <v>0.6</v>
      </c>
      <c r="N359" s="122">
        <v>202100</v>
      </c>
      <c r="O359" s="124"/>
      <c r="P359" s="125">
        <f t="shared" si="6"/>
        <v>653</v>
      </c>
      <c r="Q359" s="126" t="s">
        <v>1330</v>
      </c>
    </row>
    <row r="360" s="3" customFormat="1" ht="15.75" customHeight="1" spans="1:17">
      <c r="A360" s="115" t="s">
        <v>1360</v>
      </c>
      <c r="B360" s="115"/>
      <c r="C360" s="156"/>
      <c r="D360" s="118" t="s">
        <v>1359</v>
      </c>
      <c r="E360" s="130">
        <v>312</v>
      </c>
      <c r="F360" s="118" t="s">
        <v>839</v>
      </c>
      <c r="G360" s="131">
        <v>39417</v>
      </c>
      <c r="H360" s="61" t="s">
        <v>840</v>
      </c>
      <c r="I360" s="120">
        <v>516</v>
      </c>
      <c r="J360" s="129"/>
      <c r="K360" s="129"/>
      <c r="L360" s="122">
        <v>336830</v>
      </c>
      <c r="M360" s="123">
        <v>0.6</v>
      </c>
      <c r="N360" s="122">
        <v>202100</v>
      </c>
      <c r="O360" s="124"/>
      <c r="P360" s="125">
        <f t="shared" si="6"/>
        <v>653</v>
      </c>
      <c r="Q360" s="126" t="s">
        <v>1330</v>
      </c>
    </row>
    <row r="361" s="3" customFormat="1" ht="15.75" customHeight="1" spans="1:17">
      <c r="A361" s="115" t="s">
        <v>1361</v>
      </c>
      <c r="B361" s="115"/>
      <c r="C361" s="156"/>
      <c r="D361" s="118" t="s">
        <v>1359</v>
      </c>
      <c r="E361" s="130">
        <v>313</v>
      </c>
      <c r="F361" s="118" t="s">
        <v>839</v>
      </c>
      <c r="G361" s="131">
        <v>39417</v>
      </c>
      <c r="H361" s="61" t="s">
        <v>840</v>
      </c>
      <c r="I361" s="120">
        <v>516</v>
      </c>
      <c r="J361" s="129"/>
      <c r="K361" s="129"/>
      <c r="L361" s="122">
        <v>336830</v>
      </c>
      <c r="M361" s="123">
        <v>0.6</v>
      </c>
      <c r="N361" s="122">
        <v>202100</v>
      </c>
      <c r="O361" s="124"/>
      <c r="P361" s="125">
        <f t="shared" si="6"/>
        <v>653</v>
      </c>
      <c r="Q361" s="126" t="s">
        <v>1330</v>
      </c>
    </row>
    <row r="362" s="3" customFormat="1" ht="15.75" customHeight="1" spans="1:17">
      <c r="A362" s="115" t="s">
        <v>1362</v>
      </c>
      <c r="B362" s="115"/>
      <c r="C362" s="156"/>
      <c r="D362" s="130" t="s">
        <v>847</v>
      </c>
      <c r="E362" s="130">
        <v>314</v>
      </c>
      <c r="F362" s="118" t="s">
        <v>839</v>
      </c>
      <c r="G362" s="131">
        <v>39417</v>
      </c>
      <c r="H362" s="61" t="s">
        <v>840</v>
      </c>
      <c r="I362" s="120">
        <v>544</v>
      </c>
      <c r="J362" s="129"/>
      <c r="K362" s="129"/>
      <c r="L362" s="122">
        <v>355110</v>
      </c>
      <c r="M362" s="123">
        <v>0.6</v>
      </c>
      <c r="N362" s="122">
        <v>213070</v>
      </c>
      <c r="O362" s="124"/>
      <c r="P362" s="125">
        <f t="shared" si="6"/>
        <v>653</v>
      </c>
      <c r="Q362" s="126" t="s">
        <v>1330</v>
      </c>
    </row>
    <row r="363" s="3" customFormat="1" ht="15.75" customHeight="1" spans="1:17">
      <c r="A363" s="115" t="s">
        <v>1363</v>
      </c>
      <c r="B363" s="115"/>
      <c r="C363" s="156"/>
      <c r="D363" s="130" t="s">
        <v>847</v>
      </c>
      <c r="E363" s="130">
        <v>201</v>
      </c>
      <c r="F363" s="118" t="s">
        <v>839</v>
      </c>
      <c r="G363" s="131">
        <v>39417</v>
      </c>
      <c r="H363" s="61" t="s">
        <v>840</v>
      </c>
      <c r="I363" s="120">
        <v>544</v>
      </c>
      <c r="J363" s="129"/>
      <c r="K363" s="129"/>
      <c r="L363" s="122">
        <v>355110</v>
      </c>
      <c r="M363" s="123">
        <v>0.6</v>
      </c>
      <c r="N363" s="122">
        <v>213070</v>
      </c>
      <c r="O363" s="124"/>
      <c r="P363" s="125">
        <f t="shared" si="6"/>
        <v>653</v>
      </c>
      <c r="Q363" s="126" t="s">
        <v>1330</v>
      </c>
    </row>
    <row r="364" s="3" customFormat="1" ht="15.75" customHeight="1" spans="1:17">
      <c r="A364" s="115" t="s">
        <v>1364</v>
      </c>
      <c r="B364" s="115"/>
      <c r="C364" s="156"/>
      <c r="D364" s="130" t="s">
        <v>847</v>
      </c>
      <c r="E364" s="130">
        <v>307</v>
      </c>
      <c r="F364" s="118" t="s">
        <v>839</v>
      </c>
      <c r="G364" s="131">
        <v>39417</v>
      </c>
      <c r="H364" s="61" t="s">
        <v>840</v>
      </c>
      <c r="I364" s="120">
        <v>544</v>
      </c>
      <c r="J364" s="129"/>
      <c r="K364" s="129"/>
      <c r="L364" s="122">
        <v>355110</v>
      </c>
      <c r="M364" s="123">
        <v>0.6</v>
      </c>
      <c r="N364" s="122">
        <v>213070</v>
      </c>
      <c r="O364" s="124"/>
      <c r="P364" s="125">
        <f t="shared" si="6"/>
        <v>653</v>
      </c>
      <c r="Q364" s="126" t="s">
        <v>1330</v>
      </c>
    </row>
    <row r="365" s="3" customFormat="1" ht="15.75" customHeight="1" spans="1:17">
      <c r="A365" s="115" t="s">
        <v>1365</v>
      </c>
      <c r="B365" s="115"/>
      <c r="C365" s="156"/>
      <c r="D365" s="130" t="s">
        <v>847</v>
      </c>
      <c r="E365" s="130">
        <v>308</v>
      </c>
      <c r="F365" s="118" t="s">
        <v>839</v>
      </c>
      <c r="G365" s="131">
        <v>39417</v>
      </c>
      <c r="H365" s="61" t="s">
        <v>840</v>
      </c>
      <c r="I365" s="120">
        <v>544</v>
      </c>
      <c r="J365" s="129"/>
      <c r="K365" s="129"/>
      <c r="L365" s="122">
        <v>355110</v>
      </c>
      <c r="M365" s="123">
        <v>0.6</v>
      </c>
      <c r="N365" s="122">
        <v>213070</v>
      </c>
      <c r="O365" s="124"/>
      <c r="P365" s="125">
        <f t="shared" si="6"/>
        <v>653</v>
      </c>
      <c r="Q365" s="126" t="s">
        <v>1330</v>
      </c>
    </row>
    <row r="366" s="2" customFormat="1" ht="15.75" customHeight="1" spans="1:17">
      <c r="A366" s="115" t="s">
        <v>1366</v>
      </c>
      <c r="B366" s="115"/>
      <c r="C366" s="156"/>
      <c r="D366" s="130" t="s">
        <v>847</v>
      </c>
      <c r="E366" s="130">
        <v>309</v>
      </c>
      <c r="F366" s="118" t="s">
        <v>839</v>
      </c>
      <c r="G366" s="131">
        <v>39417</v>
      </c>
      <c r="H366" s="61" t="s">
        <v>840</v>
      </c>
      <c r="I366" s="120">
        <v>544</v>
      </c>
      <c r="J366" s="129"/>
      <c r="K366" s="129"/>
      <c r="L366" s="122">
        <v>355110</v>
      </c>
      <c r="M366" s="123">
        <v>0.6</v>
      </c>
      <c r="N366" s="122">
        <v>213070</v>
      </c>
      <c r="O366" s="124"/>
      <c r="P366" s="125">
        <f t="shared" si="6"/>
        <v>653</v>
      </c>
      <c r="Q366" s="126" t="s">
        <v>1330</v>
      </c>
    </row>
    <row r="367" s="2" customFormat="1" ht="15.75" customHeight="1" spans="1:17">
      <c r="A367" s="115" t="s">
        <v>1367</v>
      </c>
      <c r="B367" s="115"/>
      <c r="C367" s="156"/>
      <c r="D367" s="130" t="s">
        <v>847</v>
      </c>
      <c r="E367" s="130">
        <v>310</v>
      </c>
      <c r="F367" s="118" t="s">
        <v>839</v>
      </c>
      <c r="G367" s="131">
        <v>39417</v>
      </c>
      <c r="H367" s="61" t="s">
        <v>840</v>
      </c>
      <c r="I367" s="120">
        <v>544</v>
      </c>
      <c r="J367" s="129"/>
      <c r="K367" s="129"/>
      <c r="L367" s="122">
        <v>355110</v>
      </c>
      <c r="M367" s="123">
        <v>0.6</v>
      </c>
      <c r="N367" s="122">
        <v>213070</v>
      </c>
      <c r="O367" s="124"/>
      <c r="P367" s="125">
        <f t="shared" si="6"/>
        <v>653</v>
      </c>
      <c r="Q367" s="126" t="s">
        <v>1330</v>
      </c>
    </row>
    <row r="368" s="2" customFormat="1" ht="15.75" customHeight="1" spans="1:17">
      <c r="A368" s="115" t="s">
        <v>1368</v>
      </c>
      <c r="B368" s="115"/>
      <c r="C368" s="156"/>
      <c r="D368" s="118" t="s">
        <v>1229</v>
      </c>
      <c r="E368" s="130">
        <v>401</v>
      </c>
      <c r="F368" s="118" t="s">
        <v>839</v>
      </c>
      <c r="G368" s="131">
        <v>39417</v>
      </c>
      <c r="H368" s="61" t="s">
        <v>840</v>
      </c>
      <c r="I368" s="120">
        <v>848</v>
      </c>
      <c r="J368" s="129"/>
      <c r="K368" s="129"/>
      <c r="L368" s="122">
        <v>553550</v>
      </c>
      <c r="M368" s="123">
        <v>0.6</v>
      </c>
      <c r="N368" s="122">
        <v>332130</v>
      </c>
      <c r="O368" s="124"/>
      <c r="P368" s="125">
        <f t="shared" si="6"/>
        <v>653</v>
      </c>
      <c r="Q368" s="126" t="s">
        <v>1330</v>
      </c>
    </row>
    <row r="369" s="2" customFormat="1" ht="15.75" customHeight="1" spans="1:17">
      <c r="A369" s="115" t="s">
        <v>1369</v>
      </c>
      <c r="B369" s="115"/>
      <c r="C369" s="156"/>
      <c r="D369" s="118" t="s">
        <v>1229</v>
      </c>
      <c r="E369" s="130">
        <v>402</v>
      </c>
      <c r="F369" s="118" t="s">
        <v>839</v>
      </c>
      <c r="G369" s="131">
        <v>39417</v>
      </c>
      <c r="H369" s="61" t="s">
        <v>840</v>
      </c>
      <c r="I369" s="120">
        <v>848</v>
      </c>
      <c r="J369" s="129"/>
      <c r="K369" s="129"/>
      <c r="L369" s="122">
        <v>553550</v>
      </c>
      <c r="M369" s="123">
        <v>0.6</v>
      </c>
      <c r="N369" s="122">
        <v>332130</v>
      </c>
      <c r="O369" s="124"/>
      <c r="P369" s="125">
        <f t="shared" si="6"/>
        <v>653</v>
      </c>
      <c r="Q369" s="126" t="s">
        <v>1330</v>
      </c>
    </row>
    <row r="370" s="2" customFormat="1" ht="15.75" customHeight="1" spans="1:17">
      <c r="A370" s="115" t="s">
        <v>1370</v>
      </c>
      <c r="B370" s="115"/>
      <c r="C370" s="156"/>
      <c r="D370" s="118" t="s">
        <v>1229</v>
      </c>
      <c r="E370" s="130">
        <v>403</v>
      </c>
      <c r="F370" s="118" t="s">
        <v>839</v>
      </c>
      <c r="G370" s="131">
        <v>39417</v>
      </c>
      <c r="H370" s="61" t="s">
        <v>840</v>
      </c>
      <c r="I370" s="120">
        <v>848</v>
      </c>
      <c r="J370" s="129"/>
      <c r="K370" s="129"/>
      <c r="L370" s="122">
        <v>553550</v>
      </c>
      <c r="M370" s="123">
        <v>0.6</v>
      </c>
      <c r="N370" s="122">
        <v>332130</v>
      </c>
      <c r="O370" s="124"/>
      <c r="P370" s="125">
        <f t="shared" si="6"/>
        <v>653</v>
      </c>
      <c r="Q370" s="126" t="s">
        <v>1330</v>
      </c>
    </row>
    <row r="371" s="2" customFormat="1" ht="15.75" customHeight="1" spans="1:17">
      <c r="A371" s="115" t="s">
        <v>1371</v>
      </c>
      <c r="B371" s="115"/>
      <c r="C371" s="156"/>
      <c r="D371" s="118" t="s">
        <v>1229</v>
      </c>
      <c r="E371" s="130">
        <v>404</v>
      </c>
      <c r="F371" s="118" t="s">
        <v>839</v>
      </c>
      <c r="G371" s="131">
        <v>39417</v>
      </c>
      <c r="H371" s="61" t="s">
        <v>840</v>
      </c>
      <c r="I371" s="120">
        <v>848</v>
      </c>
      <c r="J371" s="129"/>
      <c r="K371" s="129"/>
      <c r="L371" s="122">
        <v>553550</v>
      </c>
      <c r="M371" s="123">
        <v>0.6</v>
      </c>
      <c r="N371" s="122">
        <v>332130</v>
      </c>
      <c r="O371" s="124"/>
      <c r="P371" s="125">
        <f t="shared" si="6"/>
        <v>653</v>
      </c>
      <c r="Q371" s="126" t="s">
        <v>1330</v>
      </c>
    </row>
    <row r="372" s="2" customFormat="1" ht="15.75" customHeight="1" spans="1:17">
      <c r="A372" s="115" t="s">
        <v>1372</v>
      </c>
      <c r="B372" s="115"/>
      <c r="C372" s="156"/>
      <c r="D372" s="118" t="s">
        <v>1229</v>
      </c>
      <c r="E372" s="130">
        <v>405</v>
      </c>
      <c r="F372" s="118" t="s">
        <v>839</v>
      </c>
      <c r="G372" s="131">
        <v>39417</v>
      </c>
      <c r="H372" s="61" t="s">
        <v>840</v>
      </c>
      <c r="I372" s="120">
        <v>848</v>
      </c>
      <c r="J372" s="129"/>
      <c r="K372" s="129"/>
      <c r="L372" s="122">
        <v>553550</v>
      </c>
      <c r="M372" s="123">
        <v>0.6</v>
      </c>
      <c r="N372" s="122">
        <v>332130</v>
      </c>
      <c r="O372" s="124"/>
      <c r="P372" s="125">
        <f t="shared" si="6"/>
        <v>653</v>
      </c>
      <c r="Q372" s="126" t="s">
        <v>1330</v>
      </c>
    </row>
    <row r="373" s="2" customFormat="1" ht="15.75" customHeight="1" spans="1:17">
      <c r="A373" s="115" t="s">
        <v>1373</v>
      </c>
      <c r="B373" s="115"/>
      <c r="C373" s="156"/>
      <c r="D373" s="118" t="s">
        <v>1229</v>
      </c>
      <c r="E373" s="130">
        <v>407</v>
      </c>
      <c r="F373" s="118" t="s">
        <v>839</v>
      </c>
      <c r="G373" s="131">
        <v>39417</v>
      </c>
      <c r="H373" s="61" t="s">
        <v>840</v>
      </c>
      <c r="I373" s="120">
        <v>848</v>
      </c>
      <c r="J373" s="129"/>
      <c r="K373" s="129"/>
      <c r="L373" s="122">
        <v>553550</v>
      </c>
      <c r="M373" s="123">
        <v>0.6</v>
      </c>
      <c r="N373" s="122">
        <v>332130</v>
      </c>
      <c r="O373" s="124"/>
      <c r="P373" s="125">
        <f t="shared" si="6"/>
        <v>653</v>
      </c>
      <c r="Q373" s="126" t="s">
        <v>1330</v>
      </c>
    </row>
    <row r="374" s="2" customFormat="1" ht="15.75" customHeight="1" spans="1:17">
      <c r="A374" s="115" t="s">
        <v>1374</v>
      </c>
      <c r="B374" s="115"/>
      <c r="C374" s="156"/>
      <c r="D374" s="118" t="s">
        <v>1375</v>
      </c>
      <c r="E374" s="130">
        <v>408</v>
      </c>
      <c r="F374" s="118" t="s">
        <v>839</v>
      </c>
      <c r="G374" s="131">
        <v>39417</v>
      </c>
      <c r="H374" s="61" t="s">
        <v>840</v>
      </c>
      <c r="I374" s="120">
        <v>516</v>
      </c>
      <c r="J374" s="129"/>
      <c r="K374" s="129"/>
      <c r="L374" s="122">
        <v>336830</v>
      </c>
      <c r="M374" s="123">
        <v>0.6</v>
      </c>
      <c r="N374" s="122">
        <v>202100</v>
      </c>
      <c r="O374" s="124"/>
      <c r="P374" s="125">
        <f t="shared" si="6"/>
        <v>653</v>
      </c>
      <c r="Q374" s="126" t="s">
        <v>1330</v>
      </c>
    </row>
    <row r="375" s="2" customFormat="1" ht="15.75" customHeight="1" spans="1:17">
      <c r="A375" s="115" t="s">
        <v>1376</v>
      </c>
      <c r="B375" s="115"/>
      <c r="C375" s="156"/>
      <c r="D375" s="118" t="s">
        <v>1375</v>
      </c>
      <c r="E375" s="130">
        <v>409</v>
      </c>
      <c r="F375" s="118" t="s">
        <v>839</v>
      </c>
      <c r="G375" s="131">
        <v>39417</v>
      </c>
      <c r="H375" s="61" t="s">
        <v>840</v>
      </c>
      <c r="I375" s="120">
        <v>336</v>
      </c>
      <c r="J375" s="129"/>
      <c r="K375" s="129"/>
      <c r="L375" s="122">
        <v>219330</v>
      </c>
      <c r="M375" s="123">
        <v>0.6</v>
      </c>
      <c r="N375" s="122">
        <v>131600</v>
      </c>
      <c r="O375" s="124"/>
      <c r="P375" s="125">
        <f t="shared" si="6"/>
        <v>653</v>
      </c>
      <c r="Q375" s="126" t="s">
        <v>1330</v>
      </c>
    </row>
    <row r="376" s="2" customFormat="1" ht="15.75" customHeight="1" spans="1:17">
      <c r="A376" s="115" t="s">
        <v>1377</v>
      </c>
      <c r="B376" s="115"/>
      <c r="C376" s="156"/>
      <c r="D376" s="118" t="s">
        <v>1375</v>
      </c>
      <c r="E376" s="130">
        <v>410</v>
      </c>
      <c r="F376" s="118" t="s">
        <v>839</v>
      </c>
      <c r="G376" s="131">
        <v>39417</v>
      </c>
      <c r="H376" s="61" t="s">
        <v>840</v>
      </c>
      <c r="I376" s="120">
        <v>516</v>
      </c>
      <c r="J376" s="129"/>
      <c r="K376" s="129"/>
      <c r="L376" s="122">
        <v>336830</v>
      </c>
      <c r="M376" s="123">
        <v>0.6</v>
      </c>
      <c r="N376" s="122">
        <v>202100</v>
      </c>
      <c r="O376" s="124"/>
      <c r="P376" s="125">
        <f t="shared" si="6"/>
        <v>653</v>
      </c>
      <c r="Q376" s="126" t="s">
        <v>1330</v>
      </c>
    </row>
    <row r="377" s="2" customFormat="1" ht="15.75" customHeight="1" spans="1:17">
      <c r="A377" s="115" t="s">
        <v>1378</v>
      </c>
      <c r="B377" s="115"/>
      <c r="C377" s="156"/>
      <c r="D377" s="118" t="s">
        <v>1375</v>
      </c>
      <c r="E377" s="130">
        <v>411</v>
      </c>
      <c r="F377" s="118" t="s">
        <v>839</v>
      </c>
      <c r="G377" s="131">
        <v>39417</v>
      </c>
      <c r="H377" s="61" t="s">
        <v>840</v>
      </c>
      <c r="I377" s="120">
        <v>516</v>
      </c>
      <c r="J377" s="129"/>
      <c r="K377" s="129"/>
      <c r="L377" s="122">
        <v>336830</v>
      </c>
      <c r="M377" s="123">
        <v>0.6</v>
      </c>
      <c r="N377" s="122">
        <v>202100</v>
      </c>
      <c r="O377" s="124"/>
      <c r="P377" s="125">
        <f t="shared" si="6"/>
        <v>653</v>
      </c>
      <c r="Q377" s="126" t="s">
        <v>1330</v>
      </c>
    </row>
    <row r="378" s="75" customFormat="1" ht="15.75" customHeight="1" spans="1:17">
      <c r="A378" s="115" t="s">
        <v>1379</v>
      </c>
      <c r="B378" s="115"/>
      <c r="C378" s="156"/>
      <c r="D378" s="118" t="s">
        <v>1380</v>
      </c>
      <c r="E378" s="165"/>
      <c r="F378" s="118" t="s">
        <v>839</v>
      </c>
      <c r="G378" s="131">
        <v>39417</v>
      </c>
      <c r="H378" s="61" t="s">
        <v>840</v>
      </c>
      <c r="I378" s="120">
        <v>400</v>
      </c>
      <c r="J378" s="129"/>
      <c r="K378" s="129"/>
      <c r="L378" s="122">
        <v>269890</v>
      </c>
      <c r="M378" s="123">
        <v>0.6</v>
      </c>
      <c r="N378" s="122">
        <v>161930</v>
      </c>
      <c r="O378" s="124"/>
      <c r="P378" s="125">
        <f t="shared" si="6"/>
        <v>675</v>
      </c>
      <c r="Q378" s="126" t="s">
        <v>1330</v>
      </c>
    </row>
    <row r="379" s="2" customFormat="1" ht="15.75" customHeight="1" spans="1:17">
      <c r="A379" s="115" t="s">
        <v>1381</v>
      </c>
      <c r="B379" s="115"/>
      <c r="C379" s="156"/>
      <c r="D379" s="130" t="s">
        <v>929</v>
      </c>
      <c r="E379" s="130">
        <v>1</v>
      </c>
      <c r="F379" s="130" t="s">
        <v>931</v>
      </c>
      <c r="G379" s="119">
        <v>39417</v>
      </c>
      <c r="H379" s="61" t="s">
        <v>840</v>
      </c>
      <c r="I379" s="166">
        <v>20</v>
      </c>
      <c r="J379" s="129"/>
      <c r="K379" s="129"/>
      <c r="L379" s="122">
        <v>16180</v>
      </c>
      <c r="M379" s="123">
        <v>0.73</v>
      </c>
      <c r="N379" s="122">
        <v>11810</v>
      </c>
      <c r="O379" s="124"/>
      <c r="P379" s="125">
        <f t="shared" si="6"/>
        <v>809</v>
      </c>
      <c r="Q379" s="126" t="s">
        <v>1330</v>
      </c>
    </row>
    <row r="380" s="2" customFormat="1" ht="15.75" customHeight="1" spans="1:17">
      <c r="A380" s="115" t="s">
        <v>1382</v>
      </c>
      <c r="B380" s="115"/>
      <c r="C380" s="156"/>
      <c r="D380" s="130" t="s">
        <v>929</v>
      </c>
      <c r="E380" s="130">
        <v>2</v>
      </c>
      <c r="F380" s="130" t="s">
        <v>931</v>
      </c>
      <c r="G380" s="119">
        <v>39417</v>
      </c>
      <c r="H380" s="61" t="s">
        <v>840</v>
      </c>
      <c r="I380" s="166">
        <v>20</v>
      </c>
      <c r="J380" s="129"/>
      <c r="K380" s="129"/>
      <c r="L380" s="122">
        <v>16180</v>
      </c>
      <c r="M380" s="123">
        <v>0.73</v>
      </c>
      <c r="N380" s="122">
        <v>11810</v>
      </c>
      <c r="O380" s="124"/>
      <c r="P380" s="125">
        <f t="shared" si="6"/>
        <v>809</v>
      </c>
      <c r="Q380" s="126" t="s">
        <v>1330</v>
      </c>
    </row>
    <row r="381" s="2" customFormat="1" ht="15.75" customHeight="1" spans="1:17">
      <c r="A381" s="115" t="s">
        <v>1383</v>
      </c>
      <c r="B381" s="115"/>
      <c r="C381" s="156"/>
      <c r="D381" s="130" t="s">
        <v>929</v>
      </c>
      <c r="E381" s="130">
        <v>3</v>
      </c>
      <c r="F381" s="130" t="s">
        <v>931</v>
      </c>
      <c r="G381" s="119">
        <v>39417</v>
      </c>
      <c r="H381" s="61" t="s">
        <v>840</v>
      </c>
      <c r="I381" s="166">
        <v>20</v>
      </c>
      <c r="J381" s="129"/>
      <c r="K381" s="129"/>
      <c r="L381" s="122">
        <v>16180</v>
      </c>
      <c r="M381" s="123">
        <v>0.73</v>
      </c>
      <c r="N381" s="122">
        <v>11810</v>
      </c>
      <c r="O381" s="124"/>
      <c r="P381" s="125">
        <f t="shared" si="6"/>
        <v>809</v>
      </c>
      <c r="Q381" s="126" t="s">
        <v>1330</v>
      </c>
    </row>
    <row r="382" s="2" customFormat="1" ht="15.75" customHeight="1" spans="1:17">
      <c r="A382" s="115" t="s">
        <v>1384</v>
      </c>
      <c r="B382" s="115"/>
      <c r="C382" s="156"/>
      <c r="D382" s="130" t="s">
        <v>937</v>
      </c>
      <c r="E382" s="130">
        <v>1</v>
      </c>
      <c r="F382" s="130" t="s">
        <v>938</v>
      </c>
      <c r="G382" s="119">
        <v>43252</v>
      </c>
      <c r="H382" s="61" t="s">
        <v>840</v>
      </c>
      <c r="I382" s="166">
        <v>540</v>
      </c>
      <c r="J382" s="129"/>
      <c r="K382" s="129"/>
      <c r="L382" s="122">
        <v>361860</v>
      </c>
      <c r="M382" s="123">
        <v>0.91</v>
      </c>
      <c r="N382" s="122">
        <v>329290</v>
      </c>
      <c r="O382" s="124"/>
      <c r="P382" s="125">
        <f t="shared" si="6"/>
        <v>670</v>
      </c>
      <c r="Q382" s="126" t="s">
        <v>1330</v>
      </c>
    </row>
    <row r="383" s="2" customFormat="1" ht="15.75" customHeight="1" spans="1:17">
      <c r="A383" s="115" t="s">
        <v>1385</v>
      </c>
      <c r="B383" s="115"/>
      <c r="C383" s="156"/>
      <c r="D383" s="130" t="s">
        <v>937</v>
      </c>
      <c r="E383" s="130">
        <v>2</v>
      </c>
      <c r="F383" s="130" t="s">
        <v>938</v>
      </c>
      <c r="G383" s="119">
        <v>43252</v>
      </c>
      <c r="H383" s="61" t="s">
        <v>840</v>
      </c>
      <c r="I383" s="166">
        <v>540</v>
      </c>
      <c r="J383" s="129"/>
      <c r="K383" s="129"/>
      <c r="L383" s="122">
        <v>361860</v>
      </c>
      <c r="M383" s="123">
        <v>0.91</v>
      </c>
      <c r="N383" s="122">
        <v>329290</v>
      </c>
      <c r="O383" s="124"/>
      <c r="P383" s="125">
        <f t="shared" si="6"/>
        <v>670</v>
      </c>
      <c r="Q383" s="126" t="s">
        <v>1330</v>
      </c>
    </row>
    <row r="384" ht="15.75" customHeight="1" spans="1:17">
      <c r="A384" s="115" t="s">
        <v>1386</v>
      </c>
      <c r="B384" s="112"/>
      <c r="C384" s="156"/>
      <c r="D384" s="108" t="s">
        <v>1387</v>
      </c>
      <c r="E384" s="108"/>
      <c r="F384" s="132"/>
      <c r="G384" s="119">
        <v>40452</v>
      </c>
      <c r="H384" s="133" t="s">
        <v>941</v>
      </c>
      <c r="I384" s="134">
        <v>1</v>
      </c>
      <c r="J384" s="135">
        <v>12600</v>
      </c>
      <c r="K384" s="136">
        <v>7860.69</v>
      </c>
      <c r="L384" s="137">
        <v>18830</v>
      </c>
      <c r="M384" s="138">
        <v>0.44</v>
      </c>
      <c r="N384" s="139">
        <v>8290</v>
      </c>
      <c r="O384" s="140"/>
      <c r="P384" s="141"/>
      <c r="Q384" s="142" t="s">
        <v>1330</v>
      </c>
    </row>
    <row r="385" ht="15.75" customHeight="1" spans="1:17">
      <c r="A385" s="115" t="s">
        <v>1388</v>
      </c>
      <c r="B385" s="112"/>
      <c r="C385" s="156"/>
      <c r="D385" s="108" t="s">
        <v>1389</v>
      </c>
      <c r="E385" s="108"/>
      <c r="F385" s="132"/>
      <c r="G385" s="119">
        <v>40513</v>
      </c>
      <c r="H385" s="133" t="s">
        <v>941</v>
      </c>
      <c r="I385" s="134">
        <v>1</v>
      </c>
      <c r="J385" s="135">
        <v>13127.76</v>
      </c>
      <c r="K385" s="136">
        <v>8294.77</v>
      </c>
      <c r="L385" s="137">
        <v>19620</v>
      </c>
      <c r="M385" s="138">
        <v>0.59</v>
      </c>
      <c r="N385" s="139">
        <v>11580</v>
      </c>
      <c r="O385" s="140"/>
      <c r="P385" s="141"/>
      <c r="Q385" s="142" t="s">
        <v>1330</v>
      </c>
    </row>
    <row r="386" ht="15.75" customHeight="1" spans="1:17">
      <c r="A386" s="115" t="s">
        <v>1390</v>
      </c>
      <c r="B386" s="112"/>
      <c r="C386" s="156"/>
      <c r="D386" s="108" t="s">
        <v>945</v>
      </c>
      <c r="E386" s="108"/>
      <c r="F386" s="132"/>
      <c r="G386" s="119">
        <v>39784</v>
      </c>
      <c r="H386" s="133" t="s">
        <v>941</v>
      </c>
      <c r="I386" s="134">
        <v>1</v>
      </c>
      <c r="J386" s="135">
        <v>20520</v>
      </c>
      <c r="K386" s="136">
        <v>11015.38</v>
      </c>
      <c r="L386" s="137">
        <v>35070</v>
      </c>
      <c r="M386" s="138">
        <v>0.49</v>
      </c>
      <c r="N386" s="139">
        <v>17180</v>
      </c>
      <c r="O386" s="140"/>
      <c r="P386" s="141"/>
      <c r="Q386" s="142" t="s">
        <v>1330</v>
      </c>
    </row>
    <row r="387" ht="15.75" customHeight="1" spans="1:17">
      <c r="A387" s="115" t="s">
        <v>1391</v>
      </c>
      <c r="B387" s="112"/>
      <c r="C387" s="156"/>
      <c r="D387" s="108" t="s">
        <v>1392</v>
      </c>
      <c r="E387" s="108"/>
      <c r="F387" s="132"/>
      <c r="G387" s="119">
        <v>40756</v>
      </c>
      <c r="H387" s="133" t="s">
        <v>941</v>
      </c>
      <c r="I387" s="134">
        <v>1</v>
      </c>
      <c r="J387" s="135">
        <v>54916</v>
      </c>
      <c r="K387" s="136">
        <v>36437.99</v>
      </c>
      <c r="L387" s="137">
        <v>80190</v>
      </c>
      <c r="M387" s="138">
        <v>0.62</v>
      </c>
      <c r="N387" s="139">
        <v>49720</v>
      </c>
      <c r="O387" s="140"/>
      <c r="P387" s="141"/>
      <c r="Q387" s="142" t="s">
        <v>1330</v>
      </c>
    </row>
    <row r="388" ht="15.75" customHeight="1" spans="1:17">
      <c r="A388" s="115" t="s">
        <v>1393</v>
      </c>
      <c r="B388" s="112"/>
      <c r="C388" s="156"/>
      <c r="D388" s="108" t="s">
        <v>1394</v>
      </c>
      <c r="E388" s="108"/>
      <c r="F388" s="132"/>
      <c r="G388" s="119">
        <v>40817</v>
      </c>
      <c r="H388" s="133" t="s">
        <v>941</v>
      </c>
      <c r="I388" s="134">
        <v>1</v>
      </c>
      <c r="J388" s="135">
        <v>9800</v>
      </c>
      <c r="K388" s="136">
        <v>6579.72</v>
      </c>
      <c r="L388" s="137">
        <v>14310</v>
      </c>
      <c r="M388" s="138">
        <v>0.63</v>
      </c>
      <c r="N388" s="139">
        <v>9020</v>
      </c>
      <c r="O388" s="140"/>
      <c r="P388" s="141"/>
      <c r="Q388" s="142" t="s">
        <v>1330</v>
      </c>
    </row>
    <row r="389" ht="15.75" customHeight="1" spans="1:17">
      <c r="A389" s="115" t="s">
        <v>1395</v>
      </c>
      <c r="B389" s="112"/>
      <c r="C389" s="156"/>
      <c r="D389" s="108" t="s">
        <v>1396</v>
      </c>
      <c r="E389" s="108"/>
      <c r="F389" s="132"/>
      <c r="G389" s="119">
        <v>41091</v>
      </c>
      <c r="H389" s="133" t="s">
        <v>941</v>
      </c>
      <c r="I389" s="134">
        <v>1</v>
      </c>
      <c r="J389" s="135">
        <v>94244</v>
      </c>
      <c r="K389" s="136">
        <v>66637.59</v>
      </c>
      <c r="L389" s="137">
        <v>131210</v>
      </c>
      <c r="M389" s="138">
        <v>0.67</v>
      </c>
      <c r="N389" s="139">
        <v>87910</v>
      </c>
      <c r="O389" s="140"/>
      <c r="P389" s="141"/>
      <c r="Q389" s="142" t="s">
        <v>1330</v>
      </c>
    </row>
    <row r="390" ht="15.75" customHeight="1" spans="1:17">
      <c r="A390" s="115" t="s">
        <v>1397</v>
      </c>
      <c r="B390" s="112"/>
      <c r="C390" s="156"/>
      <c r="D390" s="108" t="s">
        <v>1398</v>
      </c>
      <c r="E390" s="108"/>
      <c r="F390" s="132"/>
      <c r="G390" s="119">
        <v>41091</v>
      </c>
      <c r="H390" s="133" t="s">
        <v>941</v>
      </c>
      <c r="I390" s="134">
        <v>1</v>
      </c>
      <c r="J390" s="135">
        <v>2830000</v>
      </c>
      <c r="K390" s="136">
        <v>2001045.37</v>
      </c>
      <c r="L390" s="137">
        <v>3940030</v>
      </c>
      <c r="M390" s="138">
        <v>0.67</v>
      </c>
      <c r="N390" s="139">
        <v>2639820</v>
      </c>
      <c r="O390" s="140"/>
      <c r="P390" s="141"/>
      <c r="Q390" s="142" t="s">
        <v>1330</v>
      </c>
    </row>
    <row r="391" ht="15.75" customHeight="1" spans="1:17">
      <c r="A391" s="115" t="s">
        <v>1399</v>
      </c>
      <c r="B391" s="112"/>
      <c r="C391" s="156"/>
      <c r="D391" s="108" t="s">
        <v>1270</v>
      </c>
      <c r="E391" s="108"/>
      <c r="F391" s="132"/>
      <c r="G391" s="119">
        <v>41183</v>
      </c>
      <c r="H391" s="133" t="s">
        <v>941</v>
      </c>
      <c r="I391" s="134">
        <v>1</v>
      </c>
      <c r="J391" s="135">
        <v>64258</v>
      </c>
      <c r="K391" s="136">
        <v>46197.82</v>
      </c>
      <c r="L391" s="137">
        <v>89460</v>
      </c>
      <c r="M391" s="138">
        <v>0.68</v>
      </c>
      <c r="N391" s="139">
        <v>60830</v>
      </c>
      <c r="O391" s="140"/>
      <c r="P391" s="141"/>
      <c r="Q391" s="142" t="s">
        <v>1330</v>
      </c>
    </row>
    <row r="392" ht="15.75" customHeight="1" spans="1:17">
      <c r="A392" s="115" t="s">
        <v>1400</v>
      </c>
      <c r="B392" s="112"/>
      <c r="C392" s="156"/>
      <c r="D392" s="108" t="s">
        <v>1401</v>
      </c>
      <c r="E392" s="108"/>
      <c r="F392" s="132"/>
      <c r="G392" s="119">
        <v>41275</v>
      </c>
      <c r="H392" s="133" t="s">
        <v>941</v>
      </c>
      <c r="I392" s="134">
        <v>1</v>
      </c>
      <c r="J392" s="135">
        <v>26454</v>
      </c>
      <c r="K392" s="136">
        <v>19333.01</v>
      </c>
      <c r="L392" s="137">
        <v>35930</v>
      </c>
      <c r="M392" s="138">
        <v>0.59</v>
      </c>
      <c r="N392" s="139">
        <v>21200</v>
      </c>
      <c r="O392" s="140"/>
      <c r="P392" s="141"/>
      <c r="Q392" s="142" t="s">
        <v>1330</v>
      </c>
    </row>
    <row r="393" ht="15.75" customHeight="1" spans="1:17">
      <c r="A393" s="115" t="s">
        <v>1402</v>
      </c>
      <c r="B393" s="112"/>
      <c r="C393" s="156"/>
      <c r="D393" s="108" t="s">
        <v>1403</v>
      </c>
      <c r="E393" s="108"/>
      <c r="F393" s="132"/>
      <c r="G393" s="119">
        <v>41365</v>
      </c>
      <c r="H393" s="133" t="s">
        <v>941</v>
      </c>
      <c r="I393" s="134">
        <v>1</v>
      </c>
      <c r="J393" s="135">
        <v>340000</v>
      </c>
      <c r="K393" s="136">
        <v>252520.34</v>
      </c>
      <c r="L393" s="137">
        <v>461820</v>
      </c>
      <c r="M393" s="138">
        <v>0.7</v>
      </c>
      <c r="N393" s="139">
        <v>323270</v>
      </c>
      <c r="O393" s="140"/>
      <c r="P393" s="141"/>
      <c r="Q393" s="142" t="s">
        <v>1330</v>
      </c>
    </row>
    <row r="394" ht="15.75" customHeight="1" spans="1:17">
      <c r="A394" s="115" t="s">
        <v>1404</v>
      </c>
      <c r="B394" s="112"/>
      <c r="C394" s="156"/>
      <c r="D394" s="108" t="s">
        <v>1405</v>
      </c>
      <c r="E394" s="108"/>
      <c r="F394" s="132"/>
      <c r="G394" s="119">
        <v>41760</v>
      </c>
      <c r="H394" s="133" t="s">
        <v>941</v>
      </c>
      <c r="I394" s="134">
        <v>1</v>
      </c>
      <c r="J394" s="135">
        <v>67618</v>
      </c>
      <c r="K394" s="136">
        <v>53699.06</v>
      </c>
      <c r="L394" s="137">
        <v>88020</v>
      </c>
      <c r="M394" s="138">
        <v>0.76</v>
      </c>
      <c r="N394" s="139">
        <v>66900</v>
      </c>
      <c r="O394" s="140"/>
      <c r="P394" s="141"/>
      <c r="Q394" s="142" t="s">
        <v>1330</v>
      </c>
    </row>
    <row r="395" ht="15.75" customHeight="1" spans="1:17">
      <c r="A395" s="115" t="s">
        <v>1406</v>
      </c>
      <c r="B395" s="112"/>
      <c r="C395" s="156"/>
      <c r="D395" s="108" t="s">
        <v>1278</v>
      </c>
      <c r="E395" s="108"/>
      <c r="F395" s="132"/>
      <c r="G395" s="119">
        <v>41913</v>
      </c>
      <c r="H395" s="133" t="s">
        <v>941</v>
      </c>
      <c r="I395" s="134">
        <v>1</v>
      </c>
      <c r="J395" s="135">
        <v>545941</v>
      </c>
      <c r="K395" s="136">
        <v>444372.35</v>
      </c>
      <c r="L395" s="137">
        <v>710640</v>
      </c>
      <c r="M395" s="138">
        <v>0.78</v>
      </c>
      <c r="N395" s="139">
        <v>554300</v>
      </c>
      <c r="O395" s="140"/>
      <c r="P395" s="141"/>
      <c r="Q395" s="142" t="s">
        <v>1330</v>
      </c>
    </row>
    <row r="396" ht="15.75" customHeight="1" spans="1:17">
      <c r="A396" s="115" t="s">
        <v>1407</v>
      </c>
      <c r="B396" s="112"/>
      <c r="C396" s="156"/>
      <c r="D396" s="108" t="s">
        <v>1408</v>
      </c>
      <c r="E396" s="108"/>
      <c r="F396" s="132"/>
      <c r="G396" s="119">
        <v>41944</v>
      </c>
      <c r="H396" s="133" t="s">
        <v>941</v>
      </c>
      <c r="I396" s="134">
        <v>1</v>
      </c>
      <c r="J396" s="135">
        <v>165139</v>
      </c>
      <c r="K396" s="136">
        <v>135069.01</v>
      </c>
      <c r="L396" s="137">
        <v>214960</v>
      </c>
      <c r="M396" s="138">
        <v>0.78</v>
      </c>
      <c r="N396" s="139">
        <v>167670</v>
      </c>
      <c r="O396" s="140"/>
      <c r="P396" s="141"/>
      <c r="Q396" s="142" t="s">
        <v>1330</v>
      </c>
    </row>
    <row r="397" ht="15.75" customHeight="1" spans="1:17">
      <c r="A397" s="115" t="s">
        <v>1409</v>
      </c>
      <c r="B397" s="112"/>
      <c r="C397" s="156"/>
      <c r="D397" s="108" t="s">
        <v>1410</v>
      </c>
      <c r="E397" s="108"/>
      <c r="F397" s="132"/>
      <c r="G397" s="119">
        <v>42036</v>
      </c>
      <c r="H397" s="133" t="s">
        <v>941</v>
      </c>
      <c r="I397" s="134">
        <v>3</v>
      </c>
      <c r="J397" s="135">
        <v>52421.12</v>
      </c>
      <c r="K397" s="136">
        <v>43497.91</v>
      </c>
      <c r="L397" s="137">
        <v>64680</v>
      </c>
      <c r="M397" s="138">
        <v>0.8</v>
      </c>
      <c r="N397" s="139">
        <v>51740</v>
      </c>
      <c r="O397" s="140"/>
      <c r="P397" s="141"/>
      <c r="Q397" s="143" t="s">
        <v>1330</v>
      </c>
    </row>
    <row r="398" ht="15.75" customHeight="1" spans="1:17">
      <c r="A398" s="115" t="s">
        <v>1411</v>
      </c>
      <c r="B398" s="112"/>
      <c r="C398" s="156"/>
      <c r="D398" s="108" t="s">
        <v>1412</v>
      </c>
      <c r="E398" s="108"/>
      <c r="F398" s="132"/>
      <c r="G398" s="119">
        <v>42339</v>
      </c>
      <c r="H398" s="133" t="s">
        <v>941</v>
      </c>
      <c r="I398" s="134">
        <v>1</v>
      </c>
      <c r="J398" s="135">
        <v>439612.16</v>
      </c>
      <c r="K398" s="136">
        <v>382187.16</v>
      </c>
      <c r="L398" s="137">
        <v>542380</v>
      </c>
      <c r="M398" s="138">
        <v>0.84</v>
      </c>
      <c r="N398" s="139">
        <v>455600</v>
      </c>
      <c r="O398" s="140"/>
      <c r="P398" s="141"/>
      <c r="Q398" s="142" t="s">
        <v>1330</v>
      </c>
    </row>
    <row r="399" ht="15.75" customHeight="1" spans="1:17">
      <c r="A399" s="115" t="s">
        <v>1413</v>
      </c>
      <c r="B399" s="112"/>
      <c r="C399" s="156"/>
      <c r="D399" s="167" t="s">
        <v>1040</v>
      </c>
      <c r="E399" s="167"/>
      <c r="F399" s="18"/>
      <c r="G399" s="168">
        <v>42491</v>
      </c>
      <c r="H399" s="133" t="s">
        <v>941</v>
      </c>
      <c r="I399" s="134">
        <v>1</v>
      </c>
      <c r="J399" s="135">
        <v>10851022</v>
      </c>
      <c r="K399" s="136">
        <v>9648366.95</v>
      </c>
      <c r="L399" s="137">
        <v>13387680</v>
      </c>
      <c r="M399" s="138">
        <v>0.94</v>
      </c>
      <c r="N399" s="139">
        <v>12584420</v>
      </c>
      <c r="O399" s="140"/>
      <c r="P399" s="141"/>
      <c r="Q399" s="142" t="s">
        <v>1330</v>
      </c>
    </row>
    <row r="400" ht="15.75" customHeight="1" spans="1:17">
      <c r="A400" s="115" t="s">
        <v>1414</v>
      </c>
      <c r="B400" s="112"/>
      <c r="C400" s="156"/>
      <c r="D400" s="167" t="s">
        <v>1415</v>
      </c>
      <c r="E400" s="167"/>
      <c r="F400" s="14"/>
      <c r="G400" s="168">
        <v>42583</v>
      </c>
      <c r="H400" s="133" t="s">
        <v>941</v>
      </c>
      <c r="I400" s="134">
        <v>1</v>
      </c>
      <c r="J400" s="135">
        <v>297800</v>
      </c>
      <c r="K400" s="136">
        <v>268330.25</v>
      </c>
      <c r="L400" s="137">
        <v>367420</v>
      </c>
      <c r="M400" s="138">
        <v>0.87</v>
      </c>
      <c r="N400" s="139">
        <v>319660</v>
      </c>
      <c r="O400" s="140"/>
      <c r="P400" s="141"/>
      <c r="Q400" s="142" t="s">
        <v>1330</v>
      </c>
    </row>
    <row r="401" ht="15.75" customHeight="1" spans="1:20">
      <c r="A401" s="115" t="s">
        <v>1416</v>
      </c>
      <c r="B401" s="112"/>
      <c r="C401" s="159"/>
      <c r="D401" s="108" t="s">
        <v>962</v>
      </c>
      <c r="E401" s="108"/>
      <c r="F401" s="132"/>
      <c r="G401" s="119">
        <v>42491</v>
      </c>
      <c r="H401" s="133" t="s">
        <v>941</v>
      </c>
      <c r="I401" s="134">
        <v>1</v>
      </c>
      <c r="J401" s="135">
        <v>225941.59</v>
      </c>
      <c r="K401" s="136">
        <v>200899.79</v>
      </c>
      <c r="L401" s="137">
        <v>278760</v>
      </c>
      <c r="M401" s="138">
        <v>0.86</v>
      </c>
      <c r="N401" s="139">
        <v>239730</v>
      </c>
      <c r="O401" s="140"/>
      <c r="P401" s="141"/>
      <c r="Q401" s="142" t="s">
        <v>1330</v>
      </c>
    </row>
    <row r="402" s="77" customFormat="1" ht="15.75" customHeight="1" spans="1:20">
      <c r="A402" s="115" t="s">
        <v>1417</v>
      </c>
      <c r="B402" s="163"/>
      <c r="C402" s="163"/>
      <c r="D402" s="146" t="s">
        <v>1418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1419</v>
      </c>
      <c r="B403" s="116" t="s">
        <v>1420</v>
      </c>
      <c r="C403" s="117" t="s">
        <v>1421</v>
      </c>
      <c r="D403" s="118" t="s">
        <v>1238</v>
      </c>
      <c r="E403" s="17" t="s">
        <v>1252</v>
      </c>
      <c r="F403" s="14" t="s">
        <v>839</v>
      </c>
      <c r="G403" s="119">
        <v>42095</v>
      </c>
      <c r="H403" s="61" t="s">
        <v>840</v>
      </c>
      <c r="I403" s="18">
        <v>385</v>
      </c>
      <c r="J403" s="121">
        <v>40790483.23</v>
      </c>
      <c r="K403" s="161">
        <v>34337643.29</v>
      </c>
      <c r="L403" s="122">
        <v>251320</v>
      </c>
      <c r="M403" s="123">
        <v>0.82</v>
      </c>
      <c r="N403" s="122">
        <v>206080</v>
      </c>
      <c r="O403" s="124"/>
      <c r="P403" s="125">
        <f t="shared" ref="P403:P424" si="7">L403/I403</f>
        <v>653</v>
      </c>
      <c r="Q403" s="126" t="s">
        <v>1422</v>
      </c>
    </row>
    <row r="404" s="2" customFormat="1" ht="15.75" customHeight="1" spans="1:20">
      <c r="A404" s="115" t="s">
        <v>1423</v>
      </c>
      <c r="B404" s="127"/>
      <c r="C404" s="128"/>
      <c r="D404" s="118" t="s">
        <v>1238</v>
      </c>
      <c r="E404" s="17" t="s">
        <v>1255</v>
      </c>
      <c r="F404" s="14" t="s">
        <v>839</v>
      </c>
      <c r="G404" s="119">
        <v>42095</v>
      </c>
      <c r="H404" s="61" t="s">
        <v>840</v>
      </c>
      <c r="I404" s="18">
        <v>385</v>
      </c>
      <c r="J404" s="129"/>
      <c r="K404" s="129"/>
      <c r="L404" s="122">
        <v>251320</v>
      </c>
      <c r="M404" s="123">
        <v>0.82</v>
      </c>
      <c r="N404" s="122">
        <v>206080</v>
      </c>
      <c r="O404" s="124"/>
      <c r="P404" s="125">
        <f t="shared" si="7"/>
        <v>653</v>
      </c>
      <c r="Q404" s="126" t="s">
        <v>1422</v>
      </c>
    </row>
    <row r="405" s="2" customFormat="1" ht="15.75" customHeight="1" spans="1:20">
      <c r="A405" s="115" t="s">
        <v>1424</v>
      </c>
      <c r="B405" s="127"/>
      <c r="C405" s="128"/>
      <c r="D405" s="118" t="s">
        <v>847</v>
      </c>
      <c r="E405" s="17" t="s">
        <v>1252</v>
      </c>
      <c r="F405" s="14" t="s">
        <v>839</v>
      </c>
      <c r="G405" s="119">
        <v>42095</v>
      </c>
      <c r="H405" s="61" t="s">
        <v>840</v>
      </c>
      <c r="I405" s="18">
        <v>1237</v>
      </c>
      <c r="J405" s="129"/>
      <c r="K405" s="129"/>
      <c r="L405" s="122">
        <v>807480</v>
      </c>
      <c r="M405" s="123">
        <v>0.82</v>
      </c>
      <c r="N405" s="122">
        <v>662130</v>
      </c>
      <c r="O405" s="124"/>
      <c r="P405" s="125">
        <f t="shared" si="7"/>
        <v>653</v>
      </c>
      <c r="Q405" s="126" t="s">
        <v>1422</v>
      </c>
    </row>
    <row r="406" s="75" customFormat="1" ht="15.75" customHeight="1" spans="1:20">
      <c r="A406" s="115" t="s">
        <v>1425</v>
      </c>
      <c r="B406" s="127"/>
      <c r="C406" s="128"/>
      <c r="D406" s="118" t="s">
        <v>847</v>
      </c>
      <c r="E406" s="17" t="s">
        <v>1255</v>
      </c>
      <c r="F406" s="14" t="s">
        <v>839</v>
      </c>
      <c r="G406" s="119">
        <v>42095</v>
      </c>
      <c r="H406" s="61" t="s">
        <v>840</v>
      </c>
      <c r="I406" s="18">
        <v>1237</v>
      </c>
      <c r="J406" s="129"/>
      <c r="K406" s="129"/>
      <c r="L406" s="122">
        <v>807480</v>
      </c>
      <c r="M406" s="123">
        <v>0.82</v>
      </c>
      <c r="N406" s="122">
        <v>662130</v>
      </c>
      <c r="O406" s="124"/>
      <c r="P406" s="125">
        <f t="shared" si="7"/>
        <v>653</v>
      </c>
      <c r="Q406" s="126" t="s">
        <v>1422</v>
      </c>
    </row>
    <row r="407" s="2" customFormat="1" ht="15.75" customHeight="1" spans="1:20">
      <c r="A407" s="115" t="s">
        <v>1426</v>
      </c>
      <c r="B407" s="127"/>
      <c r="C407" s="128"/>
      <c r="D407" s="118" t="s">
        <v>837</v>
      </c>
      <c r="E407" s="17" t="s">
        <v>1252</v>
      </c>
      <c r="F407" s="18" t="s">
        <v>839</v>
      </c>
      <c r="G407" s="119">
        <v>42095</v>
      </c>
      <c r="H407" s="61" t="s">
        <v>840</v>
      </c>
      <c r="I407" s="18">
        <v>1425</v>
      </c>
      <c r="J407" s="129"/>
      <c r="K407" s="129"/>
      <c r="L407" s="122">
        <v>930200</v>
      </c>
      <c r="M407" s="123">
        <v>0.82</v>
      </c>
      <c r="N407" s="122">
        <v>762760</v>
      </c>
      <c r="O407" s="124"/>
      <c r="P407" s="125">
        <f t="shared" si="7"/>
        <v>653</v>
      </c>
      <c r="Q407" s="126" t="s">
        <v>1422</v>
      </c>
    </row>
    <row r="408" s="2" customFormat="1" ht="15.75" customHeight="1" spans="1:20">
      <c r="A408" s="115" t="s">
        <v>1427</v>
      </c>
      <c r="B408" s="127"/>
      <c r="C408" s="128"/>
      <c r="D408" s="118" t="s">
        <v>837</v>
      </c>
      <c r="E408" s="17" t="s">
        <v>1255</v>
      </c>
      <c r="F408" s="14" t="s">
        <v>839</v>
      </c>
      <c r="G408" s="119">
        <v>42095</v>
      </c>
      <c r="H408" s="61" t="s">
        <v>840</v>
      </c>
      <c r="I408" s="18">
        <v>1425</v>
      </c>
      <c r="J408" s="129"/>
      <c r="K408" s="129"/>
      <c r="L408" s="122">
        <v>930200</v>
      </c>
      <c r="M408" s="123">
        <v>0.82</v>
      </c>
      <c r="N408" s="122">
        <v>762760</v>
      </c>
      <c r="O408" s="124"/>
      <c r="P408" s="125">
        <f t="shared" si="7"/>
        <v>653</v>
      </c>
      <c r="Q408" s="126" t="s">
        <v>1422</v>
      </c>
    </row>
    <row r="409" s="2" customFormat="1" ht="15.75" customHeight="1" spans="1:20">
      <c r="A409" s="115" t="s">
        <v>1428</v>
      </c>
      <c r="B409" s="127"/>
      <c r="C409" s="128"/>
      <c r="D409" s="118" t="s">
        <v>837</v>
      </c>
      <c r="E409" s="17" t="s">
        <v>1252</v>
      </c>
      <c r="F409" s="14" t="s">
        <v>839</v>
      </c>
      <c r="G409" s="119">
        <v>42095</v>
      </c>
      <c r="H409" s="61" t="s">
        <v>840</v>
      </c>
      <c r="I409" s="18">
        <v>1425</v>
      </c>
      <c r="J409" s="129"/>
      <c r="K409" s="129"/>
      <c r="L409" s="122">
        <v>930200</v>
      </c>
      <c r="M409" s="123">
        <v>0.82</v>
      </c>
      <c r="N409" s="122">
        <v>762760</v>
      </c>
      <c r="O409" s="124"/>
      <c r="P409" s="125">
        <f t="shared" si="7"/>
        <v>653</v>
      </c>
      <c r="Q409" s="126" t="s">
        <v>1422</v>
      </c>
    </row>
    <row r="410" s="2" customFormat="1" ht="15.75" customHeight="1" spans="1:20">
      <c r="A410" s="115" t="s">
        <v>1429</v>
      </c>
      <c r="B410" s="127"/>
      <c r="C410" s="128"/>
      <c r="D410" s="118" t="s">
        <v>837</v>
      </c>
      <c r="E410" s="17" t="s">
        <v>1255</v>
      </c>
      <c r="F410" s="14" t="s">
        <v>839</v>
      </c>
      <c r="G410" s="119">
        <v>42095</v>
      </c>
      <c r="H410" s="61" t="s">
        <v>840</v>
      </c>
      <c r="I410" s="18">
        <v>1425</v>
      </c>
      <c r="J410" s="129"/>
      <c r="K410" s="129"/>
      <c r="L410" s="122">
        <v>930200</v>
      </c>
      <c r="M410" s="123">
        <v>0.82</v>
      </c>
      <c r="N410" s="122">
        <v>762760</v>
      </c>
      <c r="O410" s="124"/>
      <c r="P410" s="125">
        <f t="shared" si="7"/>
        <v>653</v>
      </c>
      <c r="Q410" s="126" t="s">
        <v>1422</v>
      </c>
    </row>
    <row r="411" s="2" customFormat="1" ht="15.75" customHeight="1" spans="1:20">
      <c r="A411" s="115" t="s">
        <v>1430</v>
      </c>
      <c r="B411" s="127"/>
      <c r="C411" s="128"/>
      <c r="D411" s="118" t="s">
        <v>837</v>
      </c>
      <c r="E411" s="17" t="s">
        <v>1258</v>
      </c>
      <c r="F411" s="14" t="s">
        <v>839</v>
      </c>
      <c r="G411" s="119">
        <v>42095</v>
      </c>
      <c r="H411" s="61" t="s">
        <v>840</v>
      </c>
      <c r="I411" s="18">
        <v>1425</v>
      </c>
      <c r="J411" s="129"/>
      <c r="K411" s="129"/>
      <c r="L411" s="122">
        <v>930200</v>
      </c>
      <c r="M411" s="123">
        <v>0.82</v>
      </c>
      <c r="N411" s="122">
        <v>762760</v>
      </c>
      <c r="O411" s="124"/>
      <c r="P411" s="125">
        <f t="shared" si="7"/>
        <v>653</v>
      </c>
      <c r="Q411" s="126" t="s">
        <v>1422</v>
      </c>
    </row>
    <row r="412" s="2" customFormat="1" ht="15.75" customHeight="1" spans="1:20">
      <c r="A412" s="115" t="s">
        <v>1431</v>
      </c>
      <c r="B412" s="127"/>
      <c r="C412" s="128"/>
      <c r="D412" s="118" t="s">
        <v>837</v>
      </c>
      <c r="E412" s="17" t="s">
        <v>1432</v>
      </c>
      <c r="F412" s="14" t="s">
        <v>839</v>
      </c>
      <c r="G412" s="119">
        <v>42095</v>
      </c>
      <c r="H412" s="61" t="s">
        <v>840</v>
      </c>
      <c r="I412" s="18">
        <v>1425</v>
      </c>
      <c r="J412" s="129"/>
      <c r="K412" s="129"/>
      <c r="L412" s="122">
        <v>930200</v>
      </c>
      <c r="M412" s="123">
        <v>0.82</v>
      </c>
      <c r="N412" s="122">
        <v>762760</v>
      </c>
      <c r="O412" s="124"/>
      <c r="P412" s="125">
        <f t="shared" si="7"/>
        <v>653</v>
      </c>
      <c r="Q412" s="126" t="s">
        <v>1422</v>
      </c>
    </row>
    <row r="413" s="2" customFormat="1" ht="15.75" customHeight="1" spans="1:20">
      <c r="A413" s="115" t="s">
        <v>1433</v>
      </c>
      <c r="B413" s="127"/>
      <c r="C413" s="128"/>
      <c r="D413" s="130" t="s">
        <v>847</v>
      </c>
      <c r="E413" s="17" t="s">
        <v>1252</v>
      </c>
      <c r="F413" s="18" t="s">
        <v>839</v>
      </c>
      <c r="G413" s="119">
        <v>42095</v>
      </c>
      <c r="H413" s="61" t="s">
        <v>840</v>
      </c>
      <c r="I413" s="18">
        <v>1237</v>
      </c>
      <c r="J413" s="129"/>
      <c r="K413" s="129"/>
      <c r="L413" s="122">
        <v>807480</v>
      </c>
      <c r="M413" s="123">
        <v>0.82</v>
      </c>
      <c r="N413" s="122">
        <v>662130</v>
      </c>
      <c r="O413" s="124"/>
      <c r="P413" s="125">
        <f t="shared" si="7"/>
        <v>653</v>
      </c>
      <c r="Q413" s="126" t="s">
        <v>1422</v>
      </c>
    </row>
    <row r="414" s="2" customFormat="1" ht="15.75" customHeight="1" spans="1:20">
      <c r="A414" s="115" t="s">
        <v>1434</v>
      </c>
      <c r="B414" s="127"/>
      <c r="C414" s="128"/>
      <c r="D414" s="130" t="s">
        <v>847</v>
      </c>
      <c r="E414" s="17" t="s">
        <v>1255</v>
      </c>
      <c r="F414" s="18" t="s">
        <v>839</v>
      </c>
      <c r="G414" s="119">
        <v>42095</v>
      </c>
      <c r="H414" s="61" t="s">
        <v>840</v>
      </c>
      <c r="I414" s="18">
        <v>1237</v>
      </c>
      <c r="J414" s="129"/>
      <c r="K414" s="129"/>
      <c r="L414" s="122">
        <v>807480</v>
      </c>
      <c r="M414" s="123">
        <v>0.82</v>
      </c>
      <c r="N414" s="122">
        <v>662130</v>
      </c>
      <c r="O414" s="124"/>
      <c r="P414" s="125">
        <f t="shared" si="7"/>
        <v>653</v>
      </c>
      <c r="Q414" s="126" t="s">
        <v>1422</v>
      </c>
    </row>
    <row r="415" s="3" customFormat="1" ht="15.75" customHeight="1" spans="1:20">
      <c r="A415" s="115" t="s">
        <v>1435</v>
      </c>
      <c r="B415" s="127"/>
      <c r="C415" s="128"/>
      <c r="D415" s="130" t="s">
        <v>847</v>
      </c>
      <c r="E415" s="17" t="s">
        <v>1258</v>
      </c>
      <c r="F415" s="18" t="s">
        <v>839</v>
      </c>
      <c r="G415" s="119">
        <v>42095</v>
      </c>
      <c r="H415" s="61" t="s">
        <v>840</v>
      </c>
      <c r="I415" s="18">
        <v>1237</v>
      </c>
      <c r="J415" s="129"/>
      <c r="K415" s="129"/>
      <c r="L415" s="122">
        <v>807480</v>
      </c>
      <c r="M415" s="123">
        <v>0.82</v>
      </c>
      <c r="N415" s="122">
        <v>662130</v>
      </c>
      <c r="O415" s="124"/>
      <c r="P415" s="125">
        <f t="shared" si="7"/>
        <v>653</v>
      </c>
      <c r="Q415" s="126" t="s">
        <v>1422</v>
      </c>
    </row>
    <row r="416" s="3" customFormat="1" ht="15.75" customHeight="1" spans="1:20">
      <c r="A416" s="115" t="s">
        <v>1436</v>
      </c>
      <c r="B416" s="127"/>
      <c r="C416" s="128"/>
      <c r="D416" s="130" t="s">
        <v>847</v>
      </c>
      <c r="E416" s="17" t="s">
        <v>1432</v>
      </c>
      <c r="F416" s="18" t="s">
        <v>839</v>
      </c>
      <c r="G416" s="119">
        <v>42095</v>
      </c>
      <c r="H416" s="61" t="s">
        <v>840</v>
      </c>
      <c r="I416" s="18">
        <v>1237</v>
      </c>
      <c r="J416" s="129"/>
      <c r="K416" s="129"/>
      <c r="L416" s="122">
        <v>807480</v>
      </c>
      <c r="M416" s="123">
        <v>0.82</v>
      </c>
      <c r="N416" s="122">
        <v>662130</v>
      </c>
      <c r="O416" s="124"/>
      <c r="P416" s="125">
        <f t="shared" si="7"/>
        <v>653</v>
      </c>
      <c r="Q416" s="126" t="s">
        <v>1422</v>
      </c>
      <c r="T416" s="162"/>
    </row>
    <row r="417" s="3" customFormat="1" ht="15.75" customHeight="1" spans="1:20">
      <c r="A417" s="115" t="s">
        <v>1437</v>
      </c>
      <c r="B417" s="127"/>
      <c r="C417" s="128"/>
      <c r="D417" s="118" t="s">
        <v>1375</v>
      </c>
      <c r="E417" s="17" t="s">
        <v>1252</v>
      </c>
      <c r="F417" s="18" t="s">
        <v>839</v>
      </c>
      <c r="G417" s="119">
        <v>42095</v>
      </c>
      <c r="H417" s="61" t="s">
        <v>840</v>
      </c>
      <c r="I417" s="18">
        <v>300</v>
      </c>
      <c r="J417" s="129"/>
      <c r="K417" s="129"/>
      <c r="L417" s="122">
        <v>195830</v>
      </c>
      <c r="M417" s="123">
        <v>0.82</v>
      </c>
      <c r="N417" s="122">
        <v>160580</v>
      </c>
      <c r="O417" s="124"/>
      <c r="P417" s="125">
        <f t="shared" si="7"/>
        <v>653</v>
      </c>
      <c r="Q417" s="126" t="s">
        <v>1422</v>
      </c>
      <c r="T417" s="162"/>
    </row>
    <row r="418" s="3" customFormat="1" ht="15.75" customHeight="1" spans="1:20">
      <c r="A418" s="115" t="s">
        <v>1438</v>
      </c>
      <c r="B418" s="127"/>
      <c r="C418" s="128"/>
      <c r="D418" s="118" t="s">
        <v>1375</v>
      </c>
      <c r="E418" s="17" t="s">
        <v>1255</v>
      </c>
      <c r="F418" s="18" t="s">
        <v>839</v>
      </c>
      <c r="G418" s="119">
        <v>42095</v>
      </c>
      <c r="H418" s="61" t="s">
        <v>840</v>
      </c>
      <c r="I418" s="18">
        <v>380</v>
      </c>
      <c r="J418" s="129"/>
      <c r="K418" s="129"/>
      <c r="L418" s="122">
        <v>248050</v>
      </c>
      <c r="M418" s="123">
        <v>0.82</v>
      </c>
      <c r="N418" s="122">
        <v>203400</v>
      </c>
      <c r="O418" s="124"/>
      <c r="P418" s="125">
        <f t="shared" si="7"/>
        <v>653</v>
      </c>
      <c r="Q418" s="126" t="s">
        <v>1422</v>
      </c>
      <c r="T418" s="162"/>
    </row>
    <row r="419" s="3" customFormat="1" ht="15.75" customHeight="1" spans="1:20">
      <c r="A419" s="115" t="s">
        <v>1439</v>
      </c>
      <c r="B419" s="127"/>
      <c r="C419" s="128"/>
      <c r="D419" s="118" t="s">
        <v>1380</v>
      </c>
      <c r="E419" s="18" t="s">
        <v>1252</v>
      </c>
      <c r="F419" s="18" t="s">
        <v>839</v>
      </c>
      <c r="G419" s="119">
        <v>42095</v>
      </c>
      <c r="H419" s="61" t="s">
        <v>840</v>
      </c>
      <c r="I419" s="18">
        <v>300</v>
      </c>
      <c r="J419" s="129"/>
      <c r="K419" s="129"/>
      <c r="L419" s="122">
        <v>195830</v>
      </c>
      <c r="M419" s="123">
        <v>0.82</v>
      </c>
      <c r="N419" s="122">
        <v>160580</v>
      </c>
      <c r="O419" s="124"/>
      <c r="P419" s="125">
        <f t="shared" si="7"/>
        <v>653</v>
      </c>
      <c r="Q419" s="126" t="s">
        <v>1422</v>
      </c>
      <c r="T419" s="162"/>
    </row>
    <row r="420" s="2" customFormat="1" ht="15.75" customHeight="1" spans="1:20">
      <c r="A420" s="115" t="s">
        <v>1440</v>
      </c>
      <c r="B420" s="127"/>
      <c r="C420" s="128"/>
      <c r="D420" s="130" t="s">
        <v>929</v>
      </c>
      <c r="E420" s="18" t="s">
        <v>1252</v>
      </c>
      <c r="F420" s="18" t="s">
        <v>931</v>
      </c>
      <c r="G420" s="119">
        <v>42095</v>
      </c>
      <c r="H420" s="61" t="s">
        <v>840</v>
      </c>
      <c r="I420" s="18">
        <v>100</v>
      </c>
      <c r="J420" s="129"/>
      <c r="K420" s="129"/>
      <c r="L420" s="122">
        <v>80870</v>
      </c>
      <c r="M420" s="123">
        <v>0.86</v>
      </c>
      <c r="N420" s="122">
        <v>69550</v>
      </c>
      <c r="O420" s="124"/>
      <c r="P420" s="125">
        <f t="shared" si="7"/>
        <v>809</v>
      </c>
      <c r="Q420" s="126" t="s">
        <v>1422</v>
      </c>
    </row>
    <row r="421" s="2" customFormat="1" ht="15.75" customHeight="1" spans="1:20">
      <c r="A421" s="115" t="s">
        <v>1441</v>
      </c>
      <c r="B421" s="127"/>
      <c r="C421" s="128"/>
      <c r="D421" s="130" t="s">
        <v>929</v>
      </c>
      <c r="E421" s="18" t="s">
        <v>1255</v>
      </c>
      <c r="F421" s="18" t="s">
        <v>931</v>
      </c>
      <c r="G421" s="119">
        <v>42095</v>
      </c>
      <c r="H421" s="61" t="s">
        <v>840</v>
      </c>
      <c r="I421" s="18">
        <v>100</v>
      </c>
      <c r="J421" s="129"/>
      <c r="K421" s="129"/>
      <c r="L421" s="122">
        <v>80870</v>
      </c>
      <c r="M421" s="123">
        <v>0.86</v>
      </c>
      <c r="N421" s="122">
        <v>69550</v>
      </c>
      <c r="O421" s="124"/>
      <c r="P421" s="125">
        <f t="shared" si="7"/>
        <v>809</v>
      </c>
      <c r="Q421" s="126" t="s">
        <v>1422</v>
      </c>
    </row>
    <row r="422" s="2" customFormat="1" ht="15.75" customHeight="1" spans="1:20">
      <c r="A422" s="115" t="s">
        <v>1442</v>
      </c>
      <c r="B422" s="127"/>
      <c r="C422" s="128"/>
      <c r="D422" s="130" t="s">
        <v>929</v>
      </c>
      <c r="E422" s="18" t="s">
        <v>1258</v>
      </c>
      <c r="F422" s="18" t="s">
        <v>931</v>
      </c>
      <c r="G422" s="119">
        <v>42095</v>
      </c>
      <c r="H422" s="61" t="s">
        <v>840</v>
      </c>
      <c r="I422" s="18">
        <v>100</v>
      </c>
      <c r="J422" s="129"/>
      <c r="K422" s="129"/>
      <c r="L422" s="122">
        <v>80870</v>
      </c>
      <c r="M422" s="123">
        <v>0.86</v>
      </c>
      <c r="N422" s="122">
        <v>69550</v>
      </c>
      <c r="O422" s="124"/>
      <c r="P422" s="125">
        <f t="shared" si="7"/>
        <v>809</v>
      </c>
      <c r="Q422" s="126" t="s">
        <v>1422</v>
      </c>
    </row>
    <row r="423" s="2" customFormat="1" ht="15.75" customHeight="1" spans="1:20">
      <c r="A423" s="115" t="s">
        <v>1443</v>
      </c>
      <c r="B423" s="127"/>
      <c r="C423" s="128"/>
      <c r="D423" s="130" t="s">
        <v>937</v>
      </c>
      <c r="E423" s="18" t="s">
        <v>1252</v>
      </c>
      <c r="F423" s="18" t="s">
        <v>938</v>
      </c>
      <c r="G423" s="119">
        <v>42095</v>
      </c>
      <c r="H423" s="61" t="s">
        <v>840</v>
      </c>
      <c r="I423" s="18">
        <v>2400</v>
      </c>
      <c r="J423" s="129"/>
      <c r="K423" s="129"/>
      <c r="L423" s="122">
        <v>1608240</v>
      </c>
      <c r="M423" s="123">
        <v>0.82</v>
      </c>
      <c r="N423" s="122">
        <v>1318760</v>
      </c>
      <c r="O423" s="124"/>
      <c r="P423" s="125">
        <f t="shared" si="7"/>
        <v>670</v>
      </c>
      <c r="Q423" s="126" t="s">
        <v>1422</v>
      </c>
    </row>
    <row r="424" s="2" customFormat="1" ht="15.75" customHeight="1" spans="1:20">
      <c r="A424" s="115" t="s">
        <v>1444</v>
      </c>
      <c r="B424" s="127"/>
      <c r="C424" s="128"/>
      <c r="D424" s="130" t="s">
        <v>937</v>
      </c>
      <c r="E424" s="18" t="s">
        <v>1255</v>
      </c>
      <c r="F424" s="18" t="s">
        <v>938</v>
      </c>
      <c r="G424" s="119">
        <v>42095</v>
      </c>
      <c r="H424" s="61" t="s">
        <v>840</v>
      </c>
      <c r="I424" s="18">
        <v>2400</v>
      </c>
      <c r="J424" s="129"/>
      <c r="K424" s="129"/>
      <c r="L424" s="122">
        <v>1608240</v>
      </c>
      <c r="M424" s="123">
        <v>0.82</v>
      </c>
      <c r="N424" s="122">
        <v>1318760</v>
      </c>
      <c r="O424" s="124"/>
      <c r="P424" s="125">
        <f t="shared" si="7"/>
        <v>670</v>
      </c>
      <c r="Q424" s="126" t="s">
        <v>1422</v>
      </c>
    </row>
    <row r="425" ht="15.75" customHeight="1" spans="1:20">
      <c r="A425" s="115" t="s">
        <v>1445</v>
      </c>
      <c r="B425" s="127"/>
      <c r="C425" s="128"/>
      <c r="D425" s="108" t="s">
        <v>945</v>
      </c>
      <c r="E425" s="108"/>
      <c r="F425" s="132"/>
      <c r="G425" s="119">
        <v>42077</v>
      </c>
      <c r="H425" s="133" t="s">
        <v>941</v>
      </c>
      <c r="I425" s="134">
        <v>1</v>
      </c>
      <c r="J425" s="135">
        <v>85946</v>
      </c>
      <c r="K425" s="136">
        <v>71657.5</v>
      </c>
      <c r="L425" s="137">
        <v>106040</v>
      </c>
      <c r="M425" s="138">
        <v>0.8</v>
      </c>
      <c r="N425" s="139">
        <v>84830</v>
      </c>
      <c r="O425" s="140"/>
      <c r="P425" s="141"/>
      <c r="Q425" s="142" t="s">
        <v>1422</v>
      </c>
    </row>
    <row r="426" ht="15.75" customHeight="1" spans="1:20">
      <c r="A426" s="115" t="s">
        <v>1446</v>
      </c>
      <c r="B426" s="127"/>
      <c r="C426" s="128"/>
      <c r="D426" s="109" t="s">
        <v>962</v>
      </c>
      <c r="E426" s="108"/>
      <c r="F426" s="132"/>
      <c r="G426" s="119">
        <v>42230</v>
      </c>
      <c r="H426" s="133" t="s">
        <v>941</v>
      </c>
      <c r="I426" s="134">
        <v>1</v>
      </c>
      <c r="J426" s="135">
        <v>11832889</v>
      </c>
      <c r="K426" s="136">
        <v>10099864.16</v>
      </c>
      <c r="L426" s="137">
        <v>14599080</v>
      </c>
      <c r="M426" s="138">
        <v>0.82</v>
      </c>
      <c r="N426" s="139">
        <v>11971250</v>
      </c>
      <c r="O426" s="140"/>
      <c r="P426" s="141"/>
      <c r="Q426" s="142" t="s">
        <v>1422</v>
      </c>
    </row>
    <row r="427" ht="15.75" customHeight="1" spans="1:20">
      <c r="A427" s="115" t="s">
        <v>1447</v>
      </c>
      <c r="B427" s="127"/>
      <c r="C427" s="128"/>
      <c r="D427" s="109" t="s">
        <v>962</v>
      </c>
      <c r="E427" s="108"/>
      <c r="F427" s="132"/>
      <c r="G427" s="119">
        <v>42352</v>
      </c>
      <c r="H427" s="133" t="s">
        <v>941</v>
      </c>
      <c r="I427" s="134">
        <v>1</v>
      </c>
      <c r="J427" s="135">
        <v>553290.66</v>
      </c>
      <c r="K427" s="136">
        <v>481017.06</v>
      </c>
      <c r="L427" s="137">
        <v>682630</v>
      </c>
      <c r="M427" s="138">
        <v>0.84</v>
      </c>
      <c r="N427" s="139">
        <v>573410</v>
      </c>
      <c r="O427" s="140"/>
      <c r="P427" s="141"/>
      <c r="Q427" s="142" t="s">
        <v>1422</v>
      </c>
    </row>
    <row r="428" ht="15.75" customHeight="1" spans="1:20">
      <c r="A428" s="115" t="s">
        <v>1448</v>
      </c>
      <c r="B428" s="127"/>
      <c r="C428" s="128"/>
      <c r="D428" s="108" t="s">
        <v>1449</v>
      </c>
      <c r="E428" s="108"/>
      <c r="F428" s="132"/>
      <c r="G428" s="119">
        <v>42414</v>
      </c>
      <c r="H428" s="133" t="s">
        <v>941</v>
      </c>
      <c r="I428" s="134">
        <v>1</v>
      </c>
      <c r="J428" s="135">
        <v>28054</v>
      </c>
      <c r="K428" s="136">
        <v>24611.51</v>
      </c>
      <c r="L428" s="137">
        <v>34610</v>
      </c>
      <c r="M428" s="138">
        <v>0.79</v>
      </c>
      <c r="N428" s="139">
        <v>27340</v>
      </c>
      <c r="O428" s="140"/>
      <c r="P428" s="141"/>
      <c r="Q428" s="142" t="s">
        <v>1422</v>
      </c>
    </row>
    <row r="429" ht="15.75" customHeight="1" spans="1:20">
      <c r="A429" s="115" t="s">
        <v>1450</v>
      </c>
      <c r="B429" s="127"/>
      <c r="C429" s="128"/>
      <c r="D429" s="109" t="s">
        <v>1040</v>
      </c>
      <c r="E429" s="109"/>
      <c r="F429" s="132"/>
      <c r="G429" s="119">
        <v>42504</v>
      </c>
      <c r="H429" s="133" t="s">
        <v>941</v>
      </c>
      <c r="I429" s="134">
        <v>1</v>
      </c>
      <c r="J429" s="135">
        <v>10163543</v>
      </c>
      <c r="K429" s="136">
        <v>9037083.99</v>
      </c>
      <c r="L429" s="137">
        <v>12539480</v>
      </c>
      <c r="M429" s="138">
        <v>0.94</v>
      </c>
      <c r="N429" s="139">
        <v>11787110</v>
      </c>
      <c r="O429" s="140"/>
      <c r="P429" s="141"/>
      <c r="Q429" s="142" t="s">
        <v>1422</v>
      </c>
    </row>
    <row r="430" ht="15.75" customHeight="1" spans="1:20">
      <c r="A430" s="115" t="s">
        <v>1451</v>
      </c>
      <c r="B430" s="127"/>
      <c r="C430" s="128"/>
      <c r="D430" s="108" t="s">
        <v>1452</v>
      </c>
      <c r="E430" s="108"/>
      <c r="F430" s="132"/>
      <c r="G430" s="119">
        <v>42565</v>
      </c>
      <c r="H430" s="133" t="s">
        <v>941</v>
      </c>
      <c r="I430" s="134">
        <v>1</v>
      </c>
      <c r="J430" s="135">
        <v>70260</v>
      </c>
      <c r="K430" s="136">
        <v>63029.1</v>
      </c>
      <c r="L430" s="137">
        <v>86680</v>
      </c>
      <c r="M430" s="138">
        <v>0.87</v>
      </c>
      <c r="N430" s="139">
        <v>75410</v>
      </c>
      <c r="O430" s="140"/>
      <c r="P430" s="141"/>
      <c r="Q430" s="142" t="s">
        <v>1422</v>
      </c>
    </row>
    <row r="431" ht="15.75" customHeight="1" spans="1:20">
      <c r="A431" s="115" t="s">
        <v>1453</v>
      </c>
      <c r="B431" s="127"/>
      <c r="C431" s="128"/>
      <c r="D431" s="108" t="s">
        <v>943</v>
      </c>
      <c r="E431" s="108"/>
      <c r="F431" s="132"/>
      <c r="G431" s="119">
        <v>42627</v>
      </c>
      <c r="H431" s="133" t="s">
        <v>941</v>
      </c>
      <c r="I431" s="134">
        <v>1</v>
      </c>
      <c r="J431" s="135">
        <v>50000</v>
      </c>
      <c r="K431" s="136">
        <v>45249.97</v>
      </c>
      <c r="L431" s="137">
        <v>61690</v>
      </c>
      <c r="M431" s="138">
        <v>0.88</v>
      </c>
      <c r="N431" s="139">
        <v>54290</v>
      </c>
      <c r="O431" s="140"/>
      <c r="P431" s="141"/>
      <c r="Q431" s="142" t="s">
        <v>1422</v>
      </c>
    </row>
    <row r="432" ht="15.75" customHeight="1" spans="1:20">
      <c r="A432" s="115" t="s">
        <v>1454</v>
      </c>
      <c r="B432" s="127"/>
      <c r="C432" s="128"/>
      <c r="D432" s="108" t="s">
        <v>1455</v>
      </c>
      <c r="E432" s="108"/>
      <c r="F432" s="132"/>
      <c r="G432" s="119">
        <v>42688</v>
      </c>
      <c r="H432" s="133" t="s">
        <v>941</v>
      </c>
      <c r="I432" s="134">
        <v>1</v>
      </c>
      <c r="J432" s="135">
        <v>17110</v>
      </c>
      <c r="K432" s="136">
        <v>15619.98</v>
      </c>
      <c r="L432" s="137">
        <v>21110</v>
      </c>
      <c r="M432" s="138">
        <v>0.88</v>
      </c>
      <c r="N432" s="139">
        <v>18580</v>
      </c>
      <c r="O432" s="140"/>
      <c r="P432" s="141"/>
      <c r="Q432" s="142" t="s">
        <v>1422</v>
      </c>
    </row>
    <row r="433" ht="15.75" customHeight="1" spans="1:17">
      <c r="A433" s="115" t="s">
        <v>1456</v>
      </c>
      <c r="B433" s="127"/>
      <c r="C433" s="128"/>
      <c r="D433" s="108" t="s">
        <v>1457</v>
      </c>
      <c r="E433" s="108"/>
      <c r="F433" s="132"/>
      <c r="G433" s="119">
        <v>42688</v>
      </c>
      <c r="H433" s="133" t="s">
        <v>941</v>
      </c>
      <c r="I433" s="134">
        <v>1</v>
      </c>
      <c r="J433" s="135">
        <v>14580</v>
      </c>
      <c r="K433" s="136">
        <v>13310.35</v>
      </c>
      <c r="L433" s="137">
        <v>17990</v>
      </c>
      <c r="M433" s="138">
        <v>0.88</v>
      </c>
      <c r="N433" s="139">
        <v>15830</v>
      </c>
      <c r="O433" s="140"/>
      <c r="P433" s="141"/>
      <c r="Q433" s="142" t="s">
        <v>1422</v>
      </c>
    </row>
    <row r="434" ht="15.75" customHeight="1" spans="1:17">
      <c r="A434" s="115" t="s">
        <v>1458</v>
      </c>
      <c r="B434" s="127"/>
      <c r="C434" s="128"/>
      <c r="D434" s="108" t="s">
        <v>1459</v>
      </c>
      <c r="E434" s="108"/>
      <c r="F434" s="132"/>
      <c r="G434" s="119">
        <v>42718</v>
      </c>
      <c r="H434" s="133" t="s">
        <v>941</v>
      </c>
      <c r="I434" s="134">
        <v>1</v>
      </c>
      <c r="J434" s="135">
        <v>44775.7</v>
      </c>
      <c r="K434" s="136">
        <v>41053.69</v>
      </c>
      <c r="L434" s="137">
        <v>55240</v>
      </c>
      <c r="M434" s="138">
        <v>0.85</v>
      </c>
      <c r="N434" s="139">
        <v>46950</v>
      </c>
      <c r="O434" s="140"/>
      <c r="P434" s="141"/>
      <c r="Q434" s="142" t="s">
        <v>1422</v>
      </c>
    </row>
    <row r="435" ht="15.75" customHeight="1" spans="1:17">
      <c r="A435" s="115" t="s">
        <v>1460</v>
      </c>
      <c r="B435" s="127"/>
      <c r="C435" s="128"/>
      <c r="D435" s="108" t="s">
        <v>1461</v>
      </c>
      <c r="E435" s="108"/>
      <c r="F435" s="132"/>
      <c r="G435" s="119">
        <v>42839</v>
      </c>
      <c r="H435" s="133" t="s">
        <v>941</v>
      </c>
      <c r="I435" s="134">
        <v>1</v>
      </c>
      <c r="J435" s="135">
        <v>55677.46</v>
      </c>
      <c r="K435" s="136">
        <v>51930.83</v>
      </c>
      <c r="L435" s="137">
        <v>66800</v>
      </c>
      <c r="M435" s="138">
        <v>0.9</v>
      </c>
      <c r="N435" s="139">
        <v>60120</v>
      </c>
      <c r="O435" s="140"/>
      <c r="P435" s="141"/>
      <c r="Q435" s="142" t="s">
        <v>1422</v>
      </c>
    </row>
    <row r="436" ht="15.75" customHeight="1" spans="1:17">
      <c r="A436" s="115" t="s">
        <v>1462</v>
      </c>
      <c r="B436" s="127"/>
      <c r="C436" s="128"/>
      <c r="D436" s="108" t="s">
        <v>1463</v>
      </c>
      <c r="E436" s="108"/>
      <c r="F436" s="132"/>
      <c r="G436" s="119">
        <v>42832</v>
      </c>
      <c r="H436" s="133" t="s">
        <v>941</v>
      </c>
      <c r="I436" s="134">
        <v>2</v>
      </c>
      <c r="J436" s="135">
        <v>184522.55</v>
      </c>
      <c r="K436" s="136">
        <v>172105.74</v>
      </c>
      <c r="L436" s="137">
        <v>221390</v>
      </c>
      <c r="M436" s="138">
        <v>0.9</v>
      </c>
      <c r="N436" s="139">
        <v>199250</v>
      </c>
      <c r="O436" s="140"/>
      <c r="P436" s="141"/>
      <c r="Q436" s="142" t="s">
        <v>1422</v>
      </c>
    </row>
    <row r="437" ht="15.75" customHeight="1" spans="1:17">
      <c r="A437" s="115" t="s">
        <v>1464</v>
      </c>
      <c r="B437" s="127"/>
      <c r="C437" s="128"/>
      <c r="D437" s="108" t="s">
        <v>1465</v>
      </c>
      <c r="E437" s="108"/>
      <c r="F437" s="132"/>
      <c r="G437" s="119">
        <v>43122</v>
      </c>
      <c r="H437" s="133" t="s">
        <v>941</v>
      </c>
      <c r="I437" s="134">
        <v>1</v>
      </c>
      <c r="J437" s="135">
        <v>30172</v>
      </c>
      <c r="K437" s="136">
        <v>29216.56</v>
      </c>
      <c r="L437" s="137">
        <v>35860</v>
      </c>
      <c r="M437" s="138">
        <v>0.92</v>
      </c>
      <c r="N437" s="139">
        <v>32990</v>
      </c>
      <c r="O437" s="140"/>
      <c r="P437" s="141"/>
      <c r="Q437" s="142" t="s">
        <v>1422</v>
      </c>
    </row>
    <row r="438" ht="15.75" customHeight="1" spans="1:17">
      <c r="A438" s="115" t="s">
        <v>1466</v>
      </c>
      <c r="B438" s="127"/>
      <c r="C438" s="128"/>
      <c r="D438" s="108" t="s">
        <v>1467</v>
      </c>
      <c r="E438" s="108"/>
      <c r="F438" s="132"/>
      <c r="G438" s="119">
        <v>43159</v>
      </c>
      <c r="H438" s="133" t="s">
        <v>941</v>
      </c>
      <c r="I438" s="134">
        <v>1</v>
      </c>
      <c r="J438" s="135">
        <v>648086.75</v>
      </c>
      <c r="K438" s="136">
        <v>630129.37</v>
      </c>
      <c r="L438" s="137">
        <v>770250</v>
      </c>
      <c r="M438" s="138">
        <v>0.95</v>
      </c>
      <c r="N438" s="139">
        <v>731740</v>
      </c>
      <c r="O438" s="140"/>
      <c r="P438" s="141"/>
      <c r="Q438" s="142" t="s">
        <v>1422</v>
      </c>
    </row>
    <row r="439" ht="15.75" customHeight="1" spans="1:17">
      <c r="A439" s="115" t="s">
        <v>1468</v>
      </c>
      <c r="B439" s="127"/>
      <c r="C439" s="128"/>
      <c r="D439" s="108" t="s">
        <v>1469</v>
      </c>
      <c r="E439" s="108"/>
      <c r="F439" s="132"/>
      <c r="G439" s="119">
        <v>43194</v>
      </c>
      <c r="H439" s="133" t="s">
        <v>941</v>
      </c>
      <c r="I439" s="134">
        <v>1</v>
      </c>
      <c r="J439" s="135">
        <v>15848.17</v>
      </c>
      <c r="K439" s="136">
        <v>15534.52</v>
      </c>
      <c r="L439" s="137">
        <v>18840</v>
      </c>
      <c r="M439" s="138">
        <v>0.95</v>
      </c>
      <c r="N439" s="139">
        <v>17900</v>
      </c>
      <c r="O439" s="140"/>
      <c r="P439" s="141"/>
      <c r="Q439" s="142" t="s">
        <v>1422</v>
      </c>
    </row>
    <row r="440" ht="15.75" customHeight="1" spans="1:17">
      <c r="A440" s="115" t="s">
        <v>1470</v>
      </c>
      <c r="B440" s="127"/>
      <c r="C440" s="128"/>
      <c r="D440" s="108" t="s">
        <v>1471</v>
      </c>
      <c r="E440" s="108"/>
      <c r="F440" s="132"/>
      <c r="G440" s="119">
        <v>43315</v>
      </c>
      <c r="H440" s="133" t="s">
        <v>941</v>
      </c>
      <c r="I440" s="134">
        <v>1</v>
      </c>
      <c r="J440" s="135">
        <v>98000</v>
      </c>
      <c r="K440" s="136">
        <v>97612.08</v>
      </c>
      <c r="L440" s="137">
        <v>116470</v>
      </c>
      <c r="M440" s="138">
        <v>0.97</v>
      </c>
      <c r="N440" s="139">
        <v>112980</v>
      </c>
      <c r="O440" s="140"/>
      <c r="P440" s="141"/>
      <c r="Q440" s="143" t="s">
        <v>1422</v>
      </c>
    </row>
    <row r="441" ht="15.75" customHeight="1" spans="1:17">
      <c r="A441" s="115" t="s">
        <v>1472</v>
      </c>
      <c r="B441" s="127"/>
      <c r="C441" s="128"/>
      <c r="D441" s="108" t="s">
        <v>1473</v>
      </c>
      <c r="E441" s="108"/>
      <c r="F441" s="132"/>
      <c r="G441" s="119">
        <v>43337</v>
      </c>
      <c r="H441" s="133" t="s">
        <v>941</v>
      </c>
      <c r="I441" s="134">
        <v>1</v>
      </c>
      <c r="J441" s="135">
        <v>83295</v>
      </c>
      <c r="K441" s="136">
        <v>82965.29</v>
      </c>
      <c r="L441" s="137">
        <v>99000</v>
      </c>
      <c r="M441" s="138">
        <v>0.96</v>
      </c>
      <c r="N441" s="139">
        <v>95040</v>
      </c>
      <c r="O441" s="140"/>
      <c r="P441" s="141"/>
      <c r="Q441" s="142" t="s">
        <v>1422</v>
      </c>
    </row>
    <row r="442" ht="15.75" customHeight="1" spans="1:17">
      <c r="A442" s="115" t="s">
        <v>1474</v>
      </c>
      <c r="B442" s="127"/>
      <c r="C442" s="128"/>
      <c r="D442" s="109" t="s">
        <v>1475</v>
      </c>
      <c r="E442" s="108"/>
      <c r="F442" s="132"/>
      <c r="G442" s="119">
        <v>43362</v>
      </c>
      <c r="H442" s="133" t="s">
        <v>941</v>
      </c>
      <c r="I442" s="134">
        <v>1</v>
      </c>
      <c r="J442" s="135">
        <v>21206</v>
      </c>
      <c r="K442" s="136">
        <v>21206</v>
      </c>
      <c r="L442" s="137">
        <v>25200</v>
      </c>
      <c r="M442" s="138">
        <v>0.97</v>
      </c>
      <c r="N442" s="139">
        <v>24440</v>
      </c>
      <c r="O442" s="140"/>
      <c r="P442" s="141"/>
      <c r="Q442" s="142" t="s">
        <v>1422</v>
      </c>
    </row>
    <row r="443" ht="15.75" customHeight="1" spans="1:17">
      <c r="A443" s="115" t="s">
        <v>1476</v>
      </c>
      <c r="B443" s="127"/>
      <c r="C443" s="128"/>
      <c r="D443" s="108" t="s">
        <v>1477</v>
      </c>
      <c r="E443" s="108"/>
      <c r="F443" s="132"/>
      <c r="G443" s="119">
        <v>42718</v>
      </c>
      <c r="H443" s="133" t="s">
        <v>941</v>
      </c>
      <c r="I443" s="134">
        <v>1</v>
      </c>
      <c r="J443" s="135">
        <v>898000</v>
      </c>
      <c r="K443" s="136">
        <v>823353.78</v>
      </c>
      <c r="L443" s="137">
        <v>1107930</v>
      </c>
      <c r="M443" s="138">
        <v>0.89</v>
      </c>
      <c r="N443" s="139">
        <v>986060</v>
      </c>
      <c r="O443" s="140"/>
      <c r="P443" s="141"/>
      <c r="Q443" s="142" t="s">
        <v>1478</v>
      </c>
    </row>
    <row r="444" ht="15.75" customHeight="1" spans="1:17">
      <c r="A444" s="115" t="s">
        <v>1479</v>
      </c>
      <c r="B444" s="127"/>
      <c r="C444" s="128"/>
      <c r="D444" s="108" t="s">
        <v>955</v>
      </c>
      <c r="E444" s="108"/>
      <c r="F444" s="132"/>
      <c r="G444" s="119">
        <v>42748</v>
      </c>
      <c r="H444" s="133" t="s">
        <v>941</v>
      </c>
      <c r="I444" s="134">
        <v>1</v>
      </c>
      <c r="J444" s="135">
        <v>550000</v>
      </c>
      <c r="K444" s="136">
        <v>506458.36</v>
      </c>
      <c r="L444" s="137">
        <v>659900</v>
      </c>
      <c r="M444" s="138">
        <v>0.89</v>
      </c>
      <c r="N444" s="139">
        <v>587310</v>
      </c>
      <c r="O444" s="140"/>
      <c r="P444" s="141"/>
      <c r="Q444" s="142" t="s">
        <v>1478</v>
      </c>
    </row>
    <row r="445" ht="15.75" customHeight="1" spans="1:17">
      <c r="A445" s="115" t="s">
        <v>1480</v>
      </c>
      <c r="B445" s="127"/>
      <c r="C445" s="128"/>
      <c r="D445" s="108" t="s">
        <v>1481</v>
      </c>
      <c r="E445" s="108"/>
      <c r="F445" s="132"/>
      <c r="G445" s="168">
        <v>42931</v>
      </c>
      <c r="H445" s="133" t="s">
        <v>941</v>
      </c>
      <c r="I445" s="134">
        <v>1</v>
      </c>
      <c r="J445" s="135">
        <v>817682.02</v>
      </c>
      <c r="K445" s="136">
        <v>772368.79</v>
      </c>
      <c r="L445" s="137">
        <v>981070</v>
      </c>
      <c r="M445" s="138">
        <v>0.94</v>
      </c>
      <c r="N445" s="139">
        <v>922210</v>
      </c>
      <c r="O445" s="140"/>
      <c r="P445" s="141"/>
      <c r="Q445" s="142" t="s">
        <v>1478</v>
      </c>
    </row>
    <row r="446" ht="15.75" customHeight="1" spans="1:17">
      <c r="A446" s="115" t="s">
        <v>1482</v>
      </c>
      <c r="B446" s="127"/>
      <c r="C446" s="144"/>
      <c r="D446" s="108" t="s">
        <v>1483</v>
      </c>
      <c r="E446" s="108"/>
      <c r="F446" s="132"/>
      <c r="G446" s="119">
        <v>43159</v>
      </c>
      <c r="H446" s="133" t="s">
        <v>941</v>
      </c>
      <c r="I446" s="134">
        <v>1</v>
      </c>
      <c r="J446" s="135">
        <v>121351.69</v>
      </c>
      <c r="K446" s="136">
        <v>117989.24</v>
      </c>
      <c r="L446" s="137">
        <v>144230</v>
      </c>
      <c r="M446" s="138">
        <v>0.95</v>
      </c>
      <c r="N446" s="139">
        <v>137020</v>
      </c>
      <c r="O446" s="140"/>
      <c r="P446" s="141"/>
      <c r="Q446" s="142" t="s">
        <v>1478</v>
      </c>
    </row>
    <row r="447" s="77" customFormat="1" ht="15.75" customHeight="1" spans="1:17">
      <c r="A447" s="115" t="s">
        <v>1484</v>
      </c>
      <c r="B447" s="169"/>
      <c r="C447" s="169"/>
      <c r="D447" s="146" t="s">
        <v>1485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1486</v>
      </c>
      <c r="B448" s="115" t="s">
        <v>1487</v>
      </c>
      <c r="C448" s="164" t="s">
        <v>1488</v>
      </c>
      <c r="D448" s="18" t="s">
        <v>847</v>
      </c>
      <c r="E448" s="18" t="s">
        <v>930</v>
      </c>
      <c r="F448" s="14" t="s">
        <v>839</v>
      </c>
      <c r="G448" s="119">
        <v>41426</v>
      </c>
      <c r="H448" s="61" t="s">
        <v>840</v>
      </c>
      <c r="I448" s="120">
        <v>1125</v>
      </c>
      <c r="J448" s="121">
        <v>101702889.02</v>
      </c>
      <c r="K448" s="121">
        <v>85752702.99</v>
      </c>
      <c r="L448" s="122">
        <v>879940</v>
      </c>
      <c r="M448" s="123">
        <v>0.76</v>
      </c>
      <c r="N448" s="122">
        <v>668750</v>
      </c>
      <c r="O448" s="124"/>
      <c r="P448" s="125">
        <f t="shared" ref="P448:P476" si="8">L448/I448</f>
        <v>782</v>
      </c>
      <c r="Q448" s="126" t="s">
        <v>1489</v>
      </c>
    </row>
    <row r="449" s="2" customFormat="1" ht="15.75" customHeight="1" spans="1:20">
      <c r="A449" s="115" t="s">
        <v>1490</v>
      </c>
      <c r="B449" s="115"/>
      <c r="C449" s="156"/>
      <c r="D449" s="18" t="s">
        <v>847</v>
      </c>
      <c r="E449" s="18" t="s">
        <v>1491</v>
      </c>
      <c r="F449" s="14" t="s">
        <v>839</v>
      </c>
      <c r="G449" s="119">
        <v>41426</v>
      </c>
      <c r="H449" s="61" t="s">
        <v>840</v>
      </c>
      <c r="I449" s="120">
        <v>1125</v>
      </c>
      <c r="J449" s="129"/>
      <c r="K449" s="129"/>
      <c r="L449" s="122">
        <v>879940</v>
      </c>
      <c r="M449" s="123">
        <v>0.76</v>
      </c>
      <c r="N449" s="122">
        <v>668750</v>
      </c>
      <c r="O449" s="124"/>
      <c r="P449" s="125">
        <f t="shared" si="8"/>
        <v>782</v>
      </c>
      <c r="Q449" s="126" t="s">
        <v>1489</v>
      </c>
    </row>
    <row r="450" s="75" customFormat="1" ht="15.75" customHeight="1" spans="1:20">
      <c r="A450" s="115" t="s">
        <v>1492</v>
      </c>
      <c r="B450" s="115"/>
      <c r="C450" s="156"/>
      <c r="D450" s="18" t="s">
        <v>847</v>
      </c>
      <c r="E450" s="17" t="s">
        <v>1493</v>
      </c>
      <c r="F450" s="14" t="s">
        <v>839</v>
      </c>
      <c r="G450" s="119">
        <v>41426</v>
      </c>
      <c r="H450" s="61" t="s">
        <v>840</v>
      </c>
      <c r="I450" s="120">
        <v>1125</v>
      </c>
      <c r="J450" s="129"/>
      <c r="K450" s="129"/>
      <c r="L450" s="122">
        <v>879940</v>
      </c>
      <c r="M450" s="123">
        <v>0.76</v>
      </c>
      <c r="N450" s="122">
        <v>668750</v>
      </c>
      <c r="O450" s="124"/>
      <c r="P450" s="125">
        <f t="shared" si="8"/>
        <v>782</v>
      </c>
      <c r="Q450" s="126" t="s">
        <v>1489</v>
      </c>
    </row>
    <row r="451" s="2" customFormat="1" ht="15.75" customHeight="1" spans="1:20">
      <c r="A451" s="115" t="s">
        <v>1494</v>
      </c>
      <c r="B451" s="115"/>
      <c r="C451" s="156"/>
      <c r="D451" s="18" t="s">
        <v>847</v>
      </c>
      <c r="E451" s="17" t="s">
        <v>1495</v>
      </c>
      <c r="F451" s="14" t="s">
        <v>839</v>
      </c>
      <c r="G451" s="119">
        <v>41426</v>
      </c>
      <c r="H451" s="61" t="s">
        <v>840</v>
      </c>
      <c r="I451" s="120">
        <v>1125</v>
      </c>
      <c r="J451" s="129"/>
      <c r="K451" s="129"/>
      <c r="L451" s="122">
        <v>879940</v>
      </c>
      <c r="M451" s="123">
        <v>0.76</v>
      </c>
      <c r="N451" s="122">
        <v>668750</v>
      </c>
      <c r="O451" s="124"/>
      <c r="P451" s="125">
        <f t="shared" si="8"/>
        <v>782</v>
      </c>
      <c r="Q451" s="126" t="s">
        <v>1489</v>
      </c>
    </row>
    <row r="452" s="2" customFormat="1" ht="15.75" customHeight="1" spans="1:20">
      <c r="A452" s="115" t="s">
        <v>1496</v>
      </c>
      <c r="B452" s="115"/>
      <c r="C452" s="156"/>
      <c r="D452" s="170" t="s">
        <v>837</v>
      </c>
      <c r="E452" s="17" t="s">
        <v>930</v>
      </c>
      <c r="F452" s="14" t="s">
        <v>839</v>
      </c>
      <c r="G452" s="119">
        <v>41426</v>
      </c>
      <c r="H452" s="61" t="s">
        <v>840</v>
      </c>
      <c r="I452" s="120">
        <v>1728</v>
      </c>
      <c r="J452" s="129"/>
      <c r="K452" s="129"/>
      <c r="L452" s="122">
        <v>1351590</v>
      </c>
      <c r="M452" s="123">
        <v>0.76</v>
      </c>
      <c r="N452" s="122">
        <v>1027210</v>
      </c>
      <c r="O452" s="124"/>
      <c r="P452" s="125">
        <f t="shared" si="8"/>
        <v>782</v>
      </c>
      <c r="Q452" s="126" t="s">
        <v>1489</v>
      </c>
      <c r="T452" s="162"/>
    </row>
    <row r="453" s="2" customFormat="1" ht="15.75" customHeight="1" spans="1:20">
      <c r="A453" s="115" t="s">
        <v>1497</v>
      </c>
      <c r="B453" s="115"/>
      <c r="C453" s="156"/>
      <c r="D453" s="170" t="s">
        <v>837</v>
      </c>
      <c r="E453" s="18" t="s">
        <v>1491</v>
      </c>
      <c r="F453" s="18" t="s">
        <v>839</v>
      </c>
      <c r="G453" s="119">
        <v>41426</v>
      </c>
      <c r="H453" s="61" t="s">
        <v>840</v>
      </c>
      <c r="I453" s="120">
        <v>1008</v>
      </c>
      <c r="J453" s="129"/>
      <c r="K453" s="129"/>
      <c r="L453" s="122">
        <v>788430</v>
      </c>
      <c r="M453" s="123">
        <v>0.76</v>
      </c>
      <c r="N453" s="122">
        <v>599210</v>
      </c>
      <c r="O453" s="124"/>
      <c r="P453" s="125">
        <f t="shared" si="8"/>
        <v>782</v>
      </c>
      <c r="Q453" s="126" t="s">
        <v>1489</v>
      </c>
      <c r="T453" s="162"/>
    </row>
    <row r="454" s="2" customFormat="1" ht="15.75" customHeight="1" spans="1:20">
      <c r="A454" s="115" t="s">
        <v>1498</v>
      </c>
      <c r="B454" s="115"/>
      <c r="C454" s="156"/>
      <c r="D454" s="170" t="s">
        <v>837</v>
      </c>
      <c r="E454" s="17" t="s">
        <v>1493</v>
      </c>
      <c r="F454" s="14" t="s">
        <v>839</v>
      </c>
      <c r="G454" s="119">
        <v>41426</v>
      </c>
      <c r="H454" s="61" t="s">
        <v>840</v>
      </c>
      <c r="I454" s="166">
        <v>1728</v>
      </c>
      <c r="J454" s="129"/>
      <c r="K454" s="129"/>
      <c r="L454" s="122">
        <v>1351590</v>
      </c>
      <c r="M454" s="123">
        <v>0.76</v>
      </c>
      <c r="N454" s="122">
        <v>1027210</v>
      </c>
      <c r="O454" s="124"/>
      <c r="P454" s="125">
        <f t="shared" si="8"/>
        <v>782</v>
      </c>
      <c r="Q454" s="126" t="s">
        <v>1489</v>
      </c>
    </row>
    <row r="455" s="2" customFormat="1" ht="15.75" customHeight="1" spans="1:20">
      <c r="A455" s="115" t="s">
        <v>1499</v>
      </c>
      <c r="B455" s="115"/>
      <c r="C455" s="156"/>
      <c r="D455" s="170" t="s">
        <v>837</v>
      </c>
      <c r="E455" s="17" t="s">
        <v>1495</v>
      </c>
      <c r="F455" s="14" t="s">
        <v>839</v>
      </c>
      <c r="G455" s="119">
        <v>41426</v>
      </c>
      <c r="H455" s="61" t="s">
        <v>840</v>
      </c>
      <c r="I455" s="166">
        <v>1008</v>
      </c>
      <c r="J455" s="129"/>
      <c r="K455" s="129"/>
      <c r="L455" s="122">
        <v>788430</v>
      </c>
      <c r="M455" s="123">
        <v>0.76</v>
      </c>
      <c r="N455" s="122">
        <v>599210</v>
      </c>
      <c r="O455" s="124"/>
      <c r="P455" s="125">
        <f t="shared" si="8"/>
        <v>782</v>
      </c>
      <c r="Q455" s="126" t="s">
        <v>1489</v>
      </c>
    </row>
    <row r="456" s="2" customFormat="1" ht="15.75" customHeight="1" spans="1:20">
      <c r="A456" s="115" t="s">
        <v>1500</v>
      </c>
      <c r="B456" s="115"/>
      <c r="C456" s="156"/>
      <c r="D456" s="170" t="s">
        <v>1238</v>
      </c>
      <c r="E456" s="17" t="s">
        <v>930</v>
      </c>
      <c r="F456" s="14" t="s">
        <v>839</v>
      </c>
      <c r="G456" s="119">
        <v>41426</v>
      </c>
      <c r="H456" s="61" t="s">
        <v>840</v>
      </c>
      <c r="I456" s="166">
        <v>1005</v>
      </c>
      <c r="J456" s="129"/>
      <c r="K456" s="129"/>
      <c r="L456" s="122">
        <v>786080</v>
      </c>
      <c r="M456" s="123">
        <v>0.76</v>
      </c>
      <c r="N456" s="122">
        <v>597420</v>
      </c>
      <c r="O456" s="124"/>
      <c r="P456" s="125">
        <f t="shared" si="8"/>
        <v>782</v>
      </c>
      <c r="Q456" s="126" t="s">
        <v>1489</v>
      </c>
    </row>
    <row r="457" s="2" customFormat="1" ht="15.75" customHeight="1" spans="1:20">
      <c r="A457" s="115" t="s">
        <v>1501</v>
      </c>
      <c r="B457" s="115"/>
      <c r="C457" s="156"/>
      <c r="D457" s="170" t="s">
        <v>1380</v>
      </c>
      <c r="E457" s="17" t="s">
        <v>930</v>
      </c>
      <c r="F457" s="14" t="s">
        <v>839</v>
      </c>
      <c r="G457" s="119">
        <v>41426</v>
      </c>
      <c r="H457" s="61" t="s">
        <v>840</v>
      </c>
      <c r="I457" s="166">
        <v>728</v>
      </c>
      <c r="J457" s="129"/>
      <c r="K457" s="129"/>
      <c r="L457" s="122">
        <v>569420</v>
      </c>
      <c r="M457" s="123">
        <v>0.76</v>
      </c>
      <c r="N457" s="122">
        <v>432760</v>
      </c>
      <c r="O457" s="124"/>
      <c r="P457" s="125">
        <f t="shared" si="8"/>
        <v>782</v>
      </c>
      <c r="Q457" s="126" t="s">
        <v>1489</v>
      </c>
    </row>
    <row r="458" s="2" customFormat="1" ht="15.75" customHeight="1" spans="1:20">
      <c r="A458" s="115" t="s">
        <v>1502</v>
      </c>
      <c r="B458" s="115"/>
      <c r="C458" s="156"/>
      <c r="D458" s="170" t="s">
        <v>929</v>
      </c>
      <c r="E458" s="17" t="s">
        <v>930</v>
      </c>
      <c r="F458" s="14" t="s">
        <v>931</v>
      </c>
      <c r="G458" s="119">
        <v>41426</v>
      </c>
      <c r="H458" s="61" t="s">
        <v>840</v>
      </c>
      <c r="I458" s="120">
        <v>30</v>
      </c>
      <c r="J458" s="129"/>
      <c r="K458" s="129"/>
      <c r="L458" s="122">
        <v>24260</v>
      </c>
      <c r="M458" s="123">
        <v>0.83</v>
      </c>
      <c r="N458" s="122">
        <v>20140</v>
      </c>
      <c r="O458" s="124"/>
      <c r="P458" s="125">
        <f t="shared" si="8"/>
        <v>809</v>
      </c>
      <c r="Q458" s="126" t="s">
        <v>1489</v>
      </c>
    </row>
    <row r="459" s="2" customFormat="1" ht="15.75" customHeight="1" spans="1:20">
      <c r="A459" s="115" t="s">
        <v>1503</v>
      </c>
      <c r="B459" s="115"/>
      <c r="C459" s="156"/>
      <c r="D459" s="170" t="s">
        <v>1229</v>
      </c>
      <c r="E459" s="17">
        <v>1</v>
      </c>
      <c r="F459" s="14" t="s">
        <v>839</v>
      </c>
      <c r="G459" s="119">
        <v>41852</v>
      </c>
      <c r="H459" s="61" t="s">
        <v>840</v>
      </c>
      <c r="I459" s="120">
        <v>1933</v>
      </c>
      <c r="J459" s="129"/>
      <c r="K459" s="129"/>
      <c r="L459" s="122">
        <v>1536500</v>
      </c>
      <c r="M459" s="123">
        <v>0.8</v>
      </c>
      <c r="N459" s="122">
        <v>1229200</v>
      </c>
      <c r="O459" s="124"/>
      <c r="P459" s="125">
        <f t="shared" si="8"/>
        <v>795</v>
      </c>
      <c r="Q459" s="126" t="s">
        <v>1504</v>
      </c>
    </row>
    <row r="460" s="2" customFormat="1" ht="15.75" customHeight="1" spans="1:20">
      <c r="A460" s="115" t="s">
        <v>1505</v>
      </c>
      <c r="B460" s="115"/>
      <c r="C460" s="156"/>
      <c r="D460" s="170" t="s">
        <v>1229</v>
      </c>
      <c r="E460" s="17">
        <v>2</v>
      </c>
      <c r="F460" s="14" t="s">
        <v>839</v>
      </c>
      <c r="G460" s="119">
        <v>41852</v>
      </c>
      <c r="H460" s="61" t="s">
        <v>840</v>
      </c>
      <c r="I460" s="120">
        <v>1933</v>
      </c>
      <c r="J460" s="129"/>
      <c r="K460" s="129"/>
      <c r="L460" s="122">
        <v>1536500</v>
      </c>
      <c r="M460" s="123">
        <v>0.8</v>
      </c>
      <c r="N460" s="122">
        <v>1229200</v>
      </c>
      <c r="O460" s="124"/>
      <c r="P460" s="125">
        <f t="shared" si="8"/>
        <v>795</v>
      </c>
      <c r="Q460" s="126" t="s">
        <v>1504</v>
      </c>
    </row>
    <row r="461" s="2" customFormat="1" ht="15.75" customHeight="1" spans="1:20">
      <c r="A461" s="115" t="s">
        <v>1506</v>
      </c>
      <c r="B461" s="115"/>
      <c r="C461" s="156"/>
      <c r="D461" s="170" t="s">
        <v>1507</v>
      </c>
      <c r="E461" s="17">
        <v>1</v>
      </c>
      <c r="F461" s="14" t="s">
        <v>839</v>
      </c>
      <c r="G461" s="119">
        <v>41852</v>
      </c>
      <c r="H461" s="61" t="s">
        <v>840</v>
      </c>
      <c r="I461" s="120">
        <v>1000</v>
      </c>
      <c r="J461" s="129"/>
      <c r="K461" s="129"/>
      <c r="L461" s="122">
        <v>741730</v>
      </c>
      <c r="M461" s="123">
        <v>0.8</v>
      </c>
      <c r="N461" s="122">
        <v>593380</v>
      </c>
      <c r="O461" s="124"/>
      <c r="P461" s="125">
        <f t="shared" si="8"/>
        <v>742</v>
      </c>
      <c r="Q461" s="126" t="s">
        <v>1504</v>
      </c>
    </row>
    <row r="462" s="75" customFormat="1" ht="15.75" customHeight="1" spans="1:20">
      <c r="A462" s="115" t="s">
        <v>1508</v>
      </c>
      <c r="B462" s="115"/>
      <c r="C462" s="156"/>
      <c r="D462" s="170" t="s">
        <v>1507</v>
      </c>
      <c r="E462" s="17">
        <v>2</v>
      </c>
      <c r="F462" s="14" t="s">
        <v>839</v>
      </c>
      <c r="G462" s="119">
        <v>41852</v>
      </c>
      <c r="H462" s="61" t="s">
        <v>840</v>
      </c>
      <c r="I462" s="120">
        <v>1000</v>
      </c>
      <c r="J462" s="129"/>
      <c r="K462" s="129"/>
      <c r="L462" s="122">
        <v>741730</v>
      </c>
      <c r="M462" s="123">
        <v>0.8</v>
      </c>
      <c r="N462" s="122">
        <v>593380</v>
      </c>
      <c r="O462" s="124"/>
      <c r="P462" s="125">
        <f t="shared" si="8"/>
        <v>742</v>
      </c>
      <c r="Q462" s="126" t="s">
        <v>1504</v>
      </c>
    </row>
    <row r="463" s="2" customFormat="1" ht="15.75" customHeight="1" spans="1:20">
      <c r="A463" s="115" t="s">
        <v>1509</v>
      </c>
      <c r="B463" s="115"/>
      <c r="C463" s="156"/>
      <c r="D463" s="170" t="s">
        <v>1507</v>
      </c>
      <c r="E463" s="17">
        <v>3</v>
      </c>
      <c r="F463" s="14" t="s">
        <v>839</v>
      </c>
      <c r="G463" s="119">
        <v>41852</v>
      </c>
      <c r="H463" s="61" t="s">
        <v>840</v>
      </c>
      <c r="I463" s="120">
        <v>1000</v>
      </c>
      <c r="J463" s="129"/>
      <c r="K463" s="129"/>
      <c r="L463" s="122">
        <v>741730</v>
      </c>
      <c r="M463" s="123">
        <v>0.8</v>
      </c>
      <c r="N463" s="122">
        <v>593380</v>
      </c>
      <c r="O463" s="124"/>
      <c r="P463" s="125">
        <f t="shared" si="8"/>
        <v>742</v>
      </c>
      <c r="Q463" s="126" t="s">
        <v>1504</v>
      </c>
    </row>
    <row r="464" s="2" customFormat="1" ht="15.75" customHeight="1" spans="1:20">
      <c r="A464" s="115" t="s">
        <v>1510</v>
      </c>
      <c r="B464" s="115"/>
      <c r="C464" s="156"/>
      <c r="D464" s="170" t="s">
        <v>1507</v>
      </c>
      <c r="E464" s="17">
        <v>4</v>
      </c>
      <c r="F464" s="14" t="s">
        <v>839</v>
      </c>
      <c r="G464" s="119">
        <v>41852</v>
      </c>
      <c r="H464" s="61" t="s">
        <v>840</v>
      </c>
      <c r="I464" s="120">
        <v>1000</v>
      </c>
      <c r="J464" s="129"/>
      <c r="K464" s="129"/>
      <c r="L464" s="122">
        <v>741730</v>
      </c>
      <c r="M464" s="123">
        <v>0.8</v>
      </c>
      <c r="N464" s="122">
        <v>593380</v>
      </c>
      <c r="O464" s="124"/>
      <c r="P464" s="125">
        <f t="shared" si="8"/>
        <v>742</v>
      </c>
      <c r="Q464" s="126" t="s">
        <v>1504</v>
      </c>
    </row>
    <row r="465" s="2" customFormat="1" ht="15.75" customHeight="1" spans="1:17">
      <c r="A465" s="115" t="s">
        <v>1511</v>
      </c>
      <c r="B465" s="115"/>
      <c r="C465" s="156"/>
      <c r="D465" s="170" t="s">
        <v>1507</v>
      </c>
      <c r="E465" s="17">
        <v>5</v>
      </c>
      <c r="F465" s="14" t="s">
        <v>839</v>
      </c>
      <c r="G465" s="119">
        <v>41852</v>
      </c>
      <c r="H465" s="61" t="s">
        <v>840</v>
      </c>
      <c r="I465" s="120">
        <v>1000</v>
      </c>
      <c r="J465" s="129"/>
      <c r="K465" s="129"/>
      <c r="L465" s="122">
        <v>741730</v>
      </c>
      <c r="M465" s="123">
        <v>0.8</v>
      </c>
      <c r="N465" s="122">
        <v>593380</v>
      </c>
      <c r="O465" s="124"/>
      <c r="P465" s="125">
        <f t="shared" si="8"/>
        <v>742</v>
      </c>
      <c r="Q465" s="126" t="s">
        <v>1504</v>
      </c>
    </row>
    <row r="466" s="2" customFormat="1" ht="15.75" customHeight="1" spans="1:17">
      <c r="A466" s="115" t="s">
        <v>1512</v>
      </c>
      <c r="B466" s="115"/>
      <c r="C466" s="156"/>
      <c r="D466" s="170" t="s">
        <v>1507</v>
      </c>
      <c r="E466" s="17">
        <v>6</v>
      </c>
      <c r="F466" s="14" t="s">
        <v>839</v>
      </c>
      <c r="G466" s="119">
        <v>41852</v>
      </c>
      <c r="H466" s="61" t="s">
        <v>840</v>
      </c>
      <c r="I466" s="120">
        <v>1000</v>
      </c>
      <c r="J466" s="129"/>
      <c r="K466" s="129"/>
      <c r="L466" s="122">
        <v>741730</v>
      </c>
      <c r="M466" s="123">
        <v>0.8</v>
      </c>
      <c r="N466" s="122">
        <v>593380</v>
      </c>
      <c r="O466" s="124"/>
      <c r="P466" s="125">
        <f t="shared" si="8"/>
        <v>742</v>
      </c>
      <c r="Q466" s="126" t="s">
        <v>1504</v>
      </c>
    </row>
    <row r="467" s="2" customFormat="1" ht="15.75" customHeight="1" spans="1:17">
      <c r="A467" s="115" t="s">
        <v>1513</v>
      </c>
      <c r="B467" s="115"/>
      <c r="C467" s="156"/>
      <c r="D467" s="170" t="s">
        <v>1507</v>
      </c>
      <c r="E467" s="17">
        <v>7</v>
      </c>
      <c r="F467" s="14" t="s">
        <v>839</v>
      </c>
      <c r="G467" s="119">
        <v>41852</v>
      </c>
      <c r="H467" s="61" t="s">
        <v>840</v>
      </c>
      <c r="I467" s="120">
        <v>1000</v>
      </c>
      <c r="J467" s="129"/>
      <c r="K467" s="129"/>
      <c r="L467" s="122">
        <v>741730</v>
      </c>
      <c r="M467" s="123">
        <v>0.8</v>
      </c>
      <c r="N467" s="122">
        <v>593380</v>
      </c>
      <c r="O467" s="124"/>
      <c r="P467" s="125">
        <f t="shared" si="8"/>
        <v>742</v>
      </c>
      <c r="Q467" s="126" t="s">
        <v>1504</v>
      </c>
    </row>
    <row r="468" s="2" customFormat="1" ht="15.75" customHeight="1" spans="1:17">
      <c r="A468" s="115" t="s">
        <v>1514</v>
      </c>
      <c r="B468" s="115"/>
      <c r="C468" s="156"/>
      <c r="D468" s="170" t="s">
        <v>1507</v>
      </c>
      <c r="E468" s="17">
        <v>8</v>
      </c>
      <c r="F468" s="14" t="s">
        <v>839</v>
      </c>
      <c r="G468" s="119">
        <v>41852</v>
      </c>
      <c r="H468" s="61" t="s">
        <v>840</v>
      </c>
      <c r="I468" s="120">
        <v>1000</v>
      </c>
      <c r="J468" s="129"/>
      <c r="K468" s="129"/>
      <c r="L468" s="122">
        <v>741730</v>
      </c>
      <c r="M468" s="123">
        <v>0.8</v>
      </c>
      <c r="N468" s="122">
        <v>593380</v>
      </c>
      <c r="O468" s="124"/>
      <c r="P468" s="125">
        <f t="shared" si="8"/>
        <v>742</v>
      </c>
      <c r="Q468" s="126" t="s">
        <v>1504</v>
      </c>
    </row>
    <row r="469" s="2" customFormat="1" ht="15.75" customHeight="1" spans="1:17">
      <c r="A469" s="115" t="s">
        <v>1515</v>
      </c>
      <c r="B469" s="115"/>
      <c r="C469" s="156"/>
      <c r="D469" s="170" t="s">
        <v>1507</v>
      </c>
      <c r="E469" s="17">
        <v>9</v>
      </c>
      <c r="F469" s="14" t="s">
        <v>839</v>
      </c>
      <c r="G469" s="119">
        <v>41852</v>
      </c>
      <c r="H469" s="61" t="s">
        <v>840</v>
      </c>
      <c r="I469" s="120">
        <v>1000</v>
      </c>
      <c r="J469" s="129"/>
      <c r="K469" s="129"/>
      <c r="L469" s="122">
        <v>741730</v>
      </c>
      <c r="M469" s="123">
        <v>0.8</v>
      </c>
      <c r="N469" s="122">
        <v>593380</v>
      </c>
      <c r="O469" s="124"/>
      <c r="P469" s="125">
        <f t="shared" si="8"/>
        <v>742</v>
      </c>
      <c r="Q469" s="126" t="s">
        <v>1504</v>
      </c>
    </row>
    <row r="470" s="2" customFormat="1" ht="15.75" customHeight="1" spans="1:17">
      <c r="A470" s="115" t="s">
        <v>1516</v>
      </c>
      <c r="B470" s="115"/>
      <c r="C470" s="156"/>
      <c r="D470" s="170" t="s">
        <v>1507</v>
      </c>
      <c r="E470" s="17">
        <v>10</v>
      </c>
      <c r="F470" s="14" t="s">
        <v>839</v>
      </c>
      <c r="G470" s="119">
        <v>41852</v>
      </c>
      <c r="H470" s="61" t="s">
        <v>840</v>
      </c>
      <c r="I470" s="120">
        <v>1000</v>
      </c>
      <c r="J470" s="129"/>
      <c r="K470" s="129"/>
      <c r="L470" s="122">
        <v>741730</v>
      </c>
      <c r="M470" s="123">
        <v>0.8</v>
      </c>
      <c r="N470" s="122">
        <v>593380</v>
      </c>
      <c r="O470" s="124"/>
      <c r="P470" s="125">
        <f t="shared" si="8"/>
        <v>742</v>
      </c>
      <c r="Q470" s="126" t="s">
        <v>1504</v>
      </c>
    </row>
    <row r="471" s="3" customFormat="1" ht="15.75" customHeight="1" spans="1:17">
      <c r="A471" s="115" t="s">
        <v>1517</v>
      </c>
      <c r="B471" s="115"/>
      <c r="C471" s="156"/>
      <c r="D471" s="170" t="s">
        <v>1507</v>
      </c>
      <c r="E471" s="17">
        <v>11</v>
      </c>
      <c r="F471" s="14" t="s">
        <v>839</v>
      </c>
      <c r="G471" s="119">
        <v>41852</v>
      </c>
      <c r="H471" s="61" t="s">
        <v>840</v>
      </c>
      <c r="I471" s="120">
        <v>1000</v>
      </c>
      <c r="J471" s="129"/>
      <c r="K471" s="129"/>
      <c r="L471" s="122">
        <v>741730</v>
      </c>
      <c r="M471" s="123">
        <v>0.8</v>
      </c>
      <c r="N471" s="122">
        <v>593380</v>
      </c>
      <c r="O471" s="124"/>
      <c r="P471" s="125">
        <f t="shared" si="8"/>
        <v>742</v>
      </c>
      <c r="Q471" s="126" t="s">
        <v>1504</v>
      </c>
    </row>
    <row r="472" s="3" customFormat="1" ht="15.75" customHeight="1" spans="1:17">
      <c r="A472" s="115" t="s">
        <v>1518</v>
      </c>
      <c r="B472" s="115"/>
      <c r="C472" s="156"/>
      <c r="D472" s="170" t="s">
        <v>1507</v>
      </c>
      <c r="E472" s="17">
        <v>12</v>
      </c>
      <c r="F472" s="14" t="s">
        <v>839</v>
      </c>
      <c r="G472" s="119">
        <v>41852</v>
      </c>
      <c r="H472" s="61" t="s">
        <v>840</v>
      </c>
      <c r="I472" s="120">
        <v>1000</v>
      </c>
      <c r="J472" s="129"/>
      <c r="K472" s="129"/>
      <c r="L472" s="122">
        <v>741730</v>
      </c>
      <c r="M472" s="123">
        <v>0.8</v>
      </c>
      <c r="N472" s="122">
        <v>593380</v>
      </c>
      <c r="O472" s="124"/>
      <c r="P472" s="125">
        <f t="shared" si="8"/>
        <v>742</v>
      </c>
      <c r="Q472" s="126" t="s">
        <v>1504</v>
      </c>
    </row>
    <row r="473" s="3" customFormat="1" ht="15.75" customHeight="1" spans="1:17">
      <c r="A473" s="115" t="s">
        <v>1519</v>
      </c>
      <c r="B473" s="115"/>
      <c r="C473" s="156"/>
      <c r="D473" s="170" t="s">
        <v>1507</v>
      </c>
      <c r="E473" s="17">
        <v>13</v>
      </c>
      <c r="F473" s="14" t="s">
        <v>839</v>
      </c>
      <c r="G473" s="119">
        <v>41852</v>
      </c>
      <c r="H473" s="61" t="s">
        <v>840</v>
      </c>
      <c r="I473" s="120">
        <v>1000</v>
      </c>
      <c r="J473" s="129"/>
      <c r="K473" s="129"/>
      <c r="L473" s="122">
        <v>741730</v>
      </c>
      <c r="M473" s="123">
        <v>0.8</v>
      </c>
      <c r="N473" s="122">
        <v>593380</v>
      </c>
      <c r="O473" s="124"/>
      <c r="P473" s="125">
        <f t="shared" si="8"/>
        <v>742</v>
      </c>
      <c r="Q473" s="126" t="s">
        <v>1504</v>
      </c>
    </row>
    <row r="474" s="3" customFormat="1" ht="15.75" customHeight="1" spans="1:17">
      <c r="A474" s="115" t="s">
        <v>1520</v>
      </c>
      <c r="B474" s="115"/>
      <c r="C474" s="156"/>
      <c r="D474" s="170" t="s">
        <v>1507</v>
      </c>
      <c r="E474" s="17">
        <v>14</v>
      </c>
      <c r="F474" s="14" t="s">
        <v>839</v>
      </c>
      <c r="G474" s="119">
        <v>41852</v>
      </c>
      <c r="H474" s="61" t="s">
        <v>840</v>
      </c>
      <c r="I474" s="120">
        <v>1000</v>
      </c>
      <c r="J474" s="129"/>
      <c r="K474" s="129"/>
      <c r="L474" s="122">
        <v>741730</v>
      </c>
      <c r="M474" s="123">
        <v>0.8</v>
      </c>
      <c r="N474" s="122">
        <v>593380</v>
      </c>
      <c r="O474" s="124"/>
      <c r="P474" s="125">
        <f t="shared" si="8"/>
        <v>742</v>
      </c>
      <c r="Q474" s="126" t="s">
        <v>1504</v>
      </c>
    </row>
    <row r="475" s="2" customFormat="1" ht="15.75" customHeight="1" spans="1:17">
      <c r="A475" s="115" t="s">
        <v>1521</v>
      </c>
      <c r="B475" s="115"/>
      <c r="C475" s="156"/>
      <c r="D475" s="170" t="s">
        <v>1522</v>
      </c>
      <c r="E475" s="17"/>
      <c r="F475" s="14" t="s">
        <v>931</v>
      </c>
      <c r="G475" s="119">
        <v>41852</v>
      </c>
      <c r="H475" s="61" t="s">
        <v>840</v>
      </c>
      <c r="I475" s="120">
        <v>200</v>
      </c>
      <c r="J475" s="129"/>
      <c r="K475" s="129"/>
      <c r="L475" s="122">
        <v>184860</v>
      </c>
      <c r="M475" s="123">
        <v>0.85</v>
      </c>
      <c r="N475" s="122">
        <v>157130</v>
      </c>
      <c r="O475" s="124"/>
      <c r="P475" s="125">
        <f t="shared" si="8"/>
        <v>924</v>
      </c>
      <c r="Q475" s="126" t="s">
        <v>1504</v>
      </c>
    </row>
    <row r="476" s="2" customFormat="1" ht="15.75" customHeight="1" spans="1:17">
      <c r="A476" s="115" t="s">
        <v>1523</v>
      </c>
      <c r="B476" s="115"/>
      <c r="C476" s="156"/>
      <c r="D476" s="170" t="s">
        <v>1524</v>
      </c>
      <c r="E476" s="17"/>
      <c r="F476" s="14" t="s">
        <v>931</v>
      </c>
      <c r="G476" s="119">
        <v>41852</v>
      </c>
      <c r="H476" s="61" t="s">
        <v>840</v>
      </c>
      <c r="I476" s="120">
        <v>200</v>
      </c>
      <c r="J476" s="129"/>
      <c r="K476" s="129"/>
      <c r="L476" s="122">
        <v>161750</v>
      </c>
      <c r="M476" s="123">
        <v>0.85</v>
      </c>
      <c r="N476" s="122">
        <v>137490</v>
      </c>
      <c r="O476" s="124"/>
      <c r="P476" s="125">
        <f t="shared" si="8"/>
        <v>809</v>
      </c>
      <c r="Q476" s="126" t="s">
        <v>1504</v>
      </c>
    </row>
    <row r="477" ht="15.75" customHeight="1" spans="1:17">
      <c r="A477" s="115" t="s">
        <v>1525</v>
      </c>
      <c r="B477" s="112"/>
      <c r="C477" s="156"/>
      <c r="D477" s="108" t="s">
        <v>945</v>
      </c>
      <c r="E477" s="108"/>
      <c r="F477" s="132"/>
      <c r="G477" s="119">
        <v>42278</v>
      </c>
      <c r="H477" s="133" t="s">
        <v>941</v>
      </c>
      <c r="I477" s="134">
        <v>1</v>
      </c>
      <c r="J477" s="135">
        <v>356000</v>
      </c>
      <c r="K477" s="136">
        <v>306679.05</v>
      </c>
      <c r="L477" s="137">
        <v>439220</v>
      </c>
      <c r="M477" s="138">
        <v>0.83</v>
      </c>
      <c r="N477" s="139">
        <v>364550</v>
      </c>
      <c r="O477" s="140"/>
      <c r="P477" s="141"/>
      <c r="Q477" s="142" t="s">
        <v>1526</v>
      </c>
    </row>
    <row r="478" ht="15.75" customHeight="1" spans="1:17">
      <c r="A478" s="115" t="s">
        <v>1527</v>
      </c>
      <c r="B478" s="112"/>
      <c r="C478" s="156"/>
      <c r="D478" s="108" t="s">
        <v>1528</v>
      </c>
      <c r="E478" s="108"/>
      <c r="F478" s="132"/>
      <c r="G478" s="119">
        <v>42278</v>
      </c>
      <c r="H478" s="133" t="s">
        <v>941</v>
      </c>
      <c r="I478" s="134">
        <v>1</v>
      </c>
      <c r="J478" s="135">
        <v>1112600</v>
      </c>
      <c r="K478" s="136">
        <v>958458.6</v>
      </c>
      <c r="L478" s="137">
        <v>1372690</v>
      </c>
      <c r="M478" s="138">
        <v>0.83</v>
      </c>
      <c r="N478" s="139">
        <v>1139330</v>
      </c>
      <c r="O478" s="140"/>
      <c r="P478" s="141"/>
      <c r="Q478" s="142" t="s">
        <v>1526</v>
      </c>
    </row>
    <row r="479" ht="15.75" customHeight="1" spans="1:17">
      <c r="A479" s="115" t="s">
        <v>1529</v>
      </c>
      <c r="B479" s="112"/>
      <c r="C479" s="156"/>
      <c r="D479" s="108" t="s">
        <v>1530</v>
      </c>
      <c r="E479" s="108"/>
      <c r="F479" s="132"/>
      <c r="G479" s="119">
        <v>42583</v>
      </c>
      <c r="H479" s="133" t="s">
        <v>941</v>
      </c>
      <c r="I479" s="134">
        <v>1</v>
      </c>
      <c r="J479" s="135">
        <v>98000</v>
      </c>
      <c r="K479" s="136">
        <v>88302</v>
      </c>
      <c r="L479" s="137">
        <v>120910</v>
      </c>
      <c r="M479" s="138">
        <v>0.87</v>
      </c>
      <c r="N479" s="139">
        <v>105190</v>
      </c>
      <c r="O479" s="140"/>
      <c r="P479" s="141"/>
      <c r="Q479" s="142" t="s">
        <v>1526</v>
      </c>
    </row>
    <row r="480" ht="15.75" customHeight="1" spans="1:17">
      <c r="A480" s="115" t="s">
        <v>1531</v>
      </c>
      <c r="B480" s="112"/>
      <c r="C480" s="156"/>
      <c r="D480" s="108" t="s">
        <v>1532</v>
      </c>
      <c r="E480" s="108"/>
      <c r="F480" s="132"/>
      <c r="G480" s="119">
        <v>42614</v>
      </c>
      <c r="H480" s="133" t="s">
        <v>941</v>
      </c>
      <c r="I480" s="134">
        <v>1</v>
      </c>
      <c r="J480" s="135">
        <v>12000</v>
      </c>
      <c r="K480" s="136">
        <v>10860</v>
      </c>
      <c r="L480" s="137">
        <v>14810</v>
      </c>
      <c r="M480" s="138">
        <v>0.83</v>
      </c>
      <c r="N480" s="139">
        <v>12290</v>
      </c>
      <c r="O480" s="140"/>
      <c r="P480" s="141"/>
      <c r="Q480" s="142" t="s">
        <v>1526</v>
      </c>
    </row>
    <row r="481" ht="15.75" customHeight="1" spans="1:17">
      <c r="A481" s="115" t="s">
        <v>1533</v>
      </c>
      <c r="B481" s="112"/>
      <c r="C481" s="156"/>
      <c r="D481" s="108" t="s">
        <v>1534</v>
      </c>
      <c r="E481" s="108"/>
      <c r="F481" s="132"/>
      <c r="G481" s="119">
        <v>42675</v>
      </c>
      <c r="H481" s="133" t="s">
        <v>941</v>
      </c>
      <c r="I481" s="134">
        <v>1</v>
      </c>
      <c r="J481" s="135">
        <v>38000</v>
      </c>
      <c r="K481" s="136">
        <v>34690.76</v>
      </c>
      <c r="L481" s="137">
        <v>46880</v>
      </c>
      <c r="M481" s="138">
        <v>0.88</v>
      </c>
      <c r="N481" s="139">
        <v>41250</v>
      </c>
      <c r="O481" s="140"/>
      <c r="P481" s="141"/>
      <c r="Q481" s="142" t="s">
        <v>1526</v>
      </c>
    </row>
    <row r="482" ht="15.75" customHeight="1" spans="1:17">
      <c r="A482" s="115" t="s">
        <v>1535</v>
      </c>
      <c r="B482" s="112"/>
      <c r="C482" s="156"/>
      <c r="D482" s="108" t="s">
        <v>1536</v>
      </c>
      <c r="E482" s="108"/>
      <c r="F482" s="132"/>
      <c r="G482" s="119">
        <v>42675</v>
      </c>
      <c r="H482" s="133" t="s">
        <v>941</v>
      </c>
      <c r="I482" s="134">
        <v>1</v>
      </c>
      <c r="J482" s="135">
        <v>50000</v>
      </c>
      <c r="K482" s="136">
        <v>45645.76</v>
      </c>
      <c r="L482" s="137">
        <v>61690</v>
      </c>
      <c r="M482" s="138">
        <v>0.84</v>
      </c>
      <c r="N482" s="139">
        <v>51820</v>
      </c>
      <c r="O482" s="140"/>
      <c r="P482" s="141"/>
      <c r="Q482" s="142" t="s">
        <v>1526</v>
      </c>
    </row>
    <row r="483" ht="15.75" customHeight="1" spans="1:17">
      <c r="A483" s="115" t="s">
        <v>1537</v>
      </c>
      <c r="B483" s="112"/>
      <c r="C483" s="156"/>
      <c r="D483" s="108" t="s">
        <v>1538</v>
      </c>
      <c r="E483" s="108"/>
      <c r="F483" s="132"/>
      <c r="G483" s="119">
        <v>42644</v>
      </c>
      <c r="H483" s="133" t="s">
        <v>941</v>
      </c>
      <c r="I483" s="134">
        <v>1</v>
      </c>
      <c r="J483" s="135">
        <v>49263</v>
      </c>
      <c r="K483" s="136">
        <v>44778</v>
      </c>
      <c r="L483" s="137">
        <v>60780</v>
      </c>
      <c r="M483" s="138">
        <v>0.88</v>
      </c>
      <c r="N483" s="139">
        <v>53490</v>
      </c>
      <c r="O483" s="140"/>
      <c r="P483" s="141"/>
      <c r="Q483" s="142" t="s">
        <v>1526</v>
      </c>
    </row>
    <row r="484" ht="15.75" customHeight="1" spans="1:17">
      <c r="A484" s="115" t="s">
        <v>1539</v>
      </c>
      <c r="B484" s="112"/>
      <c r="C484" s="156"/>
      <c r="D484" s="108" t="s">
        <v>1392</v>
      </c>
      <c r="E484" s="108"/>
      <c r="F484" s="132"/>
      <c r="G484" s="119">
        <v>42705</v>
      </c>
      <c r="H484" s="133" t="s">
        <v>941</v>
      </c>
      <c r="I484" s="134">
        <v>1</v>
      </c>
      <c r="J484" s="135">
        <v>50000</v>
      </c>
      <c r="K484" s="136">
        <v>45843.68</v>
      </c>
      <c r="L484" s="137">
        <v>61690</v>
      </c>
      <c r="M484" s="138">
        <v>0.89</v>
      </c>
      <c r="N484" s="139">
        <v>54900</v>
      </c>
      <c r="O484" s="140"/>
      <c r="P484" s="141"/>
      <c r="Q484" s="142" t="s">
        <v>1526</v>
      </c>
    </row>
    <row r="485" ht="15.75" customHeight="1" spans="1:17">
      <c r="A485" s="115" t="s">
        <v>1540</v>
      </c>
      <c r="B485" s="112"/>
      <c r="C485" s="156"/>
      <c r="D485" s="108" t="s">
        <v>1541</v>
      </c>
      <c r="E485" s="108"/>
      <c r="F485" s="132"/>
      <c r="G485" s="119">
        <v>42795</v>
      </c>
      <c r="H485" s="133" t="s">
        <v>941</v>
      </c>
      <c r="I485" s="134">
        <v>1</v>
      </c>
      <c r="J485" s="135">
        <v>65713</v>
      </c>
      <c r="K485" s="136">
        <v>61031.02</v>
      </c>
      <c r="L485" s="137">
        <v>78840</v>
      </c>
      <c r="M485" s="138">
        <v>0.87</v>
      </c>
      <c r="N485" s="139">
        <v>68590</v>
      </c>
      <c r="O485" s="140"/>
      <c r="P485" s="141"/>
      <c r="Q485" s="142" t="s">
        <v>1526</v>
      </c>
    </row>
    <row r="486" ht="15.75" customHeight="1" spans="1:17">
      <c r="A486" s="115" t="s">
        <v>1542</v>
      </c>
      <c r="B486" s="112"/>
      <c r="C486" s="156"/>
      <c r="D486" s="108" t="s">
        <v>1543</v>
      </c>
      <c r="E486" s="108"/>
      <c r="F486" s="132"/>
      <c r="G486" s="119">
        <v>42795</v>
      </c>
      <c r="H486" s="133" t="s">
        <v>941</v>
      </c>
      <c r="I486" s="134">
        <v>1</v>
      </c>
      <c r="J486" s="135">
        <v>45873.08</v>
      </c>
      <c r="K486" s="136">
        <v>42604.64</v>
      </c>
      <c r="L486" s="137">
        <v>55040</v>
      </c>
      <c r="M486" s="138">
        <v>0.87</v>
      </c>
      <c r="N486" s="139">
        <v>47880</v>
      </c>
      <c r="O486" s="140"/>
      <c r="P486" s="141"/>
      <c r="Q486" s="143" t="s">
        <v>1526</v>
      </c>
    </row>
    <row r="487" ht="15.75" customHeight="1" spans="1:17">
      <c r="A487" s="115" t="s">
        <v>1544</v>
      </c>
      <c r="B487" s="112"/>
      <c r="C487" s="156"/>
      <c r="D487" s="108" t="s">
        <v>1545</v>
      </c>
      <c r="E487" s="108"/>
      <c r="F487" s="132"/>
      <c r="G487" s="119">
        <v>43188</v>
      </c>
      <c r="H487" s="133" t="s">
        <v>941</v>
      </c>
      <c r="I487" s="134">
        <v>1</v>
      </c>
      <c r="J487" s="135">
        <v>17100</v>
      </c>
      <c r="K487" s="136">
        <v>16693.86</v>
      </c>
      <c r="L487" s="137">
        <v>20320</v>
      </c>
      <c r="M487" s="138">
        <v>0.95</v>
      </c>
      <c r="N487" s="139">
        <v>19300</v>
      </c>
      <c r="O487" s="140"/>
      <c r="P487" s="141"/>
      <c r="Q487" s="142" t="s">
        <v>1526</v>
      </c>
    </row>
    <row r="488" ht="15.75" customHeight="1" spans="1:17">
      <c r="A488" s="115" t="s">
        <v>1546</v>
      </c>
      <c r="B488" s="112"/>
      <c r="C488" s="156"/>
      <c r="D488" s="108" t="s">
        <v>1547</v>
      </c>
      <c r="E488" s="108"/>
      <c r="F488" s="132"/>
      <c r="G488" s="119">
        <v>43236</v>
      </c>
      <c r="H488" s="133" t="s">
        <v>941</v>
      </c>
      <c r="I488" s="134">
        <v>1</v>
      </c>
      <c r="J488" s="135">
        <v>120000</v>
      </c>
      <c r="K488" s="136">
        <v>116200</v>
      </c>
      <c r="L488" s="137">
        <v>142620</v>
      </c>
      <c r="M488" s="138">
        <v>0.96</v>
      </c>
      <c r="N488" s="139">
        <v>136920</v>
      </c>
      <c r="O488" s="140"/>
      <c r="P488" s="141"/>
      <c r="Q488" s="142" t="s">
        <v>1526</v>
      </c>
    </row>
    <row r="489" ht="15.75" customHeight="1" spans="1:17">
      <c r="A489" s="115" t="s">
        <v>1548</v>
      </c>
      <c r="B489" s="112"/>
      <c r="C489" s="156"/>
      <c r="D489" s="109" t="s">
        <v>1549</v>
      </c>
      <c r="E489" s="109"/>
      <c r="F489" s="132"/>
      <c r="G489" s="119">
        <v>42675</v>
      </c>
      <c r="H489" s="133" t="s">
        <v>941</v>
      </c>
      <c r="I489" s="134">
        <v>1</v>
      </c>
      <c r="J489" s="135">
        <v>2584499</v>
      </c>
      <c r="K489" s="136">
        <v>2359432.36</v>
      </c>
      <c r="L489" s="137">
        <v>3188680</v>
      </c>
      <c r="M489" s="138">
        <v>0.88</v>
      </c>
      <c r="N489" s="139">
        <v>2806040</v>
      </c>
      <c r="O489" s="140"/>
      <c r="P489" s="141"/>
      <c r="Q489" s="142" t="s">
        <v>1526</v>
      </c>
    </row>
    <row r="490" ht="15.75" customHeight="1" spans="1:17">
      <c r="A490" s="115" t="s">
        <v>1550</v>
      </c>
      <c r="B490" s="112"/>
      <c r="C490" s="156"/>
      <c r="D490" s="108" t="s">
        <v>955</v>
      </c>
      <c r="E490" s="108"/>
      <c r="F490" s="132"/>
      <c r="G490" s="119">
        <v>42705</v>
      </c>
      <c r="H490" s="133" t="s">
        <v>941</v>
      </c>
      <c r="I490" s="134">
        <v>1</v>
      </c>
      <c r="J490" s="135">
        <v>4000000</v>
      </c>
      <c r="K490" s="136">
        <v>3667500.07</v>
      </c>
      <c r="L490" s="137">
        <v>4935080</v>
      </c>
      <c r="M490" s="138">
        <v>0.89</v>
      </c>
      <c r="N490" s="139">
        <v>4392220</v>
      </c>
      <c r="O490" s="140"/>
      <c r="P490" s="141"/>
      <c r="Q490" s="142" t="s">
        <v>1551</v>
      </c>
    </row>
    <row r="491" ht="15.75" customHeight="1" spans="1:17">
      <c r="A491" s="115" t="s">
        <v>1552</v>
      </c>
      <c r="B491" s="112"/>
      <c r="C491" s="156"/>
      <c r="D491" s="109" t="s">
        <v>955</v>
      </c>
      <c r="E491" s="109"/>
      <c r="F491" s="132"/>
      <c r="G491" s="119">
        <v>42705</v>
      </c>
      <c r="H491" s="133" t="s">
        <v>941</v>
      </c>
      <c r="I491" s="134">
        <v>1</v>
      </c>
      <c r="J491" s="135">
        <v>3988217.22</v>
      </c>
      <c r="K491" s="136">
        <v>3656696.73</v>
      </c>
      <c r="L491" s="137">
        <v>4920550</v>
      </c>
      <c r="M491" s="138">
        <v>0.89</v>
      </c>
      <c r="N491" s="139">
        <v>4379290</v>
      </c>
      <c r="O491" s="140"/>
      <c r="P491" s="141"/>
      <c r="Q491" s="142" t="s">
        <v>1551</v>
      </c>
    </row>
    <row r="492" ht="15.75" customHeight="1" spans="1:17">
      <c r="A492" s="115" t="s">
        <v>1553</v>
      </c>
      <c r="B492" s="112"/>
      <c r="C492" s="156"/>
      <c r="D492" s="109" t="s">
        <v>1554</v>
      </c>
      <c r="E492" s="109"/>
      <c r="F492" s="132"/>
      <c r="G492" s="168">
        <v>42705</v>
      </c>
      <c r="H492" s="133" t="s">
        <v>941</v>
      </c>
      <c r="I492" s="134">
        <v>1</v>
      </c>
      <c r="J492" s="135">
        <v>31412852</v>
      </c>
      <c r="K492" s="136">
        <v>28801658.66</v>
      </c>
      <c r="L492" s="137">
        <v>38756270</v>
      </c>
      <c r="M492" s="138">
        <v>0.89</v>
      </c>
      <c r="N492" s="139">
        <v>34493080</v>
      </c>
      <c r="O492" s="140"/>
      <c r="P492" s="141"/>
      <c r="Q492" s="142" t="s">
        <v>1551</v>
      </c>
    </row>
    <row r="493" ht="15.75" customHeight="1" spans="1:17">
      <c r="A493" s="115" t="s">
        <v>1555</v>
      </c>
      <c r="B493" s="112"/>
      <c r="C493" s="156"/>
      <c r="D493" s="108" t="s">
        <v>962</v>
      </c>
      <c r="E493" s="108"/>
      <c r="F493" s="132"/>
      <c r="G493" s="119">
        <v>42278</v>
      </c>
      <c r="H493" s="133" t="s">
        <v>941</v>
      </c>
      <c r="I493" s="134">
        <v>1</v>
      </c>
      <c r="J493" s="135">
        <v>27084</v>
      </c>
      <c r="K493" s="136">
        <v>23331.65</v>
      </c>
      <c r="L493" s="137">
        <v>33420</v>
      </c>
      <c r="M493" s="138">
        <v>0.83</v>
      </c>
      <c r="N493" s="139">
        <v>27740</v>
      </c>
      <c r="O493" s="140"/>
      <c r="P493" s="141"/>
      <c r="Q493" s="142" t="s">
        <v>1556</v>
      </c>
    </row>
    <row r="494" ht="15.75" customHeight="1" spans="1:17">
      <c r="A494" s="115" t="s">
        <v>1557</v>
      </c>
      <c r="B494" s="112"/>
      <c r="C494" s="156"/>
      <c r="D494" s="108" t="s">
        <v>1558</v>
      </c>
      <c r="E494" s="108"/>
      <c r="F494" s="132"/>
      <c r="G494" s="119">
        <v>42278</v>
      </c>
      <c r="H494" s="133" t="s">
        <v>941</v>
      </c>
      <c r="I494" s="134">
        <v>1</v>
      </c>
      <c r="J494" s="135">
        <v>89223.8</v>
      </c>
      <c r="K494" s="136">
        <v>76862.5</v>
      </c>
      <c r="L494" s="137">
        <v>110080</v>
      </c>
      <c r="M494" s="138">
        <v>0.83</v>
      </c>
      <c r="N494" s="139">
        <v>91370</v>
      </c>
      <c r="O494" s="140"/>
      <c r="P494" s="141"/>
      <c r="Q494" s="142" t="s">
        <v>1556</v>
      </c>
    </row>
    <row r="495" ht="15.75" customHeight="1" spans="1:17">
      <c r="A495" s="115" t="s">
        <v>1559</v>
      </c>
      <c r="B495" s="112"/>
      <c r="C495" s="156"/>
      <c r="D495" s="108" t="s">
        <v>1560</v>
      </c>
      <c r="E495" s="108"/>
      <c r="F495" s="132"/>
      <c r="G495" s="119">
        <v>42278</v>
      </c>
      <c r="H495" s="133" t="s">
        <v>941</v>
      </c>
      <c r="I495" s="134">
        <v>1</v>
      </c>
      <c r="J495" s="135">
        <v>2230000</v>
      </c>
      <c r="K495" s="136">
        <v>1921052.2</v>
      </c>
      <c r="L495" s="137">
        <v>2751310</v>
      </c>
      <c r="M495" s="138">
        <v>0.77</v>
      </c>
      <c r="N495" s="139">
        <v>2118510</v>
      </c>
      <c r="O495" s="140"/>
      <c r="P495" s="141"/>
      <c r="Q495" s="142" t="s">
        <v>1556</v>
      </c>
    </row>
    <row r="496" ht="15.75" customHeight="1" spans="1:17">
      <c r="A496" s="115" t="s">
        <v>1561</v>
      </c>
      <c r="B496" s="112"/>
      <c r="C496" s="156"/>
      <c r="D496" s="108" t="s">
        <v>1562</v>
      </c>
      <c r="E496" s="108"/>
      <c r="F496" s="132"/>
      <c r="G496" s="119">
        <v>42552</v>
      </c>
      <c r="H496" s="133" t="s">
        <v>941</v>
      </c>
      <c r="I496" s="134">
        <v>1</v>
      </c>
      <c r="J496" s="135">
        <v>82855</v>
      </c>
      <c r="K496" s="136">
        <v>74327.57</v>
      </c>
      <c r="L496" s="137">
        <v>102220</v>
      </c>
      <c r="M496" s="138">
        <v>0.87</v>
      </c>
      <c r="N496" s="139">
        <v>88930</v>
      </c>
      <c r="O496" s="140"/>
      <c r="P496" s="141"/>
      <c r="Q496" s="142" t="s">
        <v>1556</v>
      </c>
    </row>
    <row r="497" ht="15.75" customHeight="1" spans="1:17">
      <c r="A497" s="115" t="s">
        <v>1563</v>
      </c>
      <c r="B497" s="112"/>
      <c r="C497" s="156"/>
      <c r="D497" s="108" t="s">
        <v>1305</v>
      </c>
      <c r="E497" s="108"/>
      <c r="F497" s="132"/>
      <c r="G497" s="119">
        <v>42522</v>
      </c>
      <c r="H497" s="133" t="s">
        <v>941</v>
      </c>
      <c r="I497" s="134">
        <v>1</v>
      </c>
      <c r="J497" s="135">
        <v>26985.72</v>
      </c>
      <c r="K497" s="136">
        <v>24101.58</v>
      </c>
      <c r="L497" s="137">
        <v>33290</v>
      </c>
      <c r="M497" s="138">
        <v>0.86</v>
      </c>
      <c r="N497" s="139">
        <v>28630</v>
      </c>
      <c r="O497" s="140"/>
      <c r="P497" s="141"/>
      <c r="Q497" s="142" t="s">
        <v>1556</v>
      </c>
    </row>
    <row r="498" ht="15.75" customHeight="1" spans="1:17">
      <c r="A498" s="115" t="s">
        <v>1564</v>
      </c>
      <c r="B498" s="112"/>
      <c r="C498" s="156"/>
      <c r="D498" s="108" t="s">
        <v>1565</v>
      </c>
      <c r="E498" s="108"/>
      <c r="F498" s="132"/>
      <c r="G498" s="119">
        <v>42614</v>
      </c>
      <c r="H498" s="133" t="s">
        <v>941</v>
      </c>
      <c r="I498" s="134">
        <v>1</v>
      </c>
      <c r="J498" s="135">
        <v>26414</v>
      </c>
      <c r="K498" s="136">
        <v>23904.56</v>
      </c>
      <c r="L498" s="137">
        <v>32590</v>
      </c>
      <c r="M498" s="138">
        <v>0.88</v>
      </c>
      <c r="N498" s="139">
        <v>28680</v>
      </c>
      <c r="O498" s="140"/>
      <c r="P498" s="141"/>
      <c r="Q498" s="142" t="s">
        <v>1556</v>
      </c>
    </row>
    <row r="499" ht="15.75" customHeight="1" spans="1:17">
      <c r="A499" s="115" t="s">
        <v>1566</v>
      </c>
      <c r="B499" s="112"/>
      <c r="C499" s="156"/>
      <c r="D499" s="108" t="s">
        <v>1567</v>
      </c>
      <c r="E499" s="108"/>
      <c r="F499" s="132"/>
      <c r="G499" s="119">
        <v>42705</v>
      </c>
      <c r="H499" s="133" t="s">
        <v>941</v>
      </c>
      <c r="I499" s="134">
        <v>1</v>
      </c>
      <c r="J499" s="135">
        <v>16100</v>
      </c>
      <c r="K499" s="136">
        <v>14761.67</v>
      </c>
      <c r="L499" s="137">
        <v>19860</v>
      </c>
      <c r="M499" s="138">
        <v>0.89</v>
      </c>
      <c r="N499" s="139">
        <v>17680</v>
      </c>
      <c r="O499" s="140"/>
      <c r="P499" s="141"/>
      <c r="Q499" s="142" t="s">
        <v>1556</v>
      </c>
    </row>
    <row r="500" ht="15.75" customHeight="1" spans="1:17">
      <c r="A500" s="115" t="s">
        <v>1568</v>
      </c>
      <c r="B500" s="112"/>
      <c r="C500" s="156"/>
      <c r="D500" s="108" t="s">
        <v>1569</v>
      </c>
      <c r="E500" s="108"/>
      <c r="F500" s="132"/>
      <c r="G500" s="119">
        <v>42705</v>
      </c>
      <c r="H500" s="133" t="s">
        <v>941</v>
      </c>
      <c r="I500" s="134">
        <v>1</v>
      </c>
      <c r="J500" s="135">
        <v>57488</v>
      </c>
      <c r="K500" s="136">
        <v>52709.24</v>
      </c>
      <c r="L500" s="137">
        <v>70930</v>
      </c>
      <c r="M500" s="138">
        <v>0.89</v>
      </c>
      <c r="N500" s="139">
        <v>63130</v>
      </c>
      <c r="O500" s="140"/>
      <c r="P500" s="141"/>
      <c r="Q500" s="142" t="s">
        <v>1556</v>
      </c>
    </row>
    <row r="501" ht="15.75" customHeight="1" spans="1:17">
      <c r="A501" s="115" t="s">
        <v>1570</v>
      </c>
      <c r="B501" s="112"/>
      <c r="C501" s="156"/>
      <c r="D501" s="108" t="s">
        <v>1571</v>
      </c>
      <c r="E501" s="108"/>
      <c r="F501" s="132"/>
      <c r="G501" s="119">
        <v>42705</v>
      </c>
      <c r="H501" s="133" t="s">
        <v>941</v>
      </c>
      <c r="I501" s="134">
        <v>1</v>
      </c>
      <c r="J501" s="135">
        <v>194340.78</v>
      </c>
      <c r="K501" s="136">
        <v>178186.11</v>
      </c>
      <c r="L501" s="137">
        <v>239770</v>
      </c>
      <c r="M501" s="138">
        <v>0.89</v>
      </c>
      <c r="N501" s="139">
        <v>213400</v>
      </c>
      <c r="O501" s="140"/>
      <c r="P501" s="141"/>
      <c r="Q501" s="142" t="s">
        <v>1556</v>
      </c>
    </row>
    <row r="502" ht="15.75" customHeight="1" spans="1:17">
      <c r="A502" s="115" t="s">
        <v>1572</v>
      </c>
      <c r="B502" s="112"/>
      <c r="C502" s="156"/>
      <c r="D502" s="108" t="s">
        <v>1573</v>
      </c>
      <c r="E502" s="108"/>
      <c r="F502" s="132"/>
      <c r="G502" s="119">
        <v>42675</v>
      </c>
      <c r="H502" s="133" t="s">
        <v>941</v>
      </c>
      <c r="I502" s="134">
        <v>1</v>
      </c>
      <c r="J502" s="135">
        <v>19050</v>
      </c>
      <c r="K502" s="136">
        <v>17390.98</v>
      </c>
      <c r="L502" s="137">
        <v>23500</v>
      </c>
      <c r="M502" s="138">
        <v>0.88</v>
      </c>
      <c r="N502" s="139">
        <v>20680</v>
      </c>
      <c r="O502" s="140"/>
      <c r="P502" s="141"/>
      <c r="Q502" s="142" t="s">
        <v>1556</v>
      </c>
    </row>
    <row r="503" ht="15.75" customHeight="1" spans="1:17">
      <c r="A503" s="115" t="s">
        <v>1574</v>
      </c>
      <c r="B503" s="112"/>
      <c r="C503" s="156"/>
      <c r="D503" s="108" t="s">
        <v>1575</v>
      </c>
      <c r="E503" s="108"/>
      <c r="F503" s="132"/>
      <c r="G503" s="119">
        <v>43130</v>
      </c>
      <c r="H503" s="133" t="s">
        <v>941</v>
      </c>
      <c r="I503" s="134">
        <v>1</v>
      </c>
      <c r="J503" s="135">
        <v>125499</v>
      </c>
      <c r="K503" s="136">
        <v>121524.84</v>
      </c>
      <c r="L503" s="137">
        <v>149160</v>
      </c>
      <c r="M503" s="138">
        <v>0.94</v>
      </c>
      <c r="N503" s="139">
        <v>140210</v>
      </c>
      <c r="O503" s="140"/>
      <c r="P503" s="141"/>
      <c r="Q503" s="142" t="s">
        <v>1556</v>
      </c>
    </row>
    <row r="504" ht="15.75" customHeight="1" spans="1:17">
      <c r="A504" s="115" t="s">
        <v>1576</v>
      </c>
      <c r="B504" s="112"/>
      <c r="C504" s="156"/>
      <c r="D504" s="108" t="s">
        <v>1577</v>
      </c>
      <c r="E504" s="108"/>
      <c r="F504" s="132"/>
      <c r="G504" s="119">
        <v>43158</v>
      </c>
      <c r="H504" s="133" t="s">
        <v>941</v>
      </c>
      <c r="I504" s="134">
        <v>1</v>
      </c>
      <c r="J504" s="135">
        <v>273700</v>
      </c>
      <c r="K504" s="136">
        <v>266116.2</v>
      </c>
      <c r="L504" s="137">
        <v>325290</v>
      </c>
      <c r="M504" s="138">
        <v>0.95</v>
      </c>
      <c r="N504" s="139">
        <v>309030</v>
      </c>
      <c r="O504" s="140"/>
      <c r="P504" s="141"/>
      <c r="Q504" s="142" t="s">
        <v>1556</v>
      </c>
    </row>
    <row r="505" ht="15.75" customHeight="1" spans="1:17">
      <c r="A505" s="115" t="s">
        <v>1578</v>
      </c>
      <c r="B505" s="112"/>
      <c r="C505" s="156"/>
      <c r="D505" s="108" t="s">
        <v>1579</v>
      </c>
      <c r="E505" s="108"/>
      <c r="F505" s="132"/>
      <c r="G505" s="119">
        <v>41730</v>
      </c>
      <c r="H505" s="133" t="s">
        <v>941</v>
      </c>
      <c r="I505" s="134">
        <v>1</v>
      </c>
      <c r="J505" s="135">
        <v>253560</v>
      </c>
      <c r="K505" s="136">
        <v>200364.96</v>
      </c>
      <c r="L505" s="137">
        <v>330060</v>
      </c>
      <c r="M505" s="138">
        <v>0.75</v>
      </c>
      <c r="N505" s="139">
        <v>247550</v>
      </c>
      <c r="O505" s="140"/>
      <c r="P505" s="141"/>
      <c r="Q505" s="142" t="s">
        <v>1580</v>
      </c>
    </row>
    <row r="506" ht="15.75" customHeight="1" spans="1:17">
      <c r="A506" s="115" t="s">
        <v>1581</v>
      </c>
      <c r="B506" s="112"/>
      <c r="C506" s="156"/>
      <c r="D506" s="108" t="s">
        <v>1582</v>
      </c>
      <c r="E506" s="108"/>
      <c r="F506" s="132"/>
      <c r="G506" s="119">
        <v>41730</v>
      </c>
      <c r="H506" s="133" t="s">
        <v>941</v>
      </c>
      <c r="I506" s="134">
        <v>1</v>
      </c>
      <c r="J506" s="135">
        <v>58982</v>
      </c>
      <c r="K506" s="136">
        <v>46608.09</v>
      </c>
      <c r="L506" s="137">
        <v>76780</v>
      </c>
      <c r="M506" s="138">
        <v>0.75</v>
      </c>
      <c r="N506" s="139">
        <v>57590</v>
      </c>
      <c r="O506" s="140"/>
      <c r="P506" s="141"/>
      <c r="Q506" s="143" t="s">
        <v>1580</v>
      </c>
    </row>
    <row r="507" ht="15.75" customHeight="1" spans="1:17">
      <c r="A507" s="115" t="s">
        <v>1583</v>
      </c>
      <c r="B507" s="112"/>
      <c r="C507" s="156"/>
      <c r="D507" s="108" t="s">
        <v>1584</v>
      </c>
      <c r="E507" s="108"/>
      <c r="F507" s="132"/>
      <c r="G507" s="119">
        <v>41730</v>
      </c>
      <c r="H507" s="133" t="s">
        <v>941</v>
      </c>
      <c r="I507" s="134">
        <v>1</v>
      </c>
      <c r="J507" s="135">
        <v>385000</v>
      </c>
      <c r="K507" s="136">
        <v>304230.12</v>
      </c>
      <c r="L507" s="137">
        <v>501150</v>
      </c>
      <c r="M507" s="138">
        <v>0.84</v>
      </c>
      <c r="N507" s="139">
        <v>420970</v>
      </c>
      <c r="O507" s="140"/>
      <c r="P507" s="141"/>
      <c r="Q507" s="142" t="s">
        <v>1580</v>
      </c>
    </row>
    <row r="508" ht="15.75" customHeight="1" spans="1:17">
      <c r="A508" s="115" t="s">
        <v>1585</v>
      </c>
      <c r="B508" s="112"/>
      <c r="C508" s="156"/>
      <c r="D508" s="108" t="s">
        <v>1586</v>
      </c>
      <c r="E508" s="108"/>
      <c r="F508" s="132"/>
      <c r="G508" s="119">
        <v>42125</v>
      </c>
      <c r="H508" s="133" t="s">
        <v>941</v>
      </c>
      <c r="I508" s="134">
        <v>1</v>
      </c>
      <c r="J508" s="135">
        <v>172177</v>
      </c>
      <c r="K508" s="136">
        <v>144915.8</v>
      </c>
      <c r="L508" s="137">
        <v>212430</v>
      </c>
      <c r="M508" s="138">
        <v>0.81</v>
      </c>
      <c r="N508" s="139">
        <v>172070</v>
      </c>
      <c r="O508" s="140"/>
      <c r="P508" s="141"/>
      <c r="Q508" s="142" t="s">
        <v>1580</v>
      </c>
    </row>
    <row r="509" ht="15.75" customHeight="1" spans="1:17">
      <c r="A509" s="115" t="s">
        <v>1587</v>
      </c>
      <c r="B509" s="112"/>
      <c r="C509" s="156"/>
      <c r="D509" s="108" t="s">
        <v>962</v>
      </c>
      <c r="E509" s="108"/>
      <c r="F509" s="132"/>
      <c r="G509" s="119">
        <v>42248</v>
      </c>
      <c r="H509" s="133" t="s">
        <v>941</v>
      </c>
      <c r="I509" s="134">
        <v>1</v>
      </c>
      <c r="J509" s="135">
        <v>36600</v>
      </c>
      <c r="K509" s="136">
        <v>31384.32</v>
      </c>
      <c r="L509" s="137">
        <v>45160</v>
      </c>
      <c r="M509" s="138">
        <v>0.83</v>
      </c>
      <c r="N509" s="139">
        <v>37480</v>
      </c>
      <c r="O509" s="140"/>
      <c r="P509" s="141"/>
      <c r="Q509" s="142" t="s">
        <v>1580</v>
      </c>
    </row>
    <row r="510" ht="15.75" customHeight="1" spans="1:17">
      <c r="A510" s="115" t="s">
        <v>1588</v>
      </c>
      <c r="B510" s="112"/>
      <c r="C510" s="156"/>
      <c r="D510" s="108" t="s">
        <v>1270</v>
      </c>
      <c r="E510" s="108"/>
      <c r="F510" s="132"/>
      <c r="G510" s="119">
        <v>42552</v>
      </c>
      <c r="H510" s="133" t="s">
        <v>941</v>
      </c>
      <c r="I510" s="134">
        <v>1</v>
      </c>
      <c r="J510" s="135">
        <v>24000</v>
      </c>
      <c r="K510" s="136">
        <v>21530</v>
      </c>
      <c r="L510" s="137">
        <v>29610</v>
      </c>
      <c r="M510" s="138">
        <v>0.87</v>
      </c>
      <c r="N510" s="139">
        <v>25760</v>
      </c>
      <c r="O510" s="140"/>
      <c r="P510" s="141"/>
      <c r="Q510" s="142" t="s">
        <v>1580</v>
      </c>
    </row>
    <row r="511" ht="15.75" customHeight="1" spans="1:17">
      <c r="A511" s="115" t="s">
        <v>1589</v>
      </c>
      <c r="B511" s="112"/>
      <c r="C511" s="156"/>
      <c r="D511" s="108" t="s">
        <v>1590</v>
      </c>
      <c r="E511" s="108"/>
      <c r="F511" s="132"/>
      <c r="G511" s="119">
        <v>42583</v>
      </c>
      <c r="H511" s="133" t="s">
        <v>941</v>
      </c>
      <c r="I511" s="134">
        <v>1</v>
      </c>
      <c r="J511" s="135">
        <v>6600</v>
      </c>
      <c r="K511" s="136">
        <v>5946.75</v>
      </c>
      <c r="L511" s="137">
        <v>8140</v>
      </c>
      <c r="M511" s="138">
        <v>0.87</v>
      </c>
      <c r="N511" s="139">
        <v>7080</v>
      </c>
      <c r="O511" s="140"/>
      <c r="P511" s="141"/>
      <c r="Q511" s="142" t="s">
        <v>1580</v>
      </c>
    </row>
    <row r="512" ht="15.75" customHeight="1" spans="1:17">
      <c r="A512" s="115" t="s">
        <v>1591</v>
      </c>
      <c r="B512" s="112"/>
      <c r="C512" s="156"/>
      <c r="D512" s="108" t="s">
        <v>1455</v>
      </c>
      <c r="E512" s="108"/>
      <c r="F512" s="132"/>
      <c r="G512" s="119">
        <v>42583</v>
      </c>
      <c r="H512" s="133" t="s">
        <v>941</v>
      </c>
      <c r="I512" s="134">
        <v>1</v>
      </c>
      <c r="J512" s="135">
        <v>6350</v>
      </c>
      <c r="K512" s="136">
        <v>5721.5</v>
      </c>
      <c r="L512" s="137">
        <v>7840</v>
      </c>
      <c r="M512" s="138">
        <v>0.87</v>
      </c>
      <c r="N512" s="139">
        <v>6820</v>
      </c>
      <c r="O512" s="140"/>
      <c r="P512" s="141"/>
      <c r="Q512" s="142" t="s">
        <v>1580</v>
      </c>
    </row>
    <row r="513" ht="15.75" customHeight="1" spans="1:17">
      <c r="A513" s="115" t="s">
        <v>1592</v>
      </c>
      <c r="B513" s="112"/>
      <c r="C513" s="156"/>
      <c r="D513" s="108" t="s">
        <v>1593</v>
      </c>
      <c r="E513" s="108"/>
      <c r="F513" s="132"/>
      <c r="G513" s="119">
        <v>42614</v>
      </c>
      <c r="H513" s="133" t="s">
        <v>941</v>
      </c>
      <c r="I513" s="134">
        <v>1</v>
      </c>
      <c r="J513" s="135">
        <v>11765</v>
      </c>
      <c r="K513" s="136">
        <v>10647.32</v>
      </c>
      <c r="L513" s="137">
        <v>14520</v>
      </c>
      <c r="M513" s="138">
        <v>0.88</v>
      </c>
      <c r="N513" s="139">
        <v>12780</v>
      </c>
      <c r="O513" s="140"/>
      <c r="P513" s="141"/>
      <c r="Q513" s="142" t="s">
        <v>1580</v>
      </c>
    </row>
    <row r="514" ht="15.75" customHeight="1" spans="1:17">
      <c r="A514" s="115" t="s">
        <v>1594</v>
      </c>
      <c r="B514" s="112"/>
      <c r="C514" s="156"/>
      <c r="D514" s="108" t="s">
        <v>1595</v>
      </c>
      <c r="E514" s="108"/>
      <c r="F514" s="132"/>
      <c r="G514" s="119">
        <v>42614</v>
      </c>
      <c r="H514" s="133" t="s">
        <v>941</v>
      </c>
      <c r="I514" s="134">
        <v>1</v>
      </c>
      <c r="J514" s="135">
        <v>15000</v>
      </c>
      <c r="K514" s="136">
        <v>13574.88</v>
      </c>
      <c r="L514" s="137">
        <v>18510</v>
      </c>
      <c r="M514" s="138">
        <v>0.88</v>
      </c>
      <c r="N514" s="139">
        <v>16290</v>
      </c>
      <c r="O514" s="140"/>
      <c r="P514" s="141"/>
      <c r="Q514" s="142" t="s">
        <v>1580</v>
      </c>
    </row>
    <row r="515" ht="15.75" customHeight="1" spans="1:17">
      <c r="A515" s="115" t="s">
        <v>1596</v>
      </c>
      <c r="B515" s="112"/>
      <c r="C515" s="156"/>
      <c r="D515" s="109" t="s">
        <v>1597</v>
      </c>
      <c r="E515" s="109"/>
      <c r="F515" s="132"/>
      <c r="G515" s="119">
        <v>42339</v>
      </c>
      <c r="H515" s="133" t="s">
        <v>941</v>
      </c>
      <c r="I515" s="134">
        <v>1</v>
      </c>
      <c r="J515" s="135">
        <v>747000</v>
      </c>
      <c r="K515" s="136">
        <v>649422.96</v>
      </c>
      <c r="L515" s="137">
        <v>921630</v>
      </c>
      <c r="M515" s="138">
        <v>0.84</v>
      </c>
      <c r="N515" s="139">
        <v>774170</v>
      </c>
      <c r="O515" s="140"/>
      <c r="P515" s="141"/>
      <c r="Q515" s="142" t="s">
        <v>1580</v>
      </c>
    </row>
    <row r="516" ht="15.75" customHeight="1" spans="1:17">
      <c r="A516" s="115" t="s">
        <v>1598</v>
      </c>
      <c r="B516" s="112"/>
      <c r="C516" s="156"/>
      <c r="D516" s="109" t="s">
        <v>1599</v>
      </c>
      <c r="E516" s="109"/>
      <c r="F516" s="132"/>
      <c r="G516" s="119">
        <v>42675</v>
      </c>
      <c r="H516" s="133" t="s">
        <v>941</v>
      </c>
      <c r="I516" s="134">
        <v>1</v>
      </c>
      <c r="J516" s="135">
        <v>2207348.23</v>
      </c>
      <c r="K516" s="136">
        <v>2015124.99</v>
      </c>
      <c r="L516" s="137">
        <v>2723360</v>
      </c>
      <c r="M516" s="138">
        <v>0.88</v>
      </c>
      <c r="N516" s="139">
        <v>2396560</v>
      </c>
      <c r="O516" s="140"/>
      <c r="P516" s="141"/>
      <c r="Q516" s="142" t="s">
        <v>1580</v>
      </c>
    </row>
    <row r="517" ht="15.75" customHeight="1" spans="1:17">
      <c r="A517" s="115" t="s">
        <v>1600</v>
      </c>
      <c r="B517" s="112"/>
      <c r="C517" s="156"/>
      <c r="D517" s="109" t="s">
        <v>1599</v>
      </c>
      <c r="E517" s="109"/>
      <c r="F517" s="132"/>
      <c r="G517" s="119">
        <v>42675</v>
      </c>
      <c r="H517" s="133" t="s">
        <v>941</v>
      </c>
      <c r="I517" s="134">
        <v>1</v>
      </c>
      <c r="J517" s="135">
        <v>1308553</v>
      </c>
      <c r="K517" s="136">
        <v>1194599.41</v>
      </c>
      <c r="L517" s="137">
        <v>1614450</v>
      </c>
      <c r="M517" s="138">
        <v>0.88</v>
      </c>
      <c r="N517" s="139">
        <v>1420720</v>
      </c>
      <c r="O517" s="140"/>
      <c r="P517" s="141"/>
      <c r="Q517" s="142" t="s">
        <v>1580</v>
      </c>
    </row>
    <row r="518" ht="15.75" customHeight="1" spans="1:17">
      <c r="A518" s="115" t="s">
        <v>1601</v>
      </c>
      <c r="B518" s="112"/>
      <c r="C518" s="156"/>
      <c r="D518" s="109" t="s">
        <v>1602</v>
      </c>
      <c r="E518" s="109"/>
      <c r="F518" s="132"/>
      <c r="G518" s="119">
        <v>42675</v>
      </c>
      <c r="H518" s="133" t="s">
        <v>941</v>
      </c>
      <c r="I518" s="134">
        <v>1</v>
      </c>
      <c r="J518" s="135">
        <v>141264</v>
      </c>
      <c r="K518" s="136">
        <v>128962.26</v>
      </c>
      <c r="L518" s="137">
        <v>174290</v>
      </c>
      <c r="M518" s="138">
        <v>0.88</v>
      </c>
      <c r="N518" s="139">
        <v>153380</v>
      </c>
      <c r="O518" s="140"/>
      <c r="P518" s="141"/>
      <c r="Q518" s="142" t="s">
        <v>1580</v>
      </c>
    </row>
    <row r="519" ht="15.75" customHeight="1" spans="1:17">
      <c r="A519" s="115" t="s">
        <v>1603</v>
      </c>
      <c r="B519" s="112"/>
      <c r="C519" s="156"/>
      <c r="D519" s="108" t="s">
        <v>1270</v>
      </c>
      <c r="E519" s="108"/>
      <c r="F519" s="132"/>
      <c r="G519" s="119">
        <v>42795</v>
      </c>
      <c r="H519" s="133" t="s">
        <v>941</v>
      </c>
      <c r="I519" s="134">
        <v>1</v>
      </c>
      <c r="J519" s="135">
        <v>24000</v>
      </c>
      <c r="K519" s="136">
        <v>22290</v>
      </c>
      <c r="L519" s="137">
        <v>28800</v>
      </c>
      <c r="M519" s="138">
        <v>0.9</v>
      </c>
      <c r="N519" s="139">
        <v>25920</v>
      </c>
      <c r="O519" s="140"/>
      <c r="P519" s="141"/>
      <c r="Q519" s="142" t="s">
        <v>1580</v>
      </c>
    </row>
    <row r="520" ht="15.75" customHeight="1" spans="1:17">
      <c r="A520" s="115" t="s">
        <v>1604</v>
      </c>
      <c r="B520" s="112"/>
      <c r="C520" s="156"/>
      <c r="D520" s="108" t="s">
        <v>1605</v>
      </c>
      <c r="E520" s="108"/>
      <c r="F520" s="132"/>
      <c r="G520" s="119">
        <v>41730</v>
      </c>
      <c r="H520" s="133" t="s">
        <v>941</v>
      </c>
      <c r="I520" s="134">
        <v>1</v>
      </c>
      <c r="J520" s="135">
        <v>2678951</v>
      </c>
      <c r="K520" s="136">
        <v>2116929.46</v>
      </c>
      <c r="L520" s="137">
        <v>3487150</v>
      </c>
      <c r="M520" s="138">
        <v>0.75</v>
      </c>
      <c r="N520" s="139">
        <v>2615360</v>
      </c>
      <c r="O520" s="140"/>
      <c r="P520" s="141"/>
      <c r="Q520" s="142" t="s">
        <v>1606</v>
      </c>
    </row>
    <row r="521" ht="15.75" customHeight="1" spans="1:17">
      <c r="A521" s="115" t="s">
        <v>1607</v>
      </c>
      <c r="B521" s="112"/>
      <c r="C521" s="156"/>
      <c r="D521" s="108" t="s">
        <v>1608</v>
      </c>
      <c r="E521" s="108"/>
      <c r="F521" s="132"/>
      <c r="G521" s="119">
        <v>42036</v>
      </c>
      <c r="H521" s="133" t="s">
        <v>941</v>
      </c>
      <c r="I521" s="134">
        <v>1</v>
      </c>
      <c r="J521" s="135">
        <v>43482</v>
      </c>
      <c r="K521" s="136">
        <v>36080.84</v>
      </c>
      <c r="L521" s="137">
        <v>53650</v>
      </c>
      <c r="M521" s="138">
        <v>0.8</v>
      </c>
      <c r="N521" s="139">
        <v>42920</v>
      </c>
      <c r="O521" s="140"/>
      <c r="P521" s="141"/>
      <c r="Q521" s="142" t="s">
        <v>1606</v>
      </c>
    </row>
    <row r="522" ht="15.75" customHeight="1" spans="1:17">
      <c r="A522" s="115" t="s">
        <v>1609</v>
      </c>
      <c r="B522" s="112"/>
      <c r="C522" s="156"/>
      <c r="D522" s="108" t="s">
        <v>1610</v>
      </c>
      <c r="E522" s="108"/>
      <c r="F522" s="132"/>
      <c r="G522" s="119">
        <v>42339</v>
      </c>
      <c r="H522" s="133" t="s">
        <v>941</v>
      </c>
      <c r="I522" s="134">
        <v>1</v>
      </c>
      <c r="J522" s="135">
        <v>82417</v>
      </c>
      <c r="K522" s="136">
        <v>71651.31</v>
      </c>
      <c r="L522" s="137">
        <v>101680</v>
      </c>
      <c r="M522" s="138">
        <v>0.84</v>
      </c>
      <c r="N522" s="139">
        <v>85410</v>
      </c>
      <c r="O522" s="140"/>
      <c r="P522" s="141"/>
      <c r="Q522" s="142" t="s">
        <v>1606</v>
      </c>
    </row>
    <row r="523" ht="15.75" customHeight="1" spans="1:17">
      <c r="A523" s="115" t="s">
        <v>1611</v>
      </c>
      <c r="B523" s="112"/>
      <c r="C523" s="156"/>
      <c r="D523" s="108" t="s">
        <v>1612</v>
      </c>
      <c r="E523" s="108"/>
      <c r="F523" s="132"/>
      <c r="G523" s="119">
        <v>42552</v>
      </c>
      <c r="H523" s="133" t="s">
        <v>941</v>
      </c>
      <c r="I523" s="134">
        <v>1</v>
      </c>
      <c r="J523" s="135">
        <v>39200</v>
      </c>
      <c r="K523" s="136">
        <v>35165.58</v>
      </c>
      <c r="L523" s="137">
        <v>48360</v>
      </c>
      <c r="M523" s="138">
        <v>0.87</v>
      </c>
      <c r="N523" s="139">
        <v>42070</v>
      </c>
      <c r="O523" s="140"/>
      <c r="P523" s="141"/>
      <c r="Q523" s="143" t="s">
        <v>1606</v>
      </c>
    </row>
    <row r="524" ht="15.75" customHeight="1" spans="1:17">
      <c r="A524" s="115" t="s">
        <v>1613</v>
      </c>
      <c r="B524" s="112"/>
      <c r="C524" s="156"/>
      <c r="D524" s="108" t="s">
        <v>1614</v>
      </c>
      <c r="E524" s="108"/>
      <c r="F524" s="132"/>
      <c r="G524" s="119">
        <v>42614</v>
      </c>
      <c r="H524" s="133" t="s">
        <v>941</v>
      </c>
      <c r="I524" s="134">
        <v>1</v>
      </c>
      <c r="J524" s="135">
        <v>18600</v>
      </c>
      <c r="K524" s="136">
        <v>16832.88</v>
      </c>
      <c r="L524" s="137">
        <v>22950</v>
      </c>
      <c r="M524" s="138">
        <v>0.88</v>
      </c>
      <c r="N524" s="139">
        <v>20200</v>
      </c>
      <c r="O524" s="140"/>
      <c r="P524" s="141"/>
      <c r="Q524" s="142" t="s">
        <v>1606</v>
      </c>
    </row>
    <row r="525" ht="15.75" customHeight="1" spans="1:17">
      <c r="A525" s="115" t="s">
        <v>1615</v>
      </c>
      <c r="B525" s="112"/>
      <c r="C525" s="156"/>
      <c r="D525" s="108" t="s">
        <v>1616</v>
      </c>
      <c r="E525" s="108"/>
      <c r="F525" s="132"/>
      <c r="G525" s="119">
        <v>42583</v>
      </c>
      <c r="H525" s="133" t="s">
        <v>941</v>
      </c>
      <c r="I525" s="134">
        <v>1</v>
      </c>
      <c r="J525" s="135">
        <v>26590</v>
      </c>
      <c r="K525" s="136">
        <v>23958.75</v>
      </c>
      <c r="L525" s="137">
        <v>32810</v>
      </c>
      <c r="M525" s="138">
        <v>0.87</v>
      </c>
      <c r="N525" s="139">
        <v>28540</v>
      </c>
      <c r="O525" s="140"/>
      <c r="P525" s="141"/>
      <c r="Q525" s="142" t="s">
        <v>1606</v>
      </c>
    </row>
    <row r="526" ht="15.75" customHeight="1" spans="1:17">
      <c r="A526" s="115" t="s">
        <v>1617</v>
      </c>
      <c r="B526" s="112"/>
      <c r="C526" s="156"/>
      <c r="D526" s="108" t="s">
        <v>1565</v>
      </c>
      <c r="E526" s="108"/>
      <c r="F526" s="132"/>
      <c r="G526" s="119">
        <v>42614</v>
      </c>
      <c r="H526" s="133" t="s">
        <v>941</v>
      </c>
      <c r="I526" s="134">
        <v>1</v>
      </c>
      <c r="J526" s="135">
        <v>13206</v>
      </c>
      <c r="K526" s="136">
        <v>11951.52</v>
      </c>
      <c r="L526" s="137">
        <v>16290</v>
      </c>
      <c r="M526" s="138">
        <v>0.88</v>
      </c>
      <c r="N526" s="139">
        <v>14340</v>
      </c>
      <c r="O526" s="140"/>
      <c r="P526" s="141"/>
      <c r="Q526" s="142" t="s">
        <v>1606</v>
      </c>
    </row>
    <row r="527" ht="15.75" customHeight="1" spans="1:17">
      <c r="A527" s="115" t="s">
        <v>1618</v>
      </c>
      <c r="B527" s="112"/>
      <c r="C527" s="159"/>
      <c r="D527" s="108" t="s">
        <v>1619</v>
      </c>
      <c r="E527" s="108"/>
      <c r="F527" s="132"/>
      <c r="G527" s="119">
        <v>42887</v>
      </c>
      <c r="H527" s="133" t="s">
        <v>941</v>
      </c>
      <c r="I527" s="134">
        <v>1</v>
      </c>
      <c r="J527" s="135">
        <v>75000</v>
      </c>
      <c r="K527" s="136">
        <v>70546.8</v>
      </c>
      <c r="L527" s="137">
        <v>89990</v>
      </c>
      <c r="M527" s="138">
        <v>0.91</v>
      </c>
      <c r="N527" s="139">
        <v>81890</v>
      </c>
      <c r="O527" s="140"/>
      <c r="P527" s="141"/>
      <c r="Q527" s="142" t="s">
        <v>1606</v>
      </c>
    </row>
    <row r="528" s="77" customFormat="1" ht="15.75" customHeight="1" spans="1:17">
      <c r="A528" s="115" t="s">
        <v>1620</v>
      </c>
      <c r="B528" s="163"/>
      <c r="C528" s="163"/>
      <c r="D528" s="146" t="s">
        <v>1621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1622</v>
      </c>
      <c r="B529" s="116" t="s">
        <v>1623</v>
      </c>
      <c r="C529" s="117" t="s">
        <v>1624</v>
      </c>
      <c r="D529" s="14" t="s">
        <v>1625</v>
      </c>
      <c r="E529" s="14">
        <v>1</v>
      </c>
      <c r="F529" s="14" t="s">
        <v>839</v>
      </c>
      <c r="G529" s="119">
        <v>42795</v>
      </c>
      <c r="H529" s="61" t="s">
        <v>840</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1626</v>
      </c>
      <c r="B530" s="116"/>
      <c r="C530" s="156"/>
      <c r="D530" s="14" t="s">
        <v>1625</v>
      </c>
      <c r="E530" s="14">
        <v>2</v>
      </c>
      <c r="F530" s="14" t="s">
        <v>839</v>
      </c>
      <c r="G530" s="119">
        <v>42795</v>
      </c>
      <c r="H530" s="61" t="s">
        <v>840</v>
      </c>
      <c r="I530" s="120">
        <v>525</v>
      </c>
      <c r="J530" s="129"/>
      <c r="K530" s="129"/>
      <c r="L530" s="122">
        <v>328750</v>
      </c>
      <c r="M530" s="123">
        <v>0.87</v>
      </c>
      <c r="N530" s="122">
        <v>286010</v>
      </c>
      <c r="O530" s="124"/>
      <c r="P530" s="125">
        <f t="shared" si="9"/>
        <v>626</v>
      </c>
      <c r="Q530" s="126" t="s">
        <v>485</v>
      </c>
    </row>
    <row r="531" s="2" customFormat="1" ht="15.75" customHeight="1" spans="1:18">
      <c r="A531" s="115" t="s">
        <v>1627</v>
      </c>
      <c r="B531" s="116"/>
      <c r="C531" s="156"/>
      <c r="D531" s="14" t="s">
        <v>1625</v>
      </c>
      <c r="E531" s="14">
        <v>3</v>
      </c>
      <c r="F531" s="14" t="s">
        <v>839</v>
      </c>
      <c r="G531" s="119">
        <v>42795</v>
      </c>
      <c r="H531" s="61" t="s">
        <v>840</v>
      </c>
      <c r="I531" s="120">
        <v>525</v>
      </c>
      <c r="J531" s="129"/>
      <c r="K531" s="129"/>
      <c r="L531" s="122">
        <v>328750</v>
      </c>
      <c r="M531" s="123">
        <v>0.87</v>
      </c>
      <c r="N531" s="122">
        <v>286010</v>
      </c>
      <c r="O531" s="124"/>
      <c r="P531" s="125">
        <f t="shared" si="9"/>
        <v>626</v>
      </c>
      <c r="Q531" s="126" t="s">
        <v>485</v>
      </c>
    </row>
    <row r="532" s="2" customFormat="1" ht="15.75" customHeight="1" spans="1:18">
      <c r="A532" s="115" t="s">
        <v>1628</v>
      </c>
      <c r="B532" s="116"/>
      <c r="C532" s="156"/>
      <c r="D532" s="14" t="s">
        <v>1625</v>
      </c>
      <c r="E532" s="14">
        <v>4</v>
      </c>
      <c r="F532" s="14" t="s">
        <v>839</v>
      </c>
      <c r="G532" s="119">
        <v>42795</v>
      </c>
      <c r="H532" s="61" t="s">
        <v>840</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1629</v>
      </c>
      <c r="B533" s="116"/>
      <c r="C533" s="156"/>
      <c r="D533" s="14" t="s">
        <v>1625</v>
      </c>
      <c r="E533" s="14">
        <v>5</v>
      </c>
      <c r="F533" s="14" t="s">
        <v>839</v>
      </c>
      <c r="G533" s="119">
        <v>42795</v>
      </c>
      <c r="H533" s="61" t="s">
        <v>840</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1630</v>
      </c>
      <c r="B534" s="116"/>
      <c r="C534" s="156"/>
      <c r="D534" s="14" t="s">
        <v>1625</v>
      </c>
      <c r="E534" s="14">
        <v>6</v>
      </c>
      <c r="F534" s="14" t="s">
        <v>839</v>
      </c>
      <c r="G534" s="119">
        <v>42795</v>
      </c>
      <c r="H534" s="61" t="s">
        <v>840</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1631</v>
      </c>
      <c r="B535" s="116"/>
      <c r="C535" s="156"/>
      <c r="D535" s="14" t="s">
        <v>1625</v>
      </c>
      <c r="E535" s="14">
        <v>7</v>
      </c>
      <c r="F535" s="14" t="s">
        <v>839</v>
      </c>
      <c r="G535" s="119">
        <v>42795</v>
      </c>
      <c r="H535" s="61" t="s">
        <v>840</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1632</v>
      </c>
      <c r="B536" s="116"/>
      <c r="C536" s="156"/>
      <c r="D536" s="14" t="s">
        <v>1625</v>
      </c>
      <c r="E536" s="14">
        <v>8</v>
      </c>
      <c r="F536" s="14" t="s">
        <v>839</v>
      </c>
      <c r="G536" s="119">
        <v>42795</v>
      </c>
      <c r="H536" s="61" t="s">
        <v>840</v>
      </c>
      <c r="I536" s="120">
        <v>525</v>
      </c>
      <c r="J536" s="129"/>
      <c r="K536" s="129"/>
      <c r="L536" s="122">
        <v>328750</v>
      </c>
      <c r="M536" s="123">
        <v>0.87</v>
      </c>
      <c r="N536" s="122">
        <v>286010</v>
      </c>
      <c r="O536" s="124"/>
      <c r="P536" s="125">
        <f t="shared" si="9"/>
        <v>626</v>
      </c>
      <c r="Q536" s="126" t="s">
        <v>485</v>
      </c>
    </row>
    <row r="537" s="75" customFormat="1" ht="15.75" customHeight="1" spans="1:18">
      <c r="A537" s="115" t="s">
        <v>1633</v>
      </c>
      <c r="B537" s="116"/>
      <c r="C537" s="156"/>
      <c r="D537" s="14" t="s">
        <v>1625</v>
      </c>
      <c r="E537" s="14">
        <v>9</v>
      </c>
      <c r="F537" s="14" t="s">
        <v>839</v>
      </c>
      <c r="G537" s="119">
        <v>42795</v>
      </c>
      <c r="H537" s="61" t="s">
        <v>840</v>
      </c>
      <c r="I537" s="120">
        <v>525</v>
      </c>
      <c r="J537" s="129"/>
      <c r="K537" s="129"/>
      <c r="L537" s="122">
        <v>328750</v>
      </c>
      <c r="M537" s="123">
        <v>0.87</v>
      </c>
      <c r="N537" s="122">
        <v>286010</v>
      </c>
      <c r="O537" s="124"/>
      <c r="P537" s="125">
        <f t="shared" si="9"/>
        <v>626</v>
      </c>
      <c r="Q537" s="126" t="s">
        <v>485</v>
      </c>
    </row>
    <row r="538" s="2" customFormat="1" ht="15.75" customHeight="1" spans="1:18">
      <c r="A538" s="115" t="s">
        <v>1634</v>
      </c>
      <c r="B538" s="116"/>
      <c r="C538" s="156"/>
      <c r="D538" s="14" t="s">
        <v>1625</v>
      </c>
      <c r="E538" s="14">
        <v>10</v>
      </c>
      <c r="F538" s="14" t="s">
        <v>839</v>
      </c>
      <c r="G538" s="119">
        <v>42795</v>
      </c>
      <c r="H538" s="61" t="s">
        <v>840</v>
      </c>
      <c r="I538" s="120">
        <v>525</v>
      </c>
      <c r="J538" s="129"/>
      <c r="K538" s="129"/>
      <c r="L538" s="122">
        <v>328750</v>
      </c>
      <c r="M538" s="123">
        <v>0.87</v>
      </c>
      <c r="N538" s="122">
        <v>286010</v>
      </c>
      <c r="O538" s="124"/>
      <c r="P538" s="125">
        <f t="shared" si="9"/>
        <v>626</v>
      </c>
      <c r="Q538" s="126" t="s">
        <v>485</v>
      </c>
    </row>
    <row r="539" s="2" customFormat="1" ht="15.75" customHeight="1" spans="1:18">
      <c r="A539" s="115" t="s">
        <v>1635</v>
      </c>
      <c r="B539" s="116"/>
      <c r="C539" s="156"/>
      <c r="D539" s="14" t="s">
        <v>847</v>
      </c>
      <c r="E539" s="14">
        <v>1</v>
      </c>
      <c r="F539" s="14" t="s">
        <v>839</v>
      </c>
      <c r="G539" s="119">
        <v>42795</v>
      </c>
      <c r="H539" s="61" t="s">
        <v>840</v>
      </c>
      <c r="I539" s="120">
        <v>859</v>
      </c>
      <c r="J539" s="129"/>
      <c r="K539" s="129"/>
      <c r="L539" s="122">
        <v>537900</v>
      </c>
      <c r="M539" s="123">
        <v>0.87</v>
      </c>
      <c r="N539" s="122">
        <v>467970</v>
      </c>
      <c r="O539" s="124"/>
      <c r="P539" s="125">
        <f t="shared" si="9"/>
        <v>626</v>
      </c>
      <c r="Q539" s="126" t="s">
        <v>485</v>
      </c>
    </row>
    <row r="540" s="2" customFormat="1" ht="15.75" customHeight="1" spans="1:18">
      <c r="A540" s="115" t="s">
        <v>1636</v>
      </c>
      <c r="B540" s="116"/>
      <c r="C540" s="156"/>
      <c r="D540" s="14" t="s">
        <v>847</v>
      </c>
      <c r="E540" s="14">
        <v>2</v>
      </c>
      <c r="F540" s="14" t="s">
        <v>839</v>
      </c>
      <c r="G540" s="119">
        <v>42795</v>
      </c>
      <c r="H540" s="61" t="s">
        <v>840</v>
      </c>
      <c r="I540" s="120">
        <v>859</v>
      </c>
      <c r="J540" s="129"/>
      <c r="K540" s="129"/>
      <c r="L540" s="122">
        <v>537900</v>
      </c>
      <c r="M540" s="123">
        <v>0.87</v>
      </c>
      <c r="N540" s="122">
        <v>467970</v>
      </c>
      <c r="O540" s="124"/>
      <c r="P540" s="125">
        <f t="shared" si="9"/>
        <v>626</v>
      </c>
      <c r="Q540" s="126" t="s">
        <v>485</v>
      </c>
    </row>
    <row r="541" s="2" customFormat="1" ht="15.75" customHeight="1" spans="1:18">
      <c r="A541" s="115" t="s">
        <v>1637</v>
      </c>
      <c r="B541" s="116"/>
      <c r="C541" s="156"/>
      <c r="D541" s="14" t="s">
        <v>847</v>
      </c>
      <c r="E541" s="14">
        <v>3</v>
      </c>
      <c r="F541" s="14" t="s">
        <v>839</v>
      </c>
      <c r="G541" s="119">
        <v>42795</v>
      </c>
      <c r="H541" s="61" t="s">
        <v>840</v>
      </c>
      <c r="I541" s="120">
        <v>859</v>
      </c>
      <c r="J541" s="129"/>
      <c r="K541" s="129"/>
      <c r="L541" s="122">
        <v>537900</v>
      </c>
      <c r="M541" s="123">
        <v>0.87</v>
      </c>
      <c r="N541" s="122">
        <v>467970</v>
      </c>
      <c r="O541" s="124"/>
      <c r="P541" s="125">
        <f t="shared" si="9"/>
        <v>626</v>
      </c>
      <c r="Q541" s="126" t="s">
        <v>485</v>
      </c>
    </row>
    <row r="542" s="2" customFormat="1" ht="15.75" customHeight="1" spans="1:18">
      <c r="A542" s="115" t="s">
        <v>1638</v>
      </c>
      <c r="B542" s="116"/>
      <c r="C542" s="156"/>
      <c r="D542" s="14" t="s">
        <v>847</v>
      </c>
      <c r="E542" s="14">
        <v>4</v>
      </c>
      <c r="F542" s="14" t="s">
        <v>839</v>
      </c>
      <c r="G542" s="119">
        <v>42795</v>
      </c>
      <c r="H542" s="61" t="s">
        <v>840</v>
      </c>
      <c r="I542" s="120">
        <v>859</v>
      </c>
      <c r="J542" s="129"/>
      <c r="K542" s="129"/>
      <c r="L542" s="122">
        <v>537900</v>
      </c>
      <c r="M542" s="123">
        <v>0.87</v>
      </c>
      <c r="N542" s="122">
        <v>467970</v>
      </c>
      <c r="O542" s="124"/>
      <c r="P542" s="125">
        <f t="shared" si="9"/>
        <v>626</v>
      </c>
      <c r="Q542" s="126" t="s">
        <v>485</v>
      </c>
    </row>
    <row r="543" s="2" customFormat="1" ht="15.75" customHeight="1" spans="1:18">
      <c r="A543" s="115" t="s">
        <v>1639</v>
      </c>
      <c r="B543" s="116"/>
      <c r="C543" s="156"/>
      <c r="D543" s="14" t="s">
        <v>847</v>
      </c>
      <c r="E543" s="14">
        <v>5</v>
      </c>
      <c r="F543" s="14" t="s">
        <v>839</v>
      </c>
      <c r="G543" s="119">
        <v>42795</v>
      </c>
      <c r="H543" s="61" t="s">
        <v>840</v>
      </c>
      <c r="I543" s="120">
        <v>859</v>
      </c>
      <c r="J543" s="129"/>
      <c r="K543" s="129"/>
      <c r="L543" s="122">
        <v>537900</v>
      </c>
      <c r="M543" s="123">
        <v>0.87</v>
      </c>
      <c r="N543" s="122">
        <v>467970</v>
      </c>
      <c r="O543" s="124"/>
      <c r="P543" s="125">
        <f t="shared" si="9"/>
        <v>626</v>
      </c>
      <c r="Q543" s="126" t="s">
        <v>485</v>
      </c>
    </row>
    <row r="544" s="2" customFormat="1" ht="15.75" customHeight="1" spans="1:18">
      <c r="A544" s="115" t="s">
        <v>1640</v>
      </c>
      <c r="B544" s="116"/>
      <c r="C544" s="156"/>
      <c r="D544" s="14" t="s">
        <v>847</v>
      </c>
      <c r="E544" s="14">
        <v>6</v>
      </c>
      <c r="F544" s="14" t="s">
        <v>839</v>
      </c>
      <c r="G544" s="119">
        <v>42795</v>
      </c>
      <c r="H544" s="61" t="s">
        <v>840</v>
      </c>
      <c r="I544" s="120">
        <v>859</v>
      </c>
      <c r="J544" s="129"/>
      <c r="K544" s="129"/>
      <c r="L544" s="122">
        <v>537900</v>
      </c>
      <c r="M544" s="123">
        <v>0.87</v>
      </c>
      <c r="N544" s="122">
        <v>467970</v>
      </c>
      <c r="O544" s="124"/>
      <c r="P544" s="125">
        <f t="shared" si="9"/>
        <v>626</v>
      </c>
      <c r="Q544" s="126" t="s">
        <v>485</v>
      </c>
    </row>
    <row r="545" s="2" customFormat="1" ht="15.75" customHeight="1" spans="1:17">
      <c r="A545" s="115" t="s">
        <v>1641</v>
      </c>
      <c r="B545" s="116"/>
      <c r="C545" s="156"/>
      <c r="D545" s="14" t="s">
        <v>847</v>
      </c>
      <c r="E545" s="14">
        <v>7</v>
      </c>
      <c r="F545" s="14" t="s">
        <v>839</v>
      </c>
      <c r="G545" s="119">
        <v>42795</v>
      </c>
      <c r="H545" s="61" t="s">
        <v>840</v>
      </c>
      <c r="I545" s="120">
        <v>859</v>
      </c>
      <c r="J545" s="129"/>
      <c r="K545" s="129"/>
      <c r="L545" s="122">
        <v>537900</v>
      </c>
      <c r="M545" s="123">
        <v>0.87</v>
      </c>
      <c r="N545" s="122">
        <v>467970</v>
      </c>
      <c r="O545" s="124"/>
      <c r="P545" s="125">
        <f t="shared" si="9"/>
        <v>626</v>
      </c>
      <c r="Q545" s="126" t="s">
        <v>485</v>
      </c>
    </row>
    <row r="546" s="2" customFormat="1" ht="15.75" customHeight="1" spans="1:17">
      <c r="A546" s="115" t="s">
        <v>1642</v>
      </c>
      <c r="B546" s="116"/>
      <c r="C546" s="156"/>
      <c r="D546" s="14" t="s">
        <v>847</v>
      </c>
      <c r="E546" s="14">
        <v>8</v>
      </c>
      <c r="F546" s="14" t="s">
        <v>839</v>
      </c>
      <c r="G546" s="119">
        <v>42795</v>
      </c>
      <c r="H546" s="61" t="s">
        <v>840</v>
      </c>
      <c r="I546" s="120">
        <v>859</v>
      </c>
      <c r="J546" s="129"/>
      <c r="K546" s="129"/>
      <c r="L546" s="122">
        <v>537900</v>
      </c>
      <c r="M546" s="123">
        <v>0.87</v>
      </c>
      <c r="N546" s="122">
        <v>467970</v>
      </c>
      <c r="O546" s="124"/>
      <c r="P546" s="125">
        <f t="shared" si="9"/>
        <v>626</v>
      </c>
      <c r="Q546" s="126" t="s">
        <v>485</v>
      </c>
    </row>
    <row r="547" s="2" customFormat="1" ht="15.75" customHeight="1" spans="1:17">
      <c r="A547" s="115" t="s">
        <v>1643</v>
      </c>
      <c r="B547" s="116"/>
      <c r="C547" s="156"/>
      <c r="D547" s="14" t="s">
        <v>1625</v>
      </c>
      <c r="E547" s="14">
        <v>1</v>
      </c>
      <c r="F547" s="14" t="s">
        <v>839</v>
      </c>
      <c r="G547" s="119">
        <v>42795</v>
      </c>
      <c r="H547" s="61" t="s">
        <v>840</v>
      </c>
      <c r="I547" s="120">
        <v>525</v>
      </c>
      <c r="J547" s="129"/>
      <c r="K547" s="129"/>
      <c r="L547" s="122">
        <v>328750</v>
      </c>
      <c r="M547" s="123">
        <v>0.87</v>
      </c>
      <c r="N547" s="122">
        <v>286010</v>
      </c>
      <c r="O547" s="124"/>
      <c r="P547" s="125">
        <f t="shared" si="9"/>
        <v>626</v>
      </c>
      <c r="Q547" s="126" t="s">
        <v>485</v>
      </c>
    </row>
    <row r="548" s="2" customFormat="1" ht="15.75" customHeight="1" spans="1:17">
      <c r="A548" s="115" t="s">
        <v>1644</v>
      </c>
      <c r="B548" s="116"/>
      <c r="C548" s="156"/>
      <c r="D548" s="14" t="s">
        <v>1625</v>
      </c>
      <c r="E548" s="14">
        <v>2</v>
      </c>
      <c r="F548" s="14" t="s">
        <v>839</v>
      </c>
      <c r="G548" s="119">
        <v>42795</v>
      </c>
      <c r="H548" s="61" t="s">
        <v>840</v>
      </c>
      <c r="I548" s="166">
        <v>525</v>
      </c>
      <c r="J548" s="129"/>
      <c r="K548" s="129"/>
      <c r="L548" s="122">
        <v>328750</v>
      </c>
      <c r="M548" s="123">
        <v>0.87</v>
      </c>
      <c r="N548" s="122">
        <v>286010</v>
      </c>
      <c r="O548" s="124"/>
      <c r="P548" s="125">
        <f t="shared" si="9"/>
        <v>626</v>
      </c>
      <c r="Q548" s="126" t="s">
        <v>485</v>
      </c>
    </row>
    <row r="549" s="2" customFormat="1" ht="15.75" customHeight="1" spans="1:17">
      <c r="A549" s="115" t="s">
        <v>1645</v>
      </c>
      <c r="B549" s="116"/>
      <c r="C549" s="156"/>
      <c r="D549" s="14" t="s">
        <v>1625</v>
      </c>
      <c r="E549" s="14">
        <v>3</v>
      </c>
      <c r="F549" s="14" t="s">
        <v>839</v>
      </c>
      <c r="G549" s="119">
        <v>42795</v>
      </c>
      <c r="H549" s="61" t="s">
        <v>840</v>
      </c>
      <c r="I549" s="166">
        <v>525</v>
      </c>
      <c r="J549" s="129"/>
      <c r="K549" s="129"/>
      <c r="L549" s="122">
        <v>328750</v>
      </c>
      <c r="M549" s="123">
        <v>0.87</v>
      </c>
      <c r="N549" s="122">
        <v>286010</v>
      </c>
      <c r="O549" s="124"/>
      <c r="P549" s="125">
        <f t="shared" si="9"/>
        <v>626</v>
      </c>
      <c r="Q549" s="126" t="s">
        <v>485</v>
      </c>
    </row>
    <row r="550" s="2" customFormat="1" ht="15.75" customHeight="1" spans="1:17">
      <c r="A550" s="115" t="s">
        <v>1646</v>
      </c>
      <c r="B550" s="116"/>
      <c r="C550" s="156"/>
      <c r="D550" s="14" t="s">
        <v>1625</v>
      </c>
      <c r="E550" s="14">
        <v>4</v>
      </c>
      <c r="F550" s="14" t="s">
        <v>839</v>
      </c>
      <c r="G550" s="119">
        <v>42795</v>
      </c>
      <c r="H550" s="61" t="s">
        <v>840</v>
      </c>
      <c r="I550" s="120">
        <v>525</v>
      </c>
      <c r="J550" s="129"/>
      <c r="K550" s="129"/>
      <c r="L550" s="122">
        <v>328750</v>
      </c>
      <c r="M550" s="123">
        <v>0.87</v>
      </c>
      <c r="N550" s="122">
        <v>286010</v>
      </c>
      <c r="O550" s="124"/>
      <c r="P550" s="125">
        <f t="shared" si="9"/>
        <v>626</v>
      </c>
      <c r="Q550" s="126" t="s">
        <v>485</v>
      </c>
    </row>
    <row r="551" s="2" customFormat="1" ht="15.75" customHeight="1" spans="1:17">
      <c r="A551" s="115" t="s">
        <v>1647</v>
      </c>
      <c r="B551" s="116"/>
      <c r="C551" s="156"/>
      <c r="D551" s="14" t="s">
        <v>1625</v>
      </c>
      <c r="E551" s="14">
        <v>5</v>
      </c>
      <c r="F551" s="14" t="s">
        <v>839</v>
      </c>
      <c r="G551" s="119">
        <v>42795</v>
      </c>
      <c r="H551" s="61" t="s">
        <v>840</v>
      </c>
      <c r="I551" s="120">
        <v>525</v>
      </c>
      <c r="J551" s="129"/>
      <c r="K551" s="129"/>
      <c r="L551" s="122">
        <v>328750</v>
      </c>
      <c r="M551" s="123">
        <v>0.87</v>
      </c>
      <c r="N551" s="122">
        <v>286010</v>
      </c>
      <c r="O551" s="124"/>
      <c r="P551" s="125">
        <f t="shared" si="9"/>
        <v>626</v>
      </c>
      <c r="Q551" s="126" t="s">
        <v>485</v>
      </c>
    </row>
    <row r="552" s="75" customFormat="1" ht="15.75" customHeight="1" spans="1:17">
      <c r="A552" s="115" t="s">
        <v>1648</v>
      </c>
      <c r="B552" s="116"/>
      <c r="C552" s="156"/>
      <c r="D552" s="14" t="s">
        <v>1625</v>
      </c>
      <c r="E552" s="14">
        <v>6</v>
      </c>
      <c r="F552" s="14" t="s">
        <v>839</v>
      </c>
      <c r="G552" s="119">
        <v>42795</v>
      </c>
      <c r="H552" s="61" t="s">
        <v>840</v>
      </c>
      <c r="I552" s="120">
        <v>525</v>
      </c>
      <c r="J552" s="129"/>
      <c r="K552" s="129"/>
      <c r="L552" s="122">
        <v>328750</v>
      </c>
      <c r="M552" s="123">
        <v>0.87</v>
      </c>
      <c r="N552" s="122">
        <v>286010</v>
      </c>
      <c r="O552" s="124"/>
      <c r="P552" s="125">
        <f t="shared" si="9"/>
        <v>626</v>
      </c>
      <c r="Q552" s="126" t="s">
        <v>485</v>
      </c>
    </row>
    <row r="553" s="2" customFormat="1" ht="15.75" customHeight="1" spans="1:17">
      <c r="A553" s="115" t="s">
        <v>1649</v>
      </c>
      <c r="B553" s="116"/>
      <c r="C553" s="156"/>
      <c r="D553" s="14" t="s">
        <v>1625</v>
      </c>
      <c r="E553" s="14">
        <v>7</v>
      </c>
      <c r="F553" s="14" t="s">
        <v>839</v>
      </c>
      <c r="G553" s="119">
        <v>42795</v>
      </c>
      <c r="H553" s="61" t="s">
        <v>840</v>
      </c>
      <c r="I553" s="120">
        <v>525</v>
      </c>
      <c r="J553" s="129"/>
      <c r="K553" s="129"/>
      <c r="L553" s="122">
        <v>328750</v>
      </c>
      <c r="M553" s="123">
        <v>0.87</v>
      </c>
      <c r="N553" s="122">
        <v>286010</v>
      </c>
      <c r="O553" s="124"/>
      <c r="P553" s="125">
        <f t="shared" si="9"/>
        <v>626</v>
      </c>
      <c r="Q553" s="126" t="s">
        <v>485</v>
      </c>
    </row>
    <row r="554" s="2" customFormat="1" ht="15.75" customHeight="1" spans="1:17">
      <c r="A554" s="115" t="s">
        <v>1650</v>
      </c>
      <c r="B554" s="116"/>
      <c r="C554" s="156"/>
      <c r="D554" s="14" t="s">
        <v>1625</v>
      </c>
      <c r="E554" s="14">
        <v>8</v>
      </c>
      <c r="F554" s="14" t="s">
        <v>839</v>
      </c>
      <c r="G554" s="119">
        <v>42795</v>
      </c>
      <c r="H554" s="61" t="s">
        <v>840</v>
      </c>
      <c r="I554" s="120">
        <v>525</v>
      </c>
      <c r="J554" s="129"/>
      <c r="K554" s="129"/>
      <c r="L554" s="122">
        <v>328750</v>
      </c>
      <c r="M554" s="123">
        <v>0.87</v>
      </c>
      <c r="N554" s="122">
        <v>286010</v>
      </c>
      <c r="O554" s="124"/>
      <c r="P554" s="125">
        <f t="shared" si="9"/>
        <v>626</v>
      </c>
      <c r="Q554" s="126" t="s">
        <v>485</v>
      </c>
    </row>
    <row r="555" s="2" customFormat="1" ht="15.75" customHeight="1" spans="1:17">
      <c r="A555" s="115" t="s">
        <v>1651</v>
      </c>
      <c r="B555" s="116"/>
      <c r="C555" s="156"/>
      <c r="D555" s="14" t="s">
        <v>1625</v>
      </c>
      <c r="E555" s="14">
        <v>9</v>
      </c>
      <c r="F555" s="14" t="s">
        <v>839</v>
      </c>
      <c r="G555" s="119">
        <v>42795</v>
      </c>
      <c r="H555" s="61" t="s">
        <v>840</v>
      </c>
      <c r="I555" s="120">
        <v>525</v>
      </c>
      <c r="J555" s="129"/>
      <c r="K555" s="129"/>
      <c r="L555" s="122">
        <v>328750</v>
      </c>
      <c r="M555" s="123">
        <v>0.87</v>
      </c>
      <c r="N555" s="122">
        <v>286010</v>
      </c>
      <c r="O555" s="124"/>
      <c r="P555" s="125">
        <f t="shared" si="9"/>
        <v>626</v>
      </c>
      <c r="Q555" s="126" t="s">
        <v>485</v>
      </c>
    </row>
    <row r="556" s="2" customFormat="1" ht="15.75" customHeight="1" spans="1:17">
      <c r="A556" s="115" t="s">
        <v>1652</v>
      </c>
      <c r="B556" s="116"/>
      <c r="C556" s="156"/>
      <c r="D556" s="14" t="s">
        <v>1625</v>
      </c>
      <c r="E556" s="14">
        <v>10</v>
      </c>
      <c r="F556" s="14" t="s">
        <v>839</v>
      </c>
      <c r="G556" s="119">
        <v>42795</v>
      </c>
      <c r="H556" s="61" t="s">
        <v>840</v>
      </c>
      <c r="I556" s="120">
        <v>525</v>
      </c>
      <c r="J556" s="129"/>
      <c r="K556" s="129"/>
      <c r="L556" s="122">
        <v>328750</v>
      </c>
      <c r="M556" s="123">
        <v>0.87</v>
      </c>
      <c r="N556" s="122">
        <v>286010</v>
      </c>
      <c r="O556" s="124"/>
      <c r="P556" s="125">
        <f t="shared" si="9"/>
        <v>626</v>
      </c>
      <c r="Q556" s="126" t="s">
        <v>485</v>
      </c>
    </row>
    <row r="557" s="2" customFormat="1" ht="15.75" customHeight="1" spans="1:17">
      <c r="A557" s="115" t="s">
        <v>1653</v>
      </c>
      <c r="B557" s="116"/>
      <c r="C557" s="156"/>
      <c r="D557" s="14" t="s">
        <v>847</v>
      </c>
      <c r="E557" s="14">
        <v>1</v>
      </c>
      <c r="F557" s="14" t="s">
        <v>839</v>
      </c>
      <c r="G557" s="119">
        <v>42795</v>
      </c>
      <c r="H557" s="61" t="s">
        <v>840</v>
      </c>
      <c r="I557" s="120">
        <v>859</v>
      </c>
      <c r="J557" s="129"/>
      <c r="K557" s="129"/>
      <c r="L557" s="122">
        <v>537900</v>
      </c>
      <c r="M557" s="123">
        <v>0.87</v>
      </c>
      <c r="N557" s="122">
        <v>467970</v>
      </c>
      <c r="O557" s="124"/>
      <c r="P557" s="125">
        <f t="shared" si="9"/>
        <v>626</v>
      </c>
      <c r="Q557" s="126" t="s">
        <v>485</v>
      </c>
    </row>
    <row r="558" s="2" customFormat="1" ht="15.75" customHeight="1" spans="1:17">
      <c r="A558" s="115" t="s">
        <v>1654</v>
      </c>
      <c r="B558" s="116"/>
      <c r="C558" s="156"/>
      <c r="D558" s="14" t="s">
        <v>847</v>
      </c>
      <c r="E558" s="14">
        <v>2</v>
      </c>
      <c r="F558" s="14" t="s">
        <v>839</v>
      </c>
      <c r="G558" s="119">
        <v>42795</v>
      </c>
      <c r="H558" s="61" t="s">
        <v>840</v>
      </c>
      <c r="I558" s="120">
        <v>859</v>
      </c>
      <c r="J558" s="129"/>
      <c r="K558" s="129"/>
      <c r="L558" s="122">
        <v>537900</v>
      </c>
      <c r="M558" s="123">
        <v>0.87</v>
      </c>
      <c r="N558" s="122">
        <v>467970</v>
      </c>
      <c r="O558" s="124"/>
      <c r="P558" s="125">
        <f t="shared" si="9"/>
        <v>626</v>
      </c>
      <c r="Q558" s="126" t="s">
        <v>485</v>
      </c>
    </row>
    <row r="559" s="2" customFormat="1" ht="15.75" customHeight="1" spans="1:17">
      <c r="A559" s="115" t="s">
        <v>1655</v>
      </c>
      <c r="B559" s="116"/>
      <c r="C559" s="156"/>
      <c r="D559" s="14" t="s">
        <v>847</v>
      </c>
      <c r="E559" s="14">
        <v>3</v>
      </c>
      <c r="F559" s="14" t="s">
        <v>839</v>
      </c>
      <c r="G559" s="119">
        <v>42795</v>
      </c>
      <c r="H559" s="61" t="s">
        <v>840</v>
      </c>
      <c r="I559" s="120">
        <v>859</v>
      </c>
      <c r="J559" s="129"/>
      <c r="K559" s="129"/>
      <c r="L559" s="122">
        <v>537900</v>
      </c>
      <c r="M559" s="123">
        <v>0.87</v>
      </c>
      <c r="N559" s="122">
        <v>467970</v>
      </c>
      <c r="O559" s="124"/>
      <c r="P559" s="125">
        <f t="shared" si="9"/>
        <v>626</v>
      </c>
      <c r="Q559" s="126" t="s">
        <v>485</v>
      </c>
    </row>
    <row r="560" s="2" customFormat="1" ht="15.75" customHeight="1" spans="1:17">
      <c r="A560" s="115" t="s">
        <v>1656</v>
      </c>
      <c r="B560" s="116"/>
      <c r="C560" s="156"/>
      <c r="D560" s="14" t="s">
        <v>847</v>
      </c>
      <c r="E560" s="14">
        <v>4</v>
      </c>
      <c r="F560" s="14" t="s">
        <v>839</v>
      </c>
      <c r="G560" s="119">
        <v>42795</v>
      </c>
      <c r="H560" s="61" t="s">
        <v>840</v>
      </c>
      <c r="I560" s="120">
        <v>859</v>
      </c>
      <c r="J560" s="129"/>
      <c r="K560" s="129"/>
      <c r="L560" s="122">
        <v>537900</v>
      </c>
      <c r="M560" s="123">
        <v>0.87</v>
      </c>
      <c r="N560" s="122">
        <v>467970</v>
      </c>
      <c r="O560" s="124"/>
      <c r="P560" s="125">
        <f t="shared" si="9"/>
        <v>626</v>
      </c>
      <c r="Q560" s="126" t="s">
        <v>485</v>
      </c>
    </row>
    <row r="561" s="2" customFormat="1" ht="15.75" customHeight="1" spans="1:17">
      <c r="A561" s="115" t="s">
        <v>1657</v>
      </c>
      <c r="B561" s="116"/>
      <c r="C561" s="156"/>
      <c r="D561" s="14" t="s">
        <v>847</v>
      </c>
      <c r="E561" s="14">
        <v>5</v>
      </c>
      <c r="F561" s="14" t="s">
        <v>839</v>
      </c>
      <c r="G561" s="119">
        <v>42795</v>
      </c>
      <c r="H561" s="61" t="s">
        <v>840</v>
      </c>
      <c r="I561" s="120">
        <v>859</v>
      </c>
      <c r="J561" s="129"/>
      <c r="K561" s="129"/>
      <c r="L561" s="122">
        <v>537900</v>
      </c>
      <c r="M561" s="123">
        <v>0.87</v>
      </c>
      <c r="N561" s="122">
        <v>467970</v>
      </c>
      <c r="O561" s="124"/>
      <c r="P561" s="125">
        <f t="shared" si="9"/>
        <v>626</v>
      </c>
      <c r="Q561" s="126" t="s">
        <v>485</v>
      </c>
    </row>
    <row r="562" s="2" customFormat="1" ht="15.75" customHeight="1" spans="1:17">
      <c r="A562" s="115" t="s">
        <v>1658</v>
      </c>
      <c r="B562" s="116"/>
      <c r="C562" s="156"/>
      <c r="D562" s="14" t="s">
        <v>847</v>
      </c>
      <c r="E562" s="14">
        <v>6</v>
      </c>
      <c r="F562" s="14" t="s">
        <v>839</v>
      </c>
      <c r="G562" s="119">
        <v>42795</v>
      </c>
      <c r="H562" s="61" t="s">
        <v>840</v>
      </c>
      <c r="I562" s="120">
        <v>859</v>
      </c>
      <c r="J562" s="129"/>
      <c r="K562" s="129"/>
      <c r="L562" s="122">
        <v>537900</v>
      </c>
      <c r="M562" s="123">
        <v>0.87</v>
      </c>
      <c r="N562" s="122">
        <v>467970</v>
      </c>
      <c r="O562" s="124"/>
      <c r="P562" s="125">
        <f t="shared" si="9"/>
        <v>626</v>
      </c>
      <c r="Q562" s="126" t="s">
        <v>485</v>
      </c>
    </row>
    <row r="563" s="2" customFormat="1" ht="15.75" customHeight="1" spans="1:17">
      <c r="A563" s="115" t="s">
        <v>1659</v>
      </c>
      <c r="B563" s="116"/>
      <c r="C563" s="156"/>
      <c r="D563" s="14" t="s">
        <v>847</v>
      </c>
      <c r="E563" s="14">
        <v>7</v>
      </c>
      <c r="F563" s="14" t="s">
        <v>839</v>
      </c>
      <c r="G563" s="119">
        <v>42795</v>
      </c>
      <c r="H563" s="61" t="s">
        <v>840</v>
      </c>
      <c r="I563" s="120">
        <v>859</v>
      </c>
      <c r="J563" s="129"/>
      <c r="K563" s="129"/>
      <c r="L563" s="122">
        <v>537900</v>
      </c>
      <c r="M563" s="123">
        <v>0.87</v>
      </c>
      <c r="N563" s="122">
        <v>467970</v>
      </c>
      <c r="O563" s="124"/>
      <c r="P563" s="125">
        <f t="shared" si="9"/>
        <v>626</v>
      </c>
      <c r="Q563" s="126" t="s">
        <v>485</v>
      </c>
    </row>
    <row r="564" s="2" customFormat="1" ht="15.75" customHeight="1" spans="1:17">
      <c r="A564" s="115" t="s">
        <v>1660</v>
      </c>
      <c r="B564" s="116"/>
      <c r="C564" s="156"/>
      <c r="D564" s="14" t="s">
        <v>847</v>
      </c>
      <c r="E564" s="14">
        <v>8</v>
      </c>
      <c r="F564" s="14" t="s">
        <v>839</v>
      </c>
      <c r="G564" s="119">
        <v>42795</v>
      </c>
      <c r="H564" s="61" t="s">
        <v>840</v>
      </c>
      <c r="I564" s="120">
        <v>859</v>
      </c>
      <c r="J564" s="129"/>
      <c r="K564" s="129"/>
      <c r="L564" s="122">
        <v>537900</v>
      </c>
      <c r="M564" s="123">
        <v>0.87</v>
      </c>
      <c r="N564" s="122">
        <v>467970</v>
      </c>
      <c r="O564" s="124"/>
      <c r="P564" s="125">
        <f t="shared" si="9"/>
        <v>626</v>
      </c>
      <c r="Q564" s="126" t="s">
        <v>485</v>
      </c>
    </row>
    <row r="565" s="2" customFormat="1" ht="15.75" customHeight="1" spans="1:17">
      <c r="A565" s="115" t="s">
        <v>1661</v>
      </c>
      <c r="B565" s="116"/>
      <c r="C565" s="156"/>
      <c r="D565" s="14" t="s">
        <v>1625</v>
      </c>
      <c r="E565" s="14">
        <v>1</v>
      </c>
      <c r="F565" s="14" t="s">
        <v>839</v>
      </c>
      <c r="G565" s="119">
        <v>42795</v>
      </c>
      <c r="H565" s="61" t="s">
        <v>840</v>
      </c>
      <c r="I565" s="120">
        <v>1095</v>
      </c>
      <c r="J565" s="129"/>
      <c r="K565" s="129"/>
      <c r="L565" s="122">
        <v>685690</v>
      </c>
      <c r="M565" s="123">
        <v>0.87</v>
      </c>
      <c r="N565" s="122">
        <v>596550</v>
      </c>
      <c r="O565" s="124"/>
      <c r="P565" s="125">
        <f t="shared" si="9"/>
        <v>626</v>
      </c>
      <c r="Q565" s="126" t="s">
        <v>485</v>
      </c>
    </row>
    <row r="566" s="75" customFormat="1" ht="15.75" customHeight="1" spans="1:17">
      <c r="A566" s="115" t="s">
        <v>1662</v>
      </c>
      <c r="B566" s="116"/>
      <c r="C566" s="156"/>
      <c r="D566" s="14" t="s">
        <v>1625</v>
      </c>
      <c r="E566" s="14">
        <v>2</v>
      </c>
      <c r="F566" s="14" t="s">
        <v>839</v>
      </c>
      <c r="G566" s="119">
        <v>42795</v>
      </c>
      <c r="H566" s="61" t="s">
        <v>840</v>
      </c>
      <c r="I566" s="120">
        <v>1095</v>
      </c>
      <c r="J566" s="129"/>
      <c r="K566" s="129"/>
      <c r="L566" s="122">
        <v>685690</v>
      </c>
      <c r="M566" s="123">
        <v>0.87</v>
      </c>
      <c r="N566" s="122">
        <v>596550</v>
      </c>
      <c r="O566" s="124"/>
      <c r="P566" s="125">
        <f t="shared" si="9"/>
        <v>626</v>
      </c>
      <c r="Q566" s="126" t="s">
        <v>485</v>
      </c>
    </row>
    <row r="567" s="2" customFormat="1" ht="15.75" customHeight="1" spans="1:17">
      <c r="A567" s="115" t="s">
        <v>1663</v>
      </c>
      <c r="B567" s="116"/>
      <c r="C567" s="156"/>
      <c r="D567" s="14" t="s">
        <v>1625</v>
      </c>
      <c r="E567" s="14">
        <v>3</v>
      </c>
      <c r="F567" s="14" t="s">
        <v>839</v>
      </c>
      <c r="G567" s="119">
        <v>42795</v>
      </c>
      <c r="H567" s="61" t="s">
        <v>840</v>
      </c>
      <c r="I567" s="120">
        <v>1095</v>
      </c>
      <c r="J567" s="129"/>
      <c r="K567" s="129"/>
      <c r="L567" s="122">
        <v>685690</v>
      </c>
      <c r="M567" s="123">
        <v>0.87</v>
      </c>
      <c r="N567" s="122">
        <v>596550</v>
      </c>
      <c r="O567" s="124"/>
      <c r="P567" s="125">
        <f t="shared" si="9"/>
        <v>626</v>
      </c>
      <c r="Q567" s="126" t="s">
        <v>485</v>
      </c>
    </row>
    <row r="568" s="2" customFormat="1" ht="15.75" customHeight="1" spans="1:17">
      <c r="A568" s="115" t="s">
        <v>1664</v>
      </c>
      <c r="B568" s="116"/>
      <c r="C568" s="156"/>
      <c r="D568" s="14" t="s">
        <v>1625</v>
      </c>
      <c r="E568" s="14">
        <v>4</v>
      </c>
      <c r="F568" s="14" t="s">
        <v>839</v>
      </c>
      <c r="G568" s="119">
        <v>42795</v>
      </c>
      <c r="H568" s="61" t="s">
        <v>840</v>
      </c>
      <c r="I568" s="120">
        <v>1095</v>
      </c>
      <c r="J568" s="129"/>
      <c r="K568" s="129"/>
      <c r="L568" s="122">
        <v>685690</v>
      </c>
      <c r="M568" s="123">
        <v>0.87</v>
      </c>
      <c r="N568" s="122">
        <v>596550</v>
      </c>
      <c r="O568" s="124"/>
      <c r="P568" s="125">
        <f t="shared" si="9"/>
        <v>626</v>
      </c>
      <c r="Q568" s="126" t="s">
        <v>485</v>
      </c>
    </row>
    <row r="569" s="2" customFormat="1" ht="15.75" customHeight="1" spans="1:17">
      <c r="A569" s="115" t="s">
        <v>1665</v>
      </c>
      <c r="B569" s="116"/>
      <c r="C569" s="156"/>
      <c r="D569" s="14" t="s">
        <v>847</v>
      </c>
      <c r="E569" s="14">
        <v>1</v>
      </c>
      <c r="F569" s="14" t="s">
        <v>839</v>
      </c>
      <c r="G569" s="119">
        <v>42795</v>
      </c>
      <c r="H569" s="61" t="s">
        <v>840</v>
      </c>
      <c r="I569" s="120">
        <v>859</v>
      </c>
      <c r="J569" s="129"/>
      <c r="K569" s="129"/>
      <c r="L569" s="122">
        <v>537900</v>
      </c>
      <c r="M569" s="123">
        <v>0.87</v>
      </c>
      <c r="N569" s="122">
        <v>467970</v>
      </c>
      <c r="O569" s="124"/>
      <c r="P569" s="125">
        <f t="shared" si="9"/>
        <v>626</v>
      </c>
      <c r="Q569" s="126" t="s">
        <v>485</v>
      </c>
    </row>
    <row r="570" s="2" customFormat="1" ht="15.75" customHeight="1" spans="1:17">
      <c r="A570" s="115" t="s">
        <v>1666</v>
      </c>
      <c r="B570" s="116"/>
      <c r="C570" s="156"/>
      <c r="D570" s="14" t="s">
        <v>847</v>
      </c>
      <c r="E570" s="14">
        <v>2</v>
      </c>
      <c r="F570" s="14" t="s">
        <v>839</v>
      </c>
      <c r="G570" s="119">
        <v>42795</v>
      </c>
      <c r="H570" s="61" t="s">
        <v>840</v>
      </c>
      <c r="I570" s="120">
        <v>859</v>
      </c>
      <c r="J570" s="129"/>
      <c r="K570" s="129"/>
      <c r="L570" s="122">
        <v>537900</v>
      </c>
      <c r="M570" s="123">
        <v>0.87</v>
      </c>
      <c r="N570" s="122">
        <v>467970</v>
      </c>
      <c r="O570" s="124"/>
      <c r="P570" s="125">
        <f t="shared" si="9"/>
        <v>626</v>
      </c>
      <c r="Q570" s="126" t="s">
        <v>485</v>
      </c>
    </row>
    <row r="571" s="2" customFormat="1" ht="15.75" customHeight="1" spans="1:17">
      <c r="A571" s="115" t="s">
        <v>1667</v>
      </c>
      <c r="B571" s="116"/>
      <c r="C571" s="156"/>
      <c r="D571" s="14" t="s">
        <v>847</v>
      </c>
      <c r="E571" s="14">
        <v>3</v>
      </c>
      <c r="F571" s="14" t="s">
        <v>839</v>
      </c>
      <c r="G571" s="119">
        <v>42795</v>
      </c>
      <c r="H571" s="61" t="s">
        <v>840</v>
      </c>
      <c r="I571" s="120">
        <v>859</v>
      </c>
      <c r="J571" s="129"/>
      <c r="K571" s="129"/>
      <c r="L571" s="122">
        <v>537900</v>
      </c>
      <c r="M571" s="123">
        <v>0.87</v>
      </c>
      <c r="N571" s="122">
        <v>467970</v>
      </c>
      <c r="O571" s="124"/>
      <c r="P571" s="125">
        <f t="shared" si="9"/>
        <v>626</v>
      </c>
      <c r="Q571" s="126" t="s">
        <v>485</v>
      </c>
    </row>
    <row r="572" s="2" customFormat="1" ht="15.75" customHeight="1" spans="1:17">
      <c r="A572" s="115" t="s">
        <v>1668</v>
      </c>
      <c r="B572" s="116"/>
      <c r="C572" s="156"/>
      <c r="D572" s="14" t="s">
        <v>847</v>
      </c>
      <c r="E572" s="14">
        <v>4</v>
      </c>
      <c r="F572" s="14" t="s">
        <v>839</v>
      </c>
      <c r="G572" s="119">
        <v>42795</v>
      </c>
      <c r="H572" s="61" t="s">
        <v>840</v>
      </c>
      <c r="I572" s="120">
        <v>859</v>
      </c>
      <c r="J572" s="129"/>
      <c r="K572" s="129"/>
      <c r="L572" s="122">
        <v>537900</v>
      </c>
      <c r="M572" s="123">
        <v>0.87</v>
      </c>
      <c r="N572" s="122">
        <v>467970</v>
      </c>
      <c r="O572" s="124"/>
      <c r="P572" s="125">
        <f t="shared" si="9"/>
        <v>626</v>
      </c>
      <c r="Q572" s="126" t="s">
        <v>485</v>
      </c>
    </row>
    <row r="573" s="2" customFormat="1" ht="15.75" customHeight="1" spans="1:17">
      <c r="A573" s="115" t="s">
        <v>1669</v>
      </c>
      <c r="B573" s="116"/>
      <c r="C573" s="156"/>
      <c r="D573" s="14" t="s">
        <v>847</v>
      </c>
      <c r="E573" s="14">
        <v>5</v>
      </c>
      <c r="F573" s="14" t="s">
        <v>839</v>
      </c>
      <c r="G573" s="119">
        <v>42795</v>
      </c>
      <c r="H573" s="61" t="s">
        <v>840</v>
      </c>
      <c r="I573" s="120">
        <v>859</v>
      </c>
      <c r="J573" s="129"/>
      <c r="K573" s="129"/>
      <c r="L573" s="122">
        <v>537900</v>
      </c>
      <c r="M573" s="123">
        <v>0.87</v>
      </c>
      <c r="N573" s="122">
        <v>467970</v>
      </c>
      <c r="O573" s="124"/>
      <c r="P573" s="125">
        <f t="shared" si="9"/>
        <v>626</v>
      </c>
      <c r="Q573" s="126" t="s">
        <v>485</v>
      </c>
    </row>
    <row r="574" s="2" customFormat="1" ht="15.75" customHeight="1" spans="1:17">
      <c r="A574" s="115" t="s">
        <v>1670</v>
      </c>
      <c r="B574" s="116"/>
      <c r="C574" s="156"/>
      <c r="D574" s="14" t="s">
        <v>847</v>
      </c>
      <c r="E574" s="14">
        <v>6</v>
      </c>
      <c r="F574" s="14" t="s">
        <v>839</v>
      </c>
      <c r="G574" s="119">
        <v>42795</v>
      </c>
      <c r="H574" s="61" t="s">
        <v>840</v>
      </c>
      <c r="I574" s="120">
        <v>859</v>
      </c>
      <c r="J574" s="129"/>
      <c r="K574" s="129"/>
      <c r="L574" s="122">
        <v>537900</v>
      </c>
      <c r="M574" s="123">
        <v>0.87</v>
      </c>
      <c r="N574" s="122">
        <v>467970</v>
      </c>
      <c r="O574" s="124"/>
      <c r="P574" s="125">
        <f t="shared" si="9"/>
        <v>626</v>
      </c>
      <c r="Q574" s="126" t="s">
        <v>485</v>
      </c>
    </row>
    <row r="575" s="2" customFormat="1" ht="15.75" customHeight="1" spans="1:17">
      <c r="A575" s="115" t="s">
        <v>1671</v>
      </c>
      <c r="B575" s="116"/>
      <c r="C575" s="156"/>
      <c r="D575" s="14" t="s">
        <v>847</v>
      </c>
      <c r="E575" s="14">
        <v>7</v>
      </c>
      <c r="F575" s="14" t="s">
        <v>839</v>
      </c>
      <c r="G575" s="119">
        <v>42795</v>
      </c>
      <c r="H575" s="61" t="s">
        <v>840</v>
      </c>
      <c r="I575" s="120">
        <v>859</v>
      </c>
      <c r="J575" s="129"/>
      <c r="K575" s="129"/>
      <c r="L575" s="122">
        <v>537900</v>
      </c>
      <c r="M575" s="123">
        <v>0.87</v>
      </c>
      <c r="N575" s="122">
        <v>467970</v>
      </c>
      <c r="O575" s="124"/>
      <c r="P575" s="125">
        <f t="shared" si="9"/>
        <v>626</v>
      </c>
      <c r="Q575" s="126" t="s">
        <v>485</v>
      </c>
    </row>
    <row r="576" s="2" customFormat="1" ht="15.75" customHeight="1" spans="1:17">
      <c r="A576" s="115" t="s">
        <v>1672</v>
      </c>
      <c r="B576" s="116"/>
      <c r="C576" s="156"/>
      <c r="D576" s="14" t="s">
        <v>847</v>
      </c>
      <c r="E576" s="14">
        <v>8</v>
      </c>
      <c r="F576" s="14" t="s">
        <v>839</v>
      </c>
      <c r="G576" s="119">
        <v>42795</v>
      </c>
      <c r="H576" s="61" t="s">
        <v>840</v>
      </c>
      <c r="I576" s="120">
        <v>859</v>
      </c>
      <c r="J576" s="129"/>
      <c r="K576" s="129"/>
      <c r="L576" s="122">
        <v>537900</v>
      </c>
      <c r="M576" s="123">
        <v>0.87</v>
      </c>
      <c r="N576" s="122">
        <v>467970</v>
      </c>
      <c r="O576" s="124"/>
      <c r="P576" s="125">
        <f t="shared" si="9"/>
        <v>626</v>
      </c>
      <c r="Q576" s="126" t="s">
        <v>485</v>
      </c>
    </row>
    <row r="577" s="2" customFormat="1" ht="15.75" customHeight="1" spans="1:17">
      <c r="A577" s="115" t="s">
        <v>1673</v>
      </c>
      <c r="B577" s="116"/>
      <c r="C577" s="156"/>
      <c r="D577" s="14" t="s">
        <v>847</v>
      </c>
      <c r="E577" s="14">
        <v>9</v>
      </c>
      <c r="F577" s="14" t="s">
        <v>839</v>
      </c>
      <c r="G577" s="119">
        <v>42795</v>
      </c>
      <c r="H577" s="61" t="s">
        <v>840</v>
      </c>
      <c r="I577" s="120">
        <v>859</v>
      </c>
      <c r="J577" s="129"/>
      <c r="K577" s="129"/>
      <c r="L577" s="122">
        <v>537900</v>
      </c>
      <c r="M577" s="123">
        <v>0.87</v>
      </c>
      <c r="N577" s="122">
        <v>467970</v>
      </c>
      <c r="O577" s="124"/>
      <c r="P577" s="125">
        <f t="shared" si="9"/>
        <v>626</v>
      </c>
      <c r="Q577" s="126" t="s">
        <v>485</v>
      </c>
    </row>
    <row r="578" s="2" customFormat="1" ht="15.75" customHeight="1" spans="1:17">
      <c r="A578" s="115" t="s">
        <v>1674</v>
      </c>
      <c r="B578" s="116"/>
      <c r="C578" s="156"/>
      <c r="D578" s="14" t="s">
        <v>847</v>
      </c>
      <c r="E578" s="14">
        <v>10</v>
      </c>
      <c r="F578" s="14" t="s">
        <v>839</v>
      </c>
      <c r="G578" s="119">
        <v>42795</v>
      </c>
      <c r="H578" s="61" t="s">
        <v>840</v>
      </c>
      <c r="I578" s="120">
        <v>859</v>
      </c>
      <c r="J578" s="129"/>
      <c r="K578" s="129"/>
      <c r="L578" s="122">
        <v>537900</v>
      </c>
      <c r="M578" s="123">
        <v>0.87</v>
      </c>
      <c r="N578" s="122">
        <v>467970</v>
      </c>
      <c r="O578" s="124"/>
      <c r="P578" s="125">
        <f t="shared" si="9"/>
        <v>626</v>
      </c>
      <c r="Q578" s="126" t="s">
        <v>485</v>
      </c>
    </row>
    <row r="579" s="2" customFormat="1" ht="15.75" customHeight="1" spans="1:17">
      <c r="A579" s="115" t="s">
        <v>1675</v>
      </c>
      <c r="B579" s="116"/>
      <c r="C579" s="156"/>
      <c r="D579" s="14" t="s">
        <v>1625</v>
      </c>
      <c r="E579" s="14">
        <v>1</v>
      </c>
      <c r="F579" s="14" t="s">
        <v>839</v>
      </c>
      <c r="G579" s="119">
        <v>42795</v>
      </c>
      <c r="H579" s="61" t="s">
        <v>840</v>
      </c>
      <c r="I579" s="120">
        <v>252</v>
      </c>
      <c r="J579" s="129"/>
      <c r="K579" s="129"/>
      <c r="L579" s="122">
        <v>157800</v>
      </c>
      <c r="M579" s="123">
        <v>0.87</v>
      </c>
      <c r="N579" s="122">
        <v>137290</v>
      </c>
      <c r="O579" s="124"/>
      <c r="P579" s="125">
        <f t="shared" si="9"/>
        <v>626</v>
      </c>
      <c r="Q579" s="126" t="s">
        <v>485</v>
      </c>
    </row>
    <row r="580" s="2" customFormat="1" ht="15.75" customHeight="1" spans="1:17">
      <c r="A580" s="115" t="s">
        <v>1676</v>
      </c>
      <c r="B580" s="116"/>
      <c r="C580" s="156"/>
      <c r="D580" s="14" t="s">
        <v>1625</v>
      </c>
      <c r="E580" s="14">
        <v>2</v>
      </c>
      <c r="F580" s="14" t="s">
        <v>839</v>
      </c>
      <c r="G580" s="119">
        <v>42795</v>
      </c>
      <c r="H580" s="61" t="s">
        <v>840</v>
      </c>
      <c r="I580" s="120">
        <v>252</v>
      </c>
      <c r="J580" s="129"/>
      <c r="K580" s="129"/>
      <c r="L580" s="122">
        <v>157800</v>
      </c>
      <c r="M580" s="123">
        <v>0.87</v>
      </c>
      <c r="N580" s="122">
        <v>137290</v>
      </c>
      <c r="O580" s="124"/>
      <c r="P580" s="125">
        <f t="shared" si="9"/>
        <v>626</v>
      </c>
      <c r="Q580" s="126" t="s">
        <v>485</v>
      </c>
    </row>
    <row r="581" s="75" customFormat="1" ht="15.75" customHeight="1" spans="1:17">
      <c r="A581" s="115" t="s">
        <v>1677</v>
      </c>
      <c r="B581" s="116"/>
      <c r="C581" s="156"/>
      <c r="D581" s="14" t="s">
        <v>1625</v>
      </c>
      <c r="E581" s="14">
        <v>3</v>
      </c>
      <c r="F581" s="14" t="s">
        <v>839</v>
      </c>
      <c r="G581" s="119">
        <v>42795</v>
      </c>
      <c r="H581" s="61" t="s">
        <v>840</v>
      </c>
      <c r="I581" s="120">
        <v>252</v>
      </c>
      <c r="J581" s="129"/>
      <c r="K581" s="129"/>
      <c r="L581" s="122">
        <v>157800</v>
      </c>
      <c r="M581" s="123">
        <v>0.87</v>
      </c>
      <c r="N581" s="122">
        <v>137290</v>
      </c>
      <c r="O581" s="124"/>
      <c r="P581" s="125">
        <f t="shared" si="9"/>
        <v>626</v>
      </c>
      <c r="Q581" s="126" t="s">
        <v>485</v>
      </c>
    </row>
    <row r="582" s="2" customFormat="1" ht="15.75" customHeight="1" spans="1:17">
      <c r="A582" s="115" t="s">
        <v>1678</v>
      </c>
      <c r="B582" s="116"/>
      <c r="C582" s="156"/>
      <c r="D582" s="14" t="s">
        <v>1625</v>
      </c>
      <c r="E582" s="14">
        <v>4</v>
      </c>
      <c r="F582" s="14" t="s">
        <v>839</v>
      </c>
      <c r="G582" s="119">
        <v>42795</v>
      </c>
      <c r="H582" s="61" t="s">
        <v>840</v>
      </c>
      <c r="I582" s="120">
        <v>252</v>
      </c>
      <c r="J582" s="129"/>
      <c r="K582" s="129"/>
      <c r="L582" s="122">
        <v>157800</v>
      </c>
      <c r="M582" s="123">
        <v>0.87</v>
      </c>
      <c r="N582" s="122">
        <v>137290</v>
      </c>
      <c r="O582" s="124"/>
      <c r="P582" s="125">
        <f t="shared" si="9"/>
        <v>626</v>
      </c>
      <c r="Q582" s="126" t="s">
        <v>485</v>
      </c>
    </row>
    <row r="583" s="2" customFormat="1" ht="15.75" customHeight="1" spans="1:17">
      <c r="A583" s="115" t="s">
        <v>1679</v>
      </c>
      <c r="B583" s="116"/>
      <c r="C583" s="156"/>
      <c r="D583" s="14" t="s">
        <v>1625</v>
      </c>
      <c r="E583" s="14">
        <v>5</v>
      </c>
      <c r="F583" s="14" t="s">
        <v>839</v>
      </c>
      <c r="G583" s="119">
        <v>42795</v>
      </c>
      <c r="H583" s="61" t="s">
        <v>840</v>
      </c>
      <c r="I583" s="120">
        <v>252</v>
      </c>
      <c r="J583" s="129"/>
      <c r="K583" s="129"/>
      <c r="L583" s="122">
        <v>157800</v>
      </c>
      <c r="M583" s="123">
        <v>0.87</v>
      </c>
      <c r="N583" s="122">
        <v>137290</v>
      </c>
      <c r="O583" s="124"/>
      <c r="P583" s="125">
        <f t="shared" si="9"/>
        <v>626</v>
      </c>
      <c r="Q583" s="126" t="s">
        <v>485</v>
      </c>
    </row>
    <row r="584" s="2" customFormat="1" ht="15.75" customHeight="1" spans="1:17">
      <c r="A584" s="115" t="s">
        <v>1680</v>
      </c>
      <c r="B584" s="116"/>
      <c r="C584" s="156"/>
      <c r="D584" s="14" t="s">
        <v>847</v>
      </c>
      <c r="E584" s="14">
        <v>1</v>
      </c>
      <c r="F584" s="14" t="s">
        <v>839</v>
      </c>
      <c r="G584" s="119">
        <v>42795</v>
      </c>
      <c r="H584" s="61" t="s">
        <v>840</v>
      </c>
      <c r="I584" s="120">
        <v>359</v>
      </c>
      <c r="J584" s="129"/>
      <c r="K584" s="129"/>
      <c r="L584" s="122">
        <v>224810</v>
      </c>
      <c r="M584" s="123">
        <v>0.87</v>
      </c>
      <c r="N584" s="122">
        <v>195580</v>
      </c>
      <c r="O584" s="124"/>
      <c r="P584" s="125">
        <f t="shared" si="9"/>
        <v>626</v>
      </c>
      <c r="Q584" s="126" t="s">
        <v>485</v>
      </c>
    </row>
    <row r="585" s="2" customFormat="1" ht="15.75" customHeight="1" spans="1:17">
      <c r="A585" s="115" t="s">
        <v>1681</v>
      </c>
      <c r="B585" s="116"/>
      <c r="C585" s="156"/>
      <c r="D585" s="14" t="s">
        <v>847</v>
      </c>
      <c r="E585" s="14">
        <v>2</v>
      </c>
      <c r="F585" s="14" t="s">
        <v>839</v>
      </c>
      <c r="G585" s="119">
        <v>42795</v>
      </c>
      <c r="H585" s="61" t="s">
        <v>840</v>
      </c>
      <c r="I585" s="120">
        <v>359</v>
      </c>
      <c r="J585" s="129"/>
      <c r="K585" s="129"/>
      <c r="L585" s="122">
        <v>224810</v>
      </c>
      <c r="M585" s="123">
        <v>0.87</v>
      </c>
      <c r="N585" s="122">
        <v>195580</v>
      </c>
      <c r="O585" s="124"/>
      <c r="P585" s="125">
        <f t="shared" si="9"/>
        <v>626</v>
      </c>
      <c r="Q585" s="126" t="s">
        <v>485</v>
      </c>
    </row>
    <row r="586" s="2" customFormat="1" ht="15.75" customHeight="1" spans="1:17">
      <c r="A586" s="115" t="s">
        <v>1682</v>
      </c>
      <c r="B586" s="116"/>
      <c r="C586" s="156"/>
      <c r="D586" s="14" t="s">
        <v>847</v>
      </c>
      <c r="E586" s="14">
        <v>3</v>
      </c>
      <c r="F586" s="14" t="s">
        <v>839</v>
      </c>
      <c r="G586" s="119">
        <v>42795</v>
      </c>
      <c r="H586" s="61" t="s">
        <v>840</v>
      </c>
      <c r="I586" s="120">
        <v>359</v>
      </c>
      <c r="J586" s="129"/>
      <c r="K586" s="129"/>
      <c r="L586" s="122">
        <v>224810</v>
      </c>
      <c r="M586" s="123">
        <v>0.87</v>
      </c>
      <c r="N586" s="122">
        <v>195580</v>
      </c>
      <c r="O586" s="124"/>
      <c r="P586" s="125">
        <f t="shared" si="9"/>
        <v>626</v>
      </c>
      <c r="Q586" s="126" t="s">
        <v>485</v>
      </c>
    </row>
    <row r="587" s="2" customFormat="1" ht="15.75" customHeight="1" spans="1:17">
      <c r="A587" s="115" t="s">
        <v>1683</v>
      </c>
      <c r="B587" s="116"/>
      <c r="C587" s="156"/>
      <c r="D587" s="14" t="s">
        <v>847</v>
      </c>
      <c r="E587" s="14">
        <v>4</v>
      </c>
      <c r="F587" s="14" t="s">
        <v>839</v>
      </c>
      <c r="G587" s="119">
        <v>42795</v>
      </c>
      <c r="H587" s="61" t="s">
        <v>840</v>
      </c>
      <c r="I587" s="120">
        <v>359</v>
      </c>
      <c r="J587" s="129"/>
      <c r="K587" s="129"/>
      <c r="L587" s="122">
        <v>224810</v>
      </c>
      <c r="M587" s="123">
        <v>0.87</v>
      </c>
      <c r="N587" s="122">
        <v>195580</v>
      </c>
      <c r="O587" s="124"/>
      <c r="P587" s="125">
        <f t="shared" si="9"/>
        <v>626</v>
      </c>
      <c r="Q587" s="126" t="s">
        <v>485</v>
      </c>
    </row>
    <row r="588" s="2" customFormat="1" ht="15.75" customHeight="1" spans="1:17">
      <c r="A588" s="115" t="s">
        <v>1684</v>
      </c>
      <c r="B588" s="116"/>
      <c r="C588" s="156"/>
      <c r="D588" s="14" t="s">
        <v>1229</v>
      </c>
      <c r="E588" s="14">
        <v>1</v>
      </c>
      <c r="F588" s="14" t="s">
        <v>839</v>
      </c>
      <c r="G588" s="119">
        <v>42795</v>
      </c>
      <c r="H588" s="61" t="s">
        <v>840</v>
      </c>
      <c r="I588" s="120">
        <v>310</v>
      </c>
      <c r="J588" s="129"/>
      <c r="K588" s="129"/>
      <c r="L588" s="122">
        <v>194120</v>
      </c>
      <c r="M588" s="123">
        <v>0.87</v>
      </c>
      <c r="N588" s="122">
        <v>168880</v>
      </c>
      <c r="O588" s="124"/>
      <c r="P588" s="125">
        <f t="shared" si="9"/>
        <v>626</v>
      </c>
      <c r="Q588" s="126" t="s">
        <v>485</v>
      </c>
    </row>
    <row r="589" s="2" customFormat="1" ht="15.75" customHeight="1" spans="1:17">
      <c r="A589" s="115" t="s">
        <v>1685</v>
      </c>
      <c r="B589" s="116"/>
      <c r="C589" s="156"/>
      <c r="D589" s="14" t="s">
        <v>1229</v>
      </c>
      <c r="E589" s="14">
        <v>2</v>
      </c>
      <c r="F589" s="14" t="s">
        <v>839</v>
      </c>
      <c r="G589" s="119">
        <v>42795</v>
      </c>
      <c r="H589" s="61" t="s">
        <v>840</v>
      </c>
      <c r="I589" s="120">
        <v>310</v>
      </c>
      <c r="J589" s="129"/>
      <c r="K589" s="129"/>
      <c r="L589" s="122">
        <v>194120</v>
      </c>
      <c r="M589" s="123">
        <v>0.87</v>
      </c>
      <c r="N589" s="122">
        <v>168880</v>
      </c>
      <c r="O589" s="124"/>
      <c r="P589" s="125">
        <f t="shared" si="9"/>
        <v>626</v>
      </c>
      <c r="Q589" s="126" t="s">
        <v>485</v>
      </c>
    </row>
    <row r="590" s="3" customFormat="1" ht="15.75" customHeight="1" spans="1:17">
      <c r="A590" s="115" t="s">
        <v>1686</v>
      </c>
      <c r="B590" s="116"/>
      <c r="C590" s="156"/>
      <c r="D590" s="14" t="s">
        <v>1687</v>
      </c>
      <c r="E590" s="14">
        <v>1</v>
      </c>
      <c r="F590" s="14" t="s">
        <v>839</v>
      </c>
      <c r="G590" s="119">
        <v>42795</v>
      </c>
      <c r="H590" s="61" t="s">
        <v>840</v>
      </c>
      <c r="I590" s="120">
        <v>428</v>
      </c>
      <c r="J590" s="129"/>
      <c r="K590" s="129"/>
      <c r="L590" s="122">
        <v>268010</v>
      </c>
      <c r="M590" s="123">
        <v>0.87</v>
      </c>
      <c r="N590" s="122">
        <v>233170</v>
      </c>
      <c r="O590" s="124"/>
      <c r="P590" s="125">
        <f t="shared" si="9"/>
        <v>626</v>
      </c>
      <c r="Q590" s="126" t="s">
        <v>485</v>
      </c>
    </row>
    <row r="591" s="3" customFormat="1" ht="15.75" customHeight="1" spans="1:17">
      <c r="A591" s="115" t="s">
        <v>1688</v>
      </c>
      <c r="B591" s="116"/>
      <c r="C591" s="156"/>
      <c r="D591" s="14" t="s">
        <v>1687</v>
      </c>
      <c r="E591" s="14">
        <v>2</v>
      </c>
      <c r="F591" s="14" t="s">
        <v>839</v>
      </c>
      <c r="G591" s="119">
        <v>42795</v>
      </c>
      <c r="H591" s="61" t="s">
        <v>840</v>
      </c>
      <c r="I591" s="120">
        <v>428</v>
      </c>
      <c r="J591" s="129"/>
      <c r="K591" s="129"/>
      <c r="L591" s="122">
        <v>268010</v>
      </c>
      <c r="M591" s="123">
        <v>0.87</v>
      </c>
      <c r="N591" s="122">
        <v>233170</v>
      </c>
      <c r="O591" s="124"/>
      <c r="P591" s="125">
        <f t="shared" si="9"/>
        <v>626</v>
      </c>
      <c r="Q591" s="126" t="s">
        <v>485</v>
      </c>
    </row>
    <row r="592" s="3" customFormat="1" ht="15.75" customHeight="1" spans="1:17">
      <c r="A592" s="115" t="s">
        <v>1689</v>
      </c>
      <c r="B592" s="116"/>
      <c r="C592" s="156"/>
      <c r="D592" s="14" t="s">
        <v>1687</v>
      </c>
      <c r="E592" s="14">
        <v>3</v>
      </c>
      <c r="F592" s="14" t="s">
        <v>839</v>
      </c>
      <c r="G592" s="119">
        <v>42795</v>
      </c>
      <c r="H592" s="61" t="s">
        <v>840</v>
      </c>
      <c r="I592" s="120">
        <v>428</v>
      </c>
      <c r="J592" s="129"/>
      <c r="K592" s="129"/>
      <c r="L592" s="122">
        <v>268010</v>
      </c>
      <c r="M592" s="123">
        <v>0.87</v>
      </c>
      <c r="N592" s="122">
        <v>233170</v>
      </c>
      <c r="O592" s="124"/>
      <c r="P592" s="125">
        <f t="shared" si="9"/>
        <v>626</v>
      </c>
      <c r="Q592" s="126" t="s">
        <v>485</v>
      </c>
    </row>
    <row r="593" s="3" customFormat="1" ht="15.75" customHeight="1" spans="1:17">
      <c r="A593" s="115" t="s">
        <v>1690</v>
      </c>
      <c r="B593" s="116"/>
      <c r="C593" s="156"/>
      <c r="D593" s="14" t="s">
        <v>1687</v>
      </c>
      <c r="E593" s="14">
        <v>4</v>
      </c>
      <c r="F593" s="14" t="s">
        <v>839</v>
      </c>
      <c r="G593" s="119">
        <v>42795</v>
      </c>
      <c r="H593" s="61" t="s">
        <v>840</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1691</v>
      </c>
      <c r="B594" s="116"/>
      <c r="C594" s="156"/>
      <c r="D594" s="14" t="s">
        <v>1687</v>
      </c>
      <c r="E594" s="14">
        <v>5</v>
      </c>
      <c r="F594" s="14" t="s">
        <v>839</v>
      </c>
      <c r="G594" s="119">
        <v>42795</v>
      </c>
      <c r="H594" s="61" t="s">
        <v>840</v>
      </c>
      <c r="I594" s="166">
        <v>428</v>
      </c>
      <c r="J594" s="129"/>
      <c r="K594" s="129"/>
      <c r="L594" s="122">
        <v>268010</v>
      </c>
      <c r="M594" s="123">
        <v>0.87</v>
      </c>
      <c r="N594" s="122">
        <v>233170</v>
      </c>
      <c r="O594" s="124"/>
      <c r="P594" s="125">
        <f t="shared" si="10"/>
        <v>626</v>
      </c>
      <c r="Q594" s="126" t="s">
        <v>485</v>
      </c>
    </row>
    <row r="595" s="3" customFormat="1" ht="15.75" customHeight="1" spans="1:17">
      <c r="A595" s="115" t="s">
        <v>1692</v>
      </c>
      <c r="B595" s="116"/>
      <c r="C595" s="156"/>
      <c r="D595" s="14" t="s">
        <v>1687</v>
      </c>
      <c r="E595" s="14">
        <v>6</v>
      </c>
      <c r="F595" s="14" t="s">
        <v>839</v>
      </c>
      <c r="G595" s="119">
        <v>42795</v>
      </c>
      <c r="H595" s="61" t="s">
        <v>840</v>
      </c>
      <c r="I595" s="166">
        <v>428</v>
      </c>
      <c r="J595" s="129"/>
      <c r="K595" s="129"/>
      <c r="L595" s="122">
        <v>268010</v>
      </c>
      <c r="M595" s="123">
        <v>0.87</v>
      </c>
      <c r="N595" s="122">
        <v>233170</v>
      </c>
      <c r="O595" s="124"/>
      <c r="P595" s="125">
        <f t="shared" si="10"/>
        <v>626</v>
      </c>
      <c r="Q595" s="126" t="s">
        <v>485</v>
      </c>
    </row>
    <row r="596" s="2" customFormat="1" ht="15.75" customHeight="1" spans="1:17">
      <c r="A596" s="115" t="s">
        <v>1693</v>
      </c>
      <c r="B596" s="116"/>
      <c r="C596" s="156"/>
      <c r="D596" s="14" t="s">
        <v>1687</v>
      </c>
      <c r="E596" s="14">
        <v>7</v>
      </c>
      <c r="F596" s="14" t="s">
        <v>839</v>
      </c>
      <c r="G596" s="119">
        <v>42795</v>
      </c>
      <c r="H596" s="61" t="s">
        <v>840</v>
      </c>
      <c r="I596" s="166">
        <v>428</v>
      </c>
      <c r="J596" s="129"/>
      <c r="K596" s="129"/>
      <c r="L596" s="122">
        <v>268010</v>
      </c>
      <c r="M596" s="123">
        <v>0.87</v>
      </c>
      <c r="N596" s="122">
        <v>233170</v>
      </c>
      <c r="O596" s="124"/>
      <c r="P596" s="125">
        <f t="shared" si="10"/>
        <v>626</v>
      </c>
      <c r="Q596" s="126" t="s">
        <v>485</v>
      </c>
    </row>
    <row r="597" s="2" customFormat="1" ht="15.75" customHeight="1" spans="1:17">
      <c r="A597" s="115" t="s">
        <v>1694</v>
      </c>
      <c r="B597" s="116"/>
      <c r="C597" s="156"/>
      <c r="D597" s="14" t="s">
        <v>1687</v>
      </c>
      <c r="E597" s="14">
        <v>8</v>
      </c>
      <c r="F597" s="14" t="s">
        <v>839</v>
      </c>
      <c r="G597" s="119">
        <v>42795</v>
      </c>
      <c r="H597" s="61" t="s">
        <v>840</v>
      </c>
      <c r="I597" s="166">
        <v>428</v>
      </c>
      <c r="J597" s="129"/>
      <c r="K597" s="129"/>
      <c r="L597" s="122">
        <v>268010</v>
      </c>
      <c r="M597" s="123">
        <v>0.87</v>
      </c>
      <c r="N597" s="122">
        <v>233170</v>
      </c>
      <c r="O597" s="124"/>
      <c r="P597" s="125">
        <f t="shared" si="10"/>
        <v>626</v>
      </c>
      <c r="Q597" s="126" t="s">
        <v>485</v>
      </c>
    </row>
    <row r="598" ht="15.75" customHeight="1" spans="1:17">
      <c r="A598" s="115" t="s">
        <v>1695</v>
      </c>
      <c r="B598" s="112"/>
      <c r="C598" s="156"/>
      <c r="D598" s="108" t="s">
        <v>943</v>
      </c>
      <c r="E598" s="108"/>
      <c r="F598" s="132"/>
      <c r="G598" s="119">
        <v>41306</v>
      </c>
      <c r="H598" s="133" t="s">
        <v>941</v>
      </c>
      <c r="I598" s="134">
        <v>1</v>
      </c>
      <c r="J598" s="135">
        <v>30000</v>
      </c>
      <c r="K598" s="136">
        <v>22043.75</v>
      </c>
      <c r="L598" s="137">
        <v>40750</v>
      </c>
      <c r="M598" s="138">
        <v>0.7</v>
      </c>
      <c r="N598" s="139">
        <v>28530</v>
      </c>
      <c r="O598" s="140"/>
      <c r="P598" s="141"/>
      <c r="Q598" s="142" t="s">
        <v>1696</v>
      </c>
    </row>
    <row r="599" ht="15.75" customHeight="1" spans="1:17">
      <c r="A599" s="115" t="s">
        <v>1697</v>
      </c>
      <c r="B599" s="112"/>
      <c r="C599" s="156"/>
      <c r="D599" s="108" t="s">
        <v>945</v>
      </c>
      <c r="E599" s="108"/>
      <c r="F599" s="132"/>
      <c r="G599" s="119">
        <v>41365</v>
      </c>
      <c r="H599" s="133" t="s">
        <v>941</v>
      </c>
      <c r="I599" s="134">
        <v>3</v>
      </c>
      <c r="J599" s="135">
        <v>13372</v>
      </c>
      <c r="K599" s="136">
        <v>9931.55</v>
      </c>
      <c r="L599" s="137">
        <v>18160</v>
      </c>
      <c r="M599" s="138">
        <v>0.7</v>
      </c>
      <c r="N599" s="139">
        <v>12710</v>
      </c>
      <c r="O599" s="140"/>
      <c r="P599" s="141"/>
      <c r="Q599" s="142" t="s">
        <v>1696</v>
      </c>
    </row>
    <row r="600" ht="15.75" customHeight="1" spans="1:17">
      <c r="A600" s="115" t="s">
        <v>1698</v>
      </c>
      <c r="B600" s="112"/>
      <c r="C600" s="156"/>
      <c r="D600" s="108" t="s">
        <v>1699</v>
      </c>
      <c r="E600" s="108"/>
      <c r="F600" s="132"/>
      <c r="G600" s="119">
        <v>42036</v>
      </c>
      <c r="H600" s="133" t="s">
        <v>941</v>
      </c>
      <c r="I600" s="134">
        <v>2</v>
      </c>
      <c r="J600" s="135">
        <v>360052.75</v>
      </c>
      <c r="K600" s="136">
        <v>298768.72</v>
      </c>
      <c r="L600" s="137">
        <v>444220</v>
      </c>
      <c r="M600" s="138">
        <v>0.8</v>
      </c>
      <c r="N600" s="139">
        <v>355380</v>
      </c>
      <c r="O600" s="140"/>
      <c r="P600" s="141"/>
      <c r="Q600" s="142" t="s">
        <v>1696</v>
      </c>
    </row>
    <row r="601" ht="15.75" customHeight="1" spans="1:17">
      <c r="A601" s="115" t="s">
        <v>1700</v>
      </c>
      <c r="B601" s="112"/>
      <c r="C601" s="156"/>
      <c r="D601" s="108" t="s">
        <v>1701</v>
      </c>
      <c r="E601" s="108"/>
      <c r="F601" s="132"/>
      <c r="G601" s="119">
        <v>42309</v>
      </c>
      <c r="H601" s="133" t="s">
        <v>941</v>
      </c>
      <c r="I601" s="134">
        <v>1</v>
      </c>
      <c r="J601" s="135">
        <v>58179.5</v>
      </c>
      <c r="K601" s="136">
        <v>50349.64</v>
      </c>
      <c r="L601" s="137">
        <v>71780</v>
      </c>
      <c r="M601" s="138">
        <v>0.83</v>
      </c>
      <c r="N601" s="139">
        <v>59580</v>
      </c>
      <c r="O601" s="140"/>
      <c r="P601" s="141"/>
      <c r="Q601" s="142" t="s">
        <v>1696</v>
      </c>
    </row>
    <row r="602" ht="15.75" customHeight="1" spans="1:17">
      <c r="A602" s="115" t="s">
        <v>1702</v>
      </c>
      <c r="B602" s="112"/>
      <c r="C602" s="156"/>
      <c r="D602" s="108" t="s">
        <v>1703</v>
      </c>
      <c r="E602" s="108"/>
      <c r="F602" s="132"/>
      <c r="G602" s="119">
        <v>42461</v>
      </c>
      <c r="H602" s="133" t="s">
        <v>941</v>
      </c>
      <c r="I602" s="134">
        <v>1</v>
      </c>
      <c r="J602" s="135">
        <v>13800</v>
      </c>
      <c r="K602" s="136">
        <v>12215.73</v>
      </c>
      <c r="L602" s="137">
        <v>17030</v>
      </c>
      <c r="M602" s="138">
        <v>0.81</v>
      </c>
      <c r="N602" s="139">
        <v>13790</v>
      </c>
      <c r="O602" s="140"/>
      <c r="P602" s="141"/>
      <c r="Q602" s="142" t="s">
        <v>1696</v>
      </c>
    </row>
    <row r="603" ht="15.75" customHeight="1" spans="1:17">
      <c r="A603" s="115" t="s">
        <v>1704</v>
      </c>
      <c r="B603" s="112"/>
      <c r="C603" s="156"/>
      <c r="D603" s="108" t="s">
        <v>1705</v>
      </c>
      <c r="E603" s="108"/>
      <c r="F603" s="132"/>
      <c r="G603" s="119">
        <v>42461</v>
      </c>
      <c r="H603" s="133" t="s">
        <v>941</v>
      </c>
      <c r="I603" s="134">
        <v>1</v>
      </c>
      <c r="J603" s="135">
        <v>61500</v>
      </c>
      <c r="K603" s="136">
        <v>54440.24</v>
      </c>
      <c r="L603" s="137">
        <v>75880</v>
      </c>
      <c r="M603" s="138">
        <v>0.85</v>
      </c>
      <c r="N603" s="139">
        <v>64500</v>
      </c>
      <c r="O603" s="140"/>
      <c r="P603" s="141"/>
      <c r="Q603" s="142" t="s">
        <v>1696</v>
      </c>
    </row>
    <row r="604" ht="15.75" customHeight="1" spans="1:17">
      <c r="A604" s="115" t="s">
        <v>1706</v>
      </c>
      <c r="B604" s="112"/>
      <c r="C604" s="156"/>
      <c r="D604" s="108" t="s">
        <v>1270</v>
      </c>
      <c r="E604" s="108"/>
      <c r="F604" s="132"/>
      <c r="G604" s="119">
        <v>43185</v>
      </c>
      <c r="H604" s="133" t="s">
        <v>941</v>
      </c>
      <c r="I604" s="134">
        <v>1</v>
      </c>
      <c r="J604" s="135">
        <v>40000</v>
      </c>
      <c r="K604" s="136">
        <v>39050.02</v>
      </c>
      <c r="L604" s="137">
        <v>47540</v>
      </c>
      <c r="M604" s="138">
        <v>0.95</v>
      </c>
      <c r="N604" s="139">
        <v>45160</v>
      </c>
      <c r="O604" s="140"/>
      <c r="P604" s="141"/>
      <c r="Q604" s="142" t="s">
        <v>1696</v>
      </c>
    </row>
    <row r="605" ht="15.75" customHeight="1" spans="1:17">
      <c r="A605" s="115" t="s">
        <v>1707</v>
      </c>
      <c r="B605" s="112"/>
      <c r="C605" s="156"/>
      <c r="D605" s="108" t="s">
        <v>962</v>
      </c>
      <c r="E605" s="108"/>
      <c r="F605" s="132"/>
      <c r="G605" s="119">
        <v>41183</v>
      </c>
      <c r="H605" s="133" t="s">
        <v>941</v>
      </c>
      <c r="I605" s="134">
        <v>1</v>
      </c>
      <c r="J605" s="135">
        <v>1038313</v>
      </c>
      <c r="K605" s="136">
        <v>746503.71</v>
      </c>
      <c r="L605" s="137">
        <v>1445580</v>
      </c>
      <c r="M605" s="138">
        <v>0.68</v>
      </c>
      <c r="N605" s="139">
        <v>982990</v>
      </c>
      <c r="O605" s="140"/>
      <c r="P605" s="141"/>
      <c r="Q605" s="142" t="s">
        <v>1708</v>
      </c>
    </row>
    <row r="606" ht="15.75" customHeight="1" spans="1:17">
      <c r="A606" s="115" t="s">
        <v>1709</v>
      </c>
      <c r="B606" s="112"/>
      <c r="C606" s="156"/>
      <c r="D606" s="108" t="s">
        <v>1710</v>
      </c>
      <c r="E606" s="108"/>
      <c r="F606" s="132"/>
      <c r="G606" s="119">
        <v>41214</v>
      </c>
      <c r="H606" s="133" t="s">
        <v>941</v>
      </c>
      <c r="I606" s="134">
        <v>1</v>
      </c>
      <c r="J606" s="135">
        <v>351920</v>
      </c>
      <c r="K606" s="136">
        <v>254408.6</v>
      </c>
      <c r="L606" s="137">
        <v>489960</v>
      </c>
      <c r="M606" s="138">
        <v>0.68</v>
      </c>
      <c r="N606" s="139">
        <v>333170</v>
      </c>
      <c r="O606" s="140"/>
      <c r="P606" s="141"/>
      <c r="Q606" s="142" t="s">
        <v>1708</v>
      </c>
    </row>
    <row r="607" ht="15.75" customHeight="1" spans="1:17">
      <c r="A607" s="115" t="s">
        <v>1711</v>
      </c>
      <c r="B607" s="112"/>
      <c r="C607" s="156"/>
      <c r="D607" s="108" t="s">
        <v>1403</v>
      </c>
      <c r="E607" s="108"/>
      <c r="F607" s="132"/>
      <c r="G607" s="119">
        <v>41365</v>
      </c>
      <c r="H607" s="133" t="s">
        <v>941</v>
      </c>
      <c r="I607" s="134">
        <v>1</v>
      </c>
      <c r="J607" s="135">
        <v>123120</v>
      </c>
      <c r="K607" s="136">
        <v>91442.25</v>
      </c>
      <c r="L607" s="137">
        <v>167230</v>
      </c>
      <c r="M607" s="138">
        <v>0.7</v>
      </c>
      <c r="N607" s="139">
        <v>117060</v>
      </c>
      <c r="O607" s="140"/>
      <c r="P607" s="141"/>
      <c r="Q607" s="143" t="s">
        <v>1708</v>
      </c>
    </row>
    <row r="608" ht="15.75" customHeight="1" spans="1:17">
      <c r="A608" s="115" t="s">
        <v>1712</v>
      </c>
      <c r="B608" s="112"/>
      <c r="C608" s="156"/>
      <c r="D608" s="108" t="s">
        <v>1452</v>
      </c>
      <c r="E608" s="108"/>
      <c r="F608" s="132"/>
      <c r="G608" s="119">
        <v>41365</v>
      </c>
      <c r="H608" s="133" t="s">
        <v>941</v>
      </c>
      <c r="I608" s="134">
        <v>1</v>
      </c>
      <c r="J608" s="135">
        <v>6408</v>
      </c>
      <c r="K608" s="136">
        <v>4758.95</v>
      </c>
      <c r="L608" s="137">
        <v>8710</v>
      </c>
      <c r="M608" s="138">
        <v>0.7</v>
      </c>
      <c r="N608" s="139">
        <v>6100</v>
      </c>
      <c r="O608" s="140"/>
      <c r="P608" s="141"/>
      <c r="Q608" s="142" t="s">
        <v>1708</v>
      </c>
    </row>
    <row r="609" ht="15.75" customHeight="1" spans="1:17">
      <c r="A609" s="115" t="s">
        <v>1713</v>
      </c>
      <c r="B609" s="112"/>
      <c r="C609" s="156"/>
      <c r="D609" s="108" t="s">
        <v>1714</v>
      </c>
      <c r="E609" s="108"/>
      <c r="F609" s="132"/>
      <c r="G609" s="119">
        <v>41426</v>
      </c>
      <c r="H609" s="133" t="s">
        <v>941</v>
      </c>
      <c r="I609" s="134">
        <v>1</v>
      </c>
      <c r="J609" s="135">
        <v>5368</v>
      </c>
      <c r="K609" s="136">
        <v>4029.25</v>
      </c>
      <c r="L609" s="137">
        <v>7290</v>
      </c>
      <c r="M609" s="138">
        <v>0.71</v>
      </c>
      <c r="N609" s="139">
        <v>5180</v>
      </c>
      <c r="O609" s="140"/>
      <c r="P609" s="141"/>
      <c r="Q609" s="142" t="s">
        <v>1708</v>
      </c>
    </row>
    <row r="610" ht="15.75" customHeight="1" spans="1:17">
      <c r="A610" s="115" t="s">
        <v>1715</v>
      </c>
      <c r="B610" s="112"/>
      <c r="C610" s="156"/>
      <c r="D610" s="108" t="s">
        <v>1716</v>
      </c>
      <c r="E610" s="108"/>
      <c r="F610" s="132"/>
      <c r="G610" s="119">
        <v>41395</v>
      </c>
      <c r="H610" s="133" t="s">
        <v>941</v>
      </c>
      <c r="I610" s="134">
        <v>1</v>
      </c>
      <c r="J610" s="135">
        <v>2201</v>
      </c>
      <c r="K610" s="136">
        <v>1643.56</v>
      </c>
      <c r="L610" s="137">
        <v>2990</v>
      </c>
      <c r="M610" s="138">
        <v>0.71</v>
      </c>
      <c r="N610" s="139">
        <v>2120</v>
      </c>
      <c r="O610" s="140"/>
      <c r="P610" s="141"/>
      <c r="Q610" s="142" t="s">
        <v>1708</v>
      </c>
    </row>
    <row r="611" ht="15.75" customHeight="1" spans="1:17">
      <c r="A611" s="115" t="s">
        <v>1717</v>
      </c>
      <c r="B611" s="112"/>
      <c r="C611" s="156"/>
      <c r="D611" s="108" t="s">
        <v>1562</v>
      </c>
      <c r="E611" s="108"/>
      <c r="F611" s="132"/>
      <c r="G611" s="119">
        <v>41365</v>
      </c>
      <c r="H611" s="133" t="s">
        <v>941</v>
      </c>
      <c r="I611" s="134">
        <v>1</v>
      </c>
      <c r="J611" s="135">
        <v>63486.15</v>
      </c>
      <c r="K611" s="136">
        <v>47151.65</v>
      </c>
      <c r="L611" s="137">
        <v>86230</v>
      </c>
      <c r="M611" s="138">
        <v>0.7</v>
      </c>
      <c r="N611" s="139">
        <v>60360</v>
      </c>
      <c r="O611" s="140"/>
      <c r="P611" s="141"/>
      <c r="Q611" s="142" t="s">
        <v>1708</v>
      </c>
    </row>
    <row r="612" ht="15.75" customHeight="1" spans="1:17">
      <c r="A612" s="115" t="s">
        <v>1718</v>
      </c>
      <c r="B612" s="112"/>
      <c r="C612" s="156"/>
      <c r="D612" s="108" t="s">
        <v>1719</v>
      </c>
      <c r="E612" s="108"/>
      <c r="F612" s="132"/>
      <c r="G612" s="119">
        <v>41518</v>
      </c>
      <c r="H612" s="133" t="s">
        <v>941</v>
      </c>
      <c r="I612" s="134">
        <v>1</v>
      </c>
      <c r="J612" s="135">
        <v>6700</v>
      </c>
      <c r="K612" s="136">
        <v>5108.8</v>
      </c>
      <c r="L612" s="137">
        <v>9100</v>
      </c>
      <c r="M612" s="138">
        <v>0.73</v>
      </c>
      <c r="N612" s="139">
        <v>6640</v>
      </c>
      <c r="O612" s="140"/>
      <c r="P612" s="141"/>
      <c r="Q612" s="142" t="s">
        <v>1708</v>
      </c>
    </row>
    <row r="613" ht="15.75" customHeight="1" spans="1:17">
      <c r="A613" s="115" t="s">
        <v>1720</v>
      </c>
      <c r="B613" s="112"/>
      <c r="C613" s="156"/>
      <c r="D613" s="108" t="s">
        <v>962</v>
      </c>
      <c r="E613" s="108"/>
      <c r="F613" s="132"/>
      <c r="G613" s="119">
        <v>41913</v>
      </c>
      <c r="H613" s="133" t="s">
        <v>941</v>
      </c>
      <c r="I613" s="134">
        <v>1</v>
      </c>
      <c r="J613" s="135">
        <v>700000</v>
      </c>
      <c r="K613" s="136">
        <v>569770.99</v>
      </c>
      <c r="L613" s="137">
        <v>911180</v>
      </c>
      <c r="M613" s="138">
        <v>0.78</v>
      </c>
      <c r="N613" s="139">
        <v>710720</v>
      </c>
      <c r="O613" s="140"/>
      <c r="P613" s="141"/>
      <c r="Q613" s="142" t="s">
        <v>1708</v>
      </c>
    </row>
    <row r="614" ht="15.75" customHeight="1" spans="1:17">
      <c r="A614" s="115" t="s">
        <v>1721</v>
      </c>
      <c r="B614" s="112"/>
      <c r="C614" s="156"/>
      <c r="D614" s="108" t="s">
        <v>1722</v>
      </c>
      <c r="E614" s="108"/>
      <c r="F614" s="132"/>
      <c r="G614" s="119">
        <v>42522</v>
      </c>
      <c r="H614" s="133" t="s">
        <v>941</v>
      </c>
      <c r="I614" s="134">
        <v>1</v>
      </c>
      <c r="J614" s="135">
        <v>59757.63</v>
      </c>
      <c r="K614" s="136">
        <v>53371.05</v>
      </c>
      <c r="L614" s="137">
        <v>73730</v>
      </c>
      <c r="M614" s="138">
        <v>0.86</v>
      </c>
      <c r="N614" s="139">
        <v>63410</v>
      </c>
      <c r="O614" s="140"/>
      <c r="P614" s="141"/>
      <c r="Q614" s="142" t="s">
        <v>1708</v>
      </c>
    </row>
    <row r="615" ht="15.75" customHeight="1" spans="1:17">
      <c r="A615" s="115" t="s">
        <v>1723</v>
      </c>
      <c r="B615" s="112"/>
      <c r="C615" s="156"/>
      <c r="D615" s="108" t="s">
        <v>1724</v>
      </c>
      <c r="E615" s="108"/>
      <c r="F615" s="132"/>
      <c r="G615" s="119">
        <v>42522</v>
      </c>
      <c r="H615" s="133" t="s">
        <v>941</v>
      </c>
      <c r="I615" s="134">
        <v>1</v>
      </c>
      <c r="J615" s="135">
        <v>28008</v>
      </c>
      <c r="K615" s="136">
        <v>25014.51</v>
      </c>
      <c r="L615" s="137">
        <v>34560</v>
      </c>
      <c r="M615" s="138">
        <v>0.86</v>
      </c>
      <c r="N615" s="139">
        <v>29720</v>
      </c>
      <c r="O615" s="140"/>
      <c r="P615" s="141"/>
      <c r="Q615" s="142" t="s">
        <v>1708</v>
      </c>
    </row>
    <row r="616" ht="15.75" customHeight="1" spans="1:17">
      <c r="A616" s="115" t="s">
        <v>1725</v>
      </c>
      <c r="B616" s="112"/>
      <c r="C616" s="156"/>
      <c r="D616" s="108" t="s">
        <v>1726</v>
      </c>
      <c r="E616" s="108"/>
      <c r="F616" s="132"/>
      <c r="G616" s="119">
        <v>42522</v>
      </c>
      <c r="H616" s="133" t="s">
        <v>941</v>
      </c>
      <c r="I616" s="134">
        <v>1</v>
      </c>
      <c r="J616" s="135">
        <v>750000</v>
      </c>
      <c r="K616" s="136">
        <v>669843.75</v>
      </c>
      <c r="L616" s="137">
        <v>925330</v>
      </c>
      <c r="M616" s="138">
        <v>0.86</v>
      </c>
      <c r="N616" s="139">
        <v>795780</v>
      </c>
      <c r="O616" s="140"/>
      <c r="P616" s="141"/>
      <c r="Q616" s="142" t="s">
        <v>1708</v>
      </c>
    </row>
    <row r="617" ht="15.75" customHeight="1" spans="1:17">
      <c r="A617" s="115" t="s">
        <v>1727</v>
      </c>
      <c r="B617" s="112"/>
      <c r="C617" s="156"/>
      <c r="D617" s="108" t="s">
        <v>1728</v>
      </c>
      <c r="E617" s="108"/>
      <c r="F617" s="132"/>
      <c r="G617" s="119">
        <v>42644</v>
      </c>
      <c r="H617" s="133" t="s">
        <v>941</v>
      </c>
      <c r="I617" s="134">
        <v>1</v>
      </c>
      <c r="J617" s="135">
        <v>110468</v>
      </c>
      <c r="K617" s="136">
        <v>100410.79</v>
      </c>
      <c r="L617" s="137">
        <v>136290</v>
      </c>
      <c r="M617" s="138">
        <v>0.88</v>
      </c>
      <c r="N617" s="139">
        <v>119940</v>
      </c>
      <c r="O617" s="140"/>
      <c r="P617" s="141"/>
      <c r="Q617" s="142" t="s">
        <v>1708</v>
      </c>
    </row>
    <row r="618" ht="15.75" customHeight="1" spans="1:17">
      <c r="A618" s="115" t="s">
        <v>1729</v>
      </c>
      <c r="B618" s="112"/>
      <c r="C618" s="156"/>
      <c r="D618" s="108" t="s">
        <v>1730</v>
      </c>
      <c r="E618" s="108"/>
      <c r="F618" s="132"/>
      <c r="G618" s="119">
        <v>42644</v>
      </c>
      <c r="H618" s="133" t="s">
        <v>941</v>
      </c>
      <c r="I618" s="134">
        <v>1</v>
      </c>
      <c r="J618" s="135">
        <v>9680</v>
      </c>
      <c r="K618" s="136">
        <v>8798.64</v>
      </c>
      <c r="L618" s="137">
        <v>11940</v>
      </c>
      <c r="M618" s="138">
        <v>0.88</v>
      </c>
      <c r="N618" s="139">
        <v>10510</v>
      </c>
      <c r="O618" s="140"/>
      <c r="P618" s="141"/>
      <c r="Q618" s="142" t="s">
        <v>1708</v>
      </c>
    </row>
    <row r="619" ht="15.75" customHeight="1" spans="1:17">
      <c r="A619" s="115" t="s">
        <v>1731</v>
      </c>
      <c r="B619" s="112"/>
      <c r="C619" s="156"/>
      <c r="D619" s="108" t="s">
        <v>1452</v>
      </c>
      <c r="E619" s="108"/>
      <c r="F619" s="132"/>
      <c r="G619" s="119">
        <v>42917</v>
      </c>
      <c r="H619" s="133" t="s">
        <v>941</v>
      </c>
      <c r="I619" s="134">
        <v>1</v>
      </c>
      <c r="J619" s="135">
        <v>88347.62</v>
      </c>
      <c r="K619" s="136">
        <v>83451.68</v>
      </c>
      <c r="L619" s="137">
        <v>106000</v>
      </c>
      <c r="M619" s="138">
        <v>0.92</v>
      </c>
      <c r="N619" s="139">
        <v>97520</v>
      </c>
      <c r="O619" s="140"/>
      <c r="P619" s="141"/>
      <c r="Q619" s="142" t="s">
        <v>1708</v>
      </c>
    </row>
    <row r="620" ht="15.75" customHeight="1" spans="1:17">
      <c r="A620" s="115" t="s">
        <v>1732</v>
      </c>
      <c r="B620" s="112"/>
      <c r="C620" s="156"/>
      <c r="D620" s="108" t="s">
        <v>1733</v>
      </c>
      <c r="E620" s="108"/>
      <c r="F620" s="132"/>
      <c r="G620" s="119">
        <v>42552</v>
      </c>
      <c r="H620" s="133" t="s">
        <v>941</v>
      </c>
      <c r="I620" s="134">
        <v>1</v>
      </c>
      <c r="J620" s="135">
        <v>104000</v>
      </c>
      <c r="K620" s="136">
        <v>93296.58</v>
      </c>
      <c r="L620" s="137">
        <v>128310</v>
      </c>
      <c r="M620" s="138">
        <v>0.82</v>
      </c>
      <c r="N620" s="139">
        <v>105210</v>
      </c>
      <c r="O620" s="140"/>
      <c r="P620" s="141"/>
      <c r="Q620" s="142" t="s">
        <v>1734</v>
      </c>
    </row>
    <row r="621" ht="15.75" customHeight="1" spans="1:17">
      <c r="A621" s="115" t="s">
        <v>1735</v>
      </c>
      <c r="B621" s="112"/>
      <c r="C621" s="156"/>
      <c r="D621" s="108" t="s">
        <v>1736</v>
      </c>
      <c r="E621" s="108"/>
      <c r="F621" s="132"/>
      <c r="G621" s="119">
        <v>42705</v>
      </c>
      <c r="H621" s="133" t="s">
        <v>941</v>
      </c>
      <c r="I621" s="134">
        <v>1</v>
      </c>
      <c r="J621" s="135">
        <v>134424</v>
      </c>
      <c r="K621" s="136">
        <v>123249.9</v>
      </c>
      <c r="L621" s="137">
        <v>165850</v>
      </c>
      <c r="M621" s="138">
        <v>0.89</v>
      </c>
      <c r="N621" s="139">
        <v>147610</v>
      </c>
      <c r="O621" s="140"/>
      <c r="P621" s="141"/>
      <c r="Q621" s="143" t="s">
        <v>1734</v>
      </c>
    </row>
    <row r="622" ht="15.75" customHeight="1" spans="1:17">
      <c r="A622" s="115" t="s">
        <v>1737</v>
      </c>
      <c r="B622" s="112"/>
      <c r="C622" s="156"/>
      <c r="D622" s="108" t="s">
        <v>1738</v>
      </c>
      <c r="E622" s="108"/>
      <c r="F622" s="132"/>
      <c r="G622" s="119">
        <v>42125</v>
      </c>
      <c r="H622" s="133" t="s">
        <v>941</v>
      </c>
      <c r="I622" s="134">
        <v>1</v>
      </c>
      <c r="J622" s="135">
        <v>53854</v>
      </c>
      <c r="K622" s="136">
        <v>45327.2</v>
      </c>
      <c r="L622" s="137">
        <v>66440</v>
      </c>
      <c r="M622" s="138">
        <v>0.74</v>
      </c>
      <c r="N622" s="139">
        <v>49170</v>
      </c>
      <c r="O622" s="140"/>
      <c r="P622" s="141"/>
      <c r="Q622" s="142" t="s">
        <v>1739</v>
      </c>
    </row>
    <row r="623" ht="15.75" customHeight="1" spans="1:17">
      <c r="A623" s="115" t="s">
        <v>1740</v>
      </c>
      <c r="B623" s="112"/>
      <c r="C623" s="159"/>
      <c r="D623" s="108" t="s">
        <v>1741</v>
      </c>
      <c r="E623" s="108"/>
      <c r="F623" s="132"/>
      <c r="G623" s="119">
        <v>42370</v>
      </c>
      <c r="H623" s="133" t="s">
        <v>941</v>
      </c>
      <c r="I623" s="134">
        <v>1</v>
      </c>
      <c r="J623" s="135">
        <v>96600</v>
      </c>
      <c r="K623" s="136">
        <v>84363.84</v>
      </c>
      <c r="L623" s="137">
        <v>119180</v>
      </c>
      <c r="M623" s="138">
        <v>0.84</v>
      </c>
      <c r="N623" s="139">
        <v>100110</v>
      </c>
      <c r="O623" s="140"/>
      <c r="P623" s="141"/>
      <c r="Q623" s="142" t="s">
        <v>1739</v>
      </c>
    </row>
    <row r="624" s="77" customFormat="1" ht="15.75" customHeight="1" spans="1:17">
      <c r="A624" s="115" t="s">
        <v>1742</v>
      </c>
      <c r="B624" s="163"/>
      <c r="C624" s="163"/>
      <c r="D624" s="146" t="s">
        <v>1743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1744</v>
      </c>
      <c r="B625" s="116" t="s">
        <v>1745</v>
      </c>
      <c r="C625" s="117" t="s">
        <v>1746</v>
      </c>
      <c r="D625" s="130" t="s">
        <v>847</v>
      </c>
      <c r="E625" s="130">
        <v>201</v>
      </c>
      <c r="F625" s="130" t="s">
        <v>839</v>
      </c>
      <c r="G625" s="172">
        <v>39873</v>
      </c>
      <c r="H625" s="61" t="s">
        <v>840</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1747</v>
      </c>
      <c r="B626" s="116"/>
      <c r="C626" s="128"/>
      <c r="D626" s="118" t="s">
        <v>847</v>
      </c>
      <c r="E626" s="118">
        <v>202</v>
      </c>
      <c r="F626" s="130" t="s">
        <v>839</v>
      </c>
      <c r="G626" s="172">
        <v>43221</v>
      </c>
      <c r="H626" s="61" t="s">
        <v>840</v>
      </c>
      <c r="I626" s="120">
        <v>561</v>
      </c>
      <c r="J626" s="129"/>
      <c r="K626" s="129"/>
      <c r="L626" s="122">
        <v>366200</v>
      </c>
      <c r="M626" s="123">
        <v>0.91</v>
      </c>
      <c r="N626" s="122">
        <v>333240</v>
      </c>
      <c r="O626" s="124"/>
      <c r="P626" s="125">
        <f t="shared" si="11"/>
        <v>653</v>
      </c>
      <c r="Q626" s="126" t="s">
        <v>486</v>
      </c>
    </row>
    <row r="627" s="2" customFormat="1" ht="15.75" customHeight="1" spans="1:20">
      <c r="A627" s="115" t="s">
        <v>1748</v>
      </c>
      <c r="B627" s="116"/>
      <c r="C627" s="128"/>
      <c r="D627" s="118" t="s">
        <v>847</v>
      </c>
      <c r="E627" s="118">
        <v>203</v>
      </c>
      <c r="F627" s="130" t="s">
        <v>839</v>
      </c>
      <c r="G627" s="172">
        <v>39873</v>
      </c>
      <c r="H627" s="61" t="s">
        <v>840</v>
      </c>
      <c r="I627" s="120">
        <v>477</v>
      </c>
      <c r="J627" s="129"/>
      <c r="K627" s="129"/>
      <c r="L627" s="122">
        <v>311370</v>
      </c>
      <c r="M627" s="123">
        <v>0.64</v>
      </c>
      <c r="N627" s="122">
        <v>199280</v>
      </c>
      <c r="O627" s="124"/>
      <c r="P627" s="125">
        <f t="shared" si="11"/>
        <v>653</v>
      </c>
      <c r="Q627" s="126" t="s">
        <v>486</v>
      </c>
    </row>
    <row r="628" s="2" customFormat="1" ht="15.75" customHeight="1" spans="1:20">
      <c r="A628" s="115" t="s">
        <v>1749</v>
      </c>
      <c r="B628" s="116"/>
      <c r="C628" s="128"/>
      <c r="D628" s="118" t="s">
        <v>847</v>
      </c>
      <c r="E628" s="118">
        <v>204</v>
      </c>
      <c r="F628" s="130" t="s">
        <v>839</v>
      </c>
      <c r="G628" s="172">
        <v>43221</v>
      </c>
      <c r="H628" s="61" t="s">
        <v>840</v>
      </c>
      <c r="I628" s="120">
        <v>561</v>
      </c>
      <c r="J628" s="129"/>
      <c r="K628" s="129"/>
      <c r="L628" s="122">
        <v>366200</v>
      </c>
      <c r="M628" s="123">
        <v>0.91</v>
      </c>
      <c r="N628" s="122">
        <v>333240</v>
      </c>
      <c r="O628" s="124"/>
      <c r="P628" s="125">
        <f t="shared" si="11"/>
        <v>653</v>
      </c>
      <c r="Q628" s="126" t="s">
        <v>486</v>
      </c>
    </row>
    <row r="629" s="2" customFormat="1" ht="15.75" customHeight="1" spans="1:20">
      <c r="A629" s="115" t="s">
        <v>1750</v>
      </c>
      <c r="B629" s="116"/>
      <c r="C629" s="128"/>
      <c r="D629" s="118" t="s">
        <v>847</v>
      </c>
      <c r="E629" s="118">
        <v>205</v>
      </c>
      <c r="F629" s="130" t="s">
        <v>839</v>
      </c>
      <c r="G629" s="172">
        <v>39873</v>
      </c>
      <c r="H629" s="61" t="s">
        <v>840</v>
      </c>
      <c r="I629" s="120">
        <v>477</v>
      </c>
      <c r="J629" s="129"/>
      <c r="K629" s="129"/>
      <c r="L629" s="122">
        <v>311370</v>
      </c>
      <c r="M629" s="123">
        <v>0.64</v>
      </c>
      <c r="N629" s="122">
        <v>199280</v>
      </c>
      <c r="O629" s="124"/>
      <c r="P629" s="125">
        <f t="shared" si="11"/>
        <v>653</v>
      </c>
      <c r="Q629" s="126" t="s">
        <v>486</v>
      </c>
    </row>
    <row r="630" s="2" customFormat="1" ht="15.75" customHeight="1" spans="1:20">
      <c r="A630" s="115" t="s">
        <v>1751</v>
      </c>
      <c r="B630" s="116"/>
      <c r="C630" s="128"/>
      <c r="D630" s="118" t="s">
        <v>847</v>
      </c>
      <c r="E630" s="118">
        <v>206</v>
      </c>
      <c r="F630" s="130" t="s">
        <v>839</v>
      </c>
      <c r="G630" s="172">
        <v>43221</v>
      </c>
      <c r="H630" s="61" t="s">
        <v>840</v>
      </c>
      <c r="I630" s="120">
        <v>561</v>
      </c>
      <c r="J630" s="129"/>
      <c r="K630" s="129"/>
      <c r="L630" s="122">
        <v>366200</v>
      </c>
      <c r="M630" s="123">
        <v>0.91</v>
      </c>
      <c r="N630" s="122">
        <v>333240</v>
      </c>
      <c r="O630" s="124"/>
      <c r="P630" s="125">
        <f t="shared" si="11"/>
        <v>653</v>
      </c>
      <c r="Q630" s="126" t="s">
        <v>486</v>
      </c>
    </row>
    <row r="631" s="2" customFormat="1" ht="15.75" customHeight="1" spans="1:20">
      <c r="A631" s="115" t="s">
        <v>1752</v>
      </c>
      <c r="B631" s="116"/>
      <c r="C631" s="128"/>
      <c r="D631" s="118" t="s">
        <v>847</v>
      </c>
      <c r="E631" s="118">
        <v>207</v>
      </c>
      <c r="F631" s="130" t="s">
        <v>839</v>
      </c>
      <c r="G631" s="172">
        <v>39873</v>
      </c>
      <c r="H631" s="61" t="s">
        <v>840</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1753</v>
      </c>
      <c r="B632" s="116"/>
      <c r="C632" s="128"/>
      <c r="D632" s="118" t="s">
        <v>847</v>
      </c>
      <c r="E632" s="118">
        <v>208</v>
      </c>
      <c r="F632" s="130" t="s">
        <v>839</v>
      </c>
      <c r="G632" s="172">
        <v>43221</v>
      </c>
      <c r="H632" s="61" t="s">
        <v>840</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1754</v>
      </c>
      <c r="B633" s="116"/>
      <c r="C633" s="128"/>
      <c r="D633" s="118" t="s">
        <v>847</v>
      </c>
      <c r="E633" s="118">
        <v>209</v>
      </c>
      <c r="F633" s="130" t="s">
        <v>839</v>
      </c>
      <c r="G633" s="172">
        <v>39873</v>
      </c>
      <c r="H633" s="61" t="s">
        <v>840</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1755</v>
      </c>
      <c r="B634" s="116"/>
      <c r="C634" s="128"/>
      <c r="D634" s="118" t="s">
        <v>847</v>
      </c>
      <c r="E634" s="118">
        <v>210</v>
      </c>
      <c r="F634" s="130" t="s">
        <v>839</v>
      </c>
      <c r="G634" s="172">
        <v>43221</v>
      </c>
      <c r="H634" s="61" t="s">
        <v>840</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1756</v>
      </c>
      <c r="B635" s="116"/>
      <c r="C635" s="128"/>
      <c r="D635" s="118" t="s">
        <v>847</v>
      </c>
      <c r="E635" s="118">
        <v>211</v>
      </c>
      <c r="F635" s="130" t="s">
        <v>839</v>
      </c>
      <c r="G635" s="172">
        <v>39873</v>
      </c>
      <c r="H635" s="61" t="s">
        <v>840</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1757</v>
      </c>
      <c r="B636" s="116"/>
      <c r="C636" s="128"/>
      <c r="D636" s="118" t="s">
        <v>847</v>
      </c>
      <c r="E636" s="118">
        <v>212</v>
      </c>
      <c r="F636" s="130" t="s">
        <v>839</v>
      </c>
      <c r="G636" s="172">
        <v>43221</v>
      </c>
      <c r="H636" s="61" t="s">
        <v>840</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1758</v>
      </c>
      <c r="B637" s="116"/>
      <c r="C637" s="128"/>
      <c r="D637" s="118" t="s">
        <v>847</v>
      </c>
      <c r="E637" s="118">
        <v>213</v>
      </c>
      <c r="F637" s="130" t="s">
        <v>839</v>
      </c>
      <c r="G637" s="172">
        <v>39873</v>
      </c>
      <c r="H637" s="61" t="s">
        <v>840</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1759</v>
      </c>
      <c r="B638" s="116"/>
      <c r="C638" s="128"/>
      <c r="D638" s="118" t="s">
        <v>847</v>
      </c>
      <c r="E638" s="118">
        <v>214</v>
      </c>
      <c r="F638" s="130" t="s">
        <v>839</v>
      </c>
      <c r="G638" s="172">
        <v>43221</v>
      </c>
      <c r="H638" s="61" t="s">
        <v>840</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1760</v>
      </c>
      <c r="B639" s="116"/>
      <c r="C639" s="128"/>
      <c r="D639" s="118" t="s">
        <v>847</v>
      </c>
      <c r="E639" s="118">
        <v>215</v>
      </c>
      <c r="F639" s="130" t="s">
        <v>839</v>
      </c>
      <c r="G639" s="172">
        <v>39873</v>
      </c>
      <c r="H639" s="61" t="s">
        <v>840</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1761</v>
      </c>
      <c r="B640" s="116"/>
      <c r="C640" s="128"/>
      <c r="D640" s="118" t="s">
        <v>1762</v>
      </c>
      <c r="E640" s="118">
        <v>216</v>
      </c>
      <c r="F640" s="130" t="s">
        <v>839</v>
      </c>
      <c r="G640" s="172">
        <v>43221</v>
      </c>
      <c r="H640" s="61" t="s">
        <v>840</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1763</v>
      </c>
      <c r="B641" s="116"/>
      <c r="C641" s="128"/>
      <c r="D641" s="118" t="s">
        <v>1762</v>
      </c>
      <c r="E641" s="118">
        <v>217</v>
      </c>
      <c r="F641" s="130" t="s">
        <v>839</v>
      </c>
      <c r="G641" s="172">
        <v>39873</v>
      </c>
      <c r="H641" s="61" t="s">
        <v>840</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1764</v>
      </c>
      <c r="B642" s="116"/>
      <c r="C642" s="128"/>
      <c r="D642" s="118" t="s">
        <v>1762</v>
      </c>
      <c r="E642" s="118">
        <v>218</v>
      </c>
      <c r="F642" s="130" t="s">
        <v>839</v>
      </c>
      <c r="G642" s="172">
        <v>43221</v>
      </c>
      <c r="H642" s="61" t="s">
        <v>840</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1765</v>
      </c>
      <c r="B643" s="116"/>
      <c r="C643" s="128"/>
      <c r="D643" s="118" t="s">
        <v>1762</v>
      </c>
      <c r="E643" s="118">
        <v>219</v>
      </c>
      <c r="F643" s="130" t="s">
        <v>839</v>
      </c>
      <c r="G643" s="172">
        <v>39873</v>
      </c>
      <c r="H643" s="61" t="s">
        <v>840</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1766</v>
      </c>
      <c r="B644" s="116"/>
      <c r="C644" s="128"/>
      <c r="D644" s="118" t="s">
        <v>1762</v>
      </c>
      <c r="E644" s="118">
        <v>220</v>
      </c>
      <c r="F644" s="130" t="s">
        <v>839</v>
      </c>
      <c r="G644" s="172">
        <v>43221</v>
      </c>
      <c r="H644" s="61" t="s">
        <v>840</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1767</v>
      </c>
      <c r="B645" s="116"/>
      <c r="C645" s="128"/>
      <c r="D645" s="118" t="s">
        <v>1762</v>
      </c>
      <c r="E645" s="118">
        <v>221</v>
      </c>
      <c r="F645" s="130" t="s">
        <v>839</v>
      </c>
      <c r="G645" s="172">
        <v>39873</v>
      </c>
      <c r="H645" s="61" t="s">
        <v>840</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1768</v>
      </c>
      <c r="B646" s="116"/>
      <c r="C646" s="128"/>
      <c r="D646" s="118" t="s">
        <v>1762</v>
      </c>
      <c r="E646" s="118">
        <v>222</v>
      </c>
      <c r="F646" s="130" t="s">
        <v>839</v>
      </c>
      <c r="G646" s="172">
        <v>43221</v>
      </c>
      <c r="H646" s="61" t="s">
        <v>840</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1769</v>
      </c>
      <c r="B647" s="116"/>
      <c r="C647" s="128"/>
      <c r="D647" s="118" t="s">
        <v>1762</v>
      </c>
      <c r="E647" s="118">
        <v>223</v>
      </c>
      <c r="F647" s="130" t="s">
        <v>839</v>
      </c>
      <c r="G647" s="172">
        <v>39873</v>
      </c>
      <c r="H647" s="61" t="s">
        <v>840</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1770</v>
      </c>
      <c r="B648" s="116"/>
      <c r="C648" s="128"/>
      <c r="D648" s="118" t="s">
        <v>1762</v>
      </c>
      <c r="E648" s="118">
        <v>224</v>
      </c>
      <c r="F648" s="130" t="s">
        <v>839</v>
      </c>
      <c r="G648" s="172">
        <v>43221</v>
      </c>
      <c r="H648" s="61" t="s">
        <v>840</v>
      </c>
      <c r="I648" s="120">
        <v>561</v>
      </c>
      <c r="J648" s="129"/>
      <c r="K648" s="129"/>
      <c r="L648" s="122">
        <v>366200</v>
      </c>
      <c r="M648" s="123">
        <v>0.91</v>
      </c>
      <c r="N648" s="122">
        <v>333240</v>
      </c>
      <c r="O648" s="124"/>
      <c r="P648" s="125">
        <f t="shared" si="11"/>
        <v>653</v>
      </c>
      <c r="Q648" s="126" t="s">
        <v>486</v>
      </c>
    </row>
    <row r="649" s="75" customFormat="1" ht="15.75" customHeight="1" spans="1:20">
      <c r="A649" s="115" t="s">
        <v>1771</v>
      </c>
      <c r="B649" s="116"/>
      <c r="C649" s="128"/>
      <c r="D649" s="118" t="s">
        <v>1762</v>
      </c>
      <c r="E649" s="118">
        <v>225</v>
      </c>
      <c r="F649" s="130" t="s">
        <v>839</v>
      </c>
      <c r="G649" s="172">
        <v>39873</v>
      </c>
      <c r="H649" s="61" t="s">
        <v>840</v>
      </c>
      <c r="I649" s="120">
        <v>477</v>
      </c>
      <c r="J649" s="129"/>
      <c r="K649" s="129"/>
      <c r="L649" s="122">
        <v>311370</v>
      </c>
      <c r="M649" s="123">
        <v>0.64</v>
      </c>
      <c r="N649" s="122">
        <v>199280</v>
      </c>
      <c r="O649" s="124"/>
      <c r="P649" s="125">
        <f t="shared" si="11"/>
        <v>653</v>
      </c>
      <c r="Q649" s="126" t="s">
        <v>486</v>
      </c>
    </row>
    <row r="650" s="2" customFormat="1" ht="15.75" customHeight="1" spans="1:20">
      <c r="A650" s="115" t="s">
        <v>1772</v>
      </c>
      <c r="B650" s="116"/>
      <c r="C650" s="128"/>
      <c r="D650" s="118" t="s">
        <v>1762</v>
      </c>
      <c r="E650" s="118">
        <v>226</v>
      </c>
      <c r="F650" s="130" t="s">
        <v>839</v>
      </c>
      <c r="G650" s="172">
        <v>43221</v>
      </c>
      <c r="H650" s="61" t="s">
        <v>840</v>
      </c>
      <c r="I650" s="120">
        <v>561</v>
      </c>
      <c r="J650" s="129"/>
      <c r="K650" s="129"/>
      <c r="L650" s="122">
        <v>366200</v>
      </c>
      <c r="M650" s="123">
        <v>0.91</v>
      </c>
      <c r="N650" s="122">
        <v>333240</v>
      </c>
      <c r="O650" s="124"/>
      <c r="P650" s="125">
        <f t="shared" si="11"/>
        <v>653</v>
      </c>
      <c r="Q650" s="126" t="s">
        <v>486</v>
      </c>
    </row>
    <row r="651" s="2" customFormat="1" ht="15.75" customHeight="1" spans="1:20">
      <c r="A651" s="115" t="s">
        <v>1773</v>
      </c>
      <c r="B651" s="116"/>
      <c r="C651" s="128"/>
      <c r="D651" s="118" t="s">
        <v>1762</v>
      </c>
      <c r="E651" s="118">
        <v>227</v>
      </c>
      <c r="F651" s="130" t="s">
        <v>839</v>
      </c>
      <c r="G651" s="172">
        <v>39873</v>
      </c>
      <c r="H651" s="61" t="s">
        <v>840</v>
      </c>
      <c r="I651" s="120">
        <v>477</v>
      </c>
      <c r="J651" s="129"/>
      <c r="K651" s="129"/>
      <c r="L651" s="122">
        <v>311370</v>
      </c>
      <c r="M651" s="123">
        <v>0.64</v>
      </c>
      <c r="N651" s="122">
        <v>199280</v>
      </c>
      <c r="O651" s="124"/>
      <c r="P651" s="125">
        <f t="shared" si="11"/>
        <v>653</v>
      </c>
      <c r="Q651" s="126" t="s">
        <v>486</v>
      </c>
    </row>
    <row r="652" s="2" customFormat="1" ht="15.75" customHeight="1" spans="1:20">
      <c r="A652" s="115" t="s">
        <v>1774</v>
      </c>
      <c r="B652" s="116"/>
      <c r="C652" s="128"/>
      <c r="D652" s="118" t="s">
        <v>1762</v>
      </c>
      <c r="E652" s="118">
        <v>228</v>
      </c>
      <c r="F652" s="130" t="s">
        <v>839</v>
      </c>
      <c r="G652" s="172">
        <v>43221</v>
      </c>
      <c r="H652" s="61" t="s">
        <v>840</v>
      </c>
      <c r="I652" s="120">
        <v>561</v>
      </c>
      <c r="J652" s="129"/>
      <c r="K652" s="129"/>
      <c r="L652" s="122">
        <v>366200</v>
      </c>
      <c r="M652" s="123">
        <v>0.91</v>
      </c>
      <c r="N652" s="122">
        <v>333240</v>
      </c>
      <c r="O652" s="124"/>
      <c r="P652" s="125">
        <f t="shared" si="11"/>
        <v>653</v>
      </c>
      <c r="Q652" s="126" t="s">
        <v>486</v>
      </c>
    </row>
    <row r="653" s="2" customFormat="1" ht="15.75" customHeight="1" spans="1:20">
      <c r="A653" s="115" t="s">
        <v>1775</v>
      </c>
      <c r="B653" s="116"/>
      <c r="C653" s="128"/>
      <c r="D653" s="118" t="s">
        <v>1762</v>
      </c>
      <c r="E653" s="118">
        <v>229</v>
      </c>
      <c r="F653" s="130" t="s">
        <v>839</v>
      </c>
      <c r="G653" s="172">
        <v>43221</v>
      </c>
      <c r="H653" s="61" t="s">
        <v>840</v>
      </c>
      <c r="I653" s="120">
        <v>477</v>
      </c>
      <c r="J653" s="129"/>
      <c r="K653" s="129"/>
      <c r="L653" s="122">
        <v>311370</v>
      </c>
      <c r="M653" s="123">
        <v>0.91</v>
      </c>
      <c r="N653" s="122">
        <v>283350</v>
      </c>
      <c r="O653" s="124"/>
      <c r="P653" s="125">
        <f t="shared" si="11"/>
        <v>653</v>
      </c>
      <c r="Q653" s="126" t="s">
        <v>486</v>
      </c>
    </row>
    <row r="654" s="2" customFormat="1" ht="15.75" customHeight="1" spans="1:20">
      <c r="A654" s="115" t="s">
        <v>1776</v>
      </c>
      <c r="B654" s="116"/>
      <c r="C654" s="128"/>
      <c r="D654" s="118" t="s">
        <v>1762</v>
      </c>
      <c r="E654" s="118">
        <v>101</v>
      </c>
      <c r="F654" s="130" t="s">
        <v>839</v>
      </c>
      <c r="G654" s="172">
        <v>39873</v>
      </c>
      <c r="H654" s="61" t="s">
        <v>840</v>
      </c>
      <c r="I654" s="120">
        <v>561</v>
      </c>
      <c r="J654" s="129"/>
      <c r="K654" s="129"/>
      <c r="L654" s="122">
        <v>366200</v>
      </c>
      <c r="M654" s="123">
        <v>0.64</v>
      </c>
      <c r="N654" s="122">
        <v>234370</v>
      </c>
      <c r="O654" s="124"/>
      <c r="P654" s="125">
        <f t="shared" si="11"/>
        <v>653</v>
      </c>
      <c r="Q654" s="126" t="s">
        <v>486</v>
      </c>
    </row>
    <row r="655" s="2" customFormat="1" ht="15.75" customHeight="1" spans="1:20">
      <c r="A655" s="115" t="s">
        <v>1777</v>
      </c>
      <c r="B655" s="116"/>
      <c r="C655" s="128"/>
      <c r="D655" s="118" t="s">
        <v>1762</v>
      </c>
      <c r="E655" s="118">
        <v>102</v>
      </c>
      <c r="F655" s="130" t="s">
        <v>839</v>
      </c>
      <c r="G655" s="172">
        <v>43221</v>
      </c>
      <c r="H655" s="61" t="s">
        <v>840</v>
      </c>
      <c r="I655" s="120">
        <v>477</v>
      </c>
      <c r="J655" s="129"/>
      <c r="K655" s="129"/>
      <c r="L655" s="122">
        <v>311370</v>
      </c>
      <c r="M655" s="123">
        <v>0.91</v>
      </c>
      <c r="N655" s="122">
        <v>283350</v>
      </c>
      <c r="O655" s="124"/>
      <c r="P655" s="125">
        <f t="shared" si="11"/>
        <v>653</v>
      </c>
      <c r="Q655" s="126" t="s">
        <v>486</v>
      </c>
    </row>
    <row r="656" s="2" customFormat="1" ht="15.75" customHeight="1" spans="1:20">
      <c r="A656" s="115" t="s">
        <v>1778</v>
      </c>
      <c r="B656" s="116"/>
      <c r="C656" s="128"/>
      <c r="D656" s="118" t="s">
        <v>1762</v>
      </c>
      <c r="E656" s="118">
        <v>103</v>
      </c>
      <c r="F656" s="130" t="s">
        <v>839</v>
      </c>
      <c r="G656" s="172">
        <v>39873</v>
      </c>
      <c r="H656" s="61" t="s">
        <v>840</v>
      </c>
      <c r="I656" s="120">
        <v>561</v>
      </c>
      <c r="J656" s="129"/>
      <c r="K656" s="129"/>
      <c r="L656" s="122">
        <v>366200</v>
      </c>
      <c r="M656" s="123">
        <v>0.64</v>
      </c>
      <c r="N656" s="122">
        <v>234370</v>
      </c>
      <c r="O656" s="124"/>
      <c r="P656" s="125">
        <f t="shared" si="11"/>
        <v>653</v>
      </c>
      <c r="Q656" s="126" t="s">
        <v>486</v>
      </c>
    </row>
    <row r="657" s="2" customFormat="1" ht="15.75" customHeight="1" spans="1:17">
      <c r="A657" s="115" t="s">
        <v>1779</v>
      </c>
      <c r="B657" s="116"/>
      <c r="C657" s="128"/>
      <c r="D657" s="118" t="s">
        <v>1762</v>
      </c>
      <c r="E657" s="118">
        <v>104</v>
      </c>
      <c r="F657" s="130" t="s">
        <v>839</v>
      </c>
      <c r="G657" s="172">
        <v>43221</v>
      </c>
      <c r="H657" s="61" t="s">
        <v>840</v>
      </c>
      <c r="I657" s="120">
        <v>477</v>
      </c>
      <c r="J657" s="129"/>
      <c r="K657" s="129"/>
      <c r="L657" s="122">
        <v>311370</v>
      </c>
      <c r="M657" s="123">
        <v>0.91</v>
      </c>
      <c r="N657" s="122">
        <v>283350</v>
      </c>
      <c r="O657" s="124"/>
      <c r="P657" s="125">
        <f t="shared" si="11"/>
        <v>653</v>
      </c>
      <c r="Q657" s="126" t="s">
        <v>486</v>
      </c>
    </row>
    <row r="658" s="3" customFormat="1" ht="15.75" customHeight="1" spans="1:17">
      <c r="A658" s="115" t="s">
        <v>1780</v>
      </c>
      <c r="B658" s="116"/>
      <c r="C658" s="128"/>
      <c r="D658" s="118" t="s">
        <v>1762</v>
      </c>
      <c r="E658" s="118">
        <v>105</v>
      </c>
      <c r="F658" s="130" t="s">
        <v>839</v>
      </c>
      <c r="G658" s="172">
        <v>39873</v>
      </c>
      <c r="H658" s="61" t="s">
        <v>840</v>
      </c>
      <c r="I658" s="120">
        <v>561</v>
      </c>
      <c r="J658" s="129"/>
      <c r="K658" s="129"/>
      <c r="L658" s="122">
        <v>366200</v>
      </c>
      <c r="M658" s="123">
        <v>0.64</v>
      </c>
      <c r="N658" s="122">
        <v>234370</v>
      </c>
      <c r="O658" s="124"/>
      <c r="P658" s="125">
        <f t="shared" si="11"/>
        <v>653</v>
      </c>
      <c r="Q658" s="126" t="s">
        <v>486</v>
      </c>
    </row>
    <row r="659" s="3" customFormat="1" ht="15.75" customHeight="1" spans="1:17">
      <c r="A659" s="115" t="s">
        <v>1781</v>
      </c>
      <c r="B659" s="116"/>
      <c r="C659" s="128"/>
      <c r="D659" s="118" t="s">
        <v>1762</v>
      </c>
      <c r="E659" s="118">
        <v>106</v>
      </c>
      <c r="F659" s="130" t="s">
        <v>839</v>
      </c>
      <c r="G659" s="172">
        <v>43221</v>
      </c>
      <c r="H659" s="61" t="s">
        <v>840</v>
      </c>
      <c r="I659" s="120">
        <v>477</v>
      </c>
      <c r="J659" s="129"/>
      <c r="K659" s="129"/>
      <c r="L659" s="122">
        <v>311370</v>
      </c>
      <c r="M659" s="123">
        <v>0.91</v>
      </c>
      <c r="N659" s="122">
        <v>283350</v>
      </c>
      <c r="O659" s="124"/>
      <c r="P659" s="125">
        <f t="shared" si="11"/>
        <v>653</v>
      </c>
      <c r="Q659" s="126" t="s">
        <v>486</v>
      </c>
    </row>
    <row r="660" s="3" customFormat="1" ht="15.75" customHeight="1" spans="1:17">
      <c r="A660" s="115" t="s">
        <v>1782</v>
      </c>
      <c r="B660" s="116"/>
      <c r="C660" s="128"/>
      <c r="D660" s="118" t="s">
        <v>1762</v>
      </c>
      <c r="E660" s="118">
        <v>107</v>
      </c>
      <c r="F660" s="130" t="s">
        <v>839</v>
      </c>
      <c r="G660" s="172">
        <v>39873</v>
      </c>
      <c r="H660" s="61" t="s">
        <v>840</v>
      </c>
      <c r="I660" s="120">
        <v>561</v>
      </c>
      <c r="J660" s="129"/>
      <c r="K660" s="129"/>
      <c r="L660" s="122">
        <v>366200</v>
      </c>
      <c r="M660" s="123">
        <v>0.64</v>
      </c>
      <c r="N660" s="122">
        <v>234370</v>
      </c>
      <c r="O660" s="124"/>
      <c r="P660" s="125">
        <f t="shared" si="11"/>
        <v>653</v>
      </c>
      <c r="Q660" s="126" t="s">
        <v>486</v>
      </c>
    </row>
    <row r="661" s="3" customFormat="1" ht="15.75" customHeight="1" spans="1:17">
      <c r="A661" s="115" t="s">
        <v>1783</v>
      </c>
      <c r="B661" s="116"/>
      <c r="C661" s="128"/>
      <c r="D661" s="118" t="s">
        <v>1762</v>
      </c>
      <c r="E661" s="118">
        <v>108</v>
      </c>
      <c r="F661" s="130" t="s">
        <v>839</v>
      </c>
      <c r="G661" s="172">
        <v>43221</v>
      </c>
      <c r="H661" s="61" t="s">
        <v>840</v>
      </c>
      <c r="I661" s="120">
        <v>477</v>
      </c>
      <c r="J661" s="129"/>
      <c r="K661" s="129"/>
      <c r="L661" s="122">
        <v>311370</v>
      </c>
      <c r="M661" s="123">
        <v>0.91</v>
      </c>
      <c r="N661" s="122">
        <v>283350</v>
      </c>
      <c r="O661" s="124"/>
      <c r="P661" s="125">
        <f t="shared" si="11"/>
        <v>653</v>
      </c>
      <c r="Q661" s="126" t="s">
        <v>486</v>
      </c>
    </row>
    <row r="662" s="3" customFormat="1" ht="15.75" customHeight="1" spans="1:17">
      <c r="A662" s="115" t="s">
        <v>1784</v>
      </c>
      <c r="B662" s="116"/>
      <c r="C662" s="128"/>
      <c r="D662" s="118" t="s">
        <v>1762</v>
      </c>
      <c r="E662" s="118">
        <v>109</v>
      </c>
      <c r="F662" s="130" t="s">
        <v>839</v>
      </c>
      <c r="G662" s="172">
        <v>39873</v>
      </c>
      <c r="H662" s="61" t="s">
        <v>840</v>
      </c>
      <c r="I662" s="120">
        <v>561</v>
      </c>
      <c r="J662" s="129"/>
      <c r="K662" s="129"/>
      <c r="L662" s="122">
        <v>366200</v>
      </c>
      <c r="M662" s="123">
        <v>0.64</v>
      </c>
      <c r="N662" s="122">
        <v>234370</v>
      </c>
      <c r="O662" s="124"/>
      <c r="P662" s="125">
        <f t="shared" si="11"/>
        <v>653</v>
      </c>
      <c r="Q662" s="126" t="s">
        <v>486</v>
      </c>
    </row>
    <row r="663" s="3" customFormat="1" ht="15.75" customHeight="1" spans="1:17">
      <c r="A663" s="115" t="s">
        <v>1785</v>
      </c>
      <c r="B663" s="116"/>
      <c r="C663" s="128"/>
      <c r="D663" s="118" t="s">
        <v>1762</v>
      </c>
      <c r="E663" s="118">
        <v>110</v>
      </c>
      <c r="F663" s="130" t="s">
        <v>839</v>
      </c>
      <c r="G663" s="172">
        <v>43221</v>
      </c>
      <c r="H663" s="61" t="s">
        <v>840</v>
      </c>
      <c r="I663" s="120">
        <v>477</v>
      </c>
      <c r="J663" s="129"/>
      <c r="K663" s="129"/>
      <c r="L663" s="122">
        <v>311370</v>
      </c>
      <c r="M663" s="123">
        <v>0.91</v>
      </c>
      <c r="N663" s="122">
        <v>283350</v>
      </c>
      <c r="O663" s="124"/>
      <c r="P663" s="125">
        <f t="shared" si="11"/>
        <v>653</v>
      </c>
      <c r="Q663" s="126" t="s">
        <v>486</v>
      </c>
    </row>
    <row r="664" s="78" customFormat="1" ht="15.75" customHeight="1" spans="1:17">
      <c r="A664" s="115" t="s">
        <v>1786</v>
      </c>
      <c r="B664" s="116"/>
      <c r="C664" s="128"/>
      <c r="D664" s="118" t="s">
        <v>1762</v>
      </c>
      <c r="E664" s="118">
        <v>111</v>
      </c>
      <c r="F664" s="130" t="s">
        <v>839</v>
      </c>
      <c r="G664" s="172">
        <v>39873</v>
      </c>
      <c r="H664" s="61" t="s">
        <v>840</v>
      </c>
      <c r="I664" s="120">
        <v>561</v>
      </c>
      <c r="J664" s="129"/>
      <c r="K664" s="129"/>
      <c r="L664" s="122">
        <v>366200</v>
      </c>
      <c r="M664" s="123">
        <v>0.64</v>
      </c>
      <c r="N664" s="122">
        <v>234370</v>
      </c>
      <c r="O664" s="124"/>
      <c r="P664" s="125">
        <f t="shared" si="11"/>
        <v>653</v>
      </c>
      <c r="Q664" s="126" t="s">
        <v>486</v>
      </c>
    </row>
    <row r="665" s="3" customFormat="1" ht="15.75" customHeight="1" spans="1:17">
      <c r="A665" s="115" t="s">
        <v>1787</v>
      </c>
      <c r="B665" s="116"/>
      <c r="C665" s="128"/>
      <c r="D665" s="118" t="s">
        <v>1762</v>
      </c>
      <c r="E665" s="118">
        <v>112</v>
      </c>
      <c r="F665" s="130" t="s">
        <v>839</v>
      </c>
      <c r="G665" s="172">
        <v>43221</v>
      </c>
      <c r="H665" s="61" t="s">
        <v>840</v>
      </c>
      <c r="I665" s="120">
        <v>477</v>
      </c>
      <c r="J665" s="129"/>
      <c r="K665" s="129"/>
      <c r="L665" s="122">
        <v>311370</v>
      </c>
      <c r="M665" s="123">
        <v>0.91</v>
      </c>
      <c r="N665" s="122">
        <v>283350</v>
      </c>
      <c r="O665" s="124"/>
      <c r="P665" s="125">
        <f t="shared" si="11"/>
        <v>653</v>
      </c>
      <c r="Q665" s="126" t="s">
        <v>486</v>
      </c>
    </row>
    <row r="666" s="2" customFormat="1" ht="15.75" customHeight="1" spans="1:17">
      <c r="A666" s="115" t="s">
        <v>1788</v>
      </c>
      <c r="B666" s="116"/>
      <c r="C666" s="128"/>
      <c r="D666" s="118" t="s">
        <v>1762</v>
      </c>
      <c r="E666" s="118">
        <v>113</v>
      </c>
      <c r="F666" s="130" t="s">
        <v>839</v>
      </c>
      <c r="G666" s="172">
        <v>39873</v>
      </c>
      <c r="H666" s="61" t="s">
        <v>840</v>
      </c>
      <c r="I666" s="120">
        <v>561</v>
      </c>
      <c r="J666" s="129"/>
      <c r="K666" s="129"/>
      <c r="L666" s="122">
        <v>366200</v>
      </c>
      <c r="M666" s="123">
        <v>0.64</v>
      </c>
      <c r="N666" s="122">
        <v>234370</v>
      </c>
      <c r="O666" s="124"/>
      <c r="P666" s="125">
        <f t="shared" si="11"/>
        <v>653</v>
      </c>
      <c r="Q666" s="126" t="s">
        <v>486</v>
      </c>
    </row>
    <row r="667" s="2" customFormat="1" ht="15.75" customHeight="1" spans="1:17">
      <c r="A667" s="115" t="s">
        <v>1789</v>
      </c>
      <c r="B667" s="116"/>
      <c r="C667" s="128"/>
      <c r="D667" s="118" t="s">
        <v>1762</v>
      </c>
      <c r="E667" s="118">
        <v>114</v>
      </c>
      <c r="F667" s="130" t="s">
        <v>839</v>
      </c>
      <c r="G667" s="172">
        <v>43221</v>
      </c>
      <c r="H667" s="61" t="s">
        <v>840</v>
      </c>
      <c r="I667" s="120">
        <v>477</v>
      </c>
      <c r="J667" s="129"/>
      <c r="K667" s="129"/>
      <c r="L667" s="122">
        <v>311370</v>
      </c>
      <c r="M667" s="123">
        <v>0.91</v>
      </c>
      <c r="N667" s="122">
        <v>283350</v>
      </c>
      <c r="O667" s="124"/>
      <c r="P667" s="125">
        <f t="shared" si="11"/>
        <v>653</v>
      </c>
      <c r="Q667" s="126" t="s">
        <v>486</v>
      </c>
    </row>
    <row r="668" s="2" customFormat="1" ht="15.75" customHeight="1" spans="1:17">
      <c r="A668" s="115" t="s">
        <v>1790</v>
      </c>
      <c r="B668" s="116"/>
      <c r="C668" s="128"/>
      <c r="D668" s="118" t="s">
        <v>1762</v>
      </c>
      <c r="E668" s="118">
        <v>115</v>
      </c>
      <c r="F668" s="130" t="s">
        <v>839</v>
      </c>
      <c r="G668" s="172">
        <v>39873</v>
      </c>
      <c r="H668" s="61" t="s">
        <v>840</v>
      </c>
      <c r="I668" s="120">
        <v>561</v>
      </c>
      <c r="J668" s="129"/>
      <c r="K668" s="129"/>
      <c r="L668" s="122">
        <v>366200</v>
      </c>
      <c r="M668" s="123">
        <v>0.64</v>
      </c>
      <c r="N668" s="122">
        <v>234370</v>
      </c>
      <c r="O668" s="124"/>
      <c r="P668" s="125">
        <f t="shared" si="11"/>
        <v>653</v>
      </c>
      <c r="Q668" s="126" t="s">
        <v>486</v>
      </c>
    </row>
    <row r="669" s="2" customFormat="1" ht="15.75" customHeight="1" spans="1:17">
      <c r="A669" s="115" t="s">
        <v>1791</v>
      </c>
      <c r="B669" s="116"/>
      <c r="C669" s="128"/>
      <c r="D669" s="118" t="s">
        <v>847</v>
      </c>
      <c r="E669" s="118">
        <v>116</v>
      </c>
      <c r="F669" s="130" t="s">
        <v>839</v>
      </c>
      <c r="G669" s="172">
        <v>39873</v>
      </c>
      <c r="H669" s="61" t="s">
        <v>840</v>
      </c>
      <c r="I669" s="120">
        <v>477</v>
      </c>
      <c r="J669" s="129"/>
      <c r="K669" s="129"/>
      <c r="L669" s="122">
        <v>311370</v>
      </c>
      <c r="M669" s="123">
        <v>0.64</v>
      </c>
      <c r="N669" s="122">
        <v>199280</v>
      </c>
      <c r="O669" s="124"/>
      <c r="P669" s="125">
        <f t="shared" si="11"/>
        <v>653</v>
      </c>
      <c r="Q669" s="126" t="s">
        <v>486</v>
      </c>
    </row>
    <row r="670" s="2" customFormat="1" ht="15.75" customHeight="1" spans="1:17">
      <c r="A670" s="115" t="s">
        <v>1792</v>
      </c>
      <c r="B670" s="116"/>
      <c r="C670" s="128"/>
      <c r="D670" s="118" t="s">
        <v>847</v>
      </c>
      <c r="E670" s="118">
        <v>117</v>
      </c>
      <c r="F670" s="130" t="s">
        <v>839</v>
      </c>
      <c r="G670" s="172">
        <v>43221</v>
      </c>
      <c r="H670" s="61" t="s">
        <v>840</v>
      </c>
      <c r="I670" s="120">
        <v>561</v>
      </c>
      <c r="J670" s="129"/>
      <c r="K670" s="129"/>
      <c r="L670" s="122">
        <v>366200</v>
      </c>
      <c r="M670" s="123">
        <v>0.91</v>
      </c>
      <c r="N670" s="122">
        <v>333240</v>
      </c>
      <c r="O670" s="124"/>
      <c r="P670" s="125">
        <f t="shared" si="11"/>
        <v>653</v>
      </c>
      <c r="Q670" s="126" t="s">
        <v>486</v>
      </c>
    </row>
    <row r="671" s="2" customFormat="1" ht="15.75" customHeight="1" spans="1:17">
      <c r="A671" s="115" t="s">
        <v>1793</v>
      </c>
      <c r="B671" s="116"/>
      <c r="C671" s="128"/>
      <c r="D671" s="118" t="s">
        <v>847</v>
      </c>
      <c r="E671" s="118">
        <v>118</v>
      </c>
      <c r="F671" s="130" t="s">
        <v>839</v>
      </c>
      <c r="G671" s="172">
        <v>39873</v>
      </c>
      <c r="H671" s="61" t="s">
        <v>840</v>
      </c>
      <c r="I671" s="120">
        <v>477</v>
      </c>
      <c r="J671" s="129"/>
      <c r="K671" s="129"/>
      <c r="L671" s="122">
        <v>311370</v>
      </c>
      <c r="M671" s="123">
        <v>0.64</v>
      </c>
      <c r="N671" s="122">
        <v>199280</v>
      </c>
      <c r="O671" s="124"/>
      <c r="P671" s="125">
        <f t="shared" si="11"/>
        <v>653</v>
      </c>
      <c r="Q671" s="126" t="s">
        <v>486</v>
      </c>
    </row>
    <row r="672" s="2" customFormat="1" ht="15.75" customHeight="1" spans="1:17">
      <c r="A672" s="115" t="s">
        <v>1794</v>
      </c>
      <c r="B672" s="116"/>
      <c r="C672" s="128"/>
      <c r="D672" s="118" t="s">
        <v>847</v>
      </c>
      <c r="E672" s="118">
        <v>119</v>
      </c>
      <c r="F672" s="130" t="s">
        <v>839</v>
      </c>
      <c r="G672" s="172">
        <v>43221</v>
      </c>
      <c r="H672" s="61" t="s">
        <v>840</v>
      </c>
      <c r="I672" s="120">
        <v>561</v>
      </c>
      <c r="J672" s="129"/>
      <c r="K672" s="129"/>
      <c r="L672" s="122">
        <v>366200</v>
      </c>
      <c r="M672" s="123">
        <v>0.91</v>
      </c>
      <c r="N672" s="122">
        <v>333240</v>
      </c>
      <c r="O672" s="124"/>
      <c r="P672" s="125">
        <f t="shared" si="11"/>
        <v>653</v>
      </c>
      <c r="Q672" s="126" t="s">
        <v>486</v>
      </c>
    </row>
    <row r="673" s="2" customFormat="1" ht="15.75" customHeight="1" spans="1:17">
      <c r="A673" s="115" t="s">
        <v>1795</v>
      </c>
      <c r="B673" s="116"/>
      <c r="C673" s="128"/>
      <c r="D673" s="118" t="s">
        <v>847</v>
      </c>
      <c r="E673" s="118">
        <v>120</v>
      </c>
      <c r="F673" s="130" t="s">
        <v>839</v>
      </c>
      <c r="G673" s="172">
        <v>39873</v>
      </c>
      <c r="H673" s="61" t="s">
        <v>840</v>
      </c>
      <c r="I673" s="120">
        <v>477</v>
      </c>
      <c r="J673" s="129"/>
      <c r="K673" s="129"/>
      <c r="L673" s="122">
        <v>311370</v>
      </c>
      <c r="M673" s="123">
        <v>0.64</v>
      </c>
      <c r="N673" s="122">
        <v>199280</v>
      </c>
      <c r="O673" s="124"/>
      <c r="P673" s="125">
        <f t="shared" si="11"/>
        <v>653</v>
      </c>
      <c r="Q673" s="126" t="s">
        <v>486</v>
      </c>
    </row>
    <row r="674" s="2" customFormat="1" ht="15.75" customHeight="1" spans="1:17">
      <c r="A674" s="115" t="s">
        <v>1796</v>
      </c>
      <c r="B674" s="116"/>
      <c r="C674" s="128"/>
      <c r="D674" s="118" t="s">
        <v>847</v>
      </c>
      <c r="E674" s="118">
        <v>121</v>
      </c>
      <c r="F674" s="130" t="s">
        <v>839</v>
      </c>
      <c r="G674" s="172">
        <v>43221</v>
      </c>
      <c r="H674" s="61" t="s">
        <v>840</v>
      </c>
      <c r="I674" s="120">
        <v>561</v>
      </c>
      <c r="J674" s="129"/>
      <c r="K674" s="129"/>
      <c r="L674" s="122">
        <v>366200</v>
      </c>
      <c r="M674" s="123">
        <v>0.91</v>
      </c>
      <c r="N674" s="122">
        <v>333240</v>
      </c>
      <c r="O674" s="124"/>
      <c r="P674" s="125">
        <f t="shared" si="11"/>
        <v>653</v>
      </c>
      <c r="Q674" s="126" t="s">
        <v>486</v>
      </c>
    </row>
    <row r="675" s="2" customFormat="1" ht="15.75" customHeight="1" spans="1:17">
      <c r="A675" s="115" t="s">
        <v>1797</v>
      </c>
      <c r="B675" s="116"/>
      <c r="C675" s="128"/>
      <c r="D675" s="118" t="s">
        <v>847</v>
      </c>
      <c r="E675" s="118">
        <v>122</v>
      </c>
      <c r="F675" s="130" t="s">
        <v>839</v>
      </c>
      <c r="G675" s="172">
        <v>39873</v>
      </c>
      <c r="H675" s="61" t="s">
        <v>840</v>
      </c>
      <c r="I675" s="120">
        <v>477</v>
      </c>
      <c r="J675" s="129"/>
      <c r="K675" s="129"/>
      <c r="L675" s="122">
        <v>311370</v>
      </c>
      <c r="M675" s="123">
        <v>0.64</v>
      </c>
      <c r="N675" s="122">
        <v>199280</v>
      </c>
      <c r="O675" s="124"/>
      <c r="P675" s="125">
        <f t="shared" si="11"/>
        <v>653</v>
      </c>
      <c r="Q675" s="126" t="s">
        <v>486</v>
      </c>
    </row>
    <row r="676" s="2" customFormat="1" ht="15.75" customHeight="1" spans="1:17">
      <c r="A676" s="115" t="s">
        <v>1798</v>
      </c>
      <c r="B676" s="116"/>
      <c r="C676" s="128"/>
      <c r="D676" s="118" t="s">
        <v>847</v>
      </c>
      <c r="E676" s="118">
        <v>123</v>
      </c>
      <c r="F676" s="130" t="s">
        <v>839</v>
      </c>
      <c r="G676" s="172">
        <v>43221</v>
      </c>
      <c r="H676" s="61" t="s">
        <v>840</v>
      </c>
      <c r="I676" s="120">
        <v>561</v>
      </c>
      <c r="J676" s="129"/>
      <c r="K676" s="129"/>
      <c r="L676" s="122">
        <v>366200</v>
      </c>
      <c r="M676" s="123">
        <v>0.91</v>
      </c>
      <c r="N676" s="122">
        <v>333240</v>
      </c>
      <c r="O676" s="124"/>
      <c r="P676" s="125">
        <f t="shared" si="11"/>
        <v>653</v>
      </c>
      <c r="Q676" s="126" t="s">
        <v>486</v>
      </c>
    </row>
    <row r="677" s="2" customFormat="1" ht="15.75" customHeight="1" spans="1:17">
      <c r="A677" s="115" t="s">
        <v>1799</v>
      </c>
      <c r="B677" s="116"/>
      <c r="C677" s="128"/>
      <c r="D677" s="118" t="s">
        <v>847</v>
      </c>
      <c r="E677" s="118">
        <v>124</v>
      </c>
      <c r="F677" s="130" t="s">
        <v>839</v>
      </c>
      <c r="G677" s="172">
        <v>39873</v>
      </c>
      <c r="H677" s="61" t="s">
        <v>840</v>
      </c>
      <c r="I677" s="120">
        <v>477</v>
      </c>
      <c r="J677" s="129"/>
      <c r="K677" s="129"/>
      <c r="L677" s="122">
        <v>311370</v>
      </c>
      <c r="M677" s="123">
        <v>0.64</v>
      </c>
      <c r="N677" s="122">
        <v>199280</v>
      </c>
      <c r="O677" s="124"/>
      <c r="P677" s="125">
        <f t="shared" si="11"/>
        <v>653</v>
      </c>
      <c r="Q677" s="126" t="s">
        <v>486</v>
      </c>
    </row>
    <row r="678" s="75" customFormat="1" ht="15.75" customHeight="1" spans="1:17">
      <c r="A678" s="115" t="s">
        <v>1800</v>
      </c>
      <c r="B678" s="116"/>
      <c r="C678" s="128"/>
      <c r="D678" s="118" t="s">
        <v>847</v>
      </c>
      <c r="E678" s="118">
        <v>125</v>
      </c>
      <c r="F678" s="130" t="s">
        <v>839</v>
      </c>
      <c r="G678" s="172">
        <v>43221</v>
      </c>
      <c r="H678" s="61" t="s">
        <v>840</v>
      </c>
      <c r="I678" s="120">
        <v>561</v>
      </c>
      <c r="J678" s="129"/>
      <c r="K678" s="129"/>
      <c r="L678" s="122">
        <v>366200</v>
      </c>
      <c r="M678" s="123">
        <v>0.91</v>
      </c>
      <c r="N678" s="122">
        <v>333240</v>
      </c>
      <c r="O678" s="124"/>
      <c r="P678" s="125">
        <f t="shared" si="11"/>
        <v>653</v>
      </c>
      <c r="Q678" s="126" t="s">
        <v>486</v>
      </c>
    </row>
    <row r="679" s="2" customFormat="1" ht="15.75" customHeight="1" spans="1:17">
      <c r="A679" s="115" t="s">
        <v>1801</v>
      </c>
      <c r="B679" s="116"/>
      <c r="C679" s="128"/>
      <c r="D679" s="118" t="s">
        <v>847</v>
      </c>
      <c r="E679" s="118">
        <v>126</v>
      </c>
      <c r="F679" s="130" t="s">
        <v>839</v>
      </c>
      <c r="G679" s="172">
        <v>39873</v>
      </c>
      <c r="H679" s="61" t="s">
        <v>840</v>
      </c>
      <c r="I679" s="120">
        <v>477</v>
      </c>
      <c r="J679" s="129"/>
      <c r="K679" s="129"/>
      <c r="L679" s="122">
        <v>311370</v>
      </c>
      <c r="M679" s="123">
        <v>0.64</v>
      </c>
      <c r="N679" s="122">
        <v>199280</v>
      </c>
      <c r="O679" s="124"/>
      <c r="P679" s="125">
        <f t="shared" si="11"/>
        <v>653</v>
      </c>
      <c r="Q679" s="126" t="s">
        <v>486</v>
      </c>
    </row>
    <row r="680" s="2" customFormat="1" ht="15.75" customHeight="1" spans="1:17">
      <c r="A680" s="115" t="s">
        <v>1802</v>
      </c>
      <c r="B680" s="116"/>
      <c r="C680" s="128"/>
      <c r="D680" s="118" t="s">
        <v>847</v>
      </c>
      <c r="E680" s="118">
        <v>127</v>
      </c>
      <c r="F680" s="130" t="s">
        <v>839</v>
      </c>
      <c r="G680" s="172">
        <v>43221</v>
      </c>
      <c r="H680" s="61" t="s">
        <v>840</v>
      </c>
      <c r="I680" s="120">
        <v>561</v>
      </c>
      <c r="J680" s="129"/>
      <c r="K680" s="129"/>
      <c r="L680" s="122">
        <v>366200</v>
      </c>
      <c r="M680" s="123">
        <v>0.91</v>
      </c>
      <c r="N680" s="122">
        <v>333240</v>
      </c>
      <c r="O680" s="124"/>
      <c r="P680" s="125">
        <f t="shared" si="11"/>
        <v>653</v>
      </c>
      <c r="Q680" s="126" t="s">
        <v>486</v>
      </c>
    </row>
    <row r="681" s="2" customFormat="1" ht="15.75" customHeight="1" spans="1:17">
      <c r="A681" s="115" t="s">
        <v>1803</v>
      </c>
      <c r="B681" s="116"/>
      <c r="C681" s="128"/>
      <c r="D681" s="118" t="s">
        <v>847</v>
      </c>
      <c r="E681" s="118">
        <v>128</v>
      </c>
      <c r="F681" s="130" t="s">
        <v>839</v>
      </c>
      <c r="G681" s="172">
        <v>39873</v>
      </c>
      <c r="H681" s="61" t="s">
        <v>840</v>
      </c>
      <c r="I681" s="120">
        <v>477</v>
      </c>
      <c r="J681" s="129"/>
      <c r="K681" s="129"/>
      <c r="L681" s="122">
        <v>311370</v>
      </c>
      <c r="M681" s="123">
        <v>0.64</v>
      </c>
      <c r="N681" s="122">
        <v>199280</v>
      </c>
      <c r="O681" s="124"/>
      <c r="P681" s="125">
        <f t="shared" si="11"/>
        <v>653</v>
      </c>
      <c r="Q681" s="126" t="s">
        <v>486</v>
      </c>
    </row>
    <row r="682" s="2" customFormat="1" ht="15.75" customHeight="1" spans="1:17">
      <c r="A682" s="115" t="s">
        <v>1804</v>
      </c>
      <c r="B682" s="116"/>
      <c r="C682" s="128"/>
      <c r="D682" s="118" t="s">
        <v>847</v>
      </c>
      <c r="E682" s="118">
        <v>129</v>
      </c>
      <c r="F682" s="130" t="s">
        <v>839</v>
      </c>
      <c r="G682" s="172">
        <v>43221</v>
      </c>
      <c r="H682" s="61" t="s">
        <v>840</v>
      </c>
      <c r="I682" s="120">
        <v>561</v>
      </c>
      <c r="J682" s="129"/>
      <c r="K682" s="129"/>
      <c r="L682" s="122">
        <v>366200</v>
      </c>
      <c r="M682" s="123">
        <v>0.91</v>
      </c>
      <c r="N682" s="122">
        <v>333240</v>
      </c>
      <c r="O682" s="124"/>
      <c r="P682" s="125">
        <f t="shared" si="11"/>
        <v>653</v>
      </c>
      <c r="Q682" s="126" t="s">
        <v>486</v>
      </c>
    </row>
    <row r="683" s="2" customFormat="1" ht="15.75" customHeight="1" spans="1:17">
      <c r="A683" s="115" t="s">
        <v>1805</v>
      </c>
      <c r="B683" s="116"/>
      <c r="C683" s="128"/>
      <c r="D683" s="118" t="s">
        <v>847</v>
      </c>
      <c r="E683" s="118">
        <v>130</v>
      </c>
      <c r="F683" s="130" t="s">
        <v>839</v>
      </c>
      <c r="G683" s="172">
        <v>39873</v>
      </c>
      <c r="H683" s="61" t="s">
        <v>840</v>
      </c>
      <c r="I683" s="120">
        <v>477</v>
      </c>
      <c r="J683" s="129"/>
      <c r="K683" s="129"/>
      <c r="L683" s="122">
        <v>311370</v>
      </c>
      <c r="M683" s="123">
        <v>0.64</v>
      </c>
      <c r="N683" s="122">
        <v>199280</v>
      </c>
      <c r="O683" s="124"/>
      <c r="P683" s="125">
        <f t="shared" si="11"/>
        <v>653</v>
      </c>
      <c r="Q683" s="126" t="s">
        <v>486</v>
      </c>
    </row>
    <row r="684" s="2" customFormat="1" ht="15.75" customHeight="1" spans="1:17">
      <c r="A684" s="115" t="s">
        <v>1806</v>
      </c>
      <c r="B684" s="116"/>
      <c r="C684" s="128"/>
      <c r="D684" s="118" t="s">
        <v>1762</v>
      </c>
      <c r="E684" s="118">
        <v>301</v>
      </c>
      <c r="F684" s="130" t="s">
        <v>839</v>
      </c>
      <c r="G684" s="172">
        <v>39873</v>
      </c>
      <c r="H684" s="61" t="s">
        <v>840</v>
      </c>
      <c r="I684" s="120">
        <v>561</v>
      </c>
      <c r="J684" s="129"/>
      <c r="K684" s="129"/>
      <c r="L684" s="122">
        <v>366200</v>
      </c>
      <c r="M684" s="123">
        <v>0.64</v>
      </c>
      <c r="N684" s="122">
        <v>234370</v>
      </c>
      <c r="O684" s="124"/>
      <c r="P684" s="125">
        <f t="shared" si="11"/>
        <v>653</v>
      </c>
      <c r="Q684" s="126" t="s">
        <v>486</v>
      </c>
    </row>
    <row r="685" s="2" customFormat="1" ht="15.75" customHeight="1" spans="1:17">
      <c r="A685" s="115" t="s">
        <v>1807</v>
      </c>
      <c r="B685" s="116"/>
      <c r="C685" s="128"/>
      <c r="D685" s="118" t="s">
        <v>1762</v>
      </c>
      <c r="E685" s="118">
        <v>302</v>
      </c>
      <c r="F685" s="130" t="s">
        <v>839</v>
      </c>
      <c r="G685" s="172">
        <v>39873</v>
      </c>
      <c r="H685" s="61" t="s">
        <v>840</v>
      </c>
      <c r="I685" s="120">
        <v>477</v>
      </c>
      <c r="J685" s="129"/>
      <c r="K685" s="129"/>
      <c r="L685" s="122">
        <v>311370</v>
      </c>
      <c r="M685" s="123">
        <v>0.64</v>
      </c>
      <c r="N685" s="122">
        <v>199280</v>
      </c>
      <c r="O685" s="124"/>
      <c r="P685" s="125">
        <f t="shared" si="11"/>
        <v>653</v>
      </c>
      <c r="Q685" s="126" t="s">
        <v>486</v>
      </c>
    </row>
    <row r="686" s="2" customFormat="1" ht="15.75" customHeight="1" spans="1:17">
      <c r="A686" s="115" t="s">
        <v>1808</v>
      </c>
      <c r="B686" s="116"/>
      <c r="C686" s="128"/>
      <c r="D686" s="118" t="s">
        <v>1762</v>
      </c>
      <c r="E686" s="118">
        <v>303</v>
      </c>
      <c r="F686" s="130" t="s">
        <v>839</v>
      </c>
      <c r="G686" s="172">
        <v>43221</v>
      </c>
      <c r="H686" s="61" t="s">
        <v>840</v>
      </c>
      <c r="I686" s="120">
        <v>561</v>
      </c>
      <c r="J686" s="129"/>
      <c r="K686" s="129"/>
      <c r="L686" s="122">
        <v>366200</v>
      </c>
      <c r="M686" s="123">
        <v>0.91</v>
      </c>
      <c r="N686" s="122">
        <v>333240</v>
      </c>
      <c r="O686" s="124"/>
      <c r="P686" s="125">
        <f t="shared" si="11"/>
        <v>653</v>
      </c>
      <c r="Q686" s="126" t="s">
        <v>486</v>
      </c>
    </row>
    <row r="687" s="2" customFormat="1" ht="15.75" customHeight="1" spans="1:17">
      <c r="A687" s="115" t="s">
        <v>1809</v>
      </c>
      <c r="B687" s="116"/>
      <c r="C687" s="128"/>
      <c r="D687" s="118" t="s">
        <v>1762</v>
      </c>
      <c r="E687" s="118">
        <v>304</v>
      </c>
      <c r="F687" s="130" t="s">
        <v>839</v>
      </c>
      <c r="G687" s="172">
        <v>39873</v>
      </c>
      <c r="H687" s="61" t="s">
        <v>840</v>
      </c>
      <c r="I687" s="120">
        <v>477</v>
      </c>
      <c r="J687" s="129"/>
      <c r="K687" s="129"/>
      <c r="L687" s="122">
        <v>311370</v>
      </c>
      <c r="M687" s="123">
        <v>0.64</v>
      </c>
      <c r="N687" s="122">
        <v>199280</v>
      </c>
      <c r="O687" s="124"/>
      <c r="P687" s="125">
        <f t="shared" si="11"/>
        <v>653</v>
      </c>
      <c r="Q687" s="126" t="s">
        <v>486</v>
      </c>
    </row>
    <row r="688" s="2" customFormat="1" ht="15.75" customHeight="1" spans="1:17">
      <c r="A688" s="115" t="s">
        <v>1810</v>
      </c>
      <c r="B688" s="116"/>
      <c r="C688" s="128"/>
      <c r="D688" s="118" t="s">
        <v>1762</v>
      </c>
      <c r="E688" s="118">
        <v>305</v>
      </c>
      <c r="F688" s="130" t="s">
        <v>839</v>
      </c>
      <c r="G688" s="172">
        <v>43221</v>
      </c>
      <c r="H688" s="61" t="s">
        <v>840</v>
      </c>
      <c r="I688" s="120">
        <v>561</v>
      </c>
      <c r="J688" s="129"/>
      <c r="K688" s="129"/>
      <c r="L688" s="122">
        <v>366200</v>
      </c>
      <c r="M688" s="123">
        <v>0.91</v>
      </c>
      <c r="N688" s="122">
        <v>333240</v>
      </c>
      <c r="O688" s="124"/>
      <c r="P688" s="125">
        <f t="shared" si="11"/>
        <v>653</v>
      </c>
      <c r="Q688" s="126" t="s">
        <v>486</v>
      </c>
    </row>
    <row r="689" s="2" customFormat="1" ht="15.75" customHeight="1" spans="1:17">
      <c r="A689" s="115" t="s">
        <v>1811</v>
      </c>
      <c r="B689" s="116"/>
      <c r="C689" s="128"/>
      <c r="D689" s="118" t="s">
        <v>1762</v>
      </c>
      <c r="E689" s="118">
        <v>306</v>
      </c>
      <c r="F689" s="130" t="s">
        <v>839</v>
      </c>
      <c r="G689" s="172">
        <v>39873</v>
      </c>
      <c r="H689" s="61" t="s">
        <v>840</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1812</v>
      </c>
      <c r="B690" s="116"/>
      <c r="C690" s="128"/>
      <c r="D690" s="118" t="s">
        <v>1762</v>
      </c>
      <c r="E690" s="118">
        <v>307</v>
      </c>
      <c r="F690" s="130" t="s">
        <v>839</v>
      </c>
      <c r="G690" s="172">
        <v>43221</v>
      </c>
      <c r="H690" s="61" t="s">
        <v>840</v>
      </c>
      <c r="I690" s="120">
        <v>561</v>
      </c>
      <c r="J690" s="129"/>
      <c r="K690" s="129"/>
      <c r="L690" s="122">
        <v>366200</v>
      </c>
      <c r="M690" s="123">
        <v>0.91</v>
      </c>
      <c r="N690" s="122">
        <v>333240</v>
      </c>
      <c r="O690" s="124"/>
      <c r="P690" s="125">
        <f t="shared" si="12"/>
        <v>653</v>
      </c>
      <c r="Q690" s="126" t="s">
        <v>486</v>
      </c>
    </row>
    <row r="691" s="2" customFormat="1" ht="15.75" customHeight="1" spans="1:17">
      <c r="A691" s="115" t="s">
        <v>1813</v>
      </c>
      <c r="B691" s="116"/>
      <c r="C691" s="128"/>
      <c r="D691" s="118" t="s">
        <v>1762</v>
      </c>
      <c r="E691" s="118">
        <v>308</v>
      </c>
      <c r="F691" s="130" t="s">
        <v>839</v>
      </c>
      <c r="G691" s="172">
        <v>39873</v>
      </c>
      <c r="H691" s="61" t="s">
        <v>840</v>
      </c>
      <c r="I691" s="120">
        <v>477</v>
      </c>
      <c r="J691" s="129"/>
      <c r="K691" s="129"/>
      <c r="L691" s="122">
        <v>311370</v>
      </c>
      <c r="M691" s="123">
        <v>0.64</v>
      </c>
      <c r="N691" s="122">
        <v>199280</v>
      </c>
      <c r="O691" s="124"/>
      <c r="P691" s="125">
        <f t="shared" si="12"/>
        <v>653</v>
      </c>
      <c r="Q691" s="126" t="s">
        <v>486</v>
      </c>
    </row>
    <row r="692" s="2" customFormat="1" ht="15.75" customHeight="1" spans="1:17">
      <c r="A692" s="115" t="s">
        <v>1814</v>
      </c>
      <c r="B692" s="116"/>
      <c r="C692" s="128"/>
      <c r="D692" s="118" t="s">
        <v>1762</v>
      </c>
      <c r="E692" s="118">
        <v>309</v>
      </c>
      <c r="F692" s="130" t="s">
        <v>839</v>
      </c>
      <c r="G692" s="172">
        <v>43221</v>
      </c>
      <c r="H692" s="61" t="s">
        <v>840</v>
      </c>
      <c r="I692" s="120">
        <v>561</v>
      </c>
      <c r="J692" s="129"/>
      <c r="K692" s="129"/>
      <c r="L692" s="122">
        <v>366200</v>
      </c>
      <c r="M692" s="123">
        <v>0.91</v>
      </c>
      <c r="N692" s="122">
        <v>333240</v>
      </c>
      <c r="O692" s="124"/>
      <c r="P692" s="125">
        <f t="shared" si="12"/>
        <v>653</v>
      </c>
      <c r="Q692" s="126" t="s">
        <v>486</v>
      </c>
    </row>
    <row r="693" s="75" customFormat="1" ht="15.75" customHeight="1" spans="1:17">
      <c r="A693" s="115" t="s">
        <v>1815</v>
      </c>
      <c r="B693" s="116"/>
      <c r="C693" s="128"/>
      <c r="D693" s="118" t="s">
        <v>847</v>
      </c>
      <c r="E693" s="118">
        <v>310</v>
      </c>
      <c r="F693" s="130" t="s">
        <v>839</v>
      </c>
      <c r="G693" s="172">
        <v>39873</v>
      </c>
      <c r="H693" s="61" t="s">
        <v>840</v>
      </c>
      <c r="I693" s="120">
        <v>477</v>
      </c>
      <c r="J693" s="129"/>
      <c r="K693" s="129"/>
      <c r="L693" s="122">
        <v>311370</v>
      </c>
      <c r="M693" s="123">
        <v>0.64</v>
      </c>
      <c r="N693" s="122">
        <v>199280</v>
      </c>
      <c r="O693" s="124"/>
      <c r="P693" s="125">
        <f t="shared" si="12"/>
        <v>653</v>
      </c>
      <c r="Q693" s="126" t="s">
        <v>486</v>
      </c>
    </row>
    <row r="694" s="2" customFormat="1" ht="15.75" customHeight="1" spans="1:17">
      <c r="A694" s="115" t="s">
        <v>1816</v>
      </c>
      <c r="B694" s="116"/>
      <c r="C694" s="128"/>
      <c r="D694" s="118" t="s">
        <v>847</v>
      </c>
      <c r="E694" s="118">
        <v>311</v>
      </c>
      <c r="F694" s="130" t="s">
        <v>839</v>
      </c>
      <c r="G694" s="172">
        <v>39873</v>
      </c>
      <c r="H694" s="61" t="s">
        <v>840</v>
      </c>
      <c r="I694" s="120">
        <v>561</v>
      </c>
      <c r="J694" s="129"/>
      <c r="K694" s="129"/>
      <c r="L694" s="122">
        <v>366200</v>
      </c>
      <c r="M694" s="123">
        <v>0.64</v>
      </c>
      <c r="N694" s="122">
        <v>234370</v>
      </c>
      <c r="O694" s="124"/>
      <c r="P694" s="125">
        <f t="shared" si="12"/>
        <v>653</v>
      </c>
      <c r="Q694" s="126" t="s">
        <v>486</v>
      </c>
    </row>
    <row r="695" s="2" customFormat="1" ht="15.75" customHeight="1" spans="1:17">
      <c r="A695" s="115" t="s">
        <v>1817</v>
      </c>
      <c r="B695" s="116"/>
      <c r="C695" s="128"/>
      <c r="D695" s="118" t="s">
        <v>847</v>
      </c>
      <c r="E695" s="118">
        <v>312</v>
      </c>
      <c r="F695" s="130" t="s">
        <v>839</v>
      </c>
      <c r="G695" s="172">
        <v>43221</v>
      </c>
      <c r="H695" s="61" t="s">
        <v>840</v>
      </c>
      <c r="I695" s="120">
        <v>477</v>
      </c>
      <c r="J695" s="129"/>
      <c r="K695" s="129"/>
      <c r="L695" s="122">
        <v>311370</v>
      </c>
      <c r="M695" s="123">
        <v>0.91</v>
      </c>
      <c r="N695" s="122">
        <v>283350</v>
      </c>
      <c r="O695" s="124"/>
      <c r="P695" s="125">
        <f t="shared" si="12"/>
        <v>653</v>
      </c>
      <c r="Q695" s="126" t="s">
        <v>486</v>
      </c>
    </row>
    <row r="696" s="2" customFormat="1" ht="15.75" customHeight="1" spans="1:17">
      <c r="A696" s="115" t="s">
        <v>1818</v>
      </c>
      <c r="B696" s="116"/>
      <c r="C696" s="128"/>
      <c r="D696" s="118" t="s">
        <v>847</v>
      </c>
      <c r="E696" s="118">
        <v>313</v>
      </c>
      <c r="F696" s="130" t="s">
        <v>839</v>
      </c>
      <c r="G696" s="172">
        <v>39873</v>
      </c>
      <c r="H696" s="61" t="s">
        <v>840</v>
      </c>
      <c r="I696" s="120">
        <v>561</v>
      </c>
      <c r="J696" s="129"/>
      <c r="K696" s="129"/>
      <c r="L696" s="122">
        <v>366200</v>
      </c>
      <c r="M696" s="123">
        <v>0.64</v>
      </c>
      <c r="N696" s="122">
        <v>234370</v>
      </c>
      <c r="O696" s="124"/>
      <c r="P696" s="125">
        <f t="shared" si="12"/>
        <v>653</v>
      </c>
      <c r="Q696" s="126" t="s">
        <v>486</v>
      </c>
    </row>
    <row r="697" s="2" customFormat="1" ht="15.75" customHeight="1" spans="1:17">
      <c r="A697" s="115" t="s">
        <v>1819</v>
      </c>
      <c r="B697" s="116"/>
      <c r="C697" s="128"/>
      <c r="D697" s="118" t="s">
        <v>847</v>
      </c>
      <c r="E697" s="118">
        <v>314</v>
      </c>
      <c r="F697" s="130" t="s">
        <v>839</v>
      </c>
      <c r="G697" s="172">
        <v>43221</v>
      </c>
      <c r="H697" s="61" t="s">
        <v>840</v>
      </c>
      <c r="I697" s="120">
        <v>477</v>
      </c>
      <c r="J697" s="129"/>
      <c r="K697" s="129"/>
      <c r="L697" s="122">
        <v>311370</v>
      </c>
      <c r="M697" s="123">
        <v>0.91</v>
      </c>
      <c r="N697" s="122">
        <v>283350</v>
      </c>
      <c r="O697" s="124"/>
      <c r="P697" s="125">
        <f t="shared" si="12"/>
        <v>653</v>
      </c>
      <c r="Q697" s="126" t="s">
        <v>486</v>
      </c>
    </row>
    <row r="698" s="2" customFormat="1" ht="15.75" customHeight="1" spans="1:17">
      <c r="A698" s="115" t="s">
        <v>1820</v>
      </c>
      <c r="B698" s="116"/>
      <c r="C698" s="128"/>
      <c r="D698" s="118" t="s">
        <v>847</v>
      </c>
      <c r="E698" s="118">
        <v>315</v>
      </c>
      <c r="F698" s="130" t="s">
        <v>839</v>
      </c>
      <c r="G698" s="172">
        <v>39873</v>
      </c>
      <c r="H698" s="61" t="s">
        <v>840</v>
      </c>
      <c r="I698" s="120">
        <v>561</v>
      </c>
      <c r="J698" s="129"/>
      <c r="K698" s="129"/>
      <c r="L698" s="122">
        <v>366200</v>
      </c>
      <c r="M698" s="123">
        <v>0.64</v>
      </c>
      <c r="N698" s="122">
        <v>234370</v>
      </c>
      <c r="O698" s="124"/>
      <c r="P698" s="125">
        <f t="shared" si="12"/>
        <v>653</v>
      </c>
      <c r="Q698" s="126" t="s">
        <v>486</v>
      </c>
    </row>
    <row r="699" s="2" customFormat="1" ht="15.75" customHeight="1" spans="1:17">
      <c r="A699" s="115" t="s">
        <v>1821</v>
      </c>
      <c r="B699" s="116"/>
      <c r="C699" s="128"/>
      <c r="D699" s="118" t="s">
        <v>847</v>
      </c>
      <c r="E699" s="118">
        <v>316</v>
      </c>
      <c r="F699" s="130" t="s">
        <v>839</v>
      </c>
      <c r="G699" s="172">
        <v>43221</v>
      </c>
      <c r="H699" s="61" t="s">
        <v>840</v>
      </c>
      <c r="I699" s="120">
        <v>477</v>
      </c>
      <c r="J699" s="129"/>
      <c r="K699" s="129"/>
      <c r="L699" s="122">
        <v>311370</v>
      </c>
      <c r="M699" s="123">
        <v>0.91</v>
      </c>
      <c r="N699" s="122">
        <v>283350</v>
      </c>
      <c r="O699" s="124"/>
      <c r="P699" s="125">
        <f t="shared" si="12"/>
        <v>653</v>
      </c>
      <c r="Q699" s="126" t="s">
        <v>486</v>
      </c>
    </row>
    <row r="700" s="2" customFormat="1" ht="15.75" customHeight="1" spans="1:17">
      <c r="A700" s="115" t="s">
        <v>1822</v>
      </c>
      <c r="B700" s="116"/>
      <c r="C700" s="128"/>
      <c r="D700" s="130" t="s">
        <v>847</v>
      </c>
      <c r="E700" s="130">
        <v>317</v>
      </c>
      <c r="F700" s="130" t="s">
        <v>839</v>
      </c>
      <c r="G700" s="172">
        <v>39873</v>
      </c>
      <c r="H700" s="61" t="s">
        <v>840</v>
      </c>
      <c r="I700" s="120">
        <v>561</v>
      </c>
      <c r="J700" s="129"/>
      <c r="K700" s="129"/>
      <c r="L700" s="122">
        <v>366200</v>
      </c>
      <c r="M700" s="123">
        <v>0.64</v>
      </c>
      <c r="N700" s="122">
        <v>234370</v>
      </c>
      <c r="O700" s="124"/>
      <c r="P700" s="125">
        <f t="shared" si="12"/>
        <v>653</v>
      </c>
      <c r="Q700" s="126" t="s">
        <v>486</v>
      </c>
    </row>
    <row r="701" s="2" customFormat="1" ht="15.75" customHeight="1" spans="1:17">
      <c r="A701" s="115" t="s">
        <v>1823</v>
      </c>
      <c r="B701" s="116"/>
      <c r="C701" s="128"/>
      <c r="D701" s="130" t="s">
        <v>847</v>
      </c>
      <c r="E701" s="130">
        <v>318</v>
      </c>
      <c r="F701" s="130" t="s">
        <v>839</v>
      </c>
      <c r="G701" s="172">
        <v>43221</v>
      </c>
      <c r="H701" s="61" t="s">
        <v>840</v>
      </c>
      <c r="I701" s="120">
        <v>477</v>
      </c>
      <c r="J701" s="129"/>
      <c r="K701" s="129"/>
      <c r="L701" s="122">
        <v>311370</v>
      </c>
      <c r="M701" s="123">
        <v>0.91</v>
      </c>
      <c r="N701" s="122">
        <v>283350</v>
      </c>
      <c r="O701" s="124"/>
      <c r="P701" s="125">
        <f t="shared" si="12"/>
        <v>653</v>
      </c>
      <c r="Q701" s="126" t="s">
        <v>486</v>
      </c>
    </row>
    <row r="702" s="3" customFormat="1" ht="15.75" customHeight="1" spans="1:17">
      <c r="A702" s="115" t="s">
        <v>1824</v>
      </c>
      <c r="B702" s="116"/>
      <c r="C702" s="128"/>
      <c r="D702" s="130" t="s">
        <v>847</v>
      </c>
      <c r="E702" s="130">
        <v>319</v>
      </c>
      <c r="F702" s="130" t="s">
        <v>839</v>
      </c>
      <c r="G702" s="172">
        <v>39873</v>
      </c>
      <c r="H702" s="61" t="s">
        <v>840</v>
      </c>
      <c r="I702" s="120">
        <v>561</v>
      </c>
      <c r="J702" s="129"/>
      <c r="K702" s="129"/>
      <c r="L702" s="122">
        <v>366200</v>
      </c>
      <c r="M702" s="123">
        <v>0.64</v>
      </c>
      <c r="N702" s="122">
        <v>234370</v>
      </c>
      <c r="O702" s="124"/>
      <c r="P702" s="125">
        <f t="shared" si="12"/>
        <v>653</v>
      </c>
      <c r="Q702" s="126" t="s">
        <v>486</v>
      </c>
    </row>
    <row r="703" s="3" customFormat="1" ht="15.75" customHeight="1" spans="1:17">
      <c r="A703" s="115" t="s">
        <v>1825</v>
      </c>
      <c r="B703" s="116"/>
      <c r="C703" s="128"/>
      <c r="D703" s="130" t="s">
        <v>847</v>
      </c>
      <c r="E703" s="130">
        <v>320</v>
      </c>
      <c r="F703" s="130" t="s">
        <v>839</v>
      </c>
      <c r="G703" s="172">
        <v>43221</v>
      </c>
      <c r="H703" s="61" t="s">
        <v>840</v>
      </c>
      <c r="I703" s="120">
        <v>477</v>
      </c>
      <c r="J703" s="129"/>
      <c r="K703" s="129"/>
      <c r="L703" s="122">
        <v>311370</v>
      </c>
      <c r="M703" s="123">
        <v>0.91</v>
      </c>
      <c r="N703" s="122">
        <v>283350</v>
      </c>
      <c r="O703" s="124"/>
      <c r="P703" s="125">
        <f t="shared" si="12"/>
        <v>653</v>
      </c>
      <c r="Q703" s="126" t="s">
        <v>486</v>
      </c>
    </row>
    <row r="704" s="3" customFormat="1" ht="15.75" customHeight="1" spans="1:17">
      <c r="A704" s="115" t="s">
        <v>1826</v>
      </c>
      <c r="B704" s="116"/>
      <c r="C704" s="128"/>
      <c r="D704" s="130" t="s">
        <v>847</v>
      </c>
      <c r="E704" s="130">
        <v>321</v>
      </c>
      <c r="F704" s="130" t="s">
        <v>839</v>
      </c>
      <c r="G704" s="172">
        <v>39873</v>
      </c>
      <c r="H704" s="61" t="s">
        <v>840</v>
      </c>
      <c r="I704" s="120">
        <v>561</v>
      </c>
      <c r="J704" s="129"/>
      <c r="K704" s="129"/>
      <c r="L704" s="122">
        <v>366200</v>
      </c>
      <c r="M704" s="123">
        <v>0.64</v>
      </c>
      <c r="N704" s="122">
        <v>234370</v>
      </c>
      <c r="O704" s="124"/>
      <c r="P704" s="125">
        <f t="shared" si="12"/>
        <v>653</v>
      </c>
      <c r="Q704" s="126" t="s">
        <v>486</v>
      </c>
    </row>
    <row r="705" s="3" customFormat="1" ht="15.75" customHeight="1" spans="1:17">
      <c r="A705" s="115" t="s">
        <v>1827</v>
      </c>
      <c r="B705" s="116"/>
      <c r="C705" s="128"/>
      <c r="D705" s="130" t="s">
        <v>847</v>
      </c>
      <c r="E705" s="130">
        <v>322</v>
      </c>
      <c r="F705" s="130" t="s">
        <v>839</v>
      </c>
      <c r="G705" s="172">
        <v>43221</v>
      </c>
      <c r="H705" s="61" t="s">
        <v>840</v>
      </c>
      <c r="I705" s="120">
        <v>477</v>
      </c>
      <c r="J705" s="129"/>
      <c r="K705" s="129"/>
      <c r="L705" s="122">
        <v>311370</v>
      </c>
      <c r="M705" s="123">
        <v>0.91</v>
      </c>
      <c r="N705" s="122">
        <v>283350</v>
      </c>
      <c r="O705" s="124"/>
      <c r="P705" s="125">
        <f t="shared" si="12"/>
        <v>653</v>
      </c>
      <c r="Q705" s="126" t="s">
        <v>486</v>
      </c>
    </row>
    <row r="706" s="3" customFormat="1" ht="15.75" customHeight="1" spans="1:17">
      <c r="A706" s="115" t="s">
        <v>1828</v>
      </c>
      <c r="B706" s="116"/>
      <c r="C706" s="128"/>
      <c r="D706" s="130" t="s">
        <v>847</v>
      </c>
      <c r="E706" s="130">
        <v>323</v>
      </c>
      <c r="F706" s="130" t="s">
        <v>839</v>
      </c>
      <c r="G706" s="172">
        <v>39873</v>
      </c>
      <c r="H706" s="61" t="s">
        <v>840</v>
      </c>
      <c r="I706" s="120">
        <v>561</v>
      </c>
      <c r="J706" s="129"/>
      <c r="K706" s="129"/>
      <c r="L706" s="122">
        <v>366200</v>
      </c>
      <c r="M706" s="123">
        <v>0.64</v>
      </c>
      <c r="N706" s="122">
        <v>234370</v>
      </c>
      <c r="O706" s="124"/>
      <c r="P706" s="125">
        <f t="shared" si="12"/>
        <v>653</v>
      </c>
      <c r="Q706" s="126" t="s">
        <v>486</v>
      </c>
    </row>
    <row r="707" s="3" customFormat="1" ht="15.75" customHeight="1" spans="1:17">
      <c r="A707" s="115" t="s">
        <v>1829</v>
      </c>
      <c r="B707" s="116"/>
      <c r="C707" s="128"/>
      <c r="D707" s="130" t="s">
        <v>847</v>
      </c>
      <c r="E707" s="130">
        <v>324</v>
      </c>
      <c r="F707" s="130" t="s">
        <v>839</v>
      </c>
      <c r="G707" s="172">
        <v>43221</v>
      </c>
      <c r="H707" s="61" t="s">
        <v>840</v>
      </c>
      <c r="I707" s="120">
        <v>477</v>
      </c>
      <c r="J707" s="129"/>
      <c r="K707" s="129"/>
      <c r="L707" s="122">
        <v>311370</v>
      </c>
      <c r="M707" s="123">
        <v>0.91</v>
      </c>
      <c r="N707" s="122">
        <v>283350</v>
      </c>
      <c r="O707" s="124"/>
      <c r="P707" s="125">
        <f t="shared" si="12"/>
        <v>653</v>
      </c>
      <c r="Q707" s="126" t="s">
        <v>486</v>
      </c>
    </row>
    <row r="708" s="2" customFormat="1" ht="15.75" customHeight="1" spans="1:17">
      <c r="A708" s="115" t="s">
        <v>1830</v>
      </c>
      <c r="B708" s="116"/>
      <c r="C708" s="128"/>
      <c r="D708" s="130" t="s">
        <v>847</v>
      </c>
      <c r="E708" s="130">
        <v>325</v>
      </c>
      <c r="F708" s="130" t="s">
        <v>839</v>
      </c>
      <c r="G708" s="172">
        <v>39873</v>
      </c>
      <c r="H708" s="61" t="s">
        <v>840</v>
      </c>
      <c r="I708" s="120">
        <v>561</v>
      </c>
      <c r="J708" s="129"/>
      <c r="K708" s="129"/>
      <c r="L708" s="122">
        <v>366200</v>
      </c>
      <c r="M708" s="123">
        <v>0.64</v>
      </c>
      <c r="N708" s="122">
        <v>234370</v>
      </c>
      <c r="O708" s="124"/>
      <c r="P708" s="125">
        <f t="shared" si="12"/>
        <v>653</v>
      </c>
      <c r="Q708" s="126" t="s">
        <v>486</v>
      </c>
    </row>
    <row r="709" s="2" customFormat="1" ht="15.75" customHeight="1" spans="1:17">
      <c r="A709" s="115" t="s">
        <v>1831</v>
      </c>
      <c r="B709" s="116"/>
      <c r="C709" s="128"/>
      <c r="D709" s="130" t="s">
        <v>847</v>
      </c>
      <c r="E709" s="130">
        <v>326</v>
      </c>
      <c r="F709" s="130" t="s">
        <v>839</v>
      </c>
      <c r="G709" s="172">
        <v>43221</v>
      </c>
      <c r="H709" s="61" t="s">
        <v>840</v>
      </c>
      <c r="I709" s="120">
        <v>477</v>
      </c>
      <c r="J709" s="129"/>
      <c r="K709" s="129"/>
      <c r="L709" s="122">
        <v>311370</v>
      </c>
      <c r="M709" s="123">
        <v>0.91</v>
      </c>
      <c r="N709" s="122">
        <v>283350</v>
      </c>
      <c r="O709" s="124"/>
      <c r="P709" s="125">
        <f t="shared" si="12"/>
        <v>653</v>
      </c>
      <c r="Q709" s="126" t="s">
        <v>486</v>
      </c>
    </row>
    <row r="710" s="2" customFormat="1" ht="15.75" customHeight="1" spans="1:17">
      <c r="A710" s="115" t="s">
        <v>1832</v>
      </c>
      <c r="B710" s="116"/>
      <c r="C710" s="128"/>
      <c r="D710" s="130" t="s">
        <v>1762</v>
      </c>
      <c r="E710" s="130">
        <v>401</v>
      </c>
      <c r="F710" s="130" t="s">
        <v>839</v>
      </c>
      <c r="G710" s="172">
        <v>39873</v>
      </c>
      <c r="H710" s="61" t="s">
        <v>840</v>
      </c>
      <c r="I710" s="120">
        <v>561</v>
      </c>
      <c r="J710" s="129"/>
      <c r="K710" s="129"/>
      <c r="L710" s="122">
        <v>366200</v>
      </c>
      <c r="M710" s="123">
        <v>0.64</v>
      </c>
      <c r="N710" s="122">
        <v>234370</v>
      </c>
      <c r="O710" s="124"/>
      <c r="P710" s="125">
        <f t="shared" si="12"/>
        <v>653</v>
      </c>
      <c r="Q710" s="126" t="s">
        <v>486</v>
      </c>
    </row>
    <row r="711" s="2" customFormat="1" ht="15.75" customHeight="1" spans="1:17">
      <c r="A711" s="115" t="s">
        <v>1833</v>
      </c>
      <c r="B711" s="116"/>
      <c r="C711" s="128"/>
      <c r="D711" s="130" t="s">
        <v>1762</v>
      </c>
      <c r="E711" s="130">
        <v>402</v>
      </c>
      <c r="F711" s="130" t="s">
        <v>839</v>
      </c>
      <c r="G711" s="172">
        <v>43221</v>
      </c>
      <c r="H711" s="61" t="s">
        <v>840</v>
      </c>
      <c r="I711" s="120">
        <v>477</v>
      </c>
      <c r="J711" s="129"/>
      <c r="K711" s="129"/>
      <c r="L711" s="122">
        <v>311370</v>
      </c>
      <c r="M711" s="123">
        <v>0.91</v>
      </c>
      <c r="N711" s="122">
        <v>283350</v>
      </c>
      <c r="O711" s="124"/>
      <c r="P711" s="125">
        <f t="shared" si="12"/>
        <v>653</v>
      </c>
      <c r="Q711" s="126" t="s">
        <v>486</v>
      </c>
    </row>
    <row r="712" s="2" customFormat="1" ht="15.75" customHeight="1" spans="1:17">
      <c r="A712" s="115" t="s">
        <v>1834</v>
      </c>
      <c r="B712" s="116"/>
      <c r="C712" s="128"/>
      <c r="D712" s="130" t="s">
        <v>1762</v>
      </c>
      <c r="E712" s="130">
        <v>403</v>
      </c>
      <c r="F712" s="130" t="s">
        <v>839</v>
      </c>
      <c r="G712" s="172">
        <v>39873</v>
      </c>
      <c r="H712" s="61" t="s">
        <v>840</v>
      </c>
      <c r="I712" s="120">
        <v>561</v>
      </c>
      <c r="J712" s="129"/>
      <c r="K712" s="129"/>
      <c r="L712" s="122">
        <v>366200</v>
      </c>
      <c r="M712" s="123">
        <v>0.64</v>
      </c>
      <c r="N712" s="122">
        <v>234370</v>
      </c>
      <c r="O712" s="124"/>
      <c r="P712" s="125">
        <f t="shared" si="12"/>
        <v>653</v>
      </c>
      <c r="Q712" s="126" t="s">
        <v>486</v>
      </c>
    </row>
    <row r="713" s="2" customFormat="1" ht="15.75" customHeight="1" spans="1:17">
      <c r="A713" s="115" t="s">
        <v>1835</v>
      </c>
      <c r="B713" s="116"/>
      <c r="C713" s="128"/>
      <c r="D713" s="130" t="s">
        <v>1762</v>
      </c>
      <c r="E713" s="130">
        <v>404</v>
      </c>
      <c r="F713" s="130" t="s">
        <v>839</v>
      </c>
      <c r="G713" s="172">
        <v>43221</v>
      </c>
      <c r="H713" s="61" t="s">
        <v>840</v>
      </c>
      <c r="I713" s="120">
        <v>477</v>
      </c>
      <c r="J713" s="129"/>
      <c r="K713" s="129"/>
      <c r="L713" s="122">
        <v>311370</v>
      </c>
      <c r="M713" s="123">
        <v>0.91</v>
      </c>
      <c r="N713" s="122">
        <v>283350</v>
      </c>
      <c r="O713" s="124"/>
      <c r="P713" s="125">
        <f t="shared" si="12"/>
        <v>653</v>
      </c>
      <c r="Q713" s="126" t="s">
        <v>486</v>
      </c>
    </row>
    <row r="714" s="2" customFormat="1" ht="15.75" customHeight="1" spans="1:17">
      <c r="A714" s="115" t="s">
        <v>1836</v>
      </c>
      <c r="B714" s="116"/>
      <c r="C714" s="128"/>
      <c r="D714" s="118" t="s">
        <v>1762</v>
      </c>
      <c r="E714" s="118">
        <v>405</v>
      </c>
      <c r="F714" s="130" t="s">
        <v>839</v>
      </c>
      <c r="G714" s="172">
        <v>39873</v>
      </c>
      <c r="H714" s="61" t="s">
        <v>840</v>
      </c>
      <c r="I714" s="120">
        <v>561</v>
      </c>
      <c r="J714" s="129"/>
      <c r="K714" s="129"/>
      <c r="L714" s="122">
        <v>366200</v>
      </c>
      <c r="M714" s="123">
        <v>0.64</v>
      </c>
      <c r="N714" s="122">
        <v>234370</v>
      </c>
      <c r="O714" s="124"/>
      <c r="P714" s="125">
        <f t="shared" si="12"/>
        <v>653</v>
      </c>
      <c r="Q714" s="126" t="s">
        <v>486</v>
      </c>
    </row>
    <row r="715" s="2" customFormat="1" ht="15.75" customHeight="1" spans="1:17">
      <c r="A715" s="115" t="s">
        <v>1837</v>
      </c>
      <c r="B715" s="116"/>
      <c r="C715" s="128"/>
      <c r="D715" s="118" t="s">
        <v>847</v>
      </c>
      <c r="E715" s="118">
        <v>406</v>
      </c>
      <c r="F715" s="130" t="s">
        <v>839</v>
      </c>
      <c r="G715" s="172">
        <v>43221</v>
      </c>
      <c r="H715" s="61" t="s">
        <v>840</v>
      </c>
      <c r="I715" s="120">
        <v>477</v>
      </c>
      <c r="J715" s="129"/>
      <c r="K715" s="129"/>
      <c r="L715" s="122">
        <v>311370</v>
      </c>
      <c r="M715" s="123">
        <v>0.91</v>
      </c>
      <c r="N715" s="122">
        <v>283350</v>
      </c>
      <c r="O715" s="124"/>
      <c r="P715" s="125">
        <f t="shared" si="12"/>
        <v>653</v>
      </c>
      <c r="Q715" s="126" t="s">
        <v>486</v>
      </c>
    </row>
    <row r="716" s="2" customFormat="1" ht="15.75" customHeight="1" spans="1:17">
      <c r="A716" s="115" t="s">
        <v>1838</v>
      </c>
      <c r="B716" s="116"/>
      <c r="C716" s="128"/>
      <c r="D716" s="118" t="s">
        <v>847</v>
      </c>
      <c r="E716" s="118">
        <v>408</v>
      </c>
      <c r="F716" s="130" t="s">
        <v>839</v>
      </c>
      <c r="G716" s="172">
        <v>39873</v>
      </c>
      <c r="H716" s="61" t="s">
        <v>840</v>
      </c>
      <c r="I716" s="120">
        <v>561</v>
      </c>
      <c r="J716" s="129"/>
      <c r="K716" s="129"/>
      <c r="L716" s="122">
        <v>366200</v>
      </c>
      <c r="M716" s="123">
        <v>0.64</v>
      </c>
      <c r="N716" s="122">
        <v>234370</v>
      </c>
      <c r="O716" s="124"/>
      <c r="P716" s="125">
        <f t="shared" si="12"/>
        <v>653</v>
      </c>
      <c r="Q716" s="126" t="s">
        <v>486</v>
      </c>
    </row>
    <row r="717" s="2" customFormat="1" ht="15.75" customHeight="1" spans="1:17">
      <c r="A717" s="115" t="s">
        <v>1839</v>
      </c>
      <c r="B717" s="116"/>
      <c r="C717" s="128"/>
      <c r="D717" s="130" t="s">
        <v>847</v>
      </c>
      <c r="E717" s="130">
        <v>410</v>
      </c>
      <c r="F717" s="130" t="s">
        <v>839</v>
      </c>
      <c r="G717" s="172">
        <v>43221</v>
      </c>
      <c r="H717" s="61" t="s">
        <v>840</v>
      </c>
      <c r="I717" s="120">
        <v>477</v>
      </c>
      <c r="J717" s="129"/>
      <c r="K717" s="129"/>
      <c r="L717" s="122">
        <v>311370</v>
      </c>
      <c r="M717" s="123">
        <v>0.91</v>
      </c>
      <c r="N717" s="122">
        <v>283350</v>
      </c>
      <c r="O717" s="124"/>
      <c r="P717" s="125">
        <f t="shared" si="12"/>
        <v>653</v>
      </c>
      <c r="Q717" s="126" t="s">
        <v>486</v>
      </c>
    </row>
    <row r="718" s="2" customFormat="1" ht="15.75" customHeight="1" spans="1:17">
      <c r="A718" s="115" t="s">
        <v>1840</v>
      </c>
      <c r="B718" s="116"/>
      <c r="C718" s="128"/>
      <c r="D718" s="118" t="s">
        <v>847</v>
      </c>
      <c r="E718" s="118">
        <v>412</v>
      </c>
      <c r="F718" s="130" t="s">
        <v>839</v>
      </c>
      <c r="G718" s="172">
        <v>39873</v>
      </c>
      <c r="H718" s="61" t="s">
        <v>840</v>
      </c>
      <c r="I718" s="166">
        <v>561</v>
      </c>
      <c r="J718" s="129"/>
      <c r="K718" s="129"/>
      <c r="L718" s="122">
        <v>366200</v>
      </c>
      <c r="M718" s="123">
        <v>0.64</v>
      </c>
      <c r="N718" s="122">
        <v>234370</v>
      </c>
      <c r="O718" s="124"/>
      <c r="P718" s="125">
        <f t="shared" si="12"/>
        <v>653</v>
      </c>
      <c r="Q718" s="126" t="s">
        <v>486</v>
      </c>
    </row>
    <row r="719" s="2" customFormat="1" ht="15.75" customHeight="1" spans="1:17">
      <c r="A719" s="115" t="s">
        <v>1841</v>
      </c>
      <c r="B719" s="116"/>
      <c r="C719" s="128"/>
      <c r="D719" s="118" t="s">
        <v>1229</v>
      </c>
      <c r="E719" s="118">
        <v>501</v>
      </c>
      <c r="F719" s="130" t="s">
        <v>839</v>
      </c>
      <c r="G719" s="172">
        <v>43221</v>
      </c>
      <c r="H719" s="61" t="s">
        <v>840</v>
      </c>
      <c r="I719" s="166">
        <v>477</v>
      </c>
      <c r="J719" s="129"/>
      <c r="K719" s="129"/>
      <c r="L719" s="122">
        <v>311370</v>
      </c>
      <c r="M719" s="123">
        <v>0.91</v>
      </c>
      <c r="N719" s="122">
        <v>283350</v>
      </c>
      <c r="O719" s="124"/>
      <c r="P719" s="125">
        <f t="shared" si="12"/>
        <v>653</v>
      </c>
      <c r="Q719" s="126" t="s">
        <v>486</v>
      </c>
    </row>
    <row r="720" s="75" customFormat="1" ht="15.75" customHeight="1" spans="1:17">
      <c r="A720" s="115" t="s">
        <v>1842</v>
      </c>
      <c r="B720" s="116"/>
      <c r="C720" s="128"/>
      <c r="D720" s="118" t="s">
        <v>1229</v>
      </c>
      <c r="E720" s="118">
        <v>502</v>
      </c>
      <c r="F720" s="130" t="s">
        <v>839</v>
      </c>
      <c r="G720" s="172">
        <v>39873</v>
      </c>
      <c r="H720" s="61" t="s">
        <v>840</v>
      </c>
      <c r="I720" s="166">
        <v>561</v>
      </c>
      <c r="J720" s="129"/>
      <c r="K720" s="129"/>
      <c r="L720" s="122">
        <v>366200</v>
      </c>
      <c r="M720" s="123">
        <v>0.64</v>
      </c>
      <c r="N720" s="122">
        <v>234370</v>
      </c>
      <c r="O720" s="124"/>
      <c r="P720" s="125">
        <f t="shared" si="12"/>
        <v>653</v>
      </c>
      <c r="Q720" s="126" t="s">
        <v>486</v>
      </c>
    </row>
    <row r="721" s="2" customFormat="1" ht="15.75" customHeight="1" spans="1:17">
      <c r="A721" s="115" t="s">
        <v>1843</v>
      </c>
      <c r="B721" s="116"/>
      <c r="C721" s="128"/>
      <c r="D721" s="118" t="s">
        <v>1229</v>
      </c>
      <c r="E721" s="118">
        <v>503</v>
      </c>
      <c r="F721" s="130" t="s">
        <v>839</v>
      </c>
      <c r="G721" s="172">
        <v>39873</v>
      </c>
      <c r="H721" s="61" t="s">
        <v>840</v>
      </c>
      <c r="I721" s="166">
        <v>477</v>
      </c>
      <c r="J721" s="129"/>
      <c r="K721" s="129"/>
      <c r="L721" s="122">
        <v>311370</v>
      </c>
      <c r="M721" s="123">
        <v>0.64</v>
      </c>
      <c r="N721" s="122">
        <v>199280</v>
      </c>
      <c r="O721" s="124"/>
      <c r="P721" s="125">
        <f t="shared" si="12"/>
        <v>653</v>
      </c>
      <c r="Q721" s="126" t="s">
        <v>486</v>
      </c>
    </row>
    <row r="722" s="2" customFormat="1" ht="15.75" customHeight="1" spans="1:17">
      <c r="A722" s="115" t="s">
        <v>1844</v>
      </c>
      <c r="B722" s="116"/>
      <c r="C722" s="128"/>
      <c r="D722" s="118" t="s">
        <v>1845</v>
      </c>
      <c r="E722" s="118">
        <v>601</v>
      </c>
      <c r="F722" s="130" t="s">
        <v>839</v>
      </c>
      <c r="G722" s="172">
        <v>43221</v>
      </c>
      <c r="H722" s="61" t="s">
        <v>840</v>
      </c>
      <c r="I722" s="166">
        <v>561</v>
      </c>
      <c r="J722" s="129"/>
      <c r="K722" s="129"/>
      <c r="L722" s="122">
        <v>366200</v>
      </c>
      <c r="M722" s="123">
        <v>0.91</v>
      </c>
      <c r="N722" s="122">
        <v>333240</v>
      </c>
      <c r="O722" s="124"/>
      <c r="P722" s="125">
        <f t="shared" si="12"/>
        <v>653</v>
      </c>
      <c r="Q722" s="126" t="s">
        <v>486</v>
      </c>
    </row>
    <row r="723" s="2" customFormat="1" ht="15.75" customHeight="1" spans="1:17">
      <c r="A723" s="115" t="s">
        <v>1846</v>
      </c>
      <c r="B723" s="116"/>
      <c r="C723" s="128"/>
      <c r="D723" s="118" t="s">
        <v>1845</v>
      </c>
      <c r="E723" s="118">
        <v>602</v>
      </c>
      <c r="F723" s="130" t="s">
        <v>839</v>
      </c>
      <c r="G723" s="172">
        <v>39873</v>
      </c>
      <c r="H723" s="61" t="s">
        <v>840</v>
      </c>
      <c r="I723" s="166">
        <v>477</v>
      </c>
      <c r="J723" s="129"/>
      <c r="K723" s="129"/>
      <c r="L723" s="122">
        <v>311370</v>
      </c>
      <c r="M723" s="123">
        <v>0.64</v>
      </c>
      <c r="N723" s="122">
        <v>199280</v>
      </c>
      <c r="O723" s="124"/>
      <c r="P723" s="125">
        <f t="shared" si="12"/>
        <v>653</v>
      </c>
      <c r="Q723" s="126" t="s">
        <v>486</v>
      </c>
    </row>
    <row r="724" s="2" customFormat="1" ht="15.75" customHeight="1" spans="1:17">
      <c r="A724" s="115" t="s">
        <v>1847</v>
      </c>
      <c r="B724" s="116"/>
      <c r="C724" s="128"/>
      <c r="D724" s="118" t="s">
        <v>1845</v>
      </c>
      <c r="E724" s="118">
        <v>603</v>
      </c>
      <c r="F724" s="130" t="s">
        <v>839</v>
      </c>
      <c r="G724" s="172">
        <v>43221</v>
      </c>
      <c r="H724" s="61" t="s">
        <v>840</v>
      </c>
      <c r="I724" s="120">
        <v>561</v>
      </c>
      <c r="J724" s="129"/>
      <c r="K724" s="129"/>
      <c r="L724" s="122">
        <v>366200</v>
      </c>
      <c r="M724" s="123">
        <v>0.91</v>
      </c>
      <c r="N724" s="122">
        <v>333240</v>
      </c>
      <c r="O724" s="124"/>
      <c r="P724" s="125">
        <f t="shared" si="12"/>
        <v>653</v>
      </c>
      <c r="Q724" s="126" t="s">
        <v>486</v>
      </c>
    </row>
    <row r="725" s="2" customFormat="1" ht="15.75" customHeight="1" spans="1:17">
      <c r="A725" s="115" t="s">
        <v>1848</v>
      </c>
      <c r="B725" s="116"/>
      <c r="C725" s="128"/>
      <c r="D725" s="118" t="s">
        <v>1375</v>
      </c>
      <c r="E725" s="118">
        <v>604</v>
      </c>
      <c r="F725" s="130" t="s">
        <v>839</v>
      </c>
      <c r="G725" s="172">
        <v>39873</v>
      </c>
      <c r="H725" s="61" t="s">
        <v>840</v>
      </c>
      <c r="I725" s="120">
        <v>477</v>
      </c>
      <c r="J725" s="129"/>
      <c r="K725" s="129"/>
      <c r="L725" s="122">
        <v>311370</v>
      </c>
      <c r="M725" s="123">
        <v>0.64</v>
      </c>
      <c r="N725" s="122">
        <v>199280</v>
      </c>
      <c r="O725" s="124"/>
      <c r="P725" s="125">
        <f t="shared" si="12"/>
        <v>653</v>
      </c>
      <c r="Q725" s="126" t="s">
        <v>486</v>
      </c>
    </row>
    <row r="726" s="2" customFormat="1" ht="15.75" customHeight="1" spans="1:17">
      <c r="A726" s="115" t="s">
        <v>1849</v>
      </c>
      <c r="B726" s="116"/>
      <c r="C726" s="128"/>
      <c r="D726" s="118" t="s">
        <v>1375</v>
      </c>
      <c r="E726" s="118">
        <v>605</v>
      </c>
      <c r="F726" s="130" t="s">
        <v>839</v>
      </c>
      <c r="G726" s="172">
        <v>43221</v>
      </c>
      <c r="H726" s="61" t="s">
        <v>840</v>
      </c>
      <c r="I726" s="120">
        <v>561</v>
      </c>
      <c r="J726" s="129"/>
      <c r="K726" s="129"/>
      <c r="L726" s="122">
        <v>366200</v>
      </c>
      <c r="M726" s="123">
        <v>0.91</v>
      </c>
      <c r="N726" s="122">
        <v>333240</v>
      </c>
      <c r="O726" s="124"/>
      <c r="P726" s="125">
        <f t="shared" si="12"/>
        <v>653</v>
      </c>
      <c r="Q726" s="126" t="s">
        <v>486</v>
      </c>
    </row>
    <row r="727" s="2" customFormat="1" ht="15.75" customHeight="1" spans="1:17">
      <c r="A727" s="115" t="s">
        <v>1850</v>
      </c>
      <c r="B727" s="116"/>
      <c r="C727" s="128"/>
      <c r="D727" s="118" t="s">
        <v>1375</v>
      </c>
      <c r="E727" s="118">
        <v>606</v>
      </c>
      <c r="F727" s="130" t="s">
        <v>839</v>
      </c>
      <c r="G727" s="172">
        <v>39873</v>
      </c>
      <c r="H727" s="61" t="s">
        <v>840</v>
      </c>
      <c r="I727" s="120">
        <v>477</v>
      </c>
      <c r="J727" s="129"/>
      <c r="K727" s="129"/>
      <c r="L727" s="122">
        <v>311370</v>
      </c>
      <c r="M727" s="123">
        <v>0.64</v>
      </c>
      <c r="N727" s="122">
        <v>199280</v>
      </c>
      <c r="O727" s="124"/>
      <c r="P727" s="125">
        <f t="shared" si="12"/>
        <v>653</v>
      </c>
      <c r="Q727" s="126" t="s">
        <v>486</v>
      </c>
    </row>
    <row r="728" s="2" customFormat="1" ht="15.75" customHeight="1" spans="1:17">
      <c r="A728" s="115" t="s">
        <v>1851</v>
      </c>
      <c r="B728" s="116"/>
      <c r="C728" s="128"/>
      <c r="D728" s="118" t="s">
        <v>1375</v>
      </c>
      <c r="E728" s="118">
        <v>607</v>
      </c>
      <c r="F728" s="130" t="s">
        <v>839</v>
      </c>
      <c r="G728" s="172">
        <v>43221</v>
      </c>
      <c r="H728" s="61" t="s">
        <v>840</v>
      </c>
      <c r="I728" s="120">
        <v>561</v>
      </c>
      <c r="J728" s="129"/>
      <c r="K728" s="129"/>
      <c r="L728" s="122">
        <v>366200</v>
      </c>
      <c r="M728" s="123">
        <v>0.91</v>
      </c>
      <c r="N728" s="122">
        <v>333240</v>
      </c>
      <c r="O728" s="124"/>
      <c r="P728" s="125">
        <f t="shared" si="12"/>
        <v>653</v>
      </c>
      <c r="Q728" s="126" t="s">
        <v>486</v>
      </c>
    </row>
    <row r="729" ht="15.75" customHeight="1" spans="1:17">
      <c r="A729" s="115" t="s">
        <v>1852</v>
      </c>
      <c r="B729" s="127"/>
      <c r="C729" s="128"/>
      <c r="D729" s="108" t="s">
        <v>1853</v>
      </c>
      <c r="E729" s="108"/>
      <c r="F729" s="132"/>
      <c r="G729" s="119">
        <v>40878</v>
      </c>
      <c r="H729" s="133" t="s">
        <v>941</v>
      </c>
      <c r="I729" s="134">
        <v>1</v>
      </c>
      <c r="J729" s="135">
        <v>31110</v>
      </c>
      <c r="K729" s="136">
        <v>21135.66</v>
      </c>
      <c r="L729" s="137">
        <v>45430</v>
      </c>
      <c r="M729" s="138">
        <v>0.64</v>
      </c>
      <c r="N729" s="139">
        <v>29080</v>
      </c>
      <c r="O729" s="140"/>
      <c r="P729" s="141"/>
      <c r="Q729" s="142" t="s">
        <v>1854</v>
      </c>
    </row>
    <row r="730" ht="15.75" customHeight="1" spans="1:17">
      <c r="A730" s="115" t="s">
        <v>1855</v>
      </c>
      <c r="B730" s="127"/>
      <c r="C730" s="128"/>
      <c r="D730" s="109" t="s">
        <v>1856</v>
      </c>
      <c r="E730" s="108"/>
      <c r="F730" s="132"/>
      <c r="G730" s="119">
        <v>43281</v>
      </c>
      <c r="H730" s="133" t="s">
        <v>941</v>
      </c>
      <c r="I730" s="134">
        <v>1</v>
      </c>
      <c r="J730" s="135">
        <v>33790</v>
      </c>
      <c r="K730" s="136">
        <v>33388.75</v>
      </c>
      <c r="L730" s="137">
        <v>40160</v>
      </c>
      <c r="M730" s="138">
        <v>0.96</v>
      </c>
      <c r="N730" s="139">
        <v>38550</v>
      </c>
      <c r="O730" s="140"/>
      <c r="P730" s="141"/>
      <c r="Q730" s="142" t="s">
        <v>1854</v>
      </c>
    </row>
    <row r="731" ht="15.75" customHeight="1" spans="1:17">
      <c r="A731" s="115" t="s">
        <v>1857</v>
      </c>
      <c r="B731" s="127"/>
      <c r="C731" s="128"/>
      <c r="D731" s="109" t="s">
        <v>1858</v>
      </c>
      <c r="E731" s="108"/>
      <c r="F731" s="132"/>
      <c r="G731" s="119">
        <v>43373</v>
      </c>
      <c r="H731" s="133" t="s">
        <v>941</v>
      </c>
      <c r="I731" s="134">
        <v>1</v>
      </c>
      <c r="J731" s="135">
        <v>26741</v>
      </c>
      <c r="K731" s="136">
        <v>26741</v>
      </c>
      <c r="L731" s="137">
        <v>31780</v>
      </c>
      <c r="M731" s="138">
        <v>0.97</v>
      </c>
      <c r="N731" s="139">
        <v>30830</v>
      </c>
      <c r="O731" s="140"/>
      <c r="P731" s="141"/>
      <c r="Q731" s="142" t="s">
        <v>1854</v>
      </c>
    </row>
    <row r="732" ht="15.75" customHeight="1" spans="1:17">
      <c r="A732" s="115" t="s">
        <v>1859</v>
      </c>
      <c r="B732" s="127"/>
      <c r="C732" s="128"/>
      <c r="D732" s="108" t="s">
        <v>962</v>
      </c>
      <c r="E732" s="108"/>
      <c r="F732" s="132"/>
      <c r="G732" s="119">
        <v>40848</v>
      </c>
      <c r="H732" s="133" t="s">
        <v>941</v>
      </c>
      <c r="I732" s="134">
        <v>1</v>
      </c>
      <c r="J732" s="135">
        <v>372724</v>
      </c>
      <c r="K732" s="136">
        <v>251743.66</v>
      </c>
      <c r="L732" s="137">
        <v>544230</v>
      </c>
      <c r="M732" s="138">
        <v>0.63</v>
      </c>
      <c r="N732" s="139">
        <v>342860</v>
      </c>
      <c r="O732" s="140"/>
      <c r="P732" s="141"/>
      <c r="Q732" s="142" t="s">
        <v>1860</v>
      </c>
    </row>
    <row r="733" ht="15.75" customHeight="1" spans="1:17">
      <c r="A733" s="115" t="s">
        <v>1861</v>
      </c>
      <c r="B733" s="127"/>
      <c r="C733" s="128"/>
      <c r="D733" s="108" t="s">
        <v>1862</v>
      </c>
      <c r="E733" s="108"/>
      <c r="F733" s="132"/>
      <c r="G733" s="119">
        <v>42125</v>
      </c>
      <c r="H733" s="133" t="s">
        <v>941</v>
      </c>
      <c r="I733" s="134">
        <v>1</v>
      </c>
      <c r="J733" s="135">
        <v>373804</v>
      </c>
      <c r="K733" s="136">
        <v>314618.4</v>
      </c>
      <c r="L733" s="137">
        <v>461190</v>
      </c>
      <c r="M733" s="138">
        <v>0.81</v>
      </c>
      <c r="N733" s="139">
        <v>373560</v>
      </c>
      <c r="O733" s="140"/>
      <c r="P733" s="141"/>
      <c r="Q733" s="142" t="s">
        <v>1860</v>
      </c>
    </row>
    <row r="734" ht="15.75" customHeight="1" spans="1:17">
      <c r="A734" s="115" t="s">
        <v>1863</v>
      </c>
      <c r="B734" s="127"/>
      <c r="C734" s="128"/>
      <c r="D734" s="108" t="s">
        <v>1303</v>
      </c>
      <c r="E734" s="108"/>
      <c r="F734" s="132"/>
      <c r="G734" s="119">
        <v>42461</v>
      </c>
      <c r="H734" s="133" t="s">
        <v>941</v>
      </c>
      <c r="I734" s="134">
        <v>1</v>
      </c>
      <c r="J734" s="135">
        <v>23281.5</v>
      </c>
      <c r="K734" s="136">
        <v>17936.51</v>
      </c>
      <c r="L734" s="137">
        <v>28720</v>
      </c>
      <c r="M734" s="138">
        <v>0.85</v>
      </c>
      <c r="N734" s="139">
        <v>24410</v>
      </c>
      <c r="O734" s="140"/>
      <c r="P734" s="141"/>
      <c r="Q734" s="142" t="s">
        <v>1860</v>
      </c>
    </row>
    <row r="735" ht="15.75" customHeight="1" spans="1:17">
      <c r="A735" s="115" t="s">
        <v>1864</v>
      </c>
      <c r="B735" s="127"/>
      <c r="C735" s="128"/>
      <c r="D735" s="108" t="s">
        <v>1865</v>
      </c>
      <c r="E735" s="108"/>
      <c r="F735" s="132"/>
      <c r="G735" s="119">
        <v>42767</v>
      </c>
      <c r="H735" s="133" t="s">
        <v>941</v>
      </c>
      <c r="I735" s="134">
        <v>1</v>
      </c>
      <c r="J735" s="135">
        <v>15499</v>
      </c>
      <c r="K735" s="136">
        <v>14333.35</v>
      </c>
      <c r="L735" s="137">
        <v>18600</v>
      </c>
      <c r="M735" s="138">
        <v>0.9</v>
      </c>
      <c r="N735" s="139">
        <v>16740</v>
      </c>
      <c r="O735" s="140"/>
      <c r="P735" s="141"/>
      <c r="Q735" s="142" t="s">
        <v>1860</v>
      </c>
    </row>
    <row r="736" ht="15.75" customHeight="1" spans="1:17">
      <c r="A736" s="115" t="s">
        <v>1866</v>
      </c>
      <c r="B736" s="127"/>
      <c r="C736" s="128"/>
      <c r="D736" s="108" t="s">
        <v>1867</v>
      </c>
      <c r="E736" s="108"/>
      <c r="F736" s="132"/>
      <c r="G736" s="119">
        <v>43251</v>
      </c>
      <c r="H736" s="133" t="s">
        <v>941</v>
      </c>
      <c r="I736" s="134">
        <v>1</v>
      </c>
      <c r="J736" s="135">
        <v>160000</v>
      </c>
      <c r="K736" s="136">
        <v>157466.68</v>
      </c>
      <c r="L736" s="137">
        <v>190160</v>
      </c>
      <c r="M736" s="138">
        <v>0.96</v>
      </c>
      <c r="N736" s="139">
        <v>182550</v>
      </c>
      <c r="O736" s="140"/>
      <c r="P736" s="141"/>
      <c r="Q736" s="142" t="s">
        <v>1860</v>
      </c>
    </row>
    <row r="737" ht="15.75" customHeight="1" spans="1:17">
      <c r="A737" s="115" t="s">
        <v>1868</v>
      </c>
      <c r="B737" s="127"/>
      <c r="C737" s="128"/>
      <c r="D737" s="109" t="s">
        <v>1869</v>
      </c>
      <c r="E737" s="108"/>
      <c r="F737" s="132"/>
      <c r="G737" s="119">
        <v>43281</v>
      </c>
      <c r="H737" s="133" t="s">
        <v>941</v>
      </c>
      <c r="I737" s="134">
        <v>1</v>
      </c>
      <c r="J737" s="135">
        <v>12526.3</v>
      </c>
      <c r="K737" s="136">
        <v>12377.56</v>
      </c>
      <c r="L737" s="137">
        <v>14890</v>
      </c>
      <c r="M737" s="138">
        <v>0.96</v>
      </c>
      <c r="N737" s="139">
        <v>14290</v>
      </c>
      <c r="O737" s="140"/>
      <c r="P737" s="141"/>
      <c r="Q737" s="142" t="s">
        <v>1860</v>
      </c>
    </row>
    <row r="738" ht="15.75" customHeight="1" spans="1:17">
      <c r="A738" s="115" t="s">
        <v>1870</v>
      </c>
      <c r="B738" s="127"/>
      <c r="C738" s="128"/>
      <c r="D738" s="108" t="s">
        <v>1871</v>
      </c>
      <c r="E738" s="108"/>
      <c r="F738" s="132"/>
      <c r="G738" s="119">
        <v>43298</v>
      </c>
      <c r="H738" s="133" t="s">
        <v>941</v>
      </c>
      <c r="I738" s="134">
        <v>1</v>
      </c>
      <c r="J738" s="135">
        <v>27828.57</v>
      </c>
      <c r="K738" s="136">
        <v>27608.27</v>
      </c>
      <c r="L738" s="137">
        <v>33070</v>
      </c>
      <c r="M738" s="138">
        <v>0.97</v>
      </c>
      <c r="N738" s="139">
        <v>32080</v>
      </c>
      <c r="O738" s="140"/>
      <c r="P738" s="141"/>
      <c r="Q738" s="142" t="s">
        <v>1860</v>
      </c>
    </row>
    <row r="739" ht="15.75" customHeight="1" spans="1:17">
      <c r="A739" s="115" t="s">
        <v>1872</v>
      </c>
      <c r="B739" s="127"/>
      <c r="C739" s="128"/>
      <c r="D739" s="108" t="s">
        <v>1873</v>
      </c>
      <c r="E739" s="108"/>
      <c r="F739" s="132"/>
      <c r="G739" s="119">
        <v>42979</v>
      </c>
      <c r="H739" s="133" t="s">
        <v>941</v>
      </c>
      <c r="I739" s="134">
        <v>1</v>
      </c>
      <c r="J739" s="135">
        <v>48103.87</v>
      </c>
      <c r="K739" s="136">
        <v>45818.95</v>
      </c>
      <c r="L739" s="137">
        <v>57720</v>
      </c>
      <c r="M739" s="138">
        <v>0.9</v>
      </c>
      <c r="N739" s="139">
        <v>51950</v>
      </c>
      <c r="O739" s="140"/>
      <c r="P739" s="141"/>
      <c r="Q739" s="142" t="s">
        <v>1874</v>
      </c>
    </row>
    <row r="740" ht="15.75" customHeight="1" spans="1:17">
      <c r="A740" s="115" t="s">
        <v>1875</v>
      </c>
      <c r="B740" s="127"/>
      <c r="C740" s="128"/>
      <c r="D740" s="108" t="s">
        <v>1876</v>
      </c>
      <c r="E740" s="108"/>
      <c r="F740" s="132"/>
      <c r="G740" s="119">
        <v>40909</v>
      </c>
      <c r="H740" s="133" t="s">
        <v>941</v>
      </c>
      <c r="I740" s="134">
        <v>1</v>
      </c>
      <c r="J740" s="135">
        <v>244200</v>
      </c>
      <c r="K740" s="136">
        <v>166869.6</v>
      </c>
      <c r="L740" s="137">
        <v>339990</v>
      </c>
      <c r="M740" s="138">
        <v>0.64</v>
      </c>
      <c r="N740" s="139">
        <v>217590</v>
      </c>
      <c r="O740" s="140"/>
      <c r="P740" s="141"/>
      <c r="Q740" s="142" t="s">
        <v>1877</v>
      </c>
    </row>
    <row r="741" ht="15.75" customHeight="1" spans="1:17">
      <c r="A741" s="115" t="s">
        <v>1878</v>
      </c>
      <c r="B741" s="127"/>
      <c r="C741" s="128"/>
      <c r="D741" s="108" t="s">
        <v>1879</v>
      </c>
      <c r="E741" s="108"/>
      <c r="F741" s="132"/>
      <c r="G741" s="119">
        <v>41091</v>
      </c>
      <c r="H741" s="133" t="s">
        <v>941</v>
      </c>
      <c r="I741" s="134">
        <v>1</v>
      </c>
      <c r="J741" s="135">
        <v>88705</v>
      </c>
      <c r="K741" s="136">
        <v>62722.12</v>
      </c>
      <c r="L741" s="137">
        <v>123500</v>
      </c>
      <c r="M741" s="138">
        <v>0.67</v>
      </c>
      <c r="N741" s="139">
        <v>82750</v>
      </c>
      <c r="O741" s="140"/>
      <c r="P741" s="141"/>
      <c r="Q741" s="143" t="s">
        <v>1877</v>
      </c>
    </row>
    <row r="742" ht="15.75" customHeight="1" spans="1:17">
      <c r="A742" s="115" t="s">
        <v>1880</v>
      </c>
      <c r="B742" s="127"/>
      <c r="C742" s="128"/>
      <c r="D742" s="109" t="s">
        <v>1881</v>
      </c>
      <c r="E742" s="108"/>
      <c r="F742" s="132"/>
      <c r="G742" s="119">
        <v>42278</v>
      </c>
      <c r="H742" s="133" t="s">
        <v>941</v>
      </c>
      <c r="I742" s="134">
        <v>1</v>
      </c>
      <c r="J742" s="135">
        <v>3348</v>
      </c>
      <c r="K742" s="136">
        <v>2884.25</v>
      </c>
      <c r="L742" s="137">
        <v>4130</v>
      </c>
      <c r="M742" s="138">
        <v>0.77</v>
      </c>
      <c r="N742" s="139">
        <v>3180</v>
      </c>
      <c r="O742" s="140"/>
      <c r="P742" s="141"/>
      <c r="Q742" s="142" t="s">
        <v>1877</v>
      </c>
    </row>
    <row r="743" ht="15.75" customHeight="1" spans="1:17">
      <c r="A743" s="115" t="s">
        <v>1882</v>
      </c>
      <c r="B743" s="127"/>
      <c r="C743" s="128"/>
      <c r="D743" s="108" t="s">
        <v>1883</v>
      </c>
      <c r="E743" s="108"/>
      <c r="F743" s="132"/>
      <c r="G743" s="119">
        <v>42675</v>
      </c>
      <c r="H743" s="133" t="s">
        <v>941</v>
      </c>
      <c r="I743" s="134">
        <v>1</v>
      </c>
      <c r="J743" s="135">
        <v>53866</v>
      </c>
      <c r="K743" s="136">
        <v>49175.16</v>
      </c>
      <c r="L743" s="137">
        <v>66460</v>
      </c>
      <c r="M743" s="138">
        <v>0.84</v>
      </c>
      <c r="N743" s="139">
        <v>55830</v>
      </c>
      <c r="O743" s="140"/>
      <c r="P743" s="141"/>
      <c r="Q743" s="142" t="s">
        <v>1877</v>
      </c>
    </row>
    <row r="744" ht="15.75" customHeight="1" spans="1:17">
      <c r="A744" s="115" t="s">
        <v>1884</v>
      </c>
      <c r="B744" s="127"/>
      <c r="C744" s="128"/>
      <c r="D744" s="108" t="s">
        <v>1885</v>
      </c>
      <c r="E744" s="108"/>
      <c r="F744" s="132"/>
      <c r="G744" s="119">
        <v>40483</v>
      </c>
      <c r="H744" s="133" t="s">
        <v>941</v>
      </c>
      <c r="I744" s="134">
        <v>1</v>
      </c>
      <c r="J744" s="135">
        <v>65899.2</v>
      </c>
      <c r="K744" s="136">
        <v>41379.3</v>
      </c>
      <c r="L744" s="137">
        <v>98460</v>
      </c>
      <c r="M744" s="138">
        <v>0.58</v>
      </c>
      <c r="N744" s="139">
        <v>57110</v>
      </c>
      <c r="O744" s="140"/>
      <c r="P744" s="141"/>
      <c r="Q744" s="142" t="s">
        <v>1886</v>
      </c>
    </row>
    <row r="745" ht="15.75" customHeight="1" spans="1:17">
      <c r="A745" s="115" t="s">
        <v>1887</v>
      </c>
      <c r="B745" s="127"/>
      <c r="C745" s="128"/>
      <c r="D745" s="109" t="s">
        <v>1888</v>
      </c>
      <c r="E745" s="108"/>
      <c r="F745" s="132"/>
      <c r="G745" s="119">
        <v>40909</v>
      </c>
      <c r="H745" s="133" t="s">
        <v>941</v>
      </c>
      <c r="I745" s="134">
        <v>1</v>
      </c>
      <c r="J745" s="135">
        <v>25457.9</v>
      </c>
      <c r="K745" s="136">
        <v>17396.3</v>
      </c>
      <c r="L745" s="137">
        <v>35440</v>
      </c>
      <c r="M745" s="138">
        <v>0.52</v>
      </c>
      <c r="N745" s="139">
        <v>18430</v>
      </c>
      <c r="O745" s="140"/>
      <c r="P745" s="141"/>
      <c r="Q745" s="142" t="s">
        <v>1886</v>
      </c>
    </row>
    <row r="746" ht="15.75" customHeight="1" spans="1:17">
      <c r="A746" s="115" t="s">
        <v>1889</v>
      </c>
      <c r="B746" s="127"/>
      <c r="C746" s="128"/>
      <c r="D746" s="108" t="s">
        <v>1890</v>
      </c>
      <c r="E746" s="108"/>
      <c r="F746" s="132"/>
      <c r="G746" s="119">
        <v>41122</v>
      </c>
      <c r="H746" s="133" t="s">
        <v>941</v>
      </c>
      <c r="I746" s="134">
        <v>1</v>
      </c>
      <c r="J746" s="135">
        <v>87186.8</v>
      </c>
      <c r="K746" s="136">
        <v>61993.77</v>
      </c>
      <c r="L746" s="137">
        <v>121390</v>
      </c>
      <c r="M746" s="138">
        <v>0.67</v>
      </c>
      <c r="N746" s="139">
        <v>81330</v>
      </c>
      <c r="O746" s="140"/>
      <c r="P746" s="141"/>
      <c r="Q746" s="142" t="s">
        <v>1886</v>
      </c>
    </row>
    <row r="747" ht="15.75" customHeight="1" spans="1:17">
      <c r="A747" s="115" t="s">
        <v>1891</v>
      </c>
      <c r="B747" s="127"/>
      <c r="C747" s="128"/>
      <c r="D747" s="108" t="s">
        <v>1892</v>
      </c>
      <c r="E747" s="108"/>
      <c r="F747" s="132"/>
      <c r="G747" s="119">
        <v>41214</v>
      </c>
      <c r="H747" s="133" t="s">
        <v>941</v>
      </c>
      <c r="I747" s="134">
        <v>1</v>
      </c>
      <c r="J747" s="135">
        <v>1650</v>
      </c>
      <c r="K747" s="136">
        <v>1192.9</v>
      </c>
      <c r="L747" s="137">
        <v>2300</v>
      </c>
      <c r="M747" s="138">
        <v>0.68</v>
      </c>
      <c r="N747" s="139">
        <v>1560</v>
      </c>
      <c r="O747" s="140"/>
      <c r="P747" s="141"/>
      <c r="Q747" s="142" t="s">
        <v>1886</v>
      </c>
    </row>
    <row r="748" ht="15.75" customHeight="1" spans="1:17">
      <c r="A748" s="115" t="s">
        <v>1893</v>
      </c>
      <c r="B748" s="127"/>
      <c r="C748" s="128"/>
      <c r="D748" s="108" t="s">
        <v>1894</v>
      </c>
      <c r="E748" s="108"/>
      <c r="F748" s="132"/>
      <c r="G748" s="119">
        <v>41214</v>
      </c>
      <c r="H748" s="133" t="s">
        <v>941</v>
      </c>
      <c r="I748" s="134">
        <v>1</v>
      </c>
      <c r="J748" s="135">
        <v>13230</v>
      </c>
      <c r="K748" s="136">
        <v>9564.1</v>
      </c>
      <c r="L748" s="137">
        <v>18420</v>
      </c>
      <c r="M748" s="138">
        <v>0.68</v>
      </c>
      <c r="N748" s="139">
        <v>12530</v>
      </c>
      <c r="O748" s="140"/>
      <c r="P748" s="141"/>
      <c r="Q748" s="142" t="s">
        <v>1886</v>
      </c>
    </row>
    <row r="749" ht="15.75" customHeight="1" spans="1:17">
      <c r="A749" s="115" t="s">
        <v>1895</v>
      </c>
      <c r="B749" s="127"/>
      <c r="C749" s="128"/>
      <c r="D749" s="108" t="s">
        <v>1896</v>
      </c>
      <c r="E749" s="108"/>
      <c r="F749" s="132"/>
      <c r="G749" s="119">
        <v>41214</v>
      </c>
      <c r="H749" s="133" t="s">
        <v>941</v>
      </c>
      <c r="I749" s="134">
        <v>1</v>
      </c>
      <c r="J749" s="135">
        <v>70235</v>
      </c>
      <c r="K749" s="136">
        <v>50774.3</v>
      </c>
      <c r="L749" s="137">
        <v>97780</v>
      </c>
      <c r="M749" s="138">
        <v>0.58</v>
      </c>
      <c r="N749" s="139">
        <v>56710</v>
      </c>
      <c r="O749" s="140"/>
      <c r="P749" s="141"/>
      <c r="Q749" s="142" t="s">
        <v>1886</v>
      </c>
    </row>
    <row r="750" ht="15.75" customHeight="1" spans="1:17">
      <c r="A750" s="115" t="s">
        <v>1897</v>
      </c>
      <c r="B750" s="127"/>
      <c r="C750" s="128"/>
      <c r="D750" s="108" t="s">
        <v>1876</v>
      </c>
      <c r="E750" s="108"/>
      <c r="F750" s="132"/>
      <c r="G750" s="119">
        <v>40909</v>
      </c>
      <c r="H750" s="133" t="s">
        <v>941</v>
      </c>
      <c r="I750" s="134">
        <v>1</v>
      </c>
      <c r="J750" s="135">
        <v>58000</v>
      </c>
      <c r="K750" s="136">
        <v>39633.6</v>
      </c>
      <c r="L750" s="137">
        <v>80750</v>
      </c>
      <c r="M750" s="138">
        <v>0.52</v>
      </c>
      <c r="N750" s="139">
        <v>41990</v>
      </c>
      <c r="O750" s="140"/>
      <c r="P750" s="141"/>
      <c r="Q750" s="142" t="s">
        <v>1886</v>
      </c>
    </row>
    <row r="751" ht="15.75" customHeight="1" spans="1:17">
      <c r="A751" s="115" t="s">
        <v>1898</v>
      </c>
      <c r="B751" s="127"/>
      <c r="C751" s="128"/>
      <c r="D751" s="108" t="s">
        <v>1899</v>
      </c>
      <c r="E751" s="108"/>
      <c r="F751" s="132"/>
      <c r="G751" s="119">
        <v>41821</v>
      </c>
      <c r="H751" s="133" t="s">
        <v>941</v>
      </c>
      <c r="I751" s="134">
        <v>1</v>
      </c>
      <c r="J751" s="135">
        <v>60000</v>
      </c>
      <c r="K751" s="136">
        <v>48125</v>
      </c>
      <c r="L751" s="137">
        <v>78100</v>
      </c>
      <c r="M751" s="138">
        <v>0.77</v>
      </c>
      <c r="N751" s="139">
        <v>60140</v>
      </c>
      <c r="O751" s="140"/>
      <c r="P751" s="141"/>
      <c r="Q751" s="142" t="s">
        <v>1886</v>
      </c>
    </row>
    <row r="752" ht="15.75" customHeight="1" spans="1:17">
      <c r="A752" s="115" t="s">
        <v>1900</v>
      </c>
      <c r="B752" s="127"/>
      <c r="C752" s="128"/>
      <c r="D752" s="109" t="s">
        <v>1901</v>
      </c>
      <c r="E752" s="108"/>
      <c r="F752" s="132"/>
      <c r="G752" s="119">
        <v>42186</v>
      </c>
      <c r="H752" s="133" t="s">
        <v>941</v>
      </c>
      <c r="I752" s="134">
        <v>1</v>
      </c>
      <c r="J752" s="135">
        <v>14000</v>
      </c>
      <c r="K752" s="136">
        <v>11894.04</v>
      </c>
      <c r="L752" s="137">
        <v>17270</v>
      </c>
      <c r="M752" s="138">
        <v>0.76</v>
      </c>
      <c r="N752" s="139">
        <v>13130</v>
      </c>
      <c r="O752" s="140"/>
      <c r="P752" s="141"/>
      <c r="Q752" s="142" t="s">
        <v>1886</v>
      </c>
    </row>
    <row r="753" ht="15.75" customHeight="1" spans="1:17">
      <c r="A753" s="115" t="s">
        <v>1902</v>
      </c>
      <c r="B753" s="127"/>
      <c r="C753" s="128"/>
      <c r="D753" s="109" t="s">
        <v>1901</v>
      </c>
      <c r="E753" s="108"/>
      <c r="F753" s="132"/>
      <c r="G753" s="119">
        <v>42248</v>
      </c>
      <c r="H753" s="133" t="s">
        <v>941</v>
      </c>
      <c r="I753" s="134">
        <v>1</v>
      </c>
      <c r="J753" s="135">
        <v>3569</v>
      </c>
      <c r="K753" s="136">
        <v>3060.32</v>
      </c>
      <c r="L753" s="137">
        <v>4400</v>
      </c>
      <c r="M753" s="138">
        <v>0.77</v>
      </c>
      <c r="N753" s="139">
        <v>3390</v>
      </c>
      <c r="O753" s="140"/>
      <c r="P753" s="141"/>
      <c r="Q753" s="142" t="s">
        <v>1886</v>
      </c>
    </row>
    <row r="754" ht="15.75" customHeight="1" spans="1:17">
      <c r="A754" s="115" t="s">
        <v>1903</v>
      </c>
      <c r="B754" s="127"/>
      <c r="C754" s="144"/>
      <c r="D754" s="108" t="s">
        <v>1270</v>
      </c>
      <c r="E754" s="108"/>
      <c r="F754" s="132"/>
      <c r="G754" s="119">
        <v>42552</v>
      </c>
      <c r="H754" s="133" t="s">
        <v>941</v>
      </c>
      <c r="I754" s="134">
        <v>1</v>
      </c>
      <c r="J754" s="135">
        <v>20500</v>
      </c>
      <c r="K754" s="136">
        <v>16280.46</v>
      </c>
      <c r="L754" s="137">
        <v>25290</v>
      </c>
      <c r="M754" s="138">
        <v>0.87</v>
      </c>
      <c r="N754" s="139">
        <v>22000</v>
      </c>
      <c r="O754" s="140"/>
      <c r="P754" s="141"/>
      <c r="Q754" s="143" t="s">
        <v>1886</v>
      </c>
    </row>
    <row r="755" s="77" customFormat="1" ht="15.75" customHeight="1" spans="1:17">
      <c r="A755" s="115" t="s">
        <v>1904</v>
      </c>
      <c r="B755" s="169"/>
      <c r="C755" s="169"/>
      <c r="D755" s="146" t="s">
        <v>1905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1906</v>
      </c>
      <c r="B756" s="174"/>
      <c r="C756" s="175" t="s">
        <v>1907</v>
      </c>
      <c r="D756" s="108" t="s">
        <v>1560</v>
      </c>
      <c r="E756" s="108"/>
      <c r="F756" s="132"/>
      <c r="G756" s="119">
        <v>40878</v>
      </c>
      <c r="H756" s="133" t="s">
        <v>941</v>
      </c>
      <c r="I756" s="134">
        <v>1</v>
      </c>
      <c r="J756" s="135">
        <v>64659.85</v>
      </c>
      <c r="K756" s="136">
        <v>43927.9</v>
      </c>
      <c r="L756" s="137">
        <v>94410</v>
      </c>
      <c r="M756" s="138">
        <v>0.52</v>
      </c>
      <c r="N756" s="139">
        <v>49090</v>
      </c>
      <c r="O756" s="140"/>
      <c r="P756" s="141"/>
      <c r="Q756" s="142" t="s">
        <v>1908</v>
      </c>
    </row>
    <row r="757" ht="15.75" customHeight="1" spans="1:17">
      <c r="A757" s="115" t="s">
        <v>1909</v>
      </c>
      <c r="B757" s="174"/>
      <c r="C757" s="176"/>
      <c r="D757" s="108" t="s">
        <v>1910</v>
      </c>
      <c r="E757" s="108"/>
      <c r="F757" s="132"/>
      <c r="G757" s="119">
        <v>40969</v>
      </c>
      <c r="H757" s="133" t="s">
        <v>941</v>
      </c>
      <c r="I757" s="134">
        <v>1</v>
      </c>
      <c r="J757" s="135">
        <v>18000</v>
      </c>
      <c r="K757" s="136">
        <v>12442.5</v>
      </c>
      <c r="L757" s="137">
        <v>25060</v>
      </c>
      <c r="M757" s="138">
        <v>0.65</v>
      </c>
      <c r="N757" s="139">
        <v>16290</v>
      </c>
      <c r="O757" s="140"/>
      <c r="P757" s="141"/>
      <c r="Q757" s="142" t="s">
        <v>1908</v>
      </c>
    </row>
    <row r="758" ht="15.75" customHeight="1" spans="1:17">
      <c r="A758" s="115" t="s">
        <v>1911</v>
      </c>
      <c r="B758" s="174"/>
      <c r="C758" s="176"/>
      <c r="D758" s="108" t="s">
        <v>1912</v>
      </c>
      <c r="E758" s="108"/>
      <c r="F758" s="132"/>
      <c r="G758" s="119">
        <v>41183</v>
      </c>
      <c r="H758" s="133" t="s">
        <v>941</v>
      </c>
      <c r="I758" s="134">
        <v>1</v>
      </c>
      <c r="J758" s="135">
        <v>3402</v>
      </c>
      <c r="K758" s="136">
        <v>2445.63</v>
      </c>
      <c r="L758" s="137">
        <v>4740</v>
      </c>
      <c r="M758" s="138">
        <v>0.68</v>
      </c>
      <c r="N758" s="139">
        <v>3220</v>
      </c>
      <c r="O758" s="140"/>
      <c r="P758" s="141"/>
      <c r="Q758" s="142" t="s">
        <v>1908</v>
      </c>
    </row>
    <row r="759" ht="15.75" customHeight="1" spans="1:17">
      <c r="A759" s="115" t="s">
        <v>1913</v>
      </c>
      <c r="B759" s="174"/>
      <c r="C759" s="176"/>
      <c r="D759" s="108" t="s">
        <v>1914</v>
      </c>
      <c r="E759" s="108"/>
      <c r="F759" s="132"/>
      <c r="G759" s="119">
        <v>41091</v>
      </c>
      <c r="H759" s="133" t="s">
        <v>941</v>
      </c>
      <c r="I759" s="134">
        <v>1</v>
      </c>
      <c r="J759" s="135">
        <v>60900</v>
      </c>
      <c r="K759" s="136">
        <v>43061.56</v>
      </c>
      <c r="L759" s="137">
        <v>84790</v>
      </c>
      <c r="M759" s="138">
        <v>0.56</v>
      </c>
      <c r="N759" s="139">
        <v>47480</v>
      </c>
      <c r="O759" s="140"/>
      <c r="P759" s="141"/>
      <c r="Q759" s="142" t="s">
        <v>1908</v>
      </c>
    </row>
    <row r="760" ht="15.75" customHeight="1" spans="1:17">
      <c r="A760" s="115" t="s">
        <v>1915</v>
      </c>
      <c r="B760" s="174"/>
      <c r="C760" s="176"/>
      <c r="D760" s="109" t="s">
        <v>1916</v>
      </c>
      <c r="E760" s="108"/>
      <c r="F760" s="132"/>
      <c r="G760" s="119">
        <v>42491</v>
      </c>
      <c r="H760" s="133" t="s">
        <v>941</v>
      </c>
      <c r="I760" s="134">
        <v>1</v>
      </c>
      <c r="J760" s="135">
        <v>4440</v>
      </c>
      <c r="K760" s="136">
        <v>3947.76</v>
      </c>
      <c r="L760" s="137">
        <v>5480</v>
      </c>
      <c r="M760" s="138">
        <v>0.81</v>
      </c>
      <c r="N760" s="139">
        <v>4440</v>
      </c>
      <c r="O760" s="140"/>
      <c r="P760" s="141"/>
      <c r="Q760" s="142" t="s">
        <v>1908</v>
      </c>
    </row>
    <row r="761" ht="15.75" customHeight="1" spans="1:17">
      <c r="A761" s="115" t="s">
        <v>1917</v>
      </c>
      <c r="B761" s="174"/>
      <c r="C761" s="176"/>
      <c r="D761" s="108" t="s">
        <v>1918</v>
      </c>
      <c r="E761" s="108"/>
      <c r="F761" s="132"/>
      <c r="G761" s="119">
        <v>42522</v>
      </c>
      <c r="H761" s="133" t="s">
        <v>941</v>
      </c>
      <c r="I761" s="134">
        <v>1</v>
      </c>
      <c r="J761" s="135">
        <v>2000</v>
      </c>
      <c r="K761" s="136">
        <v>1786.16</v>
      </c>
      <c r="L761" s="137">
        <v>2470</v>
      </c>
      <c r="M761" s="138">
        <v>0.95</v>
      </c>
      <c r="N761" s="139">
        <v>2350</v>
      </c>
      <c r="O761" s="140"/>
      <c r="P761" s="141"/>
      <c r="Q761" s="142" t="s">
        <v>1908</v>
      </c>
    </row>
    <row r="762" ht="15.75" customHeight="1" spans="1:17">
      <c r="A762" s="115" t="s">
        <v>1919</v>
      </c>
      <c r="B762" s="174"/>
      <c r="C762" s="176"/>
      <c r="D762" s="108" t="s">
        <v>1270</v>
      </c>
      <c r="E762" s="108"/>
      <c r="F762" s="132"/>
      <c r="G762" s="119">
        <v>42583</v>
      </c>
      <c r="H762" s="133" t="s">
        <v>941</v>
      </c>
      <c r="I762" s="134">
        <v>1</v>
      </c>
      <c r="J762" s="135">
        <v>23749.75</v>
      </c>
      <c r="K762" s="136">
        <v>21399.5</v>
      </c>
      <c r="L762" s="137">
        <v>29300</v>
      </c>
      <c r="M762" s="138">
        <v>0.87</v>
      </c>
      <c r="N762" s="139">
        <v>25490</v>
      </c>
      <c r="O762" s="140"/>
      <c r="P762" s="141"/>
      <c r="Q762" s="142" t="s">
        <v>1908</v>
      </c>
    </row>
    <row r="763" ht="15.75" customHeight="1" spans="1:17">
      <c r="A763" s="115" t="s">
        <v>1920</v>
      </c>
      <c r="B763" s="174"/>
      <c r="C763" s="176"/>
      <c r="D763" s="108" t="s">
        <v>1921</v>
      </c>
      <c r="E763" s="108"/>
      <c r="F763" s="132"/>
      <c r="G763" s="119">
        <v>43299</v>
      </c>
      <c r="H763" s="133" t="s">
        <v>941</v>
      </c>
      <c r="I763" s="134">
        <v>1</v>
      </c>
      <c r="J763" s="135">
        <v>16735</v>
      </c>
      <c r="K763" s="136">
        <v>16602.52</v>
      </c>
      <c r="L763" s="137">
        <v>19890</v>
      </c>
      <c r="M763" s="138">
        <v>0.97</v>
      </c>
      <c r="N763" s="139">
        <v>19290</v>
      </c>
      <c r="O763" s="140"/>
      <c r="P763" s="141"/>
      <c r="Q763" s="142" t="s">
        <v>1908</v>
      </c>
    </row>
    <row r="764" ht="15.75" customHeight="1" spans="1:17">
      <c r="A764" s="115" t="s">
        <v>1922</v>
      </c>
      <c r="B764" s="174"/>
      <c r="C764" s="176"/>
      <c r="D764" s="108" t="s">
        <v>1923</v>
      </c>
      <c r="E764" s="108"/>
      <c r="F764" s="132"/>
      <c r="G764" s="119">
        <v>43373</v>
      </c>
      <c r="H764" s="133" t="s">
        <v>941</v>
      </c>
      <c r="I764" s="134">
        <v>1</v>
      </c>
      <c r="J764" s="135">
        <v>12535</v>
      </c>
      <c r="K764" s="136">
        <v>12535</v>
      </c>
      <c r="L764" s="137">
        <v>14900</v>
      </c>
      <c r="M764" s="138">
        <v>0.98</v>
      </c>
      <c r="N764" s="139">
        <v>14600</v>
      </c>
      <c r="O764" s="140"/>
      <c r="P764" s="141"/>
      <c r="Q764" s="142" t="s">
        <v>1908</v>
      </c>
    </row>
    <row r="765" ht="15.75" customHeight="1" spans="1:17">
      <c r="A765" s="115" t="s">
        <v>1924</v>
      </c>
      <c r="B765" s="174"/>
      <c r="C765" s="176"/>
      <c r="D765" s="108" t="s">
        <v>1278</v>
      </c>
      <c r="E765" s="108"/>
      <c r="F765" s="132"/>
      <c r="G765" s="119">
        <v>40969</v>
      </c>
      <c r="H765" s="133" t="s">
        <v>941</v>
      </c>
      <c r="I765" s="134">
        <v>1</v>
      </c>
      <c r="J765" s="135">
        <v>66923</v>
      </c>
      <c r="K765" s="136">
        <v>46260.34</v>
      </c>
      <c r="L765" s="137">
        <v>93170</v>
      </c>
      <c r="M765" s="138">
        <v>0.65</v>
      </c>
      <c r="N765" s="139">
        <v>60560</v>
      </c>
      <c r="O765" s="140"/>
      <c r="P765" s="141"/>
      <c r="Q765" s="142" t="s">
        <v>1925</v>
      </c>
    </row>
    <row r="766" ht="15.75" customHeight="1" spans="1:17">
      <c r="A766" s="115" t="s">
        <v>1926</v>
      </c>
      <c r="B766" s="174"/>
      <c r="C766" s="176"/>
      <c r="D766" s="108" t="s">
        <v>962</v>
      </c>
      <c r="E766" s="108"/>
      <c r="F766" s="132"/>
      <c r="G766" s="119">
        <v>41214</v>
      </c>
      <c r="H766" s="133" t="s">
        <v>941</v>
      </c>
      <c r="I766" s="134">
        <v>1</v>
      </c>
      <c r="J766" s="135">
        <v>1004698</v>
      </c>
      <c r="K766" s="136">
        <v>726312.9</v>
      </c>
      <c r="L766" s="137">
        <v>1398780</v>
      </c>
      <c r="M766" s="138">
        <v>0.68</v>
      </c>
      <c r="N766" s="139">
        <v>951170</v>
      </c>
      <c r="O766" s="140"/>
      <c r="P766" s="141"/>
      <c r="Q766" s="142" t="s">
        <v>1925</v>
      </c>
    </row>
    <row r="767" ht="15.75" customHeight="1" spans="1:17">
      <c r="A767" s="115" t="s">
        <v>1927</v>
      </c>
      <c r="B767" s="174"/>
      <c r="C767" s="176"/>
      <c r="D767" s="108" t="s">
        <v>1928</v>
      </c>
      <c r="E767" s="108"/>
      <c r="F767" s="132"/>
      <c r="G767" s="119">
        <v>41214</v>
      </c>
      <c r="H767" s="133" t="s">
        <v>941</v>
      </c>
      <c r="I767" s="134">
        <v>1</v>
      </c>
      <c r="J767" s="135">
        <v>54720</v>
      </c>
      <c r="K767" s="136">
        <v>39558</v>
      </c>
      <c r="L767" s="137">
        <v>76180</v>
      </c>
      <c r="M767" s="138">
        <v>0.68</v>
      </c>
      <c r="N767" s="139">
        <v>51800</v>
      </c>
      <c r="O767" s="140"/>
      <c r="P767" s="141"/>
      <c r="Q767" s="142" t="s">
        <v>1925</v>
      </c>
    </row>
    <row r="768" ht="15.75" customHeight="1" spans="1:17">
      <c r="A768" s="115" t="s">
        <v>1929</v>
      </c>
      <c r="B768" s="174"/>
      <c r="C768" s="176"/>
      <c r="D768" s="108" t="s">
        <v>962</v>
      </c>
      <c r="E768" s="108"/>
      <c r="F768" s="132"/>
      <c r="G768" s="119">
        <v>41214</v>
      </c>
      <c r="H768" s="133" t="s">
        <v>941</v>
      </c>
      <c r="I768" s="134">
        <v>1</v>
      </c>
      <c r="J768" s="135">
        <v>127900</v>
      </c>
      <c r="K768" s="136">
        <v>92461.1</v>
      </c>
      <c r="L768" s="137">
        <v>178070</v>
      </c>
      <c r="M768" s="138">
        <v>0.68</v>
      </c>
      <c r="N768" s="139">
        <v>121090</v>
      </c>
      <c r="O768" s="140"/>
      <c r="P768" s="141"/>
      <c r="Q768" s="142" t="s">
        <v>1925</v>
      </c>
    </row>
    <row r="769" ht="15.75" customHeight="1" spans="1:17">
      <c r="A769" s="115" t="s">
        <v>1930</v>
      </c>
      <c r="B769" s="174"/>
      <c r="C769" s="176"/>
      <c r="D769" s="108" t="s">
        <v>962</v>
      </c>
      <c r="E769" s="108"/>
      <c r="F769" s="132"/>
      <c r="G769" s="119">
        <v>41365</v>
      </c>
      <c r="H769" s="133" t="s">
        <v>941</v>
      </c>
      <c r="I769" s="134">
        <v>1</v>
      </c>
      <c r="J769" s="135">
        <v>54720</v>
      </c>
      <c r="K769" s="136">
        <v>40641</v>
      </c>
      <c r="L769" s="137">
        <v>74330</v>
      </c>
      <c r="M769" s="138">
        <v>0.7</v>
      </c>
      <c r="N769" s="139">
        <v>52030</v>
      </c>
      <c r="O769" s="140"/>
      <c r="P769" s="141"/>
      <c r="Q769" s="142" t="s">
        <v>1925</v>
      </c>
    </row>
    <row r="770" ht="15.75" customHeight="1" spans="1:17">
      <c r="A770" s="115" t="s">
        <v>1931</v>
      </c>
      <c r="B770" s="174"/>
      <c r="C770" s="176"/>
      <c r="D770" s="108" t="s">
        <v>1928</v>
      </c>
      <c r="E770" s="108"/>
      <c r="F770" s="132"/>
      <c r="G770" s="119">
        <v>41214</v>
      </c>
      <c r="H770" s="133" t="s">
        <v>941</v>
      </c>
      <c r="I770" s="134">
        <v>1</v>
      </c>
      <c r="J770" s="135">
        <v>22637</v>
      </c>
      <c r="K770" s="136">
        <v>16365</v>
      </c>
      <c r="L770" s="137">
        <v>31520</v>
      </c>
      <c r="M770" s="138">
        <v>0.79</v>
      </c>
      <c r="N770" s="139">
        <v>24900</v>
      </c>
      <c r="O770" s="140"/>
      <c r="P770" s="141"/>
      <c r="Q770" s="142" t="s">
        <v>1925</v>
      </c>
    </row>
    <row r="771" ht="15.75" customHeight="1" spans="1:17">
      <c r="A771" s="115" t="s">
        <v>1932</v>
      </c>
      <c r="B771" s="174"/>
      <c r="C771" s="176"/>
      <c r="D771" s="108" t="s">
        <v>1933</v>
      </c>
      <c r="E771" s="108"/>
      <c r="F771" s="132"/>
      <c r="G771" s="119">
        <v>41579</v>
      </c>
      <c r="H771" s="133" t="s">
        <v>941</v>
      </c>
      <c r="I771" s="134">
        <v>1</v>
      </c>
      <c r="J771" s="135">
        <v>4300</v>
      </c>
      <c r="K771" s="136">
        <v>3312.84</v>
      </c>
      <c r="L771" s="137">
        <v>5840</v>
      </c>
      <c r="M771" s="138">
        <v>0.73</v>
      </c>
      <c r="N771" s="139">
        <v>4260</v>
      </c>
      <c r="O771" s="140"/>
      <c r="P771" s="141"/>
      <c r="Q771" s="142" t="s">
        <v>1925</v>
      </c>
    </row>
    <row r="772" ht="15.75" customHeight="1" spans="1:17">
      <c r="A772" s="115" t="s">
        <v>1934</v>
      </c>
      <c r="B772" s="174"/>
      <c r="C772" s="176"/>
      <c r="D772" s="108" t="s">
        <v>962</v>
      </c>
      <c r="E772" s="108"/>
      <c r="F772" s="132"/>
      <c r="G772" s="119">
        <v>41609</v>
      </c>
      <c r="H772" s="133" t="s">
        <v>941</v>
      </c>
      <c r="I772" s="134">
        <v>1</v>
      </c>
      <c r="J772" s="135">
        <v>472100</v>
      </c>
      <c r="K772" s="136">
        <v>365582.39</v>
      </c>
      <c r="L772" s="137">
        <v>641240</v>
      </c>
      <c r="M772" s="138">
        <v>0.74</v>
      </c>
      <c r="N772" s="139">
        <v>474520</v>
      </c>
      <c r="O772" s="140"/>
      <c r="P772" s="141"/>
      <c r="Q772" s="143" t="s">
        <v>1925</v>
      </c>
    </row>
    <row r="773" ht="15.75" customHeight="1" spans="1:17">
      <c r="A773" s="115" t="s">
        <v>1935</v>
      </c>
      <c r="B773" s="174"/>
      <c r="C773" s="176"/>
      <c r="D773" s="108" t="s">
        <v>1936</v>
      </c>
      <c r="E773" s="108"/>
      <c r="F773" s="132"/>
      <c r="G773" s="119">
        <v>41974</v>
      </c>
      <c r="H773" s="133" t="s">
        <v>941</v>
      </c>
      <c r="I773" s="134">
        <v>1</v>
      </c>
      <c r="J773" s="135">
        <v>157881</v>
      </c>
      <c r="K773" s="136">
        <v>129758.7</v>
      </c>
      <c r="L773" s="137">
        <v>205510</v>
      </c>
      <c r="M773" s="138">
        <v>0.79</v>
      </c>
      <c r="N773" s="139">
        <v>162350</v>
      </c>
      <c r="O773" s="140"/>
      <c r="P773" s="141"/>
      <c r="Q773" s="142" t="s">
        <v>1925</v>
      </c>
    </row>
    <row r="774" ht="15.75" customHeight="1" spans="1:17">
      <c r="A774" s="115" t="s">
        <v>1937</v>
      </c>
      <c r="B774" s="174"/>
      <c r="C774" s="176"/>
      <c r="D774" s="108" t="s">
        <v>1938</v>
      </c>
      <c r="E774" s="108"/>
      <c r="F774" s="132"/>
      <c r="G774" s="119">
        <v>43312</v>
      </c>
      <c r="H774" s="133" t="s">
        <v>941</v>
      </c>
      <c r="I774" s="134">
        <v>1</v>
      </c>
      <c r="J774" s="135">
        <v>46392</v>
      </c>
      <c r="K774" s="136">
        <v>46024.72</v>
      </c>
      <c r="L774" s="137">
        <v>55140</v>
      </c>
      <c r="M774" s="138">
        <v>0.96</v>
      </c>
      <c r="N774" s="139">
        <v>52930</v>
      </c>
      <c r="O774" s="140"/>
      <c r="P774" s="141"/>
      <c r="Q774" s="142" t="s">
        <v>1925</v>
      </c>
    </row>
    <row r="775" ht="15.75" customHeight="1" spans="1:17">
      <c r="A775" s="115" t="s">
        <v>1939</v>
      </c>
      <c r="B775" s="174"/>
      <c r="C775" s="177"/>
      <c r="D775" s="108" t="s">
        <v>1940</v>
      </c>
      <c r="E775" s="108"/>
      <c r="F775" s="132"/>
      <c r="G775" s="119">
        <v>43312</v>
      </c>
      <c r="H775" s="133" t="s">
        <v>941</v>
      </c>
      <c r="I775" s="134">
        <v>1</v>
      </c>
      <c r="J775" s="135">
        <v>45873.5</v>
      </c>
      <c r="K775" s="136">
        <v>45510.34</v>
      </c>
      <c r="L775" s="137">
        <v>54520</v>
      </c>
      <c r="M775" s="138">
        <v>0.96</v>
      </c>
      <c r="N775" s="139">
        <v>52340</v>
      </c>
      <c r="O775" s="140"/>
      <c r="P775" s="141"/>
      <c r="Q775" s="142" t="s">
        <v>1925</v>
      </c>
    </row>
    <row r="776" s="77" customFormat="1" ht="15.75" customHeight="1" spans="1:17">
      <c r="A776" s="115" t="s">
        <v>1941</v>
      </c>
      <c r="B776" s="163"/>
      <c r="C776" s="163"/>
      <c r="D776" s="146" t="s">
        <v>1942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1943</v>
      </c>
      <c r="B777" s="115"/>
      <c r="C777" s="164" t="s">
        <v>1944</v>
      </c>
      <c r="D777" s="130" t="s">
        <v>847</v>
      </c>
      <c r="E777" s="130">
        <v>1</v>
      </c>
      <c r="F777" s="130" t="s">
        <v>839</v>
      </c>
      <c r="G777" s="119">
        <v>39539</v>
      </c>
      <c r="H777" s="61" t="s">
        <v>840</v>
      </c>
      <c r="I777" s="120">
        <v>1536</v>
      </c>
      <c r="J777" s="178">
        <v>11269480.94</v>
      </c>
      <c r="K777" s="179">
        <v>7427897.82</v>
      </c>
      <c r="L777" s="122">
        <v>983140</v>
      </c>
      <c r="M777" s="123">
        <v>0.61</v>
      </c>
      <c r="N777" s="122">
        <v>599720</v>
      </c>
      <c r="O777" s="124"/>
      <c r="P777" s="125">
        <f t="shared" ref="P777:P806" si="13">L777/I777</f>
        <v>640</v>
      </c>
      <c r="Q777" s="126" t="s">
        <v>1945</v>
      </c>
    </row>
    <row r="778" s="2" customFormat="1" ht="15.75" customHeight="1" spans="1:17">
      <c r="A778" s="115" t="s">
        <v>1946</v>
      </c>
      <c r="B778" s="115"/>
      <c r="C778" s="156"/>
      <c r="D778" s="130" t="s">
        <v>847</v>
      </c>
      <c r="E778" s="130">
        <v>2</v>
      </c>
      <c r="F778" s="130" t="s">
        <v>839</v>
      </c>
      <c r="G778" s="119">
        <v>42856</v>
      </c>
      <c r="H778" s="61" t="s">
        <v>840</v>
      </c>
      <c r="I778" s="120">
        <v>1536</v>
      </c>
      <c r="J778" s="129"/>
      <c r="K778" s="129"/>
      <c r="L778" s="122">
        <v>983140</v>
      </c>
      <c r="M778" s="123">
        <v>0.88</v>
      </c>
      <c r="N778" s="122">
        <v>865160</v>
      </c>
      <c r="O778" s="124"/>
      <c r="P778" s="125">
        <f t="shared" si="13"/>
        <v>640</v>
      </c>
      <c r="Q778" s="126" t="s">
        <v>1945</v>
      </c>
    </row>
    <row r="779" s="2" customFormat="1" ht="15.75" customHeight="1" spans="1:17">
      <c r="A779" s="115" t="s">
        <v>1947</v>
      </c>
      <c r="B779" s="115"/>
      <c r="C779" s="156"/>
      <c r="D779" s="130" t="s">
        <v>847</v>
      </c>
      <c r="E779" s="130">
        <v>3</v>
      </c>
      <c r="F779" s="130" t="s">
        <v>839</v>
      </c>
      <c r="G779" s="119">
        <v>39539</v>
      </c>
      <c r="H779" s="61" t="s">
        <v>840</v>
      </c>
      <c r="I779" s="120">
        <v>1536</v>
      </c>
      <c r="J779" s="129"/>
      <c r="K779" s="129"/>
      <c r="L779" s="122">
        <v>983140</v>
      </c>
      <c r="M779" s="123">
        <v>0.61</v>
      </c>
      <c r="N779" s="122">
        <v>599720</v>
      </c>
      <c r="O779" s="124"/>
      <c r="P779" s="125">
        <f t="shared" si="13"/>
        <v>640</v>
      </c>
      <c r="Q779" s="126" t="s">
        <v>1945</v>
      </c>
    </row>
    <row r="780" s="2" customFormat="1" ht="15.75" customHeight="1" spans="1:17">
      <c r="A780" s="115" t="s">
        <v>1948</v>
      </c>
      <c r="B780" s="115"/>
      <c r="C780" s="156"/>
      <c r="D780" s="130" t="s">
        <v>847</v>
      </c>
      <c r="E780" s="130">
        <v>4</v>
      </c>
      <c r="F780" s="130" t="s">
        <v>839</v>
      </c>
      <c r="G780" s="119">
        <v>42856</v>
      </c>
      <c r="H780" s="61" t="s">
        <v>840</v>
      </c>
      <c r="I780" s="120">
        <v>1536</v>
      </c>
      <c r="J780" s="129"/>
      <c r="K780" s="129"/>
      <c r="L780" s="122">
        <v>983140</v>
      </c>
      <c r="M780" s="123">
        <v>0.88</v>
      </c>
      <c r="N780" s="122">
        <v>865160</v>
      </c>
      <c r="O780" s="124"/>
      <c r="P780" s="125">
        <f t="shared" si="13"/>
        <v>640</v>
      </c>
      <c r="Q780" s="126" t="s">
        <v>1945</v>
      </c>
    </row>
    <row r="781" s="2" customFormat="1" ht="15.75" customHeight="1" spans="1:17">
      <c r="A781" s="115" t="s">
        <v>1949</v>
      </c>
      <c r="B781" s="115"/>
      <c r="C781" s="156"/>
      <c r="D781" s="130" t="s">
        <v>847</v>
      </c>
      <c r="E781" s="130">
        <v>5</v>
      </c>
      <c r="F781" s="130" t="s">
        <v>839</v>
      </c>
      <c r="G781" s="119">
        <v>39539</v>
      </c>
      <c r="H781" s="61" t="s">
        <v>840</v>
      </c>
      <c r="I781" s="120">
        <v>1536</v>
      </c>
      <c r="J781" s="129"/>
      <c r="K781" s="129"/>
      <c r="L781" s="122">
        <v>983140</v>
      </c>
      <c r="M781" s="123">
        <v>0.61</v>
      </c>
      <c r="N781" s="122">
        <v>599720</v>
      </c>
      <c r="O781" s="124"/>
      <c r="P781" s="125">
        <f t="shared" si="13"/>
        <v>640</v>
      </c>
      <c r="Q781" s="126" t="s">
        <v>1945</v>
      </c>
    </row>
    <row r="782" s="75" customFormat="1" ht="15.75" customHeight="1" spans="1:17">
      <c r="A782" s="115" t="s">
        <v>1950</v>
      </c>
      <c r="B782" s="115"/>
      <c r="C782" s="156"/>
      <c r="D782" s="130" t="s">
        <v>847</v>
      </c>
      <c r="E782" s="130">
        <v>6</v>
      </c>
      <c r="F782" s="130" t="s">
        <v>839</v>
      </c>
      <c r="G782" s="119">
        <v>42856</v>
      </c>
      <c r="H782" s="61" t="s">
        <v>840</v>
      </c>
      <c r="I782" s="120">
        <v>1536</v>
      </c>
      <c r="J782" s="129"/>
      <c r="K782" s="129"/>
      <c r="L782" s="122">
        <v>983140</v>
      </c>
      <c r="M782" s="123">
        <v>0.88</v>
      </c>
      <c r="N782" s="122">
        <v>865160</v>
      </c>
      <c r="O782" s="124"/>
      <c r="P782" s="125">
        <f t="shared" si="13"/>
        <v>640</v>
      </c>
      <c r="Q782" s="126" t="s">
        <v>1945</v>
      </c>
    </row>
    <row r="783" s="2" customFormat="1" ht="15.75" customHeight="1" spans="1:17">
      <c r="A783" s="115" t="s">
        <v>1951</v>
      </c>
      <c r="B783" s="115"/>
      <c r="C783" s="156"/>
      <c r="D783" s="130" t="s">
        <v>847</v>
      </c>
      <c r="E783" s="130">
        <v>7</v>
      </c>
      <c r="F783" s="130" t="s">
        <v>839</v>
      </c>
      <c r="G783" s="119">
        <v>39539</v>
      </c>
      <c r="H783" s="61" t="s">
        <v>840</v>
      </c>
      <c r="I783" s="120">
        <v>1536</v>
      </c>
      <c r="J783" s="129"/>
      <c r="K783" s="129"/>
      <c r="L783" s="122">
        <v>983140</v>
      </c>
      <c r="M783" s="123">
        <v>0.61</v>
      </c>
      <c r="N783" s="122">
        <v>599720</v>
      </c>
      <c r="O783" s="124"/>
      <c r="P783" s="125">
        <f t="shared" si="13"/>
        <v>640</v>
      </c>
      <c r="Q783" s="126" t="s">
        <v>1945</v>
      </c>
    </row>
    <row r="784" s="2" customFormat="1" ht="15.75" customHeight="1" spans="1:17">
      <c r="A784" s="115" t="s">
        <v>1952</v>
      </c>
      <c r="B784" s="115"/>
      <c r="C784" s="156"/>
      <c r="D784" s="130" t="s">
        <v>847</v>
      </c>
      <c r="E784" s="130">
        <v>8</v>
      </c>
      <c r="F784" s="130" t="s">
        <v>839</v>
      </c>
      <c r="G784" s="119">
        <v>42856</v>
      </c>
      <c r="H784" s="61" t="s">
        <v>840</v>
      </c>
      <c r="I784" s="120">
        <v>1536</v>
      </c>
      <c r="J784" s="129"/>
      <c r="K784" s="129"/>
      <c r="L784" s="122">
        <v>983140</v>
      </c>
      <c r="M784" s="123">
        <v>0.88</v>
      </c>
      <c r="N784" s="122">
        <v>865160</v>
      </c>
      <c r="O784" s="124"/>
      <c r="P784" s="125">
        <f t="shared" si="13"/>
        <v>640</v>
      </c>
      <c r="Q784" s="126" t="s">
        <v>1945</v>
      </c>
    </row>
    <row r="785" s="2" customFormat="1" ht="15.75" customHeight="1" spans="1:17">
      <c r="A785" s="115" t="s">
        <v>1953</v>
      </c>
      <c r="B785" s="115"/>
      <c r="C785" s="156"/>
      <c r="D785" s="130" t="s">
        <v>847</v>
      </c>
      <c r="E785" s="130">
        <v>9</v>
      </c>
      <c r="F785" s="130" t="s">
        <v>839</v>
      </c>
      <c r="G785" s="119">
        <v>39539</v>
      </c>
      <c r="H785" s="61" t="s">
        <v>840</v>
      </c>
      <c r="I785" s="120">
        <v>1536</v>
      </c>
      <c r="J785" s="129"/>
      <c r="K785" s="129"/>
      <c r="L785" s="122">
        <v>983140</v>
      </c>
      <c r="M785" s="123">
        <v>0.61</v>
      </c>
      <c r="N785" s="122">
        <v>599720</v>
      </c>
      <c r="O785" s="124"/>
      <c r="P785" s="125">
        <f t="shared" si="13"/>
        <v>640</v>
      </c>
      <c r="Q785" s="126" t="s">
        <v>1945</v>
      </c>
    </row>
    <row r="786" s="2" customFormat="1" ht="15.75" customHeight="1" spans="1:17">
      <c r="A786" s="115" t="s">
        <v>1954</v>
      </c>
      <c r="B786" s="115"/>
      <c r="C786" s="156"/>
      <c r="D786" s="130" t="s">
        <v>847</v>
      </c>
      <c r="E786" s="130">
        <v>10</v>
      </c>
      <c r="F786" s="130" t="s">
        <v>839</v>
      </c>
      <c r="G786" s="119">
        <v>42856</v>
      </c>
      <c r="H786" s="61" t="s">
        <v>840</v>
      </c>
      <c r="I786" s="120">
        <v>1536</v>
      </c>
      <c r="J786" s="129"/>
      <c r="K786" s="129"/>
      <c r="L786" s="122">
        <v>983140</v>
      </c>
      <c r="M786" s="123">
        <v>0.88</v>
      </c>
      <c r="N786" s="122">
        <v>865160</v>
      </c>
      <c r="O786" s="124"/>
      <c r="P786" s="125">
        <f t="shared" si="13"/>
        <v>640</v>
      </c>
      <c r="Q786" s="126" t="s">
        <v>1945</v>
      </c>
    </row>
    <row r="787" s="2" customFormat="1" ht="15.75" customHeight="1" spans="1:17">
      <c r="A787" s="115" t="s">
        <v>1955</v>
      </c>
      <c r="B787" s="115"/>
      <c r="C787" s="156"/>
      <c r="D787" s="130" t="s">
        <v>847</v>
      </c>
      <c r="E787" s="130">
        <v>11</v>
      </c>
      <c r="F787" s="130" t="s">
        <v>839</v>
      </c>
      <c r="G787" s="119">
        <v>39539</v>
      </c>
      <c r="H787" s="61" t="s">
        <v>840</v>
      </c>
      <c r="I787" s="120">
        <v>1536</v>
      </c>
      <c r="J787" s="129"/>
      <c r="K787" s="129"/>
      <c r="L787" s="122">
        <v>983140</v>
      </c>
      <c r="M787" s="123">
        <v>0.61</v>
      </c>
      <c r="N787" s="122">
        <v>599720</v>
      </c>
      <c r="O787" s="124"/>
      <c r="P787" s="125">
        <f t="shared" si="13"/>
        <v>640</v>
      </c>
      <c r="Q787" s="126" t="s">
        <v>1945</v>
      </c>
    </row>
    <row r="788" s="2" customFormat="1" ht="15.75" customHeight="1" spans="1:17">
      <c r="A788" s="115" t="s">
        <v>1956</v>
      </c>
      <c r="B788" s="115"/>
      <c r="C788" s="156"/>
      <c r="D788" s="130" t="s">
        <v>847</v>
      </c>
      <c r="E788" s="130">
        <v>12</v>
      </c>
      <c r="F788" s="130" t="s">
        <v>839</v>
      </c>
      <c r="G788" s="119">
        <v>42856</v>
      </c>
      <c r="H788" s="61" t="s">
        <v>840</v>
      </c>
      <c r="I788" s="120">
        <v>1536</v>
      </c>
      <c r="J788" s="129"/>
      <c r="K788" s="129"/>
      <c r="L788" s="122">
        <v>983140</v>
      </c>
      <c r="M788" s="123">
        <v>0.88</v>
      </c>
      <c r="N788" s="122">
        <v>865160</v>
      </c>
      <c r="O788" s="124"/>
      <c r="P788" s="125">
        <f t="shared" si="13"/>
        <v>640</v>
      </c>
      <c r="Q788" s="126" t="s">
        <v>1945</v>
      </c>
    </row>
    <row r="789" s="2" customFormat="1" ht="15.75" customHeight="1" spans="1:17">
      <c r="A789" s="115" t="s">
        <v>1957</v>
      </c>
      <c r="B789" s="115"/>
      <c r="C789" s="156"/>
      <c r="D789" s="130" t="s">
        <v>847</v>
      </c>
      <c r="E789" s="130">
        <v>13</v>
      </c>
      <c r="F789" s="130" t="s">
        <v>839</v>
      </c>
      <c r="G789" s="119">
        <v>39539</v>
      </c>
      <c r="H789" s="61" t="s">
        <v>840</v>
      </c>
      <c r="I789" s="120">
        <v>1536</v>
      </c>
      <c r="J789" s="129"/>
      <c r="K789" s="129"/>
      <c r="L789" s="122">
        <v>983140</v>
      </c>
      <c r="M789" s="123">
        <v>0.61</v>
      </c>
      <c r="N789" s="122">
        <v>599720</v>
      </c>
      <c r="O789" s="124"/>
      <c r="P789" s="125">
        <f t="shared" si="13"/>
        <v>640</v>
      </c>
      <c r="Q789" s="126" t="s">
        <v>1945</v>
      </c>
    </row>
    <row r="790" s="2" customFormat="1" ht="15.75" customHeight="1" spans="1:17">
      <c r="A790" s="115" t="s">
        <v>1958</v>
      </c>
      <c r="B790" s="115"/>
      <c r="C790" s="156"/>
      <c r="D790" s="130" t="s">
        <v>847</v>
      </c>
      <c r="E790" s="130">
        <v>14</v>
      </c>
      <c r="F790" s="130" t="s">
        <v>839</v>
      </c>
      <c r="G790" s="119">
        <v>39539</v>
      </c>
      <c r="H790" s="61" t="s">
        <v>840</v>
      </c>
      <c r="I790" s="120">
        <v>1536</v>
      </c>
      <c r="J790" s="129"/>
      <c r="K790" s="129"/>
      <c r="L790" s="122">
        <v>983140</v>
      </c>
      <c r="M790" s="123">
        <v>0.61</v>
      </c>
      <c r="N790" s="122">
        <v>599720</v>
      </c>
      <c r="O790" s="124"/>
      <c r="P790" s="125">
        <f t="shared" si="13"/>
        <v>640</v>
      </c>
      <c r="Q790" s="126" t="s">
        <v>1945</v>
      </c>
    </row>
    <row r="791" s="3" customFormat="1" ht="15.75" customHeight="1" spans="1:17">
      <c r="A791" s="115" t="s">
        <v>1959</v>
      </c>
      <c r="B791" s="115"/>
      <c r="C791" s="156"/>
      <c r="D791" s="130" t="s">
        <v>1762</v>
      </c>
      <c r="E791" s="130">
        <v>1</v>
      </c>
      <c r="F791" s="130" t="s">
        <v>839</v>
      </c>
      <c r="G791" s="119">
        <v>39539</v>
      </c>
      <c r="H791" s="61" t="s">
        <v>840</v>
      </c>
      <c r="I791" s="120">
        <v>1536</v>
      </c>
      <c r="J791" s="129"/>
      <c r="K791" s="129"/>
      <c r="L791" s="122">
        <v>983140</v>
      </c>
      <c r="M791" s="123">
        <v>0.61</v>
      </c>
      <c r="N791" s="122">
        <v>599720</v>
      </c>
      <c r="O791" s="124"/>
      <c r="P791" s="125">
        <f t="shared" si="13"/>
        <v>640</v>
      </c>
      <c r="Q791" s="126" t="s">
        <v>1945</v>
      </c>
    </row>
    <row r="792" s="3" customFormat="1" ht="15.75" customHeight="1" spans="1:17">
      <c r="A792" s="115" t="s">
        <v>1960</v>
      </c>
      <c r="B792" s="115"/>
      <c r="C792" s="156"/>
      <c r="D792" s="130" t="s">
        <v>1762</v>
      </c>
      <c r="E792" s="130">
        <v>2</v>
      </c>
      <c r="F792" s="130" t="s">
        <v>839</v>
      </c>
      <c r="G792" s="119">
        <v>42856</v>
      </c>
      <c r="H792" s="61" t="s">
        <v>840</v>
      </c>
      <c r="I792" s="120">
        <v>1536</v>
      </c>
      <c r="J792" s="129"/>
      <c r="K792" s="129"/>
      <c r="L792" s="122">
        <v>983140</v>
      </c>
      <c r="M792" s="123">
        <v>0.88</v>
      </c>
      <c r="N792" s="122">
        <v>865160</v>
      </c>
      <c r="O792" s="124"/>
      <c r="P792" s="125">
        <f t="shared" si="13"/>
        <v>640</v>
      </c>
      <c r="Q792" s="126" t="s">
        <v>1945</v>
      </c>
    </row>
    <row r="793" s="3" customFormat="1" ht="15.75" customHeight="1" spans="1:17">
      <c r="A793" s="115" t="s">
        <v>1961</v>
      </c>
      <c r="B793" s="115"/>
      <c r="C793" s="156"/>
      <c r="D793" s="130" t="s">
        <v>1762</v>
      </c>
      <c r="E793" s="130">
        <v>3</v>
      </c>
      <c r="F793" s="130" t="s">
        <v>839</v>
      </c>
      <c r="G793" s="119">
        <v>39539</v>
      </c>
      <c r="H793" s="61" t="s">
        <v>840</v>
      </c>
      <c r="I793" s="120">
        <v>1536</v>
      </c>
      <c r="J793" s="129"/>
      <c r="K793" s="129"/>
      <c r="L793" s="122">
        <v>983140</v>
      </c>
      <c r="M793" s="123">
        <v>0.61</v>
      </c>
      <c r="N793" s="122">
        <v>599720</v>
      </c>
      <c r="O793" s="124"/>
      <c r="P793" s="125">
        <f t="shared" si="13"/>
        <v>640</v>
      </c>
      <c r="Q793" s="126" t="s">
        <v>1945</v>
      </c>
    </row>
    <row r="794" s="3" customFormat="1" ht="15.75" customHeight="1" spans="1:17">
      <c r="A794" s="115" t="s">
        <v>1962</v>
      </c>
      <c r="B794" s="115"/>
      <c r="C794" s="156"/>
      <c r="D794" s="130" t="s">
        <v>1762</v>
      </c>
      <c r="E794" s="130">
        <v>4</v>
      </c>
      <c r="F794" s="130" t="s">
        <v>839</v>
      </c>
      <c r="G794" s="119">
        <v>42856</v>
      </c>
      <c r="H794" s="61" t="s">
        <v>840</v>
      </c>
      <c r="I794" s="120">
        <v>1536</v>
      </c>
      <c r="J794" s="129"/>
      <c r="K794" s="129"/>
      <c r="L794" s="122">
        <v>983140</v>
      </c>
      <c r="M794" s="123">
        <v>0.88</v>
      </c>
      <c r="N794" s="122">
        <v>865160</v>
      </c>
      <c r="O794" s="124"/>
      <c r="P794" s="125">
        <f t="shared" si="13"/>
        <v>640</v>
      </c>
      <c r="Q794" s="126" t="s">
        <v>1945</v>
      </c>
    </row>
    <row r="795" s="3" customFormat="1" ht="15.75" customHeight="1" spans="1:17">
      <c r="A795" s="115" t="s">
        <v>1963</v>
      </c>
      <c r="B795" s="115"/>
      <c r="C795" s="156"/>
      <c r="D795" s="130" t="s">
        <v>1762</v>
      </c>
      <c r="E795" s="130">
        <v>5</v>
      </c>
      <c r="F795" s="130" t="s">
        <v>839</v>
      </c>
      <c r="G795" s="119">
        <v>39539</v>
      </c>
      <c r="H795" s="61" t="s">
        <v>840</v>
      </c>
      <c r="I795" s="120">
        <v>1536</v>
      </c>
      <c r="J795" s="129"/>
      <c r="K795" s="129"/>
      <c r="L795" s="122">
        <v>983140</v>
      </c>
      <c r="M795" s="123">
        <v>0.61</v>
      </c>
      <c r="N795" s="122">
        <v>599720</v>
      </c>
      <c r="O795" s="124"/>
      <c r="P795" s="125">
        <f t="shared" si="13"/>
        <v>640</v>
      </c>
      <c r="Q795" s="126" t="s">
        <v>1945</v>
      </c>
    </row>
    <row r="796" s="3" customFormat="1" ht="15.75" customHeight="1" spans="1:17">
      <c r="A796" s="115" t="s">
        <v>1964</v>
      </c>
      <c r="B796" s="115"/>
      <c r="C796" s="156"/>
      <c r="D796" s="130" t="s">
        <v>1762</v>
      </c>
      <c r="E796" s="130">
        <v>6</v>
      </c>
      <c r="F796" s="130" t="s">
        <v>839</v>
      </c>
      <c r="G796" s="119">
        <v>42856</v>
      </c>
      <c r="H796" s="61" t="s">
        <v>840</v>
      </c>
      <c r="I796" s="120">
        <v>1536</v>
      </c>
      <c r="J796" s="129"/>
      <c r="K796" s="129"/>
      <c r="L796" s="122">
        <v>983140</v>
      </c>
      <c r="M796" s="123">
        <v>0.88</v>
      </c>
      <c r="N796" s="122">
        <v>865160</v>
      </c>
      <c r="O796" s="124"/>
      <c r="P796" s="125">
        <f t="shared" si="13"/>
        <v>640</v>
      </c>
      <c r="Q796" s="126" t="s">
        <v>1945</v>
      </c>
    </row>
    <row r="797" s="78" customFormat="1" ht="15.75" customHeight="1" spans="1:17">
      <c r="A797" s="115" t="s">
        <v>1965</v>
      </c>
      <c r="B797" s="115"/>
      <c r="C797" s="156"/>
      <c r="D797" s="130" t="s">
        <v>1762</v>
      </c>
      <c r="E797" s="130">
        <v>7</v>
      </c>
      <c r="F797" s="130" t="s">
        <v>839</v>
      </c>
      <c r="G797" s="119">
        <v>39539</v>
      </c>
      <c r="H797" s="61" t="s">
        <v>840</v>
      </c>
      <c r="I797" s="120">
        <v>1536</v>
      </c>
      <c r="J797" s="129"/>
      <c r="K797" s="129"/>
      <c r="L797" s="122">
        <v>983140</v>
      </c>
      <c r="M797" s="123">
        <v>0.61</v>
      </c>
      <c r="N797" s="122">
        <v>599720</v>
      </c>
      <c r="O797" s="124"/>
      <c r="P797" s="125">
        <f t="shared" si="13"/>
        <v>640</v>
      </c>
      <c r="Q797" s="126" t="s">
        <v>1945</v>
      </c>
    </row>
    <row r="798" s="3" customFormat="1" ht="15.75" customHeight="1" spans="1:17">
      <c r="A798" s="115" t="s">
        <v>1966</v>
      </c>
      <c r="B798" s="115"/>
      <c r="C798" s="156"/>
      <c r="D798" s="130" t="s">
        <v>1762</v>
      </c>
      <c r="E798" s="130">
        <v>8</v>
      </c>
      <c r="F798" s="130" t="s">
        <v>839</v>
      </c>
      <c r="G798" s="119">
        <v>42856</v>
      </c>
      <c r="H798" s="61" t="s">
        <v>840</v>
      </c>
      <c r="I798" s="120">
        <v>1536</v>
      </c>
      <c r="J798" s="129"/>
      <c r="K798" s="129"/>
      <c r="L798" s="122">
        <v>983140</v>
      </c>
      <c r="M798" s="123">
        <v>0.88</v>
      </c>
      <c r="N798" s="122">
        <v>865160</v>
      </c>
      <c r="O798" s="124"/>
      <c r="P798" s="125">
        <f t="shared" si="13"/>
        <v>640</v>
      </c>
      <c r="Q798" s="126" t="s">
        <v>1945</v>
      </c>
    </row>
    <row r="799" s="2" customFormat="1" ht="15.75" customHeight="1" spans="1:17">
      <c r="A799" s="115" t="s">
        <v>1967</v>
      </c>
      <c r="B799" s="115"/>
      <c r="C799" s="156"/>
      <c r="D799" s="130" t="s">
        <v>1762</v>
      </c>
      <c r="E799" s="130">
        <v>9</v>
      </c>
      <c r="F799" s="130" t="s">
        <v>839</v>
      </c>
      <c r="G799" s="119">
        <v>39539</v>
      </c>
      <c r="H799" s="61" t="s">
        <v>840</v>
      </c>
      <c r="I799" s="120">
        <v>1536</v>
      </c>
      <c r="J799" s="129"/>
      <c r="K799" s="129"/>
      <c r="L799" s="122">
        <v>983140</v>
      </c>
      <c r="M799" s="123">
        <v>0.61</v>
      </c>
      <c r="N799" s="122">
        <v>599720</v>
      </c>
      <c r="O799" s="124"/>
      <c r="P799" s="125">
        <f t="shared" si="13"/>
        <v>640</v>
      </c>
      <c r="Q799" s="126" t="s">
        <v>1945</v>
      </c>
    </row>
    <row r="800" s="2" customFormat="1" ht="15.75" customHeight="1" spans="1:17">
      <c r="A800" s="115" t="s">
        <v>1968</v>
      </c>
      <c r="B800" s="115"/>
      <c r="C800" s="156"/>
      <c r="D800" s="130" t="s">
        <v>1762</v>
      </c>
      <c r="E800" s="130">
        <v>10</v>
      </c>
      <c r="F800" s="130" t="s">
        <v>839</v>
      </c>
      <c r="G800" s="119">
        <v>42856</v>
      </c>
      <c r="H800" s="61" t="s">
        <v>840</v>
      </c>
      <c r="I800" s="120">
        <v>1536</v>
      </c>
      <c r="J800" s="129"/>
      <c r="K800" s="129"/>
      <c r="L800" s="122">
        <v>983140</v>
      </c>
      <c r="M800" s="123">
        <v>0.88</v>
      </c>
      <c r="N800" s="122">
        <v>865160</v>
      </c>
      <c r="O800" s="124"/>
      <c r="P800" s="125">
        <f t="shared" si="13"/>
        <v>640</v>
      </c>
      <c r="Q800" s="126" t="s">
        <v>1945</v>
      </c>
    </row>
    <row r="801" s="2" customFormat="1" ht="15.75" customHeight="1" spans="1:17">
      <c r="A801" s="115" t="s">
        <v>1969</v>
      </c>
      <c r="B801" s="115"/>
      <c r="C801" s="156"/>
      <c r="D801" s="130" t="s">
        <v>1762</v>
      </c>
      <c r="E801" s="130">
        <v>11</v>
      </c>
      <c r="F801" s="130" t="s">
        <v>839</v>
      </c>
      <c r="G801" s="119">
        <v>39539</v>
      </c>
      <c r="H801" s="61" t="s">
        <v>840</v>
      </c>
      <c r="I801" s="120">
        <v>1536</v>
      </c>
      <c r="J801" s="129"/>
      <c r="K801" s="129"/>
      <c r="L801" s="122">
        <v>983140</v>
      </c>
      <c r="M801" s="123">
        <v>0.61</v>
      </c>
      <c r="N801" s="122">
        <v>599720</v>
      </c>
      <c r="O801" s="124"/>
      <c r="P801" s="125">
        <f t="shared" si="13"/>
        <v>640</v>
      </c>
      <c r="Q801" s="126" t="s">
        <v>1945</v>
      </c>
    </row>
    <row r="802" s="2" customFormat="1" ht="15.75" customHeight="1" spans="1:17">
      <c r="A802" s="115" t="s">
        <v>1970</v>
      </c>
      <c r="B802" s="115"/>
      <c r="C802" s="156"/>
      <c r="D802" s="130" t="s">
        <v>1762</v>
      </c>
      <c r="E802" s="130">
        <v>12</v>
      </c>
      <c r="F802" s="130" t="s">
        <v>839</v>
      </c>
      <c r="G802" s="119">
        <v>42856</v>
      </c>
      <c r="H802" s="61" t="s">
        <v>840</v>
      </c>
      <c r="I802" s="120">
        <v>1536</v>
      </c>
      <c r="J802" s="129"/>
      <c r="K802" s="129"/>
      <c r="L802" s="122">
        <v>983140</v>
      </c>
      <c r="M802" s="123">
        <v>0.88</v>
      </c>
      <c r="N802" s="122">
        <v>865160</v>
      </c>
      <c r="O802" s="124"/>
      <c r="P802" s="125">
        <f t="shared" si="13"/>
        <v>640</v>
      </c>
      <c r="Q802" s="126" t="s">
        <v>1945</v>
      </c>
    </row>
    <row r="803" s="2" customFormat="1" ht="15.75" customHeight="1" spans="1:17">
      <c r="A803" s="115" t="s">
        <v>1971</v>
      </c>
      <c r="B803" s="115"/>
      <c r="C803" s="156"/>
      <c r="D803" s="130" t="s">
        <v>1762</v>
      </c>
      <c r="E803" s="130">
        <v>13</v>
      </c>
      <c r="F803" s="130" t="s">
        <v>839</v>
      </c>
      <c r="G803" s="119">
        <v>39539</v>
      </c>
      <c r="H803" s="61" t="s">
        <v>840</v>
      </c>
      <c r="I803" s="120">
        <v>1536</v>
      </c>
      <c r="J803" s="129"/>
      <c r="K803" s="129"/>
      <c r="L803" s="122">
        <v>983140</v>
      </c>
      <c r="M803" s="123">
        <v>0.61</v>
      </c>
      <c r="N803" s="122">
        <v>599720</v>
      </c>
      <c r="O803" s="124"/>
      <c r="P803" s="125">
        <f t="shared" si="13"/>
        <v>640</v>
      </c>
      <c r="Q803" s="126" t="s">
        <v>1945</v>
      </c>
    </row>
    <row r="804" s="2" customFormat="1" ht="15.75" customHeight="1" spans="1:17">
      <c r="A804" s="115" t="s">
        <v>1972</v>
      </c>
      <c r="B804" s="115"/>
      <c r="C804" s="156"/>
      <c r="D804" s="130" t="s">
        <v>1762</v>
      </c>
      <c r="E804" s="130">
        <v>14</v>
      </c>
      <c r="F804" s="130" t="s">
        <v>839</v>
      </c>
      <c r="G804" s="119">
        <v>42856</v>
      </c>
      <c r="H804" s="61" t="s">
        <v>840</v>
      </c>
      <c r="I804" s="120">
        <v>1536</v>
      </c>
      <c r="J804" s="129"/>
      <c r="K804" s="129"/>
      <c r="L804" s="122">
        <v>983140</v>
      </c>
      <c r="M804" s="123">
        <v>0.88</v>
      </c>
      <c r="N804" s="122">
        <v>865160</v>
      </c>
      <c r="O804" s="124"/>
      <c r="P804" s="125">
        <f t="shared" si="13"/>
        <v>640</v>
      </c>
      <c r="Q804" s="126" t="s">
        <v>1945</v>
      </c>
    </row>
    <row r="805" s="2" customFormat="1" ht="15.75" customHeight="1" spans="1:17">
      <c r="A805" s="115" t="s">
        <v>1973</v>
      </c>
      <c r="B805" s="115"/>
      <c r="C805" s="156"/>
      <c r="D805" s="130" t="s">
        <v>1762</v>
      </c>
      <c r="E805" s="130">
        <v>15</v>
      </c>
      <c r="F805" s="130" t="s">
        <v>839</v>
      </c>
      <c r="G805" s="119">
        <v>39539</v>
      </c>
      <c r="H805" s="61" t="s">
        <v>840</v>
      </c>
      <c r="I805" s="120">
        <v>1536</v>
      </c>
      <c r="J805" s="129"/>
      <c r="K805" s="129"/>
      <c r="L805" s="122">
        <v>983140</v>
      </c>
      <c r="M805" s="123">
        <v>0.61</v>
      </c>
      <c r="N805" s="122">
        <v>599720</v>
      </c>
      <c r="O805" s="124"/>
      <c r="P805" s="125">
        <f t="shared" si="13"/>
        <v>640</v>
      </c>
      <c r="Q805" s="126" t="s">
        <v>1945</v>
      </c>
    </row>
    <row r="806" s="2" customFormat="1" ht="15.75" customHeight="1" spans="1:17">
      <c r="A806" s="115" t="s">
        <v>1974</v>
      </c>
      <c r="B806" s="115"/>
      <c r="C806" s="156"/>
      <c r="D806" s="130" t="s">
        <v>1375</v>
      </c>
      <c r="E806" s="130">
        <v>1</v>
      </c>
      <c r="F806" s="130" t="s">
        <v>839</v>
      </c>
      <c r="G806" s="119">
        <v>39539</v>
      </c>
      <c r="H806" s="61" t="s">
        <v>840</v>
      </c>
      <c r="I806" s="120">
        <v>1536</v>
      </c>
      <c r="J806" s="129"/>
      <c r="K806" s="129"/>
      <c r="L806" s="122">
        <v>983140</v>
      </c>
      <c r="M806" s="123">
        <v>0.61</v>
      </c>
      <c r="N806" s="122">
        <v>599720</v>
      </c>
      <c r="O806" s="124"/>
      <c r="P806" s="125">
        <f t="shared" si="13"/>
        <v>640</v>
      </c>
      <c r="Q806" s="126" t="s">
        <v>1945</v>
      </c>
    </row>
    <row r="807" ht="15.75" customHeight="1" spans="1:17">
      <c r="A807" s="115" t="s">
        <v>1975</v>
      </c>
      <c r="B807" s="112"/>
      <c r="C807" s="156"/>
      <c r="D807" s="108" t="s">
        <v>1976</v>
      </c>
      <c r="E807" s="108"/>
      <c r="F807" s="132"/>
      <c r="G807" s="119">
        <v>41609</v>
      </c>
      <c r="H807" s="133" t="s">
        <v>941</v>
      </c>
      <c r="I807" s="134">
        <v>1</v>
      </c>
      <c r="J807" s="135">
        <v>6000</v>
      </c>
      <c r="K807" s="136">
        <v>4646.25</v>
      </c>
      <c r="L807" s="137">
        <v>8150</v>
      </c>
      <c r="M807" s="138">
        <v>0.65</v>
      </c>
      <c r="N807" s="139">
        <v>5300</v>
      </c>
      <c r="O807" s="140"/>
      <c r="P807" s="141"/>
      <c r="Q807" s="142" t="s">
        <v>1945</v>
      </c>
    </row>
    <row r="808" ht="15.75" customHeight="1" spans="1:17">
      <c r="A808" s="115" t="s">
        <v>1977</v>
      </c>
      <c r="B808" s="112"/>
      <c r="C808" s="156"/>
      <c r="D808" s="108" t="s">
        <v>1309</v>
      </c>
      <c r="E808" s="108"/>
      <c r="F808" s="132"/>
      <c r="G808" s="119">
        <v>41791</v>
      </c>
      <c r="H808" s="133" t="s">
        <v>941</v>
      </c>
      <c r="I808" s="134">
        <v>1</v>
      </c>
      <c r="J808" s="135">
        <v>55800</v>
      </c>
      <c r="K808" s="136">
        <v>44535.12</v>
      </c>
      <c r="L808" s="137">
        <v>72630</v>
      </c>
      <c r="M808" s="138">
        <v>0.76</v>
      </c>
      <c r="N808" s="139">
        <v>55200</v>
      </c>
      <c r="O808" s="140"/>
      <c r="P808" s="141"/>
      <c r="Q808" s="142" t="s">
        <v>1945</v>
      </c>
    </row>
    <row r="809" ht="15.75" customHeight="1" spans="1:17">
      <c r="A809" s="115" t="s">
        <v>1978</v>
      </c>
      <c r="B809" s="112"/>
      <c r="C809" s="156"/>
      <c r="D809" s="108" t="s">
        <v>1979</v>
      </c>
      <c r="E809" s="108"/>
      <c r="F809" s="132"/>
      <c r="G809" s="119">
        <v>41791</v>
      </c>
      <c r="H809" s="133" t="s">
        <v>941</v>
      </c>
      <c r="I809" s="134">
        <v>1</v>
      </c>
      <c r="J809" s="135">
        <v>30000</v>
      </c>
      <c r="K809" s="136">
        <v>23943.75</v>
      </c>
      <c r="L809" s="137">
        <v>39050</v>
      </c>
      <c r="M809" s="138">
        <v>0.76</v>
      </c>
      <c r="N809" s="139">
        <v>29680</v>
      </c>
      <c r="O809" s="140"/>
      <c r="P809" s="141"/>
      <c r="Q809" s="142" t="s">
        <v>1945</v>
      </c>
    </row>
    <row r="810" ht="15.75" customHeight="1" spans="1:17">
      <c r="A810" s="115" t="s">
        <v>1980</v>
      </c>
      <c r="B810" s="112"/>
      <c r="C810" s="156"/>
      <c r="D810" s="108" t="s">
        <v>1738</v>
      </c>
      <c r="E810" s="108"/>
      <c r="F810" s="132"/>
      <c r="G810" s="119">
        <v>42339</v>
      </c>
      <c r="H810" s="133" t="s">
        <v>941</v>
      </c>
      <c r="I810" s="134">
        <v>1</v>
      </c>
      <c r="J810" s="135">
        <v>12800</v>
      </c>
      <c r="K810" s="136">
        <v>11127.89</v>
      </c>
      <c r="L810" s="137">
        <v>15790</v>
      </c>
      <c r="M810" s="138">
        <v>0.78</v>
      </c>
      <c r="N810" s="139">
        <v>12320</v>
      </c>
      <c r="O810" s="140"/>
      <c r="P810" s="141"/>
      <c r="Q810" s="142" t="s">
        <v>1945</v>
      </c>
    </row>
    <row r="811" ht="15.75" customHeight="1" spans="1:17">
      <c r="A811" s="115" t="s">
        <v>1981</v>
      </c>
      <c r="B811" s="112"/>
      <c r="C811" s="156"/>
      <c r="D811" s="108" t="s">
        <v>1979</v>
      </c>
      <c r="E811" s="108"/>
      <c r="F811" s="132"/>
      <c r="G811" s="119">
        <v>42461</v>
      </c>
      <c r="H811" s="133" t="s">
        <v>941</v>
      </c>
      <c r="I811" s="134">
        <v>1</v>
      </c>
      <c r="J811" s="135">
        <v>20500</v>
      </c>
      <c r="K811" s="136">
        <v>18146.65</v>
      </c>
      <c r="L811" s="137">
        <v>25290</v>
      </c>
      <c r="M811" s="138">
        <v>0.85</v>
      </c>
      <c r="N811" s="139">
        <v>21500</v>
      </c>
      <c r="O811" s="140"/>
      <c r="P811" s="141"/>
      <c r="Q811" s="142" t="s">
        <v>1945</v>
      </c>
    </row>
    <row r="812" ht="15.75" customHeight="1" spans="1:17">
      <c r="A812" s="115" t="s">
        <v>1982</v>
      </c>
      <c r="B812" s="112"/>
      <c r="C812" s="156"/>
      <c r="D812" s="108" t="s">
        <v>1983</v>
      </c>
      <c r="E812" s="108"/>
      <c r="F812" s="132"/>
      <c r="G812" s="119">
        <v>42552</v>
      </c>
      <c r="H812" s="133" t="s">
        <v>941</v>
      </c>
      <c r="I812" s="134">
        <v>1</v>
      </c>
      <c r="J812" s="135">
        <v>6174.9</v>
      </c>
      <c r="K812" s="136">
        <v>5539.46</v>
      </c>
      <c r="L812" s="137">
        <v>7620</v>
      </c>
      <c r="M812" s="138">
        <v>0.82</v>
      </c>
      <c r="N812" s="139">
        <v>6250</v>
      </c>
      <c r="O812" s="140"/>
      <c r="P812" s="141"/>
      <c r="Q812" s="142" t="s">
        <v>1945</v>
      </c>
    </row>
    <row r="813" ht="15.75" customHeight="1" spans="1:17">
      <c r="A813" s="115" t="s">
        <v>1984</v>
      </c>
      <c r="B813" s="112"/>
      <c r="C813" s="156"/>
      <c r="D813" s="108" t="s">
        <v>1985</v>
      </c>
      <c r="E813" s="108"/>
      <c r="F813" s="132"/>
      <c r="G813" s="119">
        <v>42614</v>
      </c>
      <c r="H813" s="133" t="s">
        <v>941</v>
      </c>
      <c r="I813" s="134">
        <v>1</v>
      </c>
      <c r="J813" s="135">
        <v>8300</v>
      </c>
      <c r="K813" s="136">
        <v>7511.6</v>
      </c>
      <c r="L813" s="137">
        <v>10240</v>
      </c>
      <c r="M813" s="138">
        <v>0.83</v>
      </c>
      <c r="N813" s="139">
        <v>8500</v>
      </c>
      <c r="O813" s="140"/>
      <c r="P813" s="141"/>
      <c r="Q813" s="142" t="s">
        <v>1945</v>
      </c>
    </row>
    <row r="814" ht="15.75" customHeight="1" spans="1:17">
      <c r="A814" s="115" t="s">
        <v>1986</v>
      </c>
      <c r="B814" s="112"/>
      <c r="C814" s="156"/>
      <c r="D814" s="108" t="s">
        <v>1987</v>
      </c>
      <c r="E814" s="108"/>
      <c r="F814" s="132"/>
      <c r="G814" s="119">
        <v>43299</v>
      </c>
      <c r="H814" s="133" t="s">
        <v>941</v>
      </c>
      <c r="I814" s="134">
        <v>1</v>
      </c>
      <c r="J814" s="135">
        <v>20200</v>
      </c>
      <c r="K814" s="136">
        <v>20040.08</v>
      </c>
      <c r="L814" s="137">
        <v>24010</v>
      </c>
      <c r="M814" s="138">
        <v>0.97</v>
      </c>
      <c r="N814" s="139">
        <v>23290</v>
      </c>
      <c r="O814" s="140"/>
      <c r="P814" s="141"/>
      <c r="Q814" s="142" t="s">
        <v>1945</v>
      </c>
    </row>
    <row r="815" ht="15.75" customHeight="1" spans="1:17">
      <c r="A815" s="115" t="s">
        <v>1988</v>
      </c>
      <c r="B815" s="112"/>
      <c r="C815" s="156"/>
      <c r="D815" s="108" t="s">
        <v>1928</v>
      </c>
      <c r="E815" s="108"/>
      <c r="F815" s="132"/>
      <c r="G815" s="119">
        <v>41214</v>
      </c>
      <c r="H815" s="133" t="s">
        <v>941</v>
      </c>
      <c r="I815" s="134">
        <v>1</v>
      </c>
      <c r="J815" s="135">
        <v>60300</v>
      </c>
      <c r="K815" s="136">
        <v>43591.7</v>
      </c>
      <c r="L815" s="137">
        <v>83950</v>
      </c>
      <c r="M815" s="138">
        <v>0.68</v>
      </c>
      <c r="N815" s="139">
        <v>57090</v>
      </c>
      <c r="O815" s="140"/>
      <c r="P815" s="141"/>
      <c r="Q815" s="142" t="s">
        <v>1989</v>
      </c>
    </row>
    <row r="816" ht="15.75" customHeight="1" spans="1:17">
      <c r="A816" s="115" t="s">
        <v>1990</v>
      </c>
      <c r="B816" s="112"/>
      <c r="C816" s="156"/>
      <c r="D816" s="108" t="s">
        <v>1070</v>
      </c>
      <c r="E816" s="108"/>
      <c r="F816" s="132"/>
      <c r="G816" s="119">
        <v>41306</v>
      </c>
      <c r="H816" s="133" t="s">
        <v>941</v>
      </c>
      <c r="I816" s="134">
        <v>1</v>
      </c>
      <c r="J816" s="135">
        <v>58656</v>
      </c>
      <c r="K816" s="136">
        <v>43099.94</v>
      </c>
      <c r="L816" s="137">
        <v>79670</v>
      </c>
      <c r="M816" s="138">
        <v>0.59</v>
      </c>
      <c r="N816" s="139">
        <v>47010</v>
      </c>
      <c r="O816" s="140"/>
      <c r="P816" s="141"/>
      <c r="Q816" s="142" t="s">
        <v>1989</v>
      </c>
    </row>
    <row r="817" ht="15.75" customHeight="1" spans="1:20">
      <c r="A817" s="115" t="s">
        <v>1991</v>
      </c>
      <c r="B817" s="112"/>
      <c r="C817" s="156"/>
      <c r="D817" s="108" t="s">
        <v>1992</v>
      </c>
      <c r="E817" s="108"/>
      <c r="F817" s="132"/>
      <c r="G817" s="119">
        <v>41275</v>
      </c>
      <c r="H817" s="133" t="s">
        <v>941</v>
      </c>
      <c r="I817" s="134">
        <v>1</v>
      </c>
      <c r="J817" s="135">
        <v>30652.2</v>
      </c>
      <c r="K817" s="136">
        <v>22401.76</v>
      </c>
      <c r="L817" s="137">
        <v>41640</v>
      </c>
      <c r="M817" s="138">
        <v>0.69</v>
      </c>
      <c r="N817" s="139">
        <v>28730</v>
      </c>
      <c r="O817" s="140"/>
      <c r="P817" s="141"/>
      <c r="Q817" s="142" t="s">
        <v>1989</v>
      </c>
    </row>
    <row r="818" ht="15.75" customHeight="1" spans="1:20">
      <c r="A818" s="115" t="s">
        <v>1993</v>
      </c>
      <c r="B818" s="112"/>
      <c r="C818" s="156"/>
      <c r="D818" s="108" t="s">
        <v>1994</v>
      </c>
      <c r="E818" s="108"/>
      <c r="F818" s="132"/>
      <c r="G818" s="119">
        <v>41365</v>
      </c>
      <c r="H818" s="133" t="s">
        <v>941</v>
      </c>
      <c r="I818" s="134">
        <v>1</v>
      </c>
      <c r="J818" s="135">
        <v>82080</v>
      </c>
      <c r="K818" s="136">
        <v>60961.5</v>
      </c>
      <c r="L818" s="137">
        <v>111490</v>
      </c>
      <c r="M818" s="138">
        <v>0.7</v>
      </c>
      <c r="N818" s="139">
        <v>78040</v>
      </c>
      <c r="O818" s="140"/>
      <c r="P818" s="141"/>
      <c r="Q818" s="142" t="s">
        <v>1989</v>
      </c>
    </row>
    <row r="819" ht="15.75" customHeight="1" spans="1:20">
      <c r="A819" s="115" t="s">
        <v>1995</v>
      </c>
      <c r="B819" s="112"/>
      <c r="C819" s="156"/>
      <c r="D819" s="108" t="s">
        <v>1452</v>
      </c>
      <c r="E819" s="108"/>
      <c r="F819" s="132"/>
      <c r="G819" s="119">
        <v>41548</v>
      </c>
      <c r="H819" s="133" t="s">
        <v>941</v>
      </c>
      <c r="I819" s="134">
        <v>1</v>
      </c>
      <c r="J819" s="135">
        <v>66078</v>
      </c>
      <c r="K819" s="136">
        <v>50646.22</v>
      </c>
      <c r="L819" s="137">
        <v>89750</v>
      </c>
      <c r="M819" s="138">
        <v>0.73</v>
      </c>
      <c r="N819" s="139">
        <v>65520</v>
      </c>
      <c r="O819" s="140"/>
      <c r="P819" s="141"/>
      <c r="Q819" s="142" t="s">
        <v>1989</v>
      </c>
    </row>
    <row r="820" ht="15.75" customHeight="1" spans="1:20">
      <c r="A820" s="115" t="s">
        <v>1996</v>
      </c>
      <c r="B820" s="112"/>
      <c r="C820" s="156"/>
      <c r="D820" s="108" t="s">
        <v>1997</v>
      </c>
      <c r="E820" s="108"/>
      <c r="F820" s="132"/>
      <c r="G820" s="119">
        <v>42552</v>
      </c>
      <c r="H820" s="133" t="s">
        <v>941</v>
      </c>
      <c r="I820" s="134">
        <v>1</v>
      </c>
      <c r="J820" s="135">
        <v>16860</v>
      </c>
      <c r="K820" s="136">
        <v>15124.76</v>
      </c>
      <c r="L820" s="137">
        <v>20800</v>
      </c>
      <c r="M820" s="138">
        <v>0.87</v>
      </c>
      <c r="N820" s="139">
        <v>18100</v>
      </c>
      <c r="O820" s="140"/>
      <c r="P820" s="141"/>
      <c r="Q820" s="142" t="s">
        <v>1989</v>
      </c>
    </row>
    <row r="821" ht="15.75" customHeight="1" spans="1:20">
      <c r="A821" s="115" t="s">
        <v>1998</v>
      </c>
      <c r="B821" s="112"/>
      <c r="C821" s="159"/>
      <c r="D821" s="108" t="s">
        <v>1999</v>
      </c>
      <c r="E821" s="108"/>
      <c r="F821" s="132"/>
      <c r="G821" s="119">
        <v>43372</v>
      </c>
      <c r="H821" s="133" t="s">
        <v>941</v>
      </c>
      <c r="I821" s="134">
        <v>1</v>
      </c>
      <c r="J821" s="135">
        <v>133646</v>
      </c>
      <c r="K821" s="136">
        <v>133645.61</v>
      </c>
      <c r="L821" s="137">
        <v>158840</v>
      </c>
      <c r="M821" s="138">
        <v>0.97</v>
      </c>
      <c r="N821" s="139">
        <v>154070</v>
      </c>
      <c r="O821" s="140"/>
      <c r="P821" s="141"/>
      <c r="Q821" s="143" t="s">
        <v>1989</v>
      </c>
    </row>
    <row r="822" s="77" customFormat="1" ht="15.75" customHeight="1" spans="1:20">
      <c r="A822" s="115" t="s">
        <v>2000</v>
      </c>
      <c r="B822" s="163"/>
      <c r="C822" s="163"/>
      <c r="D822" s="146" t="s">
        <v>2001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2002</v>
      </c>
      <c r="B823" s="116" t="s">
        <v>2003</v>
      </c>
      <c r="C823" s="117" t="s">
        <v>2004</v>
      </c>
      <c r="D823" s="170" t="s">
        <v>847</v>
      </c>
      <c r="E823" s="17">
        <v>1</v>
      </c>
      <c r="F823" s="14" t="s">
        <v>839</v>
      </c>
      <c r="G823" s="119">
        <v>42856</v>
      </c>
      <c r="H823" s="61" t="s">
        <v>840</v>
      </c>
      <c r="I823" s="120">
        <v>680</v>
      </c>
      <c r="J823" s="121">
        <v>9749262.47</v>
      </c>
      <c r="K823" s="161">
        <v>7065095.4</v>
      </c>
      <c r="L823" s="122">
        <v>461950</v>
      </c>
      <c r="M823" s="123">
        <v>0.88</v>
      </c>
      <c r="N823" s="122">
        <v>406520</v>
      </c>
      <c r="O823" s="124"/>
      <c r="P823" s="125">
        <f t="shared" ref="P823:P853" si="15">L823/I823</f>
        <v>679</v>
      </c>
      <c r="Q823" s="126" t="s">
        <v>2005</v>
      </c>
    </row>
    <row r="824" s="2" customFormat="1" ht="15.75" customHeight="1" spans="1:20">
      <c r="A824" s="115" t="s">
        <v>2006</v>
      </c>
      <c r="B824" s="116"/>
      <c r="C824" s="128"/>
      <c r="D824" s="170" t="s">
        <v>847</v>
      </c>
      <c r="E824" s="17">
        <v>2</v>
      </c>
      <c r="F824" s="14" t="s">
        <v>839</v>
      </c>
      <c r="G824" s="119">
        <v>42856</v>
      </c>
      <c r="H824" s="61" t="s">
        <v>840</v>
      </c>
      <c r="I824" s="120">
        <v>680</v>
      </c>
      <c r="J824" s="129"/>
      <c r="K824" s="129"/>
      <c r="L824" s="122">
        <v>461950</v>
      </c>
      <c r="M824" s="123">
        <v>0.88</v>
      </c>
      <c r="N824" s="122">
        <v>406520</v>
      </c>
      <c r="O824" s="124"/>
      <c r="P824" s="125">
        <f t="shared" si="15"/>
        <v>679</v>
      </c>
      <c r="Q824" s="126" t="s">
        <v>2005</v>
      </c>
    </row>
    <row r="825" s="2" customFormat="1" ht="15.75" customHeight="1" spans="1:20">
      <c r="A825" s="115" t="s">
        <v>2007</v>
      </c>
      <c r="B825" s="116"/>
      <c r="C825" s="128"/>
      <c r="D825" s="170" t="s">
        <v>847</v>
      </c>
      <c r="E825" s="17">
        <v>3</v>
      </c>
      <c r="F825" s="14" t="s">
        <v>839</v>
      </c>
      <c r="G825" s="119">
        <v>42856</v>
      </c>
      <c r="H825" s="61" t="s">
        <v>840</v>
      </c>
      <c r="I825" s="120">
        <v>680</v>
      </c>
      <c r="J825" s="129"/>
      <c r="K825" s="129"/>
      <c r="L825" s="122">
        <v>461950</v>
      </c>
      <c r="M825" s="123">
        <v>0.88</v>
      </c>
      <c r="N825" s="122">
        <v>406520</v>
      </c>
      <c r="O825" s="124"/>
      <c r="P825" s="125">
        <f t="shared" si="15"/>
        <v>679</v>
      </c>
      <c r="Q825" s="126" t="s">
        <v>2005</v>
      </c>
    </row>
    <row r="826" s="75" customFormat="1" ht="15.75" customHeight="1" spans="1:20">
      <c r="A826" s="115" t="s">
        <v>2008</v>
      </c>
      <c r="B826" s="116"/>
      <c r="C826" s="128"/>
      <c r="D826" s="170" t="s">
        <v>847</v>
      </c>
      <c r="E826" s="17">
        <v>4</v>
      </c>
      <c r="F826" s="14" t="s">
        <v>839</v>
      </c>
      <c r="G826" s="119">
        <v>42856</v>
      </c>
      <c r="H826" s="61" t="s">
        <v>840</v>
      </c>
      <c r="I826" s="120">
        <v>680</v>
      </c>
      <c r="J826" s="129"/>
      <c r="K826" s="129"/>
      <c r="L826" s="122">
        <v>461950</v>
      </c>
      <c r="M826" s="123">
        <v>0.88</v>
      </c>
      <c r="N826" s="122">
        <v>406520</v>
      </c>
      <c r="O826" s="124"/>
      <c r="P826" s="125">
        <f t="shared" si="15"/>
        <v>679</v>
      </c>
      <c r="Q826" s="126" t="s">
        <v>2005</v>
      </c>
    </row>
    <row r="827" s="2" customFormat="1" ht="15.75" customHeight="1" spans="1:20">
      <c r="A827" s="115" t="s">
        <v>2009</v>
      </c>
      <c r="B827" s="116"/>
      <c r="C827" s="128"/>
      <c r="D827" s="170" t="s">
        <v>847</v>
      </c>
      <c r="E827" s="17">
        <v>5</v>
      </c>
      <c r="F827" s="14" t="s">
        <v>839</v>
      </c>
      <c r="G827" s="119">
        <v>42856</v>
      </c>
      <c r="H827" s="61" t="s">
        <v>840</v>
      </c>
      <c r="I827" s="120">
        <v>680</v>
      </c>
      <c r="J827" s="129"/>
      <c r="K827" s="129"/>
      <c r="L827" s="122">
        <v>461950</v>
      </c>
      <c r="M827" s="123">
        <v>0.88</v>
      </c>
      <c r="N827" s="122">
        <v>406520</v>
      </c>
      <c r="O827" s="124"/>
      <c r="P827" s="125">
        <f t="shared" si="15"/>
        <v>679</v>
      </c>
      <c r="Q827" s="126" t="s">
        <v>2005</v>
      </c>
    </row>
    <row r="828" s="2" customFormat="1" ht="15.75" customHeight="1" spans="1:20">
      <c r="A828" s="115" t="s">
        <v>2010</v>
      </c>
      <c r="B828" s="116"/>
      <c r="C828" s="128"/>
      <c r="D828" s="170" t="s">
        <v>847</v>
      </c>
      <c r="E828" s="17">
        <v>6</v>
      </c>
      <c r="F828" s="14" t="s">
        <v>839</v>
      </c>
      <c r="G828" s="119">
        <v>42856</v>
      </c>
      <c r="H828" s="61" t="s">
        <v>840</v>
      </c>
      <c r="I828" s="120">
        <v>680</v>
      </c>
      <c r="J828" s="129"/>
      <c r="K828" s="129"/>
      <c r="L828" s="122">
        <v>461950</v>
      </c>
      <c r="M828" s="123">
        <v>0.88</v>
      </c>
      <c r="N828" s="122">
        <v>406520</v>
      </c>
      <c r="O828" s="124"/>
      <c r="P828" s="125">
        <f t="shared" si="15"/>
        <v>679</v>
      </c>
      <c r="Q828" s="126" t="s">
        <v>2005</v>
      </c>
    </row>
    <row r="829" s="2" customFormat="1" ht="15.75" customHeight="1" spans="1:20">
      <c r="A829" s="115" t="s">
        <v>2011</v>
      </c>
      <c r="B829" s="116"/>
      <c r="C829" s="128"/>
      <c r="D829" s="170" t="s">
        <v>847</v>
      </c>
      <c r="E829" s="17">
        <v>7</v>
      </c>
      <c r="F829" s="14" t="s">
        <v>839</v>
      </c>
      <c r="G829" s="119">
        <v>42856</v>
      </c>
      <c r="H829" s="61" t="s">
        <v>840</v>
      </c>
      <c r="I829" s="120">
        <v>680</v>
      </c>
      <c r="J829" s="129"/>
      <c r="K829" s="129"/>
      <c r="L829" s="122">
        <v>461950</v>
      </c>
      <c r="M829" s="123">
        <v>0.88</v>
      </c>
      <c r="N829" s="122">
        <v>406520</v>
      </c>
      <c r="O829" s="124"/>
      <c r="P829" s="125">
        <f t="shared" si="15"/>
        <v>679</v>
      </c>
      <c r="Q829" s="126" t="s">
        <v>2005</v>
      </c>
    </row>
    <row r="830" s="2" customFormat="1" ht="15.75" customHeight="1" spans="1:20">
      <c r="A830" s="115" t="s">
        <v>2012</v>
      </c>
      <c r="B830" s="116"/>
      <c r="C830" s="128"/>
      <c r="D830" s="170" t="s">
        <v>847</v>
      </c>
      <c r="E830" s="17">
        <v>8</v>
      </c>
      <c r="F830" s="14" t="s">
        <v>839</v>
      </c>
      <c r="G830" s="119">
        <v>42856</v>
      </c>
      <c r="H830" s="61" t="s">
        <v>840</v>
      </c>
      <c r="I830" s="120">
        <v>680</v>
      </c>
      <c r="J830" s="129"/>
      <c r="K830" s="129"/>
      <c r="L830" s="122">
        <v>461950</v>
      </c>
      <c r="M830" s="123">
        <v>0.88</v>
      </c>
      <c r="N830" s="122">
        <v>406520</v>
      </c>
      <c r="O830" s="124"/>
      <c r="P830" s="125">
        <f t="shared" si="15"/>
        <v>679</v>
      </c>
      <c r="Q830" s="126" t="s">
        <v>2005</v>
      </c>
      <c r="T830" s="162"/>
    </row>
    <row r="831" s="2" customFormat="1" ht="15.75" customHeight="1" spans="1:20">
      <c r="A831" s="115" t="s">
        <v>2013</v>
      </c>
      <c r="B831" s="116"/>
      <c r="C831" s="128"/>
      <c r="D831" s="170" t="s">
        <v>847</v>
      </c>
      <c r="E831" s="17">
        <v>9</v>
      </c>
      <c r="F831" s="14" t="s">
        <v>839</v>
      </c>
      <c r="G831" s="119">
        <v>42856</v>
      </c>
      <c r="H831" s="61" t="s">
        <v>840</v>
      </c>
      <c r="I831" s="120">
        <v>680</v>
      </c>
      <c r="J831" s="129"/>
      <c r="K831" s="129"/>
      <c r="L831" s="122">
        <v>461950</v>
      </c>
      <c r="M831" s="123">
        <v>0.88</v>
      </c>
      <c r="N831" s="122">
        <v>406520</v>
      </c>
      <c r="O831" s="124"/>
      <c r="P831" s="125">
        <f t="shared" si="15"/>
        <v>679</v>
      </c>
      <c r="Q831" s="126" t="s">
        <v>2005</v>
      </c>
      <c r="T831" s="162"/>
    </row>
    <row r="832" s="2" customFormat="1" ht="15.75" customHeight="1" spans="1:20">
      <c r="A832" s="115" t="s">
        <v>2014</v>
      </c>
      <c r="B832" s="116"/>
      <c r="C832" s="128"/>
      <c r="D832" s="170" t="s">
        <v>847</v>
      </c>
      <c r="E832" s="17">
        <v>10</v>
      </c>
      <c r="F832" s="14" t="s">
        <v>839</v>
      </c>
      <c r="G832" s="119">
        <v>42856</v>
      </c>
      <c r="H832" s="61" t="s">
        <v>840</v>
      </c>
      <c r="I832" s="120">
        <v>680</v>
      </c>
      <c r="J832" s="129"/>
      <c r="K832" s="129"/>
      <c r="L832" s="122">
        <v>461950</v>
      </c>
      <c r="M832" s="123">
        <v>0.88</v>
      </c>
      <c r="N832" s="122">
        <v>406520</v>
      </c>
      <c r="O832" s="124"/>
      <c r="P832" s="125">
        <f t="shared" si="15"/>
        <v>679</v>
      </c>
      <c r="Q832" s="126" t="s">
        <v>2005</v>
      </c>
      <c r="T832" s="162"/>
    </row>
    <row r="833" s="2" customFormat="1" ht="15.75" customHeight="1" spans="1:20">
      <c r="A833" s="115" t="s">
        <v>2015</v>
      </c>
      <c r="B833" s="116"/>
      <c r="C833" s="128"/>
      <c r="D833" s="170" t="s">
        <v>837</v>
      </c>
      <c r="E833" s="17">
        <v>1</v>
      </c>
      <c r="F833" s="14" t="s">
        <v>839</v>
      </c>
      <c r="G833" s="119">
        <v>42856</v>
      </c>
      <c r="H833" s="61" t="s">
        <v>840</v>
      </c>
      <c r="I833" s="120">
        <v>1360</v>
      </c>
      <c r="J833" s="129"/>
      <c r="K833" s="129"/>
      <c r="L833" s="122">
        <v>923910</v>
      </c>
      <c r="M833" s="123">
        <v>0.88</v>
      </c>
      <c r="N833" s="122">
        <v>813040</v>
      </c>
      <c r="O833" s="124"/>
      <c r="P833" s="125">
        <f t="shared" si="15"/>
        <v>679</v>
      </c>
      <c r="Q833" s="126" t="s">
        <v>2005</v>
      </c>
      <c r="T833" s="162"/>
    </row>
    <row r="834" s="2" customFormat="1" ht="15.75" customHeight="1" spans="1:20">
      <c r="A834" s="115" t="s">
        <v>2016</v>
      </c>
      <c r="B834" s="116"/>
      <c r="C834" s="128"/>
      <c r="D834" s="170" t="s">
        <v>837</v>
      </c>
      <c r="E834" s="17">
        <v>2</v>
      </c>
      <c r="F834" s="14" t="s">
        <v>839</v>
      </c>
      <c r="G834" s="119">
        <v>42856</v>
      </c>
      <c r="H834" s="61" t="s">
        <v>840</v>
      </c>
      <c r="I834" s="120">
        <v>1360</v>
      </c>
      <c r="J834" s="129"/>
      <c r="K834" s="129"/>
      <c r="L834" s="122">
        <v>923910</v>
      </c>
      <c r="M834" s="123">
        <v>0.88</v>
      </c>
      <c r="N834" s="122">
        <v>813040</v>
      </c>
      <c r="O834" s="124"/>
      <c r="P834" s="125">
        <f t="shared" si="15"/>
        <v>679</v>
      </c>
      <c r="Q834" s="126" t="s">
        <v>2005</v>
      </c>
      <c r="T834" s="162"/>
    </row>
    <row r="835" s="2" customFormat="1" ht="15.75" customHeight="1" spans="1:20">
      <c r="A835" s="115" t="s">
        <v>2017</v>
      </c>
      <c r="B835" s="116"/>
      <c r="C835" s="128"/>
      <c r="D835" s="170" t="s">
        <v>837</v>
      </c>
      <c r="E835" s="17">
        <v>3</v>
      </c>
      <c r="F835" s="14" t="s">
        <v>839</v>
      </c>
      <c r="G835" s="119">
        <v>42856</v>
      </c>
      <c r="H835" s="61" t="s">
        <v>840</v>
      </c>
      <c r="I835" s="120">
        <v>680</v>
      </c>
      <c r="J835" s="129"/>
      <c r="K835" s="129"/>
      <c r="L835" s="122">
        <v>461950</v>
      </c>
      <c r="M835" s="123">
        <v>0.88</v>
      </c>
      <c r="N835" s="122">
        <v>406520</v>
      </c>
      <c r="O835" s="124"/>
      <c r="P835" s="125">
        <f t="shared" si="15"/>
        <v>679</v>
      </c>
      <c r="Q835" s="126" t="s">
        <v>2005</v>
      </c>
      <c r="T835" s="162"/>
    </row>
    <row r="836" s="2" customFormat="1" ht="15.75" customHeight="1" spans="1:20">
      <c r="A836" s="115" t="s">
        <v>2018</v>
      </c>
      <c r="B836" s="116"/>
      <c r="C836" s="128"/>
      <c r="D836" s="170" t="s">
        <v>837</v>
      </c>
      <c r="E836" s="17">
        <v>4</v>
      </c>
      <c r="F836" s="14" t="s">
        <v>839</v>
      </c>
      <c r="G836" s="119">
        <v>42856</v>
      </c>
      <c r="H836" s="61" t="s">
        <v>840</v>
      </c>
      <c r="I836" s="120">
        <v>560</v>
      </c>
      <c r="J836" s="129"/>
      <c r="K836" s="129"/>
      <c r="L836" s="122">
        <v>380430</v>
      </c>
      <c r="M836" s="123">
        <v>0.88</v>
      </c>
      <c r="N836" s="122">
        <v>334780</v>
      </c>
      <c r="O836" s="124"/>
      <c r="P836" s="125">
        <f t="shared" si="15"/>
        <v>679</v>
      </c>
      <c r="Q836" s="126" t="s">
        <v>2005</v>
      </c>
      <c r="T836" s="162"/>
    </row>
    <row r="837" s="2" customFormat="1" ht="15.75" customHeight="1" spans="1:20">
      <c r="A837" s="115" t="s">
        <v>2019</v>
      </c>
      <c r="B837" s="116"/>
      <c r="C837" s="128"/>
      <c r="D837" s="170" t="s">
        <v>837</v>
      </c>
      <c r="E837" s="17">
        <v>5</v>
      </c>
      <c r="F837" s="14" t="s">
        <v>839</v>
      </c>
      <c r="G837" s="119">
        <v>42856</v>
      </c>
      <c r="H837" s="61" t="s">
        <v>840</v>
      </c>
      <c r="I837" s="120">
        <v>560</v>
      </c>
      <c r="J837" s="129"/>
      <c r="K837" s="129"/>
      <c r="L837" s="122">
        <v>380430</v>
      </c>
      <c r="M837" s="123">
        <v>0.88</v>
      </c>
      <c r="N837" s="122">
        <v>334780</v>
      </c>
      <c r="O837" s="124"/>
      <c r="P837" s="125">
        <f t="shared" si="15"/>
        <v>679</v>
      </c>
      <c r="Q837" s="126" t="s">
        <v>2005</v>
      </c>
      <c r="T837" s="162"/>
    </row>
    <row r="838" s="2" customFormat="1" ht="15.75" customHeight="1" spans="1:20">
      <c r="A838" s="115" t="s">
        <v>2020</v>
      </c>
      <c r="B838" s="116"/>
      <c r="C838" s="128"/>
      <c r="D838" s="170" t="s">
        <v>837</v>
      </c>
      <c r="E838" s="17">
        <v>6</v>
      </c>
      <c r="F838" s="14" t="s">
        <v>839</v>
      </c>
      <c r="G838" s="119">
        <v>42856</v>
      </c>
      <c r="H838" s="61" t="s">
        <v>840</v>
      </c>
      <c r="I838" s="120">
        <v>680</v>
      </c>
      <c r="J838" s="129"/>
      <c r="K838" s="129"/>
      <c r="L838" s="122">
        <v>461950</v>
      </c>
      <c r="M838" s="123">
        <v>0.88</v>
      </c>
      <c r="N838" s="122">
        <v>406520</v>
      </c>
      <c r="O838" s="124"/>
      <c r="P838" s="125">
        <f t="shared" si="15"/>
        <v>679</v>
      </c>
      <c r="Q838" s="126" t="s">
        <v>2005</v>
      </c>
      <c r="T838" s="162"/>
    </row>
    <row r="839" s="2" customFormat="1" ht="15.75" customHeight="1" spans="1:20">
      <c r="A839" s="115" t="s">
        <v>2021</v>
      </c>
      <c r="B839" s="116"/>
      <c r="C839" s="128"/>
      <c r="D839" s="170" t="s">
        <v>837</v>
      </c>
      <c r="E839" s="17">
        <v>7</v>
      </c>
      <c r="F839" s="14" t="s">
        <v>839</v>
      </c>
      <c r="G839" s="119">
        <v>42856</v>
      </c>
      <c r="H839" s="61" t="s">
        <v>840</v>
      </c>
      <c r="I839" s="120">
        <v>680</v>
      </c>
      <c r="J839" s="129"/>
      <c r="K839" s="129"/>
      <c r="L839" s="122">
        <v>461950</v>
      </c>
      <c r="M839" s="123">
        <v>0.88</v>
      </c>
      <c r="N839" s="122">
        <v>406520</v>
      </c>
      <c r="O839" s="124"/>
      <c r="P839" s="125">
        <f t="shared" si="15"/>
        <v>679</v>
      </c>
      <c r="Q839" s="126" t="s">
        <v>2005</v>
      </c>
      <c r="T839" s="162"/>
    </row>
    <row r="840" s="2" customFormat="1" ht="15.75" customHeight="1" spans="1:20">
      <c r="A840" s="115" t="s">
        <v>2022</v>
      </c>
      <c r="B840" s="116"/>
      <c r="C840" s="128"/>
      <c r="D840" s="170" t="s">
        <v>837</v>
      </c>
      <c r="E840" s="17">
        <v>8</v>
      </c>
      <c r="F840" s="14" t="s">
        <v>839</v>
      </c>
      <c r="G840" s="119">
        <v>42856</v>
      </c>
      <c r="H840" s="61" t="s">
        <v>840</v>
      </c>
      <c r="I840" s="120">
        <v>1360</v>
      </c>
      <c r="J840" s="129"/>
      <c r="K840" s="129"/>
      <c r="L840" s="122">
        <v>923910</v>
      </c>
      <c r="M840" s="123">
        <v>0.88</v>
      </c>
      <c r="N840" s="122">
        <v>813040</v>
      </c>
      <c r="O840" s="124"/>
      <c r="P840" s="125">
        <f t="shared" si="15"/>
        <v>679</v>
      </c>
      <c r="Q840" s="126" t="s">
        <v>2005</v>
      </c>
    </row>
    <row r="841" s="75" customFormat="1" ht="15.75" customHeight="1" spans="1:20">
      <c r="A841" s="115" t="s">
        <v>2023</v>
      </c>
      <c r="B841" s="116"/>
      <c r="C841" s="128"/>
      <c r="D841" s="170" t="s">
        <v>837</v>
      </c>
      <c r="E841" s="17">
        <v>9</v>
      </c>
      <c r="F841" s="14" t="s">
        <v>839</v>
      </c>
      <c r="G841" s="119">
        <v>42856</v>
      </c>
      <c r="H841" s="61" t="s">
        <v>840</v>
      </c>
      <c r="I841" s="120">
        <v>530</v>
      </c>
      <c r="J841" s="129"/>
      <c r="K841" s="129"/>
      <c r="L841" s="122">
        <v>360050</v>
      </c>
      <c r="M841" s="123">
        <v>0.88</v>
      </c>
      <c r="N841" s="122">
        <v>316840</v>
      </c>
      <c r="O841" s="124"/>
      <c r="P841" s="125">
        <f t="shared" si="15"/>
        <v>679</v>
      </c>
      <c r="Q841" s="126" t="s">
        <v>2005</v>
      </c>
    </row>
    <row r="842" s="2" customFormat="1" ht="15.75" customHeight="1" spans="1:20">
      <c r="A842" s="115" t="s">
        <v>2024</v>
      </c>
      <c r="B842" s="116"/>
      <c r="C842" s="128"/>
      <c r="D842" s="170" t="s">
        <v>837</v>
      </c>
      <c r="E842" s="17">
        <v>10</v>
      </c>
      <c r="F842" s="14" t="s">
        <v>839</v>
      </c>
      <c r="G842" s="119">
        <v>42856</v>
      </c>
      <c r="H842" s="61" t="s">
        <v>840</v>
      </c>
      <c r="I842" s="120">
        <v>530</v>
      </c>
      <c r="J842" s="129"/>
      <c r="K842" s="129"/>
      <c r="L842" s="122">
        <v>360050</v>
      </c>
      <c r="M842" s="123">
        <v>0.88</v>
      </c>
      <c r="N842" s="122">
        <v>316840</v>
      </c>
      <c r="O842" s="124"/>
      <c r="P842" s="125">
        <f t="shared" si="15"/>
        <v>679</v>
      </c>
      <c r="Q842" s="126" t="s">
        <v>2005</v>
      </c>
    </row>
    <row r="843" s="2" customFormat="1" ht="15.75" customHeight="1" spans="1:20">
      <c r="A843" s="115" t="s">
        <v>2025</v>
      </c>
      <c r="B843" s="116"/>
      <c r="C843" s="128"/>
      <c r="D843" s="170" t="s">
        <v>837</v>
      </c>
      <c r="E843" s="17">
        <v>11</v>
      </c>
      <c r="F843" s="14" t="s">
        <v>839</v>
      </c>
      <c r="G843" s="119">
        <v>42856</v>
      </c>
      <c r="H843" s="61" t="s">
        <v>840</v>
      </c>
      <c r="I843" s="120">
        <v>1360</v>
      </c>
      <c r="J843" s="129"/>
      <c r="K843" s="129"/>
      <c r="L843" s="122">
        <v>923910</v>
      </c>
      <c r="M843" s="123">
        <v>0.88</v>
      </c>
      <c r="N843" s="122">
        <v>813040</v>
      </c>
      <c r="O843" s="124"/>
      <c r="P843" s="125">
        <f t="shared" si="15"/>
        <v>679</v>
      </c>
      <c r="Q843" s="126" t="s">
        <v>2005</v>
      </c>
    </row>
    <row r="844" s="2" customFormat="1" ht="15.75" customHeight="1" spans="1:20">
      <c r="A844" s="115" t="s">
        <v>2026</v>
      </c>
      <c r="B844" s="116"/>
      <c r="C844" s="128"/>
      <c r="D844" s="170" t="s">
        <v>837</v>
      </c>
      <c r="E844" s="17">
        <v>12</v>
      </c>
      <c r="F844" s="14" t="s">
        <v>839</v>
      </c>
      <c r="G844" s="119">
        <v>42856</v>
      </c>
      <c r="H844" s="61" t="s">
        <v>840</v>
      </c>
      <c r="I844" s="120">
        <v>1360</v>
      </c>
      <c r="J844" s="129"/>
      <c r="K844" s="129"/>
      <c r="L844" s="122">
        <v>923910</v>
      </c>
      <c r="M844" s="123">
        <v>0.88</v>
      </c>
      <c r="N844" s="122">
        <v>813040</v>
      </c>
      <c r="O844" s="124"/>
      <c r="P844" s="125">
        <f t="shared" si="15"/>
        <v>679</v>
      </c>
      <c r="Q844" s="126" t="s">
        <v>2005</v>
      </c>
    </row>
    <row r="845" s="2" customFormat="1" ht="15.75" customHeight="1" spans="1:20">
      <c r="A845" s="115" t="s">
        <v>2027</v>
      </c>
      <c r="B845" s="116"/>
      <c r="C845" s="128"/>
      <c r="D845" s="170" t="s">
        <v>837</v>
      </c>
      <c r="E845" s="17">
        <v>13</v>
      </c>
      <c r="F845" s="14" t="s">
        <v>839</v>
      </c>
      <c r="G845" s="119">
        <v>42856</v>
      </c>
      <c r="H845" s="61" t="s">
        <v>840</v>
      </c>
      <c r="I845" s="120">
        <v>1360</v>
      </c>
      <c r="J845" s="129"/>
      <c r="K845" s="129"/>
      <c r="L845" s="122">
        <v>923910</v>
      </c>
      <c r="M845" s="123">
        <v>0.88</v>
      </c>
      <c r="N845" s="122">
        <v>813040</v>
      </c>
      <c r="O845" s="124"/>
      <c r="P845" s="125">
        <f t="shared" si="15"/>
        <v>679</v>
      </c>
      <c r="Q845" s="126" t="s">
        <v>2005</v>
      </c>
    </row>
    <row r="846" s="2" customFormat="1" ht="15.75" customHeight="1" spans="1:20">
      <c r="A846" s="115" t="s">
        <v>2028</v>
      </c>
      <c r="B846" s="116"/>
      <c r="C846" s="128"/>
      <c r="D846" s="170" t="s">
        <v>837</v>
      </c>
      <c r="E846" s="17">
        <v>14</v>
      </c>
      <c r="F846" s="14" t="s">
        <v>839</v>
      </c>
      <c r="G846" s="119">
        <v>42856</v>
      </c>
      <c r="H846" s="61" t="s">
        <v>840</v>
      </c>
      <c r="I846" s="120">
        <v>1360</v>
      </c>
      <c r="J846" s="129"/>
      <c r="K846" s="129"/>
      <c r="L846" s="122">
        <v>923910</v>
      </c>
      <c r="M846" s="123">
        <v>0.88</v>
      </c>
      <c r="N846" s="122">
        <v>813040</v>
      </c>
      <c r="O846" s="124"/>
      <c r="P846" s="125">
        <f t="shared" si="15"/>
        <v>679</v>
      </c>
      <c r="Q846" s="126" t="s">
        <v>2005</v>
      </c>
    </row>
    <row r="847" s="2" customFormat="1" ht="15.75" customHeight="1" spans="1:20">
      <c r="A847" s="115" t="s">
        <v>2029</v>
      </c>
      <c r="B847" s="116"/>
      <c r="C847" s="128"/>
      <c r="D847" s="170" t="s">
        <v>837</v>
      </c>
      <c r="E847" s="17">
        <v>15</v>
      </c>
      <c r="F847" s="14" t="s">
        <v>839</v>
      </c>
      <c r="G847" s="119">
        <v>42856</v>
      </c>
      <c r="H847" s="61" t="s">
        <v>840</v>
      </c>
      <c r="I847" s="120">
        <v>1360</v>
      </c>
      <c r="J847" s="129"/>
      <c r="K847" s="129"/>
      <c r="L847" s="122">
        <v>923910</v>
      </c>
      <c r="M847" s="123">
        <v>0.88</v>
      </c>
      <c r="N847" s="122">
        <v>813040</v>
      </c>
      <c r="O847" s="124"/>
      <c r="P847" s="125">
        <f t="shared" si="15"/>
        <v>679</v>
      </c>
      <c r="Q847" s="126" t="s">
        <v>2005</v>
      </c>
    </row>
    <row r="848" s="2" customFormat="1" ht="15.75" customHeight="1" spans="1:20">
      <c r="A848" s="115" t="s">
        <v>2030</v>
      </c>
      <c r="B848" s="116"/>
      <c r="C848" s="128"/>
      <c r="D848" s="170" t="s">
        <v>837</v>
      </c>
      <c r="E848" s="17">
        <v>16</v>
      </c>
      <c r="F848" s="14" t="s">
        <v>839</v>
      </c>
      <c r="G848" s="119">
        <v>42856</v>
      </c>
      <c r="H848" s="61" t="s">
        <v>840</v>
      </c>
      <c r="I848" s="120">
        <v>1360</v>
      </c>
      <c r="J848" s="129"/>
      <c r="K848" s="129"/>
      <c r="L848" s="122">
        <v>923910</v>
      </c>
      <c r="M848" s="123">
        <v>0.88</v>
      </c>
      <c r="N848" s="122">
        <v>813040</v>
      </c>
      <c r="O848" s="124"/>
      <c r="P848" s="125">
        <f t="shared" si="15"/>
        <v>679</v>
      </c>
      <c r="Q848" s="126" t="s">
        <v>2005</v>
      </c>
    </row>
    <row r="849" s="2" customFormat="1" ht="15.75" customHeight="1" spans="1:17">
      <c r="A849" s="115" t="s">
        <v>2031</v>
      </c>
      <c r="B849" s="116"/>
      <c r="C849" s="128"/>
      <c r="D849" s="170" t="s">
        <v>837</v>
      </c>
      <c r="E849" s="17">
        <v>17</v>
      </c>
      <c r="F849" s="14" t="s">
        <v>839</v>
      </c>
      <c r="G849" s="119">
        <v>42856</v>
      </c>
      <c r="H849" s="61" t="s">
        <v>840</v>
      </c>
      <c r="I849" s="120">
        <v>1360</v>
      </c>
      <c r="J849" s="129"/>
      <c r="K849" s="129"/>
      <c r="L849" s="122">
        <v>923910</v>
      </c>
      <c r="M849" s="123">
        <v>0.88</v>
      </c>
      <c r="N849" s="122">
        <v>813040</v>
      </c>
      <c r="O849" s="124"/>
      <c r="P849" s="125">
        <f t="shared" si="15"/>
        <v>679</v>
      </c>
      <c r="Q849" s="126" t="s">
        <v>2005</v>
      </c>
    </row>
    <row r="850" s="3" customFormat="1" ht="15.75" customHeight="1" spans="1:17">
      <c r="A850" s="115" t="s">
        <v>2032</v>
      </c>
      <c r="B850" s="116"/>
      <c r="C850" s="128"/>
      <c r="D850" s="170" t="s">
        <v>837</v>
      </c>
      <c r="E850" s="17">
        <v>18</v>
      </c>
      <c r="F850" s="14" t="s">
        <v>839</v>
      </c>
      <c r="G850" s="119">
        <v>42856</v>
      </c>
      <c r="H850" s="61" t="s">
        <v>840</v>
      </c>
      <c r="I850" s="120">
        <v>1360</v>
      </c>
      <c r="J850" s="129"/>
      <c r="K850" s="129"/>
      <c r="L850" s="122">
        <v>923910</v>
      </c>
      <c r="M850" s="123">
        <v>0.88</v>
      </c>
      <c r="N850" s="122">
        <v>813040</v>
      </c>
      <c r="O850" s="124"/>
      <c r="P850" s="125">
        <f t="shared" si="15"/>
        <v>679</v>
      </c>
      <c r="Q850" s="126" t="s">
        <v>2005</v>
      </c>
    </row>
    <row r="851" s="3" customFormat="1" ht="15.75" customHeight="1" spans="1:17">
      <c r="A851" s="115" t="s">
        <v>2033</v>
      </c>
      <c r="B851" s="116"/>
      <c r="C851" s="128"/>
      <c r="D851" s="170" t="s">
        <v>1238</v>
      </c>
      <c r="E851" s="17">
        <v>1</v>
      </c>
      <c r="F851" s="14" t="s">
        <v>839</v>
      </c>
      <c r="G851" s="119">
        <v>42856</v>
      </c>
      <c r="H851" s="61" t="s">
        <v>840</v>
      </c>
      <c r="I851" s="120">
        <v>500</v>
      </c>
      <c r="J851" s="129"/>
      <c r="K851" s="129"/>
      <c r="L851" s="122">
        <v>339670</v>
      </c>
      <c r="M851" s="123">
        <v>0.88</v>
      </c>
      <c r="N851" s="122">
        <v>298910</v>
      </c>
      <c r="O851" s="124"/>
      <c r="P851" s="125">
        <f t="shared" si="15"/>
        <v>679</v>
      </c>
      <c r="Q851" s="126" t="s">
        <v>2005</v>
      </c>
    </row>
    <row r="852" s="3" customFormat="1" ht="15.75" customHeight="1" spans="1:17">
      <c r="A852" s="115" t="s">
        <v>2034</v>
      </c>
      <c r="B852" s="116"/>
      <c r="C852" s="128"/>
      <c r="D852" s="170" t="s">
        <v>1238</v>
      </c>
      <c r="E852" s="17">
        <v>2</v>
      </c>
      <c r="F852" s="14" t="s">
        <v>839</v>
      </c>
      <c r="G852" s="119">
        <v>42856</v>
      </c>
      <c r="H852" s="61" t="s">
        <v>840</v>
      </c>
      <c r="I852" s="120">
        <v>500</v>
      </c>
      <c r="J852" s="129"/>
      <c r="K852" s="129"/>
      <c r="L852" s="122">
        <v>339670</v>
      </c>
      <c r="M852" s="123">
        <v>0.88</v>
      </c>
      <c r="N852" s="122">
        <v>298910</v>
      </c>
      <c r="O852" s="124"/>
      <c r="P852" s="125">
        <f t="shared" si="15"/>
        <v>679</v>
      </c>
      <c r="Q852" s="126" t="s">
        <v>2005</v>
      </c>
    </row>
    <row r="853" s="3" customFormat="1" ht="15.75" customHeight="1" spans="1:17">
      <c r="A853" s="115" t="s">
        <v>2035</v>
      </c>
      <c r="B853" s="116"/>
      <c r="C853" s="128"/>
      <c r="D853" s="170" t="s">
        <v>1238</v>
      </c>
      <c r="E853" s="17">
        <v>3</v>
      </c>
      <c r="F853" s="14" t="s">
        <v>839</v>
      </c>
      <c r="G853" s="119">
        <v>42856</v>
      </c>
      <c r="H853" s="61" t="s">
        <v>840</v>
      </c>
      <c r="I853" s="120">
        <v>400</v>
      </c>
      <c r="J853" s="129"/>
      <c r="K853" s="129"/>
      <c r="L853" s="122">
        <v>271740</v>
      </c>
      <c r="M853" s="123">
        <v>0.88</v>
      </c>
      <c r="N853" s="122">
        <v>239130</v>
      </c>
      <c r="O853" s="124"/>
      <c r="P853" s="125">
        <f t="shared" si="15"/>
        <v>679</v>
      </c>
      <c r="Q853" s="126" t="s">
        <v>2005</v>
      </c>
    </row>
    <row r="854" ht="15.75" customHeight="1" spans="1:17">
      <c r="A854" s="115" t="s">
        <v>2036</v>
      </c>
      <c r="B854" s="127"/>
      <c r="C854" s="128"/>
      <c r="D854" s="108" t="s">
        <v>945</v>
      </c>
      <c r="E854" s="108"/>
      <c r="F854" s="132"/>
      <c r="G854" s="119">
        <v>41030</v>
      </c>
      <c r="H854" s="133" t="s">
        <v>941</v>
      </c>
      <c r="I854" s="134">
        <v>1</v>
      </c>
      <c r="J854" s="135">
        <v>206300</v>
      </c>
      <c r="K854" s="136">
        <v>144238.4</v>
      </c>
      <c r="L854" s="137">
        <v>287220</v>
      </c>
      <c r="M854" s="138">
        <v>0.66</v>
      </c>
      <c r="N854" s="139">
        <v>189570</v>
      </c>
      <c r="O854" s="140"/>
      <c r="P854" s="141"/>
      <c r="Q854" s="142" t="s">
        <v>2005</v>
      </c>
    </row>
    <row r="855" ht="15.75" customHeight="1" spans="1:17">
      <c r="A855" s="115" t="s">
        <v>2037</v>
      </c>
      <c r="B855" s="127"/>
      <c r="C855" s="128"/>
      <c r="D855" s="108" t="s">
        <v>2038</v>
      </c>
      <c r="E855" s="108"/>
      <c r="F855" s="132"/>
      <c r="G855" s="119">
        <v>41030</v>
      </c>
      <c r="H855" s="133" t="s">
        <v>941</v>
      </c>
      <c r="I855" s="134">
        <v>1</v>
      </c>
      <c r="J855" s="135">
        <v>1594113</v>
      </c>
      <c r="K855" s="136">
        <v>1114550.72</v>
      </c>
      <c r="L855" s="137">
        <v>2219380</v>
      </c>
      <c r="M855" s="138">
        <v>0.54</v>
      </c>
      <c r="N855" s="139">
        <v>1198470</v>
      </c>
      <c r="O855" s="140"/>
      <c r="P855" s="141"/>
      <c r="Q855" s="142" t="s">
        <v>2005</v>
      </c>
    </row>
    <row r="856" ht="15.75" customHeight="1" spans="1:17">
      <c r="A856" s="115" t="s">
        <v>2039</v>
      </c>
      <c r="B856" s="127"/>
      <c r="C856" s="128"/>
      <c r="D856" s="108" t="s">
        <v>1270</v>
      </c>
      <c r="E856" s="108"/>
      <c r="F856" s="132"/>
      <c r="G856" s="119">
        <v>41487</v>
      </c>
      <c r="H856" s="133" t="s">
        <v>941</v>
      </c>
      <c r="I856" s="134">
        <v>1</v>
      </c>
      <c r="J856" s="135">
        <v>82800</v>
      </c>
      <c r="K856" s="136">
        <v>62807.25</v>
      </c>
      <c r="L856" s="137">
        <v>112470</v>
      </c>
      <c r="M856" s="138">
        <v>0.72</v>
      </c>
      <c r="N856" s="139">
        <v>80980</v>
      </c>
      <c r="O856" s="140"/>
      <c r="P856" s="141"/>
      <c r="Q856" s="142" t="s">
        <v>2005</v>
      </c>
    </row>
    <row r="857" ht="15.75" customHeight="1" spans="1:17">
      <c r="A857" s="115" t="s">
        <v>2040</v>
      </c>
      <c r="B857" s="127"/>
      <c r="C857" s="128"/>
      <c r="D857" s="108" t="s">
        <v>773</v>
      </c>
      <c r="E857" s="108"/>
      <c r="F857" s="132"/>
      <c r="G857" s="119">
        <v>41791</v>
      </c>
      <c r="H857" s="133" t="s">
        <v>941</v>
      </c>
      <c r="I857" s="134">
        <v>2</v>
      </c>
      <c r="J857" s="135">
        <v>500000</v>
      </c>
      <c r="K857" s="136">
        <v>399062.33</v>
      </c>
      <c r="L857" s="137">
        <v>650840</v>
      </c>
      <c r="M857" s="138">
        <v>0.68</v>
      </c>
      <c r="N857" s="139">
        <v>442570</v>
      </c>
      <c r="O857" s="140"/>
      <c r="P857" s="141"/>
      <c r="Q857" s="142" t="s">
        <v>2005</v>
      </c>
    </row>
    <row r="858" ht="15.75" customHeight="1" spans="1:17">
      <c r="A858" s="115" t="s">
        <v>2041</v>
      </c>
      <c r="B858" s="127"/>
      <c r="C858" s="128"/>
      <c r="D858" s="108" t="s">
        <v>1415</v>
      </c>
      <c r="E858" s="108"/>
      <c r="F858" s="132"/>
      <c r="G858" s="119">
        <v>41791</v>
      </c>
      <c r="H858" s="133" t="s">
        <v>941</v>
      </c>
      <c r="I858" s="134">
        <v>1</v>
      </c>
      <c r="J858" s="135">
        <v>124914.89</v>
      </c>
      <c r="K858" s="136">
        <v>99697.94</v>
      </c>
      <c r="L858" s="137">
        <v>162600</v>
      </c>
      <c r="M858" s="138">
        <v>0.68</v>
      </c>
      <c r="N858" s="139">
        <v>110570</v>
      </c>
      <c r="O858" s="140"/>
      <c r="P858" s="141"/>
      <c r="Q858" s="142" t="s">
        <v>2005</v>
      </c>
    </row>
    <row r="859" ht="15.75" customHeight="1" spans="1:17">
      <c r="A859" s="115" t="s">
        <v>2042</v>
      </c>
      <c r="B859" s="127"/>
      <c r="C859" s="128"/>
      <c r="D859" s="108" t="s">
        <v>1415</v>
      </c>
      <c r="E859" s="108"/>
      <c r="F859" s="132"/>
      <c r="G859" s="119">
        <v>41791</v>
      </c>
      <c r="H859" s="133" t="s">
        <v>941</v>
      </c>
      <c r="I859" s="134">
        <v>1</v>
      </c>
      <c r="J859" s="135">
        <v>3191756.8</v>
      </c>
      <c r="K859" s="136">
        <v>2547420.76</v>
      </c>
      <c r="L859" s="137">
        <v>4154660</v>
      </c>
      <c r="M859" s="138">
        <v>0.68</v>
      </c>
      <c r="N859" s="139">
        <v>2825170</v>
      </c>
      <c r="O859" s="140"/>
      <c r="P859" s="141"/>
      <c r="Q859" s="142" t="s">
        <v>2005</v>
      </c>
    </row>
    <row r="860" ht="15.75" customHeight="1" spans="1:17">
      <c r="A860" s="115" t="s">
        <v>2043</v>
      </c>
      <c r="B860" s="127"/>
      <c r="C860" s="128"/>
      <c r="D860" s="108" t="s">
        <v>1415</v>
      </c>
      <c r="E860" s="108"/>
      <c r="F860" s="132"/>
      <c r="G860" s="119">
        <v>41791</v>
      </c>
      <c r="H860" s="133" t="s">
        <v>941</v>
      </c>
      <c r="I860" s="134">
        <v>2</v>
      </c>
      <c r="J860" s="135">
        <v>383790.5</v>
      </c>
      <c r="K860" s="136">
        <v>306312.83</v>
      </c>
      <c r="L860" s="137">
        <v>499570</v>
      </c>
      <c r="M860" s="138">
        <v>0.68</v>
      </c>
      <c r="N860" s="139">
        <v>339710</v>
      </c>
      <c r="O860" s="140"/>
      <c r="P860" s="141"/>
      <c r="Q860" s="142" t="s">
        <v>2005</v>
      </c>
    </row>
    <row r="861" ht="15.75" customHeight="1" spans="1:17">
      <c r="A861" s="115" t="s">
        <v>2044</v>
      </c>
      <c r="B861" s="127"/>
      <c r="C861" s="128"/>
      <c r="D861" s="108" t="s">
        <v>1392</v>
      </c>
      <c r="E861" s="108"/>
      <c r="F861" s="132"/>
      <c r="G861" s="119">
        <v>42826</v>
      </c>
      <c r="H861" s="133" t="s">
        <v>941</v>
      </c>
      <c r="I861" s="134">
        <v>1</v>
      </c>
      <c r="J861" s="135">
        <v>76000</v>
      </c>
      <c r="K861" s="136">
        <v>70885.89</v>
      </c>
      <c r="L861" s="137">
        <v>91190</v>
      </c>
      <c r="M861" s="138">
        <v>0.9</v>
      </c>
      <c r="N861" s="139">
        <v>82070</v>
      </c>
      <c r="O861" s="140"/>
      <c r="P861" s="141"/>
      <c r="Q861" s="142" t="s">
        <v>2005</v>
      </c>
    </row>
    <row r="862" ht="15.75" customHeight="1" spans="1:17">
      <c r="A862" s="115" t="s">
        <v>2045</v>
      </c>
      <c r="B862" s="127"/>
      <c r="C862" s="128"/>
      <c r="D862" s="108" t="s">
        <v>2046</v>
      </c>
      <c r="E862" s="108"/>
      <c r="F862" s="132"/>
      <c r="G862" s="119">
        <v>42941</v>
      </c>
      <c r="H862" s="133" t="s">
        <v>941</v>
      </c>
      <c r="I862" s="134">
        <v>1</v>
      </c>
      <c r="J862" s="135">
        <v>189329.96</v>
      </c>
      <c r="K862" s="136">
        <v>178837.94</v>
      </c>
      <c r="L862" s="137">
        <v>227160</v>
      </c>
      <c r="M862" s="138">
        <v>0.92</v>
      </c>
      <c r="N862" s="139">
        <v>208990</v>
      </c>
      <c r="O862" s="140"/>
      <c r="P862" s="141"/>
      <c r="Q862" s="142" t="s">
        <v>2005</v>
      </c>
    </row>
    <row r="863" ht="15.75" customHeight="1" spans="1:17">
      <c r="A863" s="115" t="s">
        <v>2047</v>
      </c>
      <c r="B863" s="127"/>
      <c r="C863" s="128"/>
      <c r="D863" s="108" t="s">
        <v>2048</v>
      </c>
      <c r="E863" s="108"/>
      <c r="F863" s="132"/>
      <c r="G863" s="119">
        <v>42941</v>
      </c>
      <c r="H863" s="133" t="s">
        <v>941</v>
      </c>
      <c r="I863" s="134">
        <v>2</v>
      </c>
      <c r="J863" s="135">
        <v>84482.16</v>
      </c>
      <c r="K863" s="136">
        <v>79800.42</v>
      </c>
      <c r="L863" s="137">
        <v>101360</v>
      </c>
      <c r="M863" s="138">
        <v>0.92</v>
      </c>
      <c r="N863" s="139">
        <v>93250</v>
      </c>
      <c r="O863" s="140"/>
      <c r="P863" s="141"/>
      <c r="Q863" s="142" t="s">
        <v>2005</v>
      </c>
    </row>
    <row r="864" ht="15.75" customHeight="1" spans="1:17">
      <c r="A864" s="115" t="s">
        <v>2049</v>
      </c>
      <c r="B864" s="127"/>
      <c r="C864" s="128"/>
      <c r="D864" s="108" t="s">
        <v>1392</v>
      </c>
      <c r="E864" s="108"/>
      <c r="F864" s="132"/>
      <c r="G864" s="119">
        <v>43005</v>
      </c>
      <c r="H864" s="133" t="s">
        <v>941</v>
      </c>
      <c r="I864" s="134">
        <v>1</v>
      </c>
      <c r="J864" s="135">
        <v>70550</v>
      </c>
      <c r="K864" s="136">
        <v>67198.88</v>
      </c>
      <c r="L864" s="137">
        <v>84650</v>
      </c>
      <c r="M864" s="138">
        <v>0.93</v>
      </c>
      <c r="N864" s="139">
        <v>78720</v>
      </c>
      <c r="O864" s="140"/>
      <c r="P864" s="141"/>
      <c r="Q864" s="142" t="s">
        <v>2005</v>
      </c>
    </row>
    <row r="865" ht="15.75" customHeight="1" spans="1:17">
      <c r="A865" s="115" t="s">
        <v>2050</v>
      </c>
      <c r="B865" s="127"/>
      <c r="C865" s="128"/>
      <c r="D865" s="108" t="s">
        <v>2051</v>
      </c>
      <c r="E865" s="108"/>
      <c r="F865" s="132"/>
      <c r="G865" s="119">
        <v>41944</v>
      </c>
      <c r="H865" s="133" t="s">
        <v>941</v>
      </c>
      <c r="I865" s="134">
        <v>1</v>
      </c>
      <c r="J865" s="135">
        <v>30000</v>
      </c>
      <c r="K865" s="136">
        <v>24537.5</v>
      </c>
      <c r="L865" s="137">
        <v>39050</v>
      </c>
      <c r="M865" s="138">
        <v>0.78</v>
      </c>
      <c r="N865" s="139">
        <v>30460</v>
      </c>
      <c r="O865" s="140"/>
      <c r="P865" s="141"/>
      <c r="Q865" s="142" t="s">
        <v>2005</v>
      </c>
    </row>
    <row r="866" ht="15.75" customHeight="1" spans="1:17">
      <c r="A866" s="115" t="s">
        <v>2052</v>
      </c>
      <c r="B866" s="127"/>
      <c r="C866" s="128"/>
      <c r="D866" s="108" t="s">
        <v>1392</v>
      </c>
      <c r="E866" s="108"/>
      <c r="F866" s="132"/>
      <c r="G866" s="119">
        <v>42186</v>
      </c>
      <c r="H866" s="133" t="s">
        <v>941</v>
      </c>
      <c r="I866" s="134">
        <v>1</v>
      </c>
      <c r="J866" s="135">
        <v>38000</v>
      </c>
      <c r="K866" s="136">
        <v>32284.04</v>
      </c>
      <c r="L866" s="137">
        <v>46880</v>
      </c>
      <c r="M866" s="138">
        <v>0.82</v>
      </c>
      <c r="N866" s="139">
        <v>38440</v>
      </c>
      <c r="O866" s="140"/>
      <c r="P866" s="141"/>
      <c r="Q866" s="142" t="s">
        <v>2005</v>
      </c>
    </row>
    <row r="867" ht="15.75" customHeight="1" spans="1:17">
      <c r="A867" s="115" t="s">
        <v>2053</v>
      </c>
      <c r="B867" s="127"/>
      <c r="C867" s="128"/>
      <c r="D867" s="108" t="s">
        <v>2054</v>
      </c>
      <c r="E867" s="108"/>
      <c r="F867" s="132"/>
      <c r="G867" s="119">
        <v>43354</v>
      </c>
      <c r="H867" s="133" t="s">
        <v>941</v>
      </c>
      <c r="I867" s="134">
        <v>1</v>
      </c>
      <c r="J867" s="135">
        <v>76000</v>
      </c>
      <c r="K867" s="136">
        <v>76000</v>
      </c>
      <c r="L867" s="137">
        <v>90330</v>
      </c>
      <c r="M867" s="138">
        <v>0.98</v>
      </c>
      <c r="N867" s="139">
        <v>88520</v>
      </c>
      <c r="O867" s="140"/>
      <c r="P867" s="141"/>
      <c r="Q867" s="142" t="s">
        <v>2005</v>
      </c>
    </row>
    <row r="868" ht="15.75" customHeight="1" spans="1:17">
      <c r="A868" s="115" t="s">
        <v>2055</v>
      </c>
      <c r="B868" s="127"/>
      <c r="C868" s="128"/>
      <c r="D868" s="108" t="s">
        <v>962</v>
      </c>
      <c r="E868" s="108"/>
      <c r="F868" s="132"/>
      <c r="G868" s="119">
        <v>41030</v>
      </c>
      <c r="H868" s="133" t="s">
        <v>941</v>
      </c>
      <c r="I868" s="134">
        <v>1</v>
      </c>
      <c r="J868" s="135">
        <v>2185000</v>
      </c>
      <c r="K868" s="136">
        <v>1527679.04</v>
      </c>
      <c r="L868" s="137">
        <v>3042040</v>
      </c>
      <c r="M868" s="138">
        <v>0.66</v>
      </c>
      <c r="N868" s="139">
        <v>2007750</v>
      </c>
      <c r="O868" s="140"/>
      <c r="P868" s="141"/>
      <c r="Q868" s="142" t="s">
        <v>2056</v>
      </c>
    </row>
    <row r="869" ht="15.75" customHeight="1" spans="1:17">
      <c r="A869" s="115" t="s">
        <v>2057</v>
      </c>
      <c r="B869" s="127"/>
      <c r="C869" s="128"/>
      <c r="D869" s="108" t="s">
        <v>2058</v>
      </c>
      <c r="E869" s="108"/>
      <c r="F869" s="132"/>
      <c r="G869" s="119">
        <v>41395</v>
      </c>
      <c r="H869" s="133" t="s">
        <v>941</v>
      </c>
      <c r="I869" s="134">
        <v>1</v>
      </c>
      <c r="J869" s="135">
        <v>19818</v>
      </c>
      <c r="K869" s="136">
        <v>14797.2</v>
      </c>
      <c r="L869" s="137">
        <v>26920</v>
      </c>
      <c r="M869" s="138">
        <v>0.61</v>
      </c>
      <c r="N869" s="139">
        <v>16420</v>
      </c>
      <c r="O869" s="140"/>
      <c r="P869" s="141"/>
      <c r="Q869" s="142" t="s">
        <v>2056</v>
      </c>
    </row>
    <row r="870" ht="15.75" customHeight="1" spans="1:17">
      <c r="A870" s="115" t="s">
        <v>2059</v>
      </c>
      <c r="B870" s="127"/>
      <c r="C870" s="128"/>
      <c r="D870" s="108" t="s">
        <v>2060</v>
      </c>
      <c r="E870" s="108"/>
      <c r="F870" s="132"/>
      <c r="G870" s="119">
        <v>41395</v>
      </c>
      <c r="H870" s="133" t="s">
        <v>941</v>
      </c>
      <c r="I870" s="134">
        <v>1</v>
      </c>
      <c r="J870" s="135">
        <v>26344</v>
      </c>
      <c r="K870" s="136">
        <v>19670.08</v>
      </c>
      <c r="L870" s="137">
        <v>35780</v>
      </c>
      <c r="M870" s="138">
        <v>0.71</v>
      </c>
      <c r="N870" s="139">
        <v>25400</v>
      </c>
      <c r="O870" s="140"/>
      <c r="P870" s="141"/>
      <c r="Q870" s="142" t="s">
        <v>2056</v>
      </c>
    </row>
    <row r="871" ht="15.75" customHeight="1" spans="1:17">
      <c r="A871" s="115" t="s">
        <v>2061</v>
      </c>
      <c r="B871" s="127"/>
      <c r="C871" s="128"/>
      <c r="D871" s="108" t="s">
        <v>2062</v>
      </c>
      <c r="E871" s="108"/>
      <c r="F871" s="132"/>
      <c r="G871" s="119">
        <v>42095</v>
      </c>
      <c r="H871" s="133" t="s">
        <v>941</v>
      </c>
      <c r="I871" s="134">
        <v>1</v>
      </c>
      <c r="J871" s="135">
        <v>29550</v>
      </c>
      <c r="K871" s="136">
        <v>24754.23</v>
      </c>
      <c r="L871" s="137">
        <v>36460</v>
      </c>
      <c r="M871" s="138">
        <v>0.8</v>
      </c>
      <c r="N871" s="139">
        <v>29170</v>
      </c>
      <c r="O871" s="140"/>
      <c r="P871" s="141"/>
      <c r="Q871" s="143" t="s">
        <v>2056</v>
      </c>
    </row>
    <row r="872" ht="15.75" customHeight="1" spans="1:17">
      <c r="A872" s="115" t="s">
        <v>2063</v>
      </c>
      <c r="B872" s="127"/>
      <c r="C872" s="128"/>
      <c r="D872" s="108" t="s">
        <v>962</v>
      </c>
      <c r="E872" s="108"/>
      <c r="F872" s="132"/>
      <c r="G872" s="119">
        <v>42248</v>
      </c>
      <c r="H872" s="133" t="s">
        <v>941</v>
      </c>
      <c r="I872" s="134">
        <v>1</v>
      </c>
      <c r="J872" s="135">
        <v>131517.9</v>
      </c>
      <c r="K872" s="136">
        <v>112776.66</v>
      </c>
      <c r="L872" s="137">
        <v>162260</v>
      </c>
      <c r="M872" s="138">
        <v>0.83</v>
      </c>
      <c r="N872" s="139">
        <v>134680</v>
      </c>
      <c r="O872" s="140"/>
      <c r="P872" s="141"/>
      <c r="Q872" s="142" t="s">
        <v>2056</v>
      </c>
    </row>
    <row r="873" ht="15.75" customHeight="1" spans="1:17">
      <c r="A873" s="115" t="s">
        <v>2064</v>
      </c>
      <c r="B873" s="127"/>
      <c r="C873" s="128"/>
      <c r="D873" s="108" t="s">
        <v>2065</v>
      </c>
      <c r="E873" s="108"/>
      <c r="F873" s="132"/>
      <c r="G873" s="119">
        <v>42705</v>
      </c>
      <c r="H873" s="133" t="s">
        <v>941</v>
      </c>
      <c r="I873" s="134">
        <v>1</v>
      </c>
      <c r="J873" s="135">
        <v>989842</v>
      </c>
      <c r="K873" s="136">
        <v>907561.48</v>
      </c>
      <c r="L873" s="137">
        <v>1221240</v>
      </c>
      <c r="M873" s="138">
        <v>0.89</v>
      </c>
      <c r="N873" s="139">
        <v>1086900</v>
      </c>
      <c r="O873" s="140"/>
      <c r="P873" s="141"/>
      <c r="Q873" s="142" t="s">
        <v>2056</v>
      </c>
    </row>
    <row r="874" ht="15.75" customHeight="1" spans="1:17">
      <c r="A874" s="115" t="s">
        <v>2066</v>
      </c>
      <c r="B874" s="127"/>
      <c r="C874" s="128"/>
      <c r="D874" s="108" t="s">
        <v>2067</v>
      </c>
      <c r="E874" s="108"/>
      <c r="F874" s="132"/>
      <c r="G874" s="119">
        <v>41974</v>
      </c>
      <c r="H874" s="133" t="s">
        <v>941</v>
      </c>
      <c r="I874" s="134">
        <v>1</v>
      </c>
      <c r="J874" s="135">
        <v>118145</v>
      </c>
      <c r="K874" s="136">
        <v>97100.3</v>
      </c>
      <c r="L874" s="137">
        <v>153790</v>
      </c>
      <c r="M874" s="138">
        <v>0.79</v>
      </c>
      <c r="N874" s="139">
        <v>121490</v>
      </c>
      <c r="O874" s="140"/>
      <c r="P874" s="141"/>
      <c r="Q874" s="142" t="s">
        <v>2056</v>
      </c>
    </row>
    <row r="875" ht="15.75" customHeight="1" spans="1:17">
      <c r="A875" s="115" t="s">
        <v>2068</v>
      </c>
      <c r="B875" s="127"/>
      <c r="C875" s="128"/>
      <c r="D875" s="108" t="s">
        <v>2069</v>
      </c>
      <c r="E875" s="108"/>
      <c r="F875" s="132"/>
      <c r="G875" s="119">
        <v>43187</v>
      </c>
      <c r="H875" s="133" t="s">
        <v>941</v>
      </c>
      <c r="I875" s="134">
        <v>1</v>
      </c>
      <c r="J875" s="135">
        <v>272600</v>
      </c>
      <c r="K875" s="136">
        <v>266125.76</v>
      </c>
      <c r="L875" s="137">
        <v>323980</v>
      </c>
      <c r="M875" s="138">
        <v>0.95</v>
      </c>
      <c r="N875" s="139">
        <v>307780</v>
      </c>
      <c r="O875" s="140"/>
      <c r="P875" s="141"/>
      <c r="Q875" s="142" t="s">
        <v>2056</v>
      </c>
    </row>
    <row r="876" ht="15.75" customHeight="1" spans="1:17">
      <c r="A876" s="115" t="s">
        <v>2070</v>
      </c>
      <c r="B876" s="127"/>
      <c r="C876" s="128"/>
      <c r="D876" s="108" t="s">
        <v>2071</v>
      </c>
      <c r="E876" s="108"/>
      <c r="F876" s="132"/>
      <c r="G876" s="119">
        <v>43373</v>
      </c>
      <c r="H876" s="133" t="s">
        <v>941</v>
      </c>
      <c r="I876" s="134">
        <v>1</v>
      </c>
      <c r="J876" s="135">
        <v>265428.73</v>
      </c>
      <c r="K876" s="136">
        <v>265428.73</v>
      </c>
      <c r="L876" s="137">
        <v>315460</v>
      </c>
      <c r="M876" s="138">
        <v>0.98</v>
      </c>
      <c r="N876" s="139">
        <v>309150</v>
      </c>
      <c r="O876" s="140"/>
      <c r="P876" s="141"/>
      <c r="Q876" s="142" t="s">
        <v>2056</v>
      </c>
    </row>
    <row r="877" ht="15.75" customHeight="1" spans="1:17">
      <c r="A877" s="115" t="s">
        <v>2072</v>
      </c>
      <c r="B877" s="127"/>
      <c r="C877" s="128"/>
      <c r="D877" s="108" t="s">
        <v>1305</v>
      </c>
      <c r="E877" s="108"/>
      <c r="F877" s="132"/>
      <c r="G877" s="119">
        <v>42552</v>
      </c>
      <c r="H877" s="133" t="s">
        <v>941</v>
      </c>
      <c r="I877" s="134">
        <v>1</v>
      </c>
      <c r="J877" s="135">
        <v>37307.36</v>
      </c>
      <c r="K877" s="136">
        <v>33467.94</v>
      </c>
      <c r="L877" s="137">
        <v>46030</v>
      </c>
      <c r="M877" s="138">
        <v>0.87</v>
      </c>
      <c r="N877" s="139">
        <v>40050</v>
      </c>
      <c r="O877" s="140"/>
      <c r="P877" s="141"/>
      <c r="Q877" s="142" t="s">
        <v>2073</v>
      </c>
    </row>
    <row r="878" ht="15.75" customHeight="1" spans="1:17">
      <c r="A878" s="115" t="s">
        <v>2074</v>
      </c>
      <c r="B878" s="127"/>
      <c r="C878" s="144"/>
      <c r="D878" s="108" t="s">
        <v>1303</v>
      </c>
      <c r="E878" s="108"/>
      <c r="F878" s="132"/>
      <c r="G878" s="119">
        <v>42552</v>
      </c>
      <c r="H878" s="133" t="s">
        <v>941</v>
      </c>
      <c r="I878" s="134">
        <v>1</v>
      </c>
      <c r="J878" s="135">
        <v>39997.36</v>
      </c>
      <c r="K878" s="136">
        <v>35881.04</v>
      </c>
      <c r="L878" s="137">
        <v>49350</v>
      </c>
      <c r="M878" s="138">
        <v>0.87</v>
      </c>
      <c r="N878" s="139">
        <v>42930</v>
      </c>
      <c r="O878" s="140"/>
      <c r="P878" s="141"/>
      <c r="Q878" s="142" t="s">
        <v>2073</v>
      </c>
    </row>
    <row r="879" s="77" customFormat="1" ht="15.75" customHeight="1" spans="1:17">
      <c r="A879" s="115" t="s">
        <v>2075</v>
      </c>
      <c r="B879" s="169"/>
      <c r="C879" s="169"/>
      <c r="D879" s="146" t="s">
        <v>2076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2077</v>
      </c>
      <c r="B880" s="115" t="s">
        <v>2078</v>
      </c>
      <c r="C880" s="164" t="s">
        <v>2079</v>
      </c>
      <c r="D880" s="170" t="s">
        <v>847</v>
      </c>
      <c r="E880" s="17">
        <v>1</v>
      </c>
      <c r="F880" s="14" t="s">
        <v>839</v>
      </c>
      <c r="G880" s="119">
        <v>39753</v>
      </c>
      <c r="H880" s="61" t="s">
        <v>840</v>
      </c>
      <c r="I880" s="120">
        <v>350</v>
      </c>
      <c r="J880" s="121">
        <v>18169230.06</v>
      </c>
      <c r="K880" s="161">
        <v>11645222.07</v>
      </c>
      <c r="L880" s="122">
        <v>224020</v>
      </c>
      <c r="M880" s="123">
        <v>0.63</v>
      </c>
      <c r="N880" s="122">
        <v>141130</v>
      </c>
      <c r="O880" s="124"/>
      <c r="P880" s="125">
        <f t="shared" ref="P880:P930" si="16">L880/I880</f>
        <v>640</v>
      </c>
      <c r="Q880" s="126" t="s">
        <v>2080</v>
      </c>
    </row>
    <row r="881" s="2" customFormat="1" ht="15.75" customHeight="1" spans="1:17">
      <c r="A881" s="115" t="s">
        <v>2081</v>
      </c>
      <c r="B881" s="115"/>
      <c r="C881" s="156"/>
      <c r="D881" s="170" t="s">
        <v>847</v>
      </c>
      <c r="E881" s="17">
        <v>2</v>
      </c>
      <c r="F881" s="14" t="s">
        <v>839</v>
      </c>
      <c r="G881" s="119">
        <v>39753</v>
      </c>
      <c r="H881" s="61" t="s">
        <v>840</v>
      </c>
      <c r="I881" s="120">
        <v>350</v>
      </c>
      <c r="J881" s="129"/>
      <c r="K881" s="129"/>
      <c r="L881" s="122">
        <v>224020</v>
      </c>
      <c r="M881" s="123">
        <v>0.63</v>
      </c>
      <c r="N881" s="122">
        <v>141130</v>
      </c>
      <c r="O881" s="124"/>
      <c r="P881" s="125">
        <f t="shared" si="16"/>
        <v>640</v>
      </c>
      <c r="Q881" s="126" t="s">
        <v>2080</v>
      </c>
    </row>
    <row r="882" s="2" customFormat="1" ht="15.75" customHeight="1" spans="1:17">
      <c r="A882" s="115" t="s">
        <v>2082</v>
      </c>
      <c r="B882" s="115"/>
      <c r="C882" s="156"/>
      <c r="D882" s="170" t="s">
        <v>847</v>
      </c>
      <c r="E882" s="17">
        <v>1</v>
      </c>
      <c r="F882" s="14" t="s">
        <v>839</v>
      </c>
      <c r="G882" s="119">
        <v>39753</v>
      </c>
      <c r="H882" s="61" t="s">
        <v>840</v>
      </c>
      <c r="I882" s="120">
        <v>350</v>
      </c>
      <c r="J882" s="129"/>
      <c r="K882" s="129"/>
      <c r="L882" s="122">
        <v>224020</v>
      </c>
      <c r="M882" s="123">
        <v>0.63</v>
      </c>
      <c r="N882" s="122">
        <v>141130</v>
      </c>
      <c r="O882" s="124"/>
      <c r="P882" s="125">
        <f t="shared" si="16"/>
        <v>640</v>
      </c>
      <c r="Q882" s="126" t="s">
        <v>2080</v>
      </c>
    </row>
    <row r="883" s="2" customFormat="1" ht="15.75" customHeight="1" spans="1:17">
      <c r="A883" s="115" t="s">
        <v>2083</v>
      </c>
      <c r="B883" s="115"/>
      <c r="C883" s="156"/>
      <c r="D883" s="170" t="s">
        <v>847</v>
      </c>
      <c r="E883" s="17">
        <v>2</v>
      </c>
      <c r="F883" s="14" t="s">
        <v>839</v>
      </c>
      <c r="G883" s="119">
        <v>39753</v>
      </c>
      <c r="H883" s="61" t="s">
        <v>840</v>
      </c>
      <c r="I883" s="120">
        <v>350</v>
      </c>
      <c r="J883" s="129"/>
      <c r="K883" s="129"/>
      <c r="L883" s="122">
        <v>224020</v>
      </c>
      <c r="M883" s="123">
        <v>0.63</v>
      </c>
      <c r="N883" s="122">
        <v>141130</v>
      </c>
      <c r="O883" s="124"/>
      <c r="P883" s="125">
        <f t="shared" si="16"/>
        <v>640</v>
      </c>
      <c r="Q883" s="126" t="s">
        <v>2080</v>
      </c>
    </row>
    <row r="884" s="2" customFormat="1" ht="15.75" customHeight="1" spans="1:17">
      <c r="A884" s="115" t="s">
        <v>2084</v>
      </c>
      <c r="B884" s="115"/>
      <c r="C884" s="156"/>
      <c r="D884" s="170" t="s">
        <v>847</v>
      </c>
      <c r="E884" s="17">
        <v>3</v>
      </c>
      <c r="F884" s="14" t="s">
        <v>839</v>
      </c>
      <c r="G884" s="119">
        <v>39753</v>
      </c>
      <c r="H884" s="61" t="s">
        <v>840</v>
      </c>
      <c r="I884" s="120">
        <v>350</v>
      </c>
      <c r="J884" s="129"/>
      <c r="K884" s="129"/>
      <c r="L884" s="122">
        <v>224020</v>
      </c>
      <c r="M884" s="123">
        <v>0.63</v>
      </c>
      <c r="N884" s="122">
        <v>141130</v>
      </c>
      <c r="O884" s="124"/>
      <c r="P884" s="125">
        <f t="shared" si="16"/>
        <v>640</v>
      </c>
      <c r="Q884" s="126" t="s">
        <v>2080</v>
      </c>
    </row>
    <row r="885" s="2" customFormat="1" ht="15.75" customHeight="1" spans="1:17">
      <c r="A885" s="115" t="s">
        <v>2085</v>
      </c>
      <c r="B885" s="115"/>
      <c r="C885" s="156"/>
      <c r="D885" s="170" t="s">
        <v>847</v>
      </c>
      <c r="E885" s="17">
        <v>4</v>
      </c>
      <c r="F885" s="14" t="s">
        <v>839</v>
      </c>
      <c r="G885" s="119">
        <v>39753</v>
      </c>
      <c r="H885" s="61" t="s">
        <v>840</v>
      </c>
      <c r="I885" s="120">
        <v>350</v>
      </c>
      <c r="J885" s="129"/>
      <c r="K885" s="129"/>
      <c r="L885" s="122">
        <v>224020</v>
      </c>
      <c r="M885" s="123">
        <v>0.63</v>
      </c>
      <c r="N885" s="122">
        <v>141130</v>
      </c>
      <c r="O885" s="124"/>
      <c r="P885" s="125">
        <f t="shared" si="16"/>
        <v>640</v>
      </c>
      <c r="Q885" s="126" t="s">
        <v>2080</v>
      </c>
    </row>
    <row r="886" s="2" customFormat="1" ht="15.75" customHeight="1" spans="1:17">
      <c r="A886" s="115" t="s">
        <v>2086</v>
      </c>
      <c r="B886" s="115"/>
      <c r="C886" s="156"/>
      <c r="D886" s="170" t="s">
        <v>847</v>
      </c>
      <c r="E886" s="17">
        <v>5</v>
      </c>
      <c r="F886" s="14" t="s">
        <v>839</v>
      </c>
      <c r="G886" s="119">
        <v>39753</v>
      </c>
      <c r="H886" s="61" t="s">
        <v>840</v>
      </c>
      <c r="I886" s="120">
        <v>350</v>
      </c>
      <c r="J886" s="129"/>
      <c r="K886" s="129"/>
      <c r="L886" s="122">
        <v>224020</v>
      </c>
      <c r="M886" s="123">
        <v>0.63</v>
      </c>
      <c r="N886" s="122">
        <v>141130</v>
      </c>
      <c r="O886" s="124"/>
      <c r="P886" s="125">
        <f t="shared" si="16"/>
        <v>640</v>
      </c>
      <c r="Q886" s="126" t="s">
        <v>2080</v>
      </c>
    </row>
    <row r="887" s="2" customFormat="1" ht="15.75" customHeight="1" spans="1:17">
      <c r="A887" s="115" t="s">
        <v>2087</v>
      </c>
      <c r="B887" s="115"/>
      <c r="C887" s="156"/>
      <c r="D887" s="170" t="s">
        <v>847</v>
      </c>
      <c r="E887" s="17">
        <v>6</v>
      </c>
      <c r="F887" s="14" t="s">
        <v>839</v>
      </c>
      <c r="G887" s="119">
        <v>39753</v>
      </c>
      <c r="H887" s="61" t="s">
        <v>840</v>
      </c>
      <c r="I887" s="120">
        <v>350</v>
      </c>
      <c r="J887" s="129"/>
      <c r="K887" s="129"/>
      <c r="L887" s="122">
        <v>224020</v>
      </c>
      <c r="M887" s="123">
        <v>0.63</v>
      </c>
      <c r="N887" s="122">
        <v>141130</v>
      </c>
      <c r="O887" s="124"/>
      <c r="P887" s="125">
        <f t="shared" si="16"/>
        <v>640</v>
      </c>
      <c r="Q887" s="126" t="s">
        <v>2080</v>
      </c>
    </row>
    <row r="888" s="2" customFormat="1" ht="15.75" customHeight="1" spans="1:17">
      <c r="A888" s="115" t="s">
        <v>2088</v>
      </c>
      <c r="B888" s="115"/>
      <c r="C888" s="156"/>
      <c r="D888" s="170" t="s">
        <v>847</v>
      </c>
      <c r="E888" s="17">
        <v>7</v>
      </c>
      <c r="F888" s="14" t="s">
        <v>839</v>
      </c>
      <c r="G888" s="119">
        <v>39753</v>
      </c>
      <c r="H888" s="61" t="s">
        <v>840</v>
      </c>
      <c r="I888" s="120">
        <v>350</v>
      </c>
      <c r="J888" s="129"/>
      <c r="K888" s="129"/>
      <c r="L888" s="122">
        <v>224020</v>
      </c>
      <c r="M888" s="123">
        <v>0.63</v>
      </c>
      <c r="N888" s="122">
        <v>141130</v>
      </c>
      <c r="O888" s="124"/>
      <c r="P888" s="125">
        <f t="shared" si="16"/>
        <v>640</v>
      </c>
      <c r="Q888" s="126" t="s">
        <v>2080</v>
      </c>
    </row>
    <row r="889" s="75" customFormat="1" ht="15.75" customHeight="1" spans="1:17">
      <c r="A889" s="115" t="s">
        <v>2089</v>
      </c>
      <c r="B889" s="115"/>
      <c r="C889" s="156"/>
      <c r="D889" s="170" t="s">
        <v>847</v>
      </c>
      <c r="E889" s="17">
        <v>8</v>
      </c>
      <c r="F889" s="14" t="s">
        <v>839</v>
      </c>
      <c r="G889" s="119">
        <v>39753</v>
      </c>
      <c r="H889" s="61" t="s">
        <v>840</v>
      </c>
      <c r="I889" s="120">
        <v>350</v>
      </c>
      <c r="J889" s="129"/>
      <c r="K889" s="129"/>
      <c r="L889" s="122">
        <v>224020</v>
      </c>
      <c r="M889" s="123">
        <v>0.63</v>
      </c>
      <c r="N889" s="122">
        <v>141130</v>
      </c>
      <c r="O889" s="124"/>
      <c r="P889" s="125">
        <f t="shared" si="16"/>
        <v>640</v>
      </c>
      <c r="Q889" s="126" t="s">
        <v>2080</v>
      </c>
    </row>
    <row r="890" s="2" customFormat="1" ht="15.75" customHeight="1" spans="1:17">
      <c r="A890" s="115" t="s">
        <v>2090</v>
      </c>
      <c r="B890" s="115"/>
      <c r="C890" s="156"/>
      <c r="D890" s="170" t="s">
        <v>847</v>
      </c>
      <c r="E890" s="17">
        <v>9</v>
      </c>
      <c r="F890" s="14" t="s">
        <v>839</v>
      </c>
      <c r="G890" s="119">
        <v>39753</v>
      </c>
      <c r="H890" s="61" t="s">
        <v>840</v>
      </c>
      <c r="I890" s="120">
        <v>350</v>
      </c>
      <c r="J890" s="129"/>
      <c r="K890" s="129"/>
      <c r="L890" s="122">
        <v>224020</v>
      </c>
      <c r="M890" s="123">
        <v>0.63</v>
      </c>
      <c r="N890" s="122">
        <v>141130</v>
      </c>
      <c r="O890" s="124"/>
      <c r="P890" s="125">
        <f t="shared" si="16"/>
        <v>640</v>
      </c>
      <c r="Q890" s="126" t="s">
        <v>2080</v>
      </c>
    </row>
    <row r="891" s="2" customFormat="1" ht="15.75" customHeight="1" spans="1:17">
      <c r="A891" s="115" t="s">
        <v>2091</v>
      </c>
      <c r="B891" s="115"/>
      <c r="C891" s="156"/>
      <c r="D891" s="170" t="s">
        <v>847</v>
      </c>
      <c r="E891" s="17">
        <v>10</v>
      </c>
      <c r="F891" s="14" t="s">
        <v>839</v>
      </c>
      <c r="G891" s="119">
        <v>43010</v>
      </c>
      <c r="H891" s="61" t="s">
        <v>840</v>
      </c>
      <c r="I891" s="120">
        <v>370</v>
      </c>
      <c r="J891" s="129"/>
      <c r="K891" s="129"/>
      <c r="L891" s="122">
        <v>236820</v>
      </c>
      <c r="M891" s="123">
        <v>0.89</v>
      </c>
      <c r="N891" s="122">
        <v>210770</v>
      </c>
      <c r="O891" s="124"/>
      <c r="P891" s="125">
        <f t="shared" si="16"/>
        <v>640</v>
      </c>
      <c r="Q891" s="126" t="s">
        <v>2080</v>
      </c>
    </row>
    <row r="892" s="2" customFormat="1" ht="15.75" customHeight="1" spans="1:17">
      <c r="A892" s="115" t="s">
        <v>2092</v>
      </c>
      <c r="B892" s="115"/>
      <c r="C892" s="156"/>
      <c r="D892" s="170" t="s">
        <v>847</v>
      </c>
      <c r="E892" s="17">
        <v>11</v>
      </c>
      <c r="F892" s="14" t="s">
        <v>839</v>
      </c>
      <c r="G892" s="119">
        <v>43010</v>
      </c>
      <c r="H892" s="61" t="s">
        <v>840</v>
      </c>
      <c r="I892" s="120">
        <v>370</v>
      </c>
      <c r="J892" s="129"/>
      <c r="K892" s="129"/>
      <c r="L892" s="122">
        <v>236820</v>
      </c>
      <c r="M892" s="123">
        <v>0.89</v>
      </c>
      <c r="N892" s="122">
        <v>210770</v>
      </c>
      <c r="O892" s="124"/>
      <c r="P892" s="125">
        <f t="shared" si="16"/>
        <v>640</v>
      </c>
      <c r="Q892" s="126" t="s">
        <v>2080</v>
      </c>
    </row>
    <row r="893" s="2" customFormat="1" ht="15.75" customHeight="1" spans="1:17">
      <c r="A893" s="115" t="s">
        <v>2093</v>
      </c>
      <c r="B893" s="115"/>
      <c r="C893" s="156"/>
      <c r="D893" s="170" t="s">
        <v>847</v>
      </c>
      <c r="E893" s="17">
        <v>12</v>
      </c>
      <c r="F893" s="14" t="s">
        <v>839</v>
      </c>
      <c r="G893" s="119">
        <v>43010</v>
      </c>
      <c r="H893" s="61" t="s">
        <v>840</v>
      </c>
      <c r="I893" s="120">
        <v>370</v>
      </c>
      <c r="J893" s="129"/>
      <c r="K893" s="129"/>
      <c r="L893" s="122">
        <v>236820</v>
      </c>
      <c r="M893" s="123">
        <v>0.89</v>
      </c>
      <c r="N893" s="122">
        <v>210770</v>
      </c>
      <c r="O893" s="124"/>
      <c r="P893" s="125">
        <f t="shared" si="16"/>
        <v>640</v>
      </c>
      <c r="Q893" s="126" t="s">
        <v>2080</v>
      </c>
    </row>
    <row r="894" s="2" customFormat="1" ht="15.75" customHeight="1" spans="1:17">
      <c r="A894" s="115" t="s">
        <v>2094</v>
      </c>
      <c r="B894" s="115"/>
      <c r="C894" s="156"/>
      <c r="D894" s="170" t="s">
        <v>847</v>
      </c>
      <c r="E894" s="17">
        <v>13</v>
      </c>
      <c r="F894" s="14" t="s">
        <v>839</v>
      </c>
      <c r="G894" s="119">
        <v>43010</v>
      </c>
      <c r="H894" s="61" t="s">
        <v>840</v>
      </c>
      <c r="I894" s="120">
        <v>370</v>
      </c>
      <c r="J894" s="129"/>
      <c r="K894" s="129"/>
      <c r="L894" s="122">
        <v>236820</v>
      </c>
      <c r="M894" s="123">
        <v>0.89</v>
      </c>
      <c r="N894" s="122">
        <v>210770</v>
      </c>
      <c r="O894" s="124"/>
      <c r="P894" s="125">
        <f t="shared" si="16"/>
        <v>640</v>
      </c>
      <c r="Q894" s="126" t="s">
        <v>2080</v>
      </c>
    </row>
    <row r="895" s="2" customFormat="1" ht="15.75" customHeight="1" spans="1:17">
      <c r="A895" s="115" t="s">
        <v>2095</v>
      </c>
      <c r="B895" s="115"/>
      <c r="C895" s="156"/>
      <c r="D895" s="170" t="s">
        <v>847</v>
      </c>
      <c r="E895" s="17">
        <v>14</v>
      </c>
      <c r="F895" s="14" t="s">
        <v>839</v>
      </c>
      <c r="G895" s="119">
        <v>43010</v>
      </c>
      <c r="H895" s="61" t="s">
        <v>840</v>
      </c>
      <c r="I895" s="120">
        <v>370</v>
      </c>
      <c r="J895" s="129"/>
      <c r="K895" s="129"/>
      <c r="L895" s="122">
        <v>236820</v>
      </c>
      <c r="M895" s="123">
        <v>0.89</v>
      </c>
      <c r="N895" s="122">
        <v>210770</v>
      </c>
      <c r="O895" s="124"/>
      <c r="P895" s="125">
        <f t="shared" si="16"/>
        <v>640</v>
      </c>
      <c r="Q895" s="126" t="s">
        <v>2080</v>
      </c>
    </row>
    <row r="896" s="2" customFormat="1" ht="15.75" customHeight="1" spans="1:17">
      <c r="A896" s="115" t="s">
        <v>2096</v>
      </c>
      <c r="B896" s="115"/>
      <c r="C896" s="156"/>
      <c r="D896" s="170" t="s">
        <v>847</v>
      </c>
      <c r="E896" s="17">
        <v>15</v>
      </c>
      <c r="F896" s="14" t="s">
        <v>839</v>
      </c>
      <c r="G896" s="119">
        <v>41488</v>
      </c>
      <c r="H896" s="61" t="s">
        <v>840</v>
      </c>
      <c r="I896" s="120">
        <v>420</v>
      </c>
      <c r="J896" s="129"/>
      <c r="K896" s="129"/>
      <c r="L896" s="122">
        <v>268830</v>
      </c>
      <c r="M896" s="123">
        <v>0.76</v>
      </c>
      <c r="N896" s="122">
        <v>204310</v>
      </c>
      <c r="O896" s="124"/>
      <c r="P896" s="125">
        <f t="shared" si="16"/>
        <v>640</v>
      </c>
      <c r="Q896" s="126" t="s">
        <v>2080</v>
      </c>
    </row>
    <row r="897" s="2" customFormat="1" ht="15.75" customHeight="1" spans="1:17">
      <c r="A897" s="115" t="s">
        <v>2097</v>
      </c>
      <c r="B897" s="115"/>
      <c r="C897" s="156"/>
      <c r="D897" s="170" t="s">
        <v>847</v>
      </c>
      <c r="E897" s="17">
        <v>16</v>
      </c>
      <c r="F897" s="14" t="s">
        <v>839</v>
      </c>
      <c r="G897" s="119">
        <v>43010</v>
      </c>
      <c r="H897" s="61" t="s">
        <v>840</v>
      </c>
      <c r="I897" s="120">
        <v>370</v>
      </c>
      <c r="J897" s="129"/>
      <c r="K897" s="129"/>
      <c r="L897" s="122">
        <v>236820</v>
      </c>
      <c r="M897" s="123">
        <v>0.89</v>
      </c>
      <c r="N897" s="122">
        <v>210770</v>
      </c>
      <c r="O897" s="124"/>
      <c r="P897" s="125">
        <f t="shared" si="16"/>
        <v>640</v>
      </c>
      <c r="Q897" s="126" t="s">
        <v>2080</v>
      </c>
    </row>
    <row r="898" s="2" customFormat="1" ht="15.75" customHeight="1" spans="1:17">
      <c r="A898" s="115" t="s">
        <v>2098</v>
      </c>
      <c r="B898" s="115"/>
      <c r="C898" s="156"/>
      <c r="D898" s="170" t="s">
        <v>847</v>
      </c>
      <c r="E898" s="17">
        <v>17</v>
      </c>
      <c r="F898" s="14" t="s">
        <v>839</v>
      </c>
      <c r="G898" s="119">
        <v>41488</v>
      </c>
      <c r="H898" s="61" t="s">
        <v>840</v>
      </c>
      <c r="I898" s="120">
        <v>420</v>
      </c>
      <c r="J898" s="129"/>
      <c r="K898" s="129"/>
      <c r="L898" s="122">
        <v>268830</v>
      </c>
      <c r="M898" s="123">
        <v>0.76</v>
      </c>
      <c r="N898" s="122">
        <v>204310</v>
      </c>
      <c r="O898" s="124"/>
      <c r="P898" s="125">
        <f t="shared" si="16"/>
        <v>640</v>
      </c>
      <c r="Q898" s="126" t="s">
        <v>2080</v>
      </c>
    </row>
    <row r="899" s="2" customFormat="1" ht="15.75" customHeight="1" spans="1:17">
      <c r="A899" s="115" t="s">
        <v>2099</v>
      </c>
      <c r="B899" s="115"/>
      <c r="C899" s="156"/>
      <c r="D899" s="170" t="s">
        <v>847</v>
      </c>
      <c r="E899" s="17">
        <v>18</v>
      </c>
      <c r="F899" s="14" t="s">
        <v>839</v>
      </c>
      <c r="G899" s="119">
        <v>43010</v>
      </c>
      <c r="H899" s="61" t="s">
        <v>840</v>
      </c>
      <c r="I899" s="120">
        <v>370</v>
      </c>
      <c r="J899" s="129"/>
      <c r="K899" s="129"/>
      <c r="L899" s="122">
        <v>236820</v>
      </c>
      <c r="M899" s="123">
        <v>0.89</v>
      </c>
      <c r="N899" s="122">
        <v>210770</v>
      </c>
      <c r="O899" s="124"/>
      <c r="P899" s="125">
        <f t="shared" si="16"/>
        <v>640</v>
      </c>
      <c r="Q899" s="126" t="s">
        <v>2080</v>
      </c>
    </row>
    <row r="900" s="2" customFormat="1" ht="15.75" customHeight="1" spans="1:17">
      <c r="A900" s="115" t="s">
        <v>2100</v>
      </c>
      <c r="B900" s="115"/>
      <c r="C900" s="156"/>
      <c r="D900" s="170" t="s">
        <v>847</v>
      </c>
      <c r="E900" s="17">
        <v>19</v>
      </c>
      <c r="F900" s="14" t="s">
        <v>839</v>
      </c>
      <c r="G900" s="119">
        <v>41488</v>
      </c>
      <c r="H900" s="61" t="s">
        <v>840</v>
      </c>
      <c r="I900" s="120">
        <v>420</v>
      </c>
      <c r="J900" s="129"/>
      <c r="K900" s="129"/>
      <c r="L900" s="122">
        <v>268830</v>
      </c>
      <c r="M900" s="123">
        <v>0.76</v>
      </c>
      <c r="N900" s="122">
        <v>204310</v>
      </c>
      <c r="O900" s="124"/>
      <c r="P900" s="125">
        <f t="shared" si="16"/>
        <v>640</v>
      </c>
      <c r="Q900" s="126" t="s">
        <v>2080</v>
      </c>
    </row>
    <row r="901" s="2" customFormat="1" ht="15.75" customHeight="1" spans="1:17">
      <c r="A901" s="115" t="s">
        <v>2101</v>
      </c>
      <c r="B901" s="115"/>
      <c r="C901" s="156"/>
      <c r="D901" s="170" t="s">
        <v>847</v>
      </c>
      <c r="E901" s="17">
        <v>20</v>
      </c>
      <c r="F901" s="14" t="s">
        <v>839</v>
      </c>
      <c r="G901" s="119">
        <v>43010</v>
      </c>
      <c r="H901" s="61" t="s">
        <v>840</v>
      </c>
      <c r="I901" s="120">
        <v>370</v>
      </c>
      <c r="J901" s="129"/>
      <c r="K901" s="129"/>
      <c r="L901" s="122">
        <v>236820</v>
      </c>
      <c r="M901" s="123">
        <v>0.89</v>
      </c>
      <c r="N901" s="122">
        <v>210770</v>
      </c>
      <c r="O901" s="124"/>
      <c r="P901" s="125">
        <f t="shared" si="16"/>
        <v>640</v>
      </c>
      <c r="Q901" s="126" t="s">
        <v>2080</v>
      </c>
    </row>
    <row r="902" s="2" customFormat="1" ht="15.75" customHeight="1" spans="1:17">
      <c r="A902" s="115" t="s">
        <v>2102</v>
      </c>
      <c r="B902" s="115"/>
      <c r="C902" s="156"/>
      <c r="D902" s="170" t="s">
        <v>847</v>
      </c>
      <c r="E902" s="17">
        <v>21</v>
      </c>
      <c r="F902" s="14" t="s">
        <v>839</v>
      </c>
      <c r="G902" s="119">
        <v>43010</v>
      </c>
      <c r="H902" s="61" t="s">
        <v>840</v>
      </c>
      <c r="I902" s="120">
        <v>370</v>
      </c>
      <c r="J902" s="129"/>
      <c r="K902" s="129"/>
      <c r="L902" s="122">
        <v>236820</v>
      </c>
      <c r="M902" s="123">
        <v>0.89</v>
      </c>
      <c r="N902" s="122">
        <v>210770</v>
      </c>
      <c r="O902" s="124"/>
      <c r="P902" s="125">
        <f t="shared" si="16"/>
        <v>640</v>
      </c>
      <c r="Q902" s="126" t="s">
        <v>2080</v>
      </c>
    </row>
    <row r="903" s="2" customFormat="1" ht="15.75" customHeight="1" spans="1:17">
      <c r="A903" s="115" t="s">
        <v>2103</v>
      </c>
      <c r="B903" s="115"/>
      <c r="C903" s="156"/>
      <c r="D903" s="170" t="s">
        <v>837</v>
      </c>
      <c r="E903" s="17">
        <v>1</v>
      </c>
      <c r="F903" s="14" t="s">
        <v>839</v>
      </c>
      <c r="G903" s="119">
        <v>39753</v>
      </c>
      <c r="H903" s="61" t="s">
        <v>840</v>
      </c>
      <c r="I903" s="120">
        <v>450</v>
      </c>
      <c r="J903" s="129"/>
      <c r="K903" s="129"/>
      <c r="L903" s="122">
        <v>288030</v>
      </c>
      <c r="M903" s="123">
        <v>0.63</v>
      </c>
      <c r="N903" s="122">
        <v>181460</v>
      </c>
      <c r="O903" s="124"/>
      <c r="P903" s="125">
        <f t="shared" si="16"/>
        <v>640</v>
      </c>
      <c r="Q903" s="126" t="s">
        <v>2080</v>
      </c>
    </row>
    <row r="904" s="75" customFormat="1" ht="15.75" customHeight="1" spans="1:17">
      <c r="A904" s="115" t="s">
        <v>2104</v>
      </c>
      <c r="B904" s="115"/>
      <c r="C904" s="156"/>
      <c r="D904" s="170" t="s">
        <v>837</v>
      </c>
      <c r="E904" s="17">
        <v>2</v>
      </c>
      <c r="F904" s="14" t="s">
        <v>839</v>
      </c>
      <c r="G904" s="119">
        <v>39753</v>
      </c>
      <c r="H904" s="61" t="s">
        <v>840</v>
      </c>
      <c r="I904" s="120">
        <v>450</v>
      </c>
      <c r="J904" s="129"/>
      <c r="K904" s="129"/>
      <c r="L904" s="122">
        <v>288030</v>
      </c>
      <c r="M904" s="123">
        <v>0.63</v>
      </c>
      <c r="N904" s="122">
        <v>181460</v>
      </c>
      <c r="O904" s="124"/>
      <c r="P904" s="125">
        <f t="shared" si="16"/>
        <v>640</v>
      </c>
      <c r="Q904" s="126" t="s">
        <v>2080</v>
      </c>
    </row>
    <row r="905" s="2" customFormat="1" ht="15.75" customHeight="1" spans="1:17">
      <c r="A905" s="115" t="s">
        <v>2105</v>
      </c>
      <c r="B905" s="115"/>
      <c r="C905" s="156"/>
      <c r="D905" s="170" t="s">
        <v>837</v>
      </c>
      <c r="E905" s="17">
        <v>3</v>
      </c>
      <c r="F905" s="14" t="s">
        <v>839</v>
      </c>
      <c r="G905" s="119">
        <v>39753</v>
      </c>
      <c r="H905" s="61" t="s">
        <v>840</v>
      </c>
      <c r="I905" s="120">
        <v>450</v>
      </c>
      <c r="J905" s="129"/>
      <c r="K905" s="129"/>
      <c r="L905" s="122">
        <v>288030</v>
      </c>
      <c r="M905" s="123">
        <v>0.63</v>
      </c>
      <c r="N905" s="122">
        <v>181460</v>
      </c>
      <c r="O905" s="124"/>
      <c r="P905" s="125">
        <f t="shared" si="16"/>
        <v>640</v>
      </c>
      <c r="Q905" s="126" t="s">
        <v>2080</v>
      </c>
    </row>
    <row r="906" s="2" customFormat="1" ht="15.75" customHeight="1" spans="1:17">
      <c r="A906" s="115" t="s">
        <v>2106</v>
      </c>
      <c r="B906" s="115"/>
      <c r="C906" s="156"/>
      <c r="D906" s="170" t="s">
        <v>837</v>
      </c>
      <c r="E906" s="17">
        <v>4</v>
      </c>
      <c r="F906" s="14" t="s">
        <v>839</v>
      </c>
      <c r="G906" s="119">
        <v>39753</v>
      </c>
      <c r="H906" s="61" t="s">
        <v>840</v>
      </c>
      <c r="I906" s="120">
        <v>450</v>
      </c>
      <c r="J906" s="129"/>
      <c r="K906" s="129"/>
      <c r="L906" s="122">
        <v>288030</v>
      </c>
      <c r="M906" s="123">
        <v>0.63</v>
      </c>
      <c r="N906" s="122">
        <v>181460</v>
      </c>
      <c r="O906" s="124"/>
      <c r="P906" s="125">
        <f t="shared" si="16"/>
        <v>640</v>
      </c>
      <c r="Q906" s="126" t="s">
        <v>2080</v>
      </c>
    </row>
    <row r="907" s="2" customFormat="1" ht="15.75" customHeight="1" spans="1:17">
      <c r="A907" s="115" t="s">
        <v>2107</v>
      </c>
      <c r="B907" s="115"/>
      <c r="C907" s="156"/>
      <c r="D907" s="170" t="s">
        <v>837</v>
      </c>
      <c r="E907" s="17">
        <v>5</v>
      </c>
      <c r="F907" s="14" t="s">
        <v>839</v>
      </c>
      <c r="G907" s="119">
        <v>39753</v>
      </c>
      <c r="H907" s="61" t="s">
        <v>840</v>
      </c>
      <c r="I907" s="120">
        <v>450</v>
      </c>
      <c r="J907" s="129"/>
      <c r="K907" s="129"/>
      <c r="L907" s="122">
        <v>288030</v>
      </c>
      <c r="M907" s="123">
        <v>0.63</v>
      </c>
      <c r="N907" s="122">
        <v>181460</v>
      </c>
      <c r="O907" s="124"/>
      <c r="P907" s="125">
        <f t="shared" si="16"/>
        <v>640</v>
      </c>
      <c r="Q907" s="126" t="s">
        <v>2080</v>
      </c>
    </row>
    <row r="908" s="2" customFormat="1" ht="15.75" customHeight="1" spans="1:17">
      <c r="A908" s="115" t="s">
        <v>2108</v>
      </c>
      <c r="B908" s="115"/>
      <c r="C908" s="156"/>
      <c r="D908" s="170" t="s">
        <v>837</v>
      </c>
      <c r="E908" s="17">
        <v>6</v>
      </c>
      <c r="F908" s="14" t="s">
        <v>839</v>
      </c>
      <c r="G908" s="119">
        <v>39753</v>
      </c>
      <c r="H908" s="61" t="s">
        <v>840</v>
      </c>
      <c r="I908" s="120">
        <v>450</v>
      </c>
      <c r="J908" s="129"/>
      <c r="K908" s="129"/>
      <c r="L908" s="122">
        <v>288030</v>
      </c>
      <c r="M908" s="123">
        <v>0.63</v>
      </c>
      <c r="N908" s="122">
        <v>181460</v>
      </c>
      <c r="O908" s="124"/>
      <c r="P908" s="125">
        <f t="shared" si="16"/>
        <v>640</v>
      </c>
      <c r="Q908" s="126" t="s">
        <v>2080</v>
      </c>
    </row>
    <row r="909" s="2" customFormat="1" ht="15.75" customHeight="1" spans="1:17">
      <c r="A909" s="115" t="s">
        <v>2109</v>
      </c>
      <c r="B909" s="115"/>
      <c r="C909" s="156"/>
      <c r="D909" s="170" t="s">
        <v>837</v>
      </c>
      <c r="E909" s="17">
        <v>7</v>
      </c>
      <c r="F909" s="14" t="s">
        <v>839</v>
      </c>
      <c r="G909" s="119">
        <v>39753</v>
      </c>
      <c r="H909" s="61" t="s">
        <v>840</v>
      </c>
      <c r="I909" s="120">
        <v>450</v>
      </c>
      <c r="J909" s="129"/>
      <c r="K909" s="129"/>
      <c r="L909" s="122">
        <v>288030</v>
      </c>
      <c r="M909" s="123">
        <v>0.63</v>
      </c>
      <c r="N909" s="122">
        <v>181460</v>
      </c>
      <c r="O909" s="124"/>
      <c r="P909" s="125">
        <f t="shared" si="16"/>
        <v>640</v>
      </c>
      <c r="Q909" s="126" t="s">
        <v>2080</v>
      </c>
    </row>
    <row r="910" s="2" customFormat="1" ht="15.75" customHeight="1" spans="1:17">
      <c r="A910" s="115" t="s">
        <v>2110</v>
      </c>
      <c r="B910" s="115"/>
      <c r="C910" s="156"/>
      <c r="D910" s="170" t="s">
        <v>837</v>
      </c>
      <c r="E910" s="17">
        <v>8</v>
      </c>
      <c r="F910" s="14" t="s">
        <v>839</v>
      </c>
      <c r="G910" s="119">
        <v>39753</v>
      </c>
      <c r="H910" s="61" t="s">
        <v>840</v>
      </c>
      <c r="I910" s="120">
        <v>450</v>
      </c>
      <c r="J910" s="129"/>
      <c r="K910" s="129"/>
      <c r="L910" s="122">
        <v>288030</v>
      </c>
      <c r="M910" s="123">
        <v>0.63</v>
      </c>
      <c r="N910" s="122">
        <v>181460</v>
      </c>
      <c r="O910" s="124"/>
      <c r="P910" s="125">
        <f t="shared" si="16"/>
        <v>640</v>
      </c>
      <c r="Q910" s="126" t="s">
        <v>2080</v>
      </c>
    </row>
    <row r="911" s="2" customFormat="1" ht="15.75" customHeight="1" spans="1:17">
      <c r="A911" s="115" t="s">
        <v>2111</v>
      </c>
      <c r="B911" s="115"/>
      <c r="C911" s="156"/>
      <c r="D911" s="170" t="s">
        <v>837</v>
      </c>
      <c r="E911" s="17">
        <v>9</v>
      </c>
      <c r="F911" s="14" t="s">
        <v>839</v>
      </c>
      <c r="G911" s="119">
        <v>39753</v>
      </c>
      <c r="H911" s="61" t="s">
        <v>840</v>
      </c>
      <c r="I911" s="120">
        <v>450</v>
      </c>
      <c r="J911" s="129"/>
      <c r="K911" s="129"/>
      <c r="L911" s="122">
        <v>288030</v>
      </c>
      <c r="M911" s="123">
        <v>0.63</v>
      </c>
      <c r="N911" s="122">
        <v>181460</v>
      </c>
      <c r="O911" s="124"/>
      <c r="P911" s="125">
        <f t="shared" si="16"/>
        <v>640</v>
      </c>
      <c r="Q911" s="126" t="s">
        <v>2080</v>
      </c>
    </row>
    <row r="912" s="2" customFormat="1" ht="15.75" customHeight="1" spans="1:17">
      <c r="A912" s="115" t="s">
        <v>2112</v>
      </c>
      <c r="B912" s="115"/>
      <c r="C912" s="156"/>
      <c r="D912" s="170" t="s">
        <v>837</v>
      </c>
      <c r="E912" s="17">
        <v>10</v>
      </c>
      <c r="F912" s="14" t="s">
        <v>839</v>
      </c>
      <c r="G912" s="119">
        <v>39753</v>
      </c>
      <c r="H912" s="61" t="s">
        <v>840</v>
      </c>
      <c r="I912" s="120">
        <v>450</v>
      </c>
      <c r="J912" s="129"/>
      <c r="K912" s="129"/>
      <c r="L912" s="122">
        <v>288030</v>
      </c>
      <c r="M912" s="123">
        <v>0.63</v>
      </c>
      <c r="N912" s="122">
        <v>181460</v>
      </c>
      <c r="O912" s="124"/>
      <c r="P912" s="125">
        <f t="shared" si="16"/>
        <v>640</v>
      </c>
      <c r="Q912" s="126" t="s">
        <v>2080</v>
      </c>
    </row>
    <row r="913" s="3" customFormat="1" ht="15.75" customHeight="1" spans="1:17">
      <c r="A913" s="115" t="s">
        <v>2113</v>
      </c>
      <c r="B913" s="115"/>
      <c r="C913" s="156"/>
      <c r="D913" s="170" t="s">
        <v>837</v>
      </c>
      <c r="E913" s="17">
        <v>11</v>
      </c>
      <c r="F913" s="14" t="s">
        <v>839</v>
      </c>
      <c r="G913" s="119">
        <v>39753</v>
      </c>
      <c r="H913" s="61" t="s">
        <v>840</v>
      </c>
      <c r="I913" s="120">
        <v>450</v>
      </c>
      <c r="J913" s="129"/>
      <c r="K913" s="129"/>
      <c r="L913" s="122">
        <v>288030</v>
      </c>
      <c r="M913" s="123">
        <v>0.63</v>
      </c>
      <c r="N913" s="122">
        <v>181460</v>
      </c>
      <c r="O913" s="124"/>
      <c r="P913" s="125">
        <f t="shared" si="16"/>
        <v>640</v>
      </c>
      <c r="Q913" s="126" t="s">
        <v>2080</v>
      </c>
    </row>
    <row r="914" s="3" customFormat="1" ht="15.75" customHeight="1" spans="1:17">
      <c r="A914" s="115" t="s">
        <v>2114</v>
      </c>
      <c r="B914" s="115"/>
      <c r="C914" s="156"/>
      <c r="D914" s="170" t="s">
        <v>837</v>
      </c>
      <c r="E914" s="17">
        <v>12</v>
      </c>
      <c r="F914" s="14" t="s">
        <v>839</v>
      </c>
      <c r="G914" s="119">
        <v>39753</v>
      </c>
      <c r="H914" s="61" t="s">
        <v>840</v>
      </c>
      <c r="I914" s="120">
        <v>450</v>
      </c>
      <c r="J914" s="129"/>
      <c r="K914" s="129"/>
      <c r="L914" s="122">
        <v>288030</v>
      </c>
      <c r="M914" s="123">
        <v>0.63</v>
      </c>
      <c r="N914" s="122">
        <v>181460</v>
      </c>
      <c r="O914" s="124"/>
      <c r="P914" s="125">
        <f t="shared" si="16"/>
        <v>640</v>
      </c>
      <c r="Q914" s="126" t="s">
        <v>2080</v>
      </c>
    </row>
    <row r="915" s="3" customFormat="1" ht="15.75" customHeight="1" spans="1:17">
      <c r="A915" s="115" t="s">
        <v>2115</v>
      </c>
      <c r="B915" s="115"/>
      <c r="C915" s="156"/>
      <c r="D915" s="170" t="s">
        <v>837</v>
      </c>
      <c r="E915" s="17">
        <v>13</v>
      </c>
      <c r="F915" s="14" t="s">
        <v>839</v>
      </c>
      <c r="G915" s="119">
        <v>43010</v>
      </c>
      <c r="H915" s="61" t="s">
        <v>840</v>
      </c>
      <c r="I915" s="120">
        <v>450</v>
      </c>
      <c r="J915" s="129"/>
      <c r="K915" s="129"/>
      <c r="L915" s="122">
        <v>288030</v>
      </c>
      <c r="M915" s="123">
        <v>0.89</v>
      </c>
      <c r="N915" s="122">
        <v>256350</v>
      </c>
      <c r="O915" s="124"/>
      <c r="P915" s="125">
        <f t="shared" si="16"/>
        <v>640</v>
      </c>
      <c r="Q915" s="126" t="s">
        <v>2080</v>
      </c>
    </row>
    <row r="916" s="3" customFormat="1" ht="15.75" customHeight="1" spans="1:17">
      <c r="A916" s="115" t="s">
        <v>2116</v>
      </c>
      <c r="B916" s="115"/>
      <c r="C916" s="156"/>
      <c r="D916" s="170" t="s">
        <v>837</v>
      </c>
      <c r="E916" s="17">
        <v>14</v>
      </c>
      <c r="F916" s="14" t="s">
        <v>839</v>
      </c>
      <c r="G916" s="119">
        <v>43010</v>
      </c>
      <c r="H916" s="61" t="s">
        <v>840</v>
      </c>
      <c r="I916" s="120">
        <v>450</v>
      </c>
      <c r="J916" s="129"/>
      <c r="K916" s="129"/>
      <c r="L916" s="122">
        <v>288030</v>
      </c>
      <c r="M916" s="123">
        <v>0.89</v>
      </c>
      <c r="N916" s="122">
        <v>256350</v>
      </c>
      <c r="O916" s="124"/>
      <c r="P916" s="125">
        <f t="shared" si="16"/>
        <v>640</v>
      </c>
      <c r="Q916" s="126" t="s">
        <v>2080</v>
      </c>
    </row>
    <row r="917" s="3" customFormat="1" ht="15.75" customHeight="1" spans="1:17">
      <c r="A917" s="115" t="s">
        <v>2117</v>
      </c>
      <c r="B917" s="115"/>
      <c r="C917" s="156"/>
      <c r="D917" s="170" t="s">
        <v>837</v>
      </c>
      <c r="E917" s="17">
        <v>15</v>
      </c>
      <c r="F917" s="14" t="s">
        <v>839</v>
      </c>
      <c r="G917" s="119">
        <v>43010</v>
      </c>
      <c r="H917" s="61" t="s">
        <v>840</v>
      </c>
      <c r="I917" s="120">
        <v>450</v>
      </c>
      <c r="J917" s="129"/>
      <c r="K917" s="129"/>
      <c r="L917" s="122">
        <v>288030</v>
      </c>
      <c r="M917" s="123">
        <v>0.89</v>
      </c>
      <c r="N917" s="122">
        <v>256350</v>
      </c>
      <c r="O917" s="124"/>
      <c r="P917" s="125">
        <f t="shared" si="16"/>
        <v>640</v>
      </c>
      <c r="Q917" s="126" t="s">
        <v>2080</v>
      </c>
    </row>
    <row r="918" s="3" customFormat="1" ht="15.75" customHeight="1" spans="1:17">
      <c r="A918" s="115" t="s">
        <v>2118</v>
      </c>
      <c r="B918" s="115"/>
      <c r="C918" s="156"/>
      <c r="D918" s="170" t="s">
        <v>837</v>
      </c>
      <c r="E918" s="17">
        <v>16</v>
      </c>
      <c r="F918" s="14" t="s">
        <v>839</v>
      </c>
      <c r="G918" s="119">
        <v>43010</v>
      </c>
      <c r="H918" s="61" t="s">
        <v>840</v>
      </c>
      <c r="I918" s="120">
        <v>450</v>
      </c>
      <c r="J918" s="129"/>
      <c r="K918" s="129"/>
      <c r="L918" s="122">
        <v>288030</v>
      </c>
      <c r="M918" s="123">
        <v>0.89</v>
      </c>
      <c r="N918" s="122">
        <v>256350</v>
      </c>
      <c r="O918" s="124"/>
      <c r="P918" s="125">
        <f t="shared" si="16"/>
        <v>640</v>
      </c>
      <c r="Q918" s="126" t="s">
        <v>2080</v>
      </c>
    </row>
    <row r="919" s="78" customFormat="1" ht="15.75" customHeight="1" spans="1:17">
      <c r="A919" s="115" t="s">
        <v>2119</v>
      </c>
      <c r="B919" s="115"/>
      <c r="C919" s="156"/>
      <c r="D919" s="170" t="s">
        <v>837</v>
      </c>
      <c r="E919" s="17">
        <v>17</v>
      </c>
      <c r="F919" s="14" t="s">
        <v>839</v>
      </c>
      <c r="G919" s="119">
        <v>43010</v>
      </c>
      <c r="H919" s="61" t="s">
        <v>840</v>
      </c>
      <c r="I919" s="120">
        <v>450</v>
      </c>
      <c r="J919" s="129"/>
      <c r="K919" s="129"/>
      <c r="L919" s="122">
        <v>288030</v>
      </c>
      <c r="M919" s="123">
        <v>0.89</v>
      </c>
      <c r="N919" s="122">
        <v>256350</v>
      </c>
      <c r="O919" s="124"/>
      <c r="P919" s="125">
        <f t="shared" si="16"/>
        <v>640</v>
      </c>
      <c r="Q919" s="126" t="s">
        <v>2080</v>
      </c>
    </row>
    <row r="920" s="3" customFormat="1" ht="15.75" customHeight="1" spans="1:17">
      <c r="A920" s="115" t="s">
        <v>2120</v>
      </c>
      <c r="B920" s="115"/>
      <c r="C920" s="156"/>
      <c r="D920" s="170" t="s">
        <v>837</v>
      </c>
      <c r="E920" s="17">
        <v>18</v>
      </c>
      <c r="F920" s="14" t="s">
        <v>839</v>
      </c>
      <c r="G920" s="119">
        <v>43010</v>
      </c>
      <c r="H920" s="61" t="s">
        <v>840</v>
      </c>
      <c r="I920" s="120">
        <v>450</v>
      </c>
      <c r="J920" s="129"/>
      <c r="K920" s="129"/>
      <c r="L920" s="122">
        <v>288030</v>
      </c>
      <c r="M920" s="123">
        <v>0.89</v>
      </c>
      <c r="N920" s="122">
        <v>256350</v>
      </c>
      <c r="O920" s="124"/>
      <c r="P920" s="125">
        <f t="shared" si="16"/>
        <v>640</v>
      </c>
      <c r="Q920" s="126" t="s">
        <v>2080</v>
      </c>
    </row>
    <row r="921" s="2" customFormat="1" ht="15.75" customHeight="1" spans="1:17">
      <c r="A921" s="115" t="s">
        <v>2121</v>
      </c>
      <c r="B921" s="115"/>
      <c r="C921" s="156"/>
      <c r="D921" s="170" t="s">
        <v>837</v>
      </c>
      <c r="E921" s="17">
        <v>19</v>
      </c>
      <c r="F921" s="14" t="s">
        <v>839</v>
      </c>
      <c r="G921" s="119">
        <v>43010</v>
      </c>
      <c r="H921" s="61" t="s">
        <v>840</v>
      </c>
      <c r="I921" s="120">
        <v>450</v>
      </c>
      <c r="J921" s="129"/>
      <c r="K921" s="129"/>
      <c r="L921" s="122">
        <v>288030</v>
      </c>
      <c r="M921" s="123">
        <v>0.89</v>
      </c>
      <c r="N921" s="122">
        <v>256350</v>
      </c>
      <c r="O921" s="124"/>
      <c r="P921" s="125">
        <f t="shared" si="16"/>
        <v>640</v>
      </c>
      <c r="Q921" s="126" t="s">
        <v>2080</v>
      </c>
    </row>
    <row r="922" s="2" customFormat="1" ht="15.75" customHeight="1" spans="1:17">
      <c r="A922" s="115" t="s">
        <v>2122</v>
      </c>
      <c r="B922" s="115"/>
      <c r="C922" s="156"/>
      <c r="D922" s="170" t="s">
        <v>837</v>
      </c>
      <c r="E922" s="17">
        <v>20</v>
      </c>
      <c r="F922" s="14" t="s">
        <v>839</v>
      </c>
      <c r="G922" s="119">
        <v>43010</v>
      </c>
      <c r="H922" s="61" t="s">
        <v>840</v>
      </c>
      <c r="I922" s="120">
        <v>450</v>
      </c>
      <c r="J922" s="129"/>
      <c r="K922" s="129"/>
      <c r="L922" s="122">
        <v>288030</v>
      </c>
      <c r="M922" s="123">
        <v>0.89</v>
      </c>
      <c r="N922" s="122">
        <v>256350</v>
      </c>
      <c r="O922" s="124"/>
      <c r="P922" s="125">
        <f t="shared" si="16"/>
        <v>640</v>
      </c>
      <c r="Q922" s="126" t="s">
        <v>2080</v>
      </c>
    </row>
    <row r="923" s="2" customFormat="1" ht="15.75" customHeight="1" spans="1:17">
      <c r="A923" s="115" t="s">
        <v>2123</v>
      </c>
      <c r="B923" s="115"/>
      <c r="C923" s="156"/>
      <c r="D923" s="170" t="s">
        <v>837</v>
      </c>
      <c r="E923" s="17">
        <v>21</v>
      </c>
      <c r="F923" s="14" t="s">
        <v>839</v>
      </c>
      <c r="G923" s="119">
        <v>43010</v>
      </c>
      <c r="H923" s="61" t="s">
        <v>840</v>
      </c>
      <c r="I923" s="120">
        <v>450</v>
      </c>
      <c r="J923" s="129"/>
      <c r="K923" s="129"/>
      <c r="L923" s="122">
        <v>288030</v>
      </c>
      <c r="M923" s="123">
        <v>0.89</v>
      </c>
      <c r="N923" s="122">
        <v>256350</v>
      </c>
      <c r="O923" s="124"/>
      <c r="P923" s="125">
        <f t="shared" si="16"/>
        <v>640</v>
      </c>
      <c r="Q923" s="126" t="s">
        <v>2080</v>
      </c>
    </row>
    <row r="924" s="2" customFormat="1" ht="15.75" customHeight="1" spans="1:17">
      <c r="A924" s="115" t="s">
        <v>2124</v>
      </c>
      <c r="B924" s="115"/>
      <c r="C924" s="156"/>
      <c r="D924" s="170" t="s">
        <v>837</v>
      </c>
      <c r="E924" s="17">
        <v>22</v>
      </c>
      <c r="F924" s="14" t="s">
        <v>839</v>
      </c>
      <c r="G924" s="119">
        <v>43010</v>
      </c>
      <c r="H924" s="61" t="s">
        <v>840</v>
      </c>
      <c r="I924" s="120">
        <v>450</v>
      </c>
      <c r="J924" s="129"/>
      <c r="K924" s="129"/>
      <c r="L924" s="122">
        <v>288030</v>
      </c>
      <c r="M924" s="123">
        <v>0.89</v>
      </c>
      <c r="N924" s="122">
        <v>256350</v>
      </c>
      <c r="O924" s="124"/>
      <c r="P924" s="125">
        <f t="shared" si="16"/>
        <v>640</v>
      </c>
      <c r="Q924" s="126" t="s">
        <v>2080</v>
      </c>
    </row>
    <row r="925" s="2" customFormat="1" ht="15.75" customHeight="1" spans="1:17">
      <c r="A925" s="115" t="s">
        <v>2125</v>
      </c>
      <c r="B925" s="115"/>
      <c r="C925" s="156"/>
      <c r="D925" s="170" t="s">
        <v>837</v>
      </c>
      <c r="E925" s="17">
        <v>23</v>
      </c>
      <c r="F925" s="14" t="s">
        <v>839</v>
      </c>
      <c r="G925" s="119">
        <v>43010</v>
      </c>
      <c r="H925" s="61" t="s">
        <v>840</v>
      </c>
      <c r="I925" s="120">
        <v>450</v>
      </c>
      <c r="J925" s="129"/>
      <c r="K925" s="129"/>
      <c r="L925" s="122">
        <v>288030</v>
      </c>
      <c r="M925" s="123">
        <v>0.89</v>
      </c>
      <c r="N925" s="122">
        <v>256350</v>
      </c>
      <c r="O925" s="124"/>
      <c r="P925" s="125">
        <f t="shared" si="16"/>
        <v>640</v>
      </c>
      <c r="Q925" s="126" t="s">
        <v>2080</v>
      </c>
    </row>
    <row r="926" s="2" customFormat="1" ht="15.75" customHeight="1" spans="1:17">
      <c r="A926" s="115" t="s">
        <v>2126</v>
      </c>
      <c r="B926" s="115"/>
      <c r="C926" s="156"/>
      <c r="D926" s="170" t="s">
        <v>837</v>
      </c>
      <c r="E926" s="17">
        <v>24</v>
      </c>
      <c r="F926" s="14" t="s">
        <v>839</v>
      </c>
      <c r="G926" s="119">
        <v>43010</v>
      </c>
      <c r="H926" s="61" t="s">
        <v>840</v>
      </c>
      <c r="I926" s="120">
        <v>450</v>
      </c>
      <c r="J926" s="129"/>
      <c r="K926" s="129"/>
      <c r="L926" s="122">
        <v>288030</v>
      </c>
      <c r="M926" s="123">
        <v>0.89</v>
      </c>
      <c r="N926" s="122">
        <v>256350</v>
      </c>
      <c r="O926" s="124"/>
      <c r="P926" s="125">
        <f t="shared" si="16"/>
        <v>640</v>
      </c>
      <c r="Q926" s="126" t="s">
        <v>2080</v>
      </c>
    </row>
    <row r="927" s="2" customFormat="1" ht="15.75" customHeight="1" spans="1:17">
      <c r="A927" s="115" t="s">
        <v>2127</v>
      </c>
      <c r="B927" s="115"/>
      <c r="C927" s="156"/>
      <c r="D927" s="170" t="s">
        <v>837</v>
      </c>
      <c r="E927" s="17">
        <v>25</v>
      </c>
      <c r="F927" s="14" t="s">
        <v>839</v>
      </c>
      <c r="G927" s="119">
        <v>43010</v>
      </c>
      <c r="H927" s="61" t="s">
        <v>840</v>
      </c>
      <c r="I927" s="120">
        <v>450</v>
      </c>
      <c r="J927" s="129"/>
      <c r="K927" s="129"/>
      <c r="L927" s="122">
        <v>288030</v>
      </c>
      <c r="M927" s="123">
        <v>0.89</v>
      </c>
      <c r="N927" s="122">
        <v>256350</v>
      </c>
      <c r="O927" s="124"/>
      <c r="P927" s="125">
        <f t="shared" si="16"/>
        <v>640</v>
      </c>
      <c r="Q927" s="126" t="s">
        <v>2080</v>
      </c>
    </row>
    <row r="928" s="2" customFormat="1" ht="15.75" customHeight="1" spans="1:17">
      <c r="A928" s="115" t="s">
        <v>2128</v>
      </c>
      <c r="B928" s="115"/>
      <c r="C928" s="156"/>
      <c r="D928" s="170" t="s">
        <v>837</v>
      </c>
      <c r="E928" s="17">
        <v>26</v>
      </c>
      <c r="F928" s="14" t="s">
        <v>839</v>
      </c>
      <c r="G928" s="119">
        <v>43010</v>
      </c>
      <c r="H928" s="61" t="s">
        <v>840</v>
      </c>
      <c r="I928" s="120">
        <v>450</v>
      </c>
      <c r="J928" s="129"/>
      <c r="K928" s="129"/>
      <c r="L928" s="122">
        <v>288030</v>
      </c>
      <c r="M928" s="123">
        <v>0.89</v>
      </c>
      <c r="N928" s="122">
        <v>256350</v>
      </c>
      <c r="O928" s="124"/>
      <c r="P928" s="125">
        <f t="shared" si="16"/>
        <v>640</v>
      </c>
      <c r="Q928" s="126" t="s">
        <v>2080</v>
      </c>
    </row>
    <row r="929" s="75" customFormat="1" ht="15.75" customHeight="1" spans="1:17">
      <c r="A929" s="115" t="s">
        <v>2129</v>
      </c>
      <c r="B929" s="115"/>
      <c r="C929" s="156"/>
      <c r="D929" s="170" t="s">
        <v>929</v>
      </c>
      <c r="E929" s="17">
        <v>1</v>
      </c>
      <c r="F929" s="14" t="s">
        <v>931</v>
      </c>
      <c r="G929" s="119">
        <v>39753</v>
      </c>
      <c r="H929" s="61" t="s">
        <v>840</v>
      </c>
      <c r="I929" s="120">
        <v>100</v>
      </c>
      <c r="J929" s="129"/>
      <c r="K929" s="129"/>
      <c r="L929" s="122">
        <v>80870</v>
      </c>
      <c r="M929" s="123">
        <v>0.74</v>
      </c>
      <c r="N929" s="122">
        <v>59840</v>
      </c>
      <c r="O929" s="124"/>
      <c r="P929" s="125">
        <f t="shared" si="16"/>
        <v>809</v>
      </c>
      <c r="Q929" s="126" t="s">
        <v>2080</v>
      </c>
    </row>
    <row r="930" s="2" customFormat="1" ht="15.75" customHeight="1" spans="1:17">
      <c r="A930" s="115" t="s">
        <v>2130</v>
      </c>
      <c r="B930" s="115"/>
      <c r="C930" s="156"/>
      <c r="D930" s="170" t="s">
        <v>929</v>
      </c>
      <c r="E930" s="17">
        <v>2</v>
      </c>
      <c r="F930" s="14" t="s">
        <v>931</v>
      </c>
      <c r="G930" s="119">
        <v>43196</v>
      </c>
      <c r="H930" s="61" t="s">
        <v>840</v>
      </c>
      <c r="I930" s="120">
        <v>100</v>
      </c>
      <c r="J930" s="129"/>
      <c r="K930" s="129"/>
      <c r="L930" s="122">
        <v>80870</v>
      </c>
      <c r="M930" s="123">
        <v>0.91</v>
      </c>
      <c r="N930" s="122">
        <v>73590</v>
      </c>
      <c r="O930" s="124"/>
      <c r="P930" s="125">
        <f t="shared" si="16"/>
        <v>809</v>
      </c>
      <c r="Q930" s="126" t="s">
        <v>2080</v>
      </c>
    </row>
    <row r="931" ht="15.75" customHeight="1" spans="1:17">
      <c r="A931" s="115" t="s">
        <v>2131</v>
      </c>
      <c r="B931" s="112"/>
      <c r="C931" s="156"/>
      <c r="D931" s="108" t="s">
        <v>2132</v>
      </c>
      <c r="E931" s="108"/>
      <c r="F931" s="132"/>
      <c r="G931" s="119">
        <v>42248</v>
      </c>
      <c r="H931" s="133" t="s">
        <v>941</v>
      </c>
      <c r="I931" s="134">
        <v>1</v>
      </c>
      <c r="J931" s="135">
        <v>76000</v>
      </c>
      <c r="K931" s="136">
        <v>65170.12</v>
      </c>
      <c r="L931" s="137">
        <v>93770</v>
      </c>
      <c r="M931" s="138">
        <v>0.83</v>
      </c>
      <c r="N931" s="139">
        <v>77830</v>
      </c>
      <c r="O931" s="140"/>
      <c r="P931" s="141"/>
      <c r="Q931" s="142" t="s">
        <v>2080</v>
      </c>
    </row>
    <row r="932" ht="15.75" customHeight="1" spans="1:17">
      <c r="A932" s="115" t="s">
        <v>2133</v>
      </c>
      <c r="B932" s="112"/>
      <c r="C932" s="156"/>
      <c r="D932" s="108" t="s">
        <v>2134</v>
      </c>
      <c r="E932" s="108"/>
      <c r="F932" s="132"/>
      <c r="G932" s="119">
        <v>42248</v>
      </c>
      <c r="H932" s="133" t="s">
        <v>941</v>
      </c>
      <c r="I932" s="134">
        <v>1</v>
      </c>
      <c r="J932" s="135">
        <v>9350</v>
      </c>
      <c r="K932" s="136">
        <v>8017.64</v>
      </c>
      <c r="L932" s="137">
        <v>11540</v>
      </c>
      <c r="M932" s="138">
        <v>0.83</v>
      </c>
      <c r="N932" s="139">
        <v>9580</v>
      </c>
      <c r="O932" s="140"/>
      <c r="P932" s="141"/>
      <c r="Q932" s="142" t="s">
        <v>2080</v>
      </c>
    </row>
    <row r="933" ht="15.75" customHeight="1" spans="1:17">
      <c r="A933" s="115" t="s">
        <v>2135</v>
      </c>
      <c r="B933" s="112"/>
      <c r="C933" s="156"/>
      <c r="D933" s="108" t="s">
        <v>2136</v>
      </c>
      <c r="E933" s="108"/>
      <c r="F933" s="132"/>
      <c r="G933" s="119">
        <v>41671</v>
      </c>
      <c r="H933" s="133" t="s">
        <v>941</v>
      </c>
      <c r="I933" s="134">
        <v>1</v>
      </c>
      <c r="J933" s="135">
        <v>9000</v>
      </c>
      <c r="K933" s="136">
        <v>7040.35</v>
      </c>
      <c r="L933" s="137">
        <v>11720</v>
      </c>
      <c r="M933" s="138">
        <v>0.75</v>
      </c>
      <c r="N933" s="139">
        <v>8790</v>
      </c>
      <c r="O933" s="140"/>
      <c r="P933" s="141"/>
      <c r="Q933" s="142" t="s">
        <v>2080</v>
      </c>
    </row>
    <row r="934" ht="15.75" customHeight="1" spans="1:17">
      <c r="A934" s="115" t="s">
        <v>2137</v>
      </c>
      <c r="B934" s="112"/>
      <c r="C934" s="156"/>
      <c r="D934" s="108" t="s">
        <v>2138</v>
      </c>
      <c r="E934" s="108"/>
      <c r="F934" s="132"/>
      <c r="G934" s="119">
        <v>42553</v>
      </c>
      <c r="H934" s="133" t="s">
        <v>941</v>
      </c>
      <c r="I934" s="134">
        <v>1</v>
      </c>
      <c r="J934" s="135">
        <v>23708.05</v>
      </c>
      <c r="K934" s="136">
        <v>21268.21</v>
      </c>
      <c r="L934" s="137">
        <v>29250</v>
      </c>
      <c r="M934" s="138">
        <v>0.87</v>
      </c>
      <c r="N934" s="139">
        <v>25450</v>
      </c>
      <c r="O934" s="140"/>
      <c r="P934" s="141"/>
      <c r="Q934" s="142" t="s">
        <v>2080</v>
      </c>
    </row>
    <row r="935" ht="15.75" customHeight="1" spans="1:17">
      <c r="A935" s="115" t="s">
        <v>2139</v>
      </c>
      <c r="B935" s="112"/>
      <c r="C935" s="156"/>
      <c r="D935" s="108" t="s">
        <v>945</v>
      </c>
      <c r="E935" s="108"/>
      <c r="F935" s="132"/>
      <c r="G935" s="119">
        <v>40897</v>
      </c>
      <c r="H935" s="133" t="s">
        <v>941</v>
      </c>
      <c r="I935" s="134">
        <v>1</v>
      </c>
      <c r="J935" s="135">
        <v>60353</v>
      </c>
      <c r="K935" s="136">
        <v>41002.1</v>
      </c>
      <c r="L935" s="137">
        <v>88120</v>
      </c>
      <c r="M935" s="138">
        <v>0.64</v>
      </c>
      <c r="N935" s="139">
        <v>56400</v>
      </c>
      <c r="O935" s="140"/>
      <c r="P935" s="141"/>
      <c r="Q935" s="142" t="s">
        <v>2080</v>
      </c>
    </row>
    <row r="936" ht="15.75" customHeight="1" spans="1:17">
      <c r="A936" s="115" t="s">
        <v>2140</v>
      </c>
      <c r="B936" s="112"/>
      <c r="C936" s="156"/>
      <c r="D936" s="108" t="s">
        <v>2141</v>
      </c>
      <c r="E936" s="108"/>
      <c r="F936" s="132"/>
      <c r="G936" s="119">
        <v>40897</v>
      </c>
      <c r="H936" s="133" t="s">
        <v>941</v>
      </c>
      <c r="I936" s="134">
        <v>1</v>
      </c>
      <c r="J936" s="135">
        <v>15655</v>
      </c>
      <c r="K936" s="136">
        <v>10635.43</v>
      </c>
      <c r="L936" s="137">
        <v>22860</v>
      </c>
      <c r="M936" s="138">
        <v>0.64</v>
      </c>
      <c r="N936" s="139">
        <v>14630</v>
      </c>
      <c r="O936" s="140"/>
      <c r="P936" s="141"/>
      <c r="Q936" s="142" t="s">
        <v>2080</v>
      </c>
    </row>
    <row r="937" ht="15.75" customHeight="1" spans="1:17">
      <c r="A937" s="115" t="s">
        <v>2142</v>
      </c>
      <c r="B937" s="112"/>
      <c r="C937" s="156"/>
      <c r="D937" s="108" t="s">
        <v>2143</v>
      </c>
      <c r="E937" s="108"/>
      <c r="F937" s="132"/>
      <c r="G937" s="119">
        <v>40897</v>
      </c>
      <c r="H937" s="133" t="s">
        <v>941</v>
      </c>
      <c r="I937" s="134">
        <v>1</v>
      </c>
      <c r="J937" s="135">
        <v>35789</v>
      </c>
      <c r="K937" s="136">
        <v>24314.54</v>
      </c>
      <c r="L937" s="137">
        <v>52260</v>
      </c>
      <c r="M937" s="138">
        <v>0.64</v>
      </c>
      <c r="N937" s="139">
        <v>33450</v>
      </c>
      <c r="O937" s="140"/>
      <c r="P937" s="141"/>
      <c r="Q937" s="142" t="s">
        <v>2080</v>
      </c>
    </row>
    <row r="938" ht="15.75" customHeight="1" spans="1:17">
      <c r="A938" s="115" t="s">
        <v>2144</v>
      </c>
      <c r="B938" s="112"/>
      <c r="C938" s="156"/>
      <c r="D938" s="108" t="s">
        <v>2145</v>
      </c>
      <c r="E938" s="108"/>
      <c r="F938" s="132"/>
      <c r="G938" s="119">
        <v>40897</v>
      </c>
      <c r="H938" s="133" t="s">
        <v>941</v>
      </c>
      <c r="I938" s="134">
        <v>1</v>
      </c>
      <c r="J938" s="135">
        <v>1143</v>
      </c>
      <c r="K938" s="136">
        <v>776.88</v>
      </c>
      <c r="L938" s="137">
        <v>1670</v>
      </c>
      <c r="M938" s="138">
        <v>0.64</v>
      </c>
      <c r="N938" s="139">
        <v>1070</v>
      </c>
      <c r="O938" s="140"/>
      <c r="P938" s="141"/>
      <c r="Q938" s="143" t="s">
        <v>2080</v>
      </c>
    </row>
    <row r="939" ht="15.75" customHeight="1" spans="1:17">
      <c r="A939" s="115" t="s">
        <v>2146</v>
      </c>
      <c r="B939" s="112"/>
      <c r="C939" s="156"/>
      <c r="D939" s="108" t="s">
        <v>2147</v>
      </c>
      <c r="E939" s="108"/>
      <c r="F939" s="132"/>
      <c r="G939" s="119">
        <v>40897</v>
      </c>
      <c r="H939" s="133" t="s">
        <v>941</v>
      </c>
      <c r="I939" s="134">
        <v>1</v>
      </c>
      <c r="J939" s="135">
        <v>4067.4</v>
      </c>
      <c r="K939" s="136">
        <v>2763.3</v>
      </c>
      <c r="L939" s="137">
        <v>5940</v>
      </c>
      <c r="M939" s="138">
        <v>0.52</v>
      </c>
      <c r="N939" s="139">
        <v>3090</v>
      </c>
      <c r="O939" s="140"/>
      <c r="P939" s="141"/>
      <c r="Q939" s="142" t="s">
        <v>2080</v>
      </c>
    </row>
    <row r="940" ht="15.75" customHeight="1" spans="1:17">
      <c r="A940" s="115" t="s">
        <v>2148</v>
      </c>
      <c r="B940" s="112"/>
      <c r="C940" s="156"/>
      <c r="D940" s="108" t="s">
        <v>945</v>
      </c>
      <c r="E940" s="108"/>
      <c r="F940" s="132"/>
      <c r="G940" s="119">
        <v>41275</v>
      </c>
      <c r="H940" s="133" t="s">
        <v>941</v>
      </c>
      <c r="I940" s="134">
        <v>1</v>
      </c>
      <c r="J940" s="135">
        <v>38210</v>
      </c>
      <c r="K940" s="136">
        <v>27925</v>
      </c>
      <c r="L940" s="137">
        <v>51900</v>
      </c>
      <c r="M940" s="138">
        <v>0.69</v>
      </c>
      <c r="N940" s="139">
        <v>35810</v>
      </c>
      <c r="O940" s="140"/>
      <c r="P940" s="141"/>
      <c r="Q940" s="142" t="s">
        <v>2080</v>
      </c>
    </row>
    <row r="941" ht="15.75" customHeight="1" spans="1:17">
      <c r="A941" s="115" t="s">
        <v>2149</v>
      </c>
      <c r="B941" s="112"/>
      <c r="C941" s="156"/>
      <c r="D941" s="108" t="s">
        <v>2150</v>
      </c>
      <c r="E941" s="108"/>
      <c r="F941" s="132"/>
      <c r="G941" s="119">
        <v>41306</v>
      </c>
      <c r="H941" s="133" t="s">
        <v>941</v>
      </c>
      <c r="I941" s="134">
        <v>1</v>
      </c>
      <c r="J941" s="135">
        <v>180800</v>
      </c>
      <c r="K941" s="136">
        <v>132850.11</v>
      </c>
      <c r="L941" s="137">
        <v>245580</v>
      </c>
      <c r="M941" s="138">
        <v>0.7</v>
      </c>
      <c r="N941" s="139">
        <v>171910</v>
      </c>
      <c r="O941" s="140"/>
      <c r="P941" s="141"/>
      <c r="Q941" s="142" t="s">
        <v>2080</v>
      </c>
    </row>
    <row r="942" ht="15.75" customHeight="1" spans="1:17">
      <c r="A942" s="115" t="s">
        <v>2151</v>
      </c>
      <c r="B942" s="112"/>
      <c r="C942" s="156"/>
      <c r="D942" s="108" t="s">
        <v>945</v>
      </c>
      <c r="E942" s="108"/>
      <c r="F942" s="132"/>
      <c r="G942" s="119">
        <v>41023</v>
      </c>
      <c r="H942" s="133" t="s">
        <v>941</v>
      </c>
      <c r="I942" s="134">
        <v>1</v>
      </c>
      <c r="J942" s="135">
        <v>53647</v>
      </c>
      <c r="K942" s="136">
        <v>37296.05</v>
      </c>
      <c r="L942" s="137">
        <v>74690</v>
      </c>
      <c r="M942" s="138">
        <v>0.65</v>
      </c>
      <c r="N942" s="139">
        <v>48550</v>
      </c>
      <c r="O942" s="140"/>
      <c r="P942" s="141"/>
      <c r="Q942" s="142" t="s">
        <v>2080</v>
      </c>
    </row>
    <row r="943" ht="15.75" customHeight="1" spans="1:17">
      <c r="A943" s="115" t="s">
        <v>2152</v>
      </c>
      <c r="B943" s="112"/>
      <c r="C943" s="156"/>
      <c r="D943" s="108" t="s">
        <v>945</v>
      </c>
      <c r="E943" s="108"/>
      <c r="F943" s="132"/>
      <c r="G943" s="119">
        <v>42246</v>
      </c>
      <c r="H943" s="133" t="s">
        <v>941</v>
      </c>
      <c r="I943" s="134">
        <v>1</v>
      </c>
      <c r="J943" s="135">
        <v>38000</v>
      </c>
      <c r="K943" s="136">
        <v>32434.46</v>
      </c>
      <c r="L943" s="137">
        <v>46880</v>
      </c>
      <c r="M943" s="138">
        <v>0.82</v>
      </c>
      <c r="N943" s="139">
        <v>38440</v>
      </c>
      <c r="O943" s="140"/>
      <c r="P943" s="141"/>
      <c r="Q943" s="142" t="s">
        <v>2080</v>
      </c>
    </row>
    <row r="944" ht="15.75" customHeight="1" spans="1:17">
      <c r="A944" s="115" t="s">
        <v>2153</v>
      </c>
      <c r="B944" s="112"/>
      <c r="C944" s="156"/>
      <c r="D944" s="108" t="s">
        <v>945</v>
      </c>
      <c r="E944" s="108"/>
      <c r="F944" s="132"/>
      <c r="G944" s="119">
        <v>42246</v>
      </c>
      <c r="H944" s="133" t="s">
        <v>941</v>
      </c>
      <c r="I944" s="134">
        <v>1</v>
      </c>
      <c r="J944" s="135">
        <v>38000</v>
      </c>
      <c r="K944" s="136">
        <v>32434.46</v>
      </c>
      <c r="L944" s="137">
        <v>46880</v>
      </c>
      <c r="M944" s="138">
        <v>0.82</v>
      </c>
      <c r="N944" s="139">
        <v>38440</v>
      </c>
      <c r="O944" s="140"/>
      <c r="P944" s="141"/>
      <c r="Q944" s="142" t="s">
        <v>2080</v>
      </c>
    </row>
    <row r="945" ht="15.75" customHeight="1" spans="1:17">
      <c r="A945" s="115" t="s">
        <v>2154</v>
      </c>
      <c r="B945" s="112"/>
      <c r="C945" s="156"/>
      <c r="D945" s="108" t="s">
        <v>2141</v>
      </c>
      <c r="E945" s="108"/>
      <c r="F945" s="132"/>
      <c r="G945" s="119">
        <v>41023</v>
      </c>
      <c r="H945" s="133" t="s">
        <v>941</v>
      </c>
      <c r="I945" s="134">
        <v>1</v>
      </c>
      <c r="J945" s="135">
        <v>13915</v>
      </c>
      <c r="K945" s="136">
        <v>9673.84</v>
      </c>
      <c r="L945" s="137">
        <v>19370</v>
      </c>
      <c r="M945" s="138">
        <v>0.65</v>
      </c>
      <c r="N945" s="139">
        <v>12590</v>
      </c>
      <c r="O945" s="140"/>
      <c r="P945" s="141"/>
      <c r="Q945" s="142" t="s">
        <v>2080</v>
      </c>
    </row>
    <row r="946" ht="15.75" customHeight="1" spans="1:17">
      <c r="A946" s="115" t="s">
        <v>2155</v>
      </c>
      <c r="B946" s="112"/>
      <c r="C946" s="156"/>
      <c r="D946" s="108" t="s">
        <v>2143</v>
      </c>
      <c r="E946" s="108"/>
      <c r="F946" s="132"/>
      <c r="G946" s="119">
        <v>41023</v>
      </c>
      <c r="H946" s="133" t="s">
        <v>941</v>
      </c>
      <c r="I946" s="134">
        <v>1</v>
      </c>
      <c r="J946" s="135">
        <v>31811</v>
      </c>
      <c r="K946" s="136">
        <v>22115.16</v>
      </c>
      <c r="L946" s="137">
        <v>44290</v>
      </c>
      <c r="M946" s="138">
        <v>0.65</v>
      </c>
      <c r="N946" s="139">
        <v>28790</v>
      </c>
      <c r="O946" s="140"/>
      <c r="P946" s="141"/>
      <c r="Q946" s="142" t="s">
        <v>2080</v>
      </c>
    </row>
    <row r="947" ht="15.75" customHeight="1" spans="1:17">
      <c r="A947" s="115" t="s">
        <v>2156</v>
      </c>
      <c r="B947" s="112"/>
      <c r="C947" s="156"/>
      <c r="D947" s="108" t="s">
        <v>2145</v>
      </c>
      <c r="E947" s="108"/>
      <c r="F947" s="132"/>
      <c r="G947" s="119">
        <v>41023</v>
      </c>
      <c r="H947" s="133" t="s">
        <v>941</v>
      </c>
      <c r="I947" s="134">
        <v>1</v>
      </c>
      <c r="J947" s="135">
        <v>1016</v>
      </c>
      <c r="K947" s="136">
        <v>706.46</v>
      </c>
      <c r="L947" s="137">
        <v>1420</v>
      </c>
      <c r="M947" s="138">
        <v>0.65</v>
      </c>
      <c r="N947" s="139">
        <v>920</v>
      </c>
      <c r="O947" s="140"/>
      <c r="P947" s="141"/>
      <c r="Q947" s="142" t="s">
        <v>2080</v>
      </c>
    </row>
    <row r="948" ht="15.75" customHeight="1" spans="1:17">
      <c r="A948" s="115" t="s">
        <v>2157</v>
      </c>
      <c r="B948" s="112"/>
      <c r="C948" s="156"/>
      <c r="D948" s="108" t="s">
        <v>2147</v>
      </c>
      <c r="E948" s="108"/>
      <c r="F948" s="132"/>
      <c r="G948" s="119">
        <v>41023</v>
      </c>
      <c r="H948" s="133" t="s">
        <v>941</v>
      </c>
      <c r="I948" s="134">
        <v>1</v>
      </c>
      <c r="J948" s="135">
        <v>3614</v>
      </c>
      <c r="K948" s="136">
        <v>2512.13</v>
      </c>
      <c r="L948" s="137">
        <v>5030</v>
      </c>
      <c r="M948" s="138">
        <v>0.54</v>
      </c>
      <c r="N948" s="139">
        <v>2720</v>
      </c>
      <c r="O948" s="140"/>
      <c r="P948" s="141"/>
      <c r="Q948" s="142" t="s">
        <v>2080</v>
      </c>
    </row>
    <row r="949" ht="15.75" customHeight="1" spans="1:17">
      <c r="A949" s="115" t="s">
        <v>2158</v>
      </c>
      <c r="B949" s="112"/>
      <c r="C949" s="156"/>
      <c r="D949" s="108" t="s">
        <v>2159</v>
      </c>
      <c r="E949" s="108"/>
      <c r="F949" s="132"/>
      <c r="G949" s="119">
        <v>41244</v>
      </c>
      <c r="H949" s="133" t="s">
        <v>941</v>
      </c>
      <c r="I949" s="134">
        <v>1</v>
      </c>
      <c r="J949" s="135">
        <v>13065</v>
      </c>
      <c r="K949" s="136">
        <v>9496.32</v>
      </c>
      <c r="L949" s="137">
        <v>18190</v>
      </c>
      <c r="M949" s="138">
        <v>0.58</v>
      </c>
      <c r="N949" s="139">
        <v>10550</v>
      </c>
      <c r="O949" s="140"/>
      <c r="P949" s="141"/>
      <c r="Q949" s="142" t="s">
        <v>2080</v>
      </c>
    </row>
    <row r="950" ht="15.75" customHeight="1" spans="1:17">
      <c r="A950" s="115" t="s">
        <v>2160</v>
      </c>
      <c r="B950" s="112"/>
      <c r="C950" s="156"/>
      <c r="D950" s="108" t="s">
        <v>2150</v>
      </c>
      <c r="E950" s="108"/>
      <c r="F950" s="132"/>
      <c r="G950" s="119">
        <v>41244</v>
      </c>
      <c r="H950" s="133" t="s">
        <v>941</v>
      </c>
      <c r="I950" s="134">
        <v>1</v>
      </c>
      <c r="J950" s="135">
        <v>90600</v>
      </c>
      <c r="K950" s="136">
        <v>65854.53</v>
      </c>
      <c r="L950" s="137">
        <v>126140</v>
      </c>
      <c r="M950" s="138">
        <v>0.79</v>
      </c>
      <c r="N950" s="139">
        <v>99650</v>
      </c>
      <c r="O950" s="140"/>
      <c r="P950" s="141"/>
      <c r="Q950" s="142" t="s">
        <v>2080</v>
      </c>
    </row>
    <row r="951" ht="15.75" customHeight="1" spans="1:17">
      <c r="A951" s="115" t="s">
        <v>2161</v>
      </c>
      <c r="B951" s="112"/>
      <c r="C951" s="156"/>
      <c r="D951" s="108" t="s">
        <v>2162</v>
      </c>
      <c r="E951" s="108"/>
      <c r="F951" s="132"/>
      <c r="G951" s="119">
        <v>41671</v>
      </c>
      <c r="H951" s="133" t="s">
        <v>941</v>
      </c>
      <c r="I951" s="134">
        <v>1</v>
      </c>
      <c r="J951" s="135">
        <v>460077</v>
      </c>
      <c r="K951" s="136">
        <v>359914.3</v>
      </c>
      <c r="L951" s="137">
        <v>598880</v>
      </c>
      <c r="M951" s="138">
        <v>0.83</v>
      </c>
      <c r="N951" s="139">
        <v>497070</v>
      </c>
      <c r="O951" s="140"/>
      <c r="P951" s="141"/>
      <c r="Q951" s="142" t="s">
        <v>2080</v>
      </c>
    </row>
    <row r="952" ht="15.75" customHeight="1" spans="1:17">
      <c r="A952" s="115" t="s">
        <v>2163</v>
      </c>
      <c r="B952" s="112"/>
      <c r="C952" s="156"/>
      <c r="D952" s="108" t="s">
        <v>1270</v>
      </c>
      <c r="E952" s="108"/>
      <c r="F952" s="132"/>
      <c r="G952" s="119">
        <v>41487</v>
      </c>
      <c r="H952" s="133" t="s">
        <v>941</v>
      </c>
      <c r="I952" s="134">
        <v>1</v>
      </c>
      <c r="J952" s="135">
        <v>93000</v>
      </c>
      <c r="K952" s="136">
        <v>70544.07</v>
      </c>
      <c r="L952" s="137">
        <v>126320</v>
      </c>
      <c r="M952" s="138">
        <v>0.72</v>
      </c>
      <c r="N952" s="139">
        <v>90950</v>
      </c>
      <c r="O952" s="140"/>
      <c r="P952" s="141"/>
      <c r="Q952" s="142" t="s">
        <v>2080</v>
      </c>
    </row>
    <row r="953" ht="15.75" customHeight="1" spans="1:17">
      <c r="A953" s="115" t="s">
        <v>2164</v>
      </c>
      <c r="B953" s="112"/>
      <c r="C953" s="156"/>
      <c r="D953" s="108" t="s">
        <v>2165</v>
      </c>
      <c r="E953" s="108"/>
      <c r="F953" s="132"/>
      <c r="G953" s="119">
        <v>41821</v>
      </c>
      <c r="H953" s="133" t="s">
        <v>941</v>
      </c>
      <c r="I953" s="134">
        <v>1</v>
      </c>
      <c r="J953" s="135">
        <v>100777.91</v>
      </c>
      <c r="K953" s="136">
        <v>80832.41</v>
      </c>
      <c r="L953" s="137">
        <v>131180</v>
      </c>
      <c r="M953" s="138">
        <v>0.69</v>
      </c>
      <c r="N953" s="139">
        <v>90510</v>
      </c>
      <c r="O953" s="140"/>
      <c r="P953" s="141"/>
      <c r="Q953" s="142" t="s">
        <v>2080</v>
      </c>
    </row>
    <row r="954" ht="15.75" customHeight="1" spans="1:17">
      <c r="A954" s="115" t="s">
        <v>2166</v>
      </c>
      <c r="B954" s="112"/>
      <c r="C954" s="156"/>
      <c r="D954" s="108" t="s">
        <v>945</v>
      </c>
      <c r="E954" s="108"/>
      <c r="F954" s="132"/>
      <c r="G954" s="119">
        <v>41913</v>
      </c>
      <c r="H954" s="133" t="s">
        <v>941</v>
      </c>
      <c r="I954" s="134">
        <v>1</v>
      </c>
      <c r="J954" s="135">
        <v>38000</v>
      </c>
      <c r="K954" s="136">
        <v>30930.26</v>
      </c>
      <c r="L954" s="137">
        <v>49460</v>
      </c>
      <c r="M954" s="138">
        <v>0.78</v>
      </c>
      <c r="N954" s="139">
        <v>38580</v>
      </c>
      <c r="O954" s="140"/>
      <c r="P954" s="141"/>
      <c r="Q954" s="142" t="s">
        <v>2080</v>
      </c>
    </row>
    <row r="955" ht="15.75" customHeight="1" spans="1:17">
      <c r="A955" s="115" t="s">
        <v>2167</v>
      </c>
      <c r="B955" s="112"/>
      <c r="C955" s="156"/>
      <c r="D955" s="108" t="s">
        <v>949</v>
      </c>
      <c r="E955" s="108"/>
      <c r="F955" s="132"/>
      <c r="G955" s="119">
        <v>41904</v>
      </c>
      <c r="H955" s="133" t="s">
        <v>941</v>
      </c>
      <c r="I955" s="134">
        <v>1</v>
      </c>
      <c r="J955" s="135">
        <v>30000</v>
      </c>
      <c r="K955" s="136">
        <v>24300</v>
      </c>
      <c r="L955" s="137">
        <v>39050</v>
      </c>
      <c r="M955" s="138">
        <v>0.78</v>
      </c>
      <c r="N955" s="139">
        <v>30460</v>
      </c>
      <c r="O955" s="140"/>
      <c r="P955" s="141"/>
      <c r="Q955" s="143" t="s">
        <v>2080</v>
      </c>
    </row>
    <row r="956" ht="15.75" customHeight="1" spans="1:17">
      <c r="A956" s="115" t="s">
        <v>2168</v>
      </c>
      <c r="B956" s="112"/>
      <c r="C956" s="156"/>
      <c r="D956" s="108" t="s">
        <v>2169</v>
      </c>
      <c r="E956" s="108"/>
      <c r="F956" s="132"/>
      <c r="G956" s="119">
        <v>42553</v>
      </c>
      <c r="H956" s="133" t="s">
        <v>941</v>
      </c>
      <c r="I956" s="134">
        <v>1</v>
      </c>
      <c r="J956" s="135">
        <v>26609.6</v>
      </c>
      <c r="K956" s="136">
        <v>23871.02</v>
      </c>
      <c r="L956" s="137">
        <v>32830</v>
      </c>
      <c r="M956" s="138">
        <v>0.87</v>
      </c>
      <c r="N956" s="139">
        <v>28560</v>
      </c>
      <c r="O956" s="140"/>
      <c r="P956" s="141"/>
      <c r="Q956" s="142" t="s">
        <v>2080</v>
      </c>
    </row>
    <row r="957" ht="15.75" customHeight="1" spans="1:17">
      <c r="A957" s="115" t="s">
        <v>2170</v>
      </c>
      <c r="B957" s="112"/>
      <c r="C957" s="156"/>
      <c r="D957" s="108" t="s">
        <v>2171</v>
      </c>
      <c r="E957" s="108"/>
      <c r="F957" s="132"/>
      <c r="G957" s="119">
        <v>42553</v>
      </c>
      <c r="H957" s="133" t="s">
        <v>941</v>
      </c>
      <c r="I957" s="134">
        <v>1</v>
      </c>
      <c r="J957" s="135">
        <v>26853.41</v>
      </c>
      <c r="K957" s="136">
        <v>24089.87</v>
      </c>
      <c r="L957" s="137">
        <v>33130</v>
      </c>
      <c r="M957" s="138">
        <v>0.87</v>
      </c>
      <c r="N957" s="139">
        <v>28820</v>
      </c>
      <c r="O957" s="140"/>
      <c r="P957" s="141"/>
      <c r="Q957" s="142" t="s">
        <v>2080</v>
      </c>
    </row>
    <row r="958" ht="15.75" customHeight="1" spans="1:17">
      <c r="A958" s="115" t="s">
        <v>2172</v>
      </c>
      <c r="B958" s="112"/>
      <c r="C958" s="156"/>
      <c r="D958" s="108" t="s">
        <v>2173</v>
      </c>
      <c r="E958" s="108"/>
      <c r="F958" s="132"/>
      <c r="G958" s="119">
        <v>42668</v>
      </c>
      <c r="H958" s="133" t="s">
        <v>941</v>
      </c>
      <c r="I958" s="134">
        <v>1</v>
      </c>
      <c r="J958" s="135">
        <v>40000</v>
      </c>
      <c r="K958" s="136">
        <v>36358.41</v>
      </c>
      <c r="L958" s="137">
        <v>49350</v>
      </c>
      <c r="M958" s="138">
        <v>0.92</v>
      </c>
      <c r="N958" s="139">
        <v>45400</v>
      </c>
      <c r="O958" s="140"/>
      <c r="P958" s="141"/>
      <c r="Q958" s="142" t="s">
        <v>2080</v>
      </c>
    </row>
    <row r="959" ht="15.75" customHeight="1" spans="1:17">
      <c r="A959" s="115" t="s">
        <v>2174</v>
      </c>
      <c r="B959" s="112"/>
      <c r="C959" s="156"/>
      <c r="D959" s="108" t="s">
        <v>2175</v>
      </c>
      <c r="E959" s="108"/>
      <c r="F959" s="132"/>
      <c r="G959" s="119">
        <v>42755</v>
      </c>
      <c r="H959" s="133" t="s">
        <v>941</v>
      </c>
      <c r="I959" s="134">
        <v>1</v>
      </c>
      <c r="J959" s="135">
        <v>32020</v>
      </c>
      <c r="K959" s="136">
        <v>29485</v>
      </c>
      <c r="L959" s="137">
        <v>38420</v>
      </c>
      <c r="M959" s="138">
        <v>0.86</v>
      </c>
      <c r="N959" s="139">
        <v>33040</v>
      </c>
      <c r="O959" s="140"/>
      <c r="P959" s="141"/>
      <c r="Q959" s="142" t="s">
        <v>2080</v>
      </c>
    </row>
    <row r="960" ht="15.75" customHeight="1" spans="1:17">
      <c r="A960" s="115" t="s">
        <v>2176</v>
      </c>
      <c r="B960" s="112"/>
      <c r="C960" s="156"/>
      <c r="D960" s="108" t="s">
        <v>2177</v>
      </c>
      <c r="E960" s="108"/>
      <c r="F960" s="132"/>
      <c r="G960" s="119">
        <v>42755</v>
      </c>
      <c r="H960" s="133" t="s">
        <v>941</v>
      </c>
      <c r="I960" s="134">
        <v>1</v>
      </c>
      <c r="J960" s="135">
        <v>46129.7</v>
      </c>
      <c r="K960" s="136">
        <v>42477.7</v>
      </c>
      <c r="L960" s="137">
        <v>55350</v>
      </c>
      <c r="M960" s="138">
        <v>0.86</v>
      </c>
      <c r="N960" s="139">
        <v>47600</v>
      </c>
      <c r="O960" s="140"/>
      <c r="P960" s="141"/>
      <c r="Q960" s="142" t="s">
        <v>2080</v>
      </c>
    </row>
    <row r="961" ht="15.75" customHeight="1" spans="1:17">
      <c r="A961" s="115" t="s">
        <v>2178</v>
      </c>
      <c r="B961" s="112"/>
      <c r="C961" s="156"/>
      <c r="D961" s="108" t="s">
        <v>2179</v>
      </c>
      <c r="E961" s="108"/>
      <c r="F961" s="132"/>
      <c r="G961" s="119">
        <v>42755</v>
      </c>
      <c r="H961" s="133" t="s">
        <v>941</v>
      </c>
      <c r="I961" s="134">
        <v>1</v>
      </c>
      <c r="J961" s="135">
        <v>65651.08</v>
      </c>
      <c r="K961" s="136">
        <v>60453.68</v>
      </c>
      <c r="L961" s="137">
        <v>78770</v>
      </c>
      <c r="M961" s="138">
        <v>0.86</v>
      </c>
      <c r="N961" s="139">
        <v>67740</v>
      </c>
      <c r="O961" s="140"/>
      <c r="P961" s="141"/>
      <c r="Q961" s="142" t="s">
        <v>2080</v>
      </c>
    </row>
    <row r="962" ht="15.75" customHeight="1" spans="1:17">
      <c r="A962" s="115" t="s">
        <v>2180</v>
      </c>
      <c r="B962" s="112"/>
      <c r="C962" s="156"/>
      <c r="D962" s="108" t="s">
        <v>1278</v>
      </c>
      <c r="E962" s="108"/>
      <c r="F962" s="132"/>
      <c r="G962" s="119">
        <v>41672</v>
      </c>
      <c r="H962" s="133" t="s">
        <v>941</v>
      </c>
      <c r="I962" s="134">
        <v>1</v>
      </c>
      <c r="J962" s="135">
        <v>43914</v>
      </c>
      <c r="K962" s="136">
        <v>34353.35</v>
      </c>
      <c r="L962" s="137">
        <v>57160</v>
      </c>
      <c r="M962" s="138">
        <v>0.75</v>
      </c>
      <c r="N962" s="139">
        <v>42870</v>
      </c>
      <c r="O962" s="140"/>
      <c r="P962" s="141"/>
      <c r="Q962" s="142" t="s">
        <v>2080</v>
      </c>
    </row>
    <row r="963" ht="15.75" customHeight="1" spans="1:17">
      <c r="A963" s="115" t="s">
        <v>2181</v>
      </c>
      <c r="B963" s="112"/>
      <c r="C963" s="156"/>
      <c r="D963" s="108" t="s">
        <v>2182</v>
      </c>
      <c r="E963" s="108"/>
      <c r="F963" s="132"/>
      <c r="G963" s="119">
        <v>41760</v>
      </c>
      <c r="H963" s="133" t="s">
        <v>941</v>
      </c>
      <c r="I963" s="134">
        <v>1</v>
      </c>
      <c r="J963" s="135">
        <v>65000</v>
      </c>
      <c r="K963" s="136">
        <v>51620.92</v>
      </c>
      <c r="L963" s="137">
        <v>84610</v>
      </c>
      <c r="M963" s="138">
        <v>0.76</v>
      </c>
      <c r="N963" s="139">
        <v>64300</v>
      </c>
      <c r="O963" s="140"/>
      <c r="P963" s="141"/>
      <c r="Q963" s="142" t="s">
        <v>2080</v>
      </c>
    </row>
    <row r="964" ht="15.75" customHeight="1" spans="1:17">
      <c r="A964" s="115" t="s">
        <v>2183</v>
      </c>
      <c r="B964" s="112"/>
      <c r="C964" s="156"/>
      <c r="D964" s="108" t="s">
        <v>2184</v>
      </c>
      <c r="E964" s="108"/>
      <c r="F964" s="132"/>
      <c r="G964" s="119">
        <v>41760</v>
      </c>
      <c r="H964" s="133" t="s">
        <v>941</v>
      </c>
      <c r="I964" s="134">
        <v>1</v>
      </c>
      <c r="J964" s="135">
        <v>64349.86</v>
      </c>
      <c r="K964" s="136">
        <v>51104.42</v>
      </c>
      <c r="L964" s="137">
        <v>83760</v>
      </c>
      <c r="M964" s="138">
        <v>0.76</v>
      </c>
      <c r="N964" s="139">
        <v>63660</v>
      </c>
      <c r="O964" s="140"/>
      <c r="P964" s="141"/>
      <c r="Q964" s="142" t="s">
        <v>2080</v>
      </c>
    </row>
    <row r="965" ht="15.75" customHeight="1" spans="1:17">
      <c r="A965" s="115" t="s">
        <v>2185</v>
      </c>
      <c r="B965" s="112"/>
      <c r="C965" s="156"/>
      <c r="D965" s="108" t="s">
        <v>2186</v>
      </c>
      <c r="E965" s="108"/>
      <c r="F965" s="132"/>
      <c r="G965" s="119">
        <v>42370</v>
      </c>
      <c r="H965" s="133" t="s">
        <v>941</v>
      </c>
      <c r="I965" s="134">
        <v>1</v>
      </c>
      <c r="J965" s="135">
        <v>10500</v>
      </c>
      <c r="K965" s="136">
        <v>9170.08</v>
      </c>
      <c r="L965" s="137">
        <v>12960</v>
      </c>
      <c r="M965" s="138">
        <v>0.84</v>
      </c>
      <c r="N965" s="139">
        <v>10890</v>
      </c>
      <c r="O965" s="140"/>
      <c r="P965" s="141"/>
      <c r="Q965" s="142" t="s">
        <v>2080</v>
      </c>
    </row>
    <row r="966" ht="15.75" customHeight="1" spans="1:17">
      <c r="A966" s="115" t="s">
        <v>2187</v>
      </c>
      <c r="B966" s="112"/>
      <c r="C966" s="156"/>
      <c r="D966" s="108" t="s">
        <v>2188</v>
      </c>
      <c r="E966" s="108"/>
      <c r="F966" s="132"/>
      <c r="G966" s="119">
        <v>42473</v>
      </c>
      <c r="H966" s="133" t="s">
        <v>941</v>
      </c>
      <c r="I966" s="134">
        <v>1</v>
      </c>
      <c r="J966" s="135">
        <v>20000</v>
      </c>
      <c r="K966" s="136">
        <v>17704.07</v>
      </c>
      <c r="L966" s="137">
        <v>24680</v>
      </c>
      <c r="M966" s="138">
        <v>0.85</v>
      </c>
      <c r="N966" s="139">
        <v>20980</v>
      </c>
      <c r="O966" s="140"/>
      <c r="P966" s="141"/>
      <c r="Q966" s="142" t="s">
        <v>2080</v>
      </c>
    </row>
    <row r="967" ht="15.75" customHeight="1" spans="1:17">
      <c r="A967" s="115" t="s">
        <v>2189</v>
      </c>
      <c r="B967" s="112"/>
      <c r="C967" s="156"/>
      <c r="D967" s="108" t="s">
        <v>2190</v>
      </c>
      <c r="E967" s="108"/>
      <c r="F967" s="132"/>
      <c r="G967" s="119">
        <v>42491</v>
      </c>
      <c r="H967" s="133" t="s">
        <v>941</v>
      </c>
      <c r="I967" s="134">
        <v>1</v>
      </c>
      <c r="J967" s="135">
        <v>8007</v>
      </c>
      <c r="K967" s="136">
        <v>7119.68</v>
      </c>
      <c r="L967" s="137">
        <v>9880</v>
      </c>
      <c r="M967" s="138">
        <v>0.86</v>
      </c>
      <c r="N967" s="139">
        <v>8500</v>
      </c>
      <c r="O967" s="140"/>
      <c r="P967" s="141"/>
      <c r="Q967" s="142" t="s">
        <v>2080</v>
      </c>
    </row>
    <row r="968" ht="15.75" customHeight="1" spans="1:17">
      <c r="A968" s="115" t="s">
        <v>2191</v>
      </c>
      <c r="B968" s="112"/>
      <c r="C968" s="156"/>
      <c r="D968" s="108" t="s">
        <v>2192</v>
      </c>
      <c r="E968" s="108"/>
      <c r="F968" s="132"/>
      <c r="G968" s="119">
        <v>40897</v>
      </c>
      <c r="H968" s="133" t="s">
        <v>941</v>
      </c>
      <c r="I968" s="134">
        <v>1</v>
      </c>
      <c r="J968" s="135">
        <v>561177</v>
      </c>
      <c r="K968" s="136">
        <v>381249.27</v>
      </c>
      <c r="L968" s="137">
        <v>819400</v>
      </c>
      <c r="M968" s="138">
        <v>0.64</v>
      </c>
      <c r="N968" s="139">
        <v>524420</v>
      </c>
      <c r="O968" s="140"/>
      <c r="P968" s="141"/>
      <c r="Q968" s="142" t="s">
        <v>2080</v>
      </c>
    </row>
    <row r="969" ht="15.75" customHeight="1" spans="1:17">
      <c r="A969" s="115" t="s">
        <v>2193</v>
      </c>
      <c r="B969" s="112"/>
      <c r="C969" s="156"/>
      <c r="D969" s="108" t="s">
        <v>962</v>
      </c>
      <c r="E969" s="108"/>
      <c r="F969" s="132"/>
      <c r="G969" s="119">
        <v>40897</v>
      </c>
      <c r="H969" s="133" t="s">
        <v>941</v>
      </c>
      <c r="I969" s="134">
        <v>1</v>
      </c>
      <c r="J969" s="135">
        <v>812436</v>
      </c>
      <c r="K969" s="136">
        <v>551948.91</v>
      </c>
      <c r="L969" s="137">
        <v>1186280</v>
      </c>
      <c r="M969" s="138">
        <v>0.64</v>
      </c>
      <c r="N969" s="139">
        <v>759220</v>
      </c>
      <c r="O969" s="140"/>
      <c r="P969" s="141"/>
      <c r="Q969" s="142" t="s">
        <v>2080</v>
      </c>
    </row>
    <row r="970" ht="15.75" customHeight="1" spans="1:17">
      <c r="A970" s="115" t="s">
        <v>2194</v>
      </c>
      <c r="B970" s="112"/>
      <c r="C970" s="156"/>
      <c r="D970" s="108" t="s">
        <v>2136</v>
      </c>
      <c r="E970" s="108"/>
      <c r="F970" s="132"/>
      <c r="G970" s="119">
        <v>41306</v>
      </c>
      <c r="H970" s="133" t="s">
        <v>941</v>
      </c>
      <c r="I970" s="134">
        <v>1</v>
      </c>
      <c r="J970" s="135">
        <v>53392</v>
      </c>
      <c r="K970" s="136">
        <v>39232.22</v>
      </c>
      <c r="L970" s="137">
        <v>72520</v>
      </c>
      <c r="M970" s="138">
        <v>0.7</v>
      </c>
      <c r="N970" s="139">
        <v>50760</v>
      </c>
      <c r="O970" s="140"/>
      <c r="P970" s="141"/>
      <c r="Q970" s="142" t="s">
        <v>2080</v>
      </c>
    </row>
    <row r="971" ht="15.75" customHeight="1" spans="1:17">
      <c r="A971" s="115" t="s">
        <v>2195</v>
      </c>
      <c r="B971" s="112"/>
      <c r="C971" s="156"/>
      <c r="D971" s="108" t="s">
        <v>2192</v>
      </c>
      <c r="E971" s="108"/>
      <c r="F971" s="132"/>
      <c r="G971" s="119">
        <v>41023</v>
      </c>
      <c r="H971" s="133" t="s">
        <v>941</v>
      </c>
      <c r="I971" s="134">
        <v>1</v>
      </c>
      <c r="J971" s="135">
        <v>498823</v>
      </c>
      <c r="K971" s="136">
        <v>346785.73</v>
      </c>
      <c r="L971" s="137">
        <v>694480</v>
      </c>
      <c r="M971" s="138">
        <v>0.65</v>
      </c>
      <c r="N971" s="139">
        <v>451410</v>
      </c>
      <c r="O971" s="140"/>
      <c r="P971" s="141"/>
      <c r="Q971" s="142" t="s">
        <v>2080</v>
      </c>
    </row>
    <row r="972" ht="15.75" customHeight="1" spans="1:17">
      <c r="A972" s="115" t="s">
        <v>2196</v>
      </c>
      <c r="B972" s="112"/>
      <c r="C972" s="156"/>
      <c r="D972" s="108" t="s">
        <v>962</v>
      </c>
      <c r="E972" s="108"/>
      <c r="F972" s="132"/>
      <c r="G972" s="119">
        <v>41023</v>
      </c>
      <c r="H972" s="133" t="s">
        <v>941</v>
      </c>
      <c r="I972" s="134">
        <v>1</v>
      </c>
      <c r="J972" s="135">
        <v>722164</v>
      </c>
      <c r="K972" s="136">
        <v>502054.11</v>
      </c>
      <c r="L972" s="137">
        <v>1005420</v>
      </c>
      <c r="M972" s="138">
        <v>0.65</v>
      </c>
      <c r="N972" s="139">
        <v>653520</v>
      </c>
      <c r="O972" s="140"/>
      <c r="P972" s="141"/>
      <c r="Q972" s="143" t="s">
        <v>2080</v>
      </c>
    </row>
    <row r="973" ht="15.75" customHeight="1" spans="1:17">
      <c r="A973" s="115" t="s">
        <v>2197</v>
      </c>
      <c r="B973" s="112"/>
      <c r="C973" s="156"/>
      <c r="D973" s="108" t="s">
        <v>1074</v>
      </c>
      <c r="E973" s="108"/>
      <c r="F973" s="132"/>
      <c r="G973" s="119">
        <v>41306</v>
      </c>
      <c r="H973" s="133" t="s">
        <v>941</v>
      </c>
      <c r="I973" s="134">
        <v>1</v>
      </c>
      <c r="J973" s="135">
        <v>129576</v>
      </c>
      <c r="K973" s="136">
        <v>95211.03</v>
      </c>
      <c r="L973" s="137">
        <v>176000</v>
      </c>
      <c r="M973" s="138">
        <v>0.7</v>
      </c>
      <c r="N973" s="139">
        <v>123200</v>
      </c>
      <c r="O973" s="140"/>
      <c r="P973" s="141"/>
      <c r="Q973" s="142" t="s">
        <v>2080</v>
      </c>
    </row>
    <row r="974" ht="15.75" customHeight="1" spans="1:17">
      <c r="A974" s="115" t="s">
        <v>2198</v>
      </c>
      <c r="B974" s="112"/>
      <c r="C974" s="156"/>
      <c r="D974" s="108" t="s">
        <v>1455</v>
      </c>
      <c r="E974" s="108"/>
      <c r="F974" s="132"/>
      <c r="G974" s="119">
        <v>41904</v>
      </c>
      <c r="H974" s="133" t="s">
        <v>941</v>
      </c>
      <c r="I974" s="134">
        <v>1</v>
      </c>
      <c r="J974" s="135">
        <v>101845</v>
      </c>
      <c r="K974" s="136">
        <v>82494.28</v>
      </c>
      <c r="L974" s="137">
        <v>132570</v>
      </c>
      <c r="M974" s="138">
        <v>0.78</v>
      </c>
      <c r="N974" s="139">
        <v>103400</v>
      </c>
      <c r="O974" s="140"/>
      <c r="P974" s="141"/>
      <c r="Q974" s="142" t="s">
        <v>2080</v>
      </c>
    </row>
    <row r="975" ht="15.75" customHeight="1" spans="1:17">
      <c r="A975" s="115" t="s">
        <v>2199</v>
      </c>
      <c r="B975" s="112"/>
      <c r="C975" s="156"/>
      <c r="D975" s="108" t="s">
        <v>2200</v>
      </c>
      <c r="E975" s="108"/>
      <c r="F975" s="132"/>
      <c r="G975" s="119">
        <v>41904</v>
      </c>
      <c r="H975" s="133" t="s">
        <v>941</v>
      </c>
      <c r="I975" s="134">
        <v>1</v>
      </c>
      <c r="J975" s="135">
        <v>56913</v>
      </c>
      <c r="K975" s="136">
        <v>46099.56</v>
      </c>
      <c r="L975" s="137">
        <v>74080</v>
      </c>
      <c r="M975" s="138">
        <v>0.78</v>
      </c>
      <c r="N975" s="139">
        <v>57780</v>
      </c>
      <c r="O975" s="140"/>
      <c r="P975" s="141"/>
      <c r="Q975" s="142" t="s">
        <v>2080</v>
      </c>
    </row>
    <row r="976" ht="15.75" customHeight="1" spans="1:17">
      <c r="A976" s="115" t="s">
        <v>2201</v>
      </c>
      <c r="B976" s="112"/>
      <c r="C976" s="156"/>
      <c r="D976" s="108" t="s">
        <v>2202</v>
      </c>
      <c r="E976" s="108"/>
      <c r="F976" s="132"/>
      <c r="G976" s="119">
        <v>43159</v>
      </c>
      <c r="H976" s="133" t="s">
        <v>941</v>
      </c>
      <c r="I976" s="134">
        <v>1</v>
      </c>
      <c r="J976" s="135">
        <v>84498.19</v>
      </c>
      <c r="K976" s="136">
        <v>82156.9</v>
      </c>
      <c r="L976" s="137">
        <v>100430</v>
      </c>
      <c r="M976" s="138">
        <v>0.95</v>
      </c>
      <c r="N976" s="139">
        <v>95410</v>
      </c>
      <c r="O976" s="140"/>
      <c r="P976" s="141"/>
      <c r="Q976" s="142" t="s">
        <v>2203</v>
      </c>
    </row>
    <row r="977" ht="15.75" customHeight="1" spans="1:20">
      <c r="A977" s="115" t="s">
        <v>2204</v>
      </c>
      <c r="B977" s="112"/>
      <c r="C977" s="159"/>
      <c r="D977" s="108" t="s">
        <v>2205</v>
      </c>
      <c r="E977" s="108"/>
      <c r="F977" s="132"/>
      <c r="G977" s="119">
        <v>43373</v>
      </c>
      <c r="H977" s="133" t="s">
        <v>941</v>
      </c>
      <c r="I977" s="134">
        <v>1</v>
      </c>
      <c r="J977" s="135">
        <v>534764.12</v>
      </c>
      <c r="K977" s="136">
        <v>534764.12</v>
      </c>
      <c r="L977" s="137">
        <v>635560</v>
      </c>
      <c r="M977" s="138">
        <v>0.98</v>
      </c>
      <c r="N977" s="139">
        <v>622850</v>
      </c>
      <c r="O977" s="140"/>
      <c r="P977" s="141"/>
      <c r="Q977" s="142" t="s">
        <v>2203</v>
      </c>
    </row>
    <row r="978" s="77" customFormat="1" ht="15.75" customHeight="1" spans="1:20">
      <c r="A978" s="115" t="s">
        <v>2206</v>
      </c>
      <c r="B978" s="163"/>
      <c r="C978" s="163"/>
      <c r="D978" s="146" t="s">
        <v>2207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2208</v>
      </c>
      <c r="B979" s="116" t="s">
        <v>2209</v>
      </c>
      <c r="C979" s="117" t="s">
        <v>2210</v>
      </c>
      <c r="D979" s="170" t="s">
        <v>847</v>
      </c>
      <c r="E979" s="17">
        <v>1</v>
      </c>
      <c r="F979" s="14" t="s">
        <v>839</v>
      </c>
      <c r="G979" s="119">
        <v>39173</v>
      </c>
      <c r="H979" s="61" t="s">
        <v>840</v>
      </c>
      <c r="I979" s="120">
        <v>306</v>
      </c>
      <c r="J979" s="121">
        <v>17529625.38</v>
      </c>
      <c r="K979" s="161">
        <v>10309818.72</v>
      </c>
      <c r="L979" s="122">
        <v>207880</v>
      </c>
      <c r="M979" s="123">
        <v>0.57</v>
      </c>
      <c r="N979" s="122">
        <v>118490</v>
      </c>
      <c r="O979" s="124"/>
      <c r="P979" s="125">
        <f t="shared" ref="P979:P1042" si="17">L979/I979</f>
        <v>679</v>
      </c>
      <c r="Q979" s="126" t="s">
        <v>2211</v>
      </c>
    </row>
    <row r="980" s="2" customFormat="1" ht="15.75" customHeight="1" spans="1:20">
      <c r="A980" s="115" t="s">
        <v>2212</v>
      </c>
      <c r="B980" s="116"/>
      <c r="C980" s="128"/>
      <c r="D980" s="170" t="s">
        <v>847</v>
      </c>
      <c r="E980" s="17">
        <v>2</v>
      </c>
      <c r="F980" s="14" t="s">
        <v>839</v>
      </c>
      <c r="G980" s="119">
        <v>39173</v>
      </c>
      <c r="H980" s="61" t="s">
        <v>840</v>
      </c>
      <c r="I980" s="120">
        <v>306</v>
      </c>
      <c r="J980" s="129"/>
      <c r="K980" s="129"/>
      <c r="L980" s="122">
        <v>207880</v>
      </c>
      <c r="M980" s="123">
        <v>0.57</v>
      </c>
      <c r="N980" s="122">
        <v>118490</v>
      </c>
      <c r="O980" s="124"/>
      <c r="P980" s="125">
        <f t="shared" si="17"/>
        <v>679</v>
      </c>
      <c r="Q980" s="126" t="s">
        <v>2211</v>
      </c>
      <c r="T980" s="162" t="s">
        <v>2213</v>
      </c>
    </row>
    <row r="981" s="2" customFormat="1" ht="15.75" customHeight="1" spans="1:20">
      <c r="A981" s="115" t="s">
        <v>2214</v>
      </c>
      <c r="B981" s="116"/>
      <c r="C981" s="128"/>
      <c r="D981" s="170" t="s">
        <v>847</v>
      </c>
      <c r="E981" s="17">
        <v>3</v>
      </c>
      <c r="F981" s="14" t="s">
        <v>839</v>
      </c>
      <c r="G981" s="119">
        <v>39173</v>
      </c>
      <c r="H981" s="61" t="s">
        <v>840</v>
      </c>
      <c r="I981" s="120">
        <v>306</v>
      </c>
      <c r="J981" s="129"/>
      <c r="K981" s="129"/>
      <c r="L981" s="122">
        <v>207880</v>
      </c>
      <c r="M981" s="123">
        <v>0.57</v>
      </c>
      <c r="N981" s="122">
        <v>118490</v>
      </c>
      <c r="O981" s="124"/>
      <c r="P981" s="125">
        <f t="shared" si="17"/>
        <v>679</v>
      </c>
      <c r="Q981" s="126" t="s">
        <v>2211</v>
      </c>
      <c r="T981" s="162"/>
    </row>
    <row r="982" s="2" customFormat="1" ht="15.75" customHeight="1" spans="1:20">
      <c r="A982" s="115" t="s">
        <v>2215</v>
      </c>
      <c r="B982" s="116"/>
      <c r="C982" s="128"/>
      <c r="D982" s="170" t="s">
        <v>847</v>
      </c>
      <c r="E982" s="17">
        <v>4</v>
      </c>
      <c r="F982" s="14" t="s">
        <v>839</v>
      </c>
      <c r="G982" s="119">
        <v>39173</v>
      </c>
      <c r="H982" s="61" t="s">
        <v>840</v>
      </c>
      <c r="I982" s="120">
        <v>306</v>
      </c>
      <c r="J982" s="129"/>
      <c r="K982" s="129"/>
      <c r="L982" s="122">
        <v>207880</v>
      </c>
      <c r="M982" s="123">
        <v>0.57</v>
      </c>
      <c r="N982" s="122">
        <v>118490</v>
      </c>
      <c r="O982" s="124"/>
      <c r="P982" s="125">
        <f t="shared" si="17"/>
        <v>679</v>
      </c>
      <c r="Q982" s="126" t="s">
        <v>2211</v>
      </c>
      <c r="T982" s="162"/>
    </row>
    <row r="983" s="2" customFormat="1" ht="15.75" customHeight="1" spans="1:20">
      <c r="A983" s="115" t="s">
        <v>2216</v>
      </c>
      <c r="B983" s="116"/>
      <c r="C983" s="128"/>
      <c r="D983" s="170" t="s">
        <v>847</v>
      </c>
      <c r="E983" s="17">
        <v>5</v>
      </c>
      <c r="F983" s="14" t="s">
        <v>839</v>
      </c>
      <c r="G983" s="119">
        <v>39173</v>
      </c>
      <c r="H983" s="61" t="s">
        <v>840</v>
      </c>
      <c r="I983" s="120">
        <v>306</v>
      </c>
      <c r="J983" s="129"/>
      <c r="K983" s="129"/>
      <c r="L983" s="122">
        <v>207880</v>
      </c>
      <c r="M983" s="123">
        <v>0.57</v>
      </c>
      <c r="N983" s="122">
        <v>118490</v>
      </c>
      <c r="O983" s="124"/>
      <c r="P983" s="125">
        <f t="shared" si="17"/>
        <v>679</v>
      </c>
      <c r="Q983" s="126" t="s">
        <v>2211</v>
      </c>
      <c r="T983" s="162"/>
    </row>
    <row r="984" s="2" customFormat="1" ht="15.75" customHeight="1" spans="1:20">
      <c r="A984" s="115" t="s">
        <v>2217</v>
      </c>
      <c r="B984" s="116"/>
      <c r="C984" s="128"/>
      <c r="D984" s="170" t="s">
        <v>847</v>
      </c>
      <c r="E984" s="17">
        <v>6</v>
      </c>
      <c r="F984" s="14" t="s">
        <v>839</v>
      </c>
      <c r="G984" s="119">
        <v>39173</v>
      </c>
      <c r="H984" s="61" t="s">
        <v>840</v>
      </c>
      <c r="I984" s="120">
        <v>306</v>
      </c>
      <c r="J984" s="129"/>
      <c r="K984" s="129"/>
      <c r="L984" s="122">
        <v>207880</v>
      </c>
      <c r="M984" s="123">
        <v>0.57</v>
      </c>
      <c r="N984" s="122">
        <v>118490</v>
      </c>
      <c r="O984" s="124"/>
      <c r="P984" s="125">
        <f t="shared" si="17"/>
        <v>679</v>
      </c>
      <c r="Q984" s="126" t="s">
        <v>2211</v>
      </c>
      <c r="T984" s="162"/>
    </row>
    <row r="985" s="2" customFormat="1" ht="15.75" customHeight="1" spans="1:20">
      <c r="A985" s="115" t="s">
        <v>2218</v>
      </c>
      <c r="B985" s="116"/>
      <c r="C985" s="128"/>
      <c r="D985" s="170" t="s">
        <v>847</v>
      </c>
      <c r="E985" s="17">
        <v>7</v>
      </c>
      <c r="F985" s="14" t="s">
        <v>839</v>
      </c>
      <c r="G985" s="119">
        <v>39173</v>
      </c>
      <c r="H985" s="61" t="s">
        <v>840</v>
      </c>
      <c r="I985" s="120">
        <v>306</v>
      </c>
      <c r="J985" s="129"/>
      <c r="K985" s="129"/>
      <c r="L985" s="122">
        <v>207880</v>
      </c>
      <c r="M985" s="123">
        <v>0.57</v>
      </c>
      <c r="N985" s="122">
        <v>118490</v>
      </c>
      <c r="O985" s="124"/>
      <c r="P985" s="125">
        <f t="shared" si="17"/>
        <v>679</v>
      </c>
      <c r="Q985" s="126" t="s">
        <v>2211</v>
      </c>
      <c r="T985" s="162"/>
    </row>
    <row r="986" s="2" customFormat="1" ht="15.75" customHeight="1" spans="1:20">
      <c r="A986" s="115" t="s">
        <v>2219</v>
      </c>
      <c r="B986" s="116"/>
      <c r="C986" s="128"/>
      <c r="D986" s="170" t="s">
        <v>847</v>
      </c>
      <c r="E986" s="17">
        <v>8</v>
      </c>
      <c r="F986" s="14" t="s">
        <v>839</v>
      </c>
      <c r="G986" s="119">
        <v>39173</v>
      </c>
      <c r="H986" s="61" t="s">
        <v>840</v>
      </c>
      <c r="I986" s="120">
        <v>306</v>
      </c>
      <c r="J986" s="129"/>
      <c r="K986" s="129"/>
      <c r="L986" s="122">
        <v>207880</v>
      </c>
      <c r="M986" s="123">
        <v>0.57</v>
      </c>
      <c r="N986" s="122">
        <v>118490</v>
      </c>
      <c r="O986" s="124"/>
      <c r="P986" s="125">
        <f t="shared" si="17"/>
        <v>679</v>
      </c>
      <c r="Q986" s="126" t="s">
        <v>2211</v>
      </c>
      <c r="T986" s="162"/>
    </row>
    <row r="987" s="2" customFormat="1" ht="15.75" customHeight="1" spans="1:20">
      <c r="A987" s="115" t="s">
        <v>2220</v>
      </c>
      <c r="B987" s="116"/>
      <c r="C987" s="128"/>
      <c r="D987" s="170" t="s">
        <v>847</v>
      </c>
      <c r="E987" s="17">
        <v>9</v>
      </c>
      <c r="F987" s="14" t="s">
        <v>839</v>
      </c>
      <c r="G987" s="119">
        <v>39173</v>
      </c>
      <c r="H987" s="61" t="s">
        <v>840</v>
      </c>
      <c r="I987" s="120">
        <v>306</v>
      </c>
      <c r="J987" s="129"/>
      <c r="K987" s="129"/>
      <c r="L987" s="122">
        <v>207880</v>
      </c>
      <c r="M987" s="123">
        <v>0.57</v>
      </c>
      <c r="N987" s="122">
        <v>118490</v>
      </c>
      <c r="O987" s="124"/>
      <c r="P987" s="125">
        <f t="shared" si="17"/>
        <v>679</v>
      </c>
      <c r="Q987" s="126" t="s">
        <v>2211</v>
      </c>
      <c r="T987" s="162"/>
    </row>
    <row r="988" s="2" customFormat="1" ht="15.75" customHeight="1" spans="1:20">
      <c r="A988" s="115" t="s">
        <v>2221</v>
      </c>
      <c r="B988" s="116"/>
      <c r="C988" s="128"/>
      <c r="D988" s="170" t="s">
        <v>847</v>
      </c>
      <c r="E988" s="17">
        <v>10</v>
      </c>
      <c r="F988" s="14" t="s">
        <v>839</v>
      </c>
      <c r="G988" s="119">
        <v>39173</v>
      </c>
      <c r="H988" s="61" t="s">
        <v>840</v>
      </c>
      <c r="I988" s="120">
        <v>306</v>
      </c>
      <c r="J988" s="129"/>
      <c r="K988" s="129"/>
      <c r="L988" s="122">
        <v>207880</v>
      </c>
      <c r="M988" s="123">
        <v>0.57</v>
      </c>
      <c r="N988" s="122">
        <v>118490</v>
      </c>
      <c r="O988" s="124"/>
      <c r="P988" s="125">
        <f t="shared" si="17"/>
        <v>679</v>
      </c>
      <c r="Q988" s="126" t="s">
        <v>2211</v>
      </c>
    </row>
    <row r="989" s="75" customFormat="1" ht="15.75" customHeight="1" spans="1:20">
      <c r="A989" s="115" t="s">
        <v>2222</v>
      </c>
      <c r="B989" s="116"/>
      <c r="C989" s="128"/>
      <c r="D989" s="170" t="s">
        <v>847</v>
      </c>
      <c r="E989" s="17">
        <v>11</v>
      </c>
      <c r="F989" s="14" t="s">
        <v>839</v>
      </c>
      <c r="G989" s="119">
        <v>39173</v>
      </c>
      <c r="H989" s="61" t="s">
        <v>840</v>
      </c>
      <c r="I989" s="120">
        <v>306</v>
      </c>
      <c r="J989" s="129"/>
      <c r="K989" s="129"/>
      <c r="L989" s="122">
        <v>207880</v>
      </c>
      <c r="M989" s="123">
        <v>0.57</v>
      </c>
      <c r="N989" s="122">
        <v>118490</v>
      </c>
      <c r="O989" s="124"/>
      <c r="P989" s="125">
        <f t="shared" si="17"/>
        <v>679</v>
      </c>
      <c r="Q989" s="126" t="s">
        <v>2211</v>
      </c>
    </row>
    <row r="990" s="2" customFormat="1" ht="15.75" customHeight="1" spans="1:20">
      <c r="A990" s="115" t="s">
        <v>2223</v>
      </c>
      <c r="B990" s="116"/>
      <c r="C990" s="128"/>
      <c r="D990" s="170" t="s">
        <v>847</v>
      </c>
      <c r="E990" s="17">
        <v>12</v>
      </c>
      <c r="F990" s="14" t="s">
        <v>839</v>
      </c>
      <c r="G990" s="119">
        <v>39173</v>
      </c>
      <c r="H990" s="61" t="s">
        <v>840</v>
      </c>
      <c r="I990" s="120">
        <v>306</v>
      </c>
      <c r="J990" s="129"/>
      <c r="K990" s="129"/>
      <c r="L990" s="122">
        <v>207880</v>
      </c>
      <c r="M990" s="123">
        <v>0.57</v>
      </c>
      <c r="N990" s="122">
        <v>118490</v>
      </c>
      <c r="O990" s="124"/>
      <c r="P990" s="125">
        <f t="shared" si="17"/>
        <v>679</v>
      </c>
      <c r="Q990" s="126" t="s">
        <v>2211</v>
      </c>
    </row>
    <row r="991" s="2" customFormat="1" ht="15.75" customHeight="1" spans="1:20">
      <c r="A991" s="115" t="s">
        <v>2224</v>
      </c>
      <c r="B991" s="116"/>
      <c r="C991" s="128"/>
      <c r="D991" s="170" t="s">
        <v>847</v>
      </c>
      <c r="E991" s="17">
        <v>13</v>
      </c>
      <c r="F991" s="14" t="s">
        <v>839</v>
      </c>
      <c r="G991" s="119">
        <v>39173</v>
      </c>
      <c r="H991" s="61" t="s">
        <v>840</v>
      </c>
      <c r="I991" s="120">
        <v>306</v>
      </c>
      <c r="J991" s="129"/>
      <c r="K991" s="129"/>
      <c r="L991" s="122">
        <v>207880</v>
      </c>
      <c r="M991" s="123">
        <v>0.57</v>
      </c>
      <c r="N991" s="122">
        <v>118490</v>
      </c>
      <c r="O991" s="124"/>
      <c r="P991" s="125">
        <f t="shared" si="17"/>
        <v>679</v>
      </c>
      <c r="Q991" s="126" t="s">
        <v>2211</v>
      </c>
    </row>
    <row r="992" s="3" customFormat="1" ht="15.75" customHeight="1" spans="1:20">
      <c r="A992" s="115" t="s">
        <v>2225</v>
      </c>
      <c r="B992" s="116"/>
      <c r="C992" s="128"/>
      <c r="D992" s="170" t="s">
        <v>847</v>
      </c>
      <c r="E992" s="17">
        <v>14</v>
      </c>
      <c r="F992" s="14" t="s">
        <v>839</v>
      </c>
      <c r="G992" s="119">
        <v>39173</v>
      </c>
      <c r="H992" s="61" t="s">
        <v>840</v>
      </c>
      <c r="I992" s="120">
        <v>306</v>
      </c>
      <c r="J992" s="129"/>
      <c r="K992" s="129"/>
      <c r="L992" s="122">
        <v>207880</v>
      </c>
      <c r="M992" s="123">
        <v>0.57</v>
      </c>
      <c r="N992" s="122">
        <v>118490</v>
      </c>
      <c r="O992" s="124"/>
      <c r="P992" s="125">
        <f t="shared" si="17"/>
        <v>679</v>
      </c>
      <c r="Q992" s="126" t="s">
        <v>2211</v>
      </c>
    </row>
    <row r="993" s="78" customFormat="1" ht="15.75" customHeight="1" spans="1:17">
      <c r="A993" s="115" t="s">
        <v>2226</v>
      </c>
      <c r="B993" s="116"/>
      <c r="C993" s="128"/>
      <c r="D993" s="170" t="s">
        <v>847</v>
      </c>
      <c r="E993" s="17">
        <v>15</v>
      </c>
      <c r="F993" s="14" t="s">
        <v>839</v>
      </c>
      <c r="G993" s="119">
        <v>39173</v>
      </c>
      <c r="H993" s="61" t="s">
        <v>840</v>
      </c>
      <c r="I993" s="120">
        <v>306</v>
      </c>
      <c r="J993" s="129"/>
      <c r="K993" s="129"/>
      <c r="L993" s="122">
        <v>207880</v>
      </c>
      <c r="M993" s="123">
        <v>0.57</v>
      </c>
      <c r="N993" s="122">
        <v>118490</v>
      </c>
      <c r="O993" s="124"/>
      <c r="P993" s="125">
        <f t="shared" si="17"/>
        <v>679</v>
      </c>
      <c r="Q993" s="126" t="s">
        <v>2211</v>
      </c>
    </row>
    <row r="994" s="3" customFormat="1" ht="15.75" customHeight="1" spans="1:17">
      <c r="A994" s="115" t="s">
        <v>2227</v>
      </c>
      <c r="B994" s="116"/>
      <c r="C994" s="128"/>
      <c r="D994" s="170" t="s">
        <v>847</v>
      </c>
      <c r="E994" s="17">
        <v>16</v>
      </c>
      <c r="F994" s="14" t="s">
        <v>839</v>
      </c>
      <c r="G994" s="119">
        <v>39173</v>
      </c>
      <c r="H994" s="61" t="s">
        <v>840</v>
      </c>
      <c r="I994" s="120">
        <v>306</v>
      </c>
      <c r="J994" s="129"/>
      <c r="K994" s="129"/>
      <c r="L994" s="122">
        <v>207880</v>
      </c>
      <c r="M994" s="123">
        <v>0.57</v>
      </c>
      <c r="N994" s="122">
        <v>118490</v>
      </c>
      <c r="O994" s="124"/>
      <c r="P994" s="125">
        <f t="shared" si="17"/>
        <v>679</v>
      </c>
      <c r="Q994" s="126" t="s">
        <v>2211</v>
      </c>
    </row>
    <row r="995" s="3" customFormat="1" ht="15.75" customHeight="1" spans="1:17">
      <c r="A995" s="115" t="s">
        <v>2228</v>
      </c>
      <c r="B995" s="116"/>
      <c r="C995" s="128"/>
      <c r="D995" s="170" t="s">
        <v>847</v>
      </c>
      <c r="E995" s="17">
        <v>17</v>
      </c>
      <c r="F995" s="14" t="s">
        <v>839</v>
      </c>
      <c r="G995" s="119">
        <v>39173</v>
      </c>
      <c r="H995" s="61" t="s">
        <v>840</v>
      </c>
      <c r="I995" s="120">
        <v>306</v>
      </c>
      <c r="J995" s="129"/>
      <c r="K995" s="129"/>
      <c r="L995" s="122">
        <v>207880</v>
      </c>
      <c r="M995" s="123">
        <v>0.57</v>
      </c>
      <c r="N995" s="122">
        <v>118490</v>
      </c>
      <c r="O995" s="124"/>
      <c r="P995" s="125">
        <f t="shared" si="17"/>
        <v>679</v>
      </c>
      <c r="Q995" s="126" t="s">
        <v>2211</v>
      </c>
    </row>
    <row r="996" s="3" customFormat="1" ht="15.75" customHeight="1" spans="1:17">
      <c r="A996" s="115" t="s">
        <v>2229</v>
      </c>
      <c r="B996" s="116"/>
      <c r="C996" s="128"/>
      <c r="D996" s="170" t="s">
        <v>847</v>
      </c>
      <c r="E996" s="17">
        <v>18</v>
      </c>
      <c r="F996" s="14" t="s">
        <v>839</v>
      </c>
      <c r="G996" s="119">
        <v>39173</v>
      </c>
      <c r="H996" s="61" t="s">
        <v>840</v>
      </c>
      <c r="I996" s="120">
        <v>306</v>
      </c>
      <c r="J996" s="129"/>
      <c r="K996" s="129"/>
      <c r="L996" s="122">
        <v>207880</v>
      </c>
      <c r="M996" s="123">
        <v>0.57</v>
      </c>
      <c r="N996" s="122">
        <v>118490</v>
      </c>
      <c r="O996" s="124"/>
      <c r="P996" s="125">
        <f t="shared" si="17"/>
        <v>679</v>
      </c>
      <c r="Q996" s="126" t="s">
        <v>2211</v>
      </c>
    </row>
    <row r="997" s="3" customFormat="1" ht="15.75" customHeight="1" spans="1:17">
      <c r="A997" s="115" t="s">
        <v>2230</v>
      </c>
      <c r="B997" s="116"/>
      <c r="C997" s="128"/>
      <c r="D997" s="170" t="s">
        <v>847</v>
      </c>
      <c r="E997" s="17">
        <v>19</v>
      </c>
      <c r="F997" s="14" t="s">
        <v>839</v>
      </c>
      <c r="G997" s="119">
        <v>39173</v>
      </c>
      <c r="H997" s="61" t="s">
        <v>840</v>
      </c>
      <c r="I997" s="120">
        <v>306</v>
      </c>
      <c r="J997" s="129"/>
      <c r="K997" s="129"/>
      <c r="L997" s="122">
        <v>207880</v>
      </c>
      <c r="M997" s="123">
        <v>0.57</v>
      </c>
      <c r="N997" s="122">
        <v>118490</v>
      </c>
      <c r="O997" s="124"/>
      <c r="P997" s="125">
        <f t="shared" si="17"/>
        <v>679</v>
      </c>
      <c r="Q997" s="126" t="s">
        <v>2211</v>
      </c>
    </row>
    <row r="998" s="3" customFormat="1" ht="15.75" customHeight="1" spans="1:17">
      <c r="A998" s="115" t="s">
        <v>2231</v>
      </c>
      <c r="B998" s="116"/>
      <c r="C998" s="128"/>
      <c r="D998" s="170" t="s">
        <v>847</v>
      </c>
      <c r="E998" s="17">
        <v>20</v>
      </c>
      <c r="F998" s="14" t="s">
        <v>839</v>
      </c>
      <c r="G998" s="119">
        <v>39173</v>
      </c>
      <c r="H998" s="61" t="s">
        <v>840</v>
      </c>
      <c r="I998" s="120">
        <v>306</v>
      </c>
      <c r="J998" s="129"/>
      <c r="K998" s="129"/>
      <c r="L998" s="122">
        <v>207880</v>
      </c>
      <c r="M998" s="123">
        <v>0.57</v>
      </c>
      <c r="N998" s="122">
        <v>118490</v>
      </c>
      <c r="O998" s="124"/>
      <c r="P998" s="125">
        <f t="shared" si="17"/>
        <v>679</v>
      </c>
      <c r="Q998" s="126" t="s">
        <v>2211</v>
      </c>
    </row>
    <row r="999" s="3" customFormat="1" ht="15.75" customHeight="1" spans="1:17">
      <c r="A999" s="115" t="s">
        <v>2232</v>
      </c>
      <c r="B999" s="116"/>
      <c r="C999" s="128"/>
      <c r="D999" s="170" t="s">
        <v>847</v>
      </c>
      <c r="E999" s="17">
        <v>21</v>
      </c>
      <c r="F999" s="14" t="s">
        <v>839</v>
      </c>
      <c r="G999" s="119">
        <v>39173</v>
      </c>
      <c r="H999" s="61" t="s">
        <v>840</v>
      </c>
      <c r="I999" s="120">
        <v>306</v>
      </c>
      <c r="J999" s="129"/>
      <c r="K999" s="129"/>
      <c r="L999" s="122">
        <v>207880</v>
      </c>
      <c r="M999" s="123">
        <v>0.57</v>
      </c>
      <c r="N999" s="122">
        <v>118490</v>
      </c>
      <c r="O999" s="124"/>
      <c r="P999" s="125">
        <f t="shared" si="17"/>
        <v>679</v>
      </c>
      <c r="Q999" s="126" t="s">
        <v>2211</v>
      </c>
    </row>
    <row r="1000" s="3" customFormat="1" ht="15.75" customHeight="1" spans="1:17">
      <c r="A1000" s="115" t="s">
        <v>2233</v>
      </c>
      <c r="B1000" s="116"/>
      <c r="C1000" s="128"/>
      <c r="D1000" s="170" t="s">
        <v>847</v>
      </c>
      <c r="E1000" s="17">
        <v>22</v>
      </c>
      <c r="F1000" s="14" t="s">
        <v>839</v>
      </c>
      <c r="G1000" s="119">
        <v>39173</v>
      </c>
      <c r="H1000" s="61" t="s">
        <v>840</v>
      </c>
      <c r="I1000" s="120">
        <v>306</v>
      </c>
      <c r="J1000" s="129"/>
      <c r="K1000" s="129"/>
      <c r="L1000" s="122">
        <v>207880</v>
      </c>
      <c r="M1000" s="123">
        <v>0.57</v>
      </c>
      <c r="N1000" s="122">
        <v>118490</v>
      </c>
      <c r="O1000" s="124"/>
      <c r="P1000" s="125">
        <f t="shared" si="17"/>
        <v>679</v>
      </c>
      <c r="Q1000" s="126" t="s">
        <v>2211</v>
      </c>
    </row>
    <row r="1001" s="3" customFormat="1" ht="15.75" customHeight="1" spans="1:17">
      <c r="A1001" s="115" t="s">
        <v>2234</v>
      </c>
      <c r="B1001" s="116"/>
      <c r="C1001" s="128"/>
      <c r="D1001" s="170" t="s">
        <v>847</v>
      </c>
      <c r="E1001" s="17">
        <v>23</v>
      </c>
      <c r="F1001" s="14" t="s">
        <v>839</v>
      </c>
      <c r="G1001" s="119">
        <v>43282</v>
      </c>
      <c r="H1001" s="61" t="s">
        <v>840</v>
      </c>
      <c r="I1001" s="120">
        <v>306</v>
      </c>
      <c r="J1001" s="129"/>
      <c r="K1001" s="129"/>
      <c r="L1001" s="122">
        <v>207880</v>
      </c>
      <c r="M1001" s="123">
        <v>0.91</v>
      </c>
      <c r="N1001" s="122">
        <v>189170</v>
      </c>
      <c r="O1001" s="124"/>
      <c r="P1001" s="125">
        <f t="shared" si="17"/>
        <v>679</v>
      </c>
      <c r="Q1001" s="126" t="s">
        <v>2211</v>
      </c>
    </row>
    <row r="1002" s="3" customFormat="1" ht="15.75" customHeight="1" spans="1:17">
      <c r="A1002" s="115" t="s">
        <v>2235</v>
      </c>
      <c r="B1002" s="116"/>
      <c r="C1002" s="128"/>
      <c r="D1002" s="170" t="s">
        <v>847</v>
      </c>
      <c r="E1002" s="17">
        <v>24</v>
      </c>
      <c r="F1002" s="14" t="s">
        <v>839</v>
      </c>
      <c r="G1002" s="119">
        <v>43282</v>
      </c>
      <c r="H1002" s="61" t="s">
        <v>840</v>
      </c>
      <c r="I1002" s="120">
        <v>306</v>
      </c>
      <c r="J1002" s="129"/>
      <c r="K1002" s="129"/>
      <c r="L1002" s="122">
        <v>207880</v>
      </c>
      <c r="M1002" s="123">
        <v>0.91</v>
      </c>
      <c r="N1002" s="122">
        <v>189170</v>
      </c>
      <c r="O1002" s="124"/>
      <c r="P1002" s="125">
        <f t="shared" si="17"/>
        <v>679</v>
      </c>
      <c r="Q1002" s="126" t="s">
        <v>2211</v>
      </c>
    </row>
    <row r="1003" s="3" customFormat="1" ht="15.75" customHeight="1" spans="1:17">
      <c r="A1003" s="115" t="s">
        <v>2236</v>
      </c>
      <c r="B1003" s="116"/>
      <c r="C1003" s="128"/>
      <c r="D1003" s="170" t="s">
        <v>847</v>
      </c>
      <c r="E1003" s="17">
        <v>25</v>
      </c>
      <c r="F1003" s="14" t="s">
        <v>839</v>
      </c>
      <c r="G1003" s="119">
        <v>43282</v>
      </c>
      <c r="H1003" s="61" t="s">
        <v>840</v>
      </c>
      <c r="I1003" s="120">
        <v>306</v>
      </c>
      <c r="J1003" s="129"/>
      <c r="K1003" s="129"/>
      <c r="L1003" s="122">
        <v>207880</v>
      </c>
      <c r="M1003" s="123">
        <v>0.91</v>
      </c>
      <c r="N1003" s="122">
        <v>189170</v>
      </c>
      <c r="O1003" s="124"/>
      <c r="P1003" s="125">
        <f t="shared" si="17"/>
        <v>679</v>
      </c>
      <c r="Q1003" s="126" t="s">
        <v>2211</v>
      </c>
    </row>
    <row r="1004" s="3" customFormat="1" ht="15.75" customHeight="1" spans="1:17">
      <c r="A1004" s="115" t="s">
        <v>2237</v>
      </c>
      <c r="B1004" s="116"/>
      <c r="C1004" s="128"/>
      <c r="D1004" s="170" t="s">
        <v>847</v>
      </c>
      <c r="E1004" s="17">
        <v>26</v>
      </c>
      <c r="F1004" s="14" t="s">
        <v>839</v>
      </c>
      <c r="G1004" s="119">
        <v>43282</v>
      </c>
      <c r="H1004" s="61" t="s">
        <v>840</v>
      </c>
      <c r="I1004" s="120">
        <v>306</v>
      </c>
      <c r="J1004" s="129"/>
      <c r="K1004" s="129"/>
      <c r="L1004" s="122">
        <v>207880</v>
      </c>
      <c r="M1004" s="123">
        <v>0.91</v>
      </c>
      <c r="N1004" s="122">
        <v>189170</v>
      </c>
      <c r="O1004" s="124"/>
      <c r="P1004" s="125">
        <f t="shared" si="17"/>
        <v>679</v>
      </c>
      <c r="Q1004" s="126" t="s">
        <v>2211</v>
      </c>
    </row>
    <row r="1005" s="3" customFormat="1" ht="15.75" customHeight="1" spans="1:17">
      <c r="A1005" s="115" t="s">
        <v>2238</v>
      </c>
      <c r="B1005" s="116"/>
      <c r="C1005" s="128"/>
      <c r="D1005" s="170" t="s">
        <v>847</v>
      </c>
      <c r="E1005" s="17">
        <v>27</v>
      </c>
      <c r="F1005" s="14" t="s">
        <v>839</v>
      </c>
      <c r="G1005" s="119">
        <v>43282</v>
      </c>
      <c r="H1005" s="61" t="s">
        <v>840</v>
      </c>
      <c r="I1005" s="120">
        <v>306</v>
      </c>
      <c r="J1005" s="129"/>
      <c r="K1005" s="129"/>
      <c r="L1005" s="122">
        <v>207880</v>
      </c>
      <c r="M1005" s="123">
        <v>0.91</v>
      </c>
      <c r="N1005" s="122">
        <v>189170</v>
      </c>
      <c r="O1005" s="124"/>
      <c r="P1005" s="125">
        <f t="shared" si="17"/>
        <v>679</v>
      </c>
      <c r="Q1005" s="126" t="s">
        <v>2211</v>
      </c>
    </row>
    <row r="1006" s="3" customFormat="1" ht="15.75" customHeight="1" spans="1:17">
      <c r="A1006" s="115" t="s">
        <v>2239</v>
      </c>
      <c r="B1006" s="116"/>
      <c r="C1006" s="128"/>
      <c r="D1006" s="170" t="s">
        <v>847</v>
      </c>
      <c r="E1006" s="17">
        <v>28</v>
      </c>
      <c r="F1006" s="14" t="s">
        <v>839</v>
      </c>
      <c r="G1006" s="119">
        <v>43282</v>
      </c>
      <c r="H1006" s="61" t="s">
        <v>840</v>
      </c>
      <c r="I1006" s="120">
        <v>306</v>
      </c>
      <c r="J1006" s="129"/>
      <c r="K1006" s="129"/>
      <c r="L1006" s="122">
        <v>207880</v>
      </c>
      <c r="M1006" s="123">
        <v>0.91</v>
      </c>
      <c r="N1006" s="122">
        <v>189170</v>
      </c>
      <c r="O1006" s="124"/>
      <c r="P1006" s="125">
        <f t="shared" si="17"/>
        <v>679</v>
      </c>
      <c r="Q1006" s="126" t="s">
        <v>2211</v>
      </c>
    </row>
    <row r="1007" s="3" customFormat="1" ht="15.75" customHeight="1" spans="1:17">
      <c r="A1007" s="115" t="s">
        <v>2240</v>
      </c>
      <c r="B1007" s="116"/>
      <c r="C1007" s="128"/>
      <c r="D1007" s="170" t="s">
        <v>847</v>
      </c>
      <c r="E1007" s="17">
        <v>29</v>
      </c>
      <c r="F1007" s="14" t="s">
        <v>839</v>
      </c>
      <c r="G1007" s="119">
        <v>43282</v>
      </c>
      <c r="H1007" s="61" t="s">
        <v>840</v>
      </c>
      <c r="I1007" s="120">
        <v>306</v>
      </c>
      <c r="J1007" s="129"/>
      <c r="K1007" s="129"/>
      <c r="L1007" s="122">
        <v>207880</v>
      </c>
      <c r="M1007" s="123">
        <v>0.91</v>
      </c>
      <c r="N1007" s="122">
        <v>189170</v>
      </c>
      <c r="O1007" s="124"/>
      <c r="P1007" s="125">
        <f t="shared" si="17"/>
        <v>679</v>
      </c>
      <c r="Q1007" s="126" t="s">
        <v>2211</v>
      </c>
    </row>
    <row r="1008" s="3" customFormat="1" ht="15.75" customHeight="1" spans="1:17">
      <c r="A1008" s="115" t="s">
        <v>2241</v>
      </c>
      <c r="B1008" s="116"/>
      <c r="C1008" s="128"/>
      <c r="D1008" s="170" t="s">
        <v>847</v>
      </c>
      <c r="E1008" s="17">
        <v>30</v>
      </c>
      <c r="F1008" s="14" t="s">
        <v>839</v>
      </c>
      <c r="G1008" s="119">
        <v>43282</v>
      </c>
      <c r="H1008" s="61" t="s">
        <v>840</v>
      </c>
      <c r="I1008" s="120">
        <v>306</v>
      </c>
      <c r="J1008" s="129"/>
      <c r="K1008" s="129"/>
      <c r="L1008" s="122">
        <v>207880</v>
      </c>
      <c r="M1008" s="123">
        <v>0.91</v>
      </c>
      <c r="N1008" s="122">
        <v>189170</v>
      </c>
      <c r="O1008" s="124"/>
      <c r="P1008" s="125">
        <f t="shared" si="17"/>
        <v>679</v>
      </c>
      <c r="Q1008" s="126" t="s">
        <v>2211</v>
      </c>
    </row>
    <row r="1009" s="3" customFormat="1" ht="15.75" customHeight="1" spans="1:17">
      <c r="A1009" s="115" t="s">
        <v>2242</v>
      </c>
      <c r="B1009" s="116"/>
      <c r="C1009" s="128"/>
      <c r="D1009" s="170" t="s">
        <v>847</v>
      </c>
      <c r="E1009" s="17">
        <v>31</v>
      </c>
      <c r="F1009" s="14" t="s">
        <v>839</v>
      </c>
      <c r="G1009" s="119">
        <v>43282</v>
      </c>
      <c r="H1009" s="61" t="s">
        <v>840</v>
      </c>
      <c r="I1009" s="120">
        <v>306</v>
      </c>
      <c r="J1009" s="129"/>
      <c r="K1009" s="129"/>
      <c r="L1009" s="122">
        <v>207880</v>
      </c>
      <c r="M1009" s="123">
        <v>0.91</v>
      </c>
      <c r="N1009" s="122">
        <v>189170</v>
      </c>
      <c r="O1009" s="124"/>
      <c r="P1009" s="125">
        <f t="shared" si="17"/>
        <v>679</v>
      </c>
      <c r="Q1009" s="126" t="s">
        <v>2211</v>
      </c>
    </row>
    <row r="1010" s="3" customFormat="1" ht="15.75" customHeight="1" spans="1:17">
      <c r="A1010" s="115" t="s">
        <v>2243</v>
      </c>
      <c r="B1010" s="116"/>
      <c r="C1010" s="128"/>
      <c r="D1010" s="170" t="s">
        <v>847</v>
      </c>
      <c r="E1010" s="17">
        <v>32</v>
      </c>
      <c r="F1010" s="14" t="s">
        <v>839</v>
      </c>
      <c r="G1010" s="119">
        <v>43282</v>
      </c>
      <c r="H1010" s="61" t="s">
        <v>840</v>
      </c>
      <c r="I1010" s="120">
        <v>306</v>
      </c>
      <c r="J1010" s="129"/>
      <c r="K1010" s="129"/>
      <c r="L1010" s="122">
        <v>207880</v>
      </c>
      <c r="M1010" s="123">
        <v>0.91</v>
      </c>
      <c r="N1010" s="122">
        <v>189170</v>
      </c>
      <c r="O1010" s="124"/>
      <c r="P1010" s="125">
        <f t="shared" si="17"/>
        <v>679</v>
      </c>
      <c r="Q1010" s="126" t="s">
        <v>2211</v>
      </c>
    </row>
    <row r="1011" s="3" customFormat="1" ht="15.75" customHeight="1" spans="1:17">
      <c r="A1011" s="115" t="s">
        <v>2244</v>
      </c>
      <c r="B1011" s="116"/>
      <c r="C1011" s="128"/>
      <c r="D1011" s="170" t="s">
        <v>847</v>
      </c>
      <c r="E1011" s="17">
        <v>33</v>
      </c>
      <c r="F1011" s="14" t="s">
        <v>839</v>
      </c>
      <c r="G1011" s="119">
        <v>43282</v>
      </c>
      <c r="H1011" s="61" t="s">
        <v>840</v>
      </c>
      <c r="I1011" s="120">
        <v>306</v>
      </c>
      <c r="J1011" s="129"/>
      <c r="K1011" s="129"/>
      <c r="L1011" s="122">
        <v>207880</v>
      </c>
      <c r="M1011" s="123">
        <v>0.91</v>
      </c>
      <c r="N1011" s="122">
        <v>189170</v>
      </c>
      <c r="O1011" s="124"/>
      <c r="P1011" s="125">
        <f t="shared" si="17"/>
        <v>679</v>
      </c>
      <c r="Q1011" s="126" t="s">
        <v>2211</v>
      </c>
    </row>
    <row r="1012" s="3" customFormat="1" ht="15.75" customHeight="1" spans="1:17">
      <c r="A1012" s="115" t="s">
        <v>2245</v>
      </c>
      <c r="B1012" s="116"/>
      <c r="C1012" s="128"/>
      <c r="D1012" s="170" t="s">
        <v>847</v>
      </c>
      <c r="E1012" s="17">
        <v>34</v>
      </c>
      <c r="F1012" s="14" t="s">
        <v>839</v>
      </c>
      <c r="G1012" s="119">
        <v>43282</v>
      </c>
      <c r="H1012" s="61" t="s">
        <v>840</v>
      </c>
      <c r="I1012" s="120">
        <v>306</v>
      </c>
      <c r="J1012" s="129"/>
      <c r="K1012" s="129"/>
      <c r="L1012" s="122">
        <v>207880</v>
      </c>
      <c r="M1012" s="123">
        <v>0.91</v>
      </c>
      <c r="N1012" s="122">
        <v>189170</v>
      </c>
      <c r="O1012" s="124"/>
      <c r="P1012" s="125">
        <f t="shared" si="17"/>
        <v>679</v>
      </c>
      <c r="Q1012" s="126" t="s">
        <v>2211</v>
      </c>
    </row>
    <row r="1013" s="3" customFormat="1" ht="15.75" customHeight="1" spans="1:17">
      <c r="A1013" s="115" t="s">
        <v>2246</v>
      </c>
      <c r="B1013" s="116"/>
      <c r="C1013" s="128"/>
      <c r="D1013" s="170" t="s">
        <v>847</v>
      </c>
      <c r="E1013" s="17">
        <v>35</v>
      </c>
      <c r="F1013" s="14" t="s">
        <v>839</v>
      </c>
      <c r="G1013" s="119">
        <v>43282</v>
      </c>
      <c r="H1013" s="61" t="s">
        <v>840</v>
      </c>
      <c r="I1013" s="120">
        <v>306</v>
      </c>
      <c r="J1013" s="129"/>
      <c r="K1013" s="129"/>
      <c r="L1013" s="122">
        <v>207880</v>
      </c>
      <c r="M1013" s="123">
        <v>0.91</v>
      </c>
      <c r="N1013" s="122">
        <v>189170</v>
      </c>
      <c r="O1013" s="124"/>
      <c r="P1013" s="125">
        <f t="shared" si="17"/>
        <v>679</v>
      </c>
      <c r="Q1013" s="126" t="s">
        <v>2211</v>
      </c>
    </row>
    <row r="1014" s="3" customFormat="1" ht="15.75" customHeight="1" spans="1:17">
      <c r="A1014" s="115" t="s">
        <v>2247</v>
      </c>
      <c r="B1014" s="116"/>
      <c r="C1014" s="128"/>
      <c r="D1014" s="170" t="s">
        <v>847</v>
      </c>
      <c r="E1014" s="17">
        <v>36</v>
      </c>
      <c r="F1014" s="14" t="s">
        <v>839</v>
      </c>
      <c r="G1014" s="119">
        <v>43282</v>
      </c>
      <c r="H1014" s="61" t="s">
        <v>840</v>
      </c>
      <c r="I1014" s="120">
        <v>306</v>
      </c>
      <c r="J1014" s="129"/>
      <c r="K1014" s="129"/>
      <c r="L1014" s="122">
        <v>207880</v>
      </c>
      <c r="M1014" s="123">
        <v>0.91</v>
      </c>
      <c r="N1014" s="122">
        <v>189170</v>
      </c>
      <c r="O1014" s="124"/>
      <c r="P1014" s="125">
        <f t="shared" si="17"/>
        <v>679</v>
      </c>
      <c r="Q1014" s="126" t="s">
        <v>2211</v>
      </c>
    </row>
    <row r="1015" s="3" customFormat="1" ht="15.75" customHeight="1" spans="1:17">
      <c r="A1015" s="115" t="s">
        <v>2248</v>
      </c>
      <c r="B1015" s="116"/>
      <c r="C1015" s="128"/>
      <c r="D1015" s="170" t="s">
        <v>847</v>
      </c>
      <c r="E1015" s="17">
        <v>37</v>
      </c>
      <c r="F1015" s="14" t="s">
        <v>839</v>
      </c>
      <c r="G1015" s="119">
        <v>43282</v>
      </c>
      <c r="H1015" s="61" t="s">
        <v>840</v>
      </c>
      <c r="I1015" s="120">
        <v>202</v>
      </c>
      <c r="J1015" s="129"/>
      <c r="K1015" s="129"/>
      <c r="L1015" s="122">
        <v>137230</v>
      </c>
      <c r="M1015" s="123">
        <v>0.91</v>
      </c>
      <c r="N1015" s="122">
        <v>124880</v>
      </c>
      <c r="O1015" s="124"/>
      <c r="P1015" s="125">
        <f t="shared" si="17"/>
        <v>679</v>
      </c>
      <c r="Q1015" s="126" t="s">
        <v>2211</v>
      </c>
    </row>
    <row r="1016" s="3" customFormat="1" ht="15.75" customHeight="1" spans="1:17">
      <c r="A1016" s="115" t="s">
        <v>2249</v>
      </c>
      <c r="B1016" s="116"/>
      <c r="C1016" s="128"/>
      <c r="D1016" s="170" t="s">
        <v>847</v>
      </c>
      <c r="E1016" s="17">
        <v>38</v>
      </c>
      <c r="F1016" s="14" t="s">
        <v>839</v>
      </c>
      <c r="G1016" s="119">
        <v>43282</v>
      </c>
      <c r="H1016" s="61" t="s">
        <v>840</v>
      </c>
      <c r="I1016" s="120">
        <v>202</v>
      </c>
      <c r="J1016" s="129"/>
      <c r="K1016" s="129"/>
      <c r="L1016" s="122">
        <v>137230</v>
      </c>
      <c r="M1016" s="123">
        <v>0.91</v>
      </c>
      <c r="N1016" s="122">
        <v>124880</v>
      </c>
      <c r="O1016" s="124"/>
      <c r="P1016" s="125">
        <f t="shared" si="17"/>
        <v>679</v>
      </c>
      <c r="Q1016" s="126" t="s">
        <v>2211</v>
      </c>
    </row>
    <row r="1017" s="3" customFormat="1" ht="15.75" customHeight="1" spans="1:17">
      <c r="A1017" s="115" t="s">
        <v>2250</v>
      </c>
      <c r="B1017" s="116"/>
      <c r="C1017" s="128"/>
      <c r="D1017" s="170" t="s">
        <v>847</v>
      </c>
      <c r="E1017" s="17">
        <v>39</v>
      </c>
      <c r="F1017" s="14" t="s">
        <v>839</v>
      </c>
      <c r="G1017" s="119">
        <v>43282</v>
      </c>
      <c r="H1017" s="61" t="s">
        <v>840</v>
      </c>
      <c r="I1017" s="120">
        <v>374</v>
      </c>
      <c r="J1017" s="129"/>
      <c r="K1017" s="129"/>
      <c r="L1017" s="122">
        <v>254070</v>
      </c>
      <c r="M1017" s="123">
        <v>0.91</v>
      </c>
      <c r="N1017" s="122">
        <v>231200</v>
      </c>
      <c r="O1017" s="124"/>
      <c r="P1017" s="125">
        <f t="shared" si="17"/>
        <v>679</v>
      </c>
      <c r="Q1017" s="126" t="s">
        <v>2211</v>
      </c>
    </row>
    <row r="1018" s="3" customFormat="1" ht="15.75" customHeight="1" spans="1:17">
      <c r="A1018" s="115" t="s">
        <v>2251</v>
      </c>
      <c r="B1018" s="116"/>
      <c r="C1018" s="128"/>
      <c r="D1018" s="170" t="s">
        <v>847</v>
      </c>
      <c r="E1018" s="17">
        <v>40</v>
      </c>
      <c r="F1018" s="14" t="s">
        <v>839</v>
      </c>
      <c r="G1018" s="119">
        <v>43282</v>
      </c>
      <c r="H1018" s="61" t="s">
        <v>840</v>
      </c>
      <c r="I1018" s="120">
        <v>374</v>
      </c>
      <c r="J1018" s="129"/>
      <c r="K1018" s="129"/>
      <c r="L1018" s="122">
        <v>254070</v>
      </c>
      <c r="M1018" s="123">
        <v>0.91</v>
      </c>
      <c r="N1018" s="122">
        <v>231200</v>
      </c>
      <c r="O1018" s="124"/>
      <c r="P1018" s="125">
        <f t="shared" si="17"/>
        <v>679</v>
      </c>
      <c r="Q1018" s="126" t="s">
        <v>2211</v>
      </c>
    </row>
    <row r="1019" s="3" customFormat="1" ht="15.75" customHeight="1" spans="1:17">
      <c r="A1019" s="115" t="s">
        <v>2252</v>
      </c>
      <c r="B1019" s="116"/>
      <c r="C1019" s="128"/>
      <c r="D1019" s="170" t="s">
        <v>847</v>
      </c>
      <c r="E1019" s="17">
        <v>41</v>
      </c>
      <c r="F1019" s="14" t="s">
        <v>839</v>
      </c>
      <c r="G1019" s="119">
        <v>43282</v>
      </c>
      <c r="H1019" s="61" t="s">
        <v>840</v>
      </c>
      <c r="I1019" s="120">
        <v>374</v>
      </c>
      <c r="J1019" s="129"/>
      <c r="K1019" s="129"/>
      <c r="L1019" s="122">
        <v>254070</v>
      </c>
      <c r="M1019" s="123">
        <v>0.91</v>
      </c>
      <c r="N1019" s="122">
        <v>231200</v>
      </c>
      <c r="O1019" s="124"/>
      <c r="P1019" s="125">
        <f t="shared" si="17"/>
        <v>679</v>
      </c>
      <c r="Q1019" s="126" t="s">
        <v>2211</v>
      </c>
    </row>
    <row r="1020" s="3" customFormat="1" ht="15.75" customHeight="1" spans="1:17">
      <c r="A1020" s="115" t="s">
        <v>2253</v>
      </c>
      <c r="B1020" s="116"/>
      <c r="C1020" s="128"/>
      <c r="D1020" s="170" t="s">
        <v>847</v>
      </c>
      <c r="E1020" s="17">
        <v>42</v>
      </c>
      <c r="F1020" s="14" t="s">
        <v>839</v>
      </c>
      <c r="G1020" s="119">
        <v>43282</v>
      </c>
      <c r="H1020" s="61" t="s">
        <v>840</v>
      </c>
      <c r="I1020" s="120">
        <v>374</v>
      </c>
      <c r="J1020" s="129"/>
      <c r="K1020" s="129"/>
      <c r="L1020" s="122">
        <v>254070</v>
      </c>
      <c r="M1020" s="123">
        <v>0.91</v>
      </c>
      <c r="N1020" s="122">
        <v>231200</v>
      </c>
      <c r="O1020" s="124"/>
      <c r="P1020" s="125">
        <f t="shared" si="17"/>
        <v>679</v>
      </c>
      <c r="Q1020" s="126" t="s">
        <v>2211</v>
      </c>
    </row>
    <row r="1021" s="3" customFormat="1" ht="15.75" customHeight="1" spans="1:17">
      <c r="A1021" s="115" t="s">
        <v>2254</v>
      </c>
      <c r="B1021" s="116"/>
      <c r="C1021" s="128"/>
      <c r="D1021" s="170" t="s">
        <v>847</v>
      </c>
      <c r="E1021" s="17">
        <v>43</v>
      </c>
      <c r="F1021" s="14" t="s">
        <v>839</v>
      </c>
      <c r="G1021" s="119">
        <v>43282</v>
      </c>
      <c r="H1021" s="61" t="s">
        <v>840</v>
      </c>
      <c r="I1021" s="120">
        <v>374</v>
      </c>
      <c r="J1021" s="129"/>
      <c r="K1021" s="129"/>
      <c r="L1021" s="122">
        <v>254070</v>
      </c>
      <c r="M1021" s="123">
        <v>0.91</v>
      </c>
      <c r="N1021" s="122">
        <v>231200</v>
      </c>
      <c r="O1021" s="124"/>
      <c r="P1021" s="125">
        <f t="shared" si="17"/>
        <v>679</v>
      </c>
      <c r="Q1021" s="126" t="s">
        <v>2211</v>
      </c>
    </row>
    <row r="1022" s="3" customFormat="1" ht="15.75" customHeight="1" spans="1:17">
      <c r="A1022" s="115" t="s">
        <v>2255</v>
      </c>
      <c r="B1022" s="116"/>
      <c r="C1022" s="128"/>
      <c r="D1022" s="170" t="s">
        <v>847</v>
      </c>
      <c r="E1022" s="17">
        <v>44</v>
      </c>
      <c r="F1022" s="14" t="s">
        <v>839</v>
      </c>
      <c r="G1022" s="119">
        <v>43282</v>
      </c>
      <c r="H1022" s="61" t="s">
        <v>840</v>
      </c>
      <c r="I1022" s="120">
        <v>374</v>
      </c>
      <c r="J1022" s="129"/>
      <c r="K1022" s="129"/>
      <c r="L1022" s="122">
        <v>254070</v>
      </c>
      <c r="M1022" s="123">
        <v>0.91</v>
      </c>
      <c r="N1022" s="122">
        <v>231200</v>
      </c>
      <c r="O1022" s="124"/>
      <c r="P1022" s="125">
        <f t="shared" si="17"/>
        <v>679</v>
      </c>
      <c r="Q1022" s="126" t="s">
        <v>2211</v>
      </c>
    </row>
    <row r="1023" s="3" customFormat="1" ht="15.75" customHeight="1" spans="1:17">
      <c r="A1023" s="115" t="s">
        <v>2256</v>
      </c>
      <c r="B1023" s="116"/>
      <c r="C1023" s="128"/>
      <c r="D1023" s="170" t="s">
        <v>847</v>
      </c>
      <c r="E1023" s="17">
        <v>45</v>
      </c>
      <c r="F1023" s="14" t="s">
        <v>839</v>
      </c>
      <c r="G1023" s="119">
        <v>43282</v>
      </c>
      <c r="H1023" s="61" t="s">
        <v>840</v>
      </c>
      <c r="I1023" s="120">
        <v>374</v>
      </c>
      <c r="J1023" s="129"/>
      <c r="K1023" s="129"/>
      <c r="L1023" s="122">
        <v>254070</v>
      </c>
      <c r="M1023" s="123">
        <v>0.91</v>
      </c>
      <c r="N1023" s="122">
        <v>231200</v>
      </c>
      <c r="O1023" s="124"/>
      <c r="P1023" s="125">
        <f t="shared" si="17"/>
        <v>679</v>
      </c>
      <c r="Q1023" s="126" t="s">
        <v>2211</v>
      </c>
    </row>
    <row r="1024" s="3" customFormat="1" ht="15.75" customHeight="1" spans="1:17">
      <c r="A1024" s="115" t="s">
        <v>2257</v>
      </c>
      <c r="B1024" s="116"/>
      <c r="C1024" s="128"/>
      <c r="D1024" s="170" t="s">
        <v>847</v>
      </c>
      <c r="E1024" s="17">
        <v>46</v>
      </c>
      <c r="F1024" s="14" t="s">
        <v>839</v>
      </c>
      <c r="G1024" s="119">
        <v>43282</v>
      </c>
      <c r="H1024" s="61" t="s">
        <v>840</v>
      </c>
      <c r="I1024" s="120">
        <v>374</v>
      </c>
      <c r="J1024" s="129"/>
      <c r="K1024" s="129"/>
      <c r="L1024" s="122">
        <v>254070</v>
      </c>
      <c r="M1024" s="123">
        <v>0.91</v>
      </c>
      <c r="N1024" s="122">
        <v>231200</v>
      </c>
      <c r="O1024" s="124"/>
      <c r="P1024" s="125">
        <f t="shared" si="17"/>
        <v>679</v>
      </c>
      <c r="Q1024" s="126" t="s">
        <v>2211</v>
      </c>
    </row>
    <row r="1025" s="3" customFormat="1" ht="15.75" customHeight="1" spans="1:17">
      <c r="A1025" s="115" t="s">
        <v>2258</v>
      </c>
      <c r="B1025" s="116"/>
      <c r="C1025" s="128"/>
      <c r="D1025" s="170" t="s">
        <v>1625</v>
      </c>
      <c r="E1025" s="17">
        <v>1</v>
      </c>
      <c r="F1025" s="14" t="s">
        <v>839</v>
      </c>
      <c r="G1025" s="119">
        <v>43282</v>
      </c>
      <c r="H1025" s="61" t="s">
        <v>840</v>
      </c>
      <c r="I1025" s="120">
        <v>875</v>
      </c>
      <c r="J1025" s="129"/>
      <c r="K1025" s="129"/>
      <c r="L1025" s="122">
        <v>594430</v>
      </c>
      <c r="M1025" s="123">
        <v>0.91</v>
      </c>
      <c r="N1025" s="122">
        <v>540930</v>
      </c>
      <c r="O1025" s="124"/>
      <c r="P1025" s="125">
        <f t="shared" si="17"/>
        <v>679</v>
      </c>
      <c r="Q1025" s="126" t="s">
        <v>2211</v>
      </c>
    </row>
    <row r="1026" s="3" customFormat="1" ht="15.75" customHeight="1" spans="1:17">
      <c r="A1026" s="115" t="s">
        <v>2259</v>
      </c>
      <c r="B1026" s="116"/>
      <c r="C1026" s="128"/>
      <c r="D1026" s="170" t="s">
        <v>1625</v>
      </c>
      <c r="E1026" s="17">
        <v>2</v>
      </c>
      <c r="F1026" s="14" t="s">
        <v>839</v>
      </c>
      <c r="G1026" s="119">
        <v>43282</v>
      </c>
      <c r="H1026" s="61" t="s">
        <v>840</v>
      </c>
      <c r="I1026" s="120">
        <v>875</v>
      </c>
      <c r="J1026" s="129"/>
      <c r="K1026" s="129"/>
      <c r="L1026" s="122">
        <v>594430</v>
      </c>
      <c r="M1026" s="123">
        <v>0.91</v>
      </c>
      <c r="N1026" s="122">
        <v>540930</v>
      </c>
      <c r="O1026" s="124"/>
      <c r="P1026" s="125">
        <f t="shared" si="17"/>
        <v>679</v>
      </c>
      <c r="Q1026" s="126" t="s">
        <v>2211</v>
      </c>
    </row>
    <row r="1027" s="3" customFormat="1" ht="15.75" customHeight="1" spans="1:17">
      <c r="A1027" s="115" t="s">
        <v>2260</v>
      </c>
      <c r="B1027" s="116"/>
      <c r="C1027" s="128"/>
      <c r="D1027" s="170" t="s">
        <v>1625</v>
      </c>
      <c r="E1027" s="17">
        <v>3</v>
      </c>
      <c r="F1027" s="14" t="s">
        <v>839</v>
      </c>
      <c r="G1027" s="119">
        <v>43282</v>
      </c>
      <c r="H1027" s="61" t="s">
        <v>840</v>
      </c>
      <c r="I1027" s="120">
        <v>875</v>
      </c>
      <c r="J1027" s="129"/>
      <c r="K1027" s="129"/>
      <c r="L1027" s="122">
        <v>594430</v>
      </c>
      <c r="M1027" s="123">
        <v>0.91</v>
      </c>
      <c r="N1027" s="122">
        <v>540930</v>
      </c>
      <c r="O1027" s="124"/>
      <c r="P1027" s="125">
        <f t="shared" si="17"/>
        <v>679</v>
      </c>
      <c r="Q1027" s="126" t="s">
        <v>2211</v>
      </c>
    </row>
    <row r="1028" s="3" customFormat="1" ht="15.75" customHeight="1" spans="1:17">
      <c r="A1028" s="115" t="s">
        <v>2261</v>
      </c>
      <c r="B1028" s="116"/>
      <c r="C1028" s="128"/>
      <c r="D1028" s="170" t="s">
        <v>1625</v>
      </c>
      <c r="E1028" s="17">
        <v>4</v>
      </c>
      <c r="F1028" s="14" t="s">
        <v>839</v>
      </c>
      <c r="G1028" s="119">
        <v>43282</v>
      </c>
      <c r="H1028" s="61" t="s">
        <v>840</v>
      </c>
      <c r="I1028" s="120">
        <v>875</v>
      </c>
      <c r="J1028" s="129"/>
      <c r="K1028" s="129"/>
      <c r="L1028" s="122">
        <v>594430</v>
      </c>
      <c r="M1028" s="123">
        <v>0.91</v>
      </c>
      <c r="N1028" s="122">
        <v>540930</v>
      </c>
      <c r="O1028" s="124"/>
      <c r="P1028" s="125">
        <f t="shared" si="17"/>
        <v>679</v>
      </c>
      <c r="Q1028" s="126" t="s">
        <v>2211</v>
      </c>
    </row>
    <row r="1029" s="3" customFormat="1" ht="15.75" customHeight="1" spans="1:17">
      <c r="A1029" s="115" t="s">
        <v>2262</v>
      </c>
      <c r="B1029" s="116"/>
      <c r="C1029" s="128"/>
      <c r="D1029" s="170" t="s">
        <v>1625</v>
      </c>
      <c r="E1029" s="17">
        <v>5</v>
      </c>
      <c r="F1029" s="14" t="s">
        <v>839</v>
      </c>
      <c r="G1029" s="119">
        <v>43282</v>
      </c>
      <c r="H1029" s="61" t="s">
        <v>840</v>
      </c>
      <c r="I1029" s="120">
        <v>875</v>
      </c>
      <c r="J1029" s="129"/>
      <c r="K1029" s="129"/>
      <c r="L1029" s="122">
        <v>594430</v>
      </c>
      <c r="M1029" s="123">
        <v>0.91</v>
      </c>
      <c r="N1029" s="122">
        <v>540930</v>
      </c>
      <c r="O1029" s="124"/>
      <c r="P1029" s="125">
        <f t="shared" si="17"/>
        <v>679</v>
      </c>
      <c r="Q1029" s="126" t="s">
        <v>2211</v>
      </c>
    </row>
    <row r="1030" s="3" customFormat="1" ht="15.75" customHeight="1" spans="1:17">
      <c r="A1030" s="115" t="s">
        <v>2263</v>
      </c>
      <c r="B1030" s="116"/>
      <c r="C1030" s="128"/>
      <c r="D1030" s="170" t="s">
        <v>1625</v>
      </c>
      <c r="E1030" s="17">
        <v>6</v>
      </c>
      <c r="F1030" s="14" t="s">
        <v>839</v>
      </c>
      <c r="G1030" s="119">
        <v>43282</v>
      </c>
      <c r="H1030" s="61" t="s">
        <v>840</v>
      </c>
      <c r="I1030" s="120">
        <v>875</v>
      </c>
      <c r="J1030" s="129"/>
      <c r="K1030" s="129"/>
      <c r="L1030" s="122">
        <v>594430</v>
      </c>
      <c r="M1030" s="123">
        <v>0.91</v>
      </c>
      <c r="N1030" s="122">
        <v>540930</v>
      </c>
      <c r="O1030" s="124"/>
      <c r="P1030" s="125">
        <f t="shared" si="17"/>
        <v>679</v>
      </c>
      <c r="Q1030" s="126" t="s">
        <v>2211</v>
      </c>
    </row>
    <row r="1031" s="3" customFormat="1" ht="15.75" customHeight="1" spans="1:17">
      <c r="A1031" s="115" t="s">
        <v>2264</v>
      </c>
      <c r="B1031" s="116"/>
      <c r="C1031" s="128"/>
      <c r="D1031" s="170" t="s">
        <v>1625</v>
      </c>
      <c r="E1031" s="17">
        <v>7</v>
      </c>
      <c r="F1031" s="14" t="s">
        <v>839</v>
      </c>
      <c r="G1031" s="119">
        <v>39173</v>
      </c>
      <c r="H1031" s="61" t="s">
        <v>840</v>
      </c>
      <c r="I1031" s="120">
        <v>448</v>
      </c>
      <c r="J1031" s="129"/>
      <c r="K1031" s="129"/>
      <c r="L1031" s="122">
        <v>304350</v>
      </c>
      <c r="M1031" s="123">
        <v>0.57</v>
      </c>
      <c r="N1031" s="122">
        <v>173480</v>
      </c>
      <c r="O1031" s="124"/>
      <c r="P1031" s="125">
        <f t="shared" si="17"/>
        <v>679</v>
      </c>
      <c r="Q1031" s="126" t="s">
        <v>2211</v>
      </c>
    </row>
    <row r="1032" s="3" customFormat="1" ht="15.75" customHeight="1" spans="1:17">
      <c r="A1032" s="115" t="s">
        <v>2265</v>
      </c>
      <c r="B1032" s="116"/>
      <c r="C1032" s="128"/>
      <c r="D1032" s="170" t="s">
        <v>1625</v>
      </c>
      <c r="E1032" s="17">
        <v>8</v>
      </c>
      <c r="F1032" s="14" t="s">
        <v>839</v>
      </c>
      <c r="G1032" s="119">
        <v>39173</v>
      </c>
      <c r="H1032" s="61" t="s">
        <v>840</v>
      </c>
      <c r="I1032" s="120">
        <v>448</v>
      </c>
      <c r="J1032" s="129"/>
      <c r="K1032" s="129"/>
      <c r="L1032" s="122">
        <v>304350</v>
      </c>
      <c r="M1032" s="123">
        <v>0.57</v>
      </c>
      <c r="N1032" s="122">
        <v>173480</v>
      </c>
      <c r="O1032" s="124"/>
      <c r="P1032" s="125">
        <f t="shared" si="17"/>
        <v>679</v>
      </c>
      <c r="Q1032" s="126" t="s">
        <v>2211</v>
      </c>
    </row>
    <row r="1033" s="3" customFormat="1" ht="15.75" customHeight="1" spans="1:17">
      <c r="A1033" s="115" t="s">
        <v>2266</v>
      </c>
      <c r="B1033" s="116"/>
      <c r="C1033" s="128"/>
      <c r="D1033" s="170" t="s">
        <v>1625</v>
      </c>
      <c r="E1033" s="17">
        <v>9</v>
      </c>
      <c r="F1033" s="14" t="s">
        <v>839</v>
      </c>
      <c r="G1033" s="119">
        <v>39173</v>
      </c>
      <c r="H1033" s="61" t="s">
        <v>840</v>
      </c>
      <c r="I1033" s="120">
        <v>448</v>
      </c>
      <c r="J1033" s="129"/>
      <c r="K1033" s="129"/>
      <c r="L1033" s="122">
        <v>304350</v>
      </c>
      <c r="M1033" s="123">
        <v>0.57</v>
      </c>
      <c r="N1033" s="122">
        <v>173480</v>
      </c>
      <c r="O1033" s="124"/>
      <c r="P1033" s="125">
        <f t="shared" si="17"/>
        <v>679</v>
      </c>
      <c r="Q1033" s="126" t="s">
        <v>2211</v>
      </c>
    </row>
    <row r="1034" s="3" customFormat="1" ht="15.75" customHeight="1" spans="1:17">
      <c r="A1034" s="115" t="s">
        <v>2267</v>
      </c>
      <c r="B1034" s="116"/>
      <c r="C1034" s="128"/>
      <c r="D1034" s="170" t="s">
        <v>1625</v>
      </c>
      <c r="E1034" s="17">
        <v>10</v>
      </c>
      <c r="F1034" s="14" t="s">
        <v>839</v>
      </c>
      <c r="G1034" s="119">
        <v>39173</v>
      </c>
      <c r="H1034" s="61" t="s">
        <v>840</v>
      </c>
      <c r="I1034" s="120">
        <v>448</v>
      </c>
      <c r="J1034" s="129"/>
      <c r="K1034" s="129"/>
      <c r="L1034" s="122">
        <v>304350</v>
      </c>
      <c r="M1034" s="123">
        <v>0.57</v>
      </c>
      <c r="N1034" s="122">
        <v>173480</v>
      </c>
      <c r="O1034" s="124"/>
      <c r="P1034" s="125">
        <f t="shared" si="17"/>
        <v>679</v>
      </c>
      <c r="Q1034" s="126" t="s">
        <v>2211</v>
      </c>
    </row>
    <row r="1035" s="3" customFormat="1" ht="15.75" customHeight="1" spans="1:17">
      <c r="A1035" s="115" t="s">
        <v>2268</v>
      </c>
      <c r="B1035" s="116"/>
      <c r="C1035" s="128"/>
      <c r="D1035" s="170" t="s">
        <v>1625</v>
      </c>
      <c r="E1035" s="17">
        <v>11</v>
      </c>
      <c r="F1035" s="14" t="s">
        <v>839</v>
      </c>
      <c r="G1035" s="119">
        <v>39173</v>
      </c>
      <c r="H1035" s="61" t="s">
        <v>840</v>
      </c>
      <c r="I1035" s="120">
        <v>448</v>
      </c>
      <c r="J1035" s="129"/>
      <c r="K1035" s="129"/>
      <c r="L1035" s="122">
        <v>304350</v>
      </c>
      <c r="M1035" s="123">
        <v>0.57</v>
      </c>
      <c r="N1035" s="122">
        <v>173480</v>
      </c>
      <c r="O1035" s="124"/>
      <c r="P1035" s="125">
        <f t="shared" si="17"/>
        <v>679</v>
      </c>
      <c r="Q1035" s="126" t="s">
        <v>2211</v>
      </c>
    </row>
    <row r="1036" s="3" customFormat="1" ht="15.75" customHeight="1" spans="1:17">
      <c r="A1036" s="115" t="s">
        <v>2269</v>
      </c>
      <c r="B1036" s="116"/>
      <c r="C1036" s="128"/>
      <c r="D1036" s="170" t="s">
        <v>1625</v>
      </c>
      <c r="E1036" s="17">
        <v>12</v>
      </c>
      <c r="F1036" s="14" t="s">
        <v>839</v>
      </c>
      <c r="G1036" s="119">
        <v>39173</v>
      </c>
      <c r="H1036" s="61" t="s">
        <v>840</v>
      </c>
      <c r="I1036" s="120">
        <v>448</v>
      </c>
      <c r="J1036" s="129"/>
      <c r="K1036" s="129"/>
      <c r="L1036" s="122">
        <v>304350</v>
      </c>
      <c r="M1036" s="123">
        <v>0.57</v>
      </c>
      <c r="N1036" s="122">
        <v>173480</v>
      </c>
      <c r="O1036" s="124"/>
      <c r="P1036" s="125">
        <f t="shared" si="17"/>
        <v>679</v>
      </c>
      <c r="Q1036" s="126" t="s">
        <v>2211</v>
      </c>
    </row>
    <row r="1037" s="3" customFormat="1" ht="15.75" customHeight="1" spans="1:17">
      <c r="A1037" s="115" t="s">
        <v>2270</v>
      </c>
      <c r="B1037" s="116"/>
      <c r="C1037" s="128"/>
      <c r="D1037" s="170" t="s">
        <v>1625</v>
      </c>
      <c r="E1037" s="17">
        <v>13</v>
      </c>
      <c r="F1037" s="14" t="s">
        <v>839</v>
      </c>
      <c r="G1037" s="119">
        <v>39173</v>
      </c>
      <c r="H1037" s="61" t="s">
        <v>840</v>
      </c>
      <c r="I1037" s="120">
        <v>448</v>
      </c>
      <c r="J1037" s="129"/>
      <c r="K1037" s="129"/>
      <c r="L1037" s="122">
        <v>304350</v>
      </c>
      <c r="M1037" s="123">
        <v>0.57</v>
      </c>
      <c r="N1037" s="122">
        <v>173480</v>
      </c>
      <c r="O1037" s="124"/>
      <c r="P1037" s="125">
        <f t="shared" si="17"/>
        <v>679</v>
      </c>
      <c r="Q1037" s="126" t="s">
        <v>2211</v>
      </c>
    </row>
    <row r="1038" s="3" customFormat="1" ht="15.75" customHeight="1" spans="1:17">
      <c r="A1038" s="115" t="s">
        <v>2271</v>
      </c>
      <c r="B1038" s="116"/>
      <c r="C1038" s="128"/>
      <c r="D1038" s="170" t="s">
        <v>1625</v>
      </c>
      <c r="E1038" s="17">
        <v>14</v>
      </c>
      <c r="F1038" s="14" t="s">
        <v>839</v>
      </c>
      <c r="G1038" s="119">
        <v>39173</v>
      </c>
      <c r="H1038" s="61" t="s">
        <v>840</v>
      </c>
      <c r="I1038" s="120">
        <v>448</v>
      </c>
      <c r="J1038" s="129"/>
      <c r="K1038" s="129"/>
      <c r="L1038" s="122">
        <v>304350</v>
      </c>
      <c r="M1038" s="123">
        <v>0.57</v>
      </c>
      <c r="N1038" s="122">
        <v>173480</v>
      </c>
      <c r="O1038" s="124"/>
      <c r="P1038" s="125">
        <f t="shared" si="17"/>
        <v>679</v>
      </c>
      <c r="Q1038" s="126" t="s">
        <v>2211</v>
      </c>
    </row>
    <row r="1039" s="3" customFormat="1" ht="15.75" customHeight="1" spans="1:17">
      <c r="A1039" s="115" t="s">
        <v>2272</v>
      </c>
      <c r="B1039" s="116"/>
      <c r="C1039" s="128"/>
      <c r="D1039" s="170" t="s">
        <v>1625</v>
      </c>
      <c r="E1039" s="17">
        <v>15</v>
      </c>
      <c r="F1039" s="14" t="s">
        <v>839</v>
      </c>
      <c r="G1039" s="119">
        <v>39173</v>
      </c>
      <c r="H1039" s="61" t="s">
        <v>840</v>
      </c>
      <c r="I1039" s="120">
        <v>448</v>
      </c>
      <c r="J1039" s="129"/>
      <c r="K1039" s="129"/>
      <c r="L1039" s="122">
        <v>304350</v>
      </c>
      <c r="M1039" s="123">
        <v>0.57</v>
      </c>
      <c r="N1039" s="122">
        <v>173480</v>
      </c>
      <c r="O1039" s="124"/>
      <c r="P1039" s="125">
        <f t="shared" si="17"/>
        <v>679</v>
      </c>
      <c r="Q1039" s="126" t="s">
        <v>2211</v>
      </c>
    </row>
    <row r="1040" s="3" customFormat="1" ht="15.75" customHeight="1" spans="1:17">
      <c r="A1040" s="115" t="s">
        <v>2273</v>
      </c>
      <c r="B1040" s="116"/>
      <c r="C1040" s="128"/>
      <c r="D1040" s="170" t="s">
        <v>1625</v>
      </c>
      <c r="E1040" s="17">
        <v>16</v>
      </c>
      <c r="F1040" s="14" t="s">
        <v>839</v>
      </c>
      <c r="G1040" s="119">
        <v>39173</v>
      </c>
      <c r="H1040" s="61" t="s">
        <v>840</v>
      </c>
      <c r="I1040" s="120">
        <v>448</v>
      </c>
      <c r="J1040" s="129"/>
      <c r="K1040" s="129"/>
      <c r="L1040" s="122">
        <v>304350</v>
      </c>
      <c r="M1040" s="123">
        <v>0.57</v>
      </c>
      <c r="N1040" s="122">
        <v>173480</v>
      </c>
      <c r="O1040" s="124"/>
      <c r="P1040" s="125">
        <f t="shared" si="17"/>
        <v>679</v>
      </c>
      <c r="Q1040" s="126" t="s">
        <v>2211</v>
      </c>
    </row>
    <row r="1041" s="3" customFormat="1" ht="15.75" customHeight="1" spans="1:17">
      <c r="A1041" s="115" t="s">
        <v>2274</v>
      </c>
      <c r="B1041" s="116"/>
      <c r="C1041" s="128"/>
      <c r="D1041" s="170" t="s">
        <v>1625</v>
      </c>
      <c r="E1041" s="17">
        <v>17</v>
      </c>
      <c r="F1041" s="14" t="s">
        <v>839</v>
      </c>
      <c r="G1041" s="119">
        <v>39173</v>
      </c>
      <c r="H1041" s="61" t="s">
        <v>840</v>
      </c>
      <c r="I1041" s="120">
        <v>448</v>
      </c>
      <c r="J1041" s="129"/>
      <c r="K1041" s="129"/>
      <c r="L1041" s="122">
        <v>304350</v>
      </c>
      <c r="M1041" s="123">
        <v>0.57</v>
      </c>
      <c r="N1041" s="122">
        <v>173480</v>
      </c>
      <c r="O1041" s="124"/>
      <c r="P1041" s="125">
        <f t="shared" si="17"/>
        <v>679</v>
      </c>
      <c r="Q1041" s="126" t="s">
        <v>2211</v>
      </c>
    </row>
    <row r="1042" s="3" customFormat="1" ht="15.75" customHeight="1" spans="1:17">
      <c r="A1042" s="115" t="s">
        <v>2275</v>
      </c>
      <c r="B1042" s="116"/>
      <c r="C1042" s="128"/>
      <c r="D1042" s="170" t="s">
        <v>1625</v>
      </c>
      <c r="E1042" s="17">
        <v>18</v>
      </c>
      <c r="F1042" s="14" t="s">
        <v>839</v>
      </c>
      <c r="G1042" s="119">
        <v>39173</v>
      </c>
      <c r="H1042" s="61" t="s">
        <v>840</v>
      </c>
      <c r="I1042" s="120">
        <v>448</v>
      </c>
      <c r="J1042" s="129"/>
      <c r="K1042" s="129"/>
      <c r="L1042" s="122">
        <v>304350</v>
      </c>
      <c r="M1042" s="123">
        <v>0.57</v>
      </c>
      <c r="N1042" s="122">
        <v>173480</v>
      </c>
      <c r="O1042" s="124"/>
      <c r="P1042" s="125">
        <f t="shared" si="17"/>
        <v>679</v>
      </c>
      <c r="Q1042" s="126" t="s">
        <v>2211</v>
      </c>
    </row>
    <row r="1043" s="3" customFormat="1" ht="15.75" customHeight="1" spans="1:17">
      <c r="A1043" s="115" t="s">
        <v>2276</v>
      </c>
      <c r="B1043" s="116"/>
      <c r="C1043" s="128"/>
      <c r="D1043" s="170" t="s">
        <v>1625</v>
      </c>
      <c r="E1043" s="17">
        <v>19</v>
      </c>
      <c r="F1043" s="14" t="s">
        <v>839</v>
      </c>
      <c r="G1043" s="119">
        <v>39173</v>
      </c>
      <c r="H1043" s="61" t="s">
        <v>840</v>
      </c>
      <c r="I1043" s="120">
        <v>448</v>
      </c>
      <c r="J1043" s="129"/>
      <c r="K1043" s="129"/>
      <c r="L1043" s="122">
        <v>304350</v>
      </c>
      <c r="M1043" s="123">
        <v>0.57</v>
      </c>
      <c r="N1043" s="122">
        <v>173480</v>
      </c>
      <c r="O1043" s="124"/>
      <c r="P1043" s="125">
        <f t="shared" ref="P1043:P1057" si="18">L1043/I1043</f>
        <v>679</v>
      </c>
      <c r="Q1043" s="126" t="s">
        <v>2211</v>
      </c>
    </row>
    <row r="1044" s="3" customFormat="1" ht="15.75" customHeight="1" spans="1:17">
      <c r="A1044" s="115" t="s">
        <v>2277</v>
      </c>
      <c r="B1044" s="116"/>
      <c r="C1044" s="128"/>
      <c r="D1044" s="170" t="s">
        <v>1625</v>
      </c>
      <c r="E1044" s="17">
        <v>20</v>
      </c>
      <c r="F1044" s="14" t="s">
        <v>839</v>
      </c>
      <c r="G1044" s="119">
        <v>39173</v>
      </c>
      <c r="H1044" s="61" t="s">
        <v>840</v>
      </c>
      <c r="I1044" s="120">
        <v>448</v>
      </c>
      <c r="J1044" s="129"/>
      <c r="K1044" s="129"/>
      <c r="L1044" s="122">
        <v>304350</v>
      </c>
      <c r="M1044" s="123">
        <v>0.57</v>
      </c>
      <c r="N1044" s="122">
        <v>173480</v>
      </c>
      <c r="O1044" s="124"/>
      <c r="P1044" s="125">
        <f t="shared" si="18"/>
        <v>679</v>
      </c>
      <c r="Q1044" s="126" t="s">
        <v>2211</v>
      </c>
    </row>
    <row r="1045" s="3" customFormat="1" ht="15.75" customHeight="1" spans="1:17">
      <c r="A1045" s="115" t="s">
        <v>2278</v>
      </c>
      <c r="B1045" s="116"/>
      <c r="C1045" s="128"/>
      <c r="D1045" s="170" t="s">
        <v>1625</v>
      </c>
      <c r="E1045" s="17">
        <v>21</v>
      </c>
      <c r="F1045" s="14" t="s">
        <v>839</v>
      </c>
      <c r="G1045" s="119">
        <v>39173</v>
      </c>
      <c r="H1045" s="61" t="s">
        <v>840</v>
      </c>
      <c r="I1045" s="120">
        <v>448</v>
      </c>
      <c r="J1045" s="129"/>
      <c r="K1045" s="129"/>
      <c r="L1045" s="122">
        <v>304350</v>
      </c>
      <c r="M1045" s="123">
        <v>0.57</v>
      </c>
      <c r="N1045" s="122">
        <v>173480</v>
      </c>
      <c r="O1045" s="124"/>
      <c r="P1045" s="125">
        <f t="shared" si="18"/>
        <v>679</v>
      </c>
      <c r="Q1045" s="126" t="s">
        <v>2211</v>
      </c>
    </row>
    <row r="1046" s="3" customFormat="1" ht="15.75" customHeight="1" spans="1:17">
      <c r="A1046" s="115" t="s">
        <v>2279</v>
      </c>
      <c r="B1046" s="116"/>
      <c r="C1046" s="128"/>
      <c r="D1046" s="170" t="s">
        <v>1625</v>
      </c>
      <c r="E1046" s="17">
        <v>22</v>
      </c>
      <c r="F1046" s="14" t="s">
        <v>839</v>
      </c>
      <c r="G1046" s="119">
        <v>39173</v>
      </c>
      <c r="H1046" s="61" t="s">
        <v>840</v>
      </c>
      <c r="I1046" s="120">
        <v>448</v>
      </c>
      <c r="J1046" s="129"/>
      <c r="K1046" s="129"/>
      <c r="L1046" s="122">
        <v>304350</v>
      </c>
      <c r="M1046" s="123">
        <v>0.57</v>
      </c>
      <c r="N1046" s="122">
        <v>173480</v>
      </c>
      <c r="O1046" s="124"/>
      <c r="P1046" s="125">
        <f t="shared" si="18"/>
        <v>679</v>
      </c>
      <c r="Q1046" s="126" t="s">
        <v>2211</v>
      </c>
    </row>
    <row r="1047" s="3" customFormat="1" ht="15.75" customHeight="1" spans="1:17">
      <c r="A1047" s="115" t="s">
        <v>2280</v>
      </c>
      <c r="B1047" s="116"/>
      <c r="C1047" s="128"/>
      <c r="D1047" s="170" t="s">
        <v>1625</v>
      </c>
      <c r="E1047" s="17">
        <v>23</v>
      </c>
      <c r="F1047" s="14" t="s">
        <v>839</v>
      </c>
      <c r="G1047" s="119">
        <v>43282</v>
      </c>
      <c r="H1047" s="61" t="s">
        <v>840</v>
      </c>
      <c r="I1047" s="120">
        <v>256</v>
      </c>
      <c r="J1047" s="129"/>
      <c r="K1047" s="129"/>
      <c r="L1047" s="122">
        <v>173910</v>
      </c>
      <c r="M1047" s="123">
        <v>0.91</v>
      </c>
      <c r="N1047" s="122">
        <v>158260</v>
      </c>
      <c r="O1047" s="124"/>
      <c r="P1047" s="125">
        <f t="shared" si="18"/>
        <v>679</v>
      </c>
      <c r="Q1047" s="126" t="s">
        <v>2211</v>
      </c>
    </row>
    <row r="1048" s="3" customFormat="1" ht="15.75" customHeight="1" spans="1:17">
      <c r="A1048" s="115" t="s">
        <v>2281</v>
      </c>
      <c r="B1048" s="116"/>
      <c r="C1048" s="128"/>
      <c r="D1048" s="170" t="s">
        <v>1625</v>
      </c>
      <c r="E1048" s="17">
        <v>24</v>
      </c>
      <c r="F1048" s="14" t="s">
        <v>839</v>
      </c>
      <c r="G1048" s="119">
        <v>43282</v>
      </c>
      <c r="H1048" s="61" t="s">
        <v>840</v>
      </c>
      <c r="I1048" s="120">
        <v>256</v>
      </c>
      <c r="J1048" s="129"/>
      <c r="K1048" s="129"/>
      <c r="L1048" s="122">
        <v>173910</v>
      </c>
      <c r="M1048" s="123">
        <v>0.91</v>
      </c>
      <c r="N1048" s="122">
        <v>158260</v>
      </c>
      <c r="O1048" s="124"/>
      <c r="P1048" s="125">
        <f t="shared" si="18"/>
        <v>679</v>
      </c>
      <c r="Q1048" s="126" t="s">
        <v>2211</v>
      </c>
    </row>
    <row r="1049" s="3" customFormat="1" ht="15.75" customHeight="1" spans="1:17">
      <c r="A1049" s="115" t="s">
        <v>2282</v>
      </c>
      <c r="B1049" s="116"/>
      <c r="C1049" s="128"/>
      <c r="D1049" s="170" t="s">
        <v>2283</v>
      </c>
      <c r="E1049" s="17">
        <v>1</v>
      </c>
      <c r="F1049" s="14" t="s">
        <v>839</v>
      </c>
      <c r="G1049" s="119">
        <v>43282</v>
      </c>
      <c r="H1049" s="61" t="s">
        <v>840</v>
      </c>
      <c r="I1049" s="120">
        <v>200</v>
      </c>
      <c r="J1049" s="129"/>
      <c r="K1049" s="129"/>
      <c r="L1049" s="122">
        <v>135870</v>
      </c>
      <c r="M1049" s="123">
        <v>0.91</v>
      </c>
      <c r="N1049" s="122">
        <v>123640</v>
      </c>
      <c r="O1049" s="124"/>
      <c r="P1049" s="125">
        <f t="shared" si="18"/>
        <v>679</v>
      </c>
      <c r="Q1049" s="126" t="s">
        <v>2211</v>
      </c>
    </row>
    <row r="1050" s="3" customFormat="1" ht="15.75" customHeight="1" spans="1:17">
      <c r="A1050" s="115" t="s">
        <v>2284</v>
      </c>
      <c r="B1050" s="116"/>
      <c r="C1050" s="128"/>
      <c r="D1050" s="170" t="s">
        <v>2285</v>
      </c>
      <c r="E1050" s="17">
        <v>1</v>
      </c>
      <c r="F1050" s="14" t="s">
        <v>839</v>
      </c>
      <c r="G1050" s="119">
        <v>43282</v>
      </c>
      <c r="H1050" s="61" t="s">
        <v>840</v>
      </c>
      <c r="I1050" s="120">
        <v>572</v>
      </c>
      <c r="J1050" s="129"/>
      <c r="K1050" s="129"/>
      <c r="L1050" s="122">
        <v>388590</v>
      </c>
      <c r="M1050" s="123">
        <v>0.91</v>
      </c>
      <c r="N1050" s="122">
        <v>353620</v>
      </c>
      <c r="O1050" s="124"/>
      <c r="P1050" s="125">
        <f t="shared" si="18"/>
        <v>679</v>
      </c>
      <c r="Q1050" s="126" t="s">
        <v>2211</v>
      </c>
    </row>
    <row r="1051" s="3" customFormat="1" ht="15.75" customHeight="1" spans="1:17">
      <c r="A1051" s="115" t="s">
        <v>2286</v>
      </c>
      <c r="B1051" s="116"/>
      <c r="C1051" s="128"/>
      <c r="D1051" s="170" t="s">
        <v>2285</v>
      </c>
      <c r="E1051" s="17">
        <v>2</v>
      </c>
      <c r="F1051" s="14" t="s">
        <v>839</v>
      </c>
      <c r="G1051" s="119">
        <v>43282</v>
      </c>
      <c r="H1051" s="61" t="s">
        <v>840</v>
      </c>
      <c r="I1051" s="120">
        <v>572</v>
      </c>
      <c r="J1051" s="129"/>
      <c r="K1051" s="129"/>
      <c r="L1051" s="122">
        <v>388590</v>
      </c>
      <c r="M1051" s="123">
        <v>0.91</v>
      </c>
      <c r="N1051" s="122">
        <v>353620</v>
      </c>
      <c r="O1051" s="124"/>
      <c r="P1051" s="125">
        <f t="shared" si="18"/>
        <v>679</v>
      </c>
      <c r="Q1051" s="126" t="s">
        <v>2211</v>
      </c>
    </row>
    <row r="1052" s="3" customFormat="1" ht="15.75" customHeight="1" spans="1:17">
      <c r="A1052" s="115" t="s">
        <v>2287</v>
      </c>
      <c r="B1052" s="116"/>
      <c r="C1052" s="128"/>
      <c r="D1052" s="170" t="s">
        <v>2285</v>
      </c>
      <c r="E1052" s="17">
        <v>3</v>
      </c>
      <c r="F1052" s="14" t="s">
        <v>839</v>
      </c>
      <c r="G1052" s="119">
        <v>43282</v>
      </c>
      <c r="H1052" s="61" t="s">
        <v>840</v>
      </c>
      <c r="I1052" s="120">
        <v>572</v>
      </c>
      <c r="J1052" s="129"/>
      <c r="K1052" s="129"/>
      <c r="L1052" s="122">
        <v>388590</v>
      </c>
      <c r="M1052" s="123">
        <v>0.91</v>
      </c>
      <c r="N1052" s="122">
        <v>353620</v>
      </c>
      <c r="O1052" s="124"/>
      <c r="P1052" s="125">
        <f t="shared" si="18"/>
        <v>679</v>
      </c>
      <c r="Q1052" s="126" t="s">
        <v>2211</v>
      </c>
    </row>
    <row r="1053" s="3" customFormat="1" ht="15.75" customHeight="1" spans="1:17">
      <c r="A1053" s="115" t="s">
        <v>2288</v>
      </c>
      <c r="B1053" s="116"/>
      <c r="C1053" s="128"/>
      <c r="D1053" s="170" t="s">
        <v>2285</v>
      </c>
      <c r="E1053" s="17">
        <v>4</v>
      </c>
      <c r="F1053" s="14" t="s">
        <v>839</v>
      </c>
      <c r="G1053" s="119">
        <v>43282</v>
      </c>
      <c r="H1053" s="61" t="s">
        <v>840</v>
      </c>
      <c r="I1053" s="120">
        <v>286</v>
      </c>
      <c r="J1053" s="129"/>
      <c r="K1053" s="129"/>
      <c r="L1053" s="122">
        <v>194290</v>
      </c>
      <c r="M1053" s="123">
        <v>0.91</v>
      </c>
      <c r="N1053" s="122">
        <v>176800</v>
      </c>
      <c r="O1053" s="124"/>
      <c r="P1053" s="125">
        <f t="shared" si="18"/>
        <v>679</v>
      </c>
      <c r="Q1053" s="126" t="s">
        <v>2211</v>
      </c>
    </row>
    <row r="1054" s="3" customFormat="1" ht="15.75" customHeight="1" spans="1:17">
      <c r="A1054" s="115" t="s">
        <v>2289</v>
      </c>
      <c r="B1054" s="116"/>
      <c r="C1054" s="128"/>
      <c r="D1054" s="170" t="s">
        <v>929</v>
      </c>
      <c r="E1054" s="17">
        <v>1</v>
      </c>
      <c r="F1054" s="14" t="s">
        <v>2290</v>
      </c>
      <c r="G1054" s="119">
        <v>39173</v>
      </c>
      <c r="H1054" s="61" t="s">
        <v>840</v>
      </c>
      <c r="I1054" s="120">
        <v>10</v>
      </c>
      <c r="J1054" s="129"/>
      <c r="K1054" s="129"/>
      <c r="L1054" s="122">
        <v>8090</v>
      </c>
      <c r="M1054" s="123">
        <v>0.72</v>
      </c>
      <c r="N1054" s="122">
        <v>5820</v>
      </c>
      <c r="O1054" s="124"/>
      <c r="P1054" s="125">
        <f t="shared" si="18"/>
        <v>809</v>
      </c>
      <c r="Q1054" s="126" t="s">
        <v>2211</v>
      </c>
    </row>
    <row r="1055" s="3" customFormat="1" ht="15.75" customHeight="1" spans="1:17">
      <c r="A1055" s="115" t="s">
        <v>2291</v>
      </c>
      <c r="B1055" s="116"/>
      <c r="C1055" s="128"/>
      <c r="D1055" s="170" t="s">
        <v>929</v>
      </c>
      <c r="E1055" s="17">
        <v>2</v>
      </c>
      <c r="F1055" s="14" t="s">
        <v>2290</v>
      </c>
      <c r="G1055" s="119">
        <v>43282</v>
      </c>
      <c r="H1055" s="61" t="s">
        <v>840</v>
      </c>
      <c r="I1055" s="120">
        <v>10</v>
      </c>
      <c r="J1055" s="129"/>
      <c r="K1055" s="129"/>
      <c r="L1055" s="122">
        <v>8090</v>
      </c>
      <c r="M1055" s="123">
        <v>0.92</v>
      </c>
      <c r="N1055" s="122">
        <v>7440</v>
      </c>
      <c r="O1055" s="124"/>
      <c r="P1055" s="125">
        <f t="shared" si="18"/>
        <v>809</v>
      </c>
      <c r="Q1055" s="126" t="s">
        <v>2211</v>
      </c>
    </row>
    <row r="1056" s="3" customFormat="1" ht="15.75" customHeight="1" spans="1:17">
      <c r="A1056" s="115" t="s">
        <v>2292</v>
      </c>
      <c r="B1056" s="116"/>
      <c r="C1056" s="128"/>
      <c r="D1056" s="170" t="s">
        <v>929</v>
      </c>
      <c r="E1056" s="17">
        <v>3</v>
      </c>
      <c r="F1056" s="14" t="s">
        <v>2290</v>
      </c>
      <c r="G1056" s="119">
        <v>43282</v>
      </c>
      <c r="H1056" s="61" t="s">
        <v>840</v>
      </c>
      <c r="I1056" s="120">
        <v>10</v>
      </c>
      <c r="J1056" s="129"/>
      <c r="K1056" s="129"/>
      <c r="L1056" s="122">
        <v>8090</v>
      </c>
      <c r="M1056" s="123">
        <v>0.92</v>
      </c>
      <c r="N1056" s="122">
        <v>7440</v>
      </c>
      <c r="O1056" s="124"/>
      <c r="P1056" s="125">
        <f t="shared" si="18"/>
        <v>809</v>
      </c>
      <c r="Q1056" s="126" t="s">
        <v>2211</v>
      </c>
    </row>
    <row r="1057" s="3" customFormat="1" ht="15.75" customHeight="1" spans="1:17">
      <c r="A1057" s="115" t="s">
        <v>2293</v>
      </c>
      <c r="B1057" s="116"/>
      <c r="C1057" s="128"/>
      <c r="D1057" s="170" t="s">
        <v>2294</v>
      </c>
      <c r="E1057" s="17">
        <v>1</v>
      </c>
      <c r="F1057" s="14" t="s">
        <v>938</v>
      </c>
      <c r="G1057" s="119">
        <v>39173</v>
      </c>
      <c r="H1057" s="61" t="s">
        <v>840</v>
      </c>
      <c r="I1057" s="120">
        <v>300</v>
      </c>
      <c r="J1057" s="129"/>
      <c r="K1057" s="129"/>
      <c r="L1057" s="122">
        <v>201030</v>
      </c>
      <c r="M1057" s="123">
        <v>0.57</v>
      </c>
      <c r="N1057" s="122">
        <v>114590</v>
      </c>
      <c r="O1057" s="124"/>
      <c r="P1057" s="125">
        <f t="shared" si="18"/>
        <v>670</v>
      </c>
      <c r="Q1057" s="126" t="s">
        <v>2211</v>
      </c>
    </row>
    <row r="1058" ht="15.75" customHeight="1" spans="1:17">
      <c r="A1058" s="115" t="s">
        <v>2295</v>
      </c>
      <c r="B1058" s="127"/>
      <c r="C1058" s="128"/>
      <c r="D1058" s="108" t="s">
        <v>2296</v>
      </c>
      <c r="E1058" s="108"/>
      <c r="F1058" s="132"/>
      <c r="G1058" s="119">
        <v>40756</v>
      </c>
      <c r="H1058" s="133" t="s">
        <v>941</v>
      </c>
      <c r="I1058" s="134">
        <v>1</v>
      </c>
      <c r="J1058" s="135">
        <v>38000</v>
      </c>
      <c r="K1058" s="136">
        <v>25214.3</v>
      </c>
      <c r="L1058" s="137">
        <v>55490</v>
      </c>
      <c r="M1058" s="138">
        <v>0.62</v>
      </c>
      <c r="N1058" s="139">
        <v>34400</v>
      </c>
      <c r="O1058" s="140"/>
      <c r="P1058" s="141"/>
      <c r="Q1058" s="142" t="s">
        <v>2211</v>
      </c>
    </row>
    <row r="1059" ht="15.75" customHeight="1" spans="1:17">
      <c r="A1059" s="115" t="s">
        <v>2297</v>
      </c>
      <c r="B1059" s="127"/>
      <c r="C1059" s="128"/>
      <c r="D1059" s="108" t="s">
        <v>2296</v>
      </c>
      <c r="E1059" s="108"/>
      <c r="F1059" s="132"/>
      <c r="G1059" s="119">
        <v>40756</v>
      </c>
      <c r="H1059" s="133" t="s">
        <v>941</v>
      </c>
      <c r="I1059" s="134">
        <v>1</v>
      </c>
      <c r="J1059" s="135">
        <v>38000</v>
      </c>
      <c r="K1059" s="136">
        <v>25214.3</v>
      </c>
      <c r="L1059" s="137">
        <v>55490</v>
      </c>
      <c r="M1059" s="138">
        <v>0.62</v>
      </c>
      <c r="N1059" s="139">
        <v>34400</v>
      </c>
      <c r="O1059" s="140"/>
      <c r="P1059" s="141"/>
      <c r="Q1059" s="142" t="s">
        <v>2211</v>
      </c>
    </row>
    <row r="1060" ht="15.75" customHeight="1" spans="1:17">
      <c r="A1060" s="115" t="s">
        <v>2298</v>
      </c>
      <c r="B1060" s="127"/>
      <c r="C1060" s="128"/>
      <c r="D1060" s="108" t="s">
        <v>2296</v>
      </c>
      <c r="E1060" s="108"/>
      <c r="F1060" s="132"/>
      <c r="G1060" s="119">
        <v>40909</v>
      </c>
      <c r="H1060" s="133" t="s">
        <v>941</v>
      </c>
      <c r="I1060" s="134">
        <v>1</v>
      </c>
      <c r="J1060" s="135">
        <v>83000</v>
      </c>
      <c r="K1060" s="136">
        <v>56716.8</v>
      </c>
      <c r="L1060" s="137">
        <v>115560</v>
      </c>
      <c r="M1060" s="138">
        <v>0.64</v>
      </c>
      <c r="N1060" s="139">
        <v>73960</v>
      </c>
      <c r="O1060" s="140"/>
      <c r="P1060" s="141"/>
      <c r="Q1060" s="142" t="s">
        <v>2211</v>
      </c>
    </row>
    <row r="1061" ht="15.75" customHeight="1" spans="1:17">
      <c r="A1061" s="115" t="s">
        <v>2299</v>
      </c>
      <c r="B1061" s="127"/>
      <c r="C1061" s="128"/>
      <c r="D1061" s="108" t="s">
        <v>2300</v>
      </c>
      <c r="E1061" s="108"/>
      <c r="F1061" s="132"/>
      <c r="G1061" s="119">
        <v>40909</v>
      </c>
      <c r="H1061" s="133" t="s">
        <v>941</v>
      </c>
      <c r="I1061" s="134">
        <v>1</v>
      </c>
      <c r="J1061" s="135">
        <v>25300</v>
      </c>
      <c r="K1061" s="136">
        <v>17288</v>
      </c>
      <c r="L1061" s="137">
        <v>35220</v>
      </c>
      <c r="M1061" s="138">
        <v>0.64</v>
      </c>
      <c r="N1061" s="139">
        <v>22540</v>
      </c>
      <c r="O1061" s="140"/>
      <c r="P1061" s="141"/>
      <c r="Q1061" s="143" t="s">
        <v>2211</v>
      </c>
    </row>
    <row r="1062" ht="15.75" customHeight="1" spans="1:17">
      <c r="A1062" s="115" t="s">
        <v>2301</v>
      </c>
      <c r="B1062" s="127"/>
      <c r="C1062" s="128"/>
      <c r="D1062" s="108" t="s">
        <v>2159</v>
      </c>
      <c r="E1062" s="108"/>
      <c r="F1062" s="132"/>
      <c r="G1062" s="119">
        <v>40909</v>
      </c>
      <c r="H1062" s="133" t="s">
        <v>941</v>
      </c>
      <c r="I1062" s="134">
        <v>1</v>
      </c>
      <c r="J1062" s="135">
        <v>86273</v>
      </c>
      <c r="K1062" s="136">
        <v>58953</v>
      </c>
      <c r="L1062" s="137">
        <v>120110</v>
      </c>
      <c r="M1062" s="138">
        <v>0.52</v>
      </c>
      <c r="N1062" s="139">
        <v>62460</v>
      </c>
      <c r="O1062" s="140"/>
      <c r="P1062" s="141"/>
      <c r="Q1062" s="142" t="s">
        <v>2211</v>
      </c>
    </row>
    <row r="1063" ht="15.75" customHeight="1" spans="1:17">
      <c r="A1063" s="115" t="s">
        <v>2302</v>
      </c>
      <c r="B1063" s="127"/>
      <c r="C1063" s="128"/>
      <c r="D1063" s="108" t="s">
        <v>1270</v>
      </c>
      <c r="E1063" s="108"/>
      <c r="F1063" s="132"/>
      <c r="G1063" s="119">
        <v>41091</v>
      </c>
      <c r="H1063" s="133" t="s">
        <v>941</v>
      </c>
      <c r="I1063" s="134">
        <v>1</v>
      </c>
      <c r="J1063" s="135">
        <v>62258</v>
      </c>
      <c r="K1063" s="136">
        <v>44021.44</v>
      </c>
      <c r="L1063" s="137">
        <v>86680</v>
      </c>
      <c r="M1063" s="138">
        <v>0.67</v>
      </c>
      <c r="N1063" s="139">
        <v>58080</v>
      </c>
      <c r="O1063" s="140"/>
      <c r="P1063" s="141"/>
      <c r="Q1063" s="142" t="s">
        <v>2211</v>
      </c>
    </row>
    <row r="1064" ht="15.75" customHeight="1" spans="1:17">
      <c r="A1064" s="115" t="s">
        <v>2303</v>
      </c>
      <c r="B1064" s="127"/>
      <c r="C1064" s="128"/>
      <c r="D1064" s="108" t="s">
        <v>943</v>
      </c>
      <c r="E1064" s="108"/>
      <c r="F1064" s="132"/>
      <c r="G1064" s="119">
        <v>41456</v>
      </c>
      <c r="H1064" s="133" t="s">
        <v>941</v>
      </c>
      <c r="I1064" s="134">
        <v>1</v>
      </c>
      <c r="J1064" s="135">
        <v>42995</v>
      </c>
      <c r="K1064" s="136">
        <v>32443.22</v>
      </c>
      <c r="L1064" s="137">
        <v>58400</v>
      </c>
      <c r="M1064" s="138">
        <v>0.72</v>
      </c>
      <c r="N1064" s="139">
        <v>42050</v>
      </c>
      <c r="O1064" s="140"/>
      <c r="P1064" s="141"/>
      <c r="Q1064" s="142" t="s">
        <v>2211</v>
      </c>
    </row>
    <row r="1065" ht="15.75" customHeight="1" spans="1:17">
      <c r="A1065" s="115" t="s">
        <v>2304</v>
      </c>
      <c r="B1065" s="127"/>
      <c r="C1065" s="128"/>
      <c r="D1065" s="108" t="s">
        <v>943</v>
      </c>
      <c r="E1065" s="108"/>
      <c r="F1065" s="132"/>
      <c r="G1065" s="119">
        <v>41518</v>
      </c>
      <c r="H1065" s="133" t="s">
        <v>941</v>
      </c>
      <c r="I1065" s="134">
        <v>1</v>
      </c>
      <c r="J1065" s="135">
        <v>42995</v>
      </c>
      <c r="K1065" s="136">
        <v>32783.6</v>
      </c>
      <c r="L1065" s="137">
        <v>58400</v>
      </c>
      <c r="M1065" s="138">
        <v>0.73</v>
      </c>
      <c r="N1065" s="139">
        <v>42630</v>
      </c>
      <c r="O1065" s="140"/>
      <c r="P1065" s="141"/>
      <c r="Q1065" s="142" t="s">
        <v>2211</v>
      </c>
    </row>
    <row r="1066" ht="15.75" customHeight="1" spans="1:17">
      <c r="A1066" s="115" t="s">
        <v>2305</v>
      </c>
      <c r="B1066" s="127"/>
      <c r="C1066" s="128"/>
      <c r="D1066" s="108" t="s">
        <v>1270</v>
      </c>
      <c r="E1066" s="108"/>
      <c r="F1066" s="132"/>
      <c r="G1066" s="119">
        <v>41821</v>
      </c>
      <c r="H1066" s="133" t="s">
        <v>941</v>
      </c>
      <c r="I1066" s="134">
        <v>1</v>
      </c>
      <c r="J1066" s="135">
        <v>90000</v>
      </c>
      <c r="K1066" s="136">
        <v>72187.5</v>
      </c>
      <c r="L1066" s="137">
        <v>117150</v>
      </c>
      <c r="M1066" s="138">
        <v>0.77</v>
      </c>
      <c r="N1066" s="139">
        <v>90210</v>
      </c>
      <c r="O1066" s="140"/>
      <c r="P1066" s="141"/>
      <c r="Q1066" s="142" t="s">
        <v>2211</v>
      </c>
    </row>
    <row r="1067" ht="15.75" customHeight="1" spans="1:17">
      <c r="A1067" s="115" t="s">
        <v>2306</v>
      </c>
      <c r="B1067" s="127"/>
      <c r="C1067" s="128"/>
      <c r="D1067" s="108" t="s">
        <v>2307</v>
      </c>
      <c r="E1067" s="108"/>
      <c r="F1067" s="132"/>
      <c r="G1067" s="119">
        <v>41640</v>
      </c>
      <c r="H1067" s="133" t="s">
        <v>941</v>
      </c>
      <c r="I1067" s="134">
        <v>1</v>
      </c>
      <c r="J1067" s="135">
        <v>45152.85</v>
      </c>
      <c r="K1067" s="136">
        <v>35143.97</v>
      </c>
      <c r="L1067" s="137">
        <v>58780</v>
      </c>
      <c r="M1067" s="138">
        <v>0.74</v>
      </c>
      <c r="N1067" s="139">
        <v>43500</v>
      </c>
      <c r="O1067" s="140"/>
      <c r="P1067" s="141"/>
      <c r="Q1067" s="142" t="s">
        <v>2211</v>
      </c>
    </row>
    <row r="1068" ht="15.75" customHeight="1" spans="1:17">
      <c r="A1068" s="115" t="s">
        <v>2308</v>
      </c>
      <c r="B1068" s="127"/>
      <c r="C1068" s="128"/>
      <c r="D1068" s="108" t="s">
        <v>2309</v>
      </c>
      <c r="E1068" s="108"/>
      <c r="F1068" s="132"/>
      <c r="G1068" s="119">
        <v>41640</v>
      </c>
      <c r="H1068" s="133" t="s">
        <v>941</v>
      </c>
      <c r="I1068" s="134">
        <v>1</v>
      </c>
      <c r="J1068" s="135">
        <v>90701.64</v>
      </c>
      <c r="K1068" s="136">
        <v>70595.96</v>
      </c>
      <c r="L1068" s="137">
        <v>118070</v>
      </c>
      <c r="M1068" s="138">
        <v>0.74</v>
      </c>
      <c r="N1068" s="139">
        <v>87370</v>
      </c>
      <c r="O1068" s="140"/>
      <c r="P1068" s="141"/>
      <c r="Q1068" s="142" t="s">
        <v>2211</v>
      </c>
    </row>
    <row r="1069" ht="15.75" customHeight="1" spans="1:17">
      <c r="A1069" s="115" t="s">
        <v>2310</v>
      </c>
      <c r="B1069" s="127"/>
      <c r="C1069" s="128"/>
      <c r="D1069" s="108" t="s">
        <v>2311</v>
      </c>
      <c r="E1069" s="108"/>
      <c r="F1069" s="132"/>
      <c r="G1069" s="119">
        <v>41448</v>
      </c>
      <c r="H1069" s="133" t="s">
        <v>941</v>
      </c>
      <c r="I1069" s="134">
        <v>1</v>
      </c>
      <c r="J1069" s="135">
        <v>61835</v>
      </c>
      <c r="K1069" s="136">
        <v>46415.12</v>
      </c>
      <c r="L1069" s="137">
        <v>83990</v>
      </c>
      <c r="M1069" s="138">
        <v>0.62</v>
      </c>
      <c r="N1069" s="139">
        <v>52070</v>
      </c>
      <c r="O1069" s="140"/>
      <c r="P1069" s="141"/>
      <c r="Q1069" s="142" t="s">
        <v>2211</v>
      </c>
    </row>
    <row r="1070" ht="15.75" customHeight="1" spans="1:17">
      <c r="A1070" s="115" t="s">
        <v>2312</v>
      </c>
      <c r="B1070" s="127"/>
      <c r="C1070" s="128"/>
      <c r="D1070" s="108" t="s">
        <v>1309</v>
      </c>
      <c r="E1070" s="108"/>
      <c r="F1070" s="132"/>
      <c r="G1070" s="119">
        <v>42608</v>
      </c>
      <c r="H1070" s="133" t="s">
        <v>941</v>
      </c>
      <c r="I1070" s="134">
        <v>2</v>
      </c>
      <c r="J1070" s="135">
        <v>60000</v>
      </c>
      <c r="K1070" s="136">
        <v>54062.5</v>
      </c>
      <c r="L1070" s="137">
        <v>74030</v>
      </c>
      <c r="M1070" s="138">
        <v>0.87</v>
      </c>
      <c r="N1070" s="139">
        <v>64410</v>
      </c>
      <c r="O1070" s="140"/>
      <c r="P1070" s="141"/>
      <c r="Q1070" s="142" t="s">
        <v>2211</v>
      </c>
    </row>
    <row r="1071" ht="15.75" customHeight="1" spans="1:17">
      <c r="A1071" s="115" t="s">
        <v>2313</v>
      </c>
      <c r="B1071" s="127"/>
      <c r="C1071" s="128"/>
      <c r="D1071" s="108" t="s">
        <v>2314</v>
      </c>
      <c r="E1071" s="108"/>
      <c r="F1071" s="132"/>
      <c r="G1071" s="119">
        <v>42689</v>
      </c>
      <c r="H1071" s="133" t="s">
        <v>941</v>
      </c>
      <c r="I1071" s="134">
        <v>1</v>
      </c>
      <c r="J1071" s="135">
        <v>9828</v>
      </c>
      <c r="K1071" s="136">
        <v>8972.2</v>
      </c>
      <c r="L1071" s="137">
        <v>12130</v>
      </c>
      <c r="M1071" s="138">
        <v>0.88</v>
      </c>
      <c r="N1071" s="139">
        <v>10670</v>
      </c>
      <c r="O1071" s="140"/>
      <c r="P1071" s="141"/>
      <c r="Q1071" s="142" t="s">
        <v>2211</v>
      </c>
    </row>
    <row r="1072" ht="15.75" customHeight="1" spans="1:17">
      <c r="A1072" s="115" t="s">
        <v>2315</v>
      </c>
      <c r="B1072" s="127"/>
      <c r="C1072" s="128"/>
      <c r="D1072" s="108" t="s">
        <v>2316</v>
      </c>
      <c r="E1072" s="108"/>
      <c r="F1072" s="132"/>
      <c r="G1072" s="119">
        <v>42736</v>
      </c>
      <c r="H1072" s="133" t="s">
        <v>941</v>
      </c>
      <c r="I1072" s="134">
        <v>1</v>
      </c>
      <c r="J1072" s="135">
        <v>192480.97</v>
      </c>
      <c r="K1072" s="136">
        <v>177242.97</v>
      </c>
      <c r="L1072" s="137">
        <v>230940</v>
      </c>
      <c r="M1072" s="138">
        <v>0.89</v>
      </c>
      <c r="N1072" s="139">
        <v>205540</v>
      </c>
      <c r="O1072" s="140"/>
      <c r="P1072" s="141"/>
      <c r="Q1072" s="142" t="s">
        <v>2211</v>
      </c>
    </row>
    <row r="1073" ht="15.75" customHeight="1" spans="1:17">
      <c r="A1073" s="115" t="s">
        <v>2317</v>
      </c>
      <c r="B1073" s="127"/>
      <c r="C1073" s="128"/>
      <c r="D1073" s="108" t="s">
        <v>2186</v>
      </c>
      <c r="E1073" s="108"/>
      <c r="F1073" s="132"/>
      <c r="G1073" s="119">
        <v>42814</v>
      </c>
      <c r="H1073" s="133" t="s">
        <v>941</v>
      </c>
      <c r="I1073" s="134">
        <v>1</v>
      </c>
      <c r="J1073" s="135">
        <v>92152</v>
      </c>
      <c r="K1073" s="136">
        <v>85586.14</v>
      </c>
      <c r="L1073" s="137">
        <v>110570</v>
      </c>
      <c r="M1073" s="138">
        <v>0.9</v>
      </c>
      <c r="N1073" s="139">
        <v>99510</v>
      </c>
      <c r="O1073" s="140"/>
      <c r="P1073" s="141"/>
      <c r="Q1073" s="142" t="s">
        <v>2211</v>
      </c>
    </row>
    <row r="1074" ht="15.75" customHeight="1" spans="1:17">
      <c r="A1074" s="115" t="s">
        <v>2318</v>
      </c>
      <c r="B1074" s="127"/>
      <c r="C1074" s="128"/>
      <c r="D1074" s="108" t="s">
        <v>2319</v>
      </c>
      <c r="E1074" s="108"/>
      <c r="F1074" s="132"/>
      <c r="G1074" s="119">
        <v>43276</v>
      </c>
      <c r="H1074" s="133" t="s">
        <v>941</v>
      </c>
      <c r="I1074" s="134">
        <v>1</v>
      </c>
      <c r="J1074" s="135">
        <v>98000</v>
      </c>
      <c r="K1074" s="136">
        <v>96836.24</v>
      </c>
      <c r="L1074" s="137">
        <v>116470</v>
      </c>
      <c r="M1074" s="138">
        <v>0.96</v>
      </c>
      <c r="N1074" s="139">
        <v>111810</v>
      </c>
      <c r="O1074" s="140"/>
      <c r="P1074" s="141"/>
      <c r="Q1074" s="142" t="s">
        <v>2211</v>
      </c>
    </row>
    <row r="1075" ht="15.75" customHeight="1" spans="1:17">
      <c r="A1075" s="115" t="s">
        <v>2320</v>
      </c>
      <c r="B1075" s="127"/>
      <c r="C1075" s="128"/>
      <c r="D1075" s="108" t="s">
        <v>2321</v>
      </c>
      <c r="E1075" s="108"/>
      <c r="F1075" s="132"/>
      <c r="G1075" s="119">
        <v>40664</v>
      </c>
      <c r="H1075" s="133" t="s">
        <v>941</v>
      </c>
      <c r="I1075" s="134">
        <v>1</v>
      </c>
      <c r="J1075" s="135">
        <v>23000</v>
      </c>
      <c r="K1075" s="136">
        <v>14988.48</v>
      </c>
      <c r="L1075" s="137">
        <v>33580</v>
      </c>
      <c r="M1075" s="138">
        <v>0.61</v>
      </c>
      <c r="N1075" s="139">
        <v>20480</v>
      </c>
      <c r="O1075" s="140"/>
      <c r="P1075" s="141"/>
      <c r="Q1075" s="142" t="s">
        <v>2322</v>
      </c>
    </row>
    <row r="1076" ht="15.75" customHeight="1" spans="1:17">
      <c r="A1076" s="115" t="s">
        <v>2323</v>
      </c>
      <c r="B1076" s="127"/>
      <c r="C1076" s="128"/>
      <c r="D1076" s="108" t="s">
        <v>2324</v>
      </c>
      <c r="E1076" s="108"/>
      <c r="F1076" s="132"/>
      <c r="G1076" s="119">
        <v>40756</v>
      </c>
      <c r="H1076" s="133" t="s">
        <v>941</v>
      </c>
      <c r="I1076" s="134">
        <v>1</v>
      </c>
      <c r="J1076" s="135">
        <v>122900</v>
      </c>
      <c r="K1076" s="136">
        <v>81549.2</v>
      </c>
      <c r="L1076" s="137">
        <v>179450</v>
      </c>
      <c r="M1076" s="138">
        <v>0.62</v>
      </c>
      <c r="N1076" s="139">
        <v>111260</v>
      </c>
      <c r="O1076" s="140"/>
      <c r="P1076" s="141"/>
      <c r="Q1076" s="143" t="s">
        <v>2322</v>
      </c>
    </row>
    <row r="1077" ht="15.75" customHeight="1" spans="1:17">
      <c r="A1077" s="115" t="s">
        <v>2325</v>
      </c>
      <c r="B1077" s="127"/>
      <c r="C1077" s="128"/>
      <c r="D1077" s="108" t="s">
        <v>1567</v>
      </c>
      <c r="E1077" s="108"/>
      <c r="F1077" s="132"/>
      <c r="G1077" s="119">
        <v>41183</v>
      </c>
      <c r="H1077" s="133" t="s">
        <v>941</v>
      </c>
      <c r="I1077" s="134">
        <v>1</v>
      </c>
      <c r="J1077" s="135">
        <v>26400</v>
      </c>
      <c r="K1077" s="136">
        <v>18980.5</v>
      </c>
      <c r="L1077" s="137">
        <v>36760</v>
      </c>
      <c r="M1077" s="138">
        <v>0.68</v>
      </c>
      <c r="N1077" s="139">
        <v>25000</v>
      </c>
      <c r="O1077" s="140"/>
      <c r="P1077" s="141"/>
      <c r="Q1077" s="142" t="s">
        <v>2322</v>
      </c>
    </row>
    <row r="1078" ht="15.75" customHeight="1" spans="1:17">
      <c r="A1078" s="115" t="s">
        <v>2326</v>
      </c>
      <c r="B1078" s="127"/>
      <c r="C1078" s="128"/>
      <c r="D1078" s="108" t="s">
        <v>2327</v>
      </c>
      <c r="E1078" s="108"/>
      <c r="F1078" s="132"/>
      <c r="G1078" s="119">
        <v>41183</v>
      </c>
      <c r="H1078" s="133" t="s">
        <v>941</v>
      </c>
      <c r="I1078" s="134">
        <v>1</v>
      </c>
      <c r="J1078" s="135">
        <v>21760</v>
      </c>
      <c r="K1078" s="136">
        <v>15644.77</v>
      </c>
      <c r="L1078" s="137">
        <v>30300</v>
      </c>
      <c r="M1078" s="138">
        <v>0.68</v>
      </c>
      <c r="N1078" s="139">
        <v>20600</v>
      </c>
      <c r="O1078" s="140"/>
      <c r="P1078" s="141"/>
      <c r="Q1078" s="142" t="s">
        <v>2322</v>
      </c>
    </row>
    <row r="1079" ht="15.75" customHeight="1" spans="1:17">
      <c r="A1079" s="115" t="s">
        <v>2328</v>
      </c>
      <c r="B1079" s="127"/>
      <c r="C1079" s="128"/>
      <c r="D1079" s="108" t="s">
        <v>2329</v>
      </c>
      <c r="E1079" s="108"/>
      <c r="F1079" s="132"/>
      <c r="G1079" s="119">
        <v>41214</v>
      </c>
      <c r="H1079" s="133" t="s">
        <v>941</v>
      </c>
      <c r="I1079" s="134">
        <v>1</v>
      </c>
      <c r="J1079" s="135">
        <v>1700000</v>
      </c>
      <c r="K1079" s="136">
        <v>1228958.1</v>
      </c>
      <c r="L1079" s="137">
        <v>2366800</v>
      </c>
      <c r="M1079" s="138">
        <v>0.68</v>
      </c>
      <c r="N1079" s="139">
        <v>1609420</v>
      </c>
      <c r="O1079" s="140"/>
      <c r="P1079" s="141"/>
      <c r="Q1079" s="142" t="s">
        <v>2322</v>
      </c>
    </row>
    <row r="1080" ht="15.75" customHeight="1" spans="1:17">
      <c r="A1080" s="115" t="s">
        <v>2330</v>
      </c>
      <c r="B1080" s="127"/>
      <c r="C1080" s="128"/>
      <c r="D1080" s="108" t="s">
        <v>2327</v>
      </c>
      <c r="E1080" s="108"/>
      <c r="F1080" s="132"/>
      <c r="G1080" s="119">
        <v>41275</v>
      </c>
      <c r="H1080" s="133" t="s">
        <v>941</v>
      </c>
      <c r="I1080" s="134">
        <v>1</v>
      </c>
      <c r="J1080" s="135">
        <v>55516.71</v>
      </c>
      <c r="K1080" s="136">
        <v>40573.71</v>
      </c>
      <c r="L1080" s="137">
        <v>75410</v>
      </c>
      <c r="M1080" s="138">
        <v>0.69</v>
      </c>
      <c r="N1080" s="139">
        <v>52030</v>
      </c>
      <c r="O1080" s="140"/>
      <c r="P1080" s="141"/>
      <c r="Q1080" s="142" t="s">
        <v>2322</v>
      </c>
    </row>
    <row r="1081" ht="15.75" customHeight="1" spans="1:17">
      <c r="A1081" s="115" t="s">
        <v>2331</v>
      </c>
      <c r="B1081" s="127"/>
      <c r="C1081" s="128"/>
      <c r="D1081" s="108" t="s">
        <v>1610</v>
      </c>
      <c r="E1081" s="108"/>
      <c r="F1081" s="132"/>
      <c r="G1081" s="119">
        <v>41214</v>
      </c>
      <c r="H1081" s="133" t="s">
        <v>941</v>
      </c>
      <c r="I1081" s="134">
        <v>1</v>
      </c>
      <c r="J1081" s="135">
        <v>700000</v>
      </c>
      <c r="K1081" s="136">
        <v>506041.9</v>
      </c>
      <c r="L1081" s="137">
        <v>974570</v>
      </c>
      <c r="M1081" s="138">
        <v>0.68</v>
      </c>
      <c r="N1081" s="139">
        <v>662710</v>
      </c>
      <c r="O1081" s="140"/>
      <c r="P1081" s="141"/>
      <c r="Q1081" s="142" t="s">
        <v>2322</v>
      </c>
    </row>
    <row r="1082" ht="15.75" customHeight="1" spans="1:17">
      <c r="A1082" s="115" t="s">
        <v>2332</v>
      </c>
      <c r="B1082" s="127"/>
      <c r="C1082" s="128"/>
      <c r="D1082" s="108" t="s">
        <v>2333</v>
      </c>
      <c r="E1082" s="108"/>
      <c r="F1082" s="132"/>
      <c r="G1082" s="119">
        <v>41640</v>
      </c>
      <c r="H1082" s="133" t="s">
        <v>941</v>
      </c>
      <c r="I1082" s="134">
        <v>1</v>
      </c>
      <c r="J1082" s="135">
        <v>33041.31</v>
      </c>
      <c r="K1082" s="136">
        <v>25717.07</v>
      </c>
      <c r="L1082" s="137">
        <v>43010</v>
      </c>
      <c r="M1082" s="138">
        <v>0.74</v>
      </c>
      <c r="N1082" s="139">
        <v>31830</v>
      </c>
      <c r="O1082" s="140"/>
      <c r="P1082" s="141"/>
      <c r="Q1082" s="142" t="s">
        <v>2322</v>
      </c>
    </row>
    <row r="1083" ht="15.75" customHeight="1" spans="1:17">
      <c r="A1083" s="115" t="s">
        <v>2334</v>
      </c>
      <c r="B1083" s="127"/>
      <c r="C1083" s="128"/>
      <c r="D1083" s="108" t="s">
        <v>2335</v>
      </c>
      <c r="E1083" s="108"/>
      <c r="F1083" s="132"/>
      <c r="G1083" s="119">
        <v>41640</v>
      </c>
      <c r="H1083" s="133" t="s">
        <v>941</v>
      </c>
      <c r="I1083" s="134">
        <v>1</v>
      </c>
      <c r="J1083" s="135">
        <v>32246.4</v>
      </c>
      <c r="K1083" s="136">
        <v>25098.56</v>
      </c>
      <c r="L1083" s="137">
        <v>41970</v>
      </c>
      <c r="M1083" s="138">
        <v>0.74</v>
      </c>
      <c r="N1083" s="139">
        <v>31060</v>
      </c>
      <c r="O1083" s="140"/>
      <c r="P1083" s="141"/>
      <c r="Q1083" s="142" t="s">
        <v>2322</v>
      </c>
    </row>
    <row r="1084" ht="15.75" customHeight="1" spans="1:17">
      <c r="A1084" s="115" t="s">
        <v>2336</v>
      </c>
      <c r="B1084" s="127"/>
      <c r="C1084" s="128"/>
      <c r="D1084" s="108" t="s">
        <v>2337</v>
      </c>
      <c r="E1084" s="108"/>
      <c r="F1084" s="132"/>
      <c r="G1084" s="119">
        <v>43218</v>
      </c>
      <c r="H1084" s="133" t="s">
        <v>941</v>
      </c>
      <c r="I1084" s="134">
        <v>1</v>
      </c>
      <c r="J1084" s="135">
        <v>25920</v>
      </c>
      <c r="K1084" s="136">
        <v>24264.26</v>
      </c>
      <c r="L1084" s="137">
        <v>30810</v>
      </c>
      <c r="M1084" s="138">
        <v>0.95</v>
      </c>
      <c r="N1084" s="139">
        <v>29270</v>
      </c>
      <c r="O1084" s="140"/>
      <c r="P1084" s="141"/>
      <c r="Q1084" s="142" t="s">
        <v>2322</v>
      </c>
    </row>
    <row r="1085" ht="15.75" customHeight="1" spans="1:17">
      <c r="A1085" s="115" t="s">
        <v>2338</v>
      </c>
      <c r="B1085" s="127"/>
      <c r="C1085" s="128"/>
      <c r="D1085" s="108" t="s">
        <v>2339</v>
      </c>
      <c r="E1085" s="108"/>
      <c r="F1085" s="132"/>
      <c r="G1085" s="119">
        <v>43291</v>
      </c>
      <c r="H1085" s="133" t="s">
        <v>941</v>
      </c>
      <c r="I1085" s="134">
        <v>1</v>
      </c>
      <c r="J1085" s="135">
        <v>37376</v>
      </c>
      <c r="K1085" s="136">
        <v>37079.9</v>
      </c>
      <c r="L1085" s="137">
        <v>44420</v>
      </c>
      <c r="M1085" s="138">
        <v>0.96</v>
      </c>
      <c r="N1085" s="139">
        <v>42640</v>
      </c>
      <c r="O1085" s="140"/>
      <c r="P1085" s="141"/>
      <c r="Q1085" s="142" t="s">
        <v>2322</v>
      </c>
    </row>
    <row r="1086" ht="15.75" customHeight="1" spans="1:17">
      <c r="A1086" s="115" t="s">
        <v>2340</v>
      </c>
      <c r="B1086" s="127"/>
      <c r="C1086" s="128"/>
      <c r="D1086" s="108" t="s">
        <v>2341</v>
      </c>
      <c r="E1086" s="108"/>
      <c r="F1086" s="132"/>
      <c r="G1086" s="119">
        <v>43373</v>
      </c>
      <c r="H1086" s="133" t="s">
        <v>941</v>
      </c>
      <c r="I1086" s="134">
        <v>1</v>
      </c>
      <c r="J1086" s="135">
        <v>479945.99</v>
      </c>
      <c r="K1086" s="136">
        <v>479945.99</v>
      </c>
      <c r="L1086" s="137">
        <v>570410</v>
      </c>
      <c r="M1086" s="138">
        <v>0.98</v>
      </c>
      <c r="N1086" s="139">
        <v>559000</v>
      </c>
      <c r="O1086" s="140"/>
      <c r="P1086" s="141"/>
      <c r="Q1086" s="142" t="s">
        <v>2322</v>
      </c>
    </row>
    <row r="1087" ht="15.75" customHeight="1" spans="1:17">
      <c r="A1087" s="115" t="s">
        <v>2342</v>
      </c>
      <c r="B1087" s="127"/>
      <c r="C1087" s="128"/>
      <c r="D1087" s="108" t="s">
        <v>2343</v>
      </c>
      <c r="E1087" s="108"/>
      <c r="F1087" s="132"/>
      <c r="G1087" s="119">
        <v>42675</v>
      </c>
      <c r="H1087" s="133" t="s">
        <v>941</v>
      </c>
      <c r="I1087" s="134">
        <v>1</v>
      </c>
      <c r="J1087" s="135">
        <v>400000</v>
      </c>
      <c r="K1087" s="136">
        <v>365166.74</v>
      </c>
      <c r="L1087" s="137">
        <v>493510</v>
      </c>
      <c r="M1087" s="138">
        <v>0.88</v>
      </c>
      <c r="N1087" s="139">
        <v>434290</v>
      </c>
      <c r="O1087" s="140"/>
      <c r="P1087" s="141"/>
      <c r="Q1087" s="142" t="s">
        <v>2344</v>
      </c>
    </row>
    <row r="1088" ht="15.75" customHeight="1" spans="1:17">
      <c r="A1088" s="115" t="s">
        <v>2345</v>
      </c>
      <c r="B1088" s="127"/>
      <c r="C1088" s="144"/>
      <c r="D1088" s="108" t="s">
        <v>2343</v>
      </c>
      <c r="E1088" s="108"/>
      <c r="F1088" s="132"/>
      <c r="G1088" s="119">
        <v>42705</v>
      </c>
      <c r="H1088" s="133" t="s">
        <v>941</v>
      </c>
      <c r="I1088" s="134">
        <v>1</v>
      </c>
      <c r="J1088" s="135">
        <v>240000</v>
      </c>
      <c r="K1088" s="136">
        <v>220050</v>
      </c>
      <c r="L1088" s="137">
        <v>296110</v>
      </c>
      <c r="M1088" s="138">
        <v>0.89</v>
      </c>
      <c r="N1088" s="139">
        <v>263540</v>
      </c>
      <c r="O1088" s="140"/>
      <c r="P1088" s="141"/>
      <c r="Q1088" s="142" t="s">
        <v>2344</v>
      </c>
    </row>
    <row r="1089" s="77" customFormat="1" ht="15.75" customHeight="1" spans="1:17">
      <c r="A1089" s="115" t="s">
        <v>2346</v>
      </c>
      <c r="B1089" s="169"/>
      <c r="C1089" s="169"/>
      <c r="D1089" s="146" t="s">
        <v>2347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07"/>
  <sheetViews>
    <sheetView topLeftCell="A49" workbookViewId="0">
      <selection activeCell="A49" sqref="$A1:$XFD1048576"/>
    </sheetView>
  </sheetViews>
  <sheetFormatPr defaultColWidth="9" defaultRowHeight="12.75"/>
  <cols>
    <col min="1" max="1" width="4.4" style="3" customWidth="1"/>
    <col min="2" max="2" width="10.4" style="3" customWidth="1"/>
    <col min="3" max="3" width="8.6" style="3" customWidth="1"/>
    <col min="4" max="4" width="13.9" style="3" customWidth="1"/>
    <col min="5" max="5" width="18.5" style="3" customWidth="1"/>
    <col min="6" max="6" width="18.2" style="3" customWidth="1"/>
    <col min="7" max="7" width="5" style="3" customWidth="1"/>
    <col min="8" max="8" width="5.9" style="3" customWidth="1"/>
    <col min="9" max="9" width="9.1" style="3" customWidth="1"/>
    <col min="10" max="10" width="9.2" style="3" customWidth="1"/>
    <col min="11" max="11" width="10.7" style="3" customWidth="1"/>
    <col min="12" max="12" width="10.1" style="3" customWidth="1"/>
    <col min="13" max="13" width="12.2" style="3" customWidth="1"/>
    <col min="14" max="14" width="7" style="3" customWidth="1"/>
    <col min="15" max="15" width="12.4" style="3" customWidth="1"/>
    <col min="16" max="16" width="5.9" style="3" customWidth="1"/>
    <col min="17" max="17" width="12.7" style="3" customWidth="1"/>
    <col min="18" max="16384" width="9" style="3"/>
  </cols>
  <sheetData>
    <row r="1" s="1" customFormat="1" ht="30" customHeight="1" spans="1:17">
      <c r="A1" s="4" t="s">
        <v>532</v>
      </c>
      <c r="B1" s="4"/>
      <c r="C1" s="5"/>
      <c r="D1" s="5"/>
      <c r="E1" s="5"/>
      <c r="F1" s="5"/>
      <c r="G1" s="5"/>
      <c r="H1" s="5"/>
      <c r="I1" s="5"/>
      <c r="J1" s="5"/>
      <c r="K1" s="5"/>
      <c r="L1" s="5"/>
      <c r="M1" s="5"/>
      <c r="N1" s="5"/>
      <c r="O1" s="5"/>
      <c r="P1" s="5"/>
      <c r="Q1" s="5"/>
    </row>
    <row r="2" ht="14.1" customHeight="1" spans="1:17">
      <c r="A2" s="6" t="s">
        <v>451</v>
      </c>
      <c r="B2" s="6"/>
      <c r="C2" s="7"/>
      <c r="D2" s="7"/>
      <c r="E2" s="7"/>
      <c r="F2" s="7"/>
      <c r="G2" s="7"/>
      <c r="H2" s="7"/>
      <c r="I2" s="7"/>
      <c r="J2" s="7"/>
      <c r="K2" s="7"/>
      <c r="L2" s="7"/>
      <c r="M2" s="7"/>
      <c r="N2" s="7"/>
      <c r="O2" s="7"/>
      <c r="P2" s="7"/>
      <c r="Q2" s="7"/>
    </row>
    <row r="3" ht="14.1" customHeight="1" spans="1:17">
      <c r="A3" s="8"/>
      <c r="B3" s="8"/>
      <c r="C3" s="8"/>
      <c r="D3" s="8"/>
      <c r="E3" s="8"/>
      <c r="F3" s="8"/>
      <c r="G3" s="8"/>
      <c r="H3" s="8"/>
      <c r="I3" s="9"/>
      <c r="J3" s="9"/>
      <c r="K3" s="9"/>
      <c r="L3" s="9"/>
      <c r="M3" s="9"/>
      <c r="N3" s="9"/>
      <c r="O3" s="10" t="s">
        <v>534</v>
      </c>
      <c r="P3" s="10"/>
      <c r="Q3" s="10"/>
    </row>
    <row r="4" ht="14.1" customHeight="1" spans="1:17">
      <c r="A4" s="8"/>
      <c r="B4" s="8"/>
      <c r="C4" s="8"/>
      <c r="D4" s="8"/>
      <c r="E4" s="8"/>
      <c r="F4" s="8"/>
      <c r="G4" s="8"/>
      <c r="H4" s="8"/>
      <c r="I4" s="9"/>
      <c r="J4" s="9"/>
      <c r="K4" s="11"/>
      <c r="L4" s="9"/>
      <c r="M4" s="9"/>
      <c r="N4" s="9"/>
      <c r="O4" s="10"/>
      <c r="P4" s="10"/>
      <c r="Q4" s="10"/>
    </row>
    <row r="5" ht="15.75" customHeight="1" spans="1:17">
      <c r="A5" s="12" t="s">
        <v>4386</v>
      </c>
      <c r="B5" s="12"/>
      <c r="N5" s="13" t="s">
        <v>3</v>
      </c>
      <c r="O5" s="13"/>
      <c r="P5" s="13"/>
      <c r="Q5" s="13"/>
    </row>
    <row r="6" s="2" customFormat="1" ht="15.75" customHeight="1" spans="1:17">
      <c r="A6" s="14" t="s">
        <v>5</v>
      </c>
      <c r="B6" s="15" t="s">
        <v>456</v>
      </c>
      <c r="C6" s="14" t="s">
        <v>2348</v>
      </c>
      <c r="D6" s="16" t="s">
        <v>535</v>
      </c>
      <c r="E6" s="16" t="s">
        <v>294</v>
      </c>
      <c r="F6" s="16" t="s">
        <v>536</v>
      </c>
      <c r="G6" s="16" t="s">
        <v>297</v>
      </c>
      <c r="H6" s="16" t="s">
        <v>295</v>
      </c>
      <c r="I6" s="16" t="s">
        <v>537</v>
      </c>
      <c r="J6" s="16" t="s">
        <v>346</v>
      </c>
      <c r="K6" s="16" t="s">
        <v>94</v>
      </c>
      <c r="L6" s="17"/>
      <c r="M6" s="14" t="s">
        <v>95</v>
      </c>
      <c r="N6" s="18"/>
      <c r="O6" s="18"/>
      <c r="P6" s="16" t="s">
        <v>97</v>
      </c>
      <c r="Q6" s="16" t="s">
        <v>8</v>
      </c>
    </row>
    <row r="7" s="2" customFormat="1" ht="15.75" customHeight="1" spans="1:17">
      <c r="A7" s="18"/>
      <c r="B7" s="19"/>
      <c r="C7" s="18"/>
      <c r="D7" s="18"/>
      <c r="E7" s="18"/>
      <c r="F7" s="18"/>
      <c r="G7" s="18"/>
      <c r="H7" s="18"/>
      <c r="I7" s="18"/>
      <c r="J7" s="18"/>
      <c r="K7" s="20" t="s">
        <v>431</v>
      </c>
      <c r="L7" s="14" t="s">
        <v>432</v>
      </c>
      <c r="M7" s="14" t="s">
        <v>431</v>
      </c>
      <c r="N7" s="16" t="s">
        <v>350</v>
      </c>
      <c r="O7" s="14" t="s">
        <v>432</v>
      </c>
      <c r="P7" s="18"/>
      <c r="Q7" s="18"/>
    </row>
    <row r="8" ht="15.75" customHeight="1" spans="1:17">
      <c r="A8" s="18">
        <v>1</v>
      </c>
      <c r="B8" s="21" t="s">
        <v>2349</v>
      </c>
      <c r="C8" s="22" t="s">
        <v>2350</v>
      </c>
      <c r="D8" s="23" t="s">
        <v>2351</v>
      </c>
      <c r="E8" s="24"/>
      <c r="F8" s="23" t="s">
        <v>2352</v>
      </c>
      <c r="G8" s="24">
        <v>1</v>
      </c>
      <c r="H8" s="25" t="s">
        <v>2353</v>
      </c>
      <c r="I8" s="26">
        <v>42518</v>
      </c>
      <c r="J8" s="26">
        <v>42518</v>
      </c>
      <c r="K8" s="27">
        <v>278371.15</v>
      </c>
      <c r="L8" s="28">
        <v>247518.23</v>
      </c>
      <c r="M8" s="28">
        <v>286720</v>
      </c>
      <c r="N8" s="29">
        <v>0.8</v>
      </c>
      <c r="O8" s="28">
        <v>229380</v>
      </c>
      <c r="P8" s="30"/>
      <c r="Q8" s="31" t="s">
        <v>476</v>
      </c>
    </row>
    <row r="9" ht="15.75" customHeight="1" spans="1:17">
      <c r="A9" s="18">
        <v>2</v>
      </c>
      <c r="B9" s="32"/>
      <c r="C9" s="22" t="s">
        <v>2354</v>
      </c>
      <c r="D9" s="23" t="s">
        <v>2355</v>
      </c>
      <c r="E9" s="24"/>
      <c r="F9" s="23"/>
      <c r="G9" s="24">
        <v>1</v>
      </c>
      <c r="H9" s="25" t="s">
        <v>551</v>
      </c>
      <c r="I9" s="26">
        <v>41487</v>
      </c>
      <c r="J9" s="26">
        <v>41487</v>
      </c>
      <c r="K9" s="27">
        <v>133273</v>
      </c>
      <c r="L9" s="28">
        <v>68913.12</v>
      </c>
      <c r="M9" s="28">
        <v>127940</v>
      </c>
      <c r="N9" s="29">
        <v>0.64</v>
      </c>
      <c r="O9" s="28">
        <v>81880</v>
      </c>
      <c r="P9" s="30"/>
      <c r="Q9" s="31" t="s">
        <v>476</v>
      </c>
    </row>
    <row r="10" ht="15.75" customHeight="1" spans="1:17">
      <c r="A10" s="18">
        <v>3</v>
      </c>
      <c r="B10" s="32"/>
      <c r="C10" s="22" t="s">
        <v>2356</v>
      </c>
      <c r="D10" s="23" t="s">
        <v>2357</v>
      </c>
      <c r="E10" s="24"/>
      <c r="F10" s="23"/>
      <c r="G10" s="24">
        <v>1</v>
      </c>
      <c r="H10" s="25" t="s">
        <v>2353</v>
      </c>
      <c r="I10" s="26">
        <v>41913</v>
      </c>
      <c r="J10" s="26">
        <v>41913</v>
      </c>
      <c r="K10" s="27">
        <v>2813576.5</v>
      </c>
      <c r="L10" s="28">
        <v>1766691.45</v>
      </c>
      <c r="M10" s="28">
        <v>2560350</v>
      </c>
      <c r="N10" s="29">
        <v>0.68</v>
      </c>
      <c r="O10" s="28">
        <v>1741040</v>
      </c>
      <c r="P10" s="30"/>
      <c r="Q10" s="31" t="s">
        <v>476</v>
      </c>
    </row>
    <row r="11" ht="15.75" customHeight="1" spans="1:17">
      <c r="A11" s="18">
        <v>4</v>
      </c>
      <c r="B11" s="32"/>
      <c r="C11" s="22" t="s">
        <v>2358</v>
      </c>
      <c r="D11" s="23" t="s">
        <v>2359</v>
      </c>
      <c r="E11" s="24"/>
      <c r="F11" s="23"/>
      <c r="G11" s="24">
        <v>1</v>
      </c>
      <c r="H11" s="25" t="s">
        <v>551</v>
      </c>
      <c r="I11" s="26">
        <v>41974</v>
      </c>
      <c r="J11" s="26">
        <v>41974</v>
      </c>
      <c r="K11" s="27">
        <v>77300</v>
      </c>
      <c r="L11" s="28">
        <v>49761.8</v>
      </c>
      <c r="M11" s="28">
        <v>71890</v>
      </c>
      <c r="N11" s="29">
        <v>0.73</v>
      </c>
      <c r="O11" s="28">
        <v>52480</v>
      </c>
      <c r="P11" s="30"/>
      <c r="Q11" s="31" t="s">
        <v>476</v>
      </c>
    </row>
    <row r="12" ht="15.75" customHeight="1" spans="1:17">
      <c r="A12" s="18">
        <v>5</v>
      </c>
      <c r="B12" s="32"/>
      <c r="C12" s="22" t="s">
        <v>2360</v>
      </c>
      <c r="D12" s="23" t="s">
        <v>2359</v>
      </c>
      <c r="E12" s="24"/>
      <c r="F12" s="23"/>
      <c r="G12" s="24">
        <v>1</v>
      </c>
      <c r="H12" s="25" t="s">
        <v>551</v>
      </c>
      <c r="I12" s="26">
        <v>41974</v>
      </c>
      <c r="J12" s="26">
        <v>41974</v>
      </c>
      <c r="K12" s="27">
        <v>100800</v>
      </c>
      <c r="L12" s="28">
        <v>64890</v>
      </c>
      <c r="M12" s="28">
        <v>93740</v>
      </c>
      <c r="N12" s="29">
        <v>0.73</v>
      </c>
      <c r="O12" s="28">
        <v>68430</v>
      </c>
      <c r="P12" s="30"/>
      <c r="Q12" s="31" t="s">
        <v>476</v>
      </c>
    </row>
    <row r="13" ht="15.75" customHeight="1" spans="1:17">
      <c r="A13" s="18">
        <v>6</v>
      </c>
      <c r="B13" s="32"/>
      <c r="C13" s="22" t="s">
        <v>2361</v>
      </c>
      <c r="D13" s="23" t="s">
        <v>2362</v>
      </c>
      <c r="E13" s="24" t="s">
        <v>2363</v>
      </c>
      <c r="F13" s="23"/>
      <c r="G13" s="24">
        <v>1</v>
      </c>
      <c r="H13" s="25" t="s">
        <v>551</v>
      </c>
      <c r="I13" s="26">
        <v>42579</v>
      </c>
      <c r="J13" s="26">
        <v>42579</v>
      </c>
      <c r="K13" s="27">
        <v>3000</v>
      </c>
      <c r="L13" s="28">
        <v>2382.5</v>
      </c>
      <c r="M13" s="28">
        <v>2730</v>
      </c>
      <c r="N13" s="29">
        <v>0.73</v>
      </c>
      <c r="O13" s="28">
        <v>1990</v>
      </c>
      <c r="P13" s="30"/>
      <c r="Q13" s="31" t="s">
        <v>476</v>
      </c>
    </row>
    <row r="14" ht="15.75" customHeight="1" spans="1:17">
      <c r="A14" s="18">
        <v>7</v>
      </c>
      <c r="B14" s="32"/>
      <c r="C14" s="22" t="s">
        <v>2364</v>
      </c>
      <c r="D14" s="23" t="s">
        <v>2365</v>
      </c>
      <c r="E14" s="24"/>
      <c r="F14" s="23" t="s">
        <v>2366</v>
      </c>
      <c r="G14" s="24">
        <v>3</v>
      </c>
      <c r="H14" s="25" t="s">
        <v>551</v>
      </c>
      <c r="I14" s="26">
        <v>42401</v>
      </c>
      <c r="J14" s="26">
        <v>42401</v>
      </c>
      <c r="K14" s="27">
        <v>6900</v>
      </c>
      <c r="L14" s="28">
        <v>5206.47</v>
      </c>
      <c r="M14" s="28">
        <v>6210</v>
      </c>
      <c r="N14" s="29">
        <v>0.6</v>
      </c>
      <c r="O14" s="28">
        <v>3730</v>
      </c>
      <c r="P14" s="30"/>
      <c r="Q14" s="31" t="s">
        <v>476</v>
      </c>
    </row>
    <row r="15" ht="15.75" customHeight="1" spans="1:17">
      <c r="A15" s="18">
        <v>8</v>
      </c>
      <c r="B15" s="32"/>
      <c r="C15" s="22" t="s">
        <v>2367</v>
      </c>
      <c r="D15" s="23" t="s">
        <v>2368</v>
      </c>
      <c r="E15" s="24"/>
      <c r="F15" s="23"/>
      <c r="G15" s="24">
        <v>1</v>
      </c>
      <c r="H15" s="25" t="s">
        <v>551</v>
      </c>
      <c r="I15" s="26">
        <v>42428</v>
      </c>
      <c r="J15" s="26">
        <v>42428</v>
      </c>
      <c r="K15" s="27">
        <v>18000</v>
      </c>
      <c r="L15" s="28">
        <v>13582.5</v>
      </c>
      <c r="M15" s="28">
        <v>16380</v>
      </c>
      <c r="N15" s="29">
        <v>0.74</v>
      </c>
      <c r="O15" s="28">
        <v>12120</v>
      </c>
      <c r="P15" s="30"/>
      <c r="Q15" s="31" t="s">
        <v>476</v>
      </c>
    </row>
    <row r="16" ht="15.75" customHeight="1" spans="1:17">
      <c r="A16" s="18">
        <v>9</v>
      </c>
      <c r="B16" s="32"/>
      <c r="C16" s="22" t="s">
        <v>2369</v>
      </c>
      <c r="D16" s="23" t="s">
        <v>2355</v>
      </c>
      <c r="E16" s="24"/>
      <c r="F16" s="23"/>
      <c r="G16" s="24">
        <v>1</v>
      </c>
      <c r="H16" s="25" t="s">
        <v>551</v>
      </c>
      <c r="I16" s="26">
        <v>42614</v>
      </c>
      <c r="J16" s="26">
        <v>42614</v>
      </c>
      <c r="K16" s="27">
        <v>16200</v>
      </c>
      <c r="L16" s="28">
        <v>13122</v>
      </c>
      <c r="M16" s="28">
        <v>16200</v>
      </c>
      <c r="N16" s="29">
        <v>0.84</v>
      </c>
      <c r="O16" s="28">
        <v>13610</v>
      </c>
      <c r="P16" s="30"/>
      <c r="Q16" s="31" t="s">
        <v>476</v>
      </c>
    </row>
    <row r="17" ht="15.75" customHeight="1" spans="1:17">
      <c r="A17" s="18">
        <v>10</v>
      </c>
      <c r="B17" s="32"/>
      <c r="C17" s="22" t="s">
        <v>2370</v>
      </c>
      <c r="D17" s="23" t="s">
        <v>2371</v>
      </c>
      <c r="E17" s="24" t="s">
        <v>2372</v>
      </c>
      <c r="F17" s="23"/>
      <c r="G17" s="24">
        <v>1</v>
      </c>
      <c r="H17" s="25" t="s">
        <v>551</v>
      </c>
      <c r="I17" s="26">
        <v>42579</v>
      </c>
      <c r="J17" s="26">
        <v>42579</v>
      </c>
      <c r="K17" s="27">
        <v>2950</v>
      </c>
      <c r="L17" s="28">
        <v>2342.9</v>
      </c>
      <c r="M17" s="28">
        <v>2680</v>
      </c>
      <c r="N17" s="29">
        <v>0.73</v>
      </c>
      <c r="O17" s="28">
        <v>1960</v>
      </c>
      <c r="P17" s="30"/>
      <c r="Q17" s="31" t="s">
        <v>476</v>
      </c>
    </row>
    <row r="18" ht="15.75" customHeight="1" spans="1:17">
      <c r="A18" s="18">
        <v>11</v>
      </c>
      <c r="B18" s="32"/>
      <c r="C18" s="22" t="s">
        <v>2373</v>
      </c>
      <c r="D18" s="23" t="s">
        <v>2374</v>
      </c>
      <c r="E18" s="24"/>
      <c r="F18" s="23"/>
      <c r="G18" s="24">
        <v>1</v>
      </c>
      <c r="H18" s="25" t="s">
        <v>551</v>
      </c>
      <c r="I18" s="26">
        <v>42579</v>
      </c>
      <c r="J18" s="26">
        <v>42579</v>
      </c>
      <c r="K18" s="27">
        <v>1600</v>
      </c>
      <c r="L18" s="28">
        <v>1270.58</v>
      </c>
      <c r="M18" s="28">
        <v>1460</v>
      </c>
      <c r="N18" s="29">
        <v>0.73</v>
      </c>
      <c r="O18" s="28">
        <v>1070</v>
      </c>
      <c r="P18" s="30"/>
      <c r="Q18" s="31" t="s">
        <v>476</v>
      </c>
    </row>
    <row r="19" ht="15.75" customHeight="1" spans="1:17">
      <c r="A19" s="18">
        <v>12</v>
      </c>
      <c r="B19" s="32"/>
      <c r="C19" s="22" t="s">
        <v>2375</v>
      </c>
      <c r="D19" s="23" t="s">
        <v>2376</v>
      </c>
      <c r="E19" s="24"/>
      <c r="F19" s="23"/>
      <c r="G19" s="24">
        <v>1</v>
      </c>
      <c r="H19" s="25" t="s">
        <v>2353</v>
      </c>
      <c r="I19" s="26">
        <v>42644</v>
      </c>
      <c r="J19" s="26">
        <v>42644</v>
      </c>
      <c r="K19" s="27">
        <v>103600</v>
      </c>
      <c r="L19" s="28">
        <v>84736.09</v>
      </c>
      <c r="M19" s="28">
        <v>98420</v>
      </c>
      <c r="N19" s="29">
        <v>0.82</v>
      </c>
      <c r="O19" s="28">
        <v>80700</v>
      </c>
      <c r="P19" s="30"/>
      <c r="Q19" s="31" t="s">
        <v>476</v>
      </c>
    </row>
    <row r="20" ht="15.75" customHeight="1" spans="1:17">
      <c r="A20" s="18">
        <v>13</v>
      </c>
      <c r="B20" s="32"/>
      <c r="C20" s="22" t="s">
        <v>2377</v>
      </c>
      <c r="D20" s="23" t="s">
        <v>2378</v>
      </c>
      <c r="E20" s="24" t="s">
        <v>2379</v>
      </c>
      <c r="F20" s="23" t="s">
        <v>2380</v>
      </c>
      <c r="G20" s="24">
        <v>2</v>
      </c>
      <c r="H20" s="25" t="s">
        <v>551</v>
      </c>
      <c r="I20" s="26">
        <v>43159</v>
      </c>
      <c r="J20" s="26">
        <v>43159</v>
      </c>
      <c r="K20" s="27">
        <v>658000</v>
      </c>
      <c r="L20" s="28">
        <v>621535.81</v>
      </c>
      <c r="M20" s="28">
        <v>658000</v>
      </c>
      <c r="N20" s="29">
        <v>0.93</v>
      </c>
      <c r="O20" s="28">
        <v>611940</v>
      </c>
      <c r="P20" s="30"/>
      <c r="Q20" s="31" t="s">
        <v>476</v>
      </c>
    </row>
    <row r="21" ht="15.75" customHeight="1" spans="1:17">
      <c r="A21" s="18">
        <v>14</v>
      </c>
      <c r="B21" s="32"/>
      <c r="C21" s="22" t="s">
        <v>2381</v>
      </c>
      <c r="D21" s="23" t="s">
        <v>2382</v>
      </c>
      <c r="E21" s="24"/>
      <c r="F21" s="23"/>
      <c r="G21" s="24">
        <v>1</v>
      </c>
      <c r="H21" s="25" t="s">
        <v>2353</v>
      </c>
      <c r="I21" s="26">
        <v>43370</v>
      </c>
      <c r="J21" s="26">
        <v>43370</v>
      </c>
      <c r="K21" s="27">
        <v>98833</v>
      </c>
      <c r="L21" s="28">
        <v>98833</v>
      </c>
      <c r="M21" s="28">
        <v>98830</v>
      </c>
      <c r="N21" s="29">
        <v>0.96</v>
      </c>
      <c r="O21" s="33">
        <v>94880</v>
      </c>
      <c r="P21" s="30"/>
      <c r="Q21" s="31" t="s">
        <v>476</v>
      </c>
    </row>
    <row r="22" ht="15.75" customHeight="1" spans="1:17">
      <c r="A22" s="18">
        <v>15</v>
      </c>
      <c r="B22" s="32"/>
      <c r="C22" s="22" t="s">
        <v>2383</v>
      </c>
      <c r="D22" s="23" t="s">
        <v>2384</v>
      </c>
      <c r="E22" s="24"/>
      <c r="F22" s="23" t="s">
        <v>2385</v>
      </c>
      <c r="G22" s="24">
        <v>1</v>
      </c>
      <c r="H22" s="25" t="s">
        <v>2353</v>
      </c>
      <c r="I22" s="26">
        <v>42505</v>
      </c>
      <c r="J22" s="26">
        <v>42505</v>
      </c>
      <c r="K22" s="27">
        <v>71900</v>
      </c>
      <c r="L22" s="28">
        <v>55962.12</v>
      </c>
      <c r="M22" s="28">
        <v>68310</v>
      </c>
      <c r="N22" s="29">
        <v>0.76</v>
      </c>
      <c r="O22" s="33">
        <v>51920</v>
      </c>
      <c r="P22" s="34"/>
      <c r="Q22" s="31" t="s">
        <v>476</v>
      </c>
    </row>
    <row r="23" ht="15.75" customHeight="1" spans="1:17">
      <c r="A23" s="18">
        <v>16</v>
      </c>
      <c r="B23" s="32"/>
      <c r="C23" s="22" t="s">
        <v>2386</v>
      </c>
      <c r="D23" s="23" t="s">
        <v>2387</v>
      </c>
      <c r="E23" s="24" t="s">
        <v>2388</v>
      </c>
      <c r="F23" s="22"/>
      <c r="G23" s="24">
        <v>1</v>
      </c>
      <c r="H23" s="25" t="s">
        <v>626</v>
      </c>
      <c r="I23" s="26">
        <v>42428</v>
      </c>
      <c r="J23" s="26">
        <v>42428</v>
      </c>
      <c r="K23" s="27">
        <v>85900</v>
      </c>
      <c r="L23" s="28">
        <v>43737.52</v>
      </c>
      <c r="M23" s="28">
        <v>69050</v>
      </c>
      <c r="N23" s="29">
        <v>0.69</v>
      </c>
      <c r="O23" s="28">
        <v>47640</v>
      </c>
      <c r="P23" s="34"/>
      <c r="Q23" s="31" t="s">
        <v>476</v>
      </c>
    </row>
    <row r="24" ht="15.75" customHeight="1" spans="1:17">
      <c r="A24" s="18">
        <v>17</v>
      </c>
      <c r="B24" s="32"/>
      <c r="C24" s="22" t="s">
        <v>2389</v>
      </c>
      <c r="D24" s="23" t="s">
        <v>2390</v>
      </c>
      <c r="E24" s="24"/>
      <c r="F24" s="22"/>
      <c r="G24" s="24">
        <v>1</v>
      </c>
      <c r="H24" s="25" t="s">
        <v>551</v>
      </c>
      <c r="I24" s="26">
        <v>42517</v>
      </c>
      <c r="J24" s="26">
        <v>42517</v>
      </c>
      <c r="K24" s="27">
        <v>1750</v>
      </c>
      <c r="L24" s="28">
        <v>974.12</v>
      </c>
      <c r="M24" s="28">
        <v>1700</v>
      </c>
      <c r="N24" s="29">
        <v>0.77</v>
      </c>
      <c r="O24" s="28">
        <v>1310</v>
      </c>
      <c r="P24" s="34"/>
      <c r="Q24" s="31" t="s">
        <v>476</v>
      </c>
    </row>
    <row r="25" ht="15.75" customHeight="1" spans="1:17">
      <c r="A25" s="18">
        <v>18</v>
      </c>
      <c r="B25" s="32"/>
      <c r="C25" s="22" t="s">
        <v>2391</v>
      </c>
      <c r="D25" s="23" t="s">
        <v>2365</v>
      </c>
      <c r="E25" s="24"/>
      <c r="F25" s="22" t="s">
        <v>2366</v>
      </c>
      <c r="G25" s="24">
        <v>1</v>
      </c>
      <c r="H25" s="25" t="s">
        <v>551</v>
      </c>
      <c r="I25" s="26">
        <v>41456</v>
      </c>
      <c r="J25" s="26">
        <v>41456</v>
      </c>
      <c r="K25" s="27">
        <v>3450</v>
      </c>
      <c r="L25" s="28">
        <v>172.5</v>
      </c>
      <c r="M25" s="28">
        <v>2690</v>
      </c>
      <c r="N25" s="29">
        <v>0.28</v>
      </c>
      <c r="O25" s="28">
        <v>750</v>
      </c>
      <c r="P25" s="34"/>
      <c r="Q25" s="31" t="s">
        <v>476</v>
      </c>
    </row>
    <row r="26" ht="15.75" customHeight="1" spans="1:17">
      <c r="A26" s="18">
        <v>19</v>
      </c>
      <c r="B26" s="32"/>
      <c r="C26" s="22" t="s">
        <v>2392</v>
      </c>
      <c r="D26" s="23" t="s">
        <v>2365</v>
      </c>
      <c r="E26" s="24"/>
      <c r="F26" s="22" t="s">
        <v>2366</v>
      </c>
      <c r="G26" s="24">
        <v>1</v>
      </c>
      <c r="H26" s="25" t="s">
        <v>551</v>
      </c>
      <c r="I26" s="26">
        <v>41456</v>
      </c>
      <c r="J26" s="26">
        <v>41456</v>
      </c>
      <c r="K26" s="27">
        <v>3450</v>
      </c>
      <c r="L26" s="28">
        <v>172.5</v>
      </c>
      <c r="M26" s="28">
        <v>2690</v>
      </c>
      <c r="N26" s="29">
        <v>0.28</v>
      </c>
      <c r="O26" s="28">
        <v>750</v>
      </c>
      <c r="P26" s="34"/>
      <c r="Q26" s="31" t="s">
        <v>476</v>
      </c>
    </row>
    <row r="27" ht="15.75" customHeight="1" spans="1:17">
      <c r="A27" s="18">
        <v>20</v>
      </c>
      <c r="B27" s="32"/>
      <c r="C27" s="22" t="s">
        <v>2393</v>
      </c>
      <c r="D27" s="23" t="s">
        <v>2394</v>
      </c>
      <c r="E27" s="24"/>
      <c r="F27" s="22"/>
      <c r="G27" s="24">
        <v>1</v>
      </c>
      <c r="H27" s="25" t="s">
        <v>551</v>
      </c>
      <c r="I27" s="26">
        <v>41548</v>
      </c>
      <c r="J27" s="26">
        <v>41548</v>
      </c>
      <c r="K27" s="27">
        <v>8300</v>
      </c>
      <c r="L27" s="28">
        <v>546.22</v>
      </c>
      <c r="M27" s="28">
        <v>6720</v>
      </c>
      <c r="N27" s="29">
        <v>0.45</v>
      </c>
      <c r="O27" s="28">
        <v>3020</v>
      </c>
      <c r="P27" s="34"/>
      <c r="Q27" s="31" t="s">
        <v>476</v>
      </c>
    </row>
    <row r="28" ht="15.75" customHeight="1" spans="1:17">
      <c r="A28" s="18">
        <v>21</v>
      </c>
      <c r="B28" s="32"/>
      <c r="C28" s="22" t="s">
        <v>2395</v>
      </c>
      <c r="D28" s="22" t="s">
        <v>2396</v>
      </c>
      <c r="E28" s="24"/>
      <c r="F28" s="22"/>
      <c r="G28" s="24">
        <v>1</v>
      </c>
      <c r="H28" s="25" t="s">
        <v>551</v>
      </c>
      <c r="I28" s="26">
        <v>41640</v>
      </c>
      <c r="J28" s="26">
        <v>41640</v>
      </c>
      <c r="K28" s="27">
        <v>1200</v>
      </c>
      <c r="L28" s="28">
        <v>136</v>
      </c>
      <c r="M28" s="28">
        <v>960</v>
      </c>
      <c r="N28" s="29">
        <v>0.35</v>
      </c>
      <c r="O28" s="28">
        <v>340</v>
      </c>
      <c r="P28" s="34"/>
      <c r="Q28" s="31" t="s">
        <v>476</v>
      </c>
    </row>
    <row r="29" ht="15.75" customHeight="1" spans="1:17">
      <c r="A29" s="18">
        <v>22</v>
      </c>
      <c r="B29" s="32"/>
      <c r="C29" s="22" t="s">
        <v>2397</v>
      </c>
      <c r="D29" s="23" t="s">
        <v>2396</v>
      </c>
      <c r="E29" s="24"/>
      <c r="F29" s="22"/>
      <c r="G29" s="24">
        <v>1</v>
      </c>
      <c r="H29" s="25" t="s">
        <v>551</v>
      </c>
      <c r="I29" s="26">
        <v>41640</v>
      </c>
      <c r="J29" s="26">
        <v>41640</v>
      </c>
      <c r="K29" s="27">
        <v>1200</v>
      </c>
      <c r="L29" s="28">
        <v>136</v>
      </c>
      <c r="M29" s="28">
        <v>960</v>
      </c>
      <c r="N29" s="29">
        <v>0.35</v>
      </c>
      <c r="O29" s="28">
        <v>340</v>
      </c>
      <c r="P29" s="34"/>
      <c r="Q29" s="31" t="s">
        <v>476</v>
      </c>
    </row>
    <row r="30" ht="15.75" customHeight="1" spans="1:17">
      <c r="A30" s="18">
        <v>23</v>
      </c>
      <c r="B30" s="32"/>
      <c r="C30" s="22" t="s">
        <v>2398</v>
      </c>
      <c r="D30" s="23" t="s">
        <v>2399</v>
      </c>
      <c r="E30" s="24"/>
      <c r="F30" s="22"/>
      <c r="G30" s="24">
        <v>1</v>
      </c>
      <c r="H30" s="25" t="s">
        <v>551</v>
      </c>
      <c r="I30" s="26">
        <v>41852</v>
      </c>
      <c r="J30" s="26">
        <v>41852</v>
      </c>
      <c r="K30" s="35">
        <v>20000</v>
      </c>
      <c r="L30" s="28">
        <v>4483.17</v>
      </c>
      <c r="M30" s="28">
        <v>20000</v>
      </c>
      <c r="N30" s="29">
        <v>0.61</v>
      </c>
      <c r="O30" s="28">
        <v>12200</v>
      </c>
      <c r="P30" s="34"/>
      <c r="Q30" s="31" t="s">
        <v>476</v>
      </c>
    </row>
    <row r="31" ht="15.75" customHeight="1" spans="1:17">
      <c r="A31" s="18">
        <v>24</v>
      </c>
      <c r="B31" s="32"/>
      <c r="C31" s="22" t="s">
        <v>2400</v>
      </c>
      <c r="D31" s="23" t="s">
        <v>2394</v>
      </c>
      <c r="E31" s="24"/>
      <c r="F31" s="23"/>
      <c r="G31" s="24">
        <v>1</v>
      </c>
      <c r="H31" s="25" t="s">
        <v>626</v>
      </c>
      <c r="I31" s="26">
        <v>41974</v>
      </c>
      <c r="J31" s="26">
        <v>41974</v>
      </c>
      <c r="K31" s="27">
        <v>5350</v>
      </c>
      <c r="L31" s="28">
        <v>1538.05</v>
      </c>
      <c r="M31" s="28">
        <v>4390</v>
      </c>
      <c r="N31" s="29">
        <v>0.57</v>
      </c>
      <c r="O31" s="28">
        <v>2500</v>
      </c>
      <c r="P31" s="34"/>
      <c r="Q31" s="31" t="s">
        <v>476</v>
      </c>
    </row>
    <row r="32" ht="15.75" customHeight="1" spans="1:17">
      <c r="A32" s="18">
        <v>25</v>
      </c>
      <c r="B32" s="32"/>
      <c r="C32" s="22" t="s">
        <v>2401</v>
      </c>
      <c r="D32" s="23" t="s">
        <v>2402</v>
      </c>
      <c r="E32" s="24"/>
      <c r="F32" s="22"/>
      <c r="G32" s="24">
        <v>2</v>
      </c>
      <c r="H32" s="25" t="s">
        <v>551</v>
      </c>
      <c r="I32" s="26">
        <v>41852</v>
      </c>
      <c r="J32" s="26">
        <v>41852</v>
      </c>
      <c r="K32" s="27">
        <v>7800</v>
      </c>
      <c r="L32" s="28">
        <v>1748.5</v>
      </c>
      <c r="M32" s="28">
        <v>6860</v>
      </c>
      <c r="N32" s="29">
        <v>0.53</v>
      </c>
      <c r="O32" s="28">
        <v>3640</v>
      </c>
      <c r="P32" s="34"/>
      <c r="Q32" s="31" t="s">
        <v>476</v>
      </c>
    </row>
    <row r="33" ht="15.75" customHeight="1" spans="1:17">
      <c r="A33" s="18">
        <v>26</v>
      </c>
      <c r="B33" s="32"/>
      <c r="C33" s="22" t="s">
        <v>2403</v>
      </c>
      <c r="D33" s="23" t="s">
        <v>2404</v>
      </c>
      <c r="E33" s="24"/>
      <c r="F33" s="22"/>
      <c r="G33" s="24">
        <v>1</v>
      </c>
      <c r="H33" s="25" t="s">
        <v>551</v>
      </c>
      <c r="I33" s="26">
        <v>41974</v>
      </c>
      <c r="J33" s="26">
        <v>41974</v>
      </c>
      <c r="K33" s="27">
        <v>8300</v>
      </c>
      <c r="L33" s="28">
        <v>2386.1</v>
      </c>
      <c r="M33" s="28">
        <v>7470</v>
      </c>
      <c r="N33" s="29">
        <v>0.57</v>
      </c>
      <c r="O33" s="28">
        <v>4260</v>
      </c>
      <c r="P33" s="34"/>
      <c r="Q33" s="31" t="s">
        <v>476</v>
      </c>
    </row>
    <row r="34" ht="15.75" customHeight="1" spans="1:17">
      <c r="A34" s="18">
        <v>27</v>
      </c>
      <c r="B34" s="32"/>
      <c r="C34" s="22" t="s">
        <v>2405</v>
      </c>
      <c r="D34" s="23" t="s">
        <v>2406</v>
      </c>
      <c r="E34" s="24"/>
      <c r="F34" s="22"/>
      <c r="G34" s="24">
        <v>1</v>
      </c>
      <c r="H34" s="25" t="s">
        <v>551</v>
      </c>
      <c r="I34" s="26">
        <v>42036</v>
      </c>
      <c r="J34" s="26">
        <v>42036</v>
      </c>
      <c r="K34" s="36">
        <v>4500</v>
      </c>
      <c r="L34" s="28">
        <v>1436.25</v>
      </c>
      <c r="M34" s="28">
        <v>4280</v>
      </c>
      <c r="N34" s="29">
        <v>0.65</v>
      </c>
      <c r="O34" s="28">
        <v>2780</v>
      </c>
      <c r="P34" s="34"/>
      <c r="Q34" s="31" t="s">
        <v>476</v>
      </c>
    </row>
    <row r="35" ht="15.75" customHeight="1" spans="1:17">
      <c r="A35" s="18">
        <v>28</v>
      </c>
      <c r="B35" s="32"/>
      <c r="C35" s="22" t="s">
        <v>2407</v>
      </c>
      <c r="D35" s="22" t="s">
        <v>2408</v>
      </c>
      <c r="E35" s="24"/>
      <c r="F35" s="22"/>
      <c r="G35" s="24">
        <v>1</v>
      </c>
      <c r="H35" s="25" t="s">
        <v>551</v>
      </c>
      <c r="I35" s="26">
        <v>42036</v>
      </c>
      <c r="J35" s="26">
        <v>42036</v>
      </c>
      <c r="K35" s="36">
        <v>11500</v>
      </c>
      <c r="L35" s="28">
        <v>3670.56</v>
      </c>
      <c r="M35" s="28">
        <v>10930</v>
      </c>
      <c r="N35" s="29">
        <v>0.65</v>
      </c>
      <c r="O35" s="28">
        <v>7100</v>
      </c>
      <c r="P35" s="34"/>
      <c r="Q35" s="31" t="s">
        <v>476</v>
      </c>
    </row>
    <row r="36" ht="15.75" customHeight="1" spans="1:17">
      <c r="A36" s="18">
        <v>29</v>
      </c>
      <c r="B36" s="32"/>
      <c r="C36" s="22" t="s">
        <v>2409</v>
      </c>
      <c r="D36" s="23" t="s">
        <v>2410</v>
      </c>
      <c r="E36" s="24"/>
      <c r="F36" s="22"/>
      <c r="G36" s="24">
        <v>2</v>
      </c>
      <c r="H36" s="25" t="s">
        <v>551</v>
      </c>
      <c r="I36" s="26">
        <v>42036</v>
      </c>
      <c r="J36" s="26">
        <v>42036</v>
      </c>
      <c r="K36" s="36">
        <v>2559</v>
      </c>
      <c r="L36" s="28">
        <v>816.64</v>
      </c>
      <c r="M36" s="28">
        <v>2180</v>
      </c>
      <c r="N36" s="29">
        <v>0.48</v>
      </c>
      <c r="O36" s="28">
        <v>1050</v>
      </c>
      <c r="P36" s="34"/>
      <c r="Q36" s="31" t="s">
        <v>476</v>
      </c>
    </row>
    <row r="37" ht="15.75" customHeight="1" spans="1:17">
      <c r="A37" s="18">
        <v>30</v>
      </c>
      <c r="B37" s="32"/>
      <c r="C37" s="22" t="s">
        <v>2411</v>
      </c>
      <c r="D37" s="23" t="s">
        <v>2410</v>
      </c>
      <c r="E37" s="24"/>
      <c r="F37" s="22"/>
      <c r="G37" s="24">
        <v>2</v>
      </c>
      <c r="H37" s="25" t="s">
        <v>551</v>
      </c>
      <c r="I37" s="26">
        <v>42036</v>
      </c>
      <c r="J37" s="26">
        <v>42036</v>
      </c>
      <c r="K37" s="36">
        <v>2559</v>
      </c>
      <c r="L37" s="28">
        <v>816.64</v>
      </c>
      <c r="M37" s="28">
        <v>2180</v>
      </c>
      <c r="N37" s="29">
        <v>0.48</v>
      </c>
      <c r="O37" s="28">
        <v>1050</v>
      </c>
      <c r="P37" s="34"/>
      <c r="Q37" s="31" t="s">
        <v>476</v>
      </c>
    </row>
    <row r="38" ht="15.75" customHeight="1" spans="1:17">
      <c r="A38" s="18">
        <v>31</v>
      </c>
      <c r="B38" s="32"/>
      <c r="C38" s="22" t="s">
        <v>2412</v>
      </c>
      <c r="D38" s="22" t="s">
        <v>2410</v>
      </c>
      <c r="E38" s="24"/>
      <c r="F38" s="22"/>
      <c r="G38" s="24">
        <v>2</v>
      </c>
      <c r="H38" s="25" t="s">
        <v>551</v>
      </c>
      <c r="I38" s="26">
        <v>42036</v>
      </c>
      <c r="J38" s="26">
        <v>42036</v>
      </c>
      <c r="K38" s="36">
        <v>2559</v>
      </c>
      <c r="L38" s="28">
        <v>816.64</v>
      </c>
      <c r="M38" s="28">
        <v>2180</v>
      </c>
      <c r="N38" s="29">
        <v>0.48</v>
      </c>
      <c r="O38" s="28">
        <v>1050</v>
      </c>
      <c r="P38" s="34"/>
      <c r="Q38" s="31" t="s">
        <v>476</v>
      </c>
    </row>
    <row r="39" ht="15.75" customHeight="1" spans="1:17">
      <c r="A39" s="18">
        <v>32</v>
      </c>
      <c r="B39" s="32"/>
      <c r="C39" s="22" t="s">
        <v>2413</v>
      </c>
      <c r="D39" s="22" t="s">
        <v>2414</v>
      </c>
      <c r="E39" s="24"/>
      <c r="F39" s="22"/>
      <c r="G39" s="24">
        <v>1</v>
      </c>
      <c r="H39" s="25" t="s">
        <v>551</v>
      </c>
      <c r="I39" s="26">
        <v>42036</v>
      </c>
      <c r="J39" s="26">
        <v>42036</v>
      </c>
      <c r="K39" s="27">
        <v>1800</v>
      </c>
      <c r="L39" s="28">
        <v>574.5</v>
      </c>
      <c r="M39" s="28">
        <v>1710</v>
      </c>
      <c r="N39" s="29">
        <v>0.65</v>
      </c>
      <c r="O39" s="28">
        <v>1110</v>
      </c>
      <c r="P39" s="34"/>
      <c r="Q39" s="31" t="s">
        <v>476</v>
      </c>
    </row>
    <row r="40" ht="15.75" customHeight="1" spans="1:17">
      <c r="A40" s="18">
        <v>33</v>
      </c>
      <c r="B40" s="32"/>
      <c r="C40" s="22" t="s">
        <v>2415</v>
      </c>
      <c r="D40" s="22" t="s">
        <v>2416</v>
      </c>
      <c r="E40" s="24"/>
      <c r="F40" s="22"/>
      <c r="G40" s="24">
        <v>1</v>
      </c>
      <c r="H40" s="25" t="s">
        <v>551</v>
      </c>
      <c r="I40" s="26">
        <v>42064</v>
      </c>
      <c r="J40" s="26">
        <v>42064</v>
      </c>
      <c r="K40" s="27">
        <v>2350</v>
      </c>
      <c r="L40" s="28">
        <v>787.18</v>
      </c>
      <c r="M40" s="28">
        <v>2000</v>
      </c>
      <c r="N40" s="29">
        <v>0.49</v>
      </c>
      <c r="O40" s="28">
        <v>980</v>
      </c>
      <c r="P40" s="34"/>
      <c r="Q40" s="31" t="s">
        <v>476</v>
      </c>
    </row>
    <row r="41" ht="15.75" customHeight="1" spans="1:17">
      <c r="A41" s="18">
        <v>34</v>
      </c>
      <c r="B41" s="32"/>
      <c r="C41" s="22" t="s">
        <v>2417</v>
      </c>
      <c r="D41" s="23" t="s">
        <v>2416</v>
      </c>
      <c r="E41" s="24"/>
      <c r="F41" s="22"/>
      <c r="G41" s="24">
        <v>1</v>
      </c>
      <c r="H41" s="25" t="s">
        <v>551</v>
      </c>
      <c r="I41" s="26">
        <v>42095</v>
      </c>
      <c r="J41" s="26">
        <v>42095</v>
      </c>
      <c r="K41" s="27">
        <v>2350</v>
      </c>
      <c r="L41" s="28">
        <v>824.39</v>
      </c>
      <c r="M41" s="28">
        <v>2000</v>
      </c>
      <c r="N41" s="29">
        <v>0.5</v>
      </c>
      <c r="O41" s="28">
        <v>1000</v>
      </c>
      <c r="P41" s="34"/>
      <c r="Q41" s="31" t="s">
        <v>476</v>
      </c>
    </row>
    <row r="42" ht="15.75" customHeight="1" spans="1:17">
      <c r="A42" s="18">
        <v>35</v>
      </c>
      <c r="B42" s="32"/>
      <c r="C42" s="22" t="s">
        <v>2418</v>
      </c>
      <c r="D42" s="22" t="s">
        <v>2419</v>
      </c>
      <c r="E42" s="22"/>
      <c r="F42" s="22"/>
      <c r="G42" s="24">
        <v>1</v>
      </c>
      <c r="H42" s="25" t="s">
        <v>551</v>
      </c>
      <c r="I42" s="26">
        <v>42563</v>
      </c>
      <c r="J42" s="26">
        <v>42563</v>
      </c>
      <c r="K42" s="27">
        <v>2490</v>
      </c>
      <c r="L42" s="28">
        <v>1464.82</v>
      </c>
      <c r="M42" s="28">
        <v>2270</v>
      </c>
      <c r="N42" s="29">
        <v>0.78</v>
      </c>
      <c r="O42" s="28">
        <v>1770</v>
      </c>
      <c r="P42" s="34"/>
      <c r="Q42" s="31" t="s">
        <v>476</v>
      </c>
    </row>
    <row r="43" ht="15.75" customHeight="1" spans="1:17">
      <c r="A43" s="18">
        <v>36</v>
      </c>
      <c r="B43" s="32"/>
      <c r="C43" s="22" t="s">
        <v>2420</v>
      </c>
      <c r="D43" s="22" t="s">
        <v>2421</v>
      </c>
      <c r="E43" s="24"/>
      <c r="F43" s="22"/>
      <c r="G43" s="24">
        <v>1</v>
      </c>
      <c r="H43" s="25" t="s">
        <v>551</v>
      </c>
      <c r="I43" s="26">
        <v>42614</v>
      </c>
      <c r="J43" s="26">
        <v>42614</v>
      </c>
      <c r="K43" s="27">
        <v>34800</v>
      </c>
      <c r="L43" s="28">
        <v>21576</v>
      </c>
      <c r="M43" s="28">
        <v>31320</v>
      </c>
      <c r="N43" s="29">
        <v>0.68</v>
      </c>
      <c r="O43" s="28">
        <v>21300</v>
      </c>
      <c r="P43" s="34"/>
      <c r="Q43" s="31" t="s">
        <v>476</v>
      </c>
    </row>
    <row r="44" ht="15.75" customHeight="1" spans="1:17">
      <c r="A44" s="18">
        <v>37</v>
      </c>
      <c r="B44" s="32"/>
      <c r="C44" s="22" t="s">
        <v>2422</v>
      </c>
      <c r="D44" s="22" t="s">
        <v>2421</v>
      </c>
      <c r="E44" s="22"/>
      <c r="F44" s="22"/>
      <c r="G44" s="24">
        <v>5</v>
      </c>
      <c r="H44" s="25" t="s">
        <v>551</v>
      </c>
      <c r="I44" s="26">
        <v>42808</v>
      </c>
      <c r="J44" s="26">
        <v>42808</v>
      </c>
      <c r="K44" s="27">
        <v>2000</v>
      </c>
      <c r="L44" s="28">
        <v>1429.94</v>
      </c>
      <c r="M44" s="28">
        <v>1900</v>
      </c>
      <c r="N44" s="29">
        <v>0.75</v>
      </c>
      <c r="O44" s="28">
        <v>1430</v>
      </c>
      <c r="P44" s="34"/>
      <c r="Q44" s="31" t="s">
        <v>476</v>
      </c>
    </row>
    <row r="45" ht="15.75" customHeight="1" spans="1:17">
      <c r="A45" s="18">
        <v>38</v>
      </c>
      <c r="B45" s="32"/>
      <c r="C45" s="22" t="s">
        <v>2423</v>
      </c>
      <c r="D45" s="22" t="s">
        <v>2424</v>
      </c>
      <c r="E45" s="22"/>
      <c r="F45" s="22"/>
      <c r="G45" s="24">
        <v>2</v>
      </c>
      <c r="H45" s="25" t="s">
        <v>551</v>
      </c>
      <c r="I45" s="26">
        <v>42808</v>
      </c>
      <c r="J45" s="26">
        <v>42808</v>
      </c>
      <c r="K45" s="27">
        <v>2700</v>
      </c>
      <c r="L45" s="28">
        <v>1930.5</v>
      </c>
      <c r="M45" s="28">
        <v>2570</v>
      </c>
      <c r="N45" s="29">
        <v>0.75</v>
      </c>
      <c r="O45" s="28">
        <v>1930</v>
      </c>
      <c r="P45" s="34"/>
      <c r="Q45" s="31" t="s">
        <v>476</v>
      </c>
    </row>
    <row r="46" ht="15.75" customHeight="1" spans="1:17">
      <c r="A46" s="18">
        <v>39</v>
      </c>
      <c r="B46" s="32"/>
      <c r="C46" s="22" t="s">
        <v>2425</v>
      </c>
      <c r="D46" s="22" t="s">
        <v>2426</v>
      </c>
      <c r="E46" s="22"/>
      <c r="F46" s="22"/>
      <c r="G46" s="24">
        <v>2</v>
      </c>
      <c r="H46" s="25" t="s">
        <v>551</v>
      </c>
      <c r="I46" s="26">
        <v>42840</v>
      </c>
      <c r="J46" s="26">
        <v>42840</v>
      </c>
      <c r="K46" s="27">
        <v>6200</v>
      </c>
      <c r="L46" s="28">
        <v>4531.11</v>
      </c>
      <c r="M46" s="28">
        <v>5890</v>
      </c>
      <c r="N46" s="29">
        <v>0.75</v>
      </c>
      <c r="O46" s="28">
        <v>4420</v>
      </c>
      <c r="P46" s="34"/>
      <c r="Q46" s="31" t="s">
        <v>476</v>
      </c>
    </row>
    <row r="47" ht="15.75" customHeight="1" spans="1:17">
      <c r="A47" s="18">
        <v>40</v>
      </c>
      <c r="B47" s="32"/>
      <c r="C47" s="22" t="s">
        <v>2427</v>
      </c>
      <c r="D47" s="22" t="s">
        <v>2428</v>
      </c>
      <c r="E47" s="22" t="s">
        <v>2429</v>
      </c>
      <c r="F47" s="22"/>
      <c r="G47" s="24">
        <v>1</v>
      </c>
      <c r="H47" s="25" t="s">
        <v>551</v>
      </c>
      <c r="I47" s="26">
        <v>42840</v>
      </c>
      <c r="J47" s="26">
        <v>42840</v>
      </c>
      <c r="K47" s="27">
        <v>2800</v>
      </c>
      <c r="L47" s="28">
        <v>2046.39</v>
      </c>
      <c r="M47" s="28">
        <v>2800</v>
      </c>
      <c r="N47" s="29">
        <v>0.83</v>
      </c>
      <c r="O47" s="28">
        <v>2320</v>
      </c>
      <c r="P47" s="34"/>
      <c r="Q47" s="31" t="s">
        <v>476</v>
      </c>
    </row>
    <row r="48" ht="15.75" customHeight="1" spans="1:17">
      <c r="A48" s="18">
        <v>41</v>
      </c>
      <c r="B48" s="32"/>
      <c r="C48" s="22" t="s">
        <v>2430</v>
      </c>
      <c r="D48" s="22" t="s">
        <v>2431</v>
      </c>
      <c r="E48" s="22"/>
      <c r="F48" s="22"/>
      <c r="G48" s="24">
        <v>1</v>
      </c>
      <c r="H48" s="25" t="s">
        <v>551</v>
      </c>
      <c r="I48" s="26">
        <v>42931</v>
      </c>
      <c r="J48" s="26">
        <v>42931</v>
      </c>
      <c r="K48" s="27">
        <v>3200</v>
      </c>
      <c r="L48" s="28">
        <v>2490.62</v>
      </c>
      <c r="M48" s="28">
        <v>3040</v>
      </c>
      <c r="N48" s="29">
        <v>0.79</v>
      </c>
      <c r="O48" s="28">
        <v>2400</v>
      </c>
      <c r="P48" s="34"/>
      <c r="Q48" s="31" t="s">
        <v>476</v>
      </c>
    </row>
    <row r="49" ht="15.75" customHeight="1" spans="1:17">
      <c r="A49" s="18">
        <v>42</v>
      </c>
      <c r="B49" s="32"/>
      <c r="C49" s="22" t="s">
        <v>2432</v>
      </c>
      <c r="D49" s="22" t="s">
        <v>2419</v>
      </c>
      <c r="E49" s="22"/>
      <c r="F49" s="22"/>
      <c r="G49" s="24">
        <v>2</v>
      </c>
      <c r="H49" s="25" t="s">
        <v>551</v>
      </c>
      <c r="I49" s="26">
        <v>42993</v>
      </c>
      <c r="J49" s="26">
        <v>42993</v>
      </c>
      <c r="K49" s="27">
        <v>3000</v>
      </c>
      <c r="L49" s="28">
        <v>2430</v>
      </c>
      <c r="M49" s="28">
        <v>2850</v>
      </c>
      <c r="N49" s="29">
        <v>0.88</v>
      </c>
      <c r="O49" s="28">
        <v>2510</v>
      </c>
      <c r="P49" s="34"/>
      <c r="Q49" s="31" t="s">
        <v>476</v>
      </c>
    </row>
    <row r="50" ht="15.75" customHeight="1" spans="1:17">
      <c r="A50" s="18">
        <v>43</v>
      </c>
      <c r="B50" s="32"/>
      <c r="C50" s="22" t="s">
        <v>2433</v>
      </c>
      <c r="D50" s="22" t="s">
        <v>2434</v>
      </c>
      <c r="E50" s="22"/>
      <c r="F50" s="22"/>
      <c r="G50" s="24">
        <v>1</v>
      </c>
      <c r="H50" s="25" t="s">
        <v>551</v>
      </c>
      <c r="I50" s="26">
        <v>42962</v>
      </c>
      <c r="J50" s="26">
        <v>42962</v>
      </c>
      <c r="K50" s="27">
        <v>1200</v>
      </c>
      <c r="L50" s="28">
        <v>953</v>
      </c>
      <c r="M50" s="28">
        <v>1140</v>
      </c>
      <c r="N50" s="29">
        <v>0.84</v>
      </c>
      <c r="O50" s="28">
        <v>960</v>
      </c>
      <c r="P50" s="34"/>
      <c r="Q50" s="31" t="s">
        <v>476</v>
      </c>
    </row>
    <row r="51" ht="15.75" customHeight="1" spans="1:17">
      <c r="A51" s="18">
        <v>44</v>
      </c>
      <c r="B51" s="32"/>
      <c r="C51" s="22" t="s">
        <v>2435</v>
      </c>
      <c r="D51" s="22" t="s">
        <v>2436</v>
      </c>
      <c r="E51" s="22"/>
      <c r="F51" s="22"/>
      <c r="G51" s="24">
        <v>1</v>
      </c>
      <c r="H51" s="25" t="s">
        <v>551</v>
      </c>
      <c r="I51" s="26">
        <v>43054</v>
      </c>
      <c r="J51" s="26">
        <v>43054</v>
      </c>
      <c r="K51" s="36">
        <v>9200</v>
      </c>
      <c r="L51" s="28">
        <v>7743.3</v>
      </c>
      <c r="M51" s="28">
        <v>8740</v>
      </c>
      <c r="N51" s="29">
        <v>0.83</v>
      </c>
      <c r="O51" s="28">
        <v>7250</v>
      </c>
      <c r="P51" s="34"/>
      <c r="Q51" s="31" t="s">
        <v>476</v>
      </c>
    </row>
    <row r="52" ht="15.75" customHeight="1" spans="1:17">
      <c r="A52" s="18">
        <v>45</v>
      </c>
      <c r="B52" s="32"/>
      <c r="C52" s="22" t="s">
        <v>2437</v>
      </c>
      <c r="D52" s="22" t="s">
        <v>2438</v>
      </c>
      <c r="E52" s="22"/>
      <c r="F52" s="22"/>
      <c r="G52" s="24">
        <v>1</v>
      </c>
      <c r="H52" s="25" t="s">
        <v>551</v>
      </c>
      <c r="I52" s="26">
        <v>43128</v>
      </c>
      <c r="J52" s="26">
        <v>43128</v>
      </c>
      <c r="K52" s="36">
        <v>1100</v>
      </c>
      <c r="L52" s="28">
        <v>960.64</v>
      </c>
      <c r="M52" s="28">
        <v>1100</v>
      </c>
      <c r="N52" s="29">
        <v>0.85</v>
      </c>
      <c r="O52" s="28">
        <v>940</v>
      </c>
      <c r="P52" s="34"/>
      <c r="Q52" s="31" t="s">
        <v>476</v>
      </c>
    </row>
    <row r="53" ht="15.75" customHeight="1" spans="1:17">
      <c r="A53" s="18">
        <v>46</v>
      </c>
      <c r="B53" s="32"/>
      <c r="C53" s="22" t="s">
        <v>2439</v>
      </c>
      <c r="D53" s="22" t="s">
        <v>2440</v>
      </c>
      <c r="E53" s="22"/>
      <c r="F53" s="22"/>
      <c r="G53" s="24">
        <v>1</v>
      </c>
      <c r="H53" s="25" t="s">
        <v>551</v>
      </c>
      <c r="I53" s="26">
        <v>43131</v>
      </c>
      <c r="J53" s="26">
        <v>43131</v>
      </c>
      <c r="K53" s="36">
        <v>4900</v>
      </c>
      <c r="L53" s="28">
        <v>4279.36</v>
      </c>
      <c r="M53" s="28">
        <v>4900</v>
      </c>
      <c r="N53" s="29">
        <v>0.9</v>
      </c>
      <c r="O53" s="28">
        <v>4410</v>
      </c>
      <c r="P53" s="34"/>
      <c r="Q53" s="31" t="s">
        <v>476</v>
      </c>
    </row>
    <row r="54" ht="15.75" customHeight="1" spans="1:17">
      <c r="A54" s="18">
        <v>47</v>
      </c>
      <c r="B54" s="32"/>
      <c r="C54" s="22" t="s">
        <v>2441</v>
      </c>
      <c r="D54" s="22" t="s">
        <v>2442</v>
      </c>
      <c r="E54" s="22"/>
      <c r="F54" s="22"/>
      <c r="G54" s="24">
        <v>1</v>
      </c>
      <c r="H54" s="25" t="s">
        <v>551</v>
      </c>
      <c r="I54" s="26">
        <v>43132</v>
      </c>
      <c r="J54" s="26">
        <v>43132</v>
      </c>
      <c r="K54" s="36">
        <v>21118</v>
      </c>
      <c r="L54" s="28">
        <v>18777.41</v>
      </c>
      <c r="M54" s="28">
        <v>21120</v>
      </c>
      <c r="N54" s="29">
        <v>0.9</v>
      </c>
      <c r="O54" s="28">
        <v>19010</v>
      </c>
      <c r="P54" s="34"/>
      <c r="Q54" s="31" t="s">
        <v>476</v>
      </c>
    </row>
    <row r="55" ht="15.75" customHeight="1" spans="1:17">
      <c r="A55" s="18">
        <v>48</v>
      </c>
      <c r="B55" s="32"/>
      <c r="C55" s="22" t="s">
        <v>2443</v>
      </c>
      <c r="D55" s="22" t="s">
        <v>2424</v>
      </c>
      <c r="E55" s="22"/>
      <c r="F55" s="22"/>
      <c r="G55" s="24">
        <v>2</v>
      </c>
      <c r="H55" s="25" t="s">
        <v>551</v>
      </c>
      <c r="I55" s="26">
        <v>43159</v>
      </c>
      <c r="J55" s="26">
        <v>43159</v>
      </c>
      <c r="K55" s="36">
        <v>2600</v>
      </c>
      <c r="L55" s="28">
        <v>2311.81</v>
      </c>
      <c r="M55" s="28">
        <v>2600</v>
      </c>
      <c r="N55" s="29">
        <v>0.86</v>
      </c>
      <c r="O55" s="28">
        <v>2240</v>
      </c>
      <c r="P55" s="34"/>
      <c r="Q55" s="31" t="s">
        <v>476</v>
      </c>
    </row>
    <row r="56" ht="15.75" customHeight="1" spans="1:17">
      <c r="A56" s="18">
        <v>49</v>
      </c>
      <c r="B56" s="32"/>
      <c r="C56" s="22" t="s">
        <v>2444</v>
      </c>
      <c r="D56" s="22" t="s">
        <v>2445</v>
      </c>
      <c r="E56" s="22"/>
      <c r="F56" s="22"/>
      <c r="G56" s="24">
        <v>2</v>
      </c>
      <c r="H56" s="25" t="s">
        <v>551</v>
      </c>
      <c r="I56" s="26">
        <v>43190</v>
      </c>
      <c r="J56" s="26">
        <v>43190</v>
      </c>
      <c r="K56" s="27">
        <v>2970</v>
      </c>
      <c r="L56" s="28">
        <v>2687.82</v>
      </c>
      <c r="M56" s="28">
        <v>2970</v>
      </c>
      <c r="N56" s="29">
        <v>0.9</v>
      </c>
      <c r="O56" s="28">
        <v>2670</v>
      </c>
      <c r="P56" s="34"/>
      <c r="Q56" s="31" t="s">
        <v>476</v>
      </c>
    </row>
    <row r="57" ht="15.75" customHeight="1" spans="1:17">
      <c r="A57" s="18">
        <v>50</v>
      </c>
      <c r="B57" s="32"/>
      <c r="C57" s="22" t="s">
        <v>2446</v>
      </c>
      <c r="D57" s="22" t="s">
        <v>2447</v>
      </c>
      <c r="E57" s="22"/>
      <c r="F57" s="22"/>
      <c r="G57" s="24">
        <v>1</v>
      </c>
      <c r="H57" s="25" t="s">
        <v>551</v>
      </c>
      <c r="I57" s="26">
        <v>43257</v>
      </c>
      <c r="J57" s="26">
        <v>43257</v>
      </c>
      <c r="K57" s="27">
        <v>1640</v>
      </c>
      <c r="L57" s="28">
        <v>1562.09</v>
      </c>
      <c r="M57" s="28">
        <v>1640</v>
      </c>
      <c r="N57" s="29">
        <v>0.92</v>
      </c>
      <c r="O57" s="28">
        <v>1510</v>
      </c>
      <c r="P57" s="34"/>
      <c r="Q57" s="31" t="s">
        <v>476</v>
      </c>
    </row>
    <row r="58" ht="15.75" customHeight="1" spans="1:17">
      <c r="A58" s="18">
        <v>51</v>
      </c>
      <c r="B58" s="32"/>
      <c r="C58" s="22" t="s">
        <v>2448</v>
      </c>
      <c r="D58" s="22" t="s">
        <v>2449</v>
      </c>
      <c r="E58" s="22"/>
      <c r="F58" s="22"/>
      <c r="G58" s="24">
        <v>1</v>
      </c>
      <c r="H58" s="25" t="s">
        <v>551</v>
      </c>
      <c r="I58" s="26">
        <v>43292</v>
      </c>
      <c r="J58" s="26">
        <v>43292</v>
      </c>
      <c r="K58" s="27">
        <v>2250</v>
      </c>
      <c r="L58" s="28">
        <v>2178.74</v>
      </c>
      <c r="M58" s="28">
        <v>2250</v>
      </c>
      <c r="N58" s="29">
        <v>0.93</v>
      </c>
      <c r="O58" s="28">
        <v>2090</v>
      </c>
      <c r="P58" s="34"/>
      <c r="Q58" s="31" t="s">
        <v>476</v>
      </c>
    </row>
    <row r="59" ht="15.75" customHeight="1" spans="1:17">
      <c r="A59" s="18">
        <v>52</v>
      </c>
      <c r="B59" s="32"/>
      <c r="C59" s="22" t="s">
        <v>2450</v>
      </c>
      <c r="D59" s="22" t="s">
        <v>2449</v>
      </c>
      <c r="E59" s="22"/>
      <c r="F59" s="23"/>
      <c r="G59" s="24">
        <v>1</v>
      </c>
      <c r="H59" s="25" t="s">
        <v>551</v>
      </c>
      <c r="I59" s="26">
        <v>43292</v>
      </c>
      <c r="J59" s="26">
        <v>43292</v>
      </c>
      <c r="K59" s="27">
        <v>4100</v>
      </c>
      <c r="L59" s="28">
        <v>3970.16</v>
      </c>
      <c r="M59" s="28">
        <v>4100</v>
      </c>
      <c r="N59" s="29">
        <v>0.93</v>
      </c>
      <c r="O59" s="28">
        <v>3810</v>
      </c>
      <c r="P59" s="34"/>
      <c r="Q59" s="31" t="s">
        <v>476</v>
      </c>
    </row>
    <row r="60" ht="15.75" customHeight="1" spans="1:17">
      <c r="A60" s="18">
        <v>53</v>
      </c>
      <c r="B60" s="32"/>
      <c r="C60" s="22" t="s">
        <v>2451</v>
      </c>
      <c r="D60" s="22" t="s">
        <v>2452</v>
      </c>
      <c r="E60" s="22"/>
      <c r="F60" s="23"/>
      <c r="G60" s="24">
        <v>1</v>
      </c>
      <c r="H60" s="25" t="s">
        <v>551</v>
      </c>
      <c r="I60" s="26">
        <v>43292</v>
      </c>
      <c r="J60" s="26">
        <v>43292</v>
      </c>
      <c r="K60" s="27">
        <v>2279</v>
      </c>
      <c r="L60" s="28">
        <v>2206.84</v>
      </c>
      <c r="M60" s="28">
        <v>2280</v>
      </c>
      <c r="N60" s="29">
        <v>0.94</v>
      </c>
      <c r="O60" s="28">
        <v>2140</v>
      </c>
      <c r="P60" s="34"/>
      <c r="Q60" s="31" t="s">
        <v>476</v>
      </c>
    </row>
    <row r="61" ht="15.75" customHeight="1" spans="1:17">
      <c r="A61" s="18">
        <v>54</v>
      </c>
      <c r="B61" s="32"/>
      <c r="C61" s="22" t="s">
        <v>2453</v>
      </c>
      <c r="D61" s="22" t="s">
        <v>2452</v>
      </c>
      <c r="E61" s="22"/>
      <c r="F61" s="23"/>
      <c r="G61" s="24">
        <v>1</v>
      </c>
      <c r="H61" s="25" t="s">
        <v>551</v>
      </c>
      <c r="I61" s="26">
        <v>43292</v>
      </c>
      <c r="J61" s="26">
        <v>43292</v>
      </c>
      <c r="K61" s="27">
        <v>2503</v>
      </c>
      <c r="L61" s="28">
        <v>2423.74</v>
      </c>
      <c r="M61" s="28">
        <v>2500</v>
      </c>
      <c r="N61" s="29">
        <v>0.94</v>
      </c>
      <c r="O61" s="28">
        <v>2350</v>
      </c>
      <c r="P61" s="34"/>
      <c r="Q61" s="31" t="s">
        <v>476</v>
      </c>
    </row>
    <row r="62" ht="15.75" customHeight="1" spans="1:17">
      <c r="A62" s="18">
        <v>55</v>
      </c>
      <c r="B62" s="32"/>
      <c r="C62" s="22" t="s">
        <v>2454</v>
      </c>
      <c r="D62" s="22" t="s">
        <v>2455</v>
      </c>
      <c r="E62" s="22"/>
      <c r="F62" s="22" t="s">
        <v>2456</v>
      </c>
      <c r="G62" s="24">
        <v>1</v>
      </c>
      <c r="H62" s="25" t="s">
        <v>551</v>
      </c>
      <c r="I62" s="26">
        <v>43293</v>
      </c>
      <c r="J62" s="26">
        <v>43293</v>
      </c>
      <c r="K62" s="35">
        <v>2800</v>
      </c>
      <c r="L62" s="28">
        <v>1913.4</v>
      </c>
      <c r="M62" s="28">
        <v>2800</v>
      </c>
      <c r="N62" s="29">
        <v>0.91</v>
      </c>
      <c r="O62" s="28">
        <v>2550</v>
      </c>
      <c r="P62" s="34"/>
      <c r="Q62" s="31" t="s">
        <v>476</v>
      </c>
    </row>
    <row r="63" ht="15.75" customHeight="1" spans="1:17">
      <c r="A63" s="18">
        <v>56</v>
      </c>
      <c r="B63" s="32"/>
      <c r="C63" s="22" t="s">
        <v>2457</v>
      </c>
      <c r="D63" s="23" t="s">
        <v>2458</v>
      </c>
      <c r="E63" s="22"/>
      <c r="F63" s="22" t="s">
        <v>2459</v>
      </c>
      <c r="G63" s="24">
        <v>2</v>
      </c>
      <c r="H63" s="25" t="s">
        <v>551</v>
      </c>
      <c r="I63" s="26">
        <v>43329</v>
      </c>
      <c r="J63" s="26">
        <v>43329</v>
      </c>
      <c r="K63" s="27">
        <v>7524</v>
      </c>
      <c r="L63" s="28">
        <v>7404.87</v>
      </c>
      <c r="M63" s="28">
        <v>7520</v>
      </c>
      <c r="N63" s="29">
        <v>0.93</v>
      </c>
      <c r="O63" s="28">
        <v>6990</v>
      </c>
      <c r="P63" s="34"/>
      <c r="Q63" s="31" t="s">
        <v>476</v>
      </c>
    </row>
    <row r="64" ht="15.75" customHeight="1" spans="1:17">
      <c r="A64" s="18">
        <v>57</v>
      </c>
      <c r="B64" s="32"/>
      <c r="C64" s="22" t="s">
        <v>2460</v>
      </c>
      <c r="D64" s="23" t="s">
        <v>2461</v>
      </c>
      <c r="E64" s="24"/>
      <c r="F64" s="22"/>
      <c r="G64" s="24">
        <v>2</v>
      </c>
      <c r="H64" s="25" t="s">
        <v>551</v>
      </c>
      <c r="I64" s="26">
        <v>42808</v>
      </c>
      <c r="J64" s="26">
        <v>42808</v>
      </c>
      <c r="K64" s="27">
        <v>6200</v>
      </c>
      <c r="L64" s="28">
        <v>4432.94</v>
      </c>
      <c r="M64" s="28">
        <v>6080</v>
      </c>
      <c r="N64" s="29">
        <v>0.86</v>
      </c>
      <c r="O64" s="28">
        <v>5230</v>
      </c>
      <c r="P64" s="34"/>
      <c r="Q64" s="31" t="s">
        <v>476</v>
      </c>
    </row>
    <row r="65" ht="15.75" customHeight="1" spans="1:17">
      <c r="A65" s="18">
        <v>58</v>
      </c>
      <c r="B65" s="32"/>
      <c r="C65" s="22" t="s">
        <v>2462</v>
      </c>
      <c r="D65" s="22" t="s">
        <v>2408</v>
      </c>
      <c r="E65" s="24"/>
      <c r="F65" s="22"/>
      <c r="G65" s="24">
        <v>1</v>
      </c>
      <c r="H65" s="25" t="s">
        <v>551</v>
      </c>
      <c r="I65" s="26">
        <v>43054</v>
      </c>
      <c r="J65" s="26">
        <v>43054</v>
      </c>
      <c r="K65" s="36">
        <v>5000</v>
      </c>
      <c r="L65" s="28">
        <v>4604.2</v>
      </c>
      <c r="M65" s="28">
        <v>4850</v>
      </c>
      <c r="N65" s="29">
        <v>0.88</v>
      </c>
      <c r="O65" s="28">
        <v>4270</v>
      </c>
      <c r="P65" s="34"/>
      <c r="Q65" s="31" t="s">
        <v>476</v>
      </c>
    </row>
    <row r="66" ht="15.75" customHeight="1" spans="1:17">
      <c r="A66" s="18">
        <v>59</v>
      </c>
      <c r="B66" s="32"/>
      <c r="C66" s="22" t="s">
        <v>2463</v>
      </c>
      <c r="D66" s="22" t="s">
        <v>2464</v>
      </c>
      <c r="E66" s="24"/>
      <c r="F66" s="22"/>
      <c r="G66" s="24">
        <v>3</v>
      </c>
      <c r="H66" s="25" t="s">
        <v>551</v>
      </c>
      <c r="I66" s="26">
        <v>43084</v>
      </c>
      <c r="J66" s="26">
        <v>43084</v>
      </c>
      <c r="K66" s="36">
        <v>6900</v>
      </c>
      <c r="L66" s="28">
        <v>5261.28</v>
      </c>
      <c r="M66" s="28">
        <v>6560</v>
      </c>
      <c r="N66" s="29">
        <v>0.89</v>
      </c>
      <c r="O66" s="28">
        <v>5840</v>
      </c>
      <c r="P66" s="34"/>
      <c r="Q66" s="31" t="s">
        <v>476</v>
      </c>
    </row>
    <row r="67" ht="15.75" customHeight="1" spans="1:17">
      <c r="A67" s="18">
        <v>60</v>
      </c>
      <c r="B67" s="32"/>
      <c r="C67" s="22" t="s">
        <v>2465</v>
      </c>
      <c r="D67" s="22" t="s">
        <v>2466</v>
      </c>
      <c r="E67" s="24"/>
      <c r="F67" s="22"/>
      <c r="G67" s="24">
        <v>1</v>
      </c>
      <c r="H67" s="25" t="s">
        <v>551</v>
      </c>
      <c r="I67" s="26">
        <v>43131</v>
      </c>
      <c r="J67" s="26">
        <v>43131</v>
      </c>
      <c r="K67" s="36">
        <v>2500</v>
      </c>
      <c r="L67" s="28">
        <v>2341.68</v>
      </c>
      <c r="M67" s="28">
        <v>2500</v>
      </c>
      <c r="N67" s="29">
        <v>0.88</v>
      </c>
      <c r="O67" s="28">
        <v>2200</v>
      </c>
      <c r="P67" s="34"/>
      <c r="Q67" s="31" t="s">
        <v>476</v>
      </c>
    </row>
    <row r="68" ht="15.75" customHeight="1" spans="1:17">
      <c r="A68" s="18">
        <v>61</v>
      </c>
      <c r="B68" s="32"/>
      <c r="C68" s="22" t="s">
        <v>2467</v>
      </c>
      <c r="D68" s="22" t="s">
        <v>2466</v>
      </c>
      <c r="E68" s="24"/>
      <c r="F68" s="22"/>
      <c r="G68" s="24">
        <v>1</v>
      </c>
      <c r="H68" s="25" t="s">
        <v>551</v>
      </c>
      <c r="I68" s="26">
        <v>43131</v>
      </c>
      <c r="J68" s="26">
        <v>43131</v>
      </c>
      <c r="K68" s="27">
        <v>2550</v>
      </c>
      <c r="L68" s="28">
        <v>2388.48</v>
      </c>
      <c r="M68" s="28">
        <v>2550</v>
      </c>
      <c r="N68" s="29">
        <v>0.88</v>
      </c>
      <c r="O68" s="28">
        <v>2240</v>
      </c>
      <c r="P68" s="34"/>
      <c r="Q68" s="31" t="s">
        <v>476</v>
      </c>
    </row>
    <row r="69" ht="15.75" customHeight="1" spans="1:17">
      <c r="A69" s="18">
        <v>62</v>
      </c>
      <c r="B69" s="32"/>
      <c r="C69" s="22" t="s">
        <v>2468</v>
      </c>
      <c r="D69" s="22" t="s">
        <v>2469</v>
      </c>
      <c r="E69" s="24"/>
      <c r="F69" s="22"/>
      <c r="G69" s="24">
        <v>4</v>
      </c>
      <c r="H69" s="25" t="s">
        <v>551</v>
      </c>
      <c r="I69" s="26">
        <v>43159</v>
      </c>
      <c r="J69" s="26">
        <v>43159</v>
      </c>
      <c r="K69" s="27">
        <v>28800</v>
      </c>
      <c r="L69" s="28">
        <v>27204</v>
      </c>
      <c r="M69" s="28">
        <v>28800</v>
      </c>
      <c r="N69" s="29">
        <v>0.92</v>
      </c>
      <c r="O69" s="28">
        <v>26500</v>
      </c>
      <c r="P69" s="34"/>
      <c r="Q69" s="31" t="s">
        <v>476</v>
      </c>
    </row>
    <row r="70" ht="15.75" customHeight="1" spans="1:17">
      <c r="A70" s="18">
        <v>63</v>
      </c>
      <c r="B70" s="32"/>
      <c r="C70" s="22" t="s">
        <v>2470</v>
      </c>
      <c r="D70" s="22" t="s">
        <v>2469</v>
      </c>
      <c r="E70" s="24" t="s">
        <v>2471</v>
      </c>
      <c r="F70" s="22"/>
      <c r="G70" s="24">
        <v>17</v>
      </c>
      <c r="H70" s="25" t="s">
        <v>551</v>
      </c>
      <c r="I70" s="26">
        <v>43213</v>
      </c>
      <c r="J70" s="26">
        <v>43213</v>
      </c>
      <c r="K70" s="27">
        <v>156400</v>
      </c>
      <c r="L70" s="28">
        <v>144018.35</v>
      </c>
      <c r="M70" s="28">
        <v>156400</v>
      </c>
      <c r="N70" s="29">
        <v>0.94</v>
      </c>
      <c r="O70" s="28">
        <v>147020</v>
      </c>
      <c r="P70" s="34"/>
      <c r="Q70" s="31" t="s">
        <v>476</v>
      </c>
    </row>
    <row r="71" ht="15.75" customHeight="1" spans="1:17">
      <c r="A71" s="18">
        <v>64</v>
      </c>
      <c r="B71" s="32"/>
      <c r="C71" s="22" t="s">
        <v>2472</v>
      </c>
      <c r="D71" s="23" t="s">
        <v>2473</v>
      </c>
      <c r="E71" s="24" t="s">
        <v>2474</v>
      </c>
      <c r="F71" s="23"/>
      <c r="G71" s="24">
        <v>7</v>
      </c>
      <c r="H71" s="25" t="s">
        <v>626</v>
      </c>
      <c r="I71" s="26">
        <v>43371</v>
      </c>
      <c r="J71" s="26">
        <v>43371</v>
      </c>
      <c r="K71" s="27">
        <v>7200</v>
      </c>
      <c r="L71" s="28">
        <v>6744</v>
      </c>
      <c r="M71" s="28">
        <v>7200</v>
      </c>
      <c r="N71" s="29">
        <v>0.95</v>
      </c>
      <c r="O71" s="28">
        <v>6840</v>
      </c>
      <c r="P71" s="30"/>
      <c r="Q71" s="31" t="s">
        <v>476</v>
      </c>
    </row>
    <row r="72" ht="15.75" customHeight="1" spans="1:17">
      <c r="A72" s="18">
        <v>65</v>
      </c>
      <c r="B72" s="32"/>
      <c r="C72" s="22" t="s">
        <v>2475</v>
      </c>
      <c r="D72" s="23" t="s">
        <v>2476</v>
      </c>
      <c r="E72" s="24"/>
      <c r="F72" s="23"/>
      <c r="G72" s="24">
        <v>1</v>
      </c>
      <c r="H72" s="25" t="s">
        <v>551</v>
      </c>
      <c r="I72" s="26">
        <v>41518</v>
      </c>
      <c r="J72" s="26">
        <v>41518</v>
      </c>
      <c r="K72" s="35">
        <v>1100</v>
      </c>
      <c r="L72" s="28">
        <v>55</v>
      </c>
      <c r="M72" s="28">
        <v>970</v>
      </c>
      <c r="N72" s="29">
        <v>0.6</v>
      </c>
      <c r="O72" s="28">
        <v>580</v>
      </c>
      <c r="P72" s="30"/>
      <c r="Q72" s="31" t="s">
        <v>476</v>
      </c>
    </row>
    <row r="73" ht="15.75" customHeight="1" spans="1:17">
      <c r="A73" s="18">
        <v>66</v>
      </c>
      <c r="B73" s="32"/>
      <c r="C73" s="22" t="s">
        <v>2477</v>
      </c>
      <c r="D73" s="23" t="s">
        <v>2478</v>
      </c>
      <c r="E73" s="24"/>
      <c r="F73" s="23"/>
      <c r="G73" s="24">
        <v>1</v>
      </c>
      <c r="H73" s="25" t="s">
        <v>626</v>
      </c>
      <c r="I73" s="26">
        <v>41487</v>
      </c>
      <c r="J73" s="26">
        <v>41487</v>
      </c>
      <c r="K73" s="27">
        <v>3800</v>
      </c>
      <c r="L73" s="28">
        <v>190</v>
      </c>
      <c r="M73" s="28">
        <v>3340</v>
      </c>
      <c r="N73" s="29">
        <v>0.53</v>
      </c>
      <c r="O73" s="28">
        <v>1770</v>
      </c>
      <c r="P73" s="30"/>
      <c r="Q73" s="31" t="s">
        <v>476</v>
      </c>
    </row>
    <row r="74" ht="15.75" customHeight="1" spans="1:17">
      <c r="A74" s="18">
        <v>67</v>
      </c>
      <c r="B74" s="32"/>
      <c r="C74" s="22" t="s">
        <v>2479</v>
      </c>
      <c r="D74" s="23" t="s">
        <v>2362</v>
      </c>
      <c r="E74" s="24"/>
      <c r="F74" s="23"/>
      <c r="G74" s="24">
        <v>1</v>
      </c>
      <c r="H74" s="25" t="s">
        <v>551</v>
      </c>
      <c r="I74" s="26">
        <v>41548</v>
      </c>
      <c r="J74" s="26">
        <v>41548</v>
      </c>
      <c r="K74" s="27">
        <v>1280</v>
      </c>
      <c r="L74" s="28">
        <v>84.07</v>
      </c>
      <c r="M74" s="28">
        <v>1150</v>
      </c>
      <c r="N74" s="29">
        <v>0.45</v>
      </c>
      <c r="O74" s="28">
        <v>520</v>
      </c>
      <c r="P74" s="30"/>
      <c r="Q74" s="31" t="s">
        <v>476</v>
      </c>
    </row>
    <row r="75" ht="15.75" customHeight="1" spans="1:17">
      <c r="A75" s="18">
        <v>68</v>
      </c>
      <c r="B75" s="32"/>
      <c r="C75" s="22" t="s">
        <v>2480</v>
      </c>
      <c r="D75" s="23" t="s">
        <v>2481</v>
      </c>
      <c r="E75" s="24"/>
      <c r="F75" s="23"/>
      <c r="G75" s="24">
        <v>1</v>
      </c>
      <c r="H75" s="25" t="s">
        <v>551</v>
      </c>
      <c r="I75" s="26">
        <v>41609</v>
      </c>
      <c r="J75" s="26">
        <v>41609</v>
      </c>
      <c r="K75" s="27">
        <v>9800</v>
      </c>
      <c r="L75" s="28">
        <v>955.31</v>
      </c>
      <c r="M75" s="28">
        <v>7640</v>
      </c>
      <c r="N75" s="29">
        <v>0.34</v>
      </c>
      <c r="O75" s="28">
        <v>2600</v>
      </c>
      <c r="P75" s="30"/>
      <c r="Q75" s="31" t="s">
        <v>476</v>
      </c>
    </row>
    <row r="76" ht="15.75" customHeight="1" spans="1:17">
      <c r="A76" s="18">
        <v>69</v>
      </c>
      <c r="B76" s="32"/>
      <c r="C76" s="22" t="s">
        <v>2482</v>
      </c>
      <c r="D76" s="23" t="s">
        <v>2483</v>
      </c>
      <c r="E76" s="24"/>
      <c r="F76" s="22"/>
      <c r="G76" s="24">
        <v>1</v>
      </c>
      <c r="H76" s="25" t="s">
        <v>551</v>
      </c>
      <c r="I76" s="26">
        <v>42095</v>
      </c>
      <c r="J76" s="26">
        <v>42095</v>
      </c>
      <c r="K76" s="27">
        <v>895</v>
      </c>
      <c r="L76" s="28">
        <v>314.03</v>
      </c>
      <c r="M76" s="28">
        <v>820</v>
      </c>
      <c r="N76" s="29">
        <v>0.5</v>
      </c>
      <c r="O76" s="28">
        <v>410</v>
      </c>
      <c r="P76" s="30"/>
      <c r="Q76" s="31" t="s">
        <v>476</v>
      </c>
    </row>
    <row r="77" ht="15.75" customHeight="1" spans="1:17">
      <c r="A77" s="18">
        <v>70</v>
      </c>
      <c r="B77" s="32"/>
      <c r="C77" s="22" t="s">
        <v>2484</v>
      </c>
      <c r="D77" s="23" t="s">
        <v>2485</v>
      </c>
      <c r="E77" s="24"/>
      <c r="F77" s="23"/>
      <c r="G77" s="24">
        <v>1</v>
      </c>
      <c r="H77" s="25" t="s">
        <v>2486</v>
      </c>
      <c r="I77" s="26">
        <v>42644</v>
      </c>
      <c r="J77" s="26">
        <v>42644</v>
      </c>
      <c r="K77" s="27">
        <v>53988.48</v>
      </c>
      <c r="L77" s="28">
        <v>34327.62</v>
      </c>
      <c r="M77" s="28">
        <v>49130</v>
      </c>
      <c r="N77" s="29">
        <v>0.79</v>
      </c>
      <c r="O77" s="28">
        <v>38810</v>
      </c>
      <c r="P77" s="30"/>
      <c r="Q77" s="31" t="s">
        <v>476</v>
      </c>
    </row>
    <row r="78" ht="15.75" customHeight="1" spans="1:17">
      <c r="A78" s="18">
        <v>71</v>
      </c>
      <c r="B78" s="32"/>
      <c r="C78" s="22" t="s">
        <v>2487</v>
      </c>
      <c r="D78" s="23" t="s">
        <v>2362</v>
      </c>
      <c r="E78" s="24"/>
      <c r="F78" s="23"/>
      <c r="G78" s="24">
        <v>7</v>
      </c>
      <c r="H78" s="25" t="s">
        <v>551</v>
      </c>
      <c r="I78" s="26">
        <v>42156</v>
      </c>
      <c r="J78" s="26">
        <v>42156</v>
      </c>
      <c r="K78" s="27">
        <v>4900</v>
      </c>
      <c r="L78" s="28">
        <v>1874.38</v>
      </c>
      <c r="M78" s="28">
        <v>4460</v>
      </c>
      <c r="N78" s="29">
        <v>0.62</v>
      </c>
      <c r="O78" s="28">
        <v>2770</v>
      </c>
      <c r="P78" s="30"/>
      <c r="Q78" s="31" t="s">
        <v>476</v>
      </c>
    </row>
    <row r="79" ht="15.75" customHeight="1" spans="1:17">
      <c r="A79" s="18">
        <v>72</v>
      </c>
      <c r="B79" s="32"/>
      <c r="C79" s="22" t="s">
        <v>2488</v>
      </c>
      <c r="D79" s="23" t="s">
        <v>2489</v>
      </c>
      <c r="E79" s="24"/>
      <c r="F79" s="23"/>
      <c r="G79" s="24">
        <v>1</v>
      </c>
      <c r="H79" s="25" t="s">
        <v>2353</v>
      </c>
      <c r="I79" s="26">
        <v>42461</v>
      </c>
      <c r="J79" s="26">
        <v>42461</v>
      </c>
      <c r="K79" s="27">
        <v>16621</v>
      </c>
      <c r="L79" s="28">
        <v>8989.07</v>
      </c>
      <c r="M79" s="28">
        <v>15790</v>
      </c>
      <c r="N79" s="29">
        <v>0.7</v>
      </c>
      <c r="O79" s="28">
        <v>11050</v>
      </c>
      <c r="P79" s="30"/>
      <c r="Q79" s="31" t="s">
        <v>476</v>
      </c>
    </row>
    <row r="80" ht="15.75" customHeight="1" spans="1:17">
      <c r="A80" s="18">
        <v>73</v>
      </c>
      <c r="B80" s="32"/>
      <c r="C80" s="22" t="s">
        <v>2490</v>
      </c>
      <c r="D80" s="23" t="s">
        <v>2491</v>
      </c>
      <c r="E80" s="24" t="s">
        <v>2492</v>
      </c>
      <c r="F80" s="22"/>
      <c r="G80" s="24">
        <v>1</v>
      </c>
      <c r="H80" s="25" t="s">
        <v>2353</v>
      </c>
      <c r="I80" s="26">
        <v>43054</v>
      </c>
      <c r="J80" s="26">
        <v>43054</v>
      </c>
      <c r="K80" s="27">
        <v>9250</v>
      </c>
      <c r="L80" s="28">
        <v>7785.4</v>
      </c>
      <c r="M80" s="28">
        <v>8970</v>
      </c>
      <c r="N80" s="29">
        <v>0.86</v>
      </c>
      <c r="O80" s="28">
        <v>7710</v>
      </c>
      <c r="P80" s="34"/>
      <c r="Q80" s="31" t="s">
        <v>476</v>
      </c>
    </row>
    <row r="81" ht="15.75" customHeight="1" spans="1:18">
      <c r="A81" s="18">
        <v>74</v>
      </c>
      <c r="B81" s="32"/>
      <c r="C81" s="22" t="s">
        <v>2493</v>
      </c>
      <c r="D81" s="23" t="s">
        <v>2491</v>
      </c>
      <c r="E81" s="24" t="s">
        <v>2492</v>
      </c>
      <c r="F81" s="22"/>
      <c r="G81" s="24">
        <v>1</v>
      </c>
      <c r="H81" s="25" t="s">
        <v>2353</v>
      </c>
      <c r="I81" s="26">
        <v>43054</v>
      </c>
      <c r="J81" s="26">
        <v>43054</v>
      </c>
      <c r="K81" s="27">
        <v>9250</v>
      </c>
      <c r="L81" s="28">
        <v>7785.4</v>
      </c>
      <c r="M81" s="28">
        <v>8970</v>
      </c>
      <c r="N81" s="29">
        <v>0.86</v>
      </c>
      <c r="O81" s="28">
        <v>7710</v>
      </c>
      <c r="P81" s="34"/>
      <c r="Q81" s="31" t="s">
        <v>476</v>
      </c>
      <c r="R81" s="37"/>
    </row>
    <row r="82" ht="15.75" customHeight="1" spans="1:18">
      <c r="A82" s="18">
        <v>75</v>
      </c>
      <c r="B82" s="32"/>
      <c r="C82" s="22" t="s">
        <v>2494</v>
      </c>
      <c r="D82" s="23" t="s">
        <v>2495</v>
      </c>
      <c r="E82" s="24"/>
      <c r="F82" s="22"/>
      <c r="G82" s="24">
        <v>1</v>
      </c>
      <c r="H82" s="25" t="s">
        <v>551</v>
      </c>
      <c r="I82" s="26">
        <v>43083</v>
      </c>
      <c r="J82" s="26">
        <v>43083</v>
      </c>
      <c r="K82" s="35">
        <v>81672.7</v>
      </c>
      <c r="L82" s="28">
        <v>70034.35</v>
      </c>
      <c r="M82" s="28">
        <v>77590</v>
      </c>
      <c r="N82" s="29">
        <v>0.89</v>
      </c>
      <c r="O82" s="28">
        <v>69060</v>
      </c>
      <c r="P82" s="34"/>
      <c r="Q82" s="31" t="s">
        <v>476</v>
      </c>
    </row>
    <row r="83" ht="15.75" customHeight="1" spans="1:18">
      <c r="A83" s="18">
        <v>76</v>
      </c>
      <c r="B83" s="32"/>
      <c r="C83" s="22" t="s">
        <v>2496</v>
      </c>
      <c r="D83" s="23" t="s">
        <v>2497</v>
      </c>
      <c r="E83" s="24"/>
      <c r="F83" s="22"/>
      <c r="G83" s="24">
        <v>1</v>
      </c>
      <c r="H83" s="25" t="s">
        <v>2498</v>
      </c>
      <c r="I83" s="26">
        <v>41456</v>
      </c>
      <c r="J83" s="26">
        <v>41456</v>
      </c>
      <c r="K83" s="27">
        <v>4300</v>
      </c>
      <c r="L83" s="28">
        <v>215</v>
      </c>
      <c r="M83" s="28">
        <v>3700</v>
      </c>
      <c r="N83" s="29">
        <v>0.15</v>
      </c>
      <c r="O83" s="28">
        <v>560</v>
      </c>
      <c r="P83" s="34"/>
      <c r="Q83" s="31" t="s">
        <v>476</v>
      </c>
    </row>
    <row r="84" ht="15.75" customHeight="1" spans="1:18">
      <c r="A84" s="18">
        <v>77</v>
      </c>
      <c r="B84" s="32"/>
      <c r="C84" s="22" t="s">
        <v>2499</v>
      </c>
      <c r="D84" s="23" t="s">
        <v>2410</v>
      </c>
      <c r="E84" s="24"/>
      <c r="F84" s="22"/>
      <c r="G84" s="24">
        <v>1</v>
      </c>
      <c r="H84" s="25" t="s">
        <v>551</v>
      </c>
      <c r="I84" s="26">
        <v>41456</v>
      </c>
      <c r="J84" s="26">
        <v>41456</v>
      </c>
      <c r="K84" s="27">
        <v>3000</v>
      </c>
      <c r="L84" s="28">
        <v>150</v>
      </c>
      <c r="M84" s="28">
        <v>2340</v>
      </c>
      <c r="N84" s="29">
        <v>0.28</v>
      </c>
      <c r="O84" s="28">
        <v>660</v>
      </c>
      <c r="P84" s="34"/>
      <c r="Q84" s="31" t="s">
        <v>476</v>
      </c>
    </row>
    <row r="85" ht="15.75" customHeight="1" spans="1:18">
      <c r="A85" s="18">
        <v>78</v>
      </c>
      <c r="B85" s="32"/>
      <c r="C85" s="22" t="s">
        <v>2500</v>
      </c>
      <c r="D85" s="23" t="s">
        <v>2501</v>
      </c>
      <c r="E85" s="24" t="s">
        <v>2502</v>
      </c>
      <c r="F85" s="22"/>
      <c r="G85" s="24">
        <v>2</v>
      </c>
      <c r="H85" s="25" t="s">
        <v>551</v>
      </c>
      <c r="I85" s="26">
        <v>43277</v>
      </c>
      <c r="J85" s="26">
        <v>43277</v>
      </c>
      <c r="K85" s="27">
        <v>4500</v>
      </c>
      <c r="L85" s="28">
        <v>4286.25</v>
      </c>
      <c r="M85" s="28">
        <v>4500</v>
      </c>
      <c r="N85" s="29">
        <v>0.92</v>
      </c>
      <c r="O85" s="28">
        <v>4140</v>
      </c>
      <c r="P85" s="34"/>
      <c r="Q85" s="31" t="s">
        <v>476</v>
      </c>
    </row>
    <row r="86" ht="15.75" customHeight="1" spans="1:18">
      <c r="A86" s="18">
        <v>79</v>
      </c>
      <c r="B86" s="32"/>
      <c r="C86" s="22" t="s">
        <v>2503</v>
      </c>
      <c r="D86" s="23" t="s">
        <v>2504</v>
      </c>
      <c r="E86" s="24"/>
      <c r="F86" s="22"/>
      <c r="G86" s="24">
        <v>272</v>
      </c>
      <c r="H86" s="25" t="s">
        <v>551</v>
      </c>
      <c r="I86" s="26">
        <v>43342</v>
      </c>
      <c r="J86" s="26">
        <v>43342</v>
      </c>
      <c r="K86" s="27">
        <v>17340</v>
      </c>
      <c r="L86" s="28">
        <v>17065.45</v>
      </c>
      <c r="M86" s="28">
        <v>17340</v>
      </c>
      <c r="N86" s="29">
        <v>0.94</v>
      </c>
      <c r="O86" s="28">
        <v>16300</v>
      </c>
      <c r="P86" s="34"/>
      <c r="Q86" s="31" t="s">
        <v>476</v>
      </c>
    </row>
    <row r="87" ht="15.75" customHeight="1" spans="1:18">
      <c r="A87" s="18">
        <v>80</v>
      </c>
      <c r="B87" s="32"/>
      <c r="C87" s="22" t="s">
        <v>2505</v>
      </c>
      <c r="D87" s="23" t="s">
        <v>2506</v>
      </c>
      <c r="E87" s="24"/>
      <c r="F87" s="22"/>
      <c r="G87" s="24">
        <v>1</v>
      </c>
      <c r="H87" s="25" t="s">
        <v>551</v>
      </c>
      <c r="I87" s="26">
        <v>42156</v>
      </c>
      <c r="J87" s="26">
        <v>42156</v>
      </c>
      <c r="K87" s="27">
        <v>1200</v>
      </c>
      <c r="L87" s="28">
        <v>459</v>
      </c>
      <c r="M87" s="28">
        <v>1090</v>
      </c>
      <c r="N87" s="29">
        <v>0.62</v>
      </c>
      <c r="O87" s="28">
        <v>680</v>
      </c>
      <c r="P87" s="34"/>
      <c r="Q87" s="31" t="s">
        <v>476</v>
      </c>
    </row>
    <row r="88" ht="15.75" customHeight="1" spans="1:18">
      <c r="A88" s="18">
        <v>81</v>
      </c>
      <c r="B88" s="32"/>
      <c r="C88" s="22" t="s">
        <v>2507</v>
      </c>
      <c r="D88" s="23" t="s">
        <v>2508</v>
      </c>
      <c r="E88" s="24"/>
      <c r="F88" s="22"/>
      <c r="G88" s="24">
        <v>1</v>
      </c>
      <c r="H88" s="25" t="s">
        <v>626</v>
      </c>
      <c r="I88" s="26">
        <v>42962</v>
      </c>
      <c r="J88" s="26">
        <v>42962</v>
      </c>
      <c r="K88" s="27">
        <v>23040</v>
      </c>
      <c r="L88" s="28">
        <v>18297.6</v>
      </c>
      <c r="M88" s="28">
        <v>21890</v>
      </c>
      <c r="N88" s="29">
        <v>0.9</v>
      </c>
      <c r="O88" s="28">
        <v>19700</v>
      </c>
      <c r="P88" s="34"/>
      <c r="Q88" s="31" t="s">
        <v>476</v>
      </c>
    </row>
    <row r="89" ht="15.75" customHeight="1" spans="1:18">
      <c r="A89" s="18">
        <v>82</v>
      </c>
      <c r="B89" s="32"/>
      <c r="C89" s="22" t="s">
        <v>2509</v>
      </c>
      <c r="D89" s="23" t="s">
        <v>2510</v>
      </c>
      <c r="E89" s="24"/>
      <c r="F89" s="22"/>
      <c r="G89" s="24">
        <v>1</v>
      </c>
      <c r="H89" s="25" t="s">
        <v>551</v>
      </c>
      <c r="I89" s="26">
        <v>42808</v>
      </c>
      <c r="J89" s="26">
        <v>42808</v>
      </c>
      <c r="K89" s="27">
        <v>2350</v>
      </c>
      <c r="L89" s="28">
        <v>1680.22</v>
      </c>
      <c r="M89" s="28">
        <v>2230</v>
      </c>
      <c r="N89" s="29">
        <v>0.8</v>
      </c>
      <c r="O89" s="28">
        <v>1780</v>
      </c>
      <c r="P89" s="34"/>
      <c r="Q89" s="31" t="s">
        <v>476</v>
      </c>
    </row>
    <row r="90" ht="15.75" customHeight="1" spans="1:18">
      <c r="A90" s="18">
        <v>83</v>
      </c>
      <c r="B90" s="32"/>
      <c r="C90" s="22" t="s">
        <v>2511</v>
      </c>
      <c r="D90" s="23" t="s">
        <v>2506</v>
      </c>
      <c r="E90" s="24"/>
      <c r="F90" s="22"/>
      <c r="G90" s="24">
        <v>1</v>
      </c>
      <c r="H90" s="25" t="s">
        <v>551</v>
      </c>
      <c r="I90" s="26">
        <v>42870</v>
      </c>
      <c r="J90" s="26">
        <v>42870</v>
      </c>
      <c r="K90" s="27">
        <v>2856</v>
      </c>
      <c r="L90" s="28">
        <v>2132.48</v>
      </c>
      <c r="M90" s="28">
        <v>2710</v>
      </c>
      <c r="N90" s="29">
        <v>0.81</v>
      </c>
      <c r="O90" s="28">
        <v>2200</v>
      </c>
      <c r="P90" s="34"/>
      <c r="Q90" s="31" t="s">
        <v>476</v>
      </c>
    </row>
    <row r="91" ht="15.75" customHeight="1" spans="1:18">
      <c r="A91" s="18">
        <v>84</v>
      </c>
      <c r="B91" s="32"/>
      <c r="C91" s="22" t="s">
        <v>2512</v>
      </c>
      <c r="D91" s="23" t="s">
        <v>2506</v>
      </c>
      <c r="E91" s="24"/>
      <c r="F91" s="22"/>
      <c r="G91" s="24">
        <v>1</v>
      </c>
      <c r="H91" s="25" t="s">
        <v>551</v>
      </c>
      <c r="I91" s="26">
        <v>42931</v>
      </c>
      <c r="J91" s="26">
        <v>42931</v>
      </c>
      <c r="K91" s="27">
        <v>1100</v>
      </c>
      <c r="L91" s="28">
        <v>856.12</v>
      </c>
      <c r="M91" s="28">
        <v>1050</v>
      </c>
      <c r="N91" s="29">
        <v>0.83</v>
      </c>
      <c r="O91" s="28">
        <v>870</v>
      </c>
      <c r="P91" s="34"/>
      <c r="Q91" s="31" t="s">
        <v>476</v>
      </c>
    </row>
    <row r="92" ht="15.75" customHeight="1" spans="1:18">
      <c r="A92" s="18">
        <v>85</v>
      </c>
      <c r="B92" s="32"/>
      <c r="C92" s="22" t="s">
        <v>2513</v>
      </c>
      <c r="D92" s="23" t="s">
        <v>2514</v>
      </c>
      <c r="E92" s="24"/>
      <c r="F92" s="22"/>
      <c r="G92" s="24">
        <v>1</v>
      </c>
      <c r="H92" s="25" t="s">
        <v>551</v>
      </c>
      <c r="I92" s="26">
        <v>41944</v>
      </c>
      <c r="J92" s="26">
        <v>41944</v>
      </c>
      <c r="K92" s="36">
        <v>31100</v>
      </c>
      <c r="L92" s="28">
        <v>8448.68</v>
      </c>
      <c r="M92" s="28">
        <v>27370</v>
      </c>
      <c r="N92" s="29">
        <v>0.27</v>
      </c>
      <c r="O92" s="28">
        <v>7390</v>
      </c>
      <c r="P92" s="34"/>
      <c r="Q92" s="31" t="s">
        <v>476</v>
      </c>
    </row>
    <row r="93" ht="15.75" customHeight="1" spans="1:18">
      <c r="A93" s="18">
        <v>86</v>
      </c>
      <c r="B93" s="32"/>
      <c r="C93" s="22" t="s">
        <v>2515</v>
      </c>
      <c r="D93" s="22" t="s">
        <v>2514</v>
      </c>
      <c r="E93" s="24"/>
      <c r="F93" s="22"/>
      <c r="G93" s="24">
        <v>1</v>
      </c>
      <c r="H93" s="25" t="s">
        <v>551</v>
      </c>
      <c r="I93" s="26">
        <v>43054</v>
      </c>
      <c r="J93" s="26">
        <v>43054</v>
      </c>
      <c r="K93" s="36">
        <v>35000</v>
      </c>
      <c r="L93" s="28">
        <v>29458.3</v>
      </c>
      <c r="M93" s="28">
        <v>33250</v>
      </c>
      <c r="N93" s="29">
        <v>0.77</v>
      </c>
      <c r="O93" s="28">
        <v>25600</v>
      </c>
      <c r="P93" s="34"/>
      <c r="Q93" s="31" t="s">
        <v>476</v>
      </c>
    </row>
    <row r="94" ht="15.75" customHeight="1" spans="1:18">
      <c r="A94" s="18">
        <v>87</v>
      </c>
      <c r="B94" s="32"/>
      <c r="C94" s="22" t="s">
        <v>2516</v>
      </c>
      <c r="D94" s="22" t="s">
        <v>2517</v>
      </c>
      <c r="E94" s="24"/>
      <c r="F94" s="22"/>
      <c r="G94" s="24">
        <v>1</v>
      </c>
      <c r="H94" s="25" t="s">
        <v>2498</v>
      </c>
      <c r="I94" s="26">
        <v>43305</v>
      </c>
      <c r="J94" s="26">
        <v>43305</v>
      </c>
      <c r="K94" s="27">
        <v>5000</v>
      </c>
      <c r="L94" s="28">
        <v>4841.66</v>
      </c>
      <c r="M94" s="28">
        <v>5000</v>
      </c>
      <c r="N94" s="29">
        <v>0.88</v>
      </c>
      <c r="O94" s="28">
        <v>4400</v>
      </c>
      <c r="P94" s="34"/>
      <c r="Q94" s="31" t="s">
        <v>476</v>
      </c>
    </row>
    <row r="95" ht="15.75" customHeight="1" spans="1:18">
      <c r="A95" s="18">
        <v>88</v>
      </c>
      <c r="B95" s="38"/>
      <c r="C95" s="22" t="s">
        <v>2518</v>
      </c>
      <c r="D95" s="22" t="s">
        <v>2519</v>
      </c>
      <c r="E95" s="24" t="s">
        <v>2520</v>
      </c>
      <c r="F95" s="22"/>
      <c r="G95" s="24">
        <v>1</v>
      </c>
      <c r="H95" s="25" t="s">
        <v>2498</v>
      </c>
      <c r="I95" s="26">
        <v>43335</v>
      </c>
      <c r="J95" s="26">
        <v>43335</v>
      </c>
      <c r="K95" s="27">
        <v>84000</v>
      </c>
      <c r="L95" s="28">
        <v>83335</v>
      </c>
      <c r="M95" s="28">
        <v>84000</v>
      </c>
      <c r="N95" s="29">
        <v>0.95</v>
      </c>
      <c r="O95" s="28">
        <v>79800</v>
      </c>
      <c r="P95" s="34"/>
      <c r="Q95" s="31" t="s">
        <v>476</v>
      </c>
    </row>
    <row r="96" ht="15.75" customHeight="1" spans="1:18">
      <c r="A96" s="18">
        <v>89</v>
      </c>
      <c r="B96" s="18"/>
      <c r="C96" s="22"/>
      <c r="D96" s="39" t="s">
        <v>969</v>
      </c>
      <c r="E96" s="24"/>
      <c r="F96" s="23"/>
      <c r="G96" s="24"/>
      <c r="H96" s="25"/>
      <c r="I96" s="26"/>
      <c r="J96" s="26"/>
      <c r="K96" s="40">
        <f>SUM(K8:K95)</f>
        <v>5307447.83</v>
      </c>
      <c r="L96" s="41">
        <f>SUM(L8:L95)</f>
        <v>3760409.93</v>
      </c>
      <c r="M96" s="41">
        <f>SUM(M8:M95)</f>
        <v>4979350</v>
      </c>
      <c r="N96" s="42"/>
      <c r="O96" s="41">
        <f>SUM(O8:O95)</f>
        <v>3744210</v>
      </c>
      <c r="P96" s="30"/>
      <c r="Q96" s="31"/>
    </row>
    <row r="97" ht="15.75" customHeight="1" spans="1:18">
      <c r="A97" s="18">
        <v>90</v>
      </c>
      <c r="B97" s="21" t="s">
        <v>2521</v>
      </c>
      <c r="C97" s="22" t="s">
        <v>2522</v>
      </c>
      <c r="D97" s="23" t="s">
        <v>2523</v>
      </c>
      <c r="E97" s="24"/>
      <c r="F97" s="23"/>
      <c r="G97" s="24">
        <v>1</v>
      </c>
      <c r="H97" s="25" t="s">
        <v>551</v>
      </c>
      <c r="I97" s="26">
        <v>41030</v>
      </c>
      <c r="J97" s="26">
        <v>41030</v>
      </c>
      <c r="K97" s="27">
        <v>800820</v>
      </c>
      <c r="L97" s="28">
        <v>559906.84</v>
      </c>
      <c r="M97" s="28">
        <v>696710</v>
      </c>
      <c r="N97" s="29">
        <v>0.43</v>
      </c>
      <c r="O97" s="28">
        <v>299590</v>
      </c>
      <c r="P97" s="30"/>
      <c r="Q97" s="31" t="s">
        <v>480</v>
      </c>
    </row>
    <row r="98" ht="15.75" customHeight="1" spans="1:18">
      <c r="A98" s="18">
        <v>91</v>
      </c>
      <c r="B98" s="32"/>
      <c r="C98" s="22" t="s">
        <v>2524</v>
      </c>
      <c r="D98" s="23" t="s">
        <v>2525</v>
      </c>
      <c r="E98" s="24"/>
      <c r="F98" s="23"/>
      <c r="G98" s="24">
        <v>1</v>
      </c>
      <c r="H98" s="25" t="s">
        <v>2353</v>
      </c>
      <c r="I98" s="26">
        <v>41030</v>
      </c>
      <c r="J98" s="26">
        <v>41030</v>
      </c>
      <c r="K98" s="27">
        <v>2023760</v>
      </c>
      <c r="L98" s="28">
        <v>1414945.28</v>
      </c>
      <c r="M98" s="28">
        <v>2023760</v>
      </c>
      <c r="N98" s="29">
        <v>0.51</v>
      </c>
      <c r="O98" s="28">
        <v>1032120</v>
      </c>
      <c r="P98" s="30"/>
      <c r="Q98" s="31" t="s">
        <v>480</v>
      </c>
    </row>
    <row r="99" ht="15.75" customHeight="1" spans="1:18">
      <c r="A99" s="18">
        <v>92</v>
      </c>
      <c r="B99" s="32"/>
      <c r="C99" s="22" t="s">
        <v>2526</v>
      </c>
      <c r="D99" s="23" t="s">
        <v>2527</v>
      </c>
      <c r="E99" s="24"/>
      <c r="F99" s="22"/>
      <c r="G99" s="24">
        <v>1</v>
      </c>
      <c r="H99" s="25" t="s">
        <v>2353</v>
      </c>
      <c r="I99" s="26">
        <v>43322</v>
      </c>
      <c r="J99" s="26">
        <v>43322</v>
      </c>
      <c r="K99" s="27">
        <v>121022.98</v>
      </c>
      <c r="L99" s="28">
        <v>100902.88</v>
      </c>
      <c r="M99" s="28">
        <v>121020</v>
      </c>
      <c r="N99" s="29">
        <v>0.94</v>
      </c>
      <c r="O99" s="28">
        <v>113760</v>
      </c>
      <c r="P99" s="34"/>
      <c r="Q99" s="31" t="s">
        <v>480</v>
      </c>
      <c r="R99" s="37"/>
    </row>
    <row r="100" ht="15.75" customHeight="1" spans="1:18">
      <c r="A100" s="18">
        <v>93</v>
      </c>
      <c r="B100" s="32"/>
      <c r="C100" s="22" t="s">
        <v>2528</v>
      </c>
      <c r="D100" s="23" t="s">
        <v>2394</v>
      </c>
      <c r="E100" s="25"/>
      <c r="F100" s="23"/>
      <c r="G100" s="24">
        <v>1</v>
      </c>
      <c r="H100" s="25" t="s">
        <v>551</v>
      </c>
      <c r="I100" s="26">
        <v>41091</v>
      </c>
      <c r="J100" s="26">
        <v>41091</v>
      </c>
      <c r="K100" s="27">
        <v>7300</v>
      </c>
      <c r="L100" s="28">
        <v>3023.54</v>
      </c>
      <c r="M100" s="28">
        <v>5840</v>
      </c>
      <c r="N100" s="29">
        <v>0.32</v>
      </c>
      <c r="O100" s="33">
        <v>1870</v>
      </c>
      <c r="P100" s="34"/>
      <c r="Q100" s="31" t="s">
        <v>480</v>
      </c>
    </row>
    <row r="101" ht="15.75" customHeight="1" spans="1:18">
      <c r="A101" s="18">
        <v>94</v>
      </c>
      <c r="B101" s="32"/>
      <c r="C101" s="22" t="s">
        <v>2529</v>
      </c>
      <c r="D101" s="23" t="s">
        <v>2530</v>
      </c>
      <c r="E101" s="24"/>
      <c r="F101" s="22"/>
      <c r="G101" s="24">
        <v>1</v>
      </c>
      <c r="H101" s="25" t="s">
        <v>551</v>
      </c>
      <c r="I101" s="26">
        <v>41091</v>
      </c>
      <c r="J101" s="26">
        <v>41091</v>
      </c>
      <c r="K101" s="27">
        <v>59500</v>
      </c>
      <c r="L101" s="28">
        <v>24643.04</v>
      </c>
      <c r="M101" s="28">
        <v>54150</v>
      </c>
      <c r="N101" s="29">
        <v>0.58</v>
      </c>
      <c r="O101" s="28">
        <v>31410</v>
      </c>
      <c r="P101" s="34"/>
      <c r="Q101" s="31" t="s">
        <v>480</v>
      </c>
    </row>
    <row r="102" ht="15.75" customHeight="1" spans="1:18">
      <c r="A102" s="18">
        <v>95</v>
      </c>
      <c r="B102" s="32"/>
      <c r="C102" s="22" t="s">
        <v>2531</v>
      </c>
      <c r="D102" s="23" t="s">
        <v>2532</v>
      </c>
      <c r="E102" s="24"/>
      <c r="F102" s="22"/>
      <c r="G102" s="24">
        <v>1</v>
      </c>
      <c r="H102" s="25" t="s">
        <v>2353</v>
      </c>
      <c r="I102" s="26">
        <v>41487</v>
      </c>
      <c r="J102" s="26">
        <v>41487</v>
      </c>
      <c r="K102" s="27">
        <v>256542.3</v>
      </c>
      <c r="L102" s="28">
        <v>132653.74</v>
      </c>
      <c r="M102" s="28">
        <v>243720</v>
      </c>
      <c r="N102" s="29">
        <v>0.59</v>
      </c>
      <c r="O102" s="28">
        <v>143790</v>
      </c>
      <c r="P102" s="34"/>
      <c r="Q102" s="31" t="s">
        <v>480</v>
      </c>
    </row>
    <row r="103" ht="15.75" customHeight="1" spans="1:18">
      <c r="A103" s="18">
        <v>96</v>
      </c>
      <c r="B103" s="32"/>
      <c r="C103" s="22" t="s">
        <v>2533</v>
      </c>
      <c r="D103" s="23" t="s">
        <v>2534</v>
      </c>
      <c r="E103" s="24"/>
      <c r="F103" s="22"/>
      <c r="G103" s="24">
        <v>1</v>
      </c>
      <c r="H103" s="25" t="s">
        <v>551</v>
      </c>
      <c r="I103" s="26">
        <v>42186</v>
      </c>
      <c r="J103" s="26">
        <v>42186</v>
      </c>
      <c r="K103" s="27">
        <v>2900</v>
      </c>
      <c r="L103" s="28">
        <v>2027.52</v>
      </c>
      <c r="M103" s="28">
        <v>2470</v>
      </c>
      <c r="N103" s="29">
        <v>0.53</v>
      </c>
      <c r="O103" s="28">
        <v>1310</v>
      </c>
      <c r="P103" s="34"/>
      <c r="Q103" s="31" t="s">
        <v>480</v>
      </c>
    </row>
    <row r="104" ht="15.75" customHeight="1" spans="1:18">
      <c r="A104" s="18">
        <v>97</v>
      </c>
      <c r="B104" s="32"/>
      <c r="C104" s="22" t="s">
        <v>2535</v>
      </c>
      <c r="D104" s="23" t="s">
        <v>2536</v>
      </c>
      <c r="E104" s="24"/>
      <c r="F104" s="22"/>
      <c r="G104" s="24">
        <v>1</v>
      </c>
      <c r="H104" s="25" t="s">
        <v>551</v>
      </c>
      <c r="I104" s="26">
        <v>42309</v>
      </c>
      <c r="J104" s="26">
        <v>42309</v>
      </c>
      <c r="K104" s="27">
        <v>2550</v>
      </c>
      <c r="L104" s="28">
        <v>1863.54</v>
      </c>
      <c r="M104" s="28">
        <v>2420</v>
      </c>
      <c r="N104" s="29">
        <v>0.72</v>
      </c>
      <c r="O104" s="28">
        <v>1740</v>
      </c>
      <c r="P104" s="34"/>
      <c r="Q104" s="31" t="s">
        <v>480</v>
      </c>
    </row>
    <row r="105" ht="15.75" customHeight="1" spans="1:18">
      <c r="A105" s="18">
        <v>98</v>
      </c>
      <c r="B105" s="32"/>
      <c r="C105" s="22" t="s">
        <v>2537</v>
      </c>
      <c r="D105" s="23" t="s">
        <v>2538</v>
      </c>
      <c r="E105" s="24"/>
      <c r="F105" s="22"/>
      <c r="G105" s="24">
        <v>1</v>
      </c>
      <c r="H105" s="25" t="s">
        <v>551</v>
      </c>
      <c r="I105" s="26">
        <v>42339</v>
      </c>
      <c r="J105" s="26">
        <v>42339</v>
      </c>
      <c r="K105" s="27">
        <v>1800</v>
      </c>
      <c r="L105" s="28">
        <v>1329.75</v>
      </c>
      <c r="M105" s="28">
        <v>1670</v>
      </c>
      <c r="N105" s="29">
        <v>0.76</v>
      </c>
      <c r="O105" s="28">
        <v>1270</v>
      </c>
      <c r="P105" s="34"/>
      <c r="Q105" s="31" t="s">
        <v>480</v>
      </c>
    </row>
    <row r="106" ht="15.75" customHeight="1" spans="1:18">
      <c r="A106" s="18">
        <v>99</v>
      </c>
      <c r="B106" s="32"/>
      <c r="C106" s="22" t="s">
        <v>2539</v>
      </c>
      <c r="D106" s="23" t="s">
        <v>2540</v>
      </c>
      <c r="E106" s="24"/>
      <c r="F106" s="22"/>
      <c r="G106" s="24">
        <v>1</v>
      </c>
      <c r="H106" s="25" t="s">
        <v>2486</v>
      </c>
      <c r="I106" s="26">
        <v>42979</v>
      </c>
      <c r="J106" s="26">
        <v>42979</v>
      </c>
      <c r="K106" s="27">
        <v>347327</v>
      </c>
      <c r="L106" s="28">
        <v>314330.96</v>
      </c>
      <c r="M106" s="28">
        <v>340380</v>
      </c>
      <c r="N106" s="29">
        <v>0.9</v>
      </c>
      <c r="O106" s="28">
        <v>306340</v>
      </c>
      <c r="P106" s="34"/>
      <c r="Q106" s="31" t="s">
        <v>480</v>
      </c>
    </row>
    <row r="107" ht="15.75" customHeight="1" spans="1:18">
      <c r="A107" s="18">
        <v>100</v>
      </c>
      <c r="B107" s="32"/>
      <c r="C107" s="22" t="s">
        <v>2541</v>
      </c>
      <c r="D107" s="22" t="s">
        <v>2359</v>
      </c>
      <c r="E107" s="24"/>
      <c r="F107" s="22"/>
      <c r="G107" s="24">
        <v>1</v>
      </c>
      <c r="H107" s="25" t="s">
        <v>551</v>
      </c>
      <c r="I107" s="26">
        <v>42979</v>
      </c>
      <c r="J107" s="26">
        <v>42979</v>
      </c>
      <c r="K107" s="27">
        <v>505000</v>
      </c>
      <c r="L107" s="28">
        <v>457024.96</v>
      </c>
      <c r="M107" s="28">
        <v>484800</v>
      </c>
      <c r="N107" s="29">
        <v>0.9</v>
      </c>
      <c r="O107" s="28">
        <v>436320</v>
      </c>
      <c r="P107" s="34"/>
      <c r="Q107" s="31" t="s">
        <v>480</v>
      </c>
    </row>
    <row r="108" ht="15.75" customHeight="1" spans="1:18">
      <c r="A108" s="18">
        <v>101</v>
      </c>
      <c r="B108" s="32"/>
      <c r="C108" s="22" t="s">
        <v>2542</v>
      </c>
      <c r="D108" s="22" t="s">
        <v>2396</v>
      </c>
      <c r="E108" s="24"/>
      <c r="F108" s="22"/>
      <c r="G108" s="24">
        <v>1</v>
      </c>
      <c r="H108" s="25" t="s">
        <v>551</v>
      </c>
      <c r="I108" s="26">
        <v>41531</v>
      </c>
      <c r="J108" s="26">
        <v>41531</v>
      </c>
      <c r="K108" s="27">
        <v>1200</v>
      </c>
      <c r="L108" s="28">
        <v>60</v>
      </c>
      <c r="M108" s="28">
        <v>940</v>
      </c>
      <c r="N108" s="29">
        <v>0.31</v>
      </c>
      <c r="O108" s="28">
        <v>290</v>
      </c>
      <c r="P108" s="34"/>
      <c r="Q108" s="31" t="s">
        <v>480</v>
      </c>
    </row>
    <row r="109" ht="15.75" customHeight="1" spans="1:18">
      <c r="A109" s="18">
        <v>102</v>
      </c>
      <c r="B109" s="32"/>
      <c r="C109" s="22" t="s">
        <v>2543</v>
      </c>
      <c r="D109" s="22" t="s">
        <v>2544</v>
      </c>
      <c r="E109" s="24"/>
      <c r="F109" s="22"/>
      <c r="G109" s="24">
        <v>2</v>
      </c>
      <c r="H109" s="25" t="s">
        <v>551</v>
      </c>
      <c r="I109" s="26">
        <v>41531</v>
      </c>
      <c r="J109" s="26">
        <v>41531</v>
      </c>
      <c r="K109" s="27">
        <v>9610</v>
      </c>
      <c r="L109" s="28">
        <v>480.5</v>
      </c>
      <c r="M109" s="28">
        <v>7500</v>
      </c>
      <c r="N109" s="29">
        <v>0.31</v>
      </c>
      <c r="O109" s="28">
        <v>2330</v>
      </c>
      <c r="P109" s="34"/>
      <c r="Q109" s="31" t="s">
        <v>480</v>
      </c>
    </row>
    <row r="110" ht="15.75" customHeight="1" spans="1:18">
      <c r="A110" s="18">
        <v>103</v>
      </c>
      <c r="B110" s="32"/>
      <c r="C110" s="22" t="s">
        <v>2545</v>
      </c>
      <c r="D110" s="22" t="s">
        <v>2546</v>
      </c>
      <c r="E110" s="24"/>
      <c r="F110" s="22"/>
      <c r="G110" s="24">
        <v>1</v>
      </c>
      <c r="H110" s="25" t="s">
        <v>551</v>
      </c>
      <c r="I110" s="26">
        <v>41699</v>
      </c>
      <c r="J110" s="26">
        <v>41699</v>
      </c>
      <c r="K110" s="36">
        <v>3480</v>
      </c>
      <c r="L110" s="28">
        <v>504.6</v>
      </c>
      <c r="M110" s="28">
        <v>2780</v>
      </c>
      <c r="N110" s="29">
        <v>0.36</v>
      </c>
      <c r="O110" s="28">
        <v>1000</v>
      </c>
      <c r="P110" s="34"/>
      <c r="Q110" s="31" t="s">
        <v>480</v>
      </c>
    </row>
    <row r="111" ht="15.75" customHeight="1" spans="1:18">
      <c r="A111" s="18">
        <v>104</v>
      </c>
      <c r="B111" s="32"/>
      <c r="C111" s="22" t="s">
        <v>2547</v>
      </c>
      <c r="D111" s="22" t="s">
        <v>2548</v>
      </c>
      <c r="E111" s="24" t="s">
        <v>2388</v>
      </c>
      <c r="F111" s="22"/>
      <c r="G111" s="24">
        <v>1</v>
      </c>
      <c r="H111" s="25" t="s">
        <v>626</v>
      </c>
      <c r="I111" s="26">
        <v>41883</v>
      </c>
      <c r="J111" s="26">
        <v>41883</v>
      </c>
      <c r="K111" s="36">
        <v>128979.5</v>
      </c>
      <c r="L111" s="28">
        <v>30954.86</v>
      </c>
      <c r="M111" s="28">
        <v>103575</v>
      </c>
      <c r="N111" s="29">
        <v>0.54</v>
      </c>
      <c r="O111" s="28">
        <v>55930</v>
      </c>
      <c r="P111" s="34"/>
      <c r="Q111" s="31" t="s">
        <v>480</v>
      </c>
    </row>
    <row r="112" ht="15.75" customHeight="1" spans="1:18">
      <c r="A112" s="18">
        <v>105</v>
      </c>
      <c r="B112" s="32"/>
      <c r="C112" s="22" t="s">
        <v>2549</v>
      </c>
      <c r="D112" s="22" t="s">
        <v>2410</v>
      </c>
      <c r="E112" s="24"/>
      <c r="F112" s="22"/>
      <c r="G112" s="24">
        <v>2</v>
      </c>
      <c r="H112" s="25" t="s">
        <v>551</v>
      </c>
      <c r="I112" s="26">
        <v>41913</v>
      </c>
      <c r="J112" s="26">
        <v>41913</v>
      </c>
      <c r="K112" s="36">
        <v>1000</v>
      </c>
      <c r="L112" s="28">
        <v>255.99</v>
      </c>
      <c r="M112" s="28">
        <v>800</v>
      </c>
      <c r="N112" s="29">
        <v>0.44</v>
      </c>
      <c r="O112" s="28">
        <v>350</v>
      </c>
      <c r="P112" s="34"/>
      <c r="Q112" s="31" t="s">
        <v>480</v>
      </c>
    </row>
    <row r="113" ht="15.75" customHeight="1" spans="1:17">
      <c r="A113" s="18">
        <v>106</v>
      </c>
      <c r="B113" s="32"/>
      <c r="C113" s="22" t="s">
        <v>2550</v>
      </c>
      <c r="D113" s="22" t="s">
        <v>2506</v>
      </c>
      <c r="E113" s="24"/>
      <c r="F113" s="22"/>
      <c r="G113" s="24">
        <v>1</v>
      </c>
      <c r="H113" s="25" t="s">
        <v>551</v>
      </c>
      <c r="I113" s="26">
        <v>42036</v>
      </c>
      <c r="J113" s="26">
        <v>42036</v>
      </c>
      <c r="K113" s="36">
        <v>2000</v>
      </c>
      <c r="L113" s="28">
        <v>638.19</v>
      </c>
      <c r="M113" s="28">
        <v>1820</v>
      </c>
      <c r="N113" s="29">
        <v>0.58</v>
      </c>
      <c r="O113" s="28">
        <v>1060</v>
      </c>
      <c r="P113" s="34"/>
      <c r="Q113" s="31" t="s">
        <v>480</v>
      </c>
    </row>
    <row r="114" ht="15.75" customHeight="1" spans="1:17">
      <c r="A114" s="18">
        <v>107</v>
      </c>
      <c r="B114" s="32"/>
      <c r="C114" s="22" t="s">
        <v>2551</v>
      </c>
      <c r="D114" s="22" t="s">
        <v>2365</v>
      </c>
      <c r="E114" s="24"/>
      <c r="F114" s="22" t="s">
        <v>2366</v>
      </c>
      <c r="G114" s="24">
        <v>1</v>
      </c>
      <c r="H114" s="25" t="s">
        <v>551</v>
      </c>
      <c r="I114" s="26">
        <v>41944</v>
      </c>
      <c r="J114" s="26">
        <v>41944</v>
      </c>
      <c r="K114" s="36">
        <v>2260</v>
      </c>
      <c r="L114" s="28">
        <v>614.12</v>
      </c>
      <c r="M114" s="28">
        <v>1810</v>
      </c>
      <c r="N114" s="29">
        <v>0.45</v>
      </c>
      <c r="O114" s="28">
        <v>810</v>
      </c>
      <c r="P114" s="34"/>
      <c r="Q114" s="31" t="s">
        <v>480</v>
      </c>
    </row>
    <row r="115" ht="15.75" customHeight="1" spans="1:17">
      <c r="A115" s="18">
        <v>108</v>
      </c>
      <c r="B115" s="32"/>
      <c r="C115" s="22" t="s">
        <v>2552</v>
      </c>
      <c r="D115" s="22" t="s">
        <v>2416</v>
      </c>
      <c r="E115" s="24"/>
      <c r="F115" s="22"/>
      <c r="G115" s="24">
        <v>1</v>
      </c>
      <c r="H115" s="25" t="s">
        <v>551</v>
      </c>
      <c r="I115" s="26">
        <v>42142</v>
      </c>
      <c r="J115" s="26">
        <v>42142</v>
      </c>
      <c r="K115" s="35">
        <v>2350</v>
      </c>
      <c r="L115" s="28">
        <v>861.6</v>
      </c>
      <c r="M115" s="28">
        <v>2000</v>
      </c>
      <c r="N115" s="29">
        <v>0.51</v>
      </c>
      <c r="O115" s="28">
        <v>1020</v>
      </c>
      <c r="P115" s="34"/>
      <c r="Q115" s="31" t="s">
        <v>480</v>
      </c>
    </row>
    <row r="116" ht="15.75" customHeight="1" spans="1:17">
      <c r="A116" s="18">
        <v>109</v>
      </c>
      <c r="B116" s="32"/>
      <c r="C116" s="22" t="s">
        <v>2553</v>
      </c>
      <c r="D116" s="22" t="s">
        <v>2396</v>
      </c>
      <c r="E116" s="24"/>
      <c r="F116" s="22"/>
      <c r="G116" s="24">
        <v>1</v>
      </c>
      <c r="H116" s="25" t="s">
        <v>551</v>
      </c>
      <c r="I116" s="26">
        <v>42343</v>
      </c>
      <c r="J116" s="26">
        <v>42343</v>
      </c>
      <c r="K116" s="35">
        <v>1200</v>
      </c>
      <c r="L116" s="28">
        <v>573</v>
      </c>
      <c r="M116" s="28">
        <v>1020</v>
      </c>
      <c r="N116" s="29">
        <v>0.59</v>
      </c>
      <c r="O116" s="28">
        <v>600</v>
      </c>
      <c r="P116" s="34"/>
      <c r="Q116" s="31" t="s">
        <v>480</v>
      </c>
    </row>
    <row r="117" ht="15.75" customHeight="1" spans="1:17">
      <c r="A117" s="18">
        <v>110</v>
      </c>
      <c r="B117" s="32"/>
      <c r="C117" s="22" t="s">
        <v>2554</v>
      </c>
      <c r="D117" s="22" t="s">
        <v>2449</v>
      </c>
      <c r="E117" s="24" t="s">
        <v>2555</v>
      </c>
      <c r="F117" s="22"/>
      <c r="G117" s="24">
        <v>1</v>
      </c>
      <c r="H117" s="25" t="s">
        <v>551</v>
      </c>
      <c r="I117" s="26">
        <v>42480</v>
      </c>
      <c r="J117" s="26">
        <v>42480</v>
      </c>
      <c r="K117" s="27">
        <v>2600</v>
      </c>
      <c r="L117" s="28">
        <v>1406.07</v>
      </c>
      <c r="M117" s="28">
        <v>2370</v>
      </c>
      <c r="N117" s="29">
        <v>0.71</v>
      </c>
      <c r="O117" s="28">
        <v>1680</v>
      </c>
      <c r="P117" s="34"/>
      <c r="Q117" s="31" t="s">
        <v>480</v>
      </c>
    </row>
    <row r="118" ht="15.75" customHeight="1" spans="1:17">
      <c r="A118" s="18">
        <v>111</v>
      </c>
      <c r="B118" s="32"/>
      <c r="C118" s="22" t="s">
        <v>2556</v>
      </c>
      <c r="D118" s="23" t="s">
        <v>2390</v>
      </c>
      <c r="E118" s="24"/>
      <c r="F118" s="22"/>
      <c r="G118" s="24">
        <v>1</v>
      </c>
      <c r="H118" s="25" t="s">
        <v>551</v>
      </c>
      <c r="I118" s="26">
        <v>42491</v>
      </c>
      <c r="J118" s="26">
        <v>42491</v>
      </c>
      <c r="K118" s="27">
        <v>1750</v>
      </c>
      <c r="L118" s="28">
        <v>974.12</v>
      </c>
      <c r="M118" s="28">
        <v>1700</v>
      </c>
      <c r="N118" s="29">
        <v>0.76</v>
      </c>
      <c r="O118" s="28">
        <v>1290</v>
      </c>
      <c r="P118" s="34"/>
      <c r="Q118" s="31" t="s">
        <v>480</v>
      </c>
    </row>
    <row r="119" ht="15.75" customHeight="1" spans="1:17">
      <c r="A119" s="18">
        <v>112</v>
      </c>
      <c r="B119" s="32"/>
      <c r="C119" s="22" t="s">
        <v>2557</v>
      </c>
      <c r="D119" s="23" t="s">
        <v>2558</v>
      </c>
      <c r="E119" s="24"/>
      <c r="F119" s="22"/>
      <c r="G119" s="24">
        <v>2</v>
      </c>
      <c r="H119" s="25" t="s">
        <v>551</v>
      </c>
      <c r="I119" s="26">
        <v>42795</v>
      </c>
      <c r="J119" s="26">
        <v>42795</v>
      </c>
      <c r="K119" s="27">
        <v>23520</v>
      </c>
      <c r="L119" s="28">
        <v>16816.8</v>
      </c>
      <c r="M119" s="28">
        <v>22810</v>
      </c>
      <c r="N119" s="29">
        <v>0.83</v>
      </c>
      <c r="O119" s="28">
        <v>18930</v>
      </c>
      <c r="P119" s="34"/>
      <c r="Q119" s="31" t="s">
        <v>480</v>
      </c>
    </row>
    <row r="120" ht="15.75" customHeight="1" spans="1:17">
      <c r="A120" s="18">
        <v>113</v>
      </c>
      <c r="B120" s="32"/>
      <c r="C120" s="22" t="s">
        <v>2559</v>
      </c>
      <c r="D120" s="22" t="s">
        <v>2428</v>
      </c>
      <c r="E120" s="24" t="s">
        <v>2429</v>
      </c>
      <c r="F120" s="22"/>
      <c r="G120" s="24">
        <v>1</v>
      </c>
      <c r="H120" s="25" t="s">
        <v>551</v>
      </c>
      <c r="I120" s="26">
        <v>42795</v>
      </c>
      <c r="J120" s="26">
        <v>42795</v>
      </c>
      <c r="K120" s="27">
        <v>2800</v>
      </c>
      <c r="L120" s="28">
        <v>2002.06</v>
      </c>
      <c r="M120" s="28">
        <v>2800</v>
      </c>
      <c r="N120" s="29">
        <v>0.83</v>
      </c>
      <c r="O120" s="28">
        <v>2320</v>
      </c>
      <c r="P120" s="34"/>
      <c r="Q120" s="31" t="s">
        <v>480</v>
      </c>
    </row>
    <row r="121" ht="15.75" customHeight="1" spans="1:17">
      <c r="A121" s="18">
        <v>114</v>
      </c>
      <c r="B121" s="32"/>
      <c r="C121" s="22" t="s">
        <v>2560</v>
      </c>
      <c r="D121" s="23" t="s">
        <v>2561</v>
      </c>
      <c r="E121" s="24"/>
      <c r="F121" s="22"/>
      <c r="G121" s="24">
        <v>4</v>
      </c>
      <c r="H121" s="25" t="s">
        <v>551</v>
      </c>
      <c r="I121" s="26">
        <v>42795</v>
      </c>
      <c r="J121" s="26">
        <v>42795</v>
      </c>
      <c r="K121" s="27">
        <v>12400</v>
      </c>
      <c r="L121" s="28">
        <v>8866.06</v>
      </c>
      <c r="M121" s="28">
        <v>11780</v>
      </c>
      <c r="N121" s="29">
        <v>0.83</v>
      </c>
      <c r="O121" s="28">
        <v>9780</v>
      </c>
      <c r="P121" s="34"/>
      <c r="Q121" s="31" t="s">
        <v>480</v>
      </c>
    </row>
    <row r="122" ht="15.75" customHeight="1" spans="1:17">
      <c r="A122" s="18">
        <v>115</v>
      </c>
      <c r="B122" s="32"/>
      <c r="C122" s="22" t="s">
        <v>2562</v>
      </c>
      <c r="D122" s="22" t="s">
        <v>2431</v>
      </c>
      <c r="E122" s="24"/>
      <c r="F122" s="22"/>
      <c r="G122" s="24">
        <v>1</v>
      </c>
      <c r="H122" s="25" t="s">
        <v>551</v>
      </c>
      <c r="I122" s="26">
        <v>42917</v>
      </c>
      <c r="J122" s="26">
        <v>42917</v>
      </c>
      <c r="K122" s="27">
        <v>3200</v>
      </c>
      <c r="L122" s="28">
        <v>2490.62</v>
      </c>
      <c r="M122" s="28">
        <v>3040</v>
      </c>
      <c r="N122" s="29">
        <v>0.79</v>
      </c>
      <c r="O122" s="28">
        <v>2400</v>
      </c>
      <c r="P122" s="34"/>
      <c r="Q122" s="31" t="s">
        <v>480</v>
      </c>
    </row>
    <row r="123" ht="15.75" customHeight="1" spans="1:17">
      <c r="A123" s="18">
        <v>116</v>
      </c>
      <c r="B123" s="32"/>
      <c r="C123" s="22" t="s">
        <v>2563</v>
      </c>
      <c r="D123" s="22" t="s">
        <v>2564</v>
      </c>
      <c r="E123" s="24"/>
      <c r="F123" s="22"/>
      <c r="G123" s="24">
        <v>1</v>
      </c>
      <c r="H123" s="25" t="s">
        <v>551</v>
      </c>
      <c r="I123" s="26">
        <v>42948</v>
      </c>
      <c r="J123" s="26">
        <v>42948</v>
      </c>
      <c r="K123" s="36">
        <v>13500</v>
      </c>
      <c r="L123" s="28">
        <v>10721.25</v>
      </c>
      <c r="M123" s="28">
        <v>12830</v>
      </c>
      <c r="N123" s="29">
        <v>0.83</v>
      </c>
      <c r="O123" s="28">
        <v>10650</v>
      </c>
      <c r="P123" s="34"/>
      <c r="Q123" s="31" t="s">
        <v>480</v>
      </c>
    </row>
    <row r="124" ht="15.75" customHeight="1" spans="1:17">
      <c r="A124" s="18">
        <v>117</v>
      </c>
      <c r="B124" s="32"/>
      <c r="C124" s="22" t="s">
        <v>2565</v>
      </c>
      <c r="D124" s="22" t="s">
        <v>2566</v>
      </c>
      <c r="E124" s="24" t="s">
        <v>2567</v>
      </c>
      <c r="F124" s="22" t="s">
        <v>2568</v>
      </c>
      <c r="G124" s="24">
        <v>1</v>
      </c>
      <c r="H124" s="25" t="s">
        <v>551</v>
      </c>
      <c r="I124" s="26">
        <v>42948</v>
      </c>
      <c r="J124" s="26">
        <v>42948</v>
      </c>
      <c r="K124" s="36">
        <v>1960</v>
      </c>
      <c r="L124" s="28">
        <v>1556.61</v>
      </c>
      <c r="M124" s="28">
        <v>1900</v>
      </c>
      <c r="N124" s="29">
        <v>0.86</v>
      </c>
      <c r="O124" s="28">
        <v>1630</v>
      </c>
      <c r="P124" s="34"/>
      <c r="Q124" s="31" t="s">
        <v>480</v>
      </c>
    </row>
    <row r="125" ht="15.75" customHeight="1" spans="1:17">
      <c r="A125" s="18">
        <v>118</v>
      </c>
      <c r="B125" s="32"/>
      <c r="C125" s="22" t="s">
        <v>2569</v>
      </c>
      <c r="D125" s="23" t="s">
        <v>2570</v>
      </c>
      <c r="E125" s="24"/>
      <c r="F125" s="22"/>
      <c r="G125" s="24">
        <v>1</v>
      </c>
      <c r="H125" s="25" t="s">
        <v>551</v>
      </c>
      <c r="I125" s="26">
        <v>42948</v>
      </c>
      <c r="J125" s="26">
        <v>42948</v>
      </c>
      <c r="K125" s="36">
        <v>4410</v>
      </c>
      <c r="L125" s="28">
        <v>3502.21</v>
      </c>
      <c r="M125" s="28">
        <v>4280</v>
      </c>
      <c r="N125" s="29">
        <v>0.86</v>
      </c>
      <c r="O125" s="28">
        <v>3680</v>
      </c>
      <c r="P125" s="34"/>
      <c r="Q125" s="31" t="s">
        <v>480</v>
      </c>
    </row>
    <row r="126" ht="15.75" customHeight="1" spans="1:17">
      <c r="A126" s="18">
        <v>119</v>
      </c>
      <c r="B126" s="32"/>
      <c r="C126" s="22" t="s">
        <v>2571</v>
      </c>
      <c r="D126" s="22" t="s">
        <v>2572</v>
      </c>
      <c r="E126" s="24"/>
      <c r="F126" s="22"/>
      <c r="G126" s="24">
        <v>1</v>
      </c>
      <c r="H126" s="25" t="s">
        <v>551</v>
      </c>
      <c r="I126" s="26">
        <v>42948</v>
      </c>
      <c r="J126" s="26">
        <v>42948</v>
      </c>
      <c r="K126" s="27">
        <v>18424</v>
      </c>
      <c r="L126" s="28">
        <v>14631.77</v>
      </c>
      <c r="M126" s="28">
        <v>17870</v>
      </c>
      <c r="N126" s="29">
        <v>0.86</v>
      </c>
      <c r="O126" s="28">
        <v>15370</v>
      </c>
      <c r="P126" s="34"/>
      <c r="Q126" s="31" t="s">
        <v>480</v>
      </c>
    </row>
    <row r="127" ht="15.75" customHeight="1" spans="1:17">
      <c r="A127" s="18">
        <v>120</v>
      </c>
      <c r="B127" s="32"/>
      <c r="C127" s="22" t="s">
        <v>2573</v>
      </c>
      <c r="D127" s="22" t="s">
        <v>2574</v>
      </c>
      <c r="E127" s="24"/>
      <c r="F127" s="22"/>
      <c r="G127" s="24">
        <v>1</v>
      </c>
      <c r="H127" s="25" t="s">
        <v>551</v>
      </c>
      <c r="I127" s="26">
        <v>42979</v>
      </c>
      <c r="J127" s="26">
        <v>42979</v>
      </c>
      <c r="K127" s="27">
        <v>3200</v>
      </c>
      <c r="L127" s="28">
        <v>2591.96</v>
      </c>
      <c r="M127" s="28">
        <v>3040</v>
      </c>
      <c r="N127" s="29">
        <v>0.8</v>
      </c>
      <c r="O127" s="28">
        <v>2430</v>
      </c>
      <c r="P127" s="34"/>
      <c r="Q127" s="31" t="s">
        <v>480</v>
      </c>
    </row>
    <row r="128" ht="15.75" customHeight="1" spans="1:17">
      <c r="A128" s="18">
        <v>121</v>
      </c>
      <c r="B128" s="32"/>
      <c r="C128" s="22" t="s">
        <v>2575</v>
      </c>
      <c r="D128" s="22" t="s">
        <v>2421</v>
      </c>
      <c r="E128" s="24"/>
      <c r="F128" s="22"/>
      <c r="G128" s="24">
        <v>1</v>
      </c>
      <c r="H128" s="25" t="s">
        <v>551</v>
      </c>
      <c r="I128" s="26">
        <v>42979</v>
      </c>
      <c r="J128" s="26">
        <v>42979</v>
      </c>
      <c r="K128" s="27">
        <v>3300</v>
      </c>
      <c r="L128" s="28">
        <v>2673</v>
      </c>
      <c r="M128" s="28">
        <v>3140</v>
      </c>
      <c r="N128" s="29">
        <v>0.8</v>
      </c>
      <c r="O128" s="28">
        <v>2510</v>
      </c>
      <c r="P128" s="34"/>
      <c r="Q128" s="31" t="s">
        <v>480</v>
      </c>
    </row>
    <row r="129" ht="15.75" customHeight="1" spans="1:17">
      <c r="A129" s="18">
        <v>122</v>
      </c>
      <c r="B129" s="32"/>
      <c r="C129" s="22" t="s">
        <v>2576</v>
      </c>
      <c r="D129" s="22" t="s">
        <v>2577</v>
      </c>
      <c r="E129" s="24" t="s">
        <v>2502</v>
      </c>
      <c r="F129" s="22"/>
      <c r="G129" s="24">
        <v>1</v>
      </c>
      <c r="H129" s="25" t="s">
        <v>551</v>
      </c>
      <c r="I129" s="26">
        <v>42979</v>
      </c>
      <c r="J129" s="26">
        <v>42979</v>
      </c>
      <c r="K129" s="27">
        <v>4500</v>
      </c>
      <c r="L129" s="28">
        <v>3645</v>
      </c>
      <c r="M129" s="28">
        <v>4280</v>
      </c>
      <c r="N129" s="29">
        <v>0.84</v>
      </c>
      <c r="O129" s="28">
        <v>3600</v>
      </c>
      <c r="P129" s="34"/>
      <c r="Q129" s="31" t="s">
        <v>480</v>
      </c>
    </row>
    <row r="130" ht="15.75" customHeight="1" spans="1:17">
      <c r="A130" s="18">
        <v>123</v>
      </c>
      <c r="B130" s="32"/>
      <c r="C130" s="22" t="s">
        <v>2578</v>
      </c>
      <c r="D130" s="22" t="s">
        <v>2579</v>
      </c>
      <c r="E130" s="24"/>
      <c r="F130" s="22"/>
      <c r="G130" s="24">
        <v>1</v>
      </c>
      <c r="H130" s="25" t="s">
        <v>551</v>
      </c>
      <c r="I130" s="26">
        <v>42979</v>
      </c>
      <c r="J130" s="26">
        <v>42979</v>
      </c>
      <c r="K130" s="27">
        <v>2600</v>
      </c>
      <c r="L130" s="28">
        <v>2105.96</v>
      </c>
      <c r="M130" s="28">
        <v>2470</v>
      </c>
      <c r="N130" s="29">
        <v>0.8</v>
      </c>
      <c r="O130" s="28">
        <v>1980</v>
      </c>
      <c r="P130" s="34"/>
      <c r="Q130" s="31" t="s">
        <v>480</v>
      </c>
    </row>
    <row r="131" ht="15.75" customHeight="1" spans="1:17">
      <c r="A131" s="18">
        <v>124</v>
      </c>
      <c r="B131" s="32"/>
      <c r="C131" s="22" t="s">
        <v>2580</v>
      </c>
      <c r="D131" s="22" t="s">
        <v>2410</v>
      </c>
      <c r="E131" s="24"/>
      <c r="F131" s="22"/>
      <c r="G131" s="24">
        <v>1</v>
      </c>
      <c r="H131" s="25" t="s">
        <v>551</v>
      </c>
      <c r="I131" s="26">
        <v>43009</v>
      </c>
      <c r="J131" s="26">
        <v>43009</v>
      </c>
      <c r="K131" s="27">
        <v>3700</v>
      </c>
      <c r="L131" s="28">
        <v>3055.62</v>
      </c>
      <c r="M131" s="28">
        <v>3520</v>
      </c>
      <c r="N131" s="29">
        <v>0.81</v>
      </c>
      <c r="O131" s="28">
        <v>2850</v>
      </c>
      <c r="P131" s="34"/>
      <c r="Q131" s="31" t="s">
        <v>480</v>
      </c>
    </row>
    <row r="132" ht="15.75" customHeight="1" spans="1:17">
      <c r="A132" s="18">
        <v>125</v>
      </c>
      <c r="B132" s="32"/>
      <c r="C132" s="22" t="s">
        <v>2581</v>
      </c>
      <c r="D132" s="22" t="s">
        <v>2582</v>
      </c>
      <c r="E132" s="24"/>
      <c r="F132" s="22"/>
      <c r="G132" s="24">
        <v>1</v>
      </c>
      <c r="H132" s="25" t="s">
        <v>626</v>
      </c>
      <c r="I132" s="26">
        <v>43009</v>
      </c>
      <c r="J132" s="26">
        <v>43009</v>
      </c>
      <c r="K132" s="27">
        <v>1550</v>
      </c>
      <c r="L132" s="28">
        <v>1280.06</v>
      </c>
      <c r="M132" s="28">
        <v>1440</v>
      </c>
      <c r="N132" s="29">
        <v>0.85</v>
      </c>
      <c r="O132" s="28">
        <v>1220</v>
      </c>
      <c r="P132" s="34"/>
      <c r="Q132" s="31" t="s">
        <v>480</v>
      </c>
    </row>
    <row r="133" ht="15.75" customHeight="1" spans="1:17">
      <c r="A133" s="18">
        <v>126</v>
      </c>
      <c r="B133" s="32"/>
      <c r="C133" s="22" t="s">
        <v>2583</v>
      </c>
      <c r="D133" s="22" t="s">
        <v>2584</v>
      </c>
      <c r="E133" s="24"/>
      <c r="F133" s="22"/>
      <c r="G133" s="24">
        <v>1</v>
      </c>
      <c r="H133" s="25" t="s">
        <v>551</v>
      </c>
      <c r="I133" s="26">
        <v>43009</v>
      </c>
      <c r="J133" s="26">
        <v>43009</v>
      </c>
      <c r="K133" s="27">
        <v>4900</v>
      </c>
      <c r="L133" s="28">
        <v>4046.62</v>
      </c>
      <c r="M133" s="28">
        <v>4750</v>
      </c>
      <c r="N133" s="29">
        <v>0.88</v>
      </c>
      <c r="O133" s="28">
        <v>4180</v>
      </c>
      <c r="P133" s="34"/>
      <c r="Q133" s="31" t="s">
        <v>480</v>
      </c>
    </row>
    <row r="134" ht="15.75" customHeight="1" spans="1:17">
      <c r="A134" s="18">
        <v>127</v>
      </c>
      <c r="B134" s="32"/>
      <c r="C134" s="22" t="s">
        <v>2585</v>
      </c>
      <c r="D134" s="22" t="s">
        <v>2421</v>
      </c>
      <c r="E134" s="24"/>
      <c r="F134" s="22"/>
      <c r="G134" s="24">
        <v>1</v>
      </c>
      <c r="H134" s="25" t="s">
        <v>551</v>
      </c>
      <c r="I134" s="26">
        <v>43040</v>
      </c>
      <c r="J134" s="26">
        <v>43040</v>
      </c>
      <c r="K134" s="27">
        <v>6800</v>
      </c>
      <c r="L134" s="28">
        <v>5723.3</v>
      </c>
      <c r="M134" s="28">
        <v>6460</v>
      </c>
      <c r="N134" s="29">
        <v>0.83</v>
      </c>
      <c r="O134" s="28">
        <v>5360</v>
      </c>
      <c r="P134" s="34"/>
      <c r="Q134" s="31" t="s">
        <v>480</v>
      </c>
    </row>
    <row r="135" ht="15.75" customHeight="1" spans="1:17">
      <c r="A135" s="18">
        <v>128</v>
      </c>
      <c r="B135" s="32"/>
      <c r="C135" s="22" t="s">
        <v>2586</v>
      </c>
      <c r="D135" s="22" t="s">
        <v>2587</v>
      </c>
      <c r="E135" s="24"/>
      <c r="F135" s="22"/>
      <c r="G135" s="24">
        <v>1</v>
      </c>
      <c r="H135" s="25" t="s">
        <v>551</v>
      </c>
      <c r="I135" s="26">
        <v>43070</v>
      </c>
      <c r="J135" s="26">
        <v>43070</v>
      </c>
      <c r="K135" s="27">
        <v>3200</v>
      </c>
      <c r="L135" s="28">
        <v>2743.97</v>
      </c>
      <c r="M135" s="28">
        <v>3040</v>
      </c>
      <c r="N135" s="29">
        <v>0.84</v>
      </c>
      <c r="O135" s="28">
        <v>2550</v>
      </c>
      <c r="P135" s="34"/>
      <c r="Q135" s="31" t="s">
        <v>480</v>
      </c>
    </row>
    <row r="136" ht="15.75" customHeight="1" spans="1:17">
      <c r="A136" s="18">
        <v>129</v>
      </c>
      <c r="B136" s="32"/>
      <c r="C136" s="22" t="s">
        <v>2588</v>
      </c>
      <c r="D136" s="22" t="s">
        <v>2589</v>
      </c>
      <c r="E136" s="24"/>
      <c r="F136" s="22"/>
      <c r="G136" s="24">
        <v>1</v>
      </c>
      <c r="H136" s="25" t="s">
        <v>551</v>
      </c>
      <c r="I136" s="26">
        <v>43070</v>
      </c>
      <c r="J136" s="26">
        <v>43070</v>
      </c>
      <c r="K136" s="27">
        <v>4100</v>
      </c>
      <c r="L136" s="28">
        <v>3515.72</v>
      </c>
      <c r="M136" s="28">
        <v>3980</v>
      </c>
      <c r="N136" s="29">
        <v>0.89</v>
      </c>
      <c r="O136" s="28">
        <v>3540</v>
      </c>
      <c r="P136" s="34"/>
      <c r="Q136" s="31" t="s">
        <v>480</v>
      </c>
    </row>
    <row r="137" ht="15.75" customHeight="1" spans="1:17">
      <c r="A137" s="18">
        <v>130</v>
      </c>
      <c r="B137" s="32"/>
      <c r="C137" s="22" t="s">
        <v>2590</v>
      </c>
      <c r="D137" s="22" t="s">
        <v>2591</v>
      </c>
      <c r="E137" s="24"/>
      <c r="F137" s="22"/>
      <c r="G137" s="24">
        <v>1</v>
      </c>
      <c r="H137" s="25" t="s">
        <v>551</v>
      </c>
      <c r="I137" s="26">
        <v>43163</v>
      </c>
      <c r="J137" s="26">
        <v>43163</v>
      </c>
      <c r="K137" s="27">
        <v>1900</v>
      </c>
      <c r="L137" s="28">
        <v>1719.52</v>
      </c>
      <c r="M137" s="28">
        <v>1900</v>
      </c>
      <c r="N137" s="29">
        <v>0.89</v>
      </c>
      <c r="O137" s="28">
        <v>1690</v>
      </c>
      <c r="P137" s="34"/>
      <c r="Q137" s="31" t="s">
        <v>480</v>
      </c>
    </row>
    <row r="138" ht="15.75" customHeight="1" spans="1:17">
      <c r="A138" s="18">
        <v>131</v>
      </c>
      <c r="B138" s="32"/>
      <c r="C138" s="22" t="s">
        <v>2592</v>
      </c>
      <c r="D138" s="22" t="s">
        <v>2593</v>
      </c>
      <c r="E138" s="24"/>
      <c r="F138" s="22"/>
      <c r="G138" s="24">
        <v>1</v>
      </c>
      <c r="H138" s="25" t="s">
        <v>2486</v>
      </c>
      <c r="I138" s="26">
        <v>43188</v>
      </c>
      <c r="J138" s="26">
        <v>43188</v>
      </c>
      <c r="K138" s="36">
        <v>6633.2</v>
      </c>
      <c r="L138" s="28">
        <v>6003.02</v>
      </c>
      <c r="M138" s="28">
        <v>6630</v>
      </c>
      <c r="N138" s="29">
        <v>0.88</v>
      </c>
      <c r="O138" s="28">
        <v>5830</v>
      </c>
      <c r="P138" s="34"/>
      <c r="Q138" s="31" t="s">
        <v>480</v>
      </c>
    </row>
    <row r="139" ht="15.75" customHeight="1" spans="1:17">
      <c r="A139" s="18">
        <v>132</v>
      </c>
      <c r="B139" s="32"/>
      <c r="C139" s="22" t="s">
        <v>2594</v>
      </c>
      <c r="D139" s="22" t="s">
        <v>2458</v>
      </c>
      <c r="E139" s="24"/>
      <c r="F139" s="22" t="s">
        <v>2459</v>
      </c>
      <c r="G139" s="24">
        <v>4</v>
      </c>
      <c r="H139" s="25" t="s">
        <v>551</v>
      </c>
      <c r="I139" s="26">
        <v>43329</v>
      </c>
      <c r="J139" s="26">
        <v>43329</v>
      </c>
      <c r="K139" s="36">
        <v>15048</v>
      </c>
      <c r="L139" s="28">
        <v>14809.74</v>
      </c>
      <c r="M139" s="28">
        <v>15050</v>
      </c>
      <c r="N139" s="29">
        <v>0.93</v>
      </c>
      <c r="O139" s="28">
        <v>14000</v>
      </c>
      <c r="P139" s="34"/>
      <c r="Q139" s="31" t="s">
        <v>480</v>
      </c>
    </row>
    <row r="140" ht="15.75" customHeight="1" spans="1:17">
      <c r="A140" s="18">
        <v>133</v>
      </c>
      <c r="B140" s="32"/>
      <c r="C140" s="22" t="s">
        <v>2595</v>
      </c>
      <c r="D140" s="23" t="s">
        <v>2596</v>
      </c>
      <c r="E140" s="24"/>
      <c r="F140" s="23"/>
      <c r="G140" s="24">
        <v>2</v>
      </c>
      <c r="H140" s="25" t="s">
        <v>551</v>
      </c>
      <c r="I140" s="26">
        <v>43341</v>
      </c>
      <c r="J140" s="26">
        <v>43341</v>
      </c>
      <c r="K140" s="27">
        <v>4594</v>
      </c>
      <c r="L140" s="28">
        <v>4521.26</v>
      </c>
      <c r="M140" s="28">
        <v>4590</v>
      </c>
      <c r="N140" s="29">
        <v>0.95</v>
      </c>
      <c r="O140" s="28">
        <v>4360</v>
      </c>
      <c r="P140" s="30"/>
      <c r="Q140" s="31" t="s">
        <v>480</v>
      </c>
    </row>
    <row r="141" ht="15.75" customHeight="1" spans="1:17">
      <c r="A141" s="18">
        <v>134</v>
      </c>
      <c r="B141" s="32"/>
      <c r="C141" s="22" t="s">
        <v>2597</v>
      </c>
      <c r="D141" s="23" t="s">
        <v>2491</v>
      </c>
      <c r="E141" s="24" t="s">
        <v>2492</v>
      </c>
      <c r="F141" s="23"/>
      <c r="G141" s="24">
        <v>37</v>
      </c>
      <c r="H141" s="25" t="s">
        <v>626</v>
      </c>
      <c r="I141" s="26">
        <v>43125</v>
      </c>
      <c r="J141" s="26">
        <v>43125</v>
      </c>
      <c r="K141" s="27">
        <v>37000</v>
      </c>
      <c r="L141" s="28">
        <v>34656.64</v>
      </c>
      <c r="M141" s="28">
        <v>37000</v>
      </c>
      <c r="N141" s="29">
        <v>0.88</v>
      </c>
      <c r="O141" s="28">
        <v>32560</v>
      </c>
      <c r="P141" s="30"/>
      <c r="Q141" s="31" t="s">
        <v>480</v>
      </c>
    </row>
    <row r="142" ht="15.75" customHeight="1" spans="1:17">
      <c r="A142" s="18">
        <v>135</v>
      </c>
      <c r="B142" s="32"/>
      <c r="C142" s="22" t="s">
        <v>2598</v>
      </c>
      <c r="D142" s="23" t="s">
        <v>2469</v>
      </c>
      <c r="E142" s="24"/>
      <c r="F142" s="23"/>
      <c r="G142" s="24">
        <v>5</v>
      </c>
      <c r="H142" s="25" t="s">
        <v>551</v>
      </c>
      <c r="I142" s="26">
        <v>43125</v>
      </c>
      <c r="J142" s="26">
        <v>43125</v>
      </c>
      <c r="K142" s="27">
        <v>36000</v>
      </c>
      <c r="L142" s="28">
        <v>33720</v>
      </c>
      <c r="M142" s="28">
        <v>36000</v>
      </c>
      <c r="N142" s="29">
        <v>0.91</v>
      </c>
      <c r="O142" s="28">
        <v>32760</v>
      </c>
      <c r="P142" s="30"/>
      <c r="Q142" s="31" t="s">
        <v>480</v>
      </c>
    </row>
    <row r="143" ht="15.75" customHeight="1" spans="1:17">
      <c r="A143" s="18">
        <v>136</v>
      </c>
      <c r="B143" s="32"/>
      <c r="C143" s="22" t="s">
        <v>2599</v>
      </c>
      <c r="D143" s="23" t="s">
        <v>2473</v>
      </c>
      <c r="E143" s="24" t="s">
        <v>2474</v>
      </c>
      <c r="F143" s="22"/>
      <c r="G143" s="24">
        <v>29</v>
      </c>
      <c r="H143" s="25" t="s">
        <v>626</v>
      </c>
      <c r="I143" s="26">
        <v>43371.6705143171</v>
      </c>
      <c r="J143" s="26">
        <v>43371.6705143171</v>
      </c>
      <c r="K143" s="27">
        <v>28800</v>
      </c>
      <c r="L143" s="28">
        <v>26976</v>
      </c>
      <c r="M143" s="28">
        <v>28800</v>
      </c>
      <c r="N143" s="29">
        <v>0.95</v>
      </c>
      <c r="O143" s="28">
        <v>27360</v>
      </c>
      <c r="P143" s="34"/>
      <c r="Q143" s="31" t="s">
        <v>480</v>
      </c>
    </row>
    <row r="144" ht="15.75" customHeight="1" spans="1:17">
      <c r="A144" s="18">
        <v>137</v>
      </c>
      <c r="B144" s="32"/>
      <c r="C144" s="22" t="s">
        <v>2600</v>
      </c>
      <c r="D144" s="23" t="s">
        <v>2527</v>
      </c>
      <c r="E144" s="24"/>
      <c r="F144" s="22"/>
      <c r="G144" s="24">
        <v>1</v>
      </c>
      <c r="H144" s="25" t="s">
        <v>2353</v>
      </c>
      <c r="I144" s="26">
        <v>42278</v>
      </c>
      <c r="J144" s="26">
        <v>42278</v>
      </c>
      <c r="K144" s="27">
        <v>2940</v>
      </c>
      <c r="L144" s="28">
        <v>1310.75</v>
      </c>
      <c r="M144" s="28">
        <v>2730</v>
      </c>
      <c r="N144" s="29">
        <v>0.65</v>
      </c>
      <c r="O144" s="28">
        <v>1770</v>
      </c>
      <c r="P144" s="34"/>
      <c r="Q144" s="31" t="s">
        <v>480</v>
      </c>
    </row>
    <row r="145" ht="15.75" customHeight="1" spans="1:17">
      <c r="A145" s="18">
        <v>138</v>
      </c>
      <c r="B145" s="32"/>
      <c r="C145" s="22" t="s">
        <v>2601</v>
      </c>
      <c r="D145" s="22" t="s">
        <v>2489</v>
      </c>
      <c r="E145" s="24"/>
      <c r="F145" s="22"/>
      <c r="G145" s="24">
        <v>1</v>
      </c>
      <c r="H145" s="25" t="s">
        <v>2353</v>
      </c>
      <c r="I145" s="26">
        <v>42461</v>
      </c>
      <c r="J145" s="26">
        <v>42461</v>
      </c>
      <c r="K145" s="35">
        <v>94045</v>
      </c>
      <c r="L145" s="28">
        <v>50862.57</v>
      </c>
      <c r="M145" s="28">
        <v>89340</v>
      </c>
      <c r="N145" s="29">
        <v>0.7</v>
      </c>
      <c r="O145" s="28">
        <v>62540</v>
      </c>
      <c r="P145" s="34"/>
      <c r="Q145" s="31" t="s">
        <v>480</v>
      </c>
    </row>
    <row r="146" ht="15.75" customHeight="1" spans="1:17">
      <c r="A146" s="18">
        <v>139</v>
      </c>
      <c r="B146" s="32"/>
      <c r="C146" s="22" t="s">
        <v>2602</v>
      </c>
      <c r="D146" s="23" t="s">
        <v>2603</v>
      </c>
      <c r="E146" s="24"/>
      <c r="F146" s="22"/>
      <c r="G146" s="24">
        <v>1</v>
      </c>
      <c r="H146" s="25" t="s">
        <v>2353</v>
      </c>
      <c r="I146" s="26">
        <v>42604</v>
      </c>
      <c r="J146" s="26">
        <v>42604</v>
      </c>
      <c r="K146" s="35">
        <v>1431300</v>
      </c>
      <c r="L146" s="28">
        <v>864743.75</v>
      </c>
      <c r="M146" s="28">
        <v>1359740</v>
      </c>
      <c r="N146" s="29">
        <v>0.81</v>
      </c>
      <c r="O146" s="28">
        <v>1101390</v>
      </c>
      <c r="P146" s="34"/>
      <c r="Q146" s="31" t="s">
        <v>480</v>
      </c>
    </row>
    <row r="147" ht="15.75" customHeight="1" spans="1:17">
      <c r="A147" s="18">
        <v>140</v>
      </c>
      <c r="B147" s="32"/>
      <c r="C147" s="22" t="s">
        <v>2604</v>
      </c>
      <c r="D147" s="23" t="s">
        <v>2605</v>
      </c>
      <c r="E147" s="24"/>
      <c r="F147" s="22"/>
      <c r="G147" s="24">
        <v>1</v>
      </c>
      <c r="H147" s="25" t="s">
        <v>2353</v>
      </c>
      <c r="I147" s="26">
        <v>42917</v>
      </c>
      <c r="J147" s="26">
        <v>42917</v>
      </c>
      <c r="K147" s="27">
        <v>3000</v>
      </c>
      <c r="L147" s="28">
        <v>2335</v>
      </c>
      <c r="M147" s="28">
        <v>2910</v>
      </c>
      <c r="N147" s="29">
        <v>0.83</v>
      </c>
      <c r="O147" s="28">
        <v>2420</v>
      </c>
      <c r="P147" s="34"/>
      <c r="Q147" s="31" t="s">
        <v>480</v>
      </c>
    </row>
    <row r="148" ht="15.75" customHeight="1" spans="1:17">
      <c r="A148" s="18">
        <v>141</v>
      </c>
      <c r="B148" s="32"/>
      <c r="C148" s="22" t="s">
        <v>2606</v>
      </c>
      <c r="D148" s="23" t="s">
        <v>2607</v>
      </c>
      <c r="E148" s="24"/>
      <c r="F148" s="22"/>
      <c r="G148" s="24">
        <v>1</v>
      </c>
      <c r="H148" s="25" t="s">
        <v>626</v>
      </c>
      <c r="I148" s="26">
        <v>42948</v>
      </c>
      <c r="J148" s="26">
        <v>42948</v>
      </c>
      <c r="K148" s="27">
        <v>2500</v>
      </c>
      <c r="L148" s="28">
        <v>1985.46</v>
      </c>
      <c r="M148" s="28">
        <v>2330</v>
      </c>
      <c r="N148" s="29">
        <v>0.83</v>
      </c>
      <c r="O148" s="28">
        <v>1930</v>
      </c>
      <c r="P148" s="34"/>
      <c r="Q148" s="31" t="s">
        <v>480</v>
      </c>
    </row>
    <row r="149" ht="15.75" customHeight="1" spans="1:17">
      <c r="A149" s="18">
        <v>142</v>
      </c>
      <c r="B149" s="32"/>
      <c r="C149" s="22" t="s">
        <v>2608</v>
      </c>
      <c r="D149" s="23" t="s">
        <v>2362</v>
      </c>
      <c r="E149" s="24"/>
      <c r="F149" s="22"/>
      <c r="G149" s="24">
        <v>2</v>
      </c>
      <c r="H149" s="25" t="s">
        <v>551</v>
      </c>
      <c r="I149" s="26">
        <v>42948</v>
      </c>
      <c r="J149" s="26">
        <v>42948</v>
      </c>
      <c r="K149" s="27">
        <v>960</v>
      </c>
      <c r="L149" s="28">
        <v>762.4</v>
      </c>
      <c r="M149" s="28">
        <v>910</v>
      </c>
      <c r="N149" s="29">
        <v>0.83</v>
      </c>
      <c r="O149" s="28">
        <v>760</v>
      </c>
      <c r="P149" s="34"/>
      <c r="Q149" s="31" t="s">
        <v>480</v>
      </c>
    </row>
    <row r="150" ht="15.75" customHeight="1" spans="1:17">
      <c r="A150" s="18">
        <v>143</v>
      </c>
      <c r="B150" s="32"/>
      <c r="C150" s="22" t="s">
        <v>2609</v>
      </c>
      <c r="D150" s="23" t="s">
        <v>2610</v>
      </c>
      <c r="E150" s="24"/>
      <c r="F150" s="22"/>
      <c r="G150" s="24">
        <v>1</v>
      </c>
      <c r="H150" s="25" t="s">
        <v>2353</v>
      </c>
      <c r="I150" s="26">
        <v>43040</v>
      </c>
      <c r="J150" s="26">
        <v>43040</v>
      </c>
      <c r="K150" s="27">
        <v>3485</v>
      </c>
      <c r="L150" s="28">
        <v>2933.2</v>
      </c>
      <c r="M150" s="28">
        <v>3310</v>
      </c>
      <c r="N150" s="29">
        <v>0.86</v>
      </c>
      <c r="O150" s="28">
        <v>2850</v>
      </c>
      <c r="P150" s="34"/>
      <c r="Q150" s="31" t="s">
        <v>480</v>
      </c>
    </row>
    <row r="151" ht="15.75" customHeight="1" spans="1:17">
      <c r="A151" s="18">
        <v>144</v>
      </c>
      <c r="B151" s="32"/>
      <c r="C151" s="22" t="s">
        <v>2611</v>
      </c>
      <c r="D151" s="23" t="s">
        <v>2464</v>
      </c>
      <c r="E151" s="24"/>
      <c r="F151" s="22"/>
      <c r="G151" s="24">
        <v>4</v>
      </c>
      <c r="H151" s="25" t="s">
        <v>551</v>
      </c>
      <c r="I151" s="26">
        <v>43040</v>
      </c>
      <c r="J151" s="26">
        <v>43040</v>
      </c>
      <c r="K151" s="36">
        <v>9200</v>
      </c>
      <c r="L151" s="28">
        <v>7743.3</v>
      </c>
      <c r="M151" s="28">
        <v>8740</v>
      </c>
      <c r="N151" s="29">
        <v>0.88</v>
      </c>
      <c r="O151" s="28">
        <v>7690</v>
      </c>
      <c r="P151" s="34"/>
      <c r="Q151" s="31" t="s">
        <v>480</v>
      </c>
    </row>
    <row r="152" ht="15.75" customHeight="1" spans="1:17">
      <c r="A152" s="18">
        <v>145</v>
      </c>
      <c r="B152" s="32"/>
      <c r="C152" s="22" t="s">
        <v>2612</v>
      </c>
      <c r="D152" s="22" t="s">
        <v>2469</v>
      </c>
      <c r="E152" s="24"/>
      <c r="F152" s="22"/>
      <c r="G152" s="24">
        <v>12</v>
      </c>
      <c r="H152" s="25" t="s">
        <v>551</v>
      </c>
      <c r="I152" s="26">
        <v>43040</v>
      </c>
      <c r="J152" s="26">
        <v>43040</v>
      </c>
      <c r="K152" s="36">
        <v>86400</v>
      </c>
      <c r="L152" s="28">
        <v>72720</v>
      </c>
      <c r="M152" s="28">
        <v>84670</v>
      </c>
      <c r="N152" s="29">
        <v>0.9</v>
      </c>
      <c r="O152" s="28">
        <v>76200</v>
      </c>
      <c r="P152" s="34"/>
      <c r="Q152" s="31" t="s">
        <v>480</v>
      </c>
    </row>
    <row r="153" ht="15.75" customHeight="1" spans="1:17">
      <c r="A153" s="18">
        <v>146</v>
      </c>
      <c r="B153" s="32"/>
      <c r="C153" s="22" t="s">
        <v>2613</v>
      </c>
      <c r="D153" s="23" t="s">
        <v>2614</v>
      </c>
      <c r="E153" s="24"/>
      <c r="F153" s="23"/>
      <c r="G153" s="24">
        <v>1302</v>
      </c>
      <c r="H153" s="25" t="s">
        <v>551</v>
      </c>
      <c r="I153" s="26">
        <v>43070</v>
      </c>
      <c r="J153" s="26">
        <v>43070</v>
      </c>
      <c r="K153" s="36">
        <v>30337</v>
      </c>
      <c r="L153" s="28">
        <v>26013.94</v>
      </c>
      <c r="M153" s="28">
        <v>28830</v>
      </c>
      <c r="N153" s="29">
        <v>0.89</v>
      </c>
      <c r="O153" s="28">
        <v>25660</v>
      </c>
      <c r="P153" s="34"/>
      <c r="Q153" s="31" t="s">
        <v>480</v>
      </c>
    </row>
    <row r="154" ht="15.75" customHeight="1" spans="1:17">
      <c r="A154" s="18">
        <v>147</v>
      </c>
      <c r="B154" s="32"/>
      <c r="C154" s="22" t="s">
        <v>2615</v>
      </c>
      <c r="D154" s="23" t="s">
        <v>2616</v>
      </c>
      <c r="E154" s="24"/>
      <c r="F154" s="22"/>
      <c r="G154" s="24">
        <v>20</v>
      </c>
      <c r="H154" s="25" t="s">
        <v>2498</v>
      </c>
      <c r="I154" s="26">
        <v>43070</v>
      </c>
      <c r="J154" s="26">
        <v>43070</v>
      </c>
      <c r="K154" s="27">
        <v>6200</v>
      </c>
      <c r="L154" s="28">
        <v>5316.47</v>
      </c>
      <c r="M154" s="28">
        <v>5890</v>
      </c>
      <c r="N154" s="29">
        <v>0.78</v>
      </c>
      <c r="O154" s="28">
        <v>4590</v>
      </c>
      <c r="P154" s="34"/>
      <c r="Q154" s="31" t="s">
        <v>480</v>
      </c>
    </row>
    <row r="155" ht="15.75" customHeight="1" spans="1:17">
      <c r="A155" s="18">
        <v>148</v>
      </c>
      <c r="B155" s="32"/>
      <c r="C155" s="22" t="s">
        <v>2617</v>
      </c>
      <c r="D155" s="23" t="s">
        <v>2618</v>
      </c>
      <c r="E155" s="24"/>
      <c r="F155" s="22" t="s">
        <v>2619</v>
      </c>
      <c r="G155" s="24">
        <v>1</v>
      </c>
      <c r="H155" s="25" t="s">
        <v>2498</v>
      </c>
      <c r="I155" s="26">
        <v>41821</v>
      </c>
      <c r="J155" s="26">
        <v>41821</v>
      </c>
      <c r="K155" s="27">
        <v>3200</v>
      </c>
      <c r="L155" s="28">
        <v>666.5</v>
      </c>
      <c r="M155" s="28">
        <v>2820</v>
      </c>
      <c r="N155" s="29">
        <v>0.2</v>
      </c>
      <c r="O155" s="28">
        <v>560</v>
      </c>
      <c r="P155" s="34"/>
      <c r="Q155" s="31" t="s">
        <v>480</v>
      </c>
    </row>
    <row r="156" ht="15.75" customHeight="1" spans="1:17">
      <c r="A156" s="18">
        <v>149</v>
      </c>
      <c r="B156" s="32"/>
      <c r="C156" s="22" t="s">
        <v>2620</v>
      </c>
      <c r="D156" s="23" t="s">
        <v>2621</v>
      </c>
      <c r="E156" s="24"/>
      <c r="F156" s="22"/>
      <c r="G156" s="24">
        <v>1</v>
      </c>
      <c r="H156" s="25" t="s">
        <v>2498</v>
      </c>
      <c r="I156" s="26">
        <v>42948</v>
      </c>
      <c r="J156" s="26">
        <v>42948</v>
      </c>
      <c r="K156" s="27">
        <v>10800</v>
      </c>
      <c r="L156" s="28">
        <v>8577</v>
      </c>
      <c r="M156" s="28">
        <v>10260</v>
      </c>
      <c r="N156" s="29">
        <v>0.72</v>
      </c>
      <c r="O156" s="28">
        <v>7390</v>
      </c>
      <c r="P156" s="34"/>
      <c r="Q156" s="31" t="s">
        <v>480</v>
      </c>
    </row>
    <row r="157" ht="15.75" customHeight="1" spans="1:17">
      <c r="A157" s="18">
        <v>150</v>
      </c>
      <c r="B157" s="32"/>
      <c r="C157" s="22" t="s">
        <v>2622</v>
      </c>
      <c r="D157" s="23" t="s">
        <v>2623</v>
      </c>
      <c r="E157" s="24"/>
      <c r="F157" s="22"/>
      <c r="G157" s="24">
        <v>20</v>
      </c>
      <c r="H157" s="25" t="s">
        <v>2498</v>
      </c>
      <c r="I157" s="26">
        <v>42948</v>
      </c>
      <c r="J157" s="26">
        <v>42948</v>
      </c>
      <c r="K157" s="27">
        <v>9600</v>
      </c>
      <c r="L157" s="28">
        <v>7624</v>
      </c>
      <c r="M157" s="28">
        <v>9120</v>
      </c>
      <c r="N157" s="29">
        <v>0.72</v>
      </c>
      <c r="O157" s="28">
        <v>6570</v>
      </c>
      <c r="P157" s="34"/>
      <c r="Q157" s="31" t="s">
        <v>480</v>
      </c>
    </row>
    <row r="158" ht="15.75" customHeight="1" spans="1:17">
      <c r="A158" s="18">
        <v>151</v>
      </c>
      <c r="B158" s="32"/>
      <c r="C158" s="22" t="s">
        <v>2624</v>
      </c>
      <c r="D158" s="23" t="s">
        <v>2625</v>
      </c>
      <c r="E158" s="24"/>
      <c r="F158" s="22"/>
      <c r="G158" s="24">
        <v>1</v>
      </c>
      <c r="H158" s="25" t="s">
        <v>2498</v>
      </c>
      <c r="I158" s="26">
        <v>43040</v>
      </c>
      <c r="J158" s="26">
        <v>43040</v>
      </c>
      <c r="K158" s="27">
        <v>84000</v>
      </c>
      <c r="L158" s="28">
        <v>70700</v>
      </c>
      <c r="M158" s="28">
        <v>79800</v>
      </c>
      <c r="N158" s="29">
        <v>0.88</v>
      </c>
      <c r="O158" s="28">
        <v>70220</v>
      </c>
      <c r="P158" s="34"/>
      <c r="Q158" s="31" t="s">
        <v>480</v>
      </c>
    </row>
    <row r="159" ht="15.75" customHeight="1" spans="1:17">
      <c r="A159" s="18">
        <v>152</v>
      </c>
      <c r="B159" s="38"/>
      <c r="C159" s="22" t="s">
        <v>2626</v>
      </c>
      <c r="D159" s="23" t="s">
        <v>2627</v>
      </c>
      <c r="E159" s="24"/>
      <c r="F159" s="22"/>
      <c r="G159" s="24">
        <v>1</v>
      </c>
      <c r="H159" s="25" t="s">
        <v>2498</v>
      </c>
      <c r="I159" s="26">
        <v>42148</v>
      </c>
      <c r="J159" s="26">
        <v>42148</v>
      </c>
      <c r="K159" s="27">
        <v>13500</v>
      </c>
      <c r="L159" s="28">
        <v>4950</v>
      </c>
      <c r="M159" s="28">
        <v>12150</v>
      </c>
      <c r="N159" s="29">
        <v>0.35</v>
      </c>
      <c r="O159" s="28">
        <v>4250</v>
      </c>
      <c r="P159" s="34"/>
      <c r="Q159" s="31" t="s">
        <v>480</v>
      </c>
    </row>
    <row r="160" ht="15.75" customHeight="1" spans="1:17">
      <c r="A160" s="18">
        <v>153</v>
      </c>
      <c r="B160" s="18"/>
      <c r="C160" s="22"/>
      <c r="D160" s="39" t="s">
        <v>1092</v>
      </c>
      <c r="E160" s="24"/>
      <c r="F160" s="22"/>
      <c r="G160" s="24"/>
      <c r="H160" s="25"/>
      <c r="I160" s="26"/>
      <c r="J160" s="26"/>
      <c r="K160" s="40">
        <f>SUM(K97:K159)</f>
        <v>6324457.98</v>
      </c>
      <c r="L160" s="41">
        <f>SUM(L97:L159)</f>
        <v>4393594.21</v>
      </c>
      <c r="M160" s="41">
        <f>SUM(M97:M159)</f>
        <v>6050205</v>
      </c>
      <c r="N160" s="42"/>
      <c r="O160" s="41">
        <f>SUM(O97:O159)</f>
        <v>4026210</v>
      </c>
      <c r="P160" s="34"/>
      <c r="Q160" s="31"/>
    </row>
    <row r="161" ht="15.75" customHeight="1" spans="1:17">
      <c r="A161" s="18">
        <v>154</v>
      </c>
      <c r="B161" s="21" t="s">
        <v>2628</v>
      </c>
      <c r="C161" s="22" t="s">
        <v>2629</v>
      </c>
      <c r="D161" s="23" t="s">
        <v>2630</v>
      </c>
      <c r="E161" s="24"/>
      <c r="F161" s="22"/>
      <c r="G161" s="24">
        <v>1</v>
      </c>
      <c r="H161" s="25" t="s">
        <v>551</v>
      </c>
      <c r="I161" s="26">
        <v>41030</v>
      </c>
      <c r="J161" s="26">
        <v>41030</v>
      </c>
      <c r="K161" s="27">
        <v>38790</v>
      </c>
      <c r="L161" s="28">
        <v>27120.96</v>
      </c>
      <c r="M161" s="28">
        <v>32970</v>
      </c>
      <c r="N161" s="29">
        <v>0.31</v>
      </c>
      <c r="O161" s="28">
        <v>10220</v>
      </c>
      <c r="P161" s="34"/>
      <c r="Q161" s="31" t="s">
        <v>481</v>
      </c>
    </row>
    <row r="162" ht="15.6" customHeight="1" spans="1:17">
      <c r="A162" s="18">
        <v>155</v>
      </c>
      <c r="B162" s="32"/>
      <c r="C162" s="22" t="s">
        <v>2631</v>
      </c>
      <c r="D162" s="23" t="s">
        <v>2632</v>
      </c>
      <c r="E162" s="24"/>
      <c r="F162" s="22"/>
      <c r="G162" s="24">
        <v>1</v>
      </c>
      <c r="H162" s="25" t="s">
        <v>2353</v>
      </c>
      <c r="I162" s="26">
        <v>42552</v>
      </c>
      <c r="J162" s="26">
        <v>42552</v>
      </c>
      <c r="K162" s="27">
        <v>61550</v>
      </c>
      <c r="L162" s="28">
        <v>55215.36</v>
      </c>
      <c r="M162" s="28">
        <v>56010</v>
      </c>
      <c r="N162" s="29">
        <v>0.78</v>
      </c>
      <c r="O162" s="28">
        <v>43690</v>
      </c>
      <c r="P162" s="34"/>
      <c r="Q162" s="31" t="s">
        <v>481</v>
      </c>
    </row>
    <row r="163" ht="15.75" customHeight="1" spans="1:17">
      <c r="A163" s="18">
        <v>156</v>
      </c>
      <c r="B163" s="32"/>
      <c r="C163" s="22" t="s">
        <v>2633</v>
      </c>
      <c r="D163" s="22" t="s">
        <v>2394</v>
      </c>
      <c r="E163" s="22"/>
      <c r="F163" s="22"/>
      <c r="G163" s="24">
        <v>1</v>
      </c>
      <c r="H163" s="25" t="s">
        <v>551</v>
      </c>
      <c r="I163" s="26">
        <v>43211</v>
      </c>
      <c r="J163" s="26">
        <v>43211</v>
      </c>
      <c r="K163" s="27">
        <v>152200</v>
      </c>
      <c r="L163" s="28">
        <v>149187.7</v>
      </c>
      <c r="M163" s="28">
        <v>152200</v>
      </c>
      <c r="N163" s="29">
        <v>0.91</v>
      </c>
      <c r="O163" s="28">
        <v>138500</v>
      </c>
      <c r="P163" s="34"/>
      <c r="Q163" s="31" t="s">
        <v>481</v>
      </c>
    </row>
    <row r="164" ht="15.75" customHeight="1" spans="1:17">
      <c r="A164" s="18">
        <v>157</v>
      </c>
      <c r="B164" s="32"/>
      <c r="C164" s="22" t="s">
        <v>2634</v>
      </c>
      <c r="D164" s="22" t="s">
        <v>2635</v>
      </c>
      <c r="E164" s="22"/>
      <c r="F164" s="22"/>
      <c r="G164" s="24">
        <v>1</v>
      </c>
      <c r="H164" s="25" t="s">
        <v>941</v>
      </c>
      <c r="I164" s="26">
        <v>43238</v>
      </c>
      <c r="J164" s="26">
        <v>43238</v>
      </c>
      <c r="K164" s="27">
        <v>26136</v>
      </c>
      <c r="L164" s="28">
        <v>24480.72</v>
      </c>
      <c r="M164" s="28">
        <v>26140</v>
      </c>
      <c r="N164" s="29">
        <v>0.91</v>
      </c>
      <c r="O164" s="28">
        <v>23790</v>
      </c>
      <c r="P164" s="34"/>
      <c r="Q164" s="31" t="s">
        <v>481</v>
      </c>
    </row>
    <row r="165" ht="15.75" customHeight="1" spans="1:17">
      <c r="A165" s="18">
        <v>158</v>
      </c>
      <c r="B165" s="32"/>
      <c r="C165" s="22" t="s">
        <v>2636</v>
      </c>
      <c r="D165" s="22" t="s">
        <v>2416</v>
      </c>
      <c r="E165" s="22" t="s">
        <v>2637</v>
      </c>
      <c r="F165" s="23"/>
      <c r="G165" s="24">
        <v>2</v>
      </c>
      <c r="H165" s="25" t="s">
        <v>551</v>
      </c>
      <c r="I165" s="26">
        <v>40269</v>
      </c>
      <c r="J165" s="26">
        <v>40269</v>
      </c>
      <c r="K165" s="27">
        <v>8200</v>
      </c>
      <c r="L165" s="28">
        <v>1643.08</v>
      </c>
      <c r="M165" s="28">
        <v>5100</v>
      </c>
      <c r="N165" s="29">
        <v>0.15</v>
      </c>
      <c r="O165" s="33">
        <v>770</v>
      </c>
      <c r="P165" s="34"/>
      <c r="Q165" s="31" t="s">
        <v>481</v>
      </c>
    </row>
    <row r="166" ht="15.75" customHeight="1" spans="1:17">
      <c r="A166" s="18">
        <v>159</v>
      </c>
      <c r="B166" s="32"/>
      <c r="C166" s="22" t="s">
        <v>2638</v>
      </c>
      <c r="D166" s="22" t="s">
        <v>2639</v>
      </c>
      <c r="E166" s="22"/>
      <c r="F166" s="22"/>
      <c r="G166" s="24">
        <v>1</v>
      </c>
      <c r="H166" s="25" t="s">
        <v>551</v>
      </c>
      <c r="I166" s="26">
        <v>40269</v>
      </c>
      <c r="J166" s="26">
        <v>40269</v>
      </c>
      <c r="K166" s="27">
        <v>3100</v>
      </c>
      <c r="L166" s="28">
        <v>621.46</v>
      </c>
      <c r="M166" s="28">
        <v>2640</v>
      </c>
      <c r="N166" s="29">
        <v>0.25</v>
      </c>
      <c r="O166" s="28">
        <v>660</v>
      </c>
      <c r="P166" s="34"/>
      <c r="Q166" s="31" t="s">
        <v>481</v>
      </c>
    </row>
    <row r="167" ht="15.75" customHeight="1" spans="1:17">
      <c r="A167" s="18">
        <v>160</v>
      </c>
      <c r="B167" s="32"/>
      <c r="C167" s="22" t="s">
        <v>2640</v>
      </c>
      <c r="D167" s="22" t="s">
        <v>2641</v>
      </c>
      <c r="E167" s="22"/>
      <c r="F167" s="22"/>
      <c r="G167" s="24">
        <v>1</v>
      </c>
      <c r="H167" s="25" t="s">
        <v>551</v>
      </c>
      <c r="I167" s="26">
        <v>40330</v>
      </c>
      <c r="J167" s="26">
        <v>40330</v>
      </c>
      <c r="K167" s="36">
        <v>180000</v>
      </c>
      <c r="L167" s="28">
        <v>38925</v>
      </c>
      <c r="M167" s="28">
        <v>158400</v>
      </c>
      <c r="N167" s="29">
        <v>0.45</v>
      </c>
      <c r="O167" s="28">
        <v>71280</v>
      </c>
      <c r="P167" s="34"/>
      <c r="Q167" s="31" t="s">
        <v>481</v>
      </c>
    </row>
    <row r="168" ht="15.75" customHeight="1" spans="1:17">
      <c r="A168" s="18">
        <v>161</v>
      </c>
      <c r="B168" s="32"/>
      <c r="C168" s="22" t="s">
        <v>2642</v>
      </c>
      <c r="D168" s="22" t="s">
        <v>2643</v>
      </c>
      <c r="E168" s="22"/>
      <c r="F168" s="22"/>
      <c r="G168" s="24">
        <v>1</v>
      </c>
      <c r="H168" s="25" t="s">
        <v>551</v>
      </c>
      <c r="I168" s="26">
        <v>40422</v>
      </c>
      <c r="J168" s="26">
        <v>40422</v>
      </c>
      <c r="K168" s="36">
        <v>3200</v>
      </c>
      <c r="L168" s="28">
        <v>768.32</v>
      </c>
      <c r="M168" s="28">
        <v>2590</v>
      </c>
      <c r="N168" s="29">
        <v>0.15</v>
      </c>
      <c r="O168" s="28">
        <v>390</v>
      </c>
      <c r="P168" s="34"/>
      <c r="Q168" s="31" t="s">
        <v>481</v>
      </c>
    </row>
    <row r="169" ht="15.75" customHeight="1" spans="1:17">
      <c r="A169" s="18">
        <v>162</v>
      </c>
      <c r="B169" s="32"/>
      <c r="C169" s="22" t="s">
        <v>2644</v>
      </c>
      <c r="D169" s="22" t="s">
        <v>2396</v>
      </c>
      <c r="E169" s="22"/>
      <c r="F169" s="22"/>
      <c r="G169" s="24">
        <v>1</v>
      </c>
      <c r="H169" s="25" t="s">
        <v>551</v>
      </c>
      <c r="I169" s="26">
        <v>40422</v>
      </c>
      <c r="J169" s="26">
        <v>40422</v>
      </c>
      <c r="K169" s="36">
        <v>1300</v>
      </c>
      <c r="L169" s="28">
        <v>312.16</v>
      </c>
      <c r="M169" s="28">
        <v>810</v>
      </c>
      <c r="N169" s="29">
        <v>0.15</v>
      </c>
      <c r="O169" s="28">
        <v>120</v>
      </c>
      <c r="P169" s="34"/>
      <c r="Q169" s="31" t="s">
        <v>481</v>
      </c>
    </row>
    <row r="170" ht="15.75" customHeight="1" spans="1:17">
      <c r="A170" s="18">
        <v>163</v>
      </c>
      <c r="B170" s="32"/>
      <c r="C170" s="22" t="s">
        <v>2645</v>
      </c>
      <c r="D170" s="22" t="s">
        <v>2646</v>
      </c>
      <c r="E170" s="22"/>
      <c r="F170" s="22"/>
      <c r="G170" s="24">
        <v>1</v>
      </c>
      <c r="H170" s="25" t="s">
        <v>551</v>
      </c>
      <c r="I170" s="26">
        <v>40452</v>
      </c>
      <c r="J170" s="26">
        <v>40452</v>
      </c>
      <c r="K170" s="36">
        <v>32600</v>
      </c>
      <c r="L170" s="28">
        <v>8082.4</v>
      </c>
      <c r="M170" s="28">
        <v>27710</v>
      </c>
      <c r="N170" s="29">
        <v>0.15</v>
      </c>
      <c r="O170" s="28">
        <v>4160</v>
      </c>
      <c r="P170" s="34"/>
      <c r="Q170" s="31" t="s">
        <v>481</v>
      </c>
    </row>
    <row r="171" ht="15.75" customHeight="1" spans="1:17">
      <c r="A171" s="18">
        <v>164</v>
      </c>
      <c r="B171" s="32"/>
      <c r="C171" s="22" t="s">
        <v>2647</v>
      </c>
      <c r="D171" s="22" t="s">
        <v>2648</v>
      </c>
      <c r="E171" s="22"/>
      <c r="F171" s="22"/>
      <c r="G171" s="24">
        <v>1</v>
      </c>
      <c r="H171" s="25" t="s">
        <v>551</v>
      </c>
      <c r="I171" s="26">
        <v>40725</v>
      </c>
      <c r="J171" s="26">
        <v>40725</v>
      </c>
      <c r="K171" s="36">
        <v>3800</v>
      </c>
      <c r="L171" s="28">
        <v>1213.12</v>
      </c>
      <c r="M171" s="28">
        <v>3270</v>
      </c>
      <c r="N171" s="29">
        <v>0.22</v>
      </c>
      <c r="O171" s="28">
        <v>720</v>
      </c>
      <c r="P171" s="34"/>
      <c r="Q171" s="31" t="s">
        <v>481</v>
      </c>
    </row>
    <row r="172" ht="15.75" customHeight="1" spans="1:17">
      <c r="A172" s="18">
        <v>165</v>
      </c>
      <c r="B172" s="32"/>
      <c r="C172" s="22" t="s">
        <v>2649</v>
      </c>
      <c r="D172" s="22" t="s">
        <v>2648</v>
      </c>
      <c r="E172" s="22"/>
      <c r="F172" s="22"/>
      <c r="G172" s="24">
        <v>1</v>
      </c>
      <c r="H172" s="25" t="s">
        <v>551</v>
      </c>
      <c r="I172" s="26">
        <v>40725</v>
      </c>
      <c r="J172" s="26">
        <v>40725</v>
      </c>
      <c r="K172" s="27">
        <v>1600</v>
      </c>
      <c r="L172" s="28">
        <v>510.38</v>
      </c>
      <c r="M172" s="28">
        <v>1380</v>
      </c>
      <c r="N172" s="29">
        <v>0.22</v>
      </c>
      <c r="O172" s="28">
        <v>300</v>
      </c>
      <c r="P172" s="34"/>
      <c r="Q172" s="31" t="s">
        <v>481</v>
      </c>
    </row>
    <row r="173" ht="15.75" customHeight="1" spans="1:17">
      <c r="A173" s="18">
        <v>166</v>
      </c>
      <c r="B173" s="32"/>
      <c r="C173" s="22" t="s">
        <v>2650</v>
      </c>
      <c r="D173" s="22" t="s">
        <v>2651</v>
      </c>
      <c r="E173" s="22"/>
      <c r="F173" s="22"/>
      <c r="G173" s="24">
        <v>1</v>
      </c>
      <c r="H173" s="25" t="s">
        <v>551</v>
      </c>
      <c r="I173" s="26">
        <v>40756</v>
      </c>
      <c r="J173" s="26">
        <v>40756</v>
      </c>
      <c r="K173" s="27">
        <v>3600</v>
      </c>
      <c r="L173" s="28">
        <v>1177.5</v>
      </c>
      <c r="M173" s="28">
        <v>3530</v>
      </c>
      <c r="N173" s="29">
        <v>0.36</v>
      </c>
      <c r="O173" s="28">
        <v>1270</v>
      </c>
      <c r="P173" s="34"/>
      <c r="Q173" s="31" t="s">
        <v>481</v>
      </c>
    </row>
    <row r="174" ht="15.75" customHeight="1" spans="1:17">
      <c r="A174" s="18">
        <v>167</v>
      </c>
      <c r="B174" s="32"/>
      <c r="C174" s="22" t="s">
        <v>2652</v>
      </c>
      <c r="D174" s="22" t="s">
        <v>2653</v>
      </c>
      <c r="E174" s="22"/>
      <c r="F174" s="22"/>
      <c r="G174" s="24">
        <v>1</v>
      </c>
      <c r="H174" s="25" t="s">
        <v>941</v>
      </c>
      <c r="I174" s="26">
        <v>41030</v>
      </c>
      <c r="J174" s="26">
        <v>41030</v>
      </c>
      <c r="K174" s="27">
        <v>11800</v>
      </c>
      <c r="L174" s="28">
        <v>4700.08</v>
      </c>
      <c r="M174" s="28">
        <v>11090</v>
      </c>
      <c r="N174" s="29">
        <v>0.57</v>
      </c>
      <c r="O174" s="28">
        <v>6320</v>
      </c>
      <c r="P174" s="34"/>
      <c r="Q174" s="31" t="s">
        <v>481</v>
      </c>
    </row>
    <row r="175" ht="15.75" customHeight="1" spans="1:17">
      <c r="A175" s="18">
        <v>168</v>
      </c>
      <c r="B175" s="32"/>
      <c r="C175" s="22" t="s">
        <v>2654</v>
      </c>
      <c r="D175" s="22" t="s">
        <v>2648</v>
      </c>
      <c r="E175" s="22"/>
      <c r="F175" s="22"/>
      <c r="G175" s="24">
        <v>1</v>
      </c>
      <c r="H175" s="25" t="s">
        <v>551</v>
      </c>
      <c r="I175" s="26">
        <v>41153</v>
      </c>
      <c r="J175" s="26">
        <v>41153</v>
      </c>
      <c r="K175" s="27">
        <v>3000</v>
      </c>
      <c r="L175" s="28">
        <v>1290</v>
      </c>
      <c r="M175" s="28">
        <v>2640</v>
      </c>
      <c r="N175" s="29">
        <v>0.34</v>
      </c>
      <c r="O175" s="28">
        <v>900</v>
      </c>
      <c r="P175" s="34"/>
      <c r="Q175" s="31" t="s">
        <v>481</v>
      </c>
    </row>
    <row r="176" ht="15.75" customHeight="1" spans="1:17">
      <c r="A176" s="18">
        <v>169</v>
      </c>
      <c r="B176" s="32"/>
      <c r="C176" s="22" t="s">
        <v>2655</v>
      </c>
      <c r="D176" s="22" t="s">
        <v>2355</v>
      </c>
      <c r="E176" s="22"/>
      <c r="F176" s="22"/>
      <c r="G176" s="24">
        <v>1</v>
      </c>
      <c r="H176" s="25" t="s">
        <v>551</v>
      </c>
      <c r="I176" s="26">
        <v>42186</v>
      </c>
      <c r="J176" s="26">
        <v>42186</v>
      </c>
      <c r="K176" s="27">
        <v>48765</v>
      </c>
      <c r="L176" s="28">
        <v>34094.72</v>
      </c>
      <c r="M176" s="28">
        <v>48280</v>
      </c>
      <c r="N176" s="29">
        <v>0.76</v>
      </c>
      <c r="O176" s="28">
        <v>36690</v>
      </c>
      <c r="P176" s="34"/>
      <c r="Q176" s="31" t="s">
        <v>481</v>
      </c>
    </row>
    <row r="177" ht="15.75" customHeight="1" spans="1:17">
      <c r="A177" s="18">
        <v>170</v>
      </c>
      <c r="B177" s="32"/>
      <c r="C177" s="22" t="s">
        <v>2656</v>
      </c>
      <c r="D177" s="22" t="s">
        <v>2657</v>
      </c>
      <c r="E177" s="22"/>
      <c r="F177" s="22"/>
      <c r="G177" s="24">
        <v>1</v>
      </c>
      <c r="H177" s="25" t="s">
        <v>551</v>
      </c>
      <c r="I177" s="26">
        <v>41974</v>
      </c>
      <c r="J177" s="26">
        <v>41974</v>
      </c>
      <c r="K177" s="27">
        <v>1350</v>
      </c>
      <c r="L177" s="28">
        <v>868.95</v>
      </c>
      <c r="M177" s="28">
        <v>1080</v>
      </c>
      <c r="N177" s="29">
        <v>0.46</v>
      </c>
      <c r="O177" s="28">
        <v>500</v>
      </c>
      <c r="P177" s="34"/>
      <c r="Q177" s="31" t="s">
        <v>481</v>
      </c>
    </row>
    <row r="178" ht="15.75" customHeight="1" spans="1:17">
      <c r="A178" s="18">
        <v>171</v>
      </c>
      <c r="B178" s="32"/>
      <c r="C178" s="22" t="s">
        <v>2658</v>
      </c>
      <c r="D178" s="22" t="s">
        <v>2362</v>
      </c>
      <c r="E178" s="22"/>
      <c r="F178" s="22"/>
      <c r="G178" s="24">
        <v>1</v>
      </c>
      <c r="H178" s="25" t="s">
        <v>551</v>
      </c>
      <c r="I178" s="26">
        <v>42370</v>
      </c>
      <c r="J178" s="26">
        <v>42370</v>
      </c>
      <c r="K178" s="27">
        <v>4800</v>
      </c>
      <c r="L178" s="28">
        <v>3584</v>
      </c>
      <c r="M178" s="28">
        <v>4370</v>
      </c>
      <c r="N178" s="29">
        <v>0.68</v>
      </c>
      <c r="O178" s="28">
        <v>2970</v>
      </c>
      <c r="P178" s="34"/>
      <c r="Q178" s="31" t="s">
        <v>481</v>
      </c>
    </row>
    <row r="179" ht="15.75" customHeight="1" spans="1:17">
      <c r="A179" s="18">
        <v>172</v>
      </c>
      <c r="B179" s="32"/>
      <c r="C179" s="22" t="s">
        <v>2659</v>
      </c>
      <c r="D179" s="23" t="s">
        <v>2410</v>
      </c>
      <c r="E179" s="22"/>
      <c r="F179" s="22"/>
      <c r="G179" s="24">
        <v>1</v>
      </c>
      <c r="H179" s="25" t="s">
        <v>551</v>
      </c>
      <c r="I179" s="26">
        <v>42461</v>
      </c>
      <c r="J179" s="26">
        <v>42461</v>
      </c>
      <c r="K179" s="27">
        <v>6500</v>
      </c>
      <c r="L179" s="28">
        <v>5007.66</v>
      </c>
      <c r="M179" s="28">
        <v>5850</v>
      </c>
      <c r="N179" s="29">
        <v>0.63</v>
      </c>
      <c r="O179" s="28">
        <v>3690</v>
      </c>
      <c r="P179" s="34"/>
      <c r="Q179" s="31" t="s">
        <v>481</v>
      </c>
    </row>
    <row r="180" ht="15.75" customHeight="1" spans="1:17">
      <c r="A180" s="18">
        <v>173</v>
      </c>
      <c r="B180" s="32"/>
      <c r="C180" s="22" t="s">
        <v>2660</v>
      </c>
      <c r="D180" s="22" t="s">
        <v>2416</v>
      </c>
      <c r="E180" s="22"/>
      <c r="F180" s="22"/>
      <c r="G180" s="24">
        <v>4</v>
      </c>
      <c r="H180" s="25" t="s">
        <v>551</v>
      </c>
      <c r="I180" s="26">
        <v>42461</v>
      </c>
      <c r="J180" s="26">
        <v>42461</v>
      </c>
      <c r="K180" s="27">
        <v>7920</v>
      </c>
      <c r="L180" s="28">
        <v>6101.7</v>
      </c>
      <c r="M180" s="28">
        <v>7130</v>
      </c>
      <c r="N180" s="29">
        <v>0.63</v>
      </c>
      <c r="O180" s="28">
        <v>4490</v>
      </c>
      <c r="P180" s="34"/>
      <c r="Q180" s="31" t="s">
        <v>481</v>
      </c>
    </row>
    <row r="181" ht="15.75" customHeight="1" spans="1:17">
      <c r="A181" s="18">
        <v>174</v>
      </c>
      <c r="B181" s="32"/>
      <c r="C181" s="22" t="s">
        <v>2661</v>
      </c>
      <c r="D181" s="22" t="s">
        <v>2489</v>
      </c>
      <c r="E181" s="24"/>
      <c r="F181" s="23"/>
      <c r="G181" s="24">
        <v>1</v>
      </c>
      <c r="H181" s="25" t="s">
        <v>2353</v>
      </c>
      <c r="I181" s="26">
        <v>42461</v>
      </c>
      <c r="J181" s="26">
        <v>42461</v>
      </c>
      <c r="K181" s="27">
        <v>23366</v>
      </c>
      <c r="L181" s="28">
        <v>18001.58</v>
      </c>
      <c r="M181" s="28">
        <v>22200</v>
      </c>
      <c r="N181" s="29">
        <v>0.7</v>
      </c>
      <c r="O181" s="28">
        <v>15540</v>
      </c>
      <c r="P181" s="34"/>
      <c r="Q181" s="31" t="s">
        <v>481</v>
      </c>
    </row>
    <row r="182" ht="15.75" customHeight="1" spans="1:17">
      <c r="A182" s="18">
        <v>175</v>
      </c>
      <c r="B182" s="32"/>
      <c r="C182" s="22" t="s">
        <v>2662</v>
      </c>
      <c r="D182" s="22" t="s">
        <v>2362</v>
      </c>
      <c r="E182" s="24"/>
      <c r="F182" s="22"/>
      <c r="G182" s="24">
        <v>1</v>
      </c>
      <c r="H182" s="25" t="s">
        <v>551</v>
      </c>
      <c r="I182" s="26">
        <v>42401</v>
      </c>
      <c r="J182" s="26">
        <v>42401</v>
      </c>
      <c r="K182" s="27">
        <v>4210</v>
      </c>
      <c r="L182" s="28">
        <v>3176.77</v>
      </c>
      <c r="M182" s="28">
        <v>3830</v>
      </c>
      <c r="N182" s="29">
        <v>0.68</v>
      </c>
      <c r="O182" s="28">
        <v>2600</v>
      </c>
      <c r="P182" s="34"/>
      <c r="Q182" s="31" t="s">
        <v>481</v>
      </c>
    </row>
    <row r="183" ht="15.75" customHeight="1" spans="1:17">
      <c r="A183" s="18">
        <v>176</v>
      </c>
      <c r="B183" s="32"/>
      <c r="C183" s="22" t="s">
        <v>2663</v>
      </c>
      <c r="D183" s="22" t="s">
        <v>2664</v>
      </c>
      <c r="E183" s="24"/>
      <c r="F183" s="22"/>
      <c r="G183" s="24">
        <v>1</v>
      </c>
      <c r="H183" s="25" t="s">
        <v>551</v>
      </c>
      <c r="I183" s="26">
        <v>42491</v>
      </c>
      <c r="J183" s="26">
        <v>42491</v>
      </c>
      <c r="K183" s="27">
        <v>7440</v>
      </c>
      <c r="L183" s="28">
        <v>5790.8</v>
      </c>
      <c r="M183" s="28">
        <v>7070</v>
      </c>
      <c r="N183" s="29">
        <v>0.71</v>
      </c>
      <c r="O183" s="28">
        <v>5020</v>
      </c>
      <c r="P183" s="34"/>
      <c r="Q183" s="31" t="s">
        <v>481</v>
      </c>
    </row>
    <row r="184" ht="15.75" customHeight="1" spans="1:17">
      <c r="A184" s="18">
        <v>177</v>
      </c>
      <c r="B184" s="32"/>
      <c r="C184" s="22" t="s">
        <v>2665</v>
      </c>
      <c r="D184" s="22" t="s">
        <v>2666</v>
      </c>
      <c r="E184" s="24"/>
      <c r="F184" s="22"/>
      <c r="G184" s="24">
        <v>1</v>
      </c>
      <c r="H184" s="25" t="s">
        <v>551</v>
      </c>
      <c r="I184" s="26">
        <v>42522</v>
      </c>
      <c r="J184" s="26">
        <v>42522</v>
      </c>
      <c r="K184" s="36">
        <v>34377</v>
      </c>
      <c r="L184" s="28">
        <v>27028.95</v>
      </c>
      <c r="M184" s="28">
        <v>31970</v>
      </c>
      <c r="N184" s="29">
        <v>0.8</v>
      </c>
      <c r="O184" s="28">
        <v>25580</v>
      </c>
      <c r="P184" s="34"/>
      <c r="Q184" s="31" t="s">
        <v>481</v>
      </c>
    </row>
    <row r="185" ht="15.75" customHeight="1" spans="1:17">
      <c r="A185" s="18">
        <v>178</v>
      </c>
      <c r="B185" s="32"/>
      <c r="C185" s="22" t="s">
        <v>2667</v>
      </c>
      <c r="D185" s="22" t="s">
        <v>2648</v>
      </c>
      <c r="E185" s="24"/>
      <c r="F185" s="22"/>
      <c r="G185" s="24">
        <v>1</v>
      </c>
      <c r="H185" s="25" t="s">
        <v>551</v>
      </c>
      <c r="I185" s="26">
        <v>42522</v>
      </c>
      <c r="J185" s="26">
        <v>42522</v>
      </c>
      <c r="K185" s="36">
        <v>4700</v>
      </c>
      <c r="L185" s="28">
        <v>3695.33</v>
      </c>
      <c r="M185" s="28">
        <v>4280</v>
      </c>
      <c r="N185" s="29">
        <v>0.72</v>
      </c>
      <c r="O185" s="28">
        <v>3080</v>
      </c>
      <c r="P185" s="34"/>
      <c r="Q185" s="31" t="s">
        <v>481</v>
      </c>
    </row>
    <row r="186" ht="15.75" customHeight="1" spans="1:17">
      <c r="A186" s="18">
        <v>179</v>
      </c>
      <c r="B186" s="32"/>
      <c r="C186" s="22" t="s">
        <v>2668</v>
      </c>
      <c r="D186" s="22" t="s">
        <v>2419</v>
      </c>
      <c r="E186" s="24"/>
      <c r="F186" s="22"/>
      <c r="G186" s="24">
        <v>1</v>
      </c>
      <c r="H186" s="25" t="s">
        <v>551</v>
      </c>
      <c r="I186" s="26">
        <v>42552</v>
      </c>
      <c r="J186" s="26">
        <v>42552</v>
      </c>
      <c r="K186" s="36">
        <v>3735</v>
      </c>
      <c r="L186" s="28">
        <v>2966.18</v>
      </c>
      <c r="M186" s="28">
        <v>3400</v>
      </c>
      <c r="N186" s="29">
        <v>0.78</v>
      </c>
      <c r="O186" s="28">
        <v>2650</v>
      </c>
      <c r="P186" s="34"/>
      <c r="Q186" s="31" t="s">
        <v>481</v>
      </c>
    </row>
    <row r="187" ht="15.75" customHeight="1" spans="1:17">
      <c r="A187" s="18">
        <v>180</v>
      </c>
      <c r="B187" s="32"/>
      <c r="C187" s="22" t="s">
        <v>2669</v>
      </c>
      <c r="D187" s="22" t="s">
        <v>2421</v>
      </c>
      <c r="E187" s="24"/>
      <c r="F187" s="22"/>
      <c r="G187" s="24">
        <v>1</v>
      </c>
      <c r="H187" s="25" t="s">
        <v>551</v>
      </c>
      <c r="I187" s="26">
        <v>42614</v>
      </c>
      <c r="J187" s="26">
        <v>42614</v>
      </c>
      <c r="K187" s="36">
        <v>34800</v>
      </c>
      <c r="L187" s="28">
        <v>28188</v>
      </c>
      <c r="M187" s="28">
        <v>31320</v>
      </c>
      <c r="N187" s="29">
        <v>0.68</v>
      </c>
      <c r="O187" s="28">
        <v>21300</v>
      </c>
      <c r="P187" s="34"/>
      <c r="Q187" s="31" t="s">
        <v>481</v>
      </c>
    </row>
    <row r="188" ht="15.75" customHeight="1" spans="1:17">
      <c r="A188" s="18">
        <v>181</v>
      </c>
      <c r="B188" s="32"/>
      <c r="C188" s="22" t="s">
        <v>2670</v>
      </c>
      <c r="D188" s="22" t="s">
        <v>2384</v>
      </c>
      <c r="E188" s="24"/>
      <c r="F188" s="22"/>
      <c r="G188" s="24">
        <v>1</v>
      </c>
      <c r="H188" s="25" t="s">
        <v>2486</v>
      </c>
      <c r="I188" s="26">
        <v>42644</v>
      </c>
      <c r="J188" s="26">
        <v>42644</v>
      </c>
      <c r="K188" s="36">
        <v>226342.86</v>
      </c>
      <c r="L188" s="28">
        <v>185129.62</v>
      </c>
      <c r="M188" s="28">
        <v>215030</v>
      </c>
      <c r="N188" s="29">
        <v>0.79</v>
      </c>
      <c r="O188" s="28">
        <v>169870</v>
      </c>
      <c r="P188" s="34"/>
      <c r="Q188" s="31" t="s">
        <v>481</v>
      </c>
    </row>
    <row r="189" ht="15.75" customHeight="1" spans="1:17">
      <c r="A189" s="18">
        <v>182</v>
      </c>
      <c r="B189" s="32"/>
      <c r="C189" s="22" t="s">
        <v>2671</v>
      </c>
      <c r="D189" s="22" t="s">
        <v>2672</v>
      </c>
      <c r="E189" s="24"/>
      <c r="F189" s="22"/>
      <c r="G189" s="24">
        <v>1</v>
      </c>
      <c r="H189" s="25" t="s">
        <v>551</v>
      </c>
      <c r="I189" s="26">
        <v>42675</v>
      </c>
      <c r="J189" s="26">
        <v>42675</v>
      </c>
      <c r="K189" s="27">
        <v>88530</v>
      </c>
      <c r="L189" s="28">
        <v>73111.08</v>
      </c>
      <c r="M189" s="28">
        <v>79680</v>
      </c>
      <c r="N189" s="29">
        <v>0.7</v>
      </c>
      <c r="O189" s="28">
        <v>55780</v>
      </c>
      <c r="P189" s="34"/>
      <c r="Q189" s="31" t="s">
        <v>481</v>
      </c>
    </row>
    <row r="190" ht="15.75" customHeight="1" spans="1:17">
      <c r="A190" s="18">
        <v>183</v>
      </c>
      <c r="B190" s="32"/>
      <c r="C190" s="22" t="s">
        <v>2673</v>
      </c>
      <c r="D190" s="22" t="s">
        <v>2674</v>
      </c>
      <c r="E190" s="24"/>
      <c r="F190" s="22"/>
      <c r="G190" s="24">
        <v>1</v>
      </c>
      <c r="H190" s="25" t="s">
        <v>2486</v>
      </c>
      <c r="I190" s="26">
        <v>42705</v>
      </c>
      <c r="J190" s="26">
        <v>42705</v>
      </c>
      <c r="K190" s="27">
        <v>98000</v>
      </c>
      <c r="L190" s="28">
        <v>81707.57</v>
      </c>
      <c r="M190" s="28">
        <v>93100</v>
      </c>
      <c r="N190" s="29">
        <v>0.81</v>
      </c>
      <c r="O190" s="28">
        <v>75410</v>
      </c>
      <c r="P190" s="34"/>
      <c r="Q190" s="31" t="s">
        <v>481</v>
      </c>
    </row>
    <row r="191" ht="15.75" customHeight="1" spans="1:17">
      <c r="A191" s="18">
        <v>184</v>
      </c>
      <c r="B191" s="32"/>
      <c r="C191" s="22" t="s">
        <v>2675</v>
      </c>
      <c r="D191" s="22" t="s">
        <v>2657</v>
      </c>
      <c r="E191" s="24"/>
      <c r="F191" s="22"/>
      <c r="G191" s="24">
        <v>1</v>
      </c>
      <c r="H191" s="25" t="s">
        <v>551</v>
      </c>
      <c r="I191" s="26">
        <v>42856</v>
      </c>
      <c r="J191" s="26">
        <v>42856</v>
      </c>
      <c r="K191" s="27">
        <v>4000</v>
      </c>
      <c r="L191" s="28">
        <v>3493.28</v>
      </c>
      <c r="M191" s="28">
        <v>3800</v>
      </c>
      <c r="N191" s="29">
        <v>0.76</v>
      </c>
      <c r="O191" s="28">
        <v>2890</v>
      </c>
      <c r="P191" s="34"/>
      <c r="Q191" s="31" t="s">
        <v>481</v>
      </c>
    </row>
    <row r="192" ht="15.75" customHeight="1" spans="1:17">
      <c r="A192" s="18">
        <v>185</v>
      </c>
      <c r="B192" s="32"/>
      <c r="C192" s="22" t="s">
        <v>2676</v>
      </c>
      <c r="D192" s="22" t="s">
        <v>2677</v>
      </c>
      <c r="E192" s="24" t="s">
        <v>2474</v>
      </c>
      <c r="F192" s="22"/>
      <c r="G192" s="24">
        <v>1</v>
      </c>
      <c r="H192" s="25" t="s">
        <v>551</v>
      </c>
      <c r="I192" s="26">
        <v>42979</v>
      </c>
      <c r="J192" s="26">
        <v>42979</v>
      </c>
      <c r="K192" s="27">
        <v>11800</v>
      </c>
      <c r="L192" s="28">
        <v>10678.96</v>
      </c>
      <c r="M192" s="28">
        <v>11210</v>
      </c>
      <c r="N192" s="29">
        <v>0.84</v>
      </c>
      <c r="O192" s="28">
        <v>9420</v>
      </c>
      <c r="P192" s="34"/>
      <c r="Q192" s="31" t="s">
        <v>481</v>
      </c>
    </row>
    <row r="193" ht="15.75" customHeight="1" spans="1:17">
      <c r="A193" s="18">
        <v>186</v>
      </c>
      <c r="B193" s="32"/>
      <c r="C193" s="22" t="s">
        <v>2678</v>
      </c>
      <c r="D193" s="22" t="s">
        <v>2679</v>
      </c>
      <c r="E193" s="24"/>
      <c r="F193" s="22"/>
      <c r="G193" s="24">
        <v>1</v>
      </c>
      <c r="H193" s="25" t="s">
        <v>2486</v>
      </c>
      <c r="I193" s="26">
        <v>42979</v>
      </c>
      <c r="J193" s="26">
        <v>42979</v>
      </c>
      <c r="K193" s="27">
        <v>9200</v>
      </c>
      <c r="L193" s="28">
        <v>8326.04</v>
      </c>
      <c r="M193" s="28">
        <v>8740</v>
      </c>
      <c r="N193" s="29">
        <v>0.84</v>
      </c>
      <c r="O193" s="28">
        <v>7340</v>
      </c>
      <c r="P193" s="34"/>
      <c r="Q193" s="31" t="s">
        <v>481</v>
      </c>
    </row>
    <row r="194" ht="15.75" customHeight="1" spans="1:17">
      <c r="A194" s="18">
        <v>187</v>
      </c>
      <c r="B194" s="32"/>
      <c r="C194" s="22" t="s">
        <v>2680</v>
      </c>
      <c r="D194" s="22" t="s">
        <v>2681</v>
      </c>
      <c r="E194" s="24"/>
      <c r="F194" s="22"/>
      <c r="G194" s="24">
        <v>5</v>
      </c>
      <c r="H194" s="25" t="s">
        <v>551</v>
      </c>
      <c r="I194" s="26">
        <v>43040</v>
      </c>
      <c r="J194" s="26">
        <v>43040</v>
      </c>
      <c r="K194" s="27">
        <v>29500</v>
      </c>
      <c r="L194" s="28">
        <v>27164.6</v>
      </c>
      <c r="M194" s="28">
        <v>28030</v>
      </c>
      <c r="N194" s="29">
        <v>0.88</v>
      </c>
      <c r="O194" s="28">
        <v>24670</v>
      </c>
      <c r="P194" s="34"/>
      <c r="Q194" s="31" t="s">
        <v>481</v>
      </c>
    </row>
    <row r="195" ht="15.75" customHeight="1" spans="1:17">
      <c r="A195" s="18">
        <v>188</v>
      </c>
      <c r="B195" s="32"/>
      <c r="C195" s="22" t="s">
        <v>2682</v>
      </c>
      <c r="D195" s="22" t="s">
        <v>2683</v>
      </c>
      <c r="E195" s="24"/>
      <c r="F195" s="22"/>
      <c r="G195" s="24">
        <v>1</v>
      </c>
      <c r="H195" s="25" t="s">
        <v>551</v>
      </c>
      <c r="I195" s="26">
        <v>43070</v>
      </c>
      <c r="J195" s="26">
        <v>43070</v>
      </c>
      <c r="K195" s="27">
        <v>2400</v>
      </c>
      <c r="L195" s="28">
        <v>2229</v>
      </c>
      <c r="M195" s="28">
        <v>2280</v>
      </c>
      <c r="N195" s="29">
        <v>0.87</v>
      </c>
      <c r="O195" s="28">
        <v>1980</v>
      </c>
      <c r="P195" s="34"/>
      <c r="Q195" s="31" t="s">
        <v>481</v>
      </c>
    </row>
    <row r="196" ht="15.75" customHeight="1" spans="1:17">
      <c r="A196" s="18">
        <v>189</v>
      </c>
      <c r="B196" s="32"/>
      <c r="C196" s="22" t="s">
        <v>2684</v>
      </c>
      <c r="D196" s="22" t="s">
        <v>2464</v>
      </c>
      <c r="E196" s="24"/>
      <c r="F196" s="22"/>
      <c r="G196" s="24">
        <v>1</v>
      </c>
      <c r="H196" s="25" t="s">
        <v>551</v>
      </c>
      <c r="I196" s="26">
        <v>43070</v>
      </c>
      <c r="J196" s="26">
        <v>43070</v>
      </c>
      <c r="K196" s="27">
        <v>13800</v>
      </c>
      <c r="L196" s="28">
        <v>12816.75</v>
      </c>
      <c r="M196" s="28">
        <v>13110</v>
      </c>
      <c r="N196" s="29">
        <v>0.89</v>
      </c>
      <c r="O196" s="28">
        <v>11670</v>
      </c>
      <c r="P196" s="34"/>
      <c r="Q196" s="31" t="s">
        <v>481</v>
      </c>
    </row>
    <row r="197" ht="15.75" customHeight="1" spans="1:17">
      <c r="A197" s="18">
        <v>190</v>
      </c>
      <c r="B197" s="32"/>
      <c r="C197" s="22" t="s">
        <v>2685</v>
      </c>
      <c r="D197" s="22" t="s">
        <v>2681</v>
      </c>
      <c r="E197" s="24"/>
      <c r="F197" s="22"/>
      <c r="G197" s="24">
        <v>8</v>
      </c>
      <c r="H197" s="25" t="s">
        <v>551</v>
      </c>
      <c r="I197" s="26">
        <v>43156</v>
      </c>
      <c r="J197" s="26">
        <v>43156</v>
      </c>
      <c r="K197" s="36">
        <v>18400</v>
      </c>
      <c r="L197" s="28">
        <v>17380.31</v>
      </c>
      <c r="M197" s="28">
        <v>18400</v>
      </c>
      <c r="N197" s="29">
        <v>0.91</v>
      </c>
      <c r="O197" s="28">
        <v>16740</v>
      </c>
      <c r="P197" s="34"/>
      <c r="Q197" s="31" t="s">
        <v>481</v>
      </c>
    </row>
    <row r="198" ht="15.75" customHeight="1" spans="1:17">
      <c r="A198" s="18">
        <v>191</v>
      </c>
      <c r="B198" s="32"/>
      <c r="C198" s="22" t="s">
        <v>2686</v>
      </c>
      <c r="D198" s="23" t="s">
        <v>2641</v>
      </c>
      <c r="E198" s="24"/>
      <c r="F198" s="22"/>
      <c r="G198" s="24">
        <v>1</v>
      </c>
      <c r="H198" s="25" t="s">
        <v>551</v>
      </c>
      <c r="I198" s="26">
        <v>43169</v>
      </c>
      <c r="J198" s="26">
        <v>43169</v>
      </c>
      <c r="K198" s="36">
        <v>834000</v>
      </c>
      <c r="L198" s="28">
        <v>794385</v>
      </c>
      <c r="M198" s="28">
        <v>834000</v>
      </c>
      <c r="N198" s="29">
        <v>0.93</v>
      </c>
      <c r="O198" s="28">
        <v>775620</v>
      </c>
      <c r="P198" s="34"/>
      <c r="Q198" s="31" t="s">
        <v>481</v>
      </c>
    </row>
    <row r="199" ht="15.75" customHeight="1" spans="1:17">
      <c r="A199" s="18">
        <v>192</v>
      </c>
      <c r="B199" s="32"/>
      <c r="C199" s="22" t="s">
        <v>2687</v>
      </c>
      <c r="D199" s="22" t="s">
        <v>2688</v>
      </c>
      <c r="E199" s="24"/>
      <c r="F199" s="22"/>
      <c r="G199" s="24">
        <v>1</v>
      </c>
      <c r="H199" s="25" t="s">
        <v>551</v>
      </c>
      <c r="I199" s="26">
        <v>43248</v>
      </c>
      <c r="J199" s="26">
        <v>43248</v>
      </c>
      <c r="K199" s="36">
        <v>37969.5</v>
      </c>
      <c r="L199" s="28">
        <v>33761.24</v>
      </c>
      <c r="M199" s="28">
        <v>37970</v>
      </c>
      <c r="N199" s="29">
        <v>0.92</v>
      </c>
      <c r="O199" s="28">
        <v>34930</v>
      </c>
      <c r="P199" s="34"/>
      <c r="Q199" s="31" t="s">
        <v>481</v>
      </c>
    </row>
    <row r="200" ht="15.75" customHeight="1" spans="1:17">
      <c r="A200" s="18">
        <v>193</v>
      </c>
      <c r="B200" s="32"/>
      <c r="C200" s="22" t="s">
        <v>2689</v>
      </c>
      <c r="D200" s="22" t="s">
        <v>2394</v>
      </c>
      <c r="E200" s="24"/>
      <c r="F200" s="22"/>
      <c r="G200" s="24">
        <v>1</v>
      </c>
      <c r="H200" s="25" t="s">
        <v>551</v>
      </c>
      <c r="I200" s="26">
        <v>43248</v>
      </c>
      <c r="J200" s="26">
        <v>43248</v>
      </c>
      <c r="K200" s="27">
        <v>13000</v>
      </c>
      <c r="L200" s="28">
        <v>11353.28</v>
      </c>
      <c r="M200" s="28">
        <v>13000</v>
      </c>
      <c r="N200" s="29">
        <v>0.92</v>
      </c>
      <c r="O200" s="28">
        <v>11960</v>
      </c>
      <c r="P200" s="34"/>
      <c r="Q200" s="31" t="s">
        <v>481</v>
      </c>
    </row>
    <row r="201" ht="15.75" customHeight="1" spans="1:17">
      <c r="A201" s="18">
        <v>194</v>
      </c>
      <c r="B201" s="32"/>
      <c r="C201" s="22" t="s">
        <v>2690</v>
      </c>
      <c r="D201" s="22" t="s">
        <v>2691</v>
      </c>
      <c r="E201" s="24" t="s">
        <v>2692</v>
      </c>
      <c r="F201" s="22"/>
      <c r="G201" s="24">
        <v>1</v>
      </c>
      <c r="H201" s="25" t="s">
        <v>551</v>
      </c>
      <c r="I201" s="26">
        <v>43371</v>
      </c>
      <c r="J201" s="26">
        <v>43371</v>
      </c>
      <c r="K201" s="27">
        <v>130000</v>
      </c>
      <c r="L201" s="28">
        <v>130000</v>
      </c>
      <c r="M201" s="28">
        <v>130000</v>
      </c>
      <c r="N201" s="29">
        <v>0.97</v>
      </c>
      <c r="O201" s="28">
        <v>126100</v>
      </c>
      <c r="P201" s="34"/>
      <c r="Q201" s="31" t="s">
        <v>481</v>
      </c>
    </row>
    <row r="202" ht="15.75" customHeight="1" spans="1:17">
      <c r="A202" s="18">
        <v>195</v>
      </c>
      <c r="B202" s="32"/>
      <c r="C202" s="22" t="s">
        <v>2693</v>
      </c>
      <c r="D202" s="22" t="s">
        <v>2694</v>
      </c>
      <c r="E202" s="24"/>
      <c r="F202" s="22"/>
      <c r="G202" s="24">
        <v>1</v>
      </c>
      <c r="H202" s="25" t="s">
        <v>2353</v>
      </c>
      <c r="I202" s="26">
        <v>43371</v>
      </c>
      <c r="J202" s="26">
        <v>43371</v>
      </c>
      <c r="K202" s="27">
        <v>79856</v>
      </c>
      <c r="L202" s="28">
        <v>79856</v>
      </c>
      <c r="M202" s="28">
        <v>79860</v>
      </c>
      <c r="N202" s="29">
        <v>0.96</v>
      </c>
      <c r="O202" s="28">
        <v>76670</v>
      </c>
      <c r="P202" s="34"/>
      <c r="Q202" s="31" t="s">
        <v>481</v>
      </c>
    </row>
    <row r="203" ht="15.75" customHeight="1" spans="1:17">
      <c r="A203" s="18">
        <v>196</v>
      </c>
      <c r="B203" s="32"/>
      <c r="C203" s="22" t="s">
        <v>2695</v>
      </c>
      <c r="D203" s="22" t="s">
        <v>2696</v>
      </c>
      <c r="E203" s="24"/>
      <c r="F203" s="22"/>
      <c r="G203" s="24">
        <v>1</v>
      </c>
      <c r="H203" s="25" t="s">
        <v>2486</v>
      </c>
      <c r="I203" s="26">
        <v>42461</v>
      </c>
      <c r="J203" s="26">
        <v>42461</v>
      </c>
      <c r="K203" s="27">
        <v>219800</v>
      </c>
      <c r="L203" s="28">
        <v>169337.68</v>
      </c>
      <c r="M203" s="28">
        <v>208810</v>
      </c>
      <c r="N203" s="29">
        <v>0.7</v>
      </c>
      <c r="O203" s="28">
        <v>146170</v>
      </c>
      <c r="P203" s="34"/>
      <c r="Q203" s="31" t="s">
        <v>481</v>
      </c>
    </row>
    <row r="204" ht="15.75" customHeight="1" spans="1:17">
      <c r="A204" s="18">
        <v>197</v>
      </c>
      <c r="B204" s="32"/>
      <c r="C204" s="22" t="s">
        <v>2697</v>
      </c>
      <c r="D204" s="22" t="s">
        <v>2698</v>
      </c>
      <c r="E204" s="24"/>
      <c r="F204" s="22"/>
      <c r="G204" s="24">
        <v>1</v>
      </c>
      <c r="H204" s="25" t="s">
        <v>551</v>
      </c>
      <c r="I204" s="26">
        <v>40422</v>
      </c>
      <c r="J204" s="26">
        <v>40422</v>
      </c>
      <c r="K204" s="27">
        <v>2300</v>
      </c>
      <c r="L204" s="28">
        <v>115</v>
      </c>
      <c r="M204" s="28">
        <v>2160</v>
      </c>
      <c r="N204" s="29">
        <v>0.46</v>
      </c>
      <c r="O204" s="28">
        <v>990</v>
      </c>
      <c r="P204" s="34"/>
      <c r="Q204" s="31" t="s">
        <v>481</v>
      </c>
    </row>
    <row r="205" ht="15.75" customHeight="1" spans="1:17">
      <c r="A205" s="18">
        <v>198</v>
      </c>
      <c r="B205" s="32"/>
      <c r="C205" s="22" t="s">
        <v>2699</v>
      </c>
      <c r="D205" s="22" t="s">
        <v>2700</v>
      </c>
      <c r="E205" s="24"/>
      <c r="F205" s="22"/>
      <c r="G205" s="24">
        <v>1</v>
      </c>
      <c r="H205" s="25" t="s">
        <v>551</v>
      </c>
      <c r="I205" s="26">
        <v>40452</v>
      </c>
      <c r="J205" s="26">
        <v>40452</v>
      </c>
      <c r="K205" s="36">
        <v>4600</v>
      </c>
      <c r="L205" s="28">
        <v>230</v>
      </c>
      <c r="M205" s="28">
        <v>2850</v>
      </c>
      <c r="N205" s="29">
        <v>0.15</v>
      </c>
      <c r="O205" s="28">
        <v>430</v>
      </c>
      <c r="P205" s="34"/>
      <c r="Q205" s="31" t="s">
        <v>481</v>
      </c>
    </row>
    <row r="206" ht="15.75" customHeight="1" spans="1:17">
      <c r="A206" s="18">
        <v>199</v>
      </c>
      <c r="B206" s="32"/>
      <c r="C206" s="22" t="s">
        <v>2701</v>
      </c>
      <c r="D206" s="22" t="s">
        <v>2394</v>
      </c>
      <c r="E206" s="24"/>
      <c r="F206" s="22"/>
      <c r="G206" s="24">
        <v>1</v>
      </c>
      <c r="H206" s="25" t="s">
        <v>626</v>
      </c>
      <c r="I206" s="26">
        <v>40483</v>
      </c>
      <c r="J206" s="26">
        <v>40483</v>
      </c>
      <c r="K206" s="36">
        <v>17000</v>
      </c>
      <c r="L206" s="28">
        <v>850</v>
      </c>
      <c r="M206" s="28">
        <v>13260</v>
      </c>
      <c r="N206" s="29">
        <v>0.16</v>
      </c>
      <c r="O206" s="28">
        <v>2120</v>
      </c>
      <c r="P206" s="34"/>
      <c r="Q206" s="31" t="s">
        <v>481</v>
      </c>
    </row>
    <row r="207" ht="15.75" customHeight="1" spans="1:17">
      <c r="A207" s="18">
        <v>200</v>
      </c>
      <c r="B207" s="32"/>
      <c r="C207" s="22" t="s">
        <v>2702</v>
      </c>
      <c r="D207" s="22" t="s">
        <v>2703</v>
      </c>
      <c r="E207" s="24"/>
      <c r="F207" s="22"/>
      <c r="G207" s="24">
        <v>1</v>
      </c>
      <c r="H207" s="25" t="s">
        <v>551</v>
      </c>
      <c r="I207" s="26">
        <v>40969</v>
      </c>
      <c r="J207" s="26">
        <v>40969</v>
      </c>
      <c r="K207" s="36">
        <v>13000</v>
      </c>
      <c r="L207" s="28">
        <v>650</v>
      </c>
      <c r="M207" s="28">
        <v>12740</v>
      </c>
      <c r="N207" s="29">
        <v>0.41</v>
      </c>
      <c r="O207" s="28">
        <v>5220</v>
      </c>
      <c r="P207" s="34"/>
      <c r="Q207" s="31" t="s">
        <v>481</v>
      </c>
    </row>
    <row r="208" ht="15.75" customHeight="1" spans="1:17">
      <c r="A208" s="18">
        <v>201</v>
      </c>
      <c r="B208" s="32"/>
      <c r="C208" s="22" t="s">
        <v>2704</v>
      </c>
      <c r="D208" s="22" t="s">
        <v>2651</v>
      </c>
      <c r="E208" s="24"/>
      <c r="F208" s="22"/>
      <c r="G208" s="24">
        <v>1</v>
      </c>
      <c r="H208" s="25" t="s">
        <v>551</v>
      </c>
      <c r="I208" s="26">
        <v>41000</v>
      </c>
      <c r="J208" s="26">
        <v>41000</v>
      </c>
      <c r="K208" s="27">
        <v>2200</v>
      </c>
      <c r="L208" s="28">
        <v>110</v>
      </c>
      <c r="M208" s="28">
        <v>2160</v>
      </c>
      <c r="N208" s="29">
        <v>0.42</v>
      </c>
      <c r="O208" s="28">
        <v>910</v>
      </c>
      <c r="P208" s="34"/>
      <c r="Q208" s="31" t="s">
        <v>481</v>
      </c>
    </row>
    <row r="209" ht="15.75" customHeight="1" spans="1:17">
      <c r="A209" s="18">
        <v>202</v>
      </c>
      <c r="B209" s="32"/>
      <c r="C209" s="22" t="s">
        <v>2705</v>
      </c>
      <c r="D209" s="22" t="s">
        <v>2706</v>
      </c>
      <c r="E209" s="24"/>
      <c r="F209" s="22"/>
      <c r="G209" s="24">
        <v>1</v>
      </c>
      <c r="H209" s="25" t="s">
        <v>551</v>
      </c>
      <c r="I209" s="26">
        <v>41183</v>
      </c>
      <c r="J209" s="26">
        <v>41183</v>
      </c>
      <c r="K209" s="27">
        <v>2800</v>
      </c>
      <c r="L209" s="28">
        <v>140</v>
      </c>
      <c r="M209" s="28">
        <v>2740</v>
      </c>
      <c r="N209" s="29">
        <v>0.46</v>
      </c>
      <c r="O209" s="28">
        <v>1260</v>
      </c>
      <c r="P209" s="34"/>
      <c r="Q209" s="31" t="s">
        <v>481</v>
      </c>
    </row>
    <row r="210" ht="15.75" customHeight="1" spans="1:17">
      <c r="A210" s="18">
        <v>203</v>
      </c>
      <c r="B210" s="32"/>
      <c r="C210" s="22" t="s">
        <v>2707</v>
      </c>
      <c r="D210" s="22" t="s">
        <v>2394</v>
      </c>
      <c r="E210" s="24"/>
      <c r="F210" s="22"/>
      <c r="G210" s="24">
        <v>1</v>
      </c>
      <c r="H210" s="25" t="s">
        <v>626</v>
      </c>
      <c r="I210" s="26">
        <v>41244</v>
      </c>
      <c r="J210" s="26">
        <v>41244</v>
      </c>
      <c r="K210" s="27">
        <v>6000</v>
      </c>
      <c r="L210" s="28">
        <v>300</v>
      </c>
      <c r="M210" s="28">
        <v>4800</v>
      </c>
      <c r="N210" s="29">
        <v>0.37</v>
      </c>
      <c r="O210" s="28">
        <v>1780</v>
      </c>
      <c r="P210" s="34"/>
      <c r="Q210" s="31" t="s">
        <v>481</v>
      </c>
    </row>
    <row r="211" ht="15.75" customHeight="1" spans="1:17">
      <c r="A211" s="18">
        <v>204</v>
      </c>
      <c r="B211" s="32"/>
      <c r="C211" s="22" t="s">
        <v>2708</v>
      </c>
      <c r="D211" s="22" t="s">
        <v>2365</v>
      </c>
      <c r="E211" s="24"/>
      <c r="F211" s="22" t="s">
        <v>2366</v>
      </c>
      <c r="G211" s="24">
        <v>1</v>
      </c>
      <c r="H211" s="25" t="s">
        <v>551</v>
      </c>
      <c r="I211" s="26">
        <v>41244</v>
      </c>
      <c r="J211" s="26">
        <v>41244</v>
      </c>
      <c r="K211" s="27">
        <v>2300</v>
      </c>
      <c r="L211" s="28">
        <v>115</v>
      </c>
      <c r="M211" s="28">
        <v>1610</v>
      </c>
      <c r="N211" s="29">
        <v>0.21</v>
      </c>
      <c r="O211" s="28">
        <v>340</v>
      </c>
      <c r="P211" s="34"/>
      <c r="Q211" s="31" t="s">
        <v>481</v>
      </c>
    </row>
    <row r="212" ht="15.75" customHeight="1" spans="1:17">
      <c r="A212" s="18">
        <v>205</v>
      </c>
      <c r="B212" s="32"/>
      <c r="C212" s="22" t="s">
        <v>2709</v>
      </c>
      <c r="D212" s="22" t="s">
        <v>2710</v>
      </c>
      <c r="E212" s="24"/>
      <c r="F212" s="22"/>
      <c r="G212" s="24">
        <v>1</v>
      </c>
      <c r="H212" s="25" t="s">
        <v>551</v>
      </c>
      <c r="I212" s="26">
        <v>42095</v>
      </c>
      <c r="J212" s="26">
        <v>42095</v>
      </c>
      <c r="K212" s="27">
        <v>3400</v>
      </c>
      <c r="L212" s="28">
        <v>1192.97</v>
      </c>
      <c r="M212" s="28">
        <v>3230</v>
      </c>
      <c r="N212" s="29">
        <v>0.67</v>
      </c>
      <c r="O212" s="28">
        <v>2160</v>
      </c>
      <c r="P212" s="34"/>
      <c r="Q212" s="31" t="s">
        <v>481</v>
      </c>
    </row>
    <row r="213" ht="15.75" customHeight="1" spans="1:17">
      <c r="A213" s="18">
        <v>206</v>
      </c>
      <c r="B213" s="32"/>
      <c r="C213" s="22" t="s">
        <v>2711</v>
      </c>
      <c r="D213" s="22" t="s">
        <v>2406</v>
      </c>
      <c r="E213" s="24"/>
      <c r="F213" s="22"/>
      <c r="G213" s="24">
        <v>1</v>
      </c>
      <c r="H213" s="25" t="s">
        <v>551</v>
      </c>
      <c r="I213" s="26">
        <v>42278</v>
      </c>
      <c r="J213" s="26">
        <v>42278</v>
      </c>
      <c r="K213" s="27">
        <v>4500</v>
      </c>
      <c r="L213" s="28">
        <v>2006.25</v>
      </c>
      <c r="M213" s="28">
        <v>4280</v>
      </c>
      <c r="N213" s="29">
        <v>0.71</v>
      </c>
      <c r="O213" s="28">
        <v>3040</v>
      </c>
      <c r="P213" s="34"/>
      <c r="Q213" s="31" t="s">
        <v>481</v>
      </c>
    </row>
    <row r="214" ht="15.75" customHeight="1" spans="1:17">
      <c r="A214" s="18">
        <v>207</v>
      </c>
      <c r="B214" s="32"/>
      <c r="C214" s="22" t="s">
        <v>2712</v>
      </c>
      <c r="D214" s="22" t="s">
        <v>2713</v>
      </c>
      <c r="E214" s="24"/>
      <c r="F214" s="22"/>
      <c r="G214" s="24">
        <v>1</v>
      </c>
      <c r="H214" s="25" t="s">
        <v>551</v>
      </c>
      <c r="I214" s="26">
        <v>42370</v>
      </c>
      <c r="J214" s="26">
        <v>42370</v>
      </c>
      <c r="K214" s="27">
        <v>5500</v>
      </c>
      <c r="L214" s="28">
        <v>2713.44</v>
      </c>
      <c r="M214" s="28">
        <v>5340</v>
      </c>
      <c r="N214" s="29">
        <v>0.73</v>
      </c>
      <c r="O214" s="28">
        <v>3900</v>
      </c>
      <c r="P214" s="34"/>
      <c r="Q214" s="31" t="s">
        <v>481</v>
      </c>
    </row>
    <row r="215" ht="15.75" customHeight="1" spans="1:17">
      <c r="A215" s="18">
        <v>208</v>
      </c>
      <c r="B215" s="32"/>
      <c r="C215" s="22" t="s">
        <v>2714</v>
      </c>
      <c r="D215" s="22" t="s">
        <v>2715</v>
      </c>
      <c r="E215" s="24"/>
      <c r="F215" s="22"/>
      <c r="G215" s="24">
        <v>1</v>
      </c>
      <c r="H215" s="25" t="s">
        <v>551</v>
      </c>
      <c r="I215" s="26">
        <v>42522</v>
      </c>
      <c r="J215" s="26">
        <v>42522</v>
      </c>
      <c r="K215" s="27">
        <v>1300</v>
      </c>
      <c r="L215" s="28">
        <v>744.34</v>
      </c>
      <c r="M215" s="28">
        <v>1260</v>
      </c>
      <c r="N215" s="29">
        <v>0.77</v>
      </c>
      <c r="O215" s="28">
        <v>970</v>
      </c>
      <c r="P215" s="34"/>
      <c r="Q215" s="31" t="s">
        <v>481</v>
      </c>
    </row>
    <row r="216" ht="15.75" customHeight="1" spans="1:17">
      <c r="A216" s="18">
        <v>209</v>
      </c>
      <c r="B216" s="32"/>
      <c r="C216" s="22" t="s">
        <v>2716</v>
      </c>
      <c r="D216" s="22" t="s">
        <v>2428</v>
      </c>
      <c r="E216" s="24" t="s">
        <v>2429</v>
      </c>
      <c r="F216" s="22"/>
      <c r="G216" s="24">
        <v>3</v>
      </c>
      <c r="H216" s="25" t="s">
        <v>551</v>
      </c>
      <c r="I216" s="26">
        <v>42826</v>
      </c>
      <c r="J216" s="26">
        <v>42826</v>
      </c>
      <c r="K216" s="27">
        <v>8400</v>
      </c>
      <c r="L216" s="28">
        <v>6139</v>
      </c>
      <c r="M216" s="28">
        <v>8400</v>
      </c>
      <c r="N216" s="29">
        <v>0.83</v>
      </c>
      <c r="O216" s="28">
        <v>6970</v>
      </c>
      <c r="P216" s="34"/>
      <c r="Q216" s="31" t="s">
        <v>481</v>
      </c>
    </row>
    <row r="217" ht="15.75" customHeight="1" spans="1:17">
      <c r="A217" s="18">
        <v>210</v>
      </c>
      <c r="B217" s="32"/>
      <c r="C217" s="22" t="s">
        <v>2717</v>
      </c>
      <c r="D217" s="22" t="s">
        <v>2566</v>
      </c>
      <c r="E217" s="24" t="s">
        <v>2567</v>
      </c>
      <c r="F217" s="22" t="s">
        <v>2568</v>
      </c>
      <c r="G217" s="24">
        <v>1</v>
      </c>
      <c r="H217" s="25" t="s">
        <v>2486</v>
      </c>
      <c r="I217" s="26">
        <v>42948</v>
      </c>
      <c r="J217" s="26">
        <v>42948</v>
      </c>
      <c r="K217" s="27">
        <v>2000</v>
      </c>
      <c r="L217" s="28">
        <v>1588.29</v>
      </c>
      <c r="M217" s="28">
        <v>1900</v>
      </c>
      <c r="N217" s="29">
        <v>0.86</v>
      </c>
      <c r="O217" s="28">
        <v>1630</v>
      </c>
      <c r="P217" s="34"/>
      <c r="Q217" s="31" t="s">
        <v>481</v>
      </c>
    </row>
    <row r="218" ht="15.75" customHeight="1" spans="1:17">
      <c r="A218" s="18">
        <v>211</v>
      </c>
      <c r="B218" s="32"/>
      <c r="C218" s="22" t="s">
        <v>2718</v>
      </c>
      <c r="D218" s="22" t="s">
        <v>2719</v>
      </c>
      <c r="E218" s="24"/>
      <c r="F218" s="22"/>
      <c r="G218" s="24">
        <v>1</v>
      </c>
      <c r="H218" s="25" t="s">
        <v>551</v>
      </c>
      <c r="I218" s="26">
        <v>42948</v>
      </c>
      <c r="J218" s="26">
        <v>42948</v>
      </c>
      <c r="K218" s="27">
        <v>4500</v>
      </c>
      <c r="L218" s="28">
        <v>3573.75</v>
      </c>
      <c r="M218" s="28">
        <v>4370</v>
      </c>
      <c r="N218" s="29">
        <v>0.86</v>
      </c>
      <c r="O218" s="28">
        <v>3760</v>
      </c>
      <c r="P218" s="34"/>
      <c r="Q218" s="31" t="s">
        <v>481</v>
      </c>
    </row>
    <row r="219" ht="15.75" customHeight="1" spans="1:17">
      <c r="A219" s="18">
        <v>212</v>
      </c>
      <c r="B219" s="32"/>
      <c r="C219" s="22" t="s">
        <v>2720</v>
      </c>
      <c r="D219" s="22" t="s">
        <v>2399</v>
      </c>
      <c r="E219" s="24"/>
      <c r="F219" s="22"/>
      <c r="G219" s="24">
        <v>1</v>
      </c>
      <c r="H219" s="25" t="s">
        <v>551</v>
      </c>
      <c r="I219" s="26">
        <v>42948</v>
      </c>
      <c r="J219" s="26">
        <v>42948</v>
      </c>
      <c r="K219" s="27">
        <v>18800</v>
      </c>
      <c r="L219" s="28">
        <v>14930.29</v>
      </c>
      <c r="M219" s="28">
        <v>18240</v>
      </c>
      <c r="N219" s="29">
        <v>0.86</v>
      </c>
      <c r="O219" s="28">
        <v>15690</v>
      </c>
      <c r="P219" s="34"/>
      <c r="Q219" s="31" t="s">
        <v>481</v>
      </c>
    </row>
    <row r="220" ht="15.75" customHeight="1" spans="1:17">
      <c r="A220" s="18">
        <v>213</v>
      </c>
      <c r="B220" s="32"/>
      <c r="C220" s="22" t="s">
        <v>2721</v>
      </c>
      <c r="D220" s="22" t="s">
        <v>2579</v>
      </c>
      <c r="E220" s="24"/>
      <c r="F220" s="22"/>
      <c r="G220" s="24">
        <v>1</v>
      </c>
      <c r="H220" s="25" t="s">
        <v>551</v>
      </c>
      <c r="I220" s="26">
        <v>42979</v>
      </c>
      <c r="J220" s="26">
        <v>42979</v>
      </c>
      <c r="K220" s="36">
        <v>2600</v>
      </c>
      <c r="L220" s="28">
        <v>2105.96</v>
      </c>
      <c r="M220" s="28">
        <v>2470</v>
      </c>
      <c r="N220" s="29">
        <v>0.8</v>
      </c>
      <c r="O220" s="28">
        <v>1980</v>
      </c>
      <c r="P220" s="34"/>
      <c r="Q220" s="31" t="s">
        <v>481</v>
      </c>
    </row>
    <row r="221" ht="15.75" customHeight="1" spans="1:17">
      <c r="A221" s="18">
        <v>214</v>
      </c>
      <c r="B221" s="32"/>
      <c r="C221" s="22" t="s">
        <v>2722</v>
      </c>
      <c r="D221" s="22" t="s">
        <v>2723</v>
      </c>
      <c r="E221" s="24"/>
      <c r="F221" s="22"/>
      <c r="G221" s="24">
        <v>1</v>
      </c>
      <c r="H221" s="25" t="s">
        <v>551</v>
      </c>
      <c r="I221" s="26">
        <v>42979</v>
      </c>
      <c r="J221" s="26">
        <v>42979</v>
      </c>
      <c r="K221" s="36">
        <v>11760</v>
      </c>
      <c r="L221" s="28">
        <v>9525.6</v>
      </c>
      <c r="M221" s="28">
        <v>11410</v>
      </c>
      <c r="N221" s="29">
        <v>0.87</v>
      </c>
      <c r="O221" s="28">
        <v>9930</v>
      </c>
      <c r="P221" s="34"/>
      <c r="Q221" s="31" t="s">
        <v>481</v>
      </c>
    </row>
    <row r="222" ht="15.75" customHeight="1" spans="1:17">
      <c r="A222" s="18">
        <v>215</v>
      </c>
      <c r="B222" s="32"/>
      <c r="C222" s="22" t="s">
        <v>2724</v>
      </c>
      <c r="D222" s="22" t="s">
        <v>2725</v>
      </c>
      <c r="E222" s="24"/>
      <c r="F222" s="22"/>
      <c r="G222" s="24">
        <v>1</v>
      </c>
      <c r="H222" s="25" t="s">
        <v>551</v>
      </c>
      <c r="I222" s="26">
        <v>43009</v>
      </c>
      <c r="J222" s="26">
        <v>43009</v>
      </c>
      <c r="K222" s="36">
        <v>3600</v>
      </c>
      <c r="L222" s="28">
        <v>2973</v>
      </c>
      <c r="M222" s="28">
        <v>3490</v>
      </c>
      <c r="N222" s="29">
        <v>0.88</v>
      </c>
      <c r="O222" s="28">
        <v>3070</v>
      </c>
      <c r="P222" s="34"/>
      <c r="Q222" s="31" t="s">
        <v>481</v>
      </c>
    </row>
    <row r="223" ht="15.75" customHeight="1" spans="1:17">
      <c r="A223" s="18">
        <v>216</v>
      </c>
      <c r="B223" s="32"/>
      <c r="C223" s="22" t="s">
        <v>2726</v>
      </c>
      <c r="D223" s="22" t="s">
        <v>2469</v>
      </c>
      <c r="E223" s="24"/>
      <c r="F223" s="22"/>
      <c r="G223" s="24">
        <v>1</v>
      </c>
      <c r="H223" s="25" t="s">
        <v>551</v>
      </c>
      <c r="I223" s="26">
        <v>43070</v>
      </c>
      <c r="J223" s="26">
        <v>43070</v>
      </c>
      <c r="K223" s="36">
        <v>14400</v>
      </c>
      <c r="L223" s="28">
        <v>12348</v>
      </c>
      <c r="M223" s="28">
        <v>14110</v>
      </c>
      <c r="N223" s="29">
        <v>0.91</v>
      </c>
      <c r="O223" s="28">
        <v>12840</v>
      </c>
      <c r="P223" s="34"/>
      <c r="Q223" s="31" t="s">
        <v>481</v>
      </c>
    </row>
    <row r="224" ht="15.75" customHeight="1" spans="1:17">
      <c r="A224" s="18">
        <v>217</v>
      </c>
      <c r="B224" s="32"/>
      <c r="C224" s="22" t="s">
        <v>2727</v>
      </c>
      <c r="D224" s="22" t="s">
        <v>2723</v>
      </c>
      <c r="E224" s="24"/>
      <c r="F224" s="22"/>
      <c r="G224" s="24">
        <v>1</v>
      </c>
      <c r="H224" s="25" t="s">
        <v>551</v>
      </c>
      <c r="I224" s="26">
        <v>43070</v>
      </c>
      <c r="J224" s="26">
        <v>43070</v>
      </c>
      <c r="K224" s="36">
        <v>5000</v>
      </c>
      <c r="L224" s="28">
        <v>4287.47</v>
      </c>
      <c r="M224" s="28">
        <v>4850</v>
      </c>
      <c r="N224" s="29">
        <v>0.89</v>
      </c>
      <c r="O224" s="28">
        <v>4320</v>
      </c>
      <c r="P224" s="34"/>
      <c r="Q224" s="31" t="s">
        <v>481</v>
      </c>
    </row>
    <row r="225" ht="15.75" customHeight="1" spans="1:17">
      <c r="A225" s="18">
        <v>218</v>
      </c>
      <c r="B225" s="32"/>
      <c r="C225" s="22" t="s">
        <v>2728</v>
      </c>
      <c r="D225" s="22" t="s">
        <v>2428</v>
      </c>
      <c r="E225" s="24"/>
      <c r="F225" s="22"/>
      <c r="G225" s="24">
        <v>1</v>
      </c>
      <c r="H225" s="25" t="s">
        <v>551</v>
      </c>
      <c r="I225" s="26">
        <v>43128</v>
      </c>
      <c r="J225" s="26">
        <v>43128</v>
      </c>
      <c r="K225" s="27">
        <v>8100</v>
      </c>
      <c r="L225" s="28">
        <v>7074</v>
      </c>
      <c r="M225" s="28">
        <v>8100</v>
      </c>
      <c r="N225" s="29">
        <v>0.9</v>
      </c>
      <c r="O225" s="28">
        <v>7290</v>
      </c>
      <c r="P225" s="34"/>
      <c r="Q225" s="31" t="s">
        <v>481</v>
      </c>
    </row>
    <row r="226" ht="15.75" customHeight="1" spans="1:17">
      <c r="A226" s="18">
        <v>219</v>
      </c>
      <c r="B226" s="32"/>
      <c r="C226" s="22" t="s">
        <v>2729</v>
      </c>
      <c r="D226" s="22" t="s">
        <v>2730</v>
      </c>
      <c r="E226" s="24"/>
      <c r="F226" s="22"/>
      <c r="G226" s="24">
        <v>1</v>
      </c>
      <c r="H226" s="25" t="s">
        <v>551</v>
      </c>
      <c r="I226" s="26">
        <v>43187</v>
      </c>
      <c r="J226" s="26">
        <v>43187</v>
      </c>
      <c r="K226" s="27">
        <v>5000</v>
      </c>
      <c r="L226" s="28">
        <v>4524.98</v>
      </c>
      <c r="M226" s="28">
        <v>5000</v>
      </c>
      <c r="N226" s="29">
        <v>0.92</v>
      </c>
      <c r="O226" s="28">
        <v>4600</v>
      </c>
      <c r="P226" s="34"/>
      <c r="Q226" s="31" t="s">
        <v>481</v>
      </c>
    </row>
    <row r="227" ht="15.75" customHeight="1" spans="1:17">
      <c r="A227" s="18">
        <v>220</v>
      </c>
      <c r="B227" s="32"/>
      <c r="C227" s="22" t="s">
        <v>2731</v>
      </c>
      <c r="D227" s="22" t="s">
        <v>2589</v>
      </c>
      <c r="E227" s="24"/>
      <c r="F227" s="22"/>
      <c r="G227" s="24">
        <v>2</v>
      </c>
      <c r="H227" s="25" t="s">
        <v>551</v>
      </c>
      <c r="I227" s="26">
        <v>43225</v>
      </c>
      <c r="J227" s="26">
        <v>43225</v>
      </c>
      <c r="K227" s="27">
        <v>8200</v>
      </c>
      <c r="L227" s="28">
        <v>7680.68</v>
      </c>
      <c r="M227" s="28">
        <v>8200</v>
      </c>
      <c r="N227" s="29">
        <v>0.93</v>
      </c>
      <c r="O227" s="28">
        <v>7630</v>
      </c>
      <c r="P227" s="34"/>
      <c r="Q227" s="31" t="s">
        <v>481</v>
      </c>
    </row>
    <row r="228" ht="15.75" customHeight="1" spans="1:17">
      <c r="A228" s="18">
        <v>221</v>
      </c>
      <c r="B228" s="32"/>
      <c r="C228" s="22" t="s">
        <v>2732</v>
      </c>
      <c r="D228" s="23" t="s">
        <v>2733</v>
      </c>
      <c r="E228" s="24"/>
      <c r="F228" s="23"/>
      <c r="G228" s="24">
        <v>2</v>
      </c>
      <c r="H228" s="25" t="s">
        <v>551</v>
      </c>
      <c r="I228" s="26">
        <v>43235</v>
      </c>
      <c r="J228" s="26">
        <v>43235</v>
      </c>
      <c r="K228" s="27">
        <v>4800</v>
      </c>
      <c r="L228" s="28">
        <v>4496</v>
      </c>
      <c r="M228" s="28">
        <v>4800</v>
      </c>
      <c r="N228" s="29">
        <v>0.91</v>
      </c>
      <c r="O228" s="28">
        <v>4370</v>
      </c>
      <c r="P228" s="30"/>
      <c r="Q228" s="31" t="s">
        <v>481</v>
      </c>
    </row>
    <row r="229" ht="15.75" customHeight="1" spans="1:17">
      <c r="A229" s="18">
        <v>222</v>
      </c>
      <c r="B229" s="32"/>
      <c r="C229" s="22" t="s">
        <v>2734</v>
      </c>
      <c r="D229" s="23" t="s">
        <v>2416</v>
      </c>
      <c r="E229" s="24"/>
      <c r="F229" s="23"/>
      <c r="G229" s="24">
        <v>1</v>
      </c>
      <c r="H229" s="25" t="s">
        <v>551</v>
      </c>
      <c r="I229" s="26">
        <v>43238</v>
      </c>
      <c r="J229" s="26">
        <v>43238</v>
      </c>
      <c r="K229" s="27">
        <v>1300</v>
      </c>
      <c r="L229" s="28">
        <v>1217.68</v>
      </c>
      <c r="M229" s="28">
        <v>1300</v>
      </c>
      <c r="N229" s="29">
        <v>0.89</v>
      </c>
      <c r="O229" s="28">
        <v>1160</v>
      </c>
      <c r="P229" s="30"/>
      <c r="Q229" s="31" t="s">
        <v>481</v>
      </c>
    </row>
    <row r="230" ht="15.75" customHeight="1" spans="1:17">
      <c r="A230" s="18">
        <v>223</v>
      </c>
      <c r="B230" s="32"/>
      <c r="C230" s="22" t="s">
        <v>2735</v>
      </c>
      <c r="D230" s="23" t="s">
        <v>2736</v>
      </c>
      <c r="E230" s="24"/>
      <c r="F230" s="23"/>
      <c r="G230" s="24">
        <v>1</v>
      </c>
      <c r="H230" s="25" t="s">
        <v>551</v>
      </c>
      <c r="I230" s="26">
        <v>43238</v>
      </c>
      <c r="J230" s="26">
        <v>43238</v>
      </c>
      <c r="K230" s="27">
        <v>1300</v>
      </c>
      <c r="L230" s="28">
        <v>1217.68</v>
      </c>
      <c r="M230" s="28">
        <v>1300</v>
      </c>
      <c r="N230" s="29">
        <v>0.91</v>
      </c>
      <c r="O230" s="28">
        <v>1180</v>
      </c>
      <c r="P230" s="30"/>
      <c r="Q230" s="31" t="s">
        <v>481</v>
      </c>
    </row>
    <row r="231" ht="15.75" customHeight="1" spans="1:17">
      <c r="A231" s="18">
        <v>224</v>
      </c>
      <c r="B231" s="32"/>
      <c r="C231" s="22" t="s">
        <v>2737</v>
      </c>
      <c r="D231" s="23" t="s">
        <v>2365</v>
      </c>
      <c r="E231" s="24"/>
      <c r="F231" s="23" t="s">
        <v>2366</v>
      </c>
      <c r="G231" s="24">
        <v>2</v>
      </c>
      <c r="H231" s="25" t="s">
        <v>551</v>
      </c>
      <c r="I231" s="26">
        <v>43238</v>
      </c>
      <c r="J231" s="26">
        <v>43238</v>
      </c>
      <c r="K231" s="27">
        <v>4800</v>
      </c>
      <c r="L231" s="28">
        <v>4496</v>
      </c>
      <c r="M231" s="28">
        <v>4800</v>
      </c>
      <c r="N231" s="29">
        <v>0.89</v>
      </c>
      <c r="O231" s="28">
        <v>4270</v>
      </c>
      <c r="P231" s="30"/>
      <c r="Q231" s="31" t="s">
        <v>481</v>
      </c>
    </row>
    <row r="232" ht="15.75" customHeight="1" spans="1:17">
      <c r="A232" s="18">
        <v>225</v>
      </c>
      <c r="B232" s="32"/>
      <c r="C232" s="22" t="s">
        <v>2738</v>
      </c>
      <c r="D232" s="23" t="s">
        <v>2449</v>
      </c>
      <c r="E232" s="24"/>
      <c r="F232" s="23"/>
      <c r="G232" s="24">
        <v>1</v>
      </c>
      <c r="H232" s="25" t="s">
        <v>551</v>
      </c>
      <c r="I232" s="26">
        <v>43238</v>
      </c>
      <c r="J232" s="26">
        <v>43238</v>
      </c>
      <c r="K232" s="35">
        <v>1900</v>
      </c>
      <c r="L232" s="28">
        <v>1779.68</v>
      </c>
      <c r="M232" s="28">
        <v>1900</v>
      </c>
      <c r="N232" s="29">
        <v>0.91</v>
      </c>
      <c r="O232" s="28">
        <v>1730</v>
      </c>
      <c r="P232" s="30"/>
      <c r="Q232" s="31" t="s">
        <v>481</v>
      </c>
    </row>
    <row r="233" ht="15.75" customHeight="1" spans="1:17">
      <c r="A233" s="18">
        <v>226</v>
      </c>
      <c r="B233" s="32"/>
      <c r="C233" s="22" t="s">
        <v>2739</v>
      </c>
      <c r="D233" s="22" t="s">
        <v>2596</v>
      </c>
      <c r="E233" s="24"/>
      <c r="F233" s="22"/>
      <c r="G233" s="24">
        <v>4</v>
      </c>
      <c r="H233" s="25" t="s">
        <v>551</v>
      </c>
      <c r="I233" s="26">
        <v>43342</v>
      </c>
      <c r="J233" s="26">
        <v>43342</v>
      </c>
      <c r="K233" s="27">
        <v>9340</v>
      </c>
      <c r="L233" s="43">
        <v>9192.12</v>
      </c>
      <c r="M233" s="28">
        <v>9340</v>
      </c>
      <c r="N233" s="29">
        <v>0.95</v>
      </c>
      <c r="O233" s="28">
        <v>8870</v>
      </c>
      <c r="P233" s="34"/>
      <c r="Q233" s="31" t="s">
        <v>481</v>
      </c>
    </row>
    <row r="234" ht="15.75" customHeight="1" spans="1:17">
      <c r="A234" s="18">
        <v>227</v>
      </c>
      <c r="B234" s="32"/>
      <c r="C234" s="22" t="s">
        <v>2740</v>
      </c>
      <c r="D234" s="22" t="s">
        <v>2741</v>
      </c>
      <c r="E234" s="24"/>
      <c r="F234" s="22"/>
      <c r="G234" s="24">
        <v>2</v>
      </c>
      <c r="H234" s="25" t="s">
        <v>551</v>
      </c>
      <c r="I234" s="26">
        <v>43342</v>
      </c>
      <c r="J234" s="26">
        <v>43342</v>
      </c>
      <c r="K234" s="27">
        <v>7524</v>
      </c>
      <c r="L234" s="43">
        <v>7404.87</v>
      </c>
      <c r="M234" s="28">
        <v>7520</v>
      </c>
      <c r="N234" s="29">
        <v>0.93</v>
      </c>
      <c r="O234" s="28">
        <v>6990</v>
      </c>
      <c r="P234" s="34"/>
      <c r="Q234" s="31" t="s">
        <v>481</v>
      </c>
    </row>
    <row r="235" ht="15.75" customHeight="1" spans="1:17">
      <c r="A235" s="18">
        <v>228</v>
      </c>
      <c r="B235" s="32"/>
      <c r="C235" s="22" t="s">
        <v>2742</v>
      </c>
      <c r="D235" s="22" t="s">
        <v>2362</v>
      </c>
      <c r="E235" s="24"/>
      <c r="F235" s="22"/>
      <c r="G235" s="24">
        <v>1</v>
      </c>
      <c r="H235" s="25" t="s">
        <v>551</v>
      </c>
      <c r="I235" s="26">
        <v>41579</v>
      </c>
      <c r="J235" s="26">
        <v>41579</v>
      </c>
      <c r="K235" s="27">
        <v>3600</v>
      </c>
      <c r="L235" s="43">
        <v>294</v>
      </c>
      <c r="M235" s="28">
        <v>3240</v>
      </c>
      <c r="N235" s="29">
        <v>0.46</v>
      </c>
      <c r="O235" s="28">
        <v>1490</v>
      </c>
      <c r="P235" s="34"/>
      <c r="Q235" s="31" t="s">
        <v>481</v>
      </c>
    </row>
    <row r="236" ht="15.75" customHeight="1" spans="1:17">
      <c r="A236" s="18">
        <v>229</v>
      </c>
      <c r="B236" s="32"/>
      <c r="C236" s="22" t="s">
        <v>2743</v>
      </c>
      <c r="D236" s="22" t="s">
        <v>2744</v>
      </c>
      <c r="E236" s="24"/>
      <c r="F236" s="22"/>
      <c r="G236" s="24">
        <v>1</v>
      </c>
      <c r="H236" s="25" t="s">
        <v>2353</v>
      </c>
      <c r="I236" s="26">
        <v>41974</v>
      </c>
      <c r="J236" s="26">
        <v>41974</v>
      </c>
      <c r="K236" s="27">
        <v>62919.7</v>
      </c>
      <c r="L236" s="43">
        <v>18089.35</v>
      </c>
      <c r="M236" s="28">
        <v>55370</v>
      </c>
      <c r="N236" s="29">
        <v>0.69</v>
      </c>
      <c r="O236" s="28">
        <v>38210</v>
      </c>
      <c r="P236" s="34"/>
      <c r="Q236" s="31" t="s">
        <v>481</v>
      </c>
    </row>
    <row r="237" ht="15.75" customHeight="1" spans="1:17">
      <c r="A237" s="18">
        <v>230</v>
      </c>
      <c r="B237" s="32"/>
      <c r="C237" s="22" t="s">
        <v>2745</v>
      </c>
      <c r="D237" s="23" t="s">
        <v>2527</v>
      </c>
      <c r="E237" s="24"/>
      <c r="F237" s="23"/>
      <c r="G237" s="24">
        <v>1</v>
      </c>
      <c r="H237" s="25" t="s">
        <v>551</v>
      </c>
      <c r="I237" s="26">
        <v>42552</v>
      </c>
      <c r="J237" s="26">
        <v>42552</v>
      </c>
      <c r="K237" s="27">
        <v>8114</v>
      </c>
      <c r="L237" s="28">
        <v>4773.78</v>
      </c>
      <c r="M237" s="28">
        <v>7710</v>
      </c>
      <c r="N237" s="29">
        <v>0.73</v>
      </c>
      <c r="O237" s="28">
        <v>5630</v>
      </c>
      <c r="P237" s="30"/>
      <c r="Q237" s="31" t="s">
        <v>481</v>
      </c>
    </row>
    <row r="238" ht="15.75" customHeight="1" spans="1:17">
      <c r="A238" s="18">
        <v>231</v>
      </c>
      <c r="B238" s="32"/>
      <c r="C238" s="22" t="s">
        <v>2746</v>
      </c>
      <c r="D238" s="23" t="s">
        <v>2747</v>
      </c>
      <c r="E238" s="24"/>
      <c r="F238" s="23"/>
      <c r="G238" s="24">
        <v>1</v>
      </c>
      <c r="H238" s="25" t="s">
        <v>551</v>
      </c>
      <c r="I238" s="26">
        <v>42705</v>
      </c>
      <c r="J238" s="26">
        <v>42705</v>
      </c>
      <c r="K238" s="27">
        <v>64519.2</v>
      </c>
      <c r="L238" s="28">
        <v>43066.65</v>
      </c>
      <c r="M238" s="28">
        <v>59360</v>
      </c>
      <c r="N238" s="29">
        <v>0.77</v>
      </c>
      <c r="O238" s="28">
        <v>45710</v>
      </c>
      <c r="P238" s="30"/>
      <c r="Q238" s="31" t="s">
        <v>481</v>
      </c>
    </row>
    <row r="239" ht="15.75" customHeight="1" spans="1:17">
      <c r="A239" s="18">
        <v>232</v>
      </c>
      <c r="B239" s="32"/>
      <c r="C239" s="22" t="s">
        <v>2748</v>
      </c>
      <c r="D239" s="23" t="s">
        <v>2749</v>
      </c>
      <c r="E239" s="24"/>
      <c r="F239" s="23"/>
      <c r="G239" s="24">
        <v>1</v>
      </c>
      <c r="H239" s="25" t="s">
        <v>551</v>
      </c>
      <c r="I239" s="26">
        <v>42705</v>
      </c>
      <c r="J239" s="26">
        <v>42705</v>
      </c>
      <c r="K239" s="27">
        <v>54060</v>
      </c>
      <c r="L239" s="28">
        <v>36085.05</v>
      </c>
      <c r="M239" s="28">
        <v>49740</v>
      </c>
      <c r="N239" s="29">
        <v>0.77</v>
      </c>
      <c r="O239" s="28">
        <v>38300</v>
      </c>
      <c r="P239" s="30"/>
      <c r="Q239" s="31" t="s">
        <v>481</v>
      </c>
    </row>
    <row r="240" ht="15.75" customHeight="1" spans="1:17">
      <c r="A240" s="18">
        <v>233</v>
      </c>
      <c r="B240" s="32"/>
      <c r="C240" s="22" t="s">
        <v>2750</v>
      </c>
      <c r="D240" s="23" t="s">
        <v>2491</v>
      </c>
      <c r="E240" s="24"/>
      <c r="F240" s="23"/>
      <c r="G240" s="24">
        <v>500</v>
      </c>
      <c r="H240" s="25" t="s">
        <v>626</v>
      </c>
      <c r="I240" s="26">
        <v>43070</v>
      </c>
      <c r="J240" s="26">
        <v>43070</v>
      </c>
      <c r="K240" s="27">
        <v>18500</v>
      </c>
      <c r="L240" s="28">
        <v>15863.72</v>
      </c>
      <c r="M240" s="28">
        <v>18000</v>
      </c>
      <c r="N240" s="29">
        <v>0.87</v>
      </c>
      <c r="O240" s="28">
        <v>15660</v>
      </c>
      <c r="P240" s="30"/>
      <c r="Q240" s="31" t="s">
        <v>481</v>
      </c>
    </row>
    <row r="241" ht="15.75" customHeight="1" spans="1:17">
      <c r="A241" s="18">
        <v>234</v>
      </c>
      <c r="B241" s="32"/>
      <c r="C241" s="22" t="s">
        <v>2751</v>
      </c>
      <c r="D241" s="23" t="s">
        <v>2752</v>
      </c>
      <c r="E241" s="24"/>
      <c r="F241" s="23"/>
      <c r="G241" s="24">
        <v>1</v>
      </c>
      <c r="H241" s="25" t="s">
        <v>2353</v>
      </c>
      <c r="I241" s="26">
        <v>43070</v>
      </c>
      <c r="J241" s="26">
        <v>43070</v>
      </c>
      <c r="K241" s="27">
        <v>42317</v>
      </c>
      <c r="L241" s="28">
        <v>36286.82</v>
      </c>
      <c r="M241" s="28">
        <v>40200</v>
      </c>
      <c r="N241" s="29">
        <v>0.92</v>
      </c>
      <c r="O241" s="28">
        <v>36980</v>
      </c>
      <c r="P241" s="30"/>
      <c r="Q241" s="31" t="s">
        <v>481</v>
      </c>
    </row>
    <row r="242" ht="15.75" customHeight="1" spans="1:17">
      <c r="A242" s="18">
        <v>235</v>
      </c>
      <c r="B242" s="32"/>
      <c r="C242" s="22" t="s">
        <v>2753</v>
      </c>
      <c r="D242" s="23" t="s">
        <v>2749</v>
      </c>
      <c r="E242" s="24" t="s">
        <v>2754</v>
      </c>
      <c r="F242" s="23"/>
      <c r="G242" s="24">
        <v>1</v>
      </c>
      <c r="H242" s="25" t="s">
        <v>2353</v>
      </c>
      <c r="I242" s="26">
        <v>43070</v>
      </c>
      <c r="J242" s="26">
        <v>43070</v>
      </c>
      <c r="K242" s="27">
        <v>42100</v>
      </c>
      <c r="L242" s="28">
        <v>36100.78</v>
      </c>
      <c r="M242" s="28">
        <v>39150</v>
      </c>
      <c r="N242" s="29">
        <v>0.87</v>
      </c>
      <c r="O242" s="28">
        <v>34060</v>
      </c>
      <c r="P242" s="30"/>
      <c r="Q242" s="31" t="s">
        <v>481</v>
      </c>
    </row>
    <row r="243" ht="15.75" customHeight="1" spans="1:17">
      <c r="A243" s="18">
        <v>236</v>
      </c>
      <c r="B243" s="32"/>
      <c r="C243" s="22" t="s">
        <v>2755</v>
      </c>
      <c r="D243" s="23" t="s">
        <v>2756</v>
      </c>
      <c r="E243" s="24"/>
      <c r="F243" s="23"/>
      <c r="G243" s="24">
        <v>1</v>
      </c>
      <c r="H243" s="25" t="s">
        <v>2353</v>
      </c>
      <c r="I243" s="26">
        <v>43070</v>
      </c>
      <c r="J243" s="26">
        <v>43070</v>
      </c>
      <c r="K243" s="27">
        <v>20160</v>
      </c>
      <c r="L243" s="28">
        <v>17287.2</v>
      </c>
      <c r="M243" s="28">
        <v>19150</v>
      </c>
      <c r="N243" s="29">
        <v>0.91</v>
      </c>
      <c r="O243" s="28">
        <v>17430</v>
      </c>
      <c r="P243" s="30"/>
      <c r="Q243" s="31" t="s">
        <v>481</v>
      </c>
    </row>
    <row r="244" ht="15.75" customHeight="1" spans="1:17">
      <c r="A244" s="18">
        <v>237</v>
      </c>
      <c r="B244" s="32"/>
      <c r="C244" s="22" t="s">
        <v>2757</v>
      </c>
      <c r="D244" s="23" t="s">
        <v>2758</v>
      </c>
      <c r="E244" s="24"/>
      <c r="F244" s="23"/>
      <c r="G244" s="24">
        <v>1</v>
      </c>
      <c r="H244" s="25" t="s">
        <v>551</v>
      </c>
      <c r="I244" s="26">
        <v>43123</v>
      </c>
      <c r="J244" s="26">
        <v>43123</v>
      </c>
      <c r="K244" s="27">
        <v>36517.8</v>
      </c>
      <c r="L244" s="28">
        <v>31892.2</v>
      </c>
      <c r="M244" s="28">
        <v>36520</v>
      </c>
      <c r="N244" s="29">
        <v>0.88</v>
      </c>
      <c r="O244" s="28">
        <v>32140</v>
      </c>
      <c r="P244" s="30"/>
      <c r="Q244" s="31" t="s">
        <v>481</v>
      </c>
    </row>
    <row r="245" ht="15.75" customHeight="1" spans="1:17">
      <c r="A245" s="18">
        <v>238</v>
      </c>
      <c r="B245" s="32"/>
      <c r="C245" s="22" t="s">
        <v>2759</v>
      </c>
      <c r="D245" s="23" t="s">
        <v>2760</v>
      </c>
      <c r="E245" s="24"/>
      <c r="F245" s="23"/>
      <c r="G245" s="24">
        <v>500</v>
      </c>
      <c r="H245" s="25" t="s">
        <v>626</v>
      </c>
      <c r="I245" s="26">
        <v>43156</v>
      </c>
      <c r="J245" s="26">
        <v>43156</v>
      </c>
      <c r="K245" s="27">
        <v>18500</v>
      </c>
      <c r="L245" s="28">
        <v>16449.56</v>
      </c>
      <c r="M245" s="28">
        <v>18000</v>
      </c>
      <c r="N245" s="29">
        <v>0.89</v>
      </c>
      <c r="O245" s="28">
        <v>16020</v>
      </c>
      <c r="P245" s="30"/>
      <c r="Q245" s="31" t="s">
        <v>481</v>
      </c>
    </row>
    <row r="246" ht="15.75" customHeight="1" spans="1:17">
      <c r="A246" s="18">
        <v>239</v>
      </c>
      <c r="B246" s="32"/>
      <c r="C246" s="22" t="s">
        <v>2761</v>
      </c>
      <c r="D246" s="23" t="s">
        <v>2504</v>
      </c>
      <c r="E246" s="24"/>
      <c r="F246" s="23"/>
      <c r="G246" s="24">
        <v>783</v>
      </c>
      <c r="H246" s="25" t="s">
        <v>551</v>
      </c>
      <c r="I246" s="26">
        <v>43169</v>
      </c>
      <c r="J246" s="26">
        <v>43169</v>
      </c>
      <c r="K246" s="27">
        <v>50268</v>
      </c>
      <c r="L246" s="28">
        <v>45492.54</v>
      </c>
      <c r="M246" s="28">
        <v>50270</v>
      </c>
      <c r="N246" s="29">
        <v>0.89</v>
      </c>
      <c r="O246" s="28">
        <v>44740</v>
      </c>
      <c r="P246" s="30"/>
      <c r="Q246" s="31" t="s">
        <v>481</v>
      </c>
    </row>
    <row r="247" ht="15.75" customHeight="1" spans="1:17">
      <c r="A247" s="18">
        <v>240</v>
      </c>
      <c r="B247" s="32"/>
      <c r="C247" s="22" t="s">
        <v>2762</v>
      </c>
      <c r="D247" s="23" t="s">
        <v>2763</v>
      </c>
      <c r="E247" s="24">
        <v>1380</v>
      </c>
      <c r="F247" s="23"/>
      <c r="G247" s="24">
        <v>100</v>
      </c>
      <c r="H247" s="25" t="s">
        <v>551</v>
      </c>
      <c r="I247" s="26">
        <v>43169</v>
      </c>
      <c r="J247" s="26">
        <v>43169</v>
      </c>
      <c r="K247" s="27">
        <v>14144</v>
      </c>
      <c r="L247" s="28">
        <v>12800.3</v>
      </c>
      <c r="M247" s="28">
        <v>14140</v>
      </c>
      <c r="N247" s="29">
        <v>0.91</v>
      </c>
      <c r="O247" s="28">
        <v>12870</v>
      </c>
      <c r="P247" s="30"/>
      <c r="Q247" s="31" t="s">
        <v>481</v>
      </c>
    </row>
    <row r="248" ht="15.75" customHeight="1" spans="1:17">
      <c r="A248" s="18">
        <v>241</v>
      </c>
      <c r="B248" s="32"/>
      <c r="C248" s="22" t="s">
        <v>2764</v>
      </c>
      <c r="D248" s="23" t="s">
        <v>2614</v>
      </c>
      <c r="E248" s="24"/>
      <c r="F248" s="23"/>
      <c r="G248" s="24">
        <v>1</v>
      </c>
      <c r="H248" s="25" t="s">
        <v>2353</v>
      </c>
      <c r="I248" s="26">
        <v>43183</v>
      </c>
      <c r="J248" s="26">
        <v>43183</v>
      </c>
      <c r="K248" s="27">
        <v>126037</v>
      </c>
      <c r="L248" s="28">
        <v>114063.46</v>
      </c>
      <c r="M248" s="28">
        <v>126040</v>
      </c>
      <c r="N248" s="29">
        <v>0.92</v>
      </c>
      <c r="O248" s="28">
        <v>115960</v>
      </c>
      <c r="P248" s="30"/>
      <c r="Q248" s="31" t="s">
        <v>481</v>
      </c>
    </row>
    <row r="249" ht="15.75" customHeight="1" spans="1:17">
      <c r="A249" s="18">
        <v>242</v>
      </c>
      <c r="B249" s="32"/>
      <c r="C249" s="22" t="s">
        <v>2765</v>
      </c>
      <c r="D249" s="23" t="s">
        <v>2766</v>
      </c>
      <c r="E249" s="24"/>
      <c r="F249" s="23"/>
      <c r="G249" s="24">
        <v>1</v>
      </c>
      <c r="H249" s="25" t="s">
        <v>2767</v>
      </c>
      <c r="I249" s="26">
        <v>43210</v>
      </c>
      <c r="J249" s="26">
        <v>43210</v>
      </c>
      <c r="K249" s="27">
        <v>1440</v>
      </c>
      <c r="L249" s="28">
        <v>1326</v>
      </c>
      <c r="M249" s="28">
        <v>1440</v>
      </c>
      <c r="N249" s="29">
        <v>0.94</v>
      </c>
      <c r="O249" s="28">
        <v>1350</v>
      </c>
      <c r="P249" s="30"/>
      <c r="Q249" s="31" t="s">
        <v>481</v>
      </c>
    </row>
    <row r="250" ht="15.75" customHeight="1" spans="1:17">
      <c r="A250" s="18">
        <v>243</v>
      </c>
      <c r="B250" s="32"/>
      <c r="C250" s="22" t="s">
        <v>2768</v>
      </c>
      <c r="D250" s="23" t="s">
        <v>2769</v>
      </c>
      <c r="E250" s="24"/>
      <c r="F250" s="23"/>
      <c r="G250" s="24">
        <v>1</v>
      </c>
      <c r="H250" s="25" t="s">
        <v>2353</v>
      </c>
      <c r="I250" s="26">
        <v>43211</v>
      </c>
      <c r="J250" s="26">
        <v>43211</v>
      </c>
      <c r="K250" s="27">
        <v>15220</v>
      </c>
      <c r="L250" s="28">
        <v>14015.1</v>
      </c>
      <c r="M250" s="28">
        <v>15220</v>
      </c>
      <c r="N250" s="29">
        <v>0.91</v>
      </c>
      <c r="O250" s="28">
        <v>13850</v>
      </c>
      <c r="P250" s="30"/>
      <c r="Q250" s="31" t="s">
        <v>481</v>
      </c>
    </row>
    <row r="251" ht="15.75" customHeight="1" spans="1:17">
      <c r="A251" s="18">
        <v>244</v>
      </c>
      <c r="B251" s="32"/>
      <c r="C251" s="22" t="s">
        <v>2770</v>
      </c>
      <c r="D251" s="23" t="s">
        <v>2771</v>
      </c>
      <c r="E251" s="24"/>
      <c r="F251" s="23"/>
      <c r="G251" s="24">
        <v>1</v>
      </c>
      <c r="H251" s="25" t="s">
        <v>2353</v>
      </c>
      <c r="I251" s="26">
        <v>43229</v>
      </c>
      <c r="J251" s="26">
        <v>43229</v>
      </c>
      <c r="K251" s="27">
        <v>21398</v>
      </c>
      <c r="L251" s="28">
        <v>20042.8</v>
      </c>
      <c r="M251" s="28">
        <v>21400</v>
      </c>
      <c r="N251" s="29">
        <v>0.93</v>
      </c>
      <c r="O251" s="28">
        <v>19900</v>
      </c>
      <c r="P251" s="30"/>
      <c r="Q251" s="31" t="s">
        <v>481</v>
      </c>
    </row>
    <row r="252" ht="15.75" customHeight="1" spans="1:17">
      <c r="A252" s="18">
        <v>245</v>
      </c>
      <c r="B252" s="32"/>
      <c r="C252" s="22" t="s">
        <v>2772</v>
      </c>
      <c r="D252" s="23" t="s">
        <v>2773</v>
      </c>
      <c r="E252" s="24"/>
      <c r="F252" s="23"/>
      <c r="G252" s="24">
        <v>1</v>
      </c>
      <c r="H252" s="25" t="s">
        <v>551</v>
      </c>
      <c r="I252" s="26">
        <v>43300</v>
      </c>
      <c r="J252" s="26">
        <v>43300</v>
      </c>
      <c r="K252" s="27">
        <v>1100</v>
      </c>
      <c r="L252" s="28">
        <v>1065.16</v>
      </c>
      <c r="M252" s="28">
        <v>1100</v>
      </c>
      <c r="N252" s="29">
        <v>0.96</v>
      </c>
      <c r="O252" s="28">
        <v>1060</v>
      </c>
      <c r="P252" s="30"/>
      <c r="Q252" s="31" t="s">
        <v>481</v>
      </c>
    </row>
    <row r="253" ht="15.75" customHeight="1" spans="1:17">
      <c r="A253" s="18">
        <v>246</v>
      </c>
      <c r="B253" s="32"/>
      <c r="C253" s="22" t="s">
        <v>2774</v>
      </c>
      <c r="D253" s="23" t="s">
        <v>2775</v>
      </c>
      <c r="E253" s="24"/>
      <c r="F253" s="22"/>
      <c r="G253" s="24">
        <v>2</v>
      </c>
      <c r="H253" s="25" t="s">
        <v>551</v>
      </c>
      <c r="I253" s="26">
        <v>43305</v>
      </c>
      <c r="J253" s="26">
        <v>43305</v>
      </c>
      <c r="K253" s="27">
        <v>4600</v>
      </c>
      <c r="L253" s="28">
        <v>4454.34</v>
      </c>
      <c r="M253" s="28">
        <v>4600</v>
      </c>
      <c r="N253" s="29">
        <v>0.93</v>
      </c>
      <c r="O253" s="28">
        <v>4280</v>
      </c>
      <c r="P253" s="34"/>
      <c r="Q253" s="31" t="s">
        <v>481</v>
      </c>
    </row>
    <row r="254" ht="15.75" customHeight="1" spans="1:17">
      <c r="A254" s="18">
        <v>247</v>
      </c>
      <c r="B254" s="32"/>
      <c r="C254" s="22" t="s">
        <v>2776</v>
      </c>
      <c r="D254" s="22" t="s">
        <v>2777</v>
      </c>
      <c r="E254" s="22"/>
      <c r="F254" s="22"/>
      <c r="G254" s="24">
        <v>1</v>
      </c>
      <c r="H254" s="25" t="s">
        <v>551</v>
      </c>
      <c r="I254" s="26">
        <v>43306</v>
      </c>
      <c r="J254" s="26">
        <v>43306</v>
      </c>
      <c r="K254" s="27">
        <v>1750</v>
      </c>
      <c r="L254" s="28">
        <v>1362.18</v>
      </c>
      <c r="M254" s="28">
        <v>1750</v>
      </c>
      <c r="N254" s="29">
        <v>0.94</v>
      </c>
      <c r="O254" s="28">
        <v>1650</v>
      </c>
      <c r="P254" s="34"/>
      <c r="Q254" s="31" t="s">
        <v>481</v>
      </c>
    </row>
    <row r="255" ht="15.75" customHeight="1" spans="1:17">
      <c r="A255" s="18">
        <v>248</v>
      </c>
      <c r="B255" s="32"/>
      <c r="C255" s="22" t="s">
        <v>2778</v>
      </c>
      <c r="D255" s="22" t="s">
        <v>2621</v>
      </c>
      <c r="E255" s="22"/>
      <c r="F255" s="22"/>
      <c r="G255" s="24">
        <v>1</v>
      </c>
      <c r="H255" s="25" t="s">
        <v>2498</v>
      </c>
      <c r="I255" s="26">
        <v>42095</v>
      </c>
      <c r="J255" s="26">
        <v>42095</v>
      </c>
      <c r="K255" s="27">
        <v>18000</v>
      </c>
      <c r="L255" s="28">
        <v>6315</v>
      </c>
      <c r="M255" s="28">
        <v>16200</v>
      </c>
      <c r="N255" s="29">
        <v>0.33</v>
      </c>
      <c r="O255" s="28">
        <v>5350</v>
      </c>
      <c r="P255" s="34"/>
      <c r="Q255" s="31" t="s">
        <v>481</v>
      </c>
    </row>
    <row r="256" ht="15.75" customHeight="1" spans="1:17">
      <c r="A256" s="18">
        <v>249</v>
      </c>
      <c r="B256" s="32"/>
      <c r="C256" s="22" t="s">
        <v>2779</v>
      </c>
      <c r="D256" s="22" t="s">
        <v>2780</v>
      </c>
      <c r="E256" s="22"/>
      <c r="F256" s="22"/>
      <c r="G256" s="24">
        <v>1</v>
      </c>
      <c r="H256" s="25" t="s">
        <v>2498</v>
      </c>
      <c r="I256" s="26">
        <v>42795</v>
      </c>
      <c r="J256" s="26">
        <v>42795</v>
      </c>
      <c r="K256" s="27">
        <v>47000</v>
      </c>
      <c r="L256" s="28">
        <v>33604.94</v>
      </c>
      <c r="M256" s="28">
        <v>44650</v>
      </c>
      <c r="N256" s="29">
        <v>0.65</v>
      </c>
      <c r="O256" s="28">
        <v>29020</v>
      </c>
      <c r="P256" s="34"/>
      <c r="Q256" s="31" t="s">
        <v>481</v>
      </c>
    </row>
    <row r="257" ht="15.75" customHeight="1" spans="1:17">
      <c r="A257" s="18">
        <v>250</v>
      </c>
      <c r="B257" s="32"/>
      <c r="C257" s="22" t="s">
        <v>2781</v>
      </c>
      <c r="D257" s="22" t="s">
        <v>2782</v>
      </c>
      <c r="E257" s="22"/>
      <c r="F257" s="22" t="s">
        <v>2783</v>
      </c>
      <c r="G257" s="24">
        <v>1</v>
      </c>
      <c r="H257" s="25" t="s">
        <v>2498</v>
      </c>
      <c r="I257" s="26">
        <v>43040</v>
      </c>
      <c r="J257" s="26">
        <v>43040</v>
      </c>
      <c r="K257" s="27">
        <v>13800</v>
      </c>
      <c r="L257" s="28">
        <v>11615</v>
      </c>
      <c r="M257" s="28">
        <v>13110</v>
      </c>
      <c r="N257" s="29">
        <v>0.77</v>
      </c>
      <c r="O257" s="28">
        <v>10090</v>
      </c>
      <c r="P257" s="34"/>
      <c r="Q257" s="31" t="s">
        <v>481</v>
      </c>
    </row>
    <row r="258" ht="15.75" customHeight="1" spans="1:17">
      <c r="A258" s="18">
        <v>251</v>
      </c>
      <c r="B258" s="32"/>
      <c r="C258" s="22" t="s">
        <v>2784</v>
      </c>
      <c r="D258" s="22" t="s">
        <v>2785</v>
      </c>
      <c r="E258" s="22"/>
      <c r="F258" s="22"/>
      <c r="G258" s="24">
        <v>1</v>
      </c>
      <c r="H258" s="25" t="s">
        <v>2498</v>
      </c>
      <c r="I258" s="26">
        <v>43131</v>
      </c>
      <c r="J258" s="26">
        <v>43131</v>
      </c>
      <c r="K258" s="27">
        <v>68000</v>
      </c>
      <c r="L258" s="28">
        <v>59386.64</v>
      </c>
      <c r="M258" s="28">
        <v>68000</v>
      </c>
      <c r="N258" s="29">
        <v>0.8</v>
      </c>
      <c r="O258" s="28">
        <v>54400</v>
      </c>
      <c r="P258" s="34"/>
      <c r="Q258" s="31" t="s">
        <v>481</v>
      </c>
    </row>
    <row r="259" ht="15.75" customHeight="1" spans="1:17">
      <c r="A259" s="18">
        <v>252</v>
      </c>
      <c r="B259" s="38"/>
      <c r="C259" s="22" t="s">
        <v>2786</v>
      </c>
      <c r="D259" s="22" t="s">
        <v>2787</v>
      </c>
      <c r="E259" s="24"/>
      <c r="F259" s="22"/>
      <c r="G259" s="24">
        <v>1</v>
      </c>
      <c r="H259" s="25" t="s">
        <v>2498</v>
      </c>
      <c r="I259" s="26">
        <v>43207</v>
      </c>
      <c r="J259" s="26">
        <v>43207</v>
      </c>
      <c r="K259" s="27">
        <v>4750</v>
      </c>
      <c r="L259" s="28">
        <v>4373.95</v>
      </c>
      <c r="M259" s="28">
        <v>4750</v>
      </c>
      <c r="N259" s="29">
        <v>0.83</v>
      </c>
      <c r="O259" s="28">
        <v>3940</v>
      </c>
      <c r="P259" s="34"/>
      <c r="Q259" s="31" t="s">
        <v>481</v>
      </c>
    </row>
    <row r="260" ht="15.75" customHeight="1" spans="1:17">
      <c r="A260" s="18">
        <v>253</v>
      </c>
      <c r="B260" s="18"/>
      <c r="C260" s="22"/>
      <c r="D260" s="39" t="s">
        <v>1326</v>
      </c>
      <c r="E260" s="24"/>
      <c r="F260" s="22"/>
      <c r="G260" s="24"/>
      <c r="H260" s="25"/>
      <c r="I260" s="26"/>
      <c r="J260" s="26"/>
      <c r="K260" s="44">
        <f>SUM(K161:K259)</f>
        <v>3476476.06</v>
      </c>
      <c r="L260" s="41">
        <f>SUM(L161:L259)</f>
        <v>2796311.86</v>
      </c>
      <c r="M260" s="41">
        <f>SUM(M161:M259)</f>
        <v>3341320</v>
      </c>
      <c r="N260" s="42"/>
      <c r="O260" s="41">
        <f>SUM(O161:O259)</f>
        <v>2705910</v>
      </c>
      <c r="P260" s="34"/>
      <c r="Q260" s="31"/>
    </row>
    <row r="261" ht="15.75" customHeight="1" spans="1:17">
      <c r="A261" s="18">
        <v>254</v>
      </c>
      <c r="B261" s="21" t="s">
        <v>2788</v>
      </c>
      <c r="C261" s="22" t="s">
        <v>2789</v>
      </c>
      <c r="D261" s="22" t="s">
        <v>2790</v>
      </c>
      <c r="E261" s="24"/>
      <c r="F261" s="22"/>
      <c r="G261" s="24">
        <v>1</v>
      </c>
      <c r="H261" s="25" t="s">
        <v>2353</v>
      </c>
      <c r="I261" s="26">
        <v>40695</v>
      </c>
      <c r="J261" s="26">
        <v>40695</v>
      </c>
      <c r="K261" s="27">
        <v>43986</v>
      </c>
      <c r="L261" s="28">
        <v>28837.72</v>
      </c>
      <c r="M261" s="28">
        <v>36070</v>
      </c>
      <c r="N261" s="29">
        <v>0.22</v>
      </c>
      <c r="O261" s="28">
        <v>7940</v>
      </c>
      <c r="P261" s="34"/>
      <c r="Q261" s="31" t="s">
        <v>482</v>
      </c>
    </row>
    <row r="262" ht="15.75" customHeight="1" spans="1:17">
      <c r="A262" s="18">
        <v>255</v>
      </c>
      <c r="B262" s="32"/>
      <c r="C262" s="22" t="s">
        <v>2791</v>
      </c>
      <c r="D262" s="22" t="s">
        <v>2792</v>
      </c>
      <c r="E262" s="24"/>
      <c r="F262" s="22"/>
      <c r="G262" s="24">
        <v>1</v>
      </c>
      <c r="H262" s="25" t="s">
        <v>551</v>
      </c>
      <c r="I262" s="26">
        <v>40969</v>
      </c>
      <c r="J262" s="26">
        <v>40969</v>
      </c>
      <c r="K262" s="27">
        <v>2984</v>
      </c>
      <c r="L262" s="28">
        <v>2062.11</v>
      </c>
      <c r="M262" s="28">
        <v>2800</v>
      </c>
      <c r="N262" s="29">
        <v>0.56</v>
      </c>
      <c r="O262" s="28">
        <v>1570</v>
      </c>
      <c r="P262" s="34"/>
      <c r="Q262" s="31" t="s">
        <v>482</v>
      </c>
    </row>
    <row r="263" ht="15.75" customHeight="1" spans="1:17">
      <c r="A263" s="18">
        <v>256</v>
      </c>
      <c r="B263" s="32"/>
      <c r="C263" s="22" t="s">
        <v>2793</v>
      </c>
      <c r="D263" s="22" t="s">
        <v>2794</v>
      </c>
      <c r="E263" s="24"/>
      <c r="F263" s="22"/>
      <c r="G263" s="24">
        <v>1</v>
      </c>
      <c r="H263" s="25" t="s">
        <v>626</v>
      </c>
      <c r="I263" s="26">
        <v>41275</v>
      </c>
      <c r="J263" s="26">
        <v>41275</v>
      </c>
      <c r="K263" s="27">
        <v>2450</v>
      </c>
      <c r="L263" s="28">
        <v>1789.69</v>
      </c>
      <c r="M263" s="28">
        <v>2080</v>
      </c>
      <c r="N263" s="29">
        <v>0.38</v>
      </c>
      <c r="O263" s="28">
        <v>790</v>
      </c>
      <c r="P263" s="34"/>
      <c r="Q263" s="31" t="s">
        <v>482</v>
      </c>
    </row>
    <row r="264" ht="15.75" customHeight="1" spans="1:17">
      <c r="A264" s="18">
        <v>257</v>
      </c>
      <c r="B264" s="32"/>
      <c r="C264" s="22" t="s">
        <v>2795</v>
      </c>
      <c r="D264" s="22" t="s">
        <v>2796</v>
      </c>
      <c r="E264" s="24"/>
      <c r="F264" s="22" t="s">
        <v>2385</v>
      </c>
      <c r="G264" s="24">
        <v>1</v>
      </c>
      <c r="H264" s="25" t="s">
        <v>2353</v>
      </c>
      <c r="I264" s="26">
        <v>42675</v>
      </c>
      <c r="J264" s="26">
        <v>42675</v>
      </c>
      <c r="K264" s="27">
        <v>114000</v>
      </c>
      <c r="L264" s="28">
        <v>104072.5</v>
      </c>
      <c r="M264" s="28">
        <v>108300</v>
      </c>
      <c r="N264" s="29">
        <v>0.83</v>
      </c>
      <c r="O264" s="28">
        <v>89890</v>
      </c>
      <c r="P264" s="34"/>
      <c r="Q264" s="31" t="s">
        <v>482</v>
      </c>
    </row>
    <row r="265" ht="15.75" customHeight="1" spans="1:17">
      <c r="A265" s="18">
        <v>258</v>
      </c>
      <c r="B265" s="32"/>
      <c r="C265" s="22" t="s">
        <v>2797</v>
      </c>
      <c r="D265" s="22" t="s">
        <v>2798</v>
      </c>
      <c r="E265" s="24"/>
      <c r="F265" s="22"/>
      <c r="G265" s="24">
        <v>1</v>
      </c>
      <c r="H265" s="25" t="s">
        <v>551</v>
      </c>
      <c r="I265" s="26">
        <v>43363</v>
      </c>
      <c r="J265" s="26">
        <v>43363</v>
      </c>
      <c r="K265" s="27">
        <v>32788</v>
      </c>
      <c r="L265" s="28">
        <v>32788</v>
      </c>
      <c r="M265" s="28">
        <v>32790</v>
      </c>
      <c r="N265" s="29">
        <v>0.97</v>
      </c>
      <c r="O265" s="28">
        <v>31810</v>
      </c>
      <c r="P265" s="34"/>
      <c r="Q265" s="31" t="s">
        <v>482</v>
      </c>
    </row>
    <row r="266" ht="15.75" customHeight="1" spans="1:17">
      <c r="A266" s="18">
        <v>259</v>
      </c>
      <c r="B266" s="32"/>
      <c r="C266" s="22" t="s">
        <v>2799</v>
      </c>
      <c r="D266" s="22" t="s">
        <v>2800</v>
      </c>
      <c r="E266" s="24"/>
      <c r="F266" s="22"/>
      <c r="G266" s="24">
        <v>1</v>
      </c>
      <c r="H266" s="25" t="s">
        <v>551</v>
      </c>
      <c r="I266" s="26">
        <v>39630</v>
      </c>
      <c r="J266" s="26">
        <v>39630</v>
      </c>
      <c r="K266" s="27">
        <v>550</v>
      </c>
      <c r="L266" s="28">
        <v>27.5</v>
      </c>
      <c r="M266" s="28">
        <v>450</v>
      </c>
      <c r="N266" s="29">
        <v>0.15</v>
      </c>
      <c r="O266" s="28">
        <v>70</v>
      </c>
      <c r="P266" s="34"/>
      <c r="Q266" s="31" t="s">
        <v>482</v>
      </c>
    </row>
    <row r="267" ht="15.75" customHeight="1" spans="1:17">
      <c r="A267" s="18">
        <v>260</v>
      </c>
      <c r="B267" s="32"/>
      <c r="C267" s="22" t="s">
        <v>2801</v>
      </c>
      <c r="D267" s="22" t="s">
        <v>2416</v>
      </c>
      <c r="E267" s="24"/>
      <c r="F267" s="22"/>
      <c r="G267" s="24">
        <v>1</v>
      </c>
      <c r="H267" s="25" t="s">
        <v>551</v>
      </c>
      <c r="I267" s="26">
        <v>39630</v>
      </c>
      <c r="J267" s="26">
        <v>39630</v>
      </c>
      <c r="K267" s="27">
        <v>2800</v>
      </c>
      <c r="L267" s="28">
        <v>140</v>
      </c>
      <c r="M267" s="28">
        <v>1680</v>
      </c>
      <c r="N267" s="29">
        <v>0.15</v>
      </c>
      <c r="O267" s="28">
        <v>250</v>
      </c>
      <c r="P267" s="34"/>
      <c r="Q267" s="31" t="s">
        <v>482</v>
      </c>
    </row>
    <row r="268" ht="15.75" customHeight="1" spans="1:17">
      <c r="A268" s="18">
        <v>261</v>
      </c>
      <c r="B268" s="32"/>
      <c r="C268" s="22" t="s">
        <v>2802</v>
      </c>
      <c r="D268" s="22" t="s">
        <v>2359</v>
      </c>
      <c r="E268" s="24"/>
      <c r="F268" s="22"/>
      <c r="G268" s="24">
        <v>1</v>
      </c>
      <c r="H268" s="25" t="s">
        <v>551</v>
      </c>
      <c r="I268" s="26">
        <v>39965</v>
      </c>
      <c r="J268" s="26">
        <v>39965</v>
      </c>
      <c r="K268" s="27">
        <v>89300</v>
      </c>
      <c r="L268" s="28">
        <v>10827.44</v>
      </c>
      <c r="M268" s="28">
        <v>77690</v>
      </c>
      <c r="N268" s="29">
        <v>0.39</v>
      </c>
      <c r="O268" s="28">
        <v>30300</v>
      </c>
      <c r="P268" s="34"/>
      <c r="Q268" s="31" t="s">
        <v>482</v>
      </c>
    </row>
    <row r="269" ht="15.75" customHeight="1" spans="1:17">
      <c r="A269" s="18">
        <v>262</v>
      </c>
      <c r="B269" s="32"/>
      <c r="C269" s="22" t="s">
        <v>2803</v>
      </c>
      <c r="D269" s="22" t="s">
        <v>2804</v>
      </c>
      <c r="E269" s="24"/>
      <c r="F269" s="22"/>
      <c r="G269" s="24">
        <v>1</v>
      </c>
      <c r="H269" s="25" t="s">
        <v>551</v>
      </c>
      <c r="I269" s="26">
        <v>39995</v>
      </c>
      <c r="J269" s="26">
        <v>39995</v>
      </c>
      <c r="K269" s="36">
        <v>5920</v>
      </c>
      <c r="L269" s="28">
        <v>764.3</v>
      </c>
      <c r="M269" s="28">
        <v>5150</v>
      </c>
      <c r="N269" s="29">
        <v>0.39</v>
      </c>
      <c r="O269" s="28">
        <v>2010</v>
      </c>
      <c r="P269" s="34"/>
      <c r="Q269" s="31" t="s">
        <v>482</v>
      </c>
    </row>
    <row r="270" ht="15.75" customHeight="1" spans="1:17">
      <c r="A270" s="18">
        <v>263</v>
      </c>
      <c r="B270" s="32"/>
      <c r="C270" s="22" t="s">
        <v>2805</v>
      </c>
      <c r="D270" s="22" t="s">
        <v>2416</v>
      </c>
      <c r="E270" s="24"/>
      <c r="F270" s="22"/>
      <c r="G270" s="24">
        <v>1</v>
      </c>
      <c r="H270" s="25" t="s">
        <v>551</v>
      </c>
      <c r="I270" s="26">
        <v>40026</v>
      </c>
      <c r="J270" s="26">
        <v>40026</v>
      </c>
      <c r="K270" s="36">
        <v>2600</v>
      </c>
      <c r="L270" s="28">
        <v>356.78</v>
      </c>
      <c r="M270" s="28">
        <v>1610</v>
      </c>
      <c r="N270" s="29">
        <v>0.15</v>
      </c>
      <c r="O270" s="28">
        <v>240</v>
      </c>
      <c r="P270" s="34"/>
      <c r="Q270" s="31" t="s">
        <v>482</v>
      </c>
    </row>
    <row r="271" ht="15.75" customHeight="1" spans="1:17">
      <c r="A271" s="18">
        <v>264</v>
      </c>
      <c r="B271" s="32"/>
      <c r="C271" s="22" t="s">
        <v>2806</v>
      </c>
      <c r="D271" s="22" t="s">
        <v>2807</v>
      </c>
      <c r="E271" s="24"/>
      <c r="F271" s="22"/>
      <c r="G271" s="24">
        <v>1</v>
      </c>
      <c r="H271" s="25" t="s">
        <v>551</v>
      </c>
      <c r="I271" s="26">
        <v>40026</v>
      </c>
      <c r="J271" s="26">
        <v>40026</v>
      </c>
      <c r="K271" s="36">
        <v>2800</v>
      </c>
      <c r="L271" s="28">
        <v>383.47</v>
      </c>
      <c r="M271" s="28">
        <v>2300</v>
      </c>
      <c r="N271" s="29">
        <v>0.15</v>
      </c>
      <c r="O271" s="28">
        <v>350</v>
      </c>
      <c r="P271" s="34"/>
      <c r="Q271" s="31" t="s">
        <v>482</v>
      </c>
    </row>
    <row r="272" ht="15.75" customHeight="1" spans="1:17">
      <c r="A272" s="18">
        <v>265</v>
      </c>
      <c r="B272" s="32"/>
      <c r="C272" s="22" t="s">
        <v>2808</v>
      </c>
      <c r="D272" s="22" t="s">
        <v>2809</v>
      </c>
      <c r="E272" s="24"/>
      <c r="F272" s="22"/>
      <c r="G272" s="24">
        <v>1</v>
      </c>
      <c r="H272" s="25" t="s">
        <v>551</v>
      </c>
      <c r="I272" s="26">
        <v>40026</v>
      </c>
      <c r="J272" s="26">
        <v>40026</v>
      </c>
      <c r="K272" s="36">
        <v>1600</v>
      </c>
      <c r="L272" s="28">
        <v>218.97</v>
      </c>
      <c r="M272" s="28">
        <v>1330</v>
      </c>
      <c r="N272" s="29">
        <v>0.15</v>
      </c>
      <c r="O272" s="28">
        <v>200</v>
      </c>
      <c r="P272" s="34"/>
      <c r="Q272" s="31" t="s">
        <v>482</v>
      </c>
    </row>
    <row r="273" ht="15.75" customHeight="1" spans="1:17">
      <c r="A273" s="18">
        <v>266</v>
      </c>
      <c r="B273" s="32"/>
      <c r="C273" s="22" t="s">
        <v>2810</v>
      </c>
      <c r="D273" s="22" t="s">
        <v>2811</v>
      </c>
      <c r="E273" s="24"/>
      <c r="F273" s="22"/>
      <c r="G273" s="24">
        <v>1</v>
      </c>
      <c r="H273" s="25" t="s">
        <v>2353</v>
      </c>
      <c r="I273" s="26">
        <v>40026</v>
      </c>
      <c r="J273" s="26">
        <v>40026</v>
      </c>
      <c r="K273" s="43">
        <v>1750</v>
      </c>
      <c r="L273" s="28">
        <v>240.35</v>
      </c>
      <c r="M273" s="28">
        <v>1890</v>
      </c>
      <c r="N273" s="29">
        <v>0.31</v>
      </c>
      <c r="O273" s="28">
        <v>590</v>
      </c>
      <c r="P273" s="34"/>
      <c r="Q273" s="31" t="s">
        <v>482</v>
      </c>
    </row>
    <row r="274" ht="15.75" customHeight="1" spans="1:17">
      <c r="A274" s="18">
        <v>267</v>
      </c>
      <c r="B274" s="32"/>
      <c r="C274" s="22" t="s">
        <v>2812</v>
      </c>
      <c r="D274" s="22" t="s">
        <v>2813</v>
      </c>
      <c r="E274" s="24"/>
      <c r="F274" s="22"/>
      <c r="G274" s="24">
        <v>1</v>
      </c>
      <c r="H274" s="25" t="s">
        <v>2353</v>
      </c>
      <c r="I274" s="26">
        <v>39814</v>
      </c>
      <c r="J274" s="26">
        <v>39814</v>
      </c>
      <c r="K274" s="27">
        <v>7200</v>
      </c>
      <c r="L274" s="28">
        <v>588</v>
      </c>
      <c r="M274" s="28">
        <v>8210</v>
      </c>
      <c r="N274" s="29">
        <v>0.36</v>
      </c>
      <c r="O274" s="28">
        <v>2960</v>
      </c>
      <c r="P274" s="34"/>
      <c r="Q274" s="31" t="s">
        <v>482</v>
      </c>
    </row>
    <row r="275" ht="15.75" customHeight="1" spans="1:17">
      <c r="A275" s="18">
        <v>268</v>
      </c>
      <c r="B275" s="32"/>
      <c r="C275" s="22" t="s">
        <v>2814</v>
      </c>
      <c r="D275" s="22" t="s">
        <v>2815</v>
      </c>
      <c r="E275" s="24"/>
      <c r="F275" s="22"/>
      <c r="G275" s="24">
        <v>1</v>
      </c>
      <c r="H275" s="25" t="s">
        <v>626</v>
      </c>
      <c r="I275" s="26">
        <v>39995</v>
      </c>
      <c r="J275" s="26">
        <v>39995</v>
      </c>
      <c r="K275" s="27">
        <v>4500</v>
      </c>
      <c r="L275" s="28">
        <v>580.7</v>
      </c>
      <c r="M275" s="28">
        <v>3510</v>
      </c>
      <c r="N275" s="29">
        <v>0.15</v>
      </c>
      <c r="O275" s="28">
        <v>530</v>
      </c>
      <c r="P275" s="34"/>
      <c r="Q275" s="31" t="s">
        <v>482</v>
      </c>
    </row>
    <row r="276" ht="15.75" customHeight="1" spans="1:17">
      <c r="A276" s="18">
        <v>269</v>
      </c>
      <c r="B276" s="32"/>
      <c r="C276" s="22" t="s">
        <v>2816</v>
      </c>
      <c r="D276" s="22" t="s">
        <v>2817</v>
      </c>
      <c r="E276" s="24"/>
      <c r="F276" s="22"/>
      <c r="G276" s="24">
        <v>1</v>
      </c>
      <c r="H276" s="25" t="s">
        <v>2353</v>
      </c>
      <c r="I276" s="26">
        <v>39784</v>
      </c>
      <c r="J276" s="26">
        <v>39784</v>
      </c>
      <c r="K276" s="27">
        <v>161500</v>
      </c>
      <c r="L276" s="28">
        <v>11910.82</v>
      </c>
      <c r="M276" s="28">
        <v>137280</v>
      </c>
      <c r="N276" s="29">
        <v>0.26</v>
      </c>
      <c r="O276" s="28">
        <v>35690</v>
      </c>
      <c r="P276" s="34"/>
      <c r="Q276" s="31" t="s">
        <v>482</v>
      </c>
    </row>
    <row r="277" ht="15.75" customHeight="1" spans="1:17">
      <c r="A277" s="18">
        <v>270</v>
      </c>
      <c r="B277" s="32"/>
      <c r="C277" s="22" t="s">
        <v>2818</v>
      </c>
      <c r="D277" s="22" t="s">
        <v>2819</v>
      </c>
      <c r="E277" s="24"/>
      <c r="F277" s="22"/>
      <c r="G277" s="24">
        <v>1</v>
      </c>
      <c r="H277" s="25" t="s">
        <v>2353</v>
      </c>
      <c r="I277" s="26">
        <v>39784</v>
      </c>
      <c r="J277" s="26">
        <v>39784</v>
      </c>
      <c r="K277" s="27">
        <v>20268</v>
      </c>
      <c r="L277" s="28">
        <v>1494.18</v>
      </c>
      <c r="M277" s="28">
        <v>19050</v>
      </c>
      <c r="N277" s="29">
        <v>0.26</v>
      </c>
      <c r="O277" s="28">
        <v>4950</v>
      </c>
      <c r="P277" s="34"/>
      <c r="Q277" s="31" t="s">
        <v>482</v>
      </c>
    </row>
    <row r="278" ht="15.75" customHeight="1" spans="1:17">
      <c r="A278" s="18">
        <v>271</v>
      </c>
      <c r="B278" s="32"/>
      <c r="C278" s="22" t="s">
        <v>2820</v>
      </c>
      <c r="D278" s="22" t="s">
        <v>2821</v>
      </c>
      <c r="E278" s="24"/>
      <c r="F278" s="22"/>
      <c r="G278" s="24">
        <v>1</v>
      </c>
      <c r="H278" s="25" t="s">
        <v>551</v>
      </c>
      <c r="I278" s="26">
        <v>39754</v>
      </c>
      <c r="J278" s="26">
        <v>39754</v>
      </c>
      <c r="K278" s="27">
        <v>5000</v>
      </c>
      <c r="L278" s="43">
        <v>329.56</v>
      </c>
      <c r="M278" s="28">
        <v>4000</v>
      </c>
      <c r="N278" s="29">
        <v>0.15</v>
      </c>
      <c r="O278" s="28">
        <v>600</v>
      </c>
      <c r="P278" s="34"/>
      <c r="Q278" s="31" t="s">
        <v>482</v>
      </c>
    </row>
    <row r="279" ht="15.75" customHeight="1" spans="1:17">
      <c r="A279" s="18">
        <v>272</v>
      </c>
      <c r="B279" s="32"/>
      <c r="C279" s="22" t="s">
        <v>2822</v>
      </c>
      <c r="D279" s="22" t="s">
        <v>2823</v>
      </c>
      <c r="E279" s="24"/>
      <c r="F279" s="22"/>
      <c r="G279" s="24">
        <v>1</v>
      </c>
      <c r="H279" s="25" t="s">
        <v>551</v>
      </c>
      <c r="I279" s="26">
        <v>39754</v>
      </c>
      <c r="J279" s="26">
        <v>39754</v>
      </c>
      <c r="K279" s="27">
        <v>12480</v>
      </c>
      <c r="L279" s="43">
        <v>821.6</v>
      </c>
      <c r="M279" s="28">
        <v>10110</v>
      </c>
      <c r="N279" s="29">
        <v>0.15</v>
      </c>
      <c r="O279" s="28">
        <v>1520</v>
      </c>
      <c r="P279" s="34"/>
      <c r="Q279" s="31" t="s">
        <v>482</v>
      </c>
    </row>
    <row r="280" ht="15.75" customHeight="1" spans="1:17">
      <c r="A280" s="18">
        <v>273</v>
      </c>
      <c r="B280" s="32"/>
      <c r="C280" s="22" t="s">
        <v>2824</v>
      </c>
      <c r="D280" s="22" t="s">
        <v>2648</v>
      </c>
      <c r="E280" s="24"/>
      <c r="F280" s="22"/>
      <c r="G280" s="24">
        <v>1</v>
      </c>
      <c r="H280" s="25" t="s">
        <v>551</v>
      </c>
      <c r="I280" s="26">
        <v>40360</v>
      </c>
      <c r="J280" s="26">
        <v>40360</v>
      </c>
      <c r="K280" s="27">
        <v>2500</v>
      </c>
      <c r="L280" s="43">
        <v>560.58</v>
      </c>
      <c r="M280" s="28">
        <v>2130</v>
      </c>
      <c r="N280" s="29">
        <v>0.15</v>
      </c>
      <c r="O280" s="28">
        <v>320</v>
      </c>
      <c r="P280" s="34"/>
      <c r="Q280" s="31" t="s">
        <v>482</v>
      </c>
    </row>
    <row r="281" ht="15.75" customHeight="1" spans="1:17">
      <c r="A281" s="18">
        <v>274</v>
      </c>
      <c r="B281" s="32"/>
      <c r="C281" s="22" t="s">
        <v>2825</v>
      </c>
      <c r="D281" s="22" t="s">
        <v>2416</v>
      </c>
      <c r="E281" s="24"/>
      <c r="F281" s="22"/>
      <c r="G281" s="24">
        <v>1</v>
      </c>
      <c r="H281" s="25" t="s">
        <v>551</v>
      </c>
      <c r="I281" s="26">
        <v>40483</v>
      </c>
      <c r="J281" s="26">
        <v>40483</v>
      </c>
      <c r="K281" s="27">
        <v>1190</v>
      </c>
      <c r="L281" s="43">
        <v>304.52</v>
      </c>
      <c r="M281" s="28">
        <v>740</v>
      </c>
      <c r="N281" s="29">
        <v>0.15</v>
      </c>
      <c r="O281" s="28">
        <v>110</v>
      </c>
      <c r="P281" s="34"/>
      <c r="Q281" s="31" t="s">
        <v>482</v>
      </c>
    </row>
    <row r="282" ht="15.75" customHeight="1" spans="1:17">
      <c r="A282" s="18">
        <v>275</v>
      </c>
      <c r="B282" s="32"/>
      <c r="C282" s="22" t="s">
        <v>2826</v>
      </c>
      <c r="D282" s="23" t="s">
        <v>2744</v>
      </c>
      <c r="E282" s="24"/>
      <c r="F282" s="23"/>
      <c r="G282" s="24">
        <v>1</v>
      </c>
      <c r="H282" s="25" t="s">
        <v>2353</v>
      </c>
      <c r="I282" s="26">
        <v>39784</v>
      </c>
      <c r="J282" s="26">
        <v>39784</v>
      </c>
      <c r="K282" s="27">
        <v>164475</v>
      </c>
      <c r="L282" s="28">
        <v>12130.47</v>
      </c>
      <c r="M282" s="28">
        <v>154610</v>
      </c>
      <c r="N282" s="29">
        <v>0.26</v>
      </c>
      <c r="O282" s="28">
        <v>40200</v>
      </c>
      <c r="P282" s="30"/>
      <c r="Q282" s="31" t="s">
        <v>482</v>
      </c>
    </row>
    <row r="283" ht="15.75" customHeight="1" spans="1:17">
      <c r="A283" s="18">
        <v>276</v>
      </c>
      <c r="B283" s="32"/>
      <c r="C283" s="22" t="s">
        <v>2827</v>
      </c>
      <c r="D283" s="23" t="s">
        <v>2828</v>
      </c>
      <c r="E283" s="24"/>
      <c r="F283" s="23"/>
      <c r="G283" s="24">
        <v>1</v>
      </c>
      <c r="H283" s="25" t="s">
        <v>551</v>
      </c>
      <c r="I283" s="26">
        <v>40391</v>
      </c>
      <c r="J283" s="26">
        <v>40391</v>
      </c>
      <c r="K283" s="27">
        <v>1520</v>
      </c>
      <c r="L283" s="28">
        <v>353.09</v>
      </c>
      <c r="M283" s="28">
        <v>1290</v>
      </c>
      <c r="N283" s="29">
        <v>0.15</v>
      </c>
      <c r="O283" s="28">
        <v>190</v>
      </c>
      <c r="P283" s="30"/>
      <c r="Q283" s="31" t="s">
        <v>482</v>
      </c>
    </row>
    <row r="284" ht="15.75" customHeight="1" spans="1:17">
      <c r="A284" s="18">
        <v>277</v>
      </c>
      <c r="B284" s="32"/>
      <c r="C284" s="22" t="s">
        <v>2829</v>
      </c>
      <c r="D284" s="23" t="s">
        <v>2830</v>
      </c>
      <c r="E284" s="24"/>
      <c r="F284" s="23"/>
      <c r="G284" s="24">
        <v>1</v>
      </c>
      <c r="H284" s="25" t="s">
        <v>551</v>
      </c>
      <c r="I284" s="26">
        <v>40391</v>
      </c>
      <c r="J284" s="26">
        <v>40391</v>
      </c>
      <c r="K284" s="27">
        <v>5112</v>
      </c>
      <c r="L284" s="28">
        <v>1186.41</v>
      </c>
      <c r="M284" s="28">
        <v>4350</v>
      </c>
      <c r="N284" s="29">
        <v>0.28</v>
      </c>
      <c r="O284" s="28">
        <v>1220</v>
      </c>
      <c r="P284" s="30"/>
      <c r="Q284" s="31" t="s">
        <v>482</v>
      </c>
    </row>
    <row r="285" ht="15.75" customHeight="1" spans="1:17">
      <c r="A285" s="18">
        <v>278</v>
      </c>
      <c r="B285" s="32"/>
      <c r="C285" s="22" t="s">
        <v>2831</v>
      </c>
      <c r="D285" s="23" t="s">
        <v>2410</v>
      </c>
      <c r="E285" s="24"/>
      <c r="F285" s="23"/>
      <c r="G285" s="24">
        <v>1</v>
      </c>
      <c r="H285" s="25" t="s">
        <v>551</v>
      </c>
      <c r="I285" s="26">
        <v>40695</v>
      </c>
      <c r="J285" s="26">
        <v>40695</v>
      </c>
      <c r="K285" s="27">
        <v>1050</v>
      </c>
      <c r="L285" s="28">
        <v>327.03</v>
      </c>
      <c r="M285" s="28">
        <v>680</v>
      </c>
      <c r="N285" s="29">
        <v>0.15</v>
      </c>
      <c r="O285" s="28">
        <v>100</v>
      </c>
      <c r="P285" s="30"/>
      <c r="Q285" s="31" t="s">
        <v>482</v>
      </c>
    </row>
    <row r="286" ht="15.75" customHeight="1" spans="1:17">
      <c r="A286" s="18">
        <v>279</v>
      </c>
      <c r="B286" s="32"/>
      <c r="C286" s="22" t="s">
        <v>2832</v>
      </c>
      <c r="D286" s="23" t="s">
        <v>2833</v>
      </c>
      <c r="E286" s="24"/>
      <c r="F286" s="23"/>
      <c r="G286" s="24">
        <v>4</v>
      </c>
      <c r="H286" s="25" t="s">
        <v>551</v>
      </c>
      <c r="I286" s="26">
        <v>40848</v>
      </c>
      <c r="J286" s="26">
        <v>40848</v>
      </c>
      <c r="K286" s="27">
        <v>8500</v>
      </c>
      <c r="L286" s="28">
        <v>2982.22</v>
      </c>
      <c r="M286" s="28">
        <v>5530</v>
      </c>
      <c r="N286" s="29">
        <v>0.15</v>
      </c>
      <c r="O286" s="28">
        <v>830</v>
      </c>
      <c r="P286" s="30"/>
      <c r="Q286" s="31" t="s">
        <v>482</v>
      </c>
    </row>
    <row r="287" ht="15.75" customHeight="1" spans="1:17">
      <c r="A287" s="18">
        <v>280</v>
      </c>
      <c r="B287" s="32"/>
      <c r="C287" s="22" t="s">
        <v>2834</v>
      </c>
      <c r="D287" s="23" t="s">
        <v>2648</v>
      </c>
      <c r="E287" s="24"/>
      <c r="F287" s="23"/>
      <c r="G287" s="24">
        <v>1</v>
      </c>
      <c r="H287" s="25" t="s">
        <v>551</v>
      </c>
      <c r="I287" s="26">
        <v>40787</v>
      </c>
      <c r="J287" s="26">
        <v>40787</v>
      </c>
      <c r="K287" s="27">
        <v>3800</v>
      </c>
      <c r="L287" s="28">
        <v>1273.28</v>
      </c>
      <c r="M287" s="28">
        <v>3270</v>
      </c>
      <c r="N287" s="29">
        <v>0.24</v>
      </c>
      <c r="O287" s="28">
        <v>780</v>
      </c>
      <c r="P287" s="30"/>
      <c r="Q287" s="31" t="s">
        <v>482</v>
      </c>
    </row>
    <row r="288" ht="15.75" customHeight="1" spans="1:17">
      <c r="A288" s="18">
        <v>281</v>
      </c>
      <c r="B288" s="32"/>
      <c r="C288" s="22" t="s">
        <v>2835</v>
      </c>
      <c r="D288" s="23" t="s">
        <v>2648</v>
      </c>
      <c r="E288" s="24"/>
      <c r="F288" s="23"/>
      <c r="G288" s="24">
        <v>1</v>
      </c>
      <c r="H288" s="25" t="s">
        <v>551</v>
      </c>
      <c r="I288" s="26">
        <v>41426</v>
      </c>
      <c r="J288" s="26">
        <v>41426</v>
      </c>
      <c r="K288" s="27">
        <v>4680</v>
      </c>
      <c r="L288" s="28">
        <v>2345.85</v>
      </c>
      <c r="M288" s="28">
        <v>4210</v>
      </c>
      <c r="N288" s="29">
        <v>0.42</v>
      </c>
      <c r="O288" s="28">
        <v>1770</v>
      </c>
      <c r="P288" s="30"/>
      <c r="Q288" s="31" t="s">
        <v>482</v>
      </c>
    </row>
    <row r="289" ht="15.75" customHeight="1" spans="1:18">
      <c r="A289" s="18">
        <v>282</v>
      </c>
      <c r="B289" s="32"/>
      <c r="C289" s="22" t="s">
        <v>2836</v>
      </c>
      <c r="D289" s="23" t="s">
        <v>2837</v>
      </c>
      <c r="E289" s="24" t="s">
        <v>2838</v>
      </c>
      <c r="F289" s="23"/>
      <c r="G289" s="24">
        <v>1</v>
      </c>
      <c r="H289" s="25" t="s">
        <v>551</v>
      </c>
      <c r="I289" s="26">
        <v>42005</v>
      </c>
      <c r="J289" s="26">
        <v>42005</v>
      </c>
      <c r="K289" s="27">
        <v>303825</v>
      </c>
      <c r="L289" s="28">
        <v>197992.68</v>
      </c>
      <c r="M289" s="28">
        <v>279520</v>
      </c>
      <c r="N289" s="29">
        <v>0.65</v>
      </c>
      <c r="O289" s="28">
        <v>181690</v>
      </c>
      <c r="P289" s="30"/>
      <c r="Q289" s="31" t="s">
        <v>482</v>
      </c>
    </row>
    <row r="290" ht="15.75" customHeight="1" spans="1:18">
      <c r="A290" s="18">
        <v>283</v>
      </c>
      <c r="B290" s="32"/>
      <c r="C290" s="22" t="s">
        <v>2839</v>
      </c>
      <c r="D290" s="23" t="s">
        <v>2421</v>
      </c>
      <c r="E290" s="24"/>
      <c r="F290" s="23"/>
      <c r="G290" s="24">
        <v>1</v>
      </c>
      <c r="H290" s="25" t="s">
        <v>551</v>
      </c>
      <c r="I290" s="26">
        <v>42614</v>
      </c>
      <c r="J290" s="26">
        <v>42614</v>
      </c>
      <c r="K290" s="27">
        <v>34800</v>
      </c>
      <c r="L290" s="28">
        <v>28188</v>
      </c>
      <c r="M290" s="28">
        <v>31320</v>
      </c>
      <c r="N290" s="29">
        <v>0.68</v>
      </c>
      <c r="O290" s="28">
        <v>21300</v>
      </c>
      <c r="P290" s="30"/>
      <c r="Q290" s="31" t="s">
        <v>482</v>
      </c>
    </row>
    <row r="291" ht="15.75" customHeight="1" spans="1:18">
      <c r="A291" s="18">
        <v>284</v>
      </c>
      <c r="B291" s="32"/>
      <c r="C291" s="22" t="s">
        <v>2840</v>
      </c>
      <c r="D291" s="23" t="s">
        <v>2841</v>
      </c>
      <c r="E291" s="24"/>
      <c r="F291" s="23"/>
      <c r="G291" s="24">
        <v>1</v>
      </c>
      <c r="H291" s="25" t="s">
        <v>2353</v>
      </c>
      <c r="I291" s="26">
        <v>42644</v>
      </c>
      <c r="J291" s="26">
        <v>42644</v>
      </c>
      <c r="K291" s="27">
        <v>188739.1</v>
      </c>
      <c r="L291" s="28">
        <v>154372.96</v>
      </c>
      <c r="M291" s="28">
        <v>171750</v>
      </c>
      <c r="N291" s="29">
        <v>0.79</v>
      </c>
      <c r="O291" s="28">
        <v>135680</v>
      </c>
      <c r="P291" s="30"/>
      <c r="Q291" s="31" t="s">
        <v>482</v>
      </c>
    </row>
    <row r="292" ht="15.75" customHeight="1" spans="1:18">
      <c r="A292" s="18">
        <v>285</v>
      </c>
      <c r="B292" s="32"/>
      <c r="C292" s="22" t="s">
        <v>2842</v>
      </c>
      <c r="D292" s="23" t="s">
        <v>2843</v>
      </c>
      <c r="E292" s="24"/>
      <c r="F292" s="23"/>
      <c r="G292" s="24">
        <v>1</v>
      </c>
      <c r="H292" s="25" t="s">
        <v>551</v>
      </c>
      <c r="I292" s="26">
        <v>42675</v>
      </c>
      <c r="J292" s="26">
        <v>42675</v>
      </c>
      <c r="K292" s="27">
        <v>15000</v>
      </c>
      <c r="L292" s="28">
        <v>12387.5</v>
      </c>
      <c r="M292" s="28">
        <v>13650</v>
      </c>
      <c r="N292" s="29">
        <v>0.8</v>
      </c>
      <c r="O292" s="28">
        <v>10920</v>
      </c>
      <c r="P292" s="30"/>
      <c r="Q292" s="31" t="s">
        <v>482</v>
      </c>
    </row>
    <row r="293" ht="15.75" customHeight="1" spans="1:18">
      <c r="A293" s="18">
        <v>286</v>
      </c>
      <c r="B293" s="32"/>
      <c r="C293" s="22" t="s">
        <v>2844</v>
      </c>
      <c r="D293" s="23" t="s">
        <v>2845</v>
      </c>
      <c r="E293" s="24"/>
      <c r="F293" s="23"/>
      <c r="G293" s="24">
        <v>1</v>
      </c>
      <c r="H293" s="25" t="s">
        <v>551</v>
      </c>
      <c r="I293" s="26">
        <v>42705</v>
      </c>
      <c r="J293" s="26">
        <v>42705</v>
      </c>
      <c r="K293" s="27">
        <v>36331.2</v>
      </c>
      <c r="L293" s="28">
        <v>30291.18</v>
      </c>
      <c r="M293" s="28">
        <v>33420</v>
      </c>
      <c r="N293" s="29">
        <v>0.77</v>
      </c>
      <c r="O293" s="28">
        <v>25730</v>
      </c>
      <c r="P293" s="30"/>
      <c r="Q293" s="31" t="s">
        <v>482</v>
      </c>
    </row>
    <row r="294" ht="15.75" customHeight="1" spans="1:18">
      <c r="A294" s="18">
        <v>287</v>
      </c>
      <c r="B294" s="32"/>
      <c r="C294" s="22" t="s">
        <v>2846</v>
      </c>
      <c r="D294" s="23" t="s">
        <v>2847</v>
      </c>
      <c r="E294" s="24"/>
      <c r="F294" s="23"/>
      <c r="G294" s="24">
        <v>1</v>
      </c>
      <c r="H294" s="25" t="s">
        <v>2353</v>
      </c>
      <c r="I294" s="26">
        <v>42705</v>
      </c>
      <c r="J294" s="26">
        <v>42705</v>
      </c>
      <c r="K294" s="27">
        <v>55120</v>
      </c>
      <c r="L294" s="28">
        <v>45956.23</v>
      </c>
      <c r="M294" s="28">
        <v>50710</v>
      </c>
      <c r="N294" s="29">
        <v>0.77</v>
      </c>
      <c r="O294" s="28">
        <v>39050</v>
      </c>
      <c r="P294" s="30"/>
      <c r="Q294" s="31" t="s">
        <v>482</v>
      </c>
    </row>
    <row r="295" ht="15.75" customHeight="1" spans="1:18">
      <c r="A295" s="18">
        <v>288</v>
      </c>
      <c r="B295" s="32"/>
      <c r="C295" s="22" t="s">
        <v>2848</v>
      </c>
      <c r="D295" s="23" t="s">
        <v>2561</v>
      </c>
      <c r="E295" s="24"/>
      <c r="F295" s="23"/>
      <c r="G295" s="24">
        <v>4</v>
      </c>
      <c r="H295" s="25" t="s">
        <v>551</v>
      </c>
      <c r="I295" s="26">
        <v>42826</v>
      </c>
      <c r="J295" s="26">
        <v>42826</v>
      </c>
      <c r="K295" s="27">
        <v>9300</v>
      </c>
      <c r="L295" s="28">
        <v>8048.29</v>
      </c>
      <c r="M295" s="28">
        <v>8840</v>
      </c>
      <c r="N295" s="29">
        <v>0.83</v>
      </c>
      <c r="O295" s="28">
        <v>7340</v>
      </c>
      <c r="P295" s="30"/>
      <c r="Q295" s="31" t="s">
        <v>482</v>
      </c>
    </row>
    <row r="296" ht="15.75" customHeight="1" spans="1:18">
      <c r="A296" s="18">
        <v>289</v>
      </c>
      <c r="B296" s="32"/>
      <c r="C296" s="22" t="s">
        <v>2849</v>
      </c>
      <c r="D296" s="23" t="s">
        <v>2850</v>
      </c>
      <c r="E296" s="24"/>
      <c r="F296" s="23"/>
      <c r="G296" s="24">
        <v>800</v>
      </c>
      <c r="H296" s="25" t="s">
        <v>626</v>
      </c>
      <c r="I296" s="26">
        <v>42887</v>
      </c>
      <c r="J296" s="26">
        <v>42887</v>
      </c>
      <c r="K296" s="27">
        <v>20000</v>
      </c>
      <c r="L296" s="28">
        <v>17625.05</v>
      </c>
      <c r="M296" s="28">
        <v>19000</v>
      </c>
      <c r="N296" s="29">
        <v>0.82</v>
      </c>
      <c r="O296" s="28">
        <v>15580</v>
      </c>
      <c r="P296" s="30"/>
      <c r="Q296" s="31" t="s">
        <v>482</v>
      </c>
    </row>
    <row r="297" ht="15.75" customHeight="1" spans="1:18">
      <c r="A297" s="18">
        <v>290</v>
      </c>
      <c r="B297" s="32"/>
      <c r="C297" s="22" t="s">
        <v>2851</v>
      </c>
      <c r="D297" s="23" t="s">
        <v>2852</v>
      </c>
      <c r="E297" s="24"/>
      <c r="F297" s="23"/>
      <c r="G297" s="24">
        <v>22</v>
      </c>
      <c r="H297" s="25" t="s">
        <v>551</v>
      </c>
      <c r="I297" s="26">
        <v>42887</v>
      </c>
      <c r="J297" s="26">
        <v>42887</v>
      </c>
      <c r="K297" s="27">
        <v>3586</v>
      </c>
      <c r="L297" s="28">
        <v>3160.15</v>
      </c>
      <c r="M297" s="28">
        <v>3410</v>
      </c>
      <c r="N297" s="29">
        <v>0.85</v>
      </c>
      <c r="O297" s="28">
        <v>2900</v>
      </c>
      <c r="P297" s="30"/>
      <c r="Q297" s="31" t="s">
        <v>482</v>
      </c>
    </row>
    <row r="298" ht="15.75" customHeight="1" spans="1:18">
      <c r="A298" s="18">
        <v>291</v>
      </c>
      <c r="B298" s="32"/>
      <c r="C298" s="22" t="s">
        <v>2853</v>
      </c>
      <c r="D298" s="23" t="s">
        <v>2657</v>
      </c>
      <c r="E298" s="24"/>
      <c r="F298" s="22"/>
      <c r="G298" s="24">
        <v>1</v>
      </c>
      <c r="H298" s="25" t="s">
        <v>551</v>
      </c>
      <c r="I298" s="26">
        <v>42887</v>
      </c>
      <c r="J298" s="26">
        <v>42887</v>
      </c>
      <c r="K298" s="27">
        <v>2000</v>
      </c>
      <c r="L298" s="28">
        <v>1762.55</v>
      </c>
      <c r="M298" s="28">
        <v>1900</v>
      </c>
      <c r="N298" s="29">
        <v>0.78</v>
      </c>
      <c r="O298" s="28">
        <v>1480</v>
      </c>
      <c r="P298" s="34"/>
      <c r="Q298" s="31" t="s">
        <v>482</v>
      </c>
    </row>
    <row r="299" ht="15.75" customHeight="1" spans="1:18">
      <c r="A299" s="18">
        <v>292</v>
      </c>
      <c r="B299" s="32"/>
      <c r="C299" s="22" t="s">
        <v>2854</v>
      </c>
      <c r="D299" s="23" t="s">
        <v>2399</v>
      </c>
      <c r="E299" s="24"/>
      <c r="F299" s="22"/>
      <c r="G299" s="24">
        <v>1</v>
      </c>
      <c r="H299" s="25" t="s">
        <v>551</v>
      </c>
      <c r="I299" s="26">
        <v>42887</v>
      </c>
      <c r="J299" s="26">
        <v>42887</v>
      </c>
      <c r="K299" s="27">
        <v>18800</v>
      </c>
      <c r="L299" s="28">
        <v>16567.55</v>
      </c>
      <c r="M299" s="28">
        <v>18240</v>
      </c>
      <c r="N299" s="29">
        <v>0.85</v>
      </c>
      <c r="O299" s="28">
        <v>15500</v>
      </c>
      <c r="P299" s="34"/>
      <c r="Q299" s="31" t="s">
        <v>482</v>
      </c>
      <c r="R299" s="37"/>
    </row>
    <row r="300" ht="15.75" customHeight="1" spans="1:18">
      <c r="A300" s="18">
        <v>293</v>
      </c>
      <c r="B300" s="32"/>
      <c r="C300" s="22" t="s">
        <v>2855</v>
      </c>
      <c r="D300" s="23" t="s">
        <v>2856</v>
      </c>
      <c r="E300" s="24"/>
      <c r="F300" s="22"/>
      <c r="G300" s="24">
        <v>1</v>
      </c>
      <c r="H300" s="25" t="s">
        <v>626</v>
      </c>
      <c r="I300" s="26">
        <v>42918</v>
      </c>
      <c r="J300" s="26">
        <v>42918</v>
      </c>
      <c r="K300" s="27">
        <v>9200</v>
      </c>
      <c r="L300" s="28">
        <v>8180.38</v>
      </c>
      <c r="M300" s="28">
        <v>8740</v>
      </c>
      <c r="N300" s="29">
        <v>0.79</v>
      </c>
      <c r="O300" s="28">
        <v>6900</v>
      </c>
      <c r="P300" s="34"/>
      <c r="Q300" s="31" t="s">
        <v>482</v>
      </c>
    </row>
    <row r="301" ht="15.75" customHeight="1" spans="1:18">
      <c r="A301" s="18">
        <v>294</v>
      </c>
      <c r="B301" s="32"/>
      <c r="C301" s="22" t="s">
        <v>2857</v>
      </c>
      <c r="D301" s="23" t="s">
        <v>2657</v>
      </c>
      <c r="E301" s="24"/>
      <c r="F301" s="22"/>
      <c r="G301" s="24">
        <v>3</v>
      </c>
      <c r="H301" s="25" t="s">
        <v>551</v>
      </c>
      <c r="I301" s="26">
        <v>42979</v>
      </c>
      <c r="J301" s="26">
        <v>42979</v>
      </c>
      <c r="K301" s="27">
        <v>6000</v>
      </c>
      <c r="L301" s="28">
        <v>5430</v>
      </c>
      <c r="M301" s="28">
        <v>5700</v>
      </c>
      <c r="N301" s="29">
        <v>0.8</v>
      </c>
      <c r="O301" s="28">
        <v>4560</v>
      </c>
      <c r="P301" s="34"/>
      <c r="Q301" s="31" t="s">
        <v>482</v>
      </c>
    </row>
    <row r="302" ht="15.75" customHeight="1" spans="1:18">
      <c r="A302" s="18">
        <v>295</v>
      </c>
      <c r="B302" s="32"/>
      <c r="C302" s="22" t="s">
        <v>2858</v>
      </c>
      <c r="D302" s="23" t="s">
        <v>2859</v>
      </c>
      <c r="E302" s="24"/>
      <c r="F302" s="22"/>
      <c r="G302" s="24">
        <v>1</v>
      </c>
      <c r="H302" s="25" t="s">
        <v>551</v>
      </c>
      <c r="I302" s="26">
        <v>42979</v>
      </c>
      <c r="J302" s="26">
        <v>42979</v>
      </c>
      <c r="K302" s="27">
        <v>32658.15</v>
      </c>
      <c r="L302" s="28">
        <v>29555.67</v>
      </c>
      <c r="M302" s="28">
        <v>31030</v>
      </c>
      <c r="N302" s="29">
        <v>0.89</v>
      </c>
      <c r="O302" s="28">
        <v>27620</v>
      </c>
      <c r="P302" s="34"/>
      <c r="Q302" s="31" t="s">
        <v>482</v>
      </c>
    </row>
    <row r="303" ht="15.75" customHeight="1" spans="1:18">
      <c r="A303" s="18">
        <v>296</v>
      </c>
      <c r="B303" s="32"/>
      <c r="C303" s="22" t="s">
        <v>2860</v>
      </c>
      <c r="D303" s="23" t="s">
        <v>2861</v>
      </c>
      <c r="E303" s="24"/>
      <c r="F303" s="22"/>
      <c r="G303" s="24">
        <v>1</v>
      </c>
      <c r="H303" s="25" t="s">
        <v>551</v>
      </c>
      <c r="I303" s="26">
        <v>43009</v>
      </c>
      <c r="J303" s="26">
        <v>43009</v>
      </c>
      <c r="K303" s="27">
        <v>11550</v>
      </c>
      <c r="L303" s="28">
        <v>10544.16</v>
      </c>
      <c r="M303" s="28">
        <v>10970</v>
      </c>
      <c r="N303" s="29">
        <v>0.88</v>
      </c>
      <c r="O303" s="28">
        <v>9650</v>
      </c>
      <c r="P303" s="34"/>
      <c r="Q303" s="31" t="s">
        <v>482</v>
      </c>
    </row>
    <row r="304" ht="15.75" customHeight="1" spans="1:18">
      <c r="A304" s="18">
        <v>297</v>
      </c>
      <c r="B304" s="32"/>
      <c r="C304" s="22" t="s">
        <v>2862</v>
      </c>
      <c r="D304" s="23" t="s">
        <v>2863</v>
      </c>
      <c r="E304" s="24"/>
      <c r="F304" s="22"/>
      <c r="G304" s="24">
        <v>1</v>
      </c>
      <c r="H304" s="25" t="s">
        <v>551</v>
      </c>
      <c r="I304" s="26">
        <v>43040</v>
      </c>
      <c r="J304" s="26">
        <v>43040</v>
      </c>
      <c r="K304" s="27">
        <v>11300</v>
      </c>
      <c r="L304" s="28">
        <v>10405.4</v>
      </c>
      <c r="M304" s="28">
        <v>11190</v>
      </c>
      <c r="N304" s="29">
        <v>0.77</v>
      </c>
      <c r="O304" s="28">
        <v>8620</v>
      </c>
      <c r="P304" s="34"/>
      <c r="Q304" s="31" t="s">
        <v>482</v>
      </c>
    </row>
    <row r="305" ht="15.75" customHeight="1" spans="1:17">
      <c r="A305" s="18">
        <v>298</v>
      </c>
      <c r="B305" s="32"/>
      <c r="C305" s="22" t="s">
        <v>2864</v>
      </c>
      <c r="D305" s="23" t="s">
        <v>2469</v>
      </c>
      <c r="E305" s="24"/>
      <c r="F305" s="22"/>
      <c r="G305" s="24">
        <v>5</v>
      </c>
      <c r="H305" s="25" t="s">
        <v>551</v>
      </c>
      <c r="I305" s="26">
        <v>43159</v>
      </c>
      <c r="J305" s="26">
        <v>43159</v>
      </c>
      <c r="K305" s="27">
        <v>36000</v>
      </c>
      <c r="L305" s="28">
        <v>32010</v>
      </c>
      <c r="M305" s="28">
        <v>36000</v>
      </c>
      <c r="N305" s="29">
        <v>0.92</v>
      </c>
      <c r="O305" s="28">
        <v>33120</v>
      </c>
      <c r="P305" s="34"/>
      <c r="Q305" s="31" t="s">
        <v>482</v>
      </c>
    </row>
    <row r="306" ht="15.75" customHeight="1" spans="1:17">
      <c r="A306" s="18">
        <v>299</v>
      </c>
      <c r="B306" s="32"/>
      <c r="C306" s="22" t="s">
        <v>2865</v>
      </c>
      <c r="D306" s="23" t="s">
        <v>2681</v>
      </c>
      <c r="E306" s="24"/>
      <c r="F306" s="22"/>
      <c r="G306" s="24">
        <v>4</v>
      </c>
      <c r="H306" s="25" t="s">
        <v>551</v>
      </c>
      <c r="I306" s="26">
        <v>43174</v>
      </c>
      <c r="J306" s="26">
        <v>43174</v>
      </c>
      <c r="K306" s="27">
        <v>23600</v>
      </c>
      <c r="L306" s="28">
        <v>22479.02</v>
      </c>
      <c r="M306" s="28">
        <v>23600</v>
      </c>
      <c r="N306" s="29">
        <v>0.92</v>
      </c>
      <c r="O306" s="28">
        <v>21710</v>
      </c>
      <c r="P306" s="34"/>
      <c r="Q306" s="31" t="s">
        <v>482</v>
      </c>
    </row>
    <row r="307" ht="15.75" customHeight="1" spans="1:17">
      <c r="A307" s="18">
        <v>300</v>
      </c>
      <c r="B307" s="32"/>
      <c r="C307" s="22" t="s">
        <v>2866</v>
      </c>
      <c r="D307" s="23" t="s">
        <v>2424</v>
      </c>
      <c r="E307" s="24"/>
      <c r="F307" s="22"/>
      <c r="G307" s="24">
        <v>3</v>
      </c>
      <c r="H307" s="25" t="s">
        <v>551</v>
      </c>
      <c r="I307" s="26">
        <v>43188</v>
      </c>
      <c r="J307" s="26">
        <v>43188</v>
      </c>
      <c r="K307" s="27">
        <v>3900</v>
      </c>
      <c r="L307" s="28">
        <v>3714.72</v>
      </c>
      <c r="M307" s="28">
        <v>3900</v>
      </c>
      <c r="N307" s="29">
        <v>0.88</v>
      </c>
      <c r="O307" s="28">
        <v>3430</v>
      </c>
      <c r="P307" s="34"/>
      <c r="Q307" s="31" t="s">
        <v>482</v>
      </c>
    </row>
    <row r="308" ht="15.75" customHeight="1" spans="1:17">
      <c r="A308" s="18">
        <v>301</v>
      </c>
      <c r="B308" s="32"/>
      <c r="C308" s="22" t="s">
        <v>2867</v>
      </c>
      <c r="D308" s="23" t="s">
        <v>2868</v>
      </c>
      <c r="E308" s="24"/>
      <c r="F308" s="22"/>
      <c r="G308" s="24">
        <v>1</v>
      </c>
      <c r="H308" s="25" t="s">
        <v>551</v>
      </c>
      <c r="I308" s="26">
        <v>43188</v>
      </c>
      <c r="J308" s="26">
        <v>43188</v>
      </c>
      <c r="K308" s="27">
        <v>2350</v>
      </c>
      <c r="L308" s="28">
        <v>2238.4</v>
      </c>
      <c r="M308" s="28">
        <v>2350</v>
      </c>
      <c r="N308" s="29">
        <v>0.9</v>
      </c>
      <c r="O308" s="28">
        <v>2120</v>
      </c>
      <c r="P308" s="34"/>
      <c r="Q308" s="31" t="s">
        <v>482</v>
      </c>
    </row>
    <row r="309" ht="15.75" customHeight="1" spans="1:17">
      <c r="A309" s="18">
        <v>302</v>
      </c>
      <c r="B309" s="32"/>
      <c r="C309" s="22" t="s">
        <v>2869</v>
      </c>
      <c r="D309" s="23" t="s">
        <v>2469</v>
      </c>
      <c r="E309" s="24"/>
      <c r="F309" s="22"/>
      <c r="G309" s="24">
        <v>5</v>
      </c>
      <c r="H309" s="25" t="s">
        <v>551</v>
      </c>
      <c r="I309" s="26">
        <v>43217</v>
      </c>
      <c r="J309" s="26">
        <v>43217</v>
      </c>
      <c r="K309" s="27">
        <v>46000</v>
      </c>
      <c r="L309" s="28">
        <v>44179.15</v>
      </c>
      <c r="M309" s="28">
        <v>46000</v>
      </c>
      <c r="N309" s="29">
        <v>0.94</v>
      </c>
      <c r="O309" s="28">
        <v>43240</v>
      </c>
      <c r="P309" s="34"/>
      <c r="Q309" s="31" t="s">
        <v>482</v>
      </c>
    </row>
    <row r="310" ht="15.75" customHeight="1" spans="1:17">
      <c r="A310" s="18">
        <v>303</v>
      </c>
      <c r="B310" s="32"/>
      <c r="C310" s="22" t="s">
        <v>2870</v>
      </c>
      <c r="D310" s="23" t="s">
        <v>2469</v>
      </c>
      <c r="E310" s="24"/>
      <c r="F310" s="22"/>
      <c r="G310" s="24">
        <v>2</v>
      </c>
      <c r="H310" s="25" t="s">
        <v>551</v>
      </c>
      <c r="I310" s="26">
        <v>43217</v>
      </c>
      <c r="J310" s="26">
        <v>43217</v>
      </c>
      <c r="K310" s="27">
        <v>14400</v>
      </c>
      <c r="L310" s="28">
        <v>13830</v>
      </c>
      <c r="M310" s="28">
        <v>14400</v>
      </c>
      <c r="N310" s="29">
        <v>0.94</v>
      </c>
      <c r="O310" s="28">
        <v>13540</v>
      </c>
      <c r="P310" s="34"/>
      <c r="Q310" s="31" t="s">
        <v>482</v>
      </c>
    </row>
    <row r="311" ht="15.75" customHeight="1" spans="1:17">
      <c r="A311" s="18">
        <v>304</v>
      </c>
      <c r="B311" s="32"/>
      <c r="C311" s="22" t="s">
        <v>2871</v>
      </c>
      <c r="D311" s="23" t="s">
        <v>2424</v>
      </c>
      <c r="E311" s="24"/>
      <c r="F311" s="22"/>
      <c r="G311" s="24">
        <v>2</v>
      </c>
      <c r="H311" s="25" t="s">
        <v>551</v>
      </c>
      <c r="I311" s="26">
        <v>43277</v>
      </c>
      <c r="J311" s="26">
        <v>43277</v>
      </c>
      <c r="K311" s="27">
        <v>3880</v>
      </c>
      <c r="L311" s="28">
        <v>3787.84</v>
      </c>
      <c r="M311" s="28">
        <v>3880</v>
      </c>
      <c r="N311" s="29">
        <v>0.9</v>
      </c>
      <c r="O311" s="28">
        <v>3490</v>
      </c>
      <c r="P311" s="34"/>
      <c r="Q311" s="31" t="s">
        <v>482</v>
      </c>
    </row>
    <row r="312" ht="15.75" customHeight="1" spans="1:17">
      <c r="A312" s="18">
        <v>305</v>
      </c>
      <c r="B312" s="32"/>
      <c r="C312" s="22" t="s">
        <v>2872</v>
      </c>
      <c r="D312" s="22" t="s">
        <v>2421</v>
      </c>
      <c r="E312" s="24"/>
      <c r="F312" s="22"/>
      <c r="G312" s="24">
        <v>2</v>
      </c>
      <c r="H312" s="25" t="s">
        <v>551</v>
      </c>
      <c r="I312" s="26">
        <v>43329</v>
      </c>
      <c r="J312" s="26">
        <v>43329</v>
      </c>
      <c r="K312" s="27">
        <v>7524</v>
      </c>
      <c r="L312" s="28">
        <v>7404.87</v>
      </c>
      <c r="M312" s="28">
        <v>7520</v>
      </c>
      <c r="N312" s="29">
        <v>0.93</v>
      </c>
      <c r="O312" s="28">
        <v>6990</v>
      </c>
      <c r="P312" s="34"/>
      <c r="Q312" s="31" t="s">
        <v>482</v>
      </c>
    </row>
    <row r="313" ht="15.75" customHeight="1" spans="1:17">
      <c r="A313" s="18">
        <v>306</v>
      </c>
      <c r="B313" s="32"/>
      <c r="C313" s="22" t="s">
        <v>2873</v>
      </c>
      <c r="D313" s="23" t="s">
        <v>2359</v>
      </c>
      <c r="E313" s="24"/>
      <c r="F313" s="22"/>
      <c r="G313" s="24">
        <v>1</v>
      </c>
      <c r="H313" s="25" t="s">
        <v>551</v>
      </c>
      <c r="I313" s="26">
        <v>43340</v>
      </c>
      <c r="J313" s="26">
        <v>43340</v>
      </c>
      <c r="K313" s="27">
        <v>92340</v>
      </c>
      <c r="L313" s="28">
        <v>30202.47</v>
      </c>
      <c r="M313" s="28">
        <v>92340</v>
      </c>
      <c r="N313" s="29">
        <v>0.96</v>
      </c>
      <c r="O313" s="28">
        <v>88650</v>
      </c>
      <c r="P313" s="34"/>
      <c r="Q313" s="31" t="s">
        <v>482</v>
      </c>
    </row>
    <row r="314" ht="15.75" customHeight="1" spans="1:17">
      <c r="A314" s="18">
        <v>307</v>
      </c>
      <c r="B314" s="32"/>
      <c r="C314" s="22" t="s">
        <v>2874</v>
      </c>
      <c r="D314" s="23" t="s">
        <v>2440</v>
      </c>
      <c r="E314" s="24"/>
      <c r="F314" s="22"/>
      <c r="G314" s="24">
        <v>1</v>
      </c>
      <c r="H314" s="25" t="s">
        <v>551</v>
      </c>
      <c r="I314" s="26">
        <v>41183</v>
      </c>
      <c r="J314" s="26">
        <v>41183</v>
      </c>
      <c r="K314" s="35">
        <v>4520</v>
      </c>
      <c r="L314" s="28">
        <v>226</v>
      </c>
      <c r="M314" s="28">
        <v>4430</v>
      </c>
      <c r="N314" s="29">
        <v>0.46</v>
      </c>
      <c r="O314" s="28">
        <v>2040</v>
      </c>
      <c r="P314" s="34"/>
      <c r="Q314" s="31" t="s">
        <v>482</v>
      </c>
    </row>
    <row r="315" ht="15.75" customHeight="1" spans="1:17">
      <c r="A315" s="18">
        <v>308</v>
      </c>
      <c r="B315" s="32"/>
      <c r="C315" s="22" t="s">
        <v>2875</v>
      </c>
      <c r="D315" s="23" t="s">
        <v>2876</v>
      </c>
      <c r="E315" s="24"/>
      <c r="F315" s="23"/>
      <c r="G315" s="24">
        <v>1</v>
      </c>
      <c r="H315" s="25" t="s">
        <v>551</v>
      </c>
      <c r="I315" s="26">
        <v>41306</v>
      </c>
      <c r="J315" s="26">
        <v>41306</v>
      </c>
      <c r="K315" s="27">
        <v>2500</v>
      </c>
      <c r="L315" s="28">
        <v>125</v>
      </c>
      <c r="M315" s="28">
        <v>2250</v>
      </c>
      <c r="N315" s="29">
        <v>0.38</v>
      </c>
      <c r="O315" s="28">
        <v>860</v>
      </c>
      <c r="P315" s="34"/>
      <c r="Q315" s="31" t="s">
        <v>482</v>
      </c>
    </row>
    <row r="316" ht="15.75" customHeight="1" spans="1:17">
      <c r="A316" s="18">
        <v>309</v>
      </c>
      <c r="B316" s="32"/>
      <c r="C316" s="22" t="s">
        <v>2877</v>
      </c>
      <c r="D316" s="23" t="s">
        <v>2570</v>
      </c>
      <c r="E316" s="24"/>
      <c r="F316" s="22"/>
      <c r="G316" s="24">
        <v>1</v>
      </c>
      <c r="H316" s="25" t="s">
        <v>551</v>
      </c>
      <c r="I316" s="26">
        <v>41487</v>
      </c>
      <c r="J316" s="26">
        <v>41487</v>
      </c>
      <c r="K316" s="27">
        <v>4500</v>
      </c>
      <c r="L316" s="28">
        <v>225</v>
      </c>
      <c r="M316" s="28">
        <v>4460</v>
      </c>
      <c r="N316" s="29">
        <v>0.53</v>
      </c>
      <c r="O316" s="28">
        <v>2360</v>
      </c>
      <c r="P316" s="34"/>
      <c r="Q316" s="31" t="s">
        <v>482</v>
      </c>
    </row>
    <row r="317" ht="15.75" customHeight="1" spans="1:17">
      <c r="A317" s="18">
        <v>310</v>
      </c>
      <c r="B317" s="32"/>
      <c r="C317" s="22" t="s">
        <v>2878</v>
      </c>
      <c r="D317" s="23" t="s">
        <v>2362</v>
      </c>
      <c r="E317" s="24"/>
      <c r="F317" s="22"/>
      <c r="G317" s="24">
        <v>1</v>
      </c>
      <c r="H317" s="25" t="s">
        <v>551</v>
      </c>
      <c r="I317" s="26">
        <v>41579</v>
      </c>
      <c r="J317" s="26">
        <v>41579</v>
      </c>
      <c r="K317" s="27">
        <v>3000</v>
      </c>
      <c r="L317" s="28">
        <v>245</v>
      </c>
      <c r="M317" s="28">
        <v>2700</v>
      </c>
      <c r="N317" s="29">
        <v>0.46</v>
      </c>
      <c r="O317" s="28">
        <v>1240</v>
      </c>
      <c r="P317" s="34"/>
      <c r="Q317" s="31" t="s">
        <v>482</v>
      </c>
    </row>
    <row r="318" ht="15.75" customHeight="1" spans="1:17">
      <c r="A318" s="18">
        <v>311</v>
      </c>
      <c r="B318" s="32"/>
      <c r="C318" s="22" t="s">
        <v>2879</v>
      </c>
      <c r="D318" s="23" t="s">
        <v>2449</v>
      </c>
      <c r="E318" s="24" t="s">
        <v>2880</v>
      </c>
      <c r="F318" s="22"/>
      <c r="G318" s="24">
        <v>1</v>
      </c>
      <c r="H318" s="25" t="s">
        <v>551</v>
      </c>
      <c r="I318" s="26">
        <v>41730</v>
      </c>
      <c r="J318" s="26">
        <v>41730</v>
      </c>
      <c r="K318" s="36">
        <v>2200</v>
      </c>
      <c r="L318" s="28">
        <v>354.01</v>
      </c>
      <c r="M318" s="28">
        <v>2110</v>
      </c>
      <c r="N318" s="29">
        <v>0.5</v>
      </c>
      <c r="O318" s="28">
        <v>1060</v>
      </c>
      <c r="P318" s="34"/>
      <c r="Q318" s="31" t="s">
        <v>482</v>
      </c>
    </row>
    <row r="319" ht="15.75" customHeight="1" spans="1:17">
      <c r="A319" s="18">
        <v>312</v>
      </c>
      <c r="B319" s="32"/>
      <c r="C319" s="22" t="s">
        <v>2881</v>
      </c>
      <c r="D319" s="22" t="s">
        <v>2506</v>
      </c>
      <c r="E319" s="24"/>
      <c r="F319" s="22"/>
      <c r="G319" s="24">
        <v>1</v>
      </c>
      <c r="H319" s="25" t="s">
        <v>551</v>
      </c>
      <c r="I319" s="26">
        <v>41730</v>
      </c>
      <c r="J319" s="26">
        <v>41730</v>
      </c>
      <c r="K319" s="36">
        <v>1600</v>
      </c>
      <c r="L319" s="28">
        <v>257.51</v>
      </c>
      <c r="M319" s="28">
        <v>1540</v>
      </c>
      <c r="N319" s="29">
        <v>0.5</v>
      </c>
      <c r="O319" s="28">
        <v>770</v>
      </c>
      <c r="P319" s="34"/>
      <c r="Q319" s="31" t="s">
        <v>482</v>
      </c>
    </row>
    <row r="320" ht="15.75" customHeight="1" spans="1:17">
      <c r="A320" s="18">
        <v>313</v>
      </c>
      <c r="B320" s="32"/>
      <c r="C320" s="22" t="s">
        <v>2882</v>
      </c>
      <c r="D320" s="23" t="s">
        <v>2883</v>
      </c>
      <c r="E320" s="24"/>
      <c r="F320" s="22"/>
      <c r="G320" s="24">
        <v>1</v>
      </c>
      <c r="H320" s="25" t="s">
        <v>551</v>
      </c>
      <c r="I320" s="26">
        <v>41760</v>
      </c>
      <c r="J320" s="26">
        <v>41760</v>
      </c>
      <c r="K320" s="36">
        <v>1500</v>
      </c>
      <c r="L320" s="28">
        <v>265</v>
      </c>
      <c r="M320" s="28">
        <v>1440</v>
      </c>
      <c r="N320" s="29">
        <v>0.51</v>
      </c>
      <c r="O320" s="28">
        <v>730</v>
      </c>
      <c r="P320" s="34"/>
      <c r="Q320" s="31" t="s">
        <v>482</v>
      </c>
    </row>
    <row r="321" ht="15.75" customHeight="1" spans="1:17">
      <c r="A321" s="18">
        <v>314</v>
      </c>
      <c r="B321" s="32"/>
      <c r="C321" s="22" t="s">
        <v>2884</v>
      </c>
      <c r="D321" s="23" t="s">
        <v>2648</v>
      </c>
      <c r="E321" s="24"/>
      <c r="F321" s="22"/>
      <c r="G321" s="24">
        <v>1</v>
      </c>
      <c r="H321" s="25" t="s">
        <v>551</v>
      </c>
      <c r="I321" s="26">
        <v>41821</v>
      </c>
      <c r="J321" s="26">
        <v>41821</v>
      </c>
      <c r="K321" s="36">
        <v>2180</v>
      </c>
      <c r="L321" s="28">
        <v>454</v>
      </c>
      <c r="M321" s="28">
        <v>2090</v>
      </c>
      <c r="N321" s="29">
        <v>0.52</v>
      </c>
      <c r="O321" s="28">
        <v>1090</v>
      </c>
      <c r="P321" s="34"/>
      <c r="Q321" s="31" t="s">
        <v>482</v>
      </c>
    </row>
    <row r="322" ht="15.75" customHeight="1" spans="1:17">
      <c r="A322" s="18">
        <v>315</v>
      </c>
      <c r="B322" s="32"/>
      <c r="C322" s="22" t="s">
        <v>2885</v>
      </c>
      <c r="D322" s="22" t="s">
        <v>2362</v>
      </c>
      <c r="E322" s="24"/>
      <c r="F322" s="22"/>
      <c r="G322" s="24">
        <v>1</v>
      </c>
      <c r="H322" s="25" t="s">
        <v>551</v>
      </c>
      <c r="I322" s="26">
        <v>41852</v>
      </c>
      <c r="J322" s="26">
        <v>41852</v>
      </c>
      <c r="K322" s="36">
        <v>1800</v>
      </c>
      <c r="L322" s="28">
        <v>403.5</v>
      </c>
      <c r="M322" s="28">
        <v>1730</v>
      </c>
      <c r="N322" s="29">
        <v>0.53</v>
      </c>
      <c r="O322" s="28">
        <v>920</v>
      </c>
      <c r="P322" s="34"/>
      <c r="Q322" s="31" t="s">
        <v>482</v>
      </c>
    </row>
    <row r="323" ht="15.75" customHeight="1" spans="1:17">
      <c r="A323" s="18">
        <v>316</v>
      </c>
      <c r="B323" s="32"/>
      <c r="C323" s="22" t="s">
        <v>2886</v>
      </c>
      <c r="D323" s="22" t="s">
        <v>2410</v>
      </c>
      <c r="E323" s="24"/>
      <c r="F323" s="22"/>
      <c r="G323" s="24">
        <v>1</v>
      </c>
      <c r="H323" s="25" t="s">
        <v>551</v>
      </c>
      <c r="I323" s="26">
        <v>41852</v>
      </c>
      <c r="J323" s="26">
        <v>41852</v>
      </c>
      <c r="K323" s="27">
        <v>1350</v>
      </c>
      <c r="L323" s="28">
        <v>302.38</v>
      </c>
      <c r="M323" s="28">
        <v>1080</v>
      </c>
      <c r="N323" s="29">
        <v>0.41</v>
      </c>
      <c r="O323" s="28">
        <v>440</v>
      </c>
      <c r="P323" s="34"/>
      <c r="Q323" s="31" t="s">
        <v>482</v>
      </c>
    </row>
    <row r="324" ht="15.75" customHeight="1" spans="1:17">
      <c r="A324" s="18">
        <v>317</v>
      </c>
      <c r="B324" s="32"/>
      <c r="C324" s="22" t="s">
        <v>2887</v>
      </c>
      <c r="D324" s="22" t="s">
        <v>2888</v>
      </c>
      <c r="E324" s="24"/>
      <c r="F324" s="22" t="s">
        <v>2366</v>
      </c>
      <c r="G324" s="24">
        <v>1</v>
      </c>
      <c r="H324" s="25" t="s">
        <v>551</v>
      </c>
      <c r="I324" s="26">
        <v>41852</v>
      </c>
      <c r="J324" s="26">
        <v>41852</v>
      </c>
      <c r="K324" s="27">
        <v>4600</v>
      </c>
      <c r="L324" s="28">
        <v>1031.33</v>
      </c>
      <c r="M324" s="28">
        <v>3680</v>
      </c>
      <c r="N324" s="29">
        <v>0.41</v>
      </c>
      <c r="O324" s="28">
        <v>1510</v>
      </c>
      <c r="P324" s="34"/>
      <c r="Q324" s="31" t="s">
        <v>482</v>
      </c>
    </row>
    <row r="325" ht="15.75" customHeight="1" spans="1:17">
      <c r="A325" s="18">
        <v>318</v>
      </c>
      <c r="B325" s="32"/>
      <c r="C325" s="22" t="s">
        <v>2889</v>
      </c>
      <c r="D325" s="23" t="s">
        <v>2506</v>
      </c>
      <c r="E325" s="24" t="s">
        <v>2890</v>
      </c>
      <c r="F325" s="22"/>
      <c r="G325" s="24">
        <v>3</v>
      </c>
      <c r="H325" s="25" t="s">
        <v>551</v>
      </c>
      <c r="I325" s="26">
        <v>41944</v>
      </c>
      <c r="J325" s="26">
        <v>41944</v>
      </c>
      <c r="K325" s="27">
        <v>5100</v>
      </c>
      <c r="L325" s="28">
        <v>1385.5</v>
      </c>
      <c r="M325" s="28">
        <v>4900</v>
      </c>
      <c r="N325" s="29">
        <v>0.56</v>
      </c>
      <c r="O325" s="28">
        <v>2740</v>
      </c>
      <c r="P325" s="34"/>
      <c r="Q325" s="31" t="s">
        <v>482</v>
      </c>
    </row>
    <row r="326" ht="15.75" customHeight="1" spans="1:17">
      <c r="A326" s="18">
        <v>319</v>
      </c>
      <c r="B326" s="32"/>
      <c r="C326" s="22" t="s">
        <v>2891</v>
      </c>
      <c r="D326" s="22" t="s">
        <v>2506</v>
      </c>
      <c r="E326" s="22" t="s">
        <v>2892</v>
      </c>
      <c r="F326" s="22"/>
      <c r="G326" s="24">
        <v>1</v>
      </c>
      <c r="H326" s="25" t="s">
        <v>551</v>
      </c>
      <c r="I326" s="26">
        <v>41944</v>
      </c>
      <c r="J326" s="26">
        <v>41944</v>
      </c>
      <c r="K326" s="27">
        <v>1300</v>
      </c>
      <c r="L326" s="28">
        <v>353.32</v>
      </c>
      <c r="M326" s="28">
        <v>1250</v>
      </c>
      <c r="N326" s="29">
        <v>0.56</v>
      </c>
      <c r="O326" s="28">
        <v>700</v>
      </c>
      <c r="P326" s="34"/>
      <c r="Q326" s="31" t="s">
        <v>482</v>
      </c>
    </row>
    <row r="327" ht="15.75" customHeight="1" spans="1:17">
      <c r="A327" s="18">
        <v>320</v>
      </c>
      <c r="B327" s="32"/>
      <c r="C327" s="22" t="s">
        <v>2893</v>
      </c>
      <c r="D327" s="22" t="s">
        <v>2365</v>
      </c>
      <c r="E327" s="24"/>
      <c r="F327" s="22" t="s">
        <v>2366</v>
      </c>
      <c r="G327" s="24">
        <v>2</v>
      </c>
      <c r="H327" s="25" t="s">
        <v>551</v>
      </c>
      <c r="I327" s="26">
        <v>42005</v>
      </c>
      <c r="J327" s="26">
        <v>42005</v>
      </c>
      <c r="K327" s="27">
        <v>4640</v>
      </c>
      <c r="L327" s="28">
        <v>1407.32</v>
      </c>
      <c r="M327" s="28">
        <v>3940</v>
      </c>
      <c r="N327" s="29">
        <v>0.48</v>
      </c>
      <c r="O327" s="28">
        <v>1890</v>
      </c>
      <c r="P327" s="34"/>
      <c r="Q327" s="31" t="s">
        <v>482</v>
      </c>
    </row>
    <row r="328" ht="15.75" customHeight="1" spans="1:17">
      <c r="A328" s="18">
        <v>321</v>
      </c>
      <c r="B328" s="32"/>
      <c r="C328" s="22" t="s">
        <v>2894</v>
      </c>
      <c r="D328" s="22" t="s">
        <v>2428</v>
      </c>
      <c r="E328" s="22"/>
      <c r="F328" s="22"/>
      <c r="G328" s="24">
        <v>1</v>
      </c>
      <c r="H328" s="25" t="s">
        <v>551</v>
      </c>
      <c r="I328" s="26">
        <v>42036</v>
      </c>
      <c r="J328" s="26">
        <v>42036</v>
      </c>
      <c r="K328" s="27">
        <v>1800</v>
      </c>
      <c r="L328" s="28">
        <v>574.5</v>
      </c>
      <c r="M328" s="28">
        <v>1710</v>
      </c>
      <c r="N328" s="29">
        <v>0.65</v>
      </c>
      <c r="O328" s="28">
        <v>1110</v>
      </c>
      <c r="P328" s="34"/>
      <c r="Q328" s="31" t="s">
        <v>482</v>
      </c>
    </row>
    <row r="329" ht="15.75" customHeight="1" spans="1:17">
      <c r="A329" s="18">
        <v>322</v>
      </c>
      <c r="B329" s="32"/>
      <c r="C329" s="22" t="s">
        <v>2895</v>
      </c>
      <c r="D329" s="22" t="s">
        <v>2362</v>
      </c>
      <c r="E329" s="22" t="s">
        <v>2555</v>
      </c>
      <c r="F329" s="22"/>
      <c r="G329" s="24">
        <v>1</v>
      </c>
      <c r="H329" s="25" t="s">
        <v>551</v>
      </c>
      <c r="I329" s="26">
        <v>42064</v>
      </c>
      <c r="J329" s="26">
        <v>42064</v>
      </c>
      <c r="K329" s="27">
        <v>2800</v>
      </c>
      <c r="L329" s="28">
        <v>938.14</v>
      </c>
      <c r="M329" s="28">
        <v>2550</v>
      </c>
      <c r="N329" s="29">
        <v>0.59</v>
      </c>
      <c r="O329" s="28">
        <v>1500</v>
      </c>
      <c r="P329" s="34"/>
      <c r="Q329" s="31" t="s">
        <v>482</v>
      </c>
    </row>
    <row r="330" ht="15.75" customHeight="1" spans="1:17">
      <c r="A330" s="18">
        <v>323</v>
      </c>
      <c r="B330" s="32"/>
      <c r="C330" s="22" t="s">
        <v>2896</v>
      </c>
      <c r="D330" s="22" t="s">
        <v>2410</v>
      </c>
      <c r="E330" s="22"/>
      <c r="F330" s="22"/>
      <c r="G330" s="24">
        <v>1</v>
      </c>
      <c r="H330" s="25" t="s">
        <v>551</v>
      </c>
      <c r="I330" s="26">
        <v>42095</v>
      </c>
      <c r="J330" s="26">
        <v>42095</v>
      </c>
      <c r="K330" s="27">
        <v>2730</v>
      </c>
      <c r="L330" s="28">
        <v>957.57</v>
      </c>
      <c r="M330" s="28">
        <v>2320</v>
      </c>
      <c r="N330" s="29">
        <v>0.5</v>
      </c>
      <c r="O330" s="28">
        <v>1160</v>
      </c>
      <c r="P330" s="34"/>
      <c r="Q330" s="31" t="s">
        <v>482</v>
      </c>
    </row>
    <row r="331" ht="15.75" customHeight="1" spans="1:17">
      <c r="A331" s="18">
        <v>324</v>
      </c>
      <c r="B331" s="32"/>
      <c r="C331" s="22" t="s">
        <v>2897</v>
      </c>
      <c r="D331" s="22" t="s">
        <v>2362</v>
      </c>
      <c r="E331" s="22"/>
      <c r="F331" s="22"/>
      <c r="G331" s="24">
        <v>1</v>
      </c>
      <c r="H331" s="25" t="s">
        <v>551</v>
      </c>
      <c r="I331" s="26">
        <v>42125</v>
      </c>
      <c r="J331" s="26">
        <v>42125</v>
      </c>
      <c r="K331" s="27">
        <v>4050</v>
      </c>
      <c r="L331" s="28">
        <v>1484.8</v>
      </c>
      <c r="M331" s="28">
        <v>3690</v>
      </c>
      <c r="N331" s="29">
        <v>0.61</v>
      </c>
      <c r="O331" s="28">
        <v>2250</v>
      </c>
      <c r="P331" s="34"/>
      <c r="Q331" s="31" t="s">
        <v>482</v>
      </c>
    </row>
    <row r="332" ht="15.75" customHeight="1" spans="1:17">
      <c r="A332" s="18">
        <v>325</v>
      </c>
      <c r="B332" s="32"/>
      <c r="C332" s="22" t="s">
        <v>2898</v>
      </c>
      <c r="D332" s="22" t="s">
        <v>2863</v>
      </c>
      <c r="E332" s="22"/>
      <c r="F332" s="22" t="s">
        <v>2899</v>
      </c>
      <c r="G332" s="24">
        <v>1</v>
      </c>
      <c r="H332" s="25" t="s">
        <v>551</v>
      </c>
      <c r="I332" s="26">
        <v>42125</v>
      </c>
      <c r="J332" s="26">
        <v>42125</v>
      </c>
      <c r="K332" s="27">
        <v>18500</v>
      </c>
      <c r="L332" s="28">
        <v>6783.2</v>
      </c>
      <c r="M332" s="28">
        <v>17950</v>
      </c>
      <c r="N332" s="29">
        <v>0.35</v>
      </c>
      <c r="O332" s="28">
        <v>6280</v>
      </c>
      <c r="P332" s="34"/>
      <c r="Q332" s="31" t="s">
        <v>482</v>
      </c>
    </row>
    <row r="333" ht="15.75" customHeight="1" spans="1:17">
      <c r="A333" s="18">
        <v>326</v>
      </c>
      <c r="B333" s="32"/>
      <c r="C333" s="22" t="s">
        <v>2900</v>
      </c>
      <c r="D333" s="22" t="s">
        <v>2901</v>
      </c>
      <c r="E333" s="22"/>
      <c r="F333" s="22"/>
      <c r="G333" s="24">
        <v>1</v>
      </c>
      <c r="H333" s="25" t="s">
        <v>551</v>
      </c>
      <c r="I333" s="26">
        <v>42292</v>
      </c>
      <c r="J333" s="26">
        <v>42292</v>
      </c>
      <c r="K333" s="27">
        <v>9176</v>
      </c>
      <c r="L333" s="28">
        <v>4090.85</v>
      </c>
      <c r="M333" s="28">
        <v>8260</v>
      </c>
      <c r="N333" s="29">
        <v>0.71</v>
      </c>
      <c r="O333" s="28">
        <v>5860</v>
      </c>
      <c r="P333" s="34"/>
      <c r="Q333" s="31" t="s">
        <v>482</v>
      </c>
    </row>
    <row r="334" ht="15.75" customHeight="1" spans="1:17">
      <c r="A334" s="18">
        <v>327</v>
      </c>
      <c r="B334" s="32"/>
      <c r="C334" s="22" t="s">
        <v>2902</v>
      </c>
      <c r="D334" s="23" t="s">
        <v>2903</v>
      </c>
      <c r="E334" s="22"/>
      <c r="F334" s="22"/>
      <c r="G334" s="24">
        <v>1</v>
      </c>
      <c r="H334" s="25" t="s">
        <v>626</v>
      </c>
      <c r="I334" s="26">
        <v>42309</v>
      </c>
      <c r="J334" s="26">
        <v>42309</v>
      </c>
      <c r="K334" s="36">
        <v>8497.5</v>
      </c>
      <c r="L334" s="28">
        <v>3923.14</v>
      </c>
      <c r="M334" s="28">
        <v>6970</v>
      </c>
      <c r="N334" s="29">
        <v>0.66</v>
      </c>
      <c r="O334" s="28">
        <v>4600</v>
      </c>
      <c r="P334" s="34"/>
      <c r="Q334" s="31" t="s">
        <v>482</v>
      </c>
    </row>
    <row r="335" ht="15.75" customHeight="1" spans="1:17">
      <c r="A335" s="18">
        <v>328</v>
      </c>
      <c r="B335" s="32"/>
      <c r="C335" s="22" t="s">
        <v>2904</v>
      </c>
      <c r="D335" s="22" t="s">
        <v>2736</v>
      </c>
      <c r="E335" s="22"/>
      <c r="F335" s="22"/>
      <c r="G335" s="24">
        <v>2</v>
      </c>
      <c r="H335" s="25" t="s">
        <v>551</v>
      </c>
      <c r="I335" s="26">
        <v>42339</v>
      </c>
      <c r="J335" s="26">
        <v>42339</v>
      </c>
      <c r="K335" s="36">
        <v>3200</v>
      </c>
      <c r="L335" s="28">
        <v>1527.89</v>
      </c>
      <c r="M335" s="28">
        <v>2910</v>
      </c>
      <c r="N335" s="29">
        <v>0.67</v>
      </c>
      <c r="O335" s="28">
        <v>1950</v>
      </c>
      <c r="P335" s="34"/>
      <c r="Q335" s="31" t="s">
        <v>482</v>
      </c>
    </row>
    <row r="336" ht="15.75" customHeight="1" spans="1:17">
      <c r="A336" s="18">
        <v>329</v>
      </c>
      <c r="B336" s="32"/>
      <c r="C336" s="22" t="s">
        <v>2905</v>
      </c>
      <c r="D336" s="22" t="s">
        <v>2906</v>
      </c>
      <c r="E336" s="22"/>
      <c r="F336" s="22"/>
      <c r="G336" s="24">
        <v>1</v>
      </c>
      <c r="H336" s="25" t="s">
        <v>551</v>
      </c>
      <c r="I336" s="26">
        <v>42339</v>
      </c>
      <c r="J336" s="26">
        <v>42339</v>
      </c>
      <c r="K336" s="36">
        <v>2300</v>
      </c>
      <c r="L336" s="28">
        <v>1098.14</v>
      </c>
      <c r="M336" s="28">
        <v>2090</v>
      </c>
      <c r="N336" s="29">
        <v>0.67</v>
      </c>
      <c r="O336" s="28">
        <v>1400</v>
      </c>
      <c r="P336" s="34"/>
      <c r="Q336" s="31" t="s">
        <v>482</v>
      </c>
    </row>
    <row r="337" ht="15.75" customHeight="1" spans="1:17">
      <c r="A337" s="18">
        <v>330</v>
      </c>
      <c r="B337" s="32"/>
      <c r="C337" s="22" t="s">
        <v>2907</v>
      </c>
      <c r="D337" s="23" t="s">
        <v>2736</v>
      </c>
      <c r="E337" s="22" t="s">
        <v>2908</v>
      </c>
      <c r="F337" s="22"/>
      <c r="G337" s="24">
        <v>4</v>
      </c>
      <c r="H337" s="25" t="s">
        <v>551</v>
      </c>
      <c r="I337" s="26">
        <v>42339</v>
      </c>
      <c r="J337" s="26">
        <v>42339</v>
      </c>
      <c r="K337" s="36">
        <v>6400</v>
      </c>
      <c r="L337" s="28">
        <v>3056.11</v>
      </c>
      <c r="M337" s="28">
        <v>5800</v>
      </c>
      <c r="N337" s="29">
        <v>0.67</v>
      </c>
      <c r="O337" s="28">
        <v>3890</v>
      </c>
      <c r="P337" s="34"/>
      <c r="Q337" s="31" t="s">
        <v>482</v>
      </c>
    </row>
    <row r="338" ht="15.75" customHeight="1" spans="1:17">
      <c r="A338" s="18">
        <v>331</v>
      </c>
      <c r="B338" s="32"/>
      <c r="C338" s="22" t="s">
        <v>2909</v>
      </c>
      <c r="D338" s="22" t="s">
        <v>2428</v>
      </c>
      <c r="E338" s="22"/>
      <c r="F338" s="22"/>
      <c r="G338" s="24">
        <v>1</v>
      </c>
      <c r="H338" s="25" t="s">
        <v>551</v>
      </c>
      <c r="I338" s="26">
        <v>42491</v>
      </c>
      <c r="J338" s="26">
        <v>42491</v>
      </c>
      <c r="K338" s="36">
        <v>4000</v>
      </c>
      <c r="L338" s="28">
        <v>2226.76</v>
      </c>
      <c r="M338" s="28">
        <v>3880</v>
      </c>
      <c r="N338" s="29">
        <v>0.76</v>
      </c>
      <c r="O338" s="28">
        <v>2950</v>
      </c>
      <c r="P338" s="34"/>
      <c r="Q338" s="31" t="s">
        <v>482</v>
      </c>
    </row>
    <row r="339" ht="15.75" customHeight="1" spans="1:17">
      <c r="A339" s="18">
        <v>332</v>
      </c>
      <c r="B339" s="32"/>
      <c r="C339" s="22" t="s">
        <v>2910</v>
      </c>
      <c r="D339" s="22" t="s">
        <v>2911</v>
      </c>
      <c r="E339" s="22"/>
      <c r="F339" s="22"/>
      <c r="G339" s="24">
        <v>1</v>
      </c>
      <c r="H339" s="25" t="s">
        <v>551</v>
      </c>
      <c r="I339" s="26">
        <v>42430</v>
      </c>
      <c r="J339" s="26">
        <v>42430</v>
      </c>
      <c r="K339" s="27">
        <v>950</v>
      </c>
      <c r="L339" s="28">
        <v>498.8</v>
      </c>
      <c r="M339" s="28">
        <v>930</v>
      </c>
      <c r="N339" s="29">
        <v>0.48</v>
      </c>
      <c r="O339" s="28">
        <v>450</v>
      </c>
      <c r="P339" s="34"/>
      <c r="Q339" s="31" t="s">
        <v>482</v>
      </c>
    </row>
    <row r="340" ht="15.75" customHeight="1" spans="1:17">
      <c r="A340" s="18">
        <v>333</v>
      </c>
      <c r="B340" s="32"/>
      <c r="C340" s="22" t="s">
        <v>2912</v>
      </c>
      <c r="D340" s="22" t="s">
        <v>2410</v>
      </c>
      <c r="E340" s="22"/>
      <c r="F340" s="22"/>
      <c r="G340" s="24">
        <v>1</v>
      </c>
      <c r="H340" s="25" t="s">
        <v>551</v>
      </c>
      <c r="I340" s="26">
        <v>42430</v>
      </c>
      <c r="J340" s="26">
        <v>42430</v>
      </c>
      <c r="K340" s="27">
        <v>1400</v>
      </c>
      <c r="L340" s="28">
        <v>734.9</v>
      </c>
      <c r="M340" s="28">
        <v>1260</v>
      </c>
      <c r="N340" s="29">
        <v>0.61</v>
      </c>
      <c r="O340" s="28">
        <v>770</v>
      </c>
      <c r="P340" s="34"/>
      <c r="Q340" s="31" t="s">
        <v>482</v>
      </c>
    </row>
    <row r="341" ht="15.75" customHeight="1" spans="1:17">
      <c r="A341" s="18">
        <v>334</v>
      </c>
      <c r="B341" s="32"/>
      <c r="C341" s="22" t="s">
        <v>2913</v>
      </c>
      <c r="D341" s="22" t="s">
        <v>2506</v>
      </c>
      <c r="E341" s="22" t="s">
        <v>2914</v>
      </c>
      <c r="F341" s="22"/>
      <c r="G341" s="24">
        <v>1</v>
      </c>
      <c r="H341" s="25" t="s">
        <v>551</v>
      </c>
      <c r="I341" s="26">
        <v>42430</v>
      </c>
      <c r="J341" s="26">
        <v>42430</v>
      </c>
      <c r="K341" s="27">
        <v>1600</v>
      </c>
      <c r="L341" s="28">
        <v>840.1</v>
      </c>
      <c r="M341" s="28">
        <v>1460</v>
      </c>
      <c r="N341" s="29">
        <v>0.69</v>
      </c>
      <c r="O341" s="28">
        <v>1010</v>
      </c>
      <c r="P341" s="34"/>
      <c r="Q341" s="31" t="s">
        <v>482</v>
      </c>
    </row>
    <row r="342" ht="15.75" customHeight="1" spans="1:17">
      <c r="A342" s="18">
        <v>335</v>
      </c>
      <c r="B342" s="32"/>
      <c r="C342" s="22" t="s">
        <v>2915</v>
      </c>
      <c r="D342" s="22" t="s">
        <v>2916</v>
      </c>
      <c r="E342" s="22"/>
      <c r="F342" s="23"/>
      <c r="G342" s="24">
        <v>1</v>
      </c>
      <c r="H342" s="25" t="s">
        <v>551</v>
      </c>
      <c r="I342" s="26">
        <v>42522</v>
      </c>
      <c r="J342" s="26">
        <v>42522</v>
      </c>
      <c r="K342" s="27">
        <v>1300</v>
      </c>
      <c r="L342" s="28">
        <v>744.34</v>
      </c>
      <c r="M342" s="28">
        <v>1260</v>
      </c>
      <c r="N342" s="29">
        <v>0.77</v>
      </c>
      <c r="O342" s="28">
        <v>970</v>
      </c>
      <c r="P342" s="34"/>
      <c r="Q342" s="31" t="s">
        <v>482</v>
      </c>
    </row>
    <row r="343" ht="15.75" customHeight="1" spans="1:17">
      <c r="A343" s="18">
        <v>336</v>
      </c>
      <c r="B343" s="32"/>
      <c r="C343" s="22" t="s">
        <v>2917</v>
      </c>
      <c r="D343" s="22" t="s">
        <v>2416</v>
      </c>
      <c r="E343" s="22"/>
      <c r="F343" s="23"/>
      <c r="G343" s="24">
        <v>2</v>
      </c>
      <c r="H343" s="25" t="s">
        <v>551</v>
      </c>
      <c r="I343" s="26">
        <v>42522</v>
      </c>
      <c r="J343" s="26">
        <v>42522</v>
      </c>
      <c r="K343" s="27">
        <v>4400</v>
      </c>
      <c r="L343" s="28">
        <v>2518.91</v>
      </c>
      <c r="M343" s="28">
        <v>3960</v>
      </c>
      <c r="N343" s="29">
        <v>0.65</v>
      </c>
      <c r="O343" s="28">
        <v>2570</v>
      </c>
      <c r="P343" s="34"/>
      <c r="Q343" s="31" t="s">
        <v>482</v>
      </c>
    </row>
    <row r="344" ht="15.75" customHeight="1" spans="1:17">
      <c r="A344" s="18">
        <v>337</v>
      </c>
      <c r="B344" s="32"/>
      <c r="C344" s="22" t="s">
        <v>2918</v>
      </c>
      <c r="D344" s="22" t="s">
        <v>2416</v>
      </c>
      <c r="E344" s="22"/>
      <c r="F344" s="23"/>
      <c r="G344" s="24">
        <v>1</v>
      </c>
      <c r="H344" s="25" t="s">
        <v>551</v>
      </c>
      <c r="I344" s="26">
        <v>42614</v>
      </c>
      <c r="J344" s="26">
        <v>42614</v>
      </c>
      <c r="K344" s="27">
        <v>4700</v>
      </c>
      <c r="L344" s="28">
        <v>2913.92</v>
      </c>
      <c r="M344" s="28">
        <v>4230</v>
      </c>
      <c r="N344" s="29">
        <v>0.68</v>
      </c>
      <c r="O344" s="28">
        <v>2880</v>
      </c>
      <c r="P344" s="34"/>
      <c r="Q344" s="31" t="s">
        <v>482</v>
      </c>
    </row>
    <row r="345" ht="15.75" customHeight="1" spans="1:17">
      <c r="A345" s="18">
        <v>338</v>
      </c>
      <c r="B345" s="32"/>
      <c r="C345" s="22" t="s">
        <v>2919</v>
      </c>
      <c r="D345" s="22" t="s">
        <v>2410</v>
      </c>
      <c r="E345" s="22"/>
      <c r="F345" s="22"/>
      <c r="G345" s="24">
        <v>1</v>
      </c>
      <c r="H345" s="25" t="s">
        <v>551</v>
      </c>
      <c r="I345" s="26">
        <v>42614</v>
      </c>
      <c r="J345" s="26">
        <v>42614</v>
      </c>
      <c r="K345" s="35">
        <v>1250</v>
      </c>
      <c r="L345" s="28">
        <v>775.04</v>
      </c>
      <c r="M345" s="28">
        <v>1130</v>
      </c>
      <c r="N345" s="29">
        <v>0.68</v>
      </c>
      <c r="O345" s="28">
        <v>770</v>
      </c>
      <c r="P345" s="34"/>
      <c r="Q345" s="31" t="s">
        <v>482</v>
      </c>
    </row>
    <row r="346" ht="15.75" customHeight="1" spans="1:17">
      <c r="A346" s="18">
        <v>339</v>
      </c>
      <c r="B346" s="32"/>
      <c r="C346" s="22" t="s">
        <v>2920</v>
      </c>
      <c r="D346" s="23" t="s">
        <v>2428</v>
      </c>
      <c r="E346" s="22" t="s">
        <v>2429</v>
      </c>
      <c r="F346" s="22"/>
      <c r="G346" s="24">
        <v>1</v>
      </c>
      <c r="H346" s="25" t="s">
        <v>551</v>
      </c>
      <c r="I346" s="26">
        <v>42826</v>
      </c>
      <c r="J346" s="26">
        <v>42826</v>
      </c>
      <c r="K346" s="27">
        <v>2800</v>
      </c>
      <c r="L346" s="28">
        <v>2046.39</v>
      </c>
      <c r="M346" s="28">
        <v>2800</v>
      </c>
      <c r="N346" s="29">
        <v>0.83</v>
      </c>
      <c r="O346" s="28">
        <v>2320</v>
      </c>
      <c r="P346" s="34"/>
      <c r="Q346" s="31" t="s">
        <v>482</v>
      </c>
    </row>
    <row r="347" ht="15.75" customHeight="1" spans="1:17">
      <c r="A347" s="18">
        <v>340</v>
      </c>
      <c r="B347" s="32"/>
      <c r="C347" s="22" t="s">
        <v>2921</v>
      </c>
      <c r="D347" s="23" t="s">
        <v>2922</v>
      </c>
      <c r="E347" s="24"/>
      <c r="F347" s="22"/>
      <c r="G347" s="24">
        <v>1</v>
      </c>
      <c r="H347" s="25" t="s">
        <v>551</v>
      </c>
      <c r="I347" s="26">
        <v>42887</v>
      </c>
      <c r="J347" s="26">
        <v>42887</v>
      </c>
      <c r="K347" s="27">
        <v>4500</v>
      </c>
      <c r="L347" s="28">
        <v>3431.25</v>
      </c>
      <c r="M347" s="28">
        <v>4370</v>
      </c>
      <c r="N347" s="29">
        <v>0.85</v>
      </c>
      <c r="O347" s="28">
        <v>3710</v>
      </c>
      <c r="P347" s="34"/>
      <c r="Q347" s="31" t="s">
        <v>482</v>
      </c>
    </row>
    <row r="348" ht="15.75" customHeight="1" spans="1:17">
      <c r="A348" s="18">
        <v>341</v>
      </c>
      <c r="B348" s="32"/>
      <c r="C348" s="22" t="s">
        <v>2923</v>
      </c>
      <c r="D348" s="22" t="s">
        <v>2924</v>
      </c>
      <c r="E348" s="24"/>
      <c r="F348" s="22"/>
      <c r="G348" s="24">
        <v>2</v>
      </c>
      <c r="H348" s="25" t="s">
        <v>551</v>
      </c>
      <c r="I348" s="26">
        <v>43070</v>
      </c>
      <c r="J348" s="26">
        <v>43070</v>
      </c>
      <c r="K348" s="27">
        <v>10000</v>
      </c>
      <c r="L348" s="28">
        <v>8575.03</v>
      </c>
      <c r="M348" s="28">
        <v>9700</v>
      </c>
      <c r="N348" s="29">
        <v>0.89</v>
      </c>
      <c r="O348" s="28">
        <v>8630</v>
      </c>
      <c r="P348" s="34"/>
      <c r="Q348" s="31" t="s">
        <v>482</v>
      </c>
    </row>
    <row r="349" ht="15.75" customHeight="1" spans="1:17">
      <c r="A349" s="18">
        <v>342</v>
      </c>
      <c r="B349" s="32"/>
      <c r="C349" s="22" t="s">
        <v>2925</v>
      </c>
      <c r="D349" s="22" t="s">
        <v>2442</v>
      </c>
      <c r="E349" s="24"/>
      <c r="F349" s="22"/>
      <c r="G349" s="24">
        <v>1</v>
      </c>
      <c r="H349" s="25" t="s">
        <v>551</v>
      </c>
      <c r="I349" s="26">
        <v>43070</v>
      </c>
      <c r="J349" s="26">
        <v>43070</v>
      </c>
      <c r="K349" s="27">
        <v>4100</v>
      </c>
      <c r="L349" s="28">
        <v>3515.72</v>
      </c>
      <c r="M349" s="28">
        <v>3980</v>
      </c>
      <c r="N349" s="29">
        <v>0.89</v>
      </c>
      <c r="O349" s="28">
        <v>3540</v>
      </c>
      <c r="P349" s="34"/>
      <c r="Q349" s="31" t="s">
        <v>482</v>
      </c>
    </row>
    <row r="350" ht="15.75" customHeight="1" spans="1:17">
      <c r="A350" s="18">
        <v>343</v>
      </c>
      <c r="B350" s="32"/>
      <c r="C350" s="22" t="s">
        <v>2926</v>
      </c>
      <c r="D350" s="22" t="s">
        <v>2927</v>
      </c>
      <c r="E350" s="24"/>
      <c r="F350" s="22"/>
      <c r="G350" s="24">
        <v>2</v>
      </c>
      <c r="H350" s="25" t="s">
        <v>551</v>
      </c>
      <c r="I350" s="26">
        <v>43187</v>
      </c>
      <c r="J350" s="26">
        <v>43187</v>
      </c>
      <c r="K350" s="27">
        <v>4600</v>
      </c>
      <c r="L350" s="28">
        <v>4163.02</v>
      </c>
      <c r="M350" s="28">
        <v>4600</v>
      </c>
      <c r="N350" s="29">
        <v>0.9</v>
      </c>
      <c r="O350" s="28">
        <v>4140</v>
      </c>
      <c r="P350" s="34"/>
      <c r="Q350" s="31" t="s">
        <v>482</v>
      </c>
    </row>
    <row r="351" ht="15.75" customHeight="1" spans="1:17">
      <c r="A351" s="18">
        <v>344</v>
      </c>
      <c r="B351" s="32"/>
      <c r="C351" s="22" t="s">
        <v>2928</v>
      </c>
      <c r="D351" s="22" t="s">
        <v>2929</v>
      </c>
      <c r="E351" s="24" t="s">
        <v>2502</v>
      </c>
      <c r="F351" s="22"/>
      <c r="G351" s="24">
        <v>1</v>
      </c>
      <c r="H351" s="25" t="s">
        <v>551</v>
      </c>
      <c r="I351" s="26">
        <v>43188</v>
      </c>
      <c r="J351" s="26">
        <v>43188</v>
      </c>
      <c r="K351" s="36">
        <v>2250</v>
      </c>
      <c r="L351" s="28">
        <v>2036.22</v>
      </c>
      <c r="M351" s="28">
        <v>2250</v>
      </c>
      <c r="N351" s="29">
        <v>0.9</v>
      </c>
      <c r="O351" s="28">
        <v>2030</v>
      </c>
      <c r="P351" s="34"/>
      <c r="Q351" s="31" t="s">
        <v>482</v>
      </c>
    </row>
    <row r="352" ht="15.75" customHeight="1" spans="1:17">
      <c r="A352" s="18">
        <v>345</v>
      </c>
      <c r="B352" s="32"/>
      <c r="C352" s="22" t="s">
        <v>2930</v>
      </c>
      <c r="D352" s="22" t="s">
        <v>2596</v>
      </c>
      <c r="E352" s="24"/>
      <c r="F352" s="22"/>
      <c r="G352" s="24">
        <v>1</v>
      </c>
      <c r="H352" s="25" t="s">
        <v>551</v>
      </c>
      <c r="I352" s="26">
        <v>43341</v>
      </c>
      <c r="J352" s="26">
        <v>43341</v>
      </c>
      <c r="K352" s="36">
        <v>2503</v>
      </c>
      <c r="L352" s="28">
        <v>2463.37</v>
      </c>
      <c r="M352" s="28">
        <v>2500</v>
      </c>
      <c r="N352" s="29">
        <v>0.95</v>
      </c>
      <c r="O352" s="28">
        <v>2380</v>
      </c>
      <c r="P352" s="34"/>
      <c r="Q352" s="31" t="s">
        <v>482</v>
      </c>
    </row>
    <row r="353" ht="15.75" customHeight="1" spans="1:17">
      <c r="A353" s="18">
        <v>346</v>
      </c>
      <c r="B353" s="32"/>
      <c r="C353" s="22" t="s">
        <v>2931</v>
      </c>
      <c r="D353" s="22" t="s">
        <v>2596</v>
      </c>
      <c r="E353" s="24"/>
      <c r="F353" s="22"/>
      <c r="G353" s="24">
        <v>1</v>
      </c>
      <c r="H353" s="25" t="s">
        <v>551</v>
      </c>
      <c r="I353" s="26">
        <v>43341</v>
      </c>
      <c r="J353" s="26">
        <v>43341</v>
      </c>
      <c r="K353" s="36">
        <v>3040</v>
      </c>
      <c r="L353" s="28">
        <v>2991.87</v>
      </c>
      <c r="M353" s="28">
        <v>3040</v>
      </c>
      <c r="N353" s="29">
        <v>0.95</v>
      </c>
      <c r="O353" s="28">
        <v>2890</v>
      </c>
      <c r="P353" s="34"/>
      <c r="Q353" s="31" t="s">
        <v>482</v>
      </c>
    </row>
    <row r="354" ht="15.75" customHeight="1" spans="1:17">
      <c r="A354" s="18">
        <v>347</v>
      </c>
      <c r="B354" s="32"/>
      <c r="C354" s="22" t="s">
        <v>2932</v>
      </c>
      <c r="D354" s="22" t="s">
        <v>2933</v>
      </c>
      <c r="E354" s="24"/>
      <c r="F354" s="22" t="s">
        <v>2934</v>
      </c>
      <c r="G354" s="24">
        <v>1</v>
      </c>
      <c r="H354" s="25" t="s">
        <v>2498</v>
      </c>
      <c r="I354" s="26">
        <v>41487</v>
      </c>
      <c r="J354" s="26">
        <v>41487</v>
      </c>
      <c r="K354" s="36">
        <v>3100</v>
      </c>
      <c r="L354" s="28">
        <v>155</v>
      </c>
      <c r="M354" s="28">
        <v>2670</v>
      </c>
      <c r="N354" s="29">
        <v>0.15</v>
      </c>
      <c r="O354" s="28">
        <v>400</v>
      </c>
      <c r="P354" s="34"/>
      <c r="Q354" s="31" t="s">
        <v>482</v>
      </c>
    </row>
    <row r="355" ht="15.75" customHeight="1" spans="1:17">
      <c r="A355" s="18">
        <v>348</v>
      </c>
      <c r="B355" s="32"/>
      <c r="C355" s="22" t="s">
        <v>2935</v>
      </c>
      <c r="D355" s="22" t="s">
        <v>2780</v>
      </c>
      <c r="E355" s="24"/>
      <c r="F355" s="22"/>
      <c r="G355" s="24">
        <v>1</v>
      </c>
      <c r="H355" s="25" t="s">
        <v>2498</v>
      </c>
      <c r="I355" s="26">
        <v>42795</v>
      </c>
      <c r="J355" s="26">
        <v>42795</v>
      </c>
      <c r="K355" s="36">
        <v>23500</v>
      </c>
      <c r="L355" s="28">
        <v>16802.56</v>
      </c>
      <c r="M355" s="28">
        <v>22330</v>
      </c>
      <c r="N355" s="29">
        <v>0.65</v>
      </c>
      <c r="O355" s="28">
        <v>14510</v>
      </c>
      <c r="P355" s="34"/>
      <c r="Q355" s="31" t="s">
        <v>482</v>
      </c>
    </row>
    <row r="356" ht="15.75" customHeight="1" spans="1:17">
      <c r="A356" s="18">
        <v>349</v>
      </c>
      <c r="B356" s="32"/>
      <c r="C356" s="22" t="s">
        <v>2936</v>
      </c>
      <c r="D356" s="22" t="s">
        <v>2527</v>
      </c>
      <c r="E356" s="24"/>
      <c r="F356" s="22"/>
      <c r="G356" s="24">
        <v>1</v>
      </c>
      <c r="H356" s="25" t="s">
        <v>2353</v>
      </c>
      <c r="I356" s="26">
        <v>41974</v>
      </c>
      <c r="J356" s="26">
        <v>41974</v>
      </c>
      <c r="K356" s="35">
        <v>29086.2</v>
      </c>
      <c r="L356" s="28">
        <v>8362.35</v>
      </c>
      <c r="M356" s="28">
        <v>26180</v>
      </c>
      <c r="N356" s="29">
        <v>0.57</v>
      </c>
      <c r="O356" s="28">
        <v>14920</v>
      </c>
      <c r="P356" s="34"/>
      <c r="Q356" s="31" t="s">
        <v>482</v>
      </c>
    </row>
    <row r="357" ht="15.75" customHeight="1" spans="1:17">
      <c r="A357" s="18">
        <v>350</v>
      </c>
      <c r="B357" s="32"/>
      <c r="C357" s="22" t="s">
        <v>2937</v>
      </c>
      <c r="D357" s="22" t="s">
        <v>2749</v>
      </c>
      <c r="E357" s="24"/>
      <c r="F357" s="22"/>
      <c r="G357" s="24">
        <v>1</v>
      </c>
      <c r="H357" s="25" t="s">
        <v>626</v>
      </c>
      <c r="I357" s="26">
        <v>41974</v>
      </c>
      <c r="J357" s="26">
        <v>41974</v>
      </c>
      <c r="K357" s="35">
        <v>42000</v>
      </c>
      <c r="L357" s="28">
        <v>12075</v>
      </c>
      <c r="M357" s="28">
        <v>36960</v>
      </c>
      <c r="N357" s="29">
        <v>0.57</v>
      </c>
      <c r="O357" s="28">
        <v>21070</v>
      </c>
      <c r="P357" s="34"/>
      <c r="Q357" s="31" t="s">
        <v>482</v>
      </c>
    </row>
    <row r="358" ht="15.75" customHeight="1" spans="1:17">
      <c r="A358" s="18">
        <v>351</v>
      </c>
      <c r="B358" s="32"/>
      <c r="C358" s="22" t="s">
        <v>2938</v>
      </c>
      <c r="D358" s="22" t="s">
        <v>2939</v>
      </c>
      <c r="E358" s="24"/>
      <c r="F358" s="22"/>
      <c r="G358" s="24">
        <v>1</v>
      </c>
      <c r="H358" s="25" t="s">
        <v>2353</v>
      </c>
      <c r="I358" s="26">
        <v>42005</v>
      </c>
      <c r="J358" s="26">
        <v>42005</v>
      </c>
      <c r="K358" s="27">
        <v>125000</v>
      </c>
      <c r="L358" s="28">
        <v>37916.52</v>
      </c>
      <c r="M358" s="28">
        <v>111250</v>
      </c>
      <c r="N358" s="29">
        <v>0.7</v>
      </c>
      <c r="O358" s="28">
        <v>77880</v>
      </c>
      <c r="P358" s="34"/>
      <c r="Q358" s="31" t="s">
        <v>482</v>
      </c>
    </row>
    <row r="359" ht="15.75" customHeight="1" spans="1:17">
      <c r="A359" s="18">
        <v>352</v>
      </c>
      <c r="B359" s="32"/>
      <c r="C359" s="22" t="s">
        <v>2940</v>
      </c>
      <c r="D359" s="22" t="s">
        <v>2941</v>
      </c>
      <c r="E359" s="24"/>
      <c r="F359" s="22"/>
      <c r="G359" s="24">
        <v>1</v>
      </c>
      <c r="H359" s="25" t="s">
        <v>2353</v>
      </c>
      <c r="I359" s="26">
        <v>41852</v>
      </c>
      <c r="J359" s="26">
        <v>41852</v>
      </c>
      <c r="K359" s="27">
        <v>59800</v>
      </c>
      <c r="L359" s="28">
        <v>13405.33</v>
      </c>
      <c r="M359" s="28">
        <v>53820</v>
      </c>
      <c r="N359" s="29">
        <v>0.53</v>
      </c>
      <c r="O359" s="28">
        <v>28520</v>
      </c>
      <c r="P359" s="34"/>
      <c r="Q359" s="31" t="s">
        <v>482</v>
      </c>
    </row>
    <row r="360" ht="15.75" customHeight="1" spans="1:17">
      <c r="A360" s="18">
        <v>353</v>
      </c>
      <c r="B360" s="32"/>
      <c r="C360" s="22" t="s">
        <v>2942</v>
      </c>
      <c r="D360" s="23" t="s">
        <v>2943</v>
      </c>
      <c r="E360" s="24"/>
      <c r="F360" s="22"/>
      <c r="G360" s="24">
        <v>1</v>
      </c>
      <c r="H360" s="25" t="s">
        <v>2353</v>
      </c>
      <c r="I360" s="26">
        <v>42278</v>
      </c>
      <c r="J360" s="26">
        <v>42278</v>
      </c>
      <c r="K360" s="27">
        <v>67774</v>
      </c>
      <c r="L360" s="28">
        <v>30215.85</v>
      </c>
      <c r="M360" s="28">
        <v>39310</v>
      </c>
      <c r="N360" s="29">
        <v>0.75</v>
      </c>
      <c r="O360" s="28">
        <v>29480</v>
      </c>
      <c r="P360" s="34"/>
      <c r="Q360" s="31" t="s">
        <v>482</v>
      </c>
    </row>
    <row r="361" ht="15.75" customHeight="1" spans="1:17">
      <c r="A361" s="18">
        <v>354</v>
      </c>
      <c r="B361" s="32"/>
      <c r="C361" s="22" t="s">
        <v>2944</v>
      </c>
      <c r="D361" s="23" t="s">
        <v>2945</v>
      </c>
      <c r="E361" s="24" t="s">
        <v>2946</v>
      </c>
      <c r="F361" s="23"/>
      <c r="G361" s="24">
        <v>1</v>
      </c>
      <c r="H361" s="25" t="s">
        <v>2353</v>
      </c>
      <c r="I361" s="26">
        <v>42278</v>
      </c>
      <c r="J361" s="26">
        <v>42278</v>
      </c>
      <c r="K361" s="27">
        <v>20258</v>
      </c>
      <c r="L361" s="28">
        <v>9031.75</v>
      </c>
      <c r="M361" s="28">
        <v>18030</v>
      </c>
      <c r="N361" s="29">
        <v>0.75</v>
      </c>
      <c r="O361" s="28">
        <v>13520</v>
      </c>
      <c r="P361" s="30"/>
      <c r="Q361" s="31" t="s">
        <v>482</v>
      </c>
    </row>
    <row r="362" ht="15.75" customHeight="1" spans="1:17">
      <c r="A362" s="18">
        <v>355</v>
      </c>
      <c r="B362" s="32"/>
      <c r="C362" s="22" t="s">
        <v>2947</v>
      </c>
      <c r="D362" s="23" t="s">
        <v>2948</v>
      </c>
      <c r="E362" s="24" t="s">
        <v>2949</v>
      </c>
      <c r="F362" s="23"/>
      <c r="G362" s="24">
        <v>1</v>
      </c>
      <c r="H362" s="25" t="s">
        <v>2767</v>
      </c>
      <c r="I362" s="26">
        <v>42401</v>
      </c>
      <c r="J362" s="26">
        <v>42401</v>
      </c>
      <c r="K362" s="27">
        <v>18500</v>
      </c>
      <c r="L362" s="28">
        <v>9419.48</v>
      </c>
      <c r="M362" s="28">
        <v>19430</v>
      </c>
      <c r="N362" s="29">
        <v>0.8</v>
      </c>
      <c r="O362" s="28">
        <v>15540</v>
      </c>
      <c r="P362" s="30"/>
      <c r="Q362" s="31" t="s">
        <v>482</v>
      </c>
    </row>
    <row r="363" ht="15.75" customHeight="1" spans="1:17">
      <c r="A363" s="18">
        <v>356</v>
      </c>
      <c r="B363" s="32"/>
      <c r="C363" s="22" t="s">
        <v>2950</v>
      </c>
      <c r="D363" s="23" t="s">
        <v>2527</v>
      </c>
      <c r="E363" s="24"/>
      <c r="F363" s="23"/>
      <c r="G363" s="24">
        <v>1</v>
      </c>
      <c r="H363" s="25" t="s">
        <v>2353</v>
      </c>
      <c r="I363" s="26">
        <v>42461</v>
      </c>
      <c r="J363" s="26">
        <v>42461</v>
      </c>
      <c r="K363" s="27">
        <v>12073</v>
      </c>
      <c r="L363" s="28">
        <v>6529.36</v>
      </c>
      <c r="M363" s="28">
        <v>11470</v>
      </c>
      <c r="N363" s="29">
        <v>0.7</v>
      </c>
      <c r="O363" s="28">
        <v>8030</v>
      </c>
      <c r="P363" s="30"/>
      <c r="Q363" s="31" t="s">
        <v>482</v>
      </c>
    </row>
    <row r="364" ht="15.75" customHeight="1" spans="1:17">
      <c r="A364" s="18">
        <v>357</v>
      </c>
      <c r="B364" s="32"/>
      <c r="C364" s="22" t="s">
        <v>2951</v>
      </c>
      <c r="D364" s="23" t="s">
        <v>2952</v>
      </c>
      <c r="E364" s="24"/>
      <c r="F364" s="22"/>
      <c r="G364" s="24">
        <v>1</v>
      </c>
      <c r="H364" s="25" t="s">
        <v>626</v>
      </c>
      <c r="I364" s="26">
        <v>42522</v>
      </c>
      <c r="J364" s="26">
        <v>42522</v>
      </c>
      <c r="K364" s="27">
        <v>3500</v>
      </c>
      <c r="L364" s="28">
        <v>2003.66</v>
      </c>
      <c r="M364" s="28">
        <v>3220</v>
      </c>
      <c r="N364" s="29">
        <v>0.72</v>
      </c>
      <c r="O364" s="28">
        <v>2320</v>
      </c>
      <c r="P364" s="30"/>
      <c r="Q364" s="31" t="s">
        <v>482</v>
      </c>
    </row>
    <row r="365" ht="15.75" customHeight="1" spans="1:17">
      <c r="A365" s="18">
        <v>358</v>
      </c>
      <c r="B365" s="32"/>
      <c r="C365" s="22" t="s">
        <v>2953</v>
      </c>
      <c r="D365" s="23" t="s">
        <v>2954</v>
      </c>
      <c r="E365" s="24"/>
      <c r="F365" s="23"/>
      <c r="G365" s="24">
        <v>1</v>
      </c>
      <c r="H365" s="25" t="s">
        <v>2353</v>
      </c>
      <c r="I365" s="26">
        <v>42522</v>
      </c>
      <c r="J365" s="26">
        <v>42522</v>
      </c>
      <c r="K365" s="27">
        <v>10400</v>
      </c>
      <c r="L365" s="28">
        <v>5953.91</v>
      </c>
      <c r="M365" s="28">
        <v>9880</v>
      </c>
      <c r="N365" s="29">
        <v>0.72</v>
      </c>
      <c r="O365" s="28">
        <v>7110</v>
      </c>
      <c r="P365" s="30"/>
      <c r="Q365" s="31" t="s">
        <v>482</v>
      </c>
    </row>
    <row r="366" ht="15.75" customHeight="1" spans="1:17">
      <c r="A366" s="18">
        <v>359</v>
      </c>
      <c r="B366" s="32"/>
      <c r="C366" s="22" t="s">
        <v>2955</v>
      </c>
      <c r="D366" s="23" t="s">
        <v>2419</v>
      </c>
      <c r="E366" s="24"/>
      <c r="F366" s="23"/>
      <c r="G366" s="24">
        <v>3</v>
      </c>
      <c r="H366" s="25" t="s">
        <v>551</v>
      </c>
      <c r="I366" s="26">
        <v>42552</v>
      </c>
      <c r="J366" s="26">
        <v>42552</v>
      </c>
      <c r="K366" s="27">
        <v>3735</v>
      </c>
      <c r="L366" s="28">
        <v>2197.36</v>
      </c>
      <c r="M366" s="28">
        <v>3400</v>
      </c>
      <c r="N366" s="29">
        <v>0.78</v>
      </c>
      <c r="O366" s="28">
        <v>2650</v>
      </c>
      <c r="P366" s="30"/>
      <c r="Q366" s="31" t="s">
        <v>482</v>
      </c>
    </row>
    <row r="367" ht="15.75" customHeight="1" spans="1:17">
      <c r="A367" s="18">
        <v>360</v>
      </c>
      <c r="B367" s="32"/>
      <c r="C367" s="22" t="s">
        <v>2956</v>
      </c>
      <c r="D367" s="23" t="s">
        <v>2957</v>
      </c>
      <c r="E367" s="24"/>
      <c r="F367" s="23"/>
      <c r="G367" s="24">
        <v>1</v>
      </c>
      <c r="H367" s="25" t="s">
        <v>2486</v>
      </c>
      <c r="I367" s="26">
        <v>42614</v>
      </c>
      <c r="J367" s="26">
        <v>42614</v>
      </c>
      <c r="K367" s="27">
        <v>7880</v>
      </c>
      <c r="L367" s="28">
        <v>4885.52</v>
      </c>
      <c r="M367" s="28">
        <v>7490</v>
      </c>
      <c r="N367" s="29">
        <v>0.74</v>
      </c>
      <c r="O367" s="28">
        <v>5540</v>
      </c>
      <c r="P367" s="30"/>
      <c r="Q367" s="31" t="s">
        <v>482</v>
      </c>
    </row>
    <row r="368" ht="15.75" customHeight="1" spans="1:17">
      <c r="A368" s="18">
        <v>361</v>
      </c>
      <c r="B368" s="32"/>
      <c r="C368" s="22" t="s">
        <v>2958</v>
      </c>
      <c r="D368" s="23" t="s">
        <v>2959</v>
      </c>
      <c r="E368" s="24"/>
      <c r="F368" s="22"/>
      <c r="G368" s="24">
        <v>1</v>
      </c>
      <c r="H368" s="25" t="s">
        <v>551</v>
      </c>
      <c r="I368" s="26">
        <v>42614</v>
      </c>
      <c r="J368" s="26">
        <v>42614</v>
      </c>
      <c r="K368" s="27">
        <v>1500</v>
      </c>
      <c r="L368" s="28">
        <v>930</v>
      </c>
      <c r="M368" s="28">
        <v>1460</v>
      </c>
      <c r="N368" s="29">
        <v>0.78</v>
      </c>
      <c r="O368" s="28">
        <v>1140</v>
      </c>
      <c r="P368" s="34"/>
      <c r="Q368" s="31" t="s">
        <v>482</v>
      </c>
    </row>
    <row r="369" ht="15.75" customHeight="1" spans="1:18">
      <c r="A369" s="18">
        <v>362</v>
      </c>
      <c r="B369" s="32"/>
      <c r="C369" s="22" t="s">
        <v>2960</v>
      </c>
      <c r="D369" s="23" t="s">
        <v>2961</v>
      </c>
      <c r="E369" s="24"/>
      <c r="F369" s="22"/>
      <c r="G369" s="24">
        <v>300</v>
      </c>
      <c r="H369" s="25" t="s">
        <v>626</v>
      </c>
      <c r="I369" s="26">
        <v>42767</v>
      </c>
      <c r="J369" s="26">
        <v>42767</v>
      </c>
      <c r="K369" s="27">
        <v>10333.75</v>
      </c>
      <c r="L369" s="28">
        <v>7224.97</v>
      </c>
      <c r="M369" s="28">
        <v>9820</v>
      </c>
      <c r="N369" s="29">
        <v>0.78</v>
      </c>
      <c r="O369" s="28">
        <v>7660</v>
      </c>
      <c r="P369" s="34"/>
      <c r="Q369" s="31" t="s">
        <v>482</v>
      </c>
      <c r="R369" s="37"/>
    </row>
    <row r="370" ht="15.75" customHeight="1" spans="1:18">
      <c r="A370" s="18">
        <v>363</v>
      </c>
      <c r="B370" s="32"/>
      <c r="C370" s="22" t="s">
        <v>2962</v>
      </c>
      <c r="D370" s="23" t="s">
        <v>2963</v>
      </c>
      <c r="E370" s="24"/>
      <c r="F370" s="22"/>
      <c r="G370" s="24">
        <v>1</v>
      </c>
      <c r="H370" s="25" t="s">
        <v>2353</v>
      </c>
      <c r="I370" s="26">
        <v>42887</v>
      </c>
      <c r="J370" s="26">
        <v>42887</v>
      </c>
      <c r="K370" s="35">
        <v>9512</v>
      </c>
      <c r="L370" s="28">
        <v>7252.85</v>
      </c>
      <c r="M370" s="28">
        <v>9320</v>
      </c>
      <c r="N370" s="29">
        <v>0.82</v>
      </c>
      <c r="O370" s="28">
        <v>7640</v>
      </c>
      <c r="P370" s="34"/>
      <c r="Q370" s="31" t="s">
        <v>482</v>
      </c>
    </row>
    <row r="371" ht="15.75" customHeight="1" spans="1:18">
      <c r="A371" s="18">
        <v>364</v>
      </c>
      <c r="B371" s="32"/>
      <c r="C371" s="22" t="s">
        <v>2964</v>
      </c>
      <c r="D371" s="23" t="s">
        <v>2965</v>
      </c>
      <c r="E371" s="24"/>
      <c r="F371" s="22"/>
      <c r="G371" s="24">
        <v>1</v>
      </c>
      <c r="H371" s="25" t="s">
        <v>551</v>
      </c>
      <c r="I371" s="26">
        <v>42887</v>
      </c>
      <c r="J371" s="26">
        <v>42887</v>
      </c>
      <c r="K371" s="27">
        <v>1500</v>
      </c>
      <c r="L371" s="28">
        <v>1143.75</v>
      </c>
      <c r="M371" s="28">
        <v>1460</v>
      </c>
      <c r="N371" s="29">
        <v>0.82</v>
      </c>
      <c r="O371" s="28">
        <v>1200</v>
      </c>
      <c r="P371" s="34"/>
      <c r="Q371" s="31" t="s">
        <v>482</v>
      </c>
    </row>
    <row r="372" ht="15.75" customHeight="1" spans="1:18">
      <c r="A372" s="18">
        <v>365</v>
      </c>
      <c r="B372" s="32"/>
      <c r="C372" s="22" t="s">
        <v>2966</v>
      </c>
      <c r="D372" s="23" t="s">
        <v>2967</v>
      </c>
      <c r="E372" s="24"/>
      <c r="F372" s="22"/>
      <c r="G372" s="24">
        <v>1</v>
      </c>
      <c r="H372" s="25" t="s">
        <v>551</v>
      </c>
      <c r="I372" s="26">
        <v>42887</v>
      </c>
      <c r="J372" s="26">
        <v>42887</v>
      </c>
      <c r="K372" s="27">
        <v>3000</v>
      </c>
      <c r="L372" s="28">
        <v>2287.5</v>
      </c>
      <c r="M372" s="28">
        <v>2850</v>
      </c>
      <c r="N372" s="29">
        <v>0.82</v>
      </c>
      <c r="O372" s="28">
        <v>2340</v>
      </c>
      <c r="P372" s="34"/>
      <c r="Q372" s="31" t="s">
        <v>482</v>
      </c>
    </row>
    <row r="373" ht="15.75" customHeight="1" spans="1:18">
      <c r="A373" s="18">
        <v>366</v>
      </c>
      <c r="B373" s="32"/>
      <c r="C373" s="22" t="s">
        <v>2968</v>
      </c>
      <c r="D373" s="23" t="s">
        <v>2969</v>
      </c>
      <c r="E373" s="24" t="s">
        <v>2492</v>
      </c>
      <c r="F373" s="22"/>
      <c r="G373" s="24">
        <v>1</v>
      </c>
      <c r="H373" s="25" t="s">
        <v>2353</v>
      </c>
      <c r="I373" s="26">
        <v>42917</v>
      </c>
      <c r="J373" s="26">
        <v>42917</v>
      </c>
      <c r="K373" s="27">
        <v>22000</v>
      </c>
      <c r="L373" s="28">
        <v>17123.38</v>
      </c>
      <c r="M373" s="28">
        <v>20900</v>
      </c>
      <c r="N373" s="29">
        <v>0.88</v>
      </c>
      <c r="O373" s="28">
        <v>18390</v>
      </c>
      <c r="P373" s="34"/>
      <c r="Q373" s="31" t="s">
        <v>482</v>
      </c>
    </row>
    <row r="374" ht="15.75" customHeight="1" spans="1:18">
      <c r="A374" s="18">
        <v>367</v>
      </c>
      <c r="B374" s="32"/>
      <c r="C374" s="22" t="s">
        <v>2970</v>
      </c>
      <c r="D374" s="23" t="s">
        <v>2971</v>
      </c>
      <c r="E374" s="24" t="s">
        <v>2492</v>
      </c>
      <c r="F374" s="22"/>
      <c r="G374" s="24">
        <v>1</v>
      </c>
      <c r="H374" s="25" t="s">
        <v>2353</v>
      </c>
      <c r="I374" s="26">
        <v>42917</v>
      </c>
      <c r="J374" s="26">
        <v>42917</v>
      </c>
      <c r="K374" s="27">
        <v>8520</v>
      </c>
      <c r="L374" s="28">
        <v>6631.4</v>
      </c>
      <c r="M374" s="28">
        <v>8260</v>
      </c>
      <c r="N374" s="29">
        <v>0.83</v>
      </c>
      <c r="O374" s="28">
        <v>6860</v>
      </c>
      <c r="P374" s="34"/>
      <c r="Q374" s="31" t="s">
        <v>482</v>
      </c>
    </row>
    <row r="375" ht="15.75" customHeight="1" spans="1:18">
      <c r="A375" s="18">
        <v>368</v>
      </c>
      <c r="B375" s="32"/>
      <c r="C375" s="22" t="s">
        <v>2972</v>
      </c>
      <c r="D375" s="23" t="s">
        <v>2973</v>
      </c>
      <c r="E375" s="24" t="s">
        <v>2974</v>
      </c>
      <c r="F375" s="22"/>
      <c r="G375" s="24">
        <v>1</v>
      </c>
      <c r="H375" s="25" t="s">
        <v>551</v>
      </c>
      <c r="I375" s="26">
        <v>42917</v>
      </c>
      <c r="J375" s="26">
        <v>42917</v>
      </c>
      <c r="K375" s="27">
        <v>7950</v>
      </c>
      <c r="L375" s="28">
        <v>6187.68</v>
      </c>
      <c r="M375" s="28">
        <v>7550</v>
      </c>
      <c r="N375" s="29">
        <v>0.86</v>
      </c>
      <c r="O375" s="28">
        <v>6490</v>
      </c>
      <c r="P375" s="34"/>
      <c r="Q375" s="31" t="s">
        <v>482</v>
      </c>
    </row>
    <row r="376" ht="15.75" customHeight="1" spans="1:18">
      <c r="A376" s="18">
        <v>369</v>
      </c>
      <c r="B376" s="32"/>
      <c r="C376" s="22" t="s">
        <v>2975</v>
      </c>
      <c r="D376" s="23" t="s">
        <v>2419</v>
      </c>
      <c r="E376" s="24"/>
      <c r="F376" s="22"/>
      <c r="G376" s="24">
        <v>1</v>
      </c>
      <c r="H376" s="25" t="s">
        <v>551</v>
      </c>
      <c r="I376" s="26">
        <v>42948</v>
      </c>
      <c r="J376" s="26">
        <v>42948</v>
      </c>
      <c r="K376" s="27">
        <v>1080</v>
      </c>
      <c r="L376" s="28">
        <v>857.7</v>
      </c>
      <c r="M376" s="28">
        <v>1030</v>
      </c>
      <c r="N376" s="29">
        <v>0.86</v>
      </c>
      <c r="O376" s="28">
        <v>890</v>
      </c>
      <c r="P376" s="34"/>
      <c r="Q376" s="31" t="s">
        <v>482</v>
      </c>
    </row>
    <row r="377" ht="15.75" customHeight="1" spans="1:18">
      <c r="A377" s="18">
        <v>370</v>
      </c>
      <c r="B377" s="32"/>
      <c r="C377" s="22" t="s">
        <v>2976</v>
      </c>
      <c r="D377" s="23" t="s">
        <v>2749</v>
      </c>
      <c r="E377" s="24"/>
      <c r="F377" s="22"/>
      <c r="G377" s="24">
        <v>1</v>
      </c>
      <c r="H377" s="25" t="s">
        <v>626</v>
      </c>
      <c r="I377" s="26">
        <v>43040</v>
      </c>
      <c r="J377" s="26">
        <v>43040</v>
      </c>
      <c r="K377" s="27">
        <v>77910</v>
      </c>
      <c r="L377" s="28">
        <v>65574.2</v>
      </c>
      <c r="M377" s="28">
        <v>72460</v>
      </c>
      <c r="N377" s="29">
        <v>0.86</v>
      </c>
      <c r="O377" s="28">
        <v>62320</v>
      </c>
      <c r="P377" s="34"/>
      <c r="Q377" s="31" t="s">
        <v>482</v>
      </c>
    </row>
    <row r="378" ht="15.75" customHeight="1" spans="1:18">
      <c r="A378" s="18">
        <v>371</v>
      </c>
      <c r="B378" s="32"/>
      <c r="C378" s="22" t="s">
        <v>2977</v>
      </c>
      <c r="D378" s="23" t="s">
        <v>2978</v>
      </c>
      <c r="E378" s="24"/>
      <c r="F378" s="22"/>
      <c r="G378" s="24">
        <v>1</v>
      </c>
      <c r="H378" s="25" t="s">
        <v>626</v>
      </c>
      <c r="I378" s="26">
        <v>43158</v>
      </c>
      <c r="J378" s="26">
        <v>43158</v>
      </c>
      <c r="K378" s="27">
        <v>12336</v>
      </c>
      <c r="L378" s="28">
        <v>10968.76</v>
      </c>
      <c r="M378" s="28">
        <v>12340</v>
      </c>
      <c r="N378" s="29">
        <v>0.91</v>
      </c>
      <c r="O378" s="28">
        <v>11230</v>
      </c>
      <c r="P378" s="34"/>
      <c r="Q378" s="31" t="s">
        <v>482</v>
      </c>
    </row>
    <row r="379" ht="15.75" customHeight="1" spans="1:18">
      <c r="A379" s="18">
        <v>372</v>
      </c>
      <c r="B379" s="32"/>
      <c r="C379" s="22" t="s">
        <v>2979</v>
      </c>
      <c r="D379" s="23" t="s">
        <v>2980</v>
      </c>
      <c r="E379" s="24"/>
      <c r="F379" s="22"/>
      <c r="G379" s="24">
        <v>421</v>
      </c>
      <c r="H379" s="25" t="s">
        <v>2981</v>
      </c>
      <c r="I379" s="26">
        <v>43158</v>
      </c>
      <c r="J379" s="26">
        <v>43158</v>
      </c>
      <c r="K379" s="27">
        <v>13710</v>
      </c>
      <c r="L379" s="28">
        <v>12190.44</v>
      </c>
      <c r="M379" s="28">
        <v>13710</v>
      </c>
      <c r="N379" s="29">
        <v>0.89</v>
      </c>
      <c r="O379" s="28">
        <v>12200</v>
      </c>
      <c r="P379" s="34"/>
      <c r="Q379" s="31" t="s">
        <v>482</v>
      </c>
    </row>
    <row r="380" ht="15.75" customHeight="1" spans="1:18">
      <c r="A380" s="18">
        <v>373</v>
      </c>
      <c r="B380" s="32"/>
      <c r="C380" s="22" t="s">
        <v>2982</v>
      </c>
      <c r="D380" s="23" t="s">
        <v>2983</v>
      </c>
      <c r="E380" s="24"/>
      <c r="F380" s="22"/>
      <c r="G380" s="24">
        <v>1</v>
      </c>
      <c r="H380" s="25" t="s">
        <v>626</v>
      </c>
      <c r="I380" s="26">
        <v>43158</v>
      </c>
      <c r="J380" s="26">
        <v>43158</v>
      </c>
      <c r="K380" s="27">
        <v>36818</v>
      </c>
      <c r="L380" s="28">
        <v>32737.35</v>
      </c>
      <c r="M380" s="28">
        <v>36820</v>
      </c>
      <c r="N380" s="29">
        <v>0.89</v>
      </c>
      <c r="O380" s="28">
        <v>32770</v>
      </c>
      <c r="P380" s="34"/>
      <c r="Q380" s="31" t="s">
        <v>482</v>
      </c>
    </row>
    <row r="381" ht="15.75" customHeight="1" spans="1:18">
      <c r="A381" s="18">
        <v>374</v>
      </c>
      <c r="B381" s="32"/>
      <c r="C381" s="22" t="s">
        <v>2984</v>
      </c>
      <c r="D381" s="23" t="s">
        <v>2980</v>
      </c>
      <c r="E381" s="24"/>
      <c r="F381" s="22"/>
      <c r="G381" s="24">
        <v>200</v>
      </c>
      <c r="H381" s="25" t="s">
        <v>2981</v>
      </c>
      <c r="I381" s="26">
        <v>43158</v>
      </c>
      <c r="J381" s="26">
        <v>43158</v>
      </c>
      <c r="K381" s="27">
        <v>11200</v>
      </c>
      <c r="L381" s="28">
        <v>9958.69</v>
      </c>
      <c r="M381" s="28">
        <v>11200</v>
      </c>
      <c r="N381" s="29">
        <v>0.89</v>
      </c>
      <c r="O381" s="28">
        <v>9970</v>
      </c>
      <c r="P381" s="34"/>
      <c r="Q381" s="31" t="s">
        <v>482</v>
      </c>
    </row>
    <row r="382" ht="15.75" customHeight="1" spans="1:18">
      <c r="A382" s="18">
        <v>375</v>
      </c>
      <c r="B382" s="32"/>
      <c r="C382" s="22" t="s">
        <v>2985</v>
      </c>
      <c r="D382" s="22" t="s">
        <v>2986</v>
      </c>
      <c r="E382" s="24" t="s">
        <v>2474</v>
      </c>
      <c r="F382" s="22"/>
      <c r="G382" s="24">
        <v>840</v>
      </c>
      <c r="H382" s="25" t="s">
        <v>626</v>
      </c>
      <c r="I382" s="26">
        <v>43159</v>
      </c>
      <c r="J382" s="26">
        <v>43159</v>
      </c>
      <c r="K382" s="35">
        <v>30240</v>
      </c>
      <c r="L382" s="28">
        <v>26888.4</v>
      </c>
      <c r="M382" s="28">
        <v>30240</v>
      </c>
      <c r="N382" s="29">
        <v>0.89</v>
      </c>
      <c r="O382" s="28">
        <v>26910</v>
      </c>
      <c r="P382" s="34"/>
      <c r="Q382" s="31" t="s">
        <v>482</v>
      </c>
    </row>
    <row r="383" ht="15.75" customHeight="1" spans="1:18">
      <c r="A383" s="18">
        <v>376</v>
      </c>
      <c r="B383" s="32"/>
      <c r="C383" s="22" t="s">
        <v>2987</v>
      </c>
      <c r="D383" s="23" t="s">
        <v>2988</v>
      </c>
      <c r="E383" s="24"/>
      <c r="F383" s="22"/>
      <c r="G383" s="24">
        <v>3</v>
      </c>
      <c r="H383" s="25" t="s">
        <v>626</v>
      </c>
      <c r="I383" s="26">
        <v>43220</v>
      </c>
      <c r="J383" s="26">
        <v>43220</v>
      </c>
      <c r="K383" s="35">
        <v>1140</v>
      </c>
      <c r="L383" s="28">
        <v>941.46</v>
      </c>
      <c r="M383" s="28">
        <v>1140</v>
      </c>
      <c r="N383" s="29">
        <v>0.94</v>
      </c>
      <c r="O383" s="28">
        <v>1070</v>
      </c>
      <c r="P383" s="34"/>
      <c r="Q383" s="31" t="s">
        <v>482</v>
      </c>
    </row>
    <row r="384" ht="15.75" customHeight="1" spans="1:18">
      <c r="A384" s="18">
        <v>377</v>
      </c>
      <c r="B384" s="32"/>
      <c r="C384" s="22" t="s">
        <v>2989</v>
      </c>
      <c r="D384" s="23" t="s">
        <v>2648</v>
      </c>
      <c r="E384" s="24"/>
      <c r="F384" s="22"/>
      <c r="G384" s="24">
        <v>1</v>
      </c>
      <c r="H384" s="25" t="s">
        <v>551</v>
      </c>
      <c r="I384" s="26">
        <v>43311</v>
      </c>
      <c r="J384" s="26">
        <v>43311</v>
      </c>
      <c r="K384" s="27">
        <v>2250</v>
      </c>
      <c r="L384" s="28">
        <v>2178.74</v>
      </c>
      <c r="M384" s="28">
        <v>2250</v>
      </c>
      <c r="N384" s="29">
        <v>0.93</v>
      </c>
      <c r="O384" s="28">
        <v>2090</v>
      </c>
      <c r="P384" s="34"/>
      <c r="Q384" s="31" t="s">
        <v>482</v>
      </c>
    </row>
    <row r="385" ht="15.75" customHeight="1" spans="1:17">
      <c r="A385" s="18">
        <v>378</v>
      </c>
      <c r="B385" s="38"/>
      <c r="C385" s="22" t="s">
        <v>2990</v>
      </c>
      <c r="D385" s="23" t="s">
        <v>2991</v>
      </c>
      <c r="E385" s="24"/>
      <c r="F385" s="22"/>
      <c r="G385" s="24">
        <v>1</v>
      </c>
      <c r="H385" s="25" t="s">
        <v>626</v>
      </c>
      <c r="I385" s="26">
        <v>43326</v>
      </c>
      <c r="J385" s="26">
        <v>43326</v>
      </c>
      <c r="K385" s="27">
        <v>2360</v>
      </c>
      <c r="L385" s="28">
        <v>2322.63</v>
      </c>
      <c r="M385" s="28">
        <v>2360</v>
      </c>
      <c r="N385" s="29">
        <v>0.95</v>
      </c>
      <c r="O385" s="28">
        <v>2240</v>
      </c>
      <c r="P385" s="34"/>
      <c r="Q385" s="31" t="s">
        <v>482</v>
      </c>
    </row>
    <row r="386" ht="15.75" customHeight="1" spans="1:17">
      <c r="A386" s="18">
        <v>379</v>
      </c>
      <c r="B386" s="18"/>
      <c r="C386" s="22"/>
      <c r="D386" s="39" t="s">
        <v>1418</v>
      </c>
      <c r="E386" s="24"/>
      <c r="F386" s="22"/>
      <c r="G386" s="24"/>
      <c r="H386" s="25"/>
      <c r="I386" s="26"/>
      <c r="J386" s="26"/>
      <c r="K386" s="40">
        <f>SUM(K261:K385)</f>
        <v>2529108.9</v>
      </c>
      <c r="L386" s="41">
        <f>SUM(L261:L385)</f>
        <v>1404309.76</v>
      </c>
      <c r="M386" s="41">
        <f>SUM(M261:M385)</f>
        <v>2316300</v>
      </c>
      <c r="N386" s="42"/>
      <c r="O386" s="41">
        <f>SUM(O261:O385)</f>
        <v>1533850</v>
      </c>
      <c r="P386" s="34"/>
      <c r="Q386" s="31"/>
    </row>
    <row r="387" ht="15.75" customHeight="1" spans="1:17">
      <c r="A387" s="18">
        <v>380</v>
      </c>
      <c r="B387" s="45"/>
      <c r="C387" s="22" t="s">
        <v>2992</v>
      </c>
      <c r="D387" s="23" t="s">
        <v>2993</v>
      </c>
      <c r="E387" s="24"/>
      <c r="F387" s="22"/>
      <c r="G387" s="24">
        <v>1</v>
      </c>
      <c r="H387" s="25" t="s">
        <v>941</v>
      </c>
      <c r="I387" s="26">
        <v>42138</v>
      </c>
      <c r="J387" s="26">
        <v>42138</v>
      </c>
      <c r="K387" s="27">
        <v>10565</v>
      </c>
      <c r="L387" s="28">
        <v>8892.21</v>
      </c>
      <c r="M387" s="28">
        <v>6130</v>
      </c>
      <c r="N387" s="29">
        <v>0.72</v>
      </c>
      <c r="O387" s="28">
        <v>4410</v>
      </c>
      <c r="P387" s="34"/>
      <c r="Q387" s="31" t="s">
        <v>483</v>
      </c>
    </row>
    <row r="388" ht="15.75" customHeight="1" spans="1:17">
      <c r="A388" s="18">
        <v>381</v>
      </c>
      <c r="B388" s="46"/>
      <c r="C388" s="22" t="s">
        <v>2994</v>
      </c>
      <c r="D388" s="23" t="s">
        <v>2995</v>
      </c>
      <c r="E388" s="24"/>
      <c r="F388" s="22"/>
      <c r="G388" s="24">
        <v>1</v>
      </c>
      <c r="H388" s="25" t="s">
        <v>551</v>
      </c>
      <c r="I388" s="26">
        <v>42049</v>
      </c>
      <c r="J388" s="26">
        <v>42049</v>
      </c>
      <c r="K388" s="36">
        <v>4500</v>
      </c>
      <c r="L388" s="28">
        <v>2968.05</v>
      </c>
      <c r="M388" s="28">
        <v>4280</v>
      </c>
      <c r="N388" s="29">
        <v>0.66</v>
      </c>
      <c r="O388" s="28">
        <v>2820</v>
      </c>
      <c r="P388" s="34"/>
      <c r="Q388" s="31" t="s">
        <v>483</v>
      </c>
    </row>
    <row r="389" ht="15.75" customHeight="1" spans="1:17">
      <c r="A389" s="18">
        <v>382</v>
      </c>
      <c r="B389" s="46"/>
      <c r="C389" s="22" t="s">
        <v>2996</v>
      </c>
      <c r="D389" s="22" t="s">
        <v>2997</v>
      </c>
      <c r="E389" s="24"/>
      <c r="F389" s="22"/>
      <c r="G389" s="24">
        <v>1</v>
      </c>
      <c r="H389" s="25" t="s">
        <v>551</v>
      </c>
      <c r="I389" s="26">
        <v>42049</v>
      </c>
      <c r="J389" s="26">
        <v>42049</v>
      </c>
      <c r="K389" s="36">
        <v>11500</v>
      </c>
      <c r="L389" s="28">
        <v>7585.22</v>
      </c>
      <c r="M389" s="28">
        <v>10930</v>
      </c>
      <c r="N389" s="29">
        <v>0.66</v>
      </c>
      <c r="O389" s="28">
        <v>7210</v>
      </c>
      <c r="P389" s="34"/>
      <c r="Q389" s="31" t="s">
        <v>483</v>
      </c>
    </row>
    <row r="390" ht="15.75" customHeight="1" spans="1:17">
      <c r="A390" s="18">
        <v>383</v>
      </c>
      <c r="B390" s="46"/>
      <c r="C390" s="22" t="s">
        <v>2998</v>
      </c>
      <c r="D390" s="23" t="s">
        <v>1983</v>
      </c>
      <c r="E390" s="24"/>
      <c r="F390" s="23"/>
      <c r="G390" s="24">
        <v>1</v>
      </c>
      <c r="H390" s="25" t="s">
        <v>626</v>
      </c>
      <c r="I390" s="26">
        <v>42077</v>
      </c>
      <c r="J390" s="26">
        <v>42077</v>
      </c>
      <c r="K390" s="36">
        <v>9300</v>
      </c>
      <c r="L390" s="28">
        <v>6207.7</v>
      </c>
      <c r="M390" s="28">
        <v>7910</v>
      </c>
      <c r="N390" s="29">
        <v>0.5</v>
      </c>
      <c r="O390" s="28">
        <v>3960</v>
      </c>
      <c r="P390" s="34"/>
      <c r="Q390" s="31" t="s">
        <v>483</v>
      </c>
    </row>
    <row r="391" ht="15.75" customHeight="1" spans="1:17">
      <c r="A391" s="18">
        <v>384</v>
      </c>
      <c r="B391" s="46"/>
      <c r="C391" s="22" t="s">
        <v>2999</v>
      </c>
      <c r="D391" s="23" t="s">
        <v>3000</v>
      </c>
      <c r="E391" s="24"/>
      <c r="F391" s="22" t="s">
        <v>2568</v>
      </c>
      <c r="G391" s="24">
        <v>1</v>
      </c>
      <c r="H391" s="25" t="s">
        <v>551</v>
      </c>
      <c r="I391" s="26">
        <v>42108</v>
      </c>
      <c r="J391" s="26">
        <v>42108</v>
      </c>
      <c r="K391" s="36">
        <v>1650</v>
      </c>
      <c r="L391" s="28">
        <v>1114.46</v>
      </c>
      <c r="M391" s="28">
        <v>1520</v>
      </c>
      <c r="N391" s="29">
        <v>0.6</v>
      </c>
      <c r="O391" s="28">
        <v>910</v>
      </c>
      <c r="P391" s="34"/>
      <c r="Q391" s="31" t="s">
        <v>483</v>
      </c>
    </row>
    <row r="392" ht="15.75" customHeight="1" spans="1:17">
      <c r="A392" s="18">
        <v>385</v>
      </c>
      <c r="B392" s="46"/>
      <c r="C392" s="22" t="s">
        <v>3001</v>
      </c>
      <c r="D392" s="22" t="s">
        <v>3002</v>
      </c>
      <c r="E392" s="24" t="s">
        <v>2567</v>
      </c>
      <c r="F392" s="22" t="s">
        <v>2568</v>
      </c>
      <c r="G392" s="24">
        <v>1</v>
      </c>
      <c r="H392" s="25" t="s">
        <v>551</v>
      </c>
      <c r="I392" s="26">
        <v>42108</v>
      </c>
      <c r="J392" s="26">
        <v>42108</v>
      </c>
      <c r="K392" s="36">
        <v>2000</v>
      </c>
      <c r="L392" s="28">
        <v>1350.86</v>
      </c>
      <c r="M392" s="28">
        <v>1900</v>
      </c>
      <c r="N392" s="29">
        <v>0.67</v>
      </c>
      <c r="O392" s="28">
        <v>1270</v>
      </c>
      <c r="P392" s="34"/>
      <c r="Q392" s="31" t="s">
        <v>483</v>
      </c>
    </row>
    <row r="393" ht="15.75" customHeight="1" spans="1:17">
      <c r="A393" s="18">
        <v>386</v>
      </c>
      <c r="B393" s="46"/>
      <c r="C393" s="22" t="s">
        <v>3003</v>
      </c>
      <c r="D393" s="22" t="s">
        <v>3004</v>
      </c>
      <c r="E393" s="24"/>
      <c r="F393" s="22" t="s">
        <v>2568</v>
      </c>
      <c r="G393" s="24">
        <v>1</v>
      </c>
      <c r="H393" s="25" t="s">
        <v>551</v>
      </c>
      <c r="I393" s="26">
        <v>42108</v>
      </c>
      <c r="J393" s="26">
        <v>42108</v>
      </c>
      <c r="K393" s="27">
        <v>2400</v>
      </c>
      <c r="L393" s="28">
        <v>1621</v>
      </c>
      <c r="M393" s="28">
        <v>2160</v>
      </c>
      <c r="N393" s="29">
        <v>0.5</v>
      </c>
      <c r="O393" s="28">
        <v>1080</v>
      </c>
      <c r="P393" s="34"/>
      <c r="Q393" s="31" t="s">
        <v>483</v>
      </c>
    </row>
    <row r="394" ht="15.75" customHeight="1" spans="1:17">
      <c r="A394" s="18">
        <v>387</v>
      </c>
      <c r="B394" s="46"/>
      <c r="C394" s="22" t="s">
        <v>3005</v>
      </c>
      <c r="D394" s="22" t="s">
        <v>3006</v>
      </c>
      <c r="E394" s="24"/>
      <c r="F394" s="22" t="s">
        <v>2568</v>
      </c>
      <c r="G394" s="24">
        <v>1</v>
      </c>
      <c r="H394" s="25" t="s">
        <v>551</v>
      </c>
      <c r="I394" s="26">
        <v>42108</v>
      </c>
      <c r="J394" s="26">
        <v>42108</v>
      </c>
      <c r="K394" s="27">
        <v>3900</v>
      </c>
      <c r="L394" s="28">
        <v>2634.08</v>
      </c>
      <c r="M394" s="28">
        <v>3510</v>
      </c>
      <c r="N394" s="29">
        <v>0.6</v>
      </c>
      <c r="O394" s="28">
        <v>2110</v>
      </c>
      <c r="P394" s="34"/>
      <c r="Q394" s="31" t="s">
        <v>483</v>
      </c>
    </row>
    <row r="395" ht="15.75" customHeight="1" spans="1:17">
      <c r="A395" s="18">
        <v>388</v>
      </c>
      <c r="B395" s="46"/>
      <c r="C395" s="22" t="s">
        <v>3007</v>
      </c>
      <c r="D395" s="23" t="s">
        <v>3008</v>
      </c>
      <c r="E395" s="24" t="s">
        <v>3009</v>
      </c>
      <c r="F395" s="22" t="s">
        <v>2568</v>
      </c>
      <c r="G395" s="24">
        <v>2</v>
      </c>
      <c r="H395" s="25" t="s">
        <v>551</v>
      </c>
      <c r="I395" s="26">
        <v>42108</v>
      </c>
      <c r="J395" s="26">
        <v>42108</v>
      </c>
      <c r="K395" s="27">
        <v>11000</v>
      </c>
      <c r="L395" s="28">
        <v>7429.61</v>
      </c>
      <c r="M395" s="28">
        <v>10450</v>
      </c>
      <c r="N395" s="29">
        <v>0.67</v>
      </c>
      <c r="O395" s="28">
        <v>7000</v>
      </c>
      <c r="P395" s="34"/>
      <c r="Q395" s="31" t="s">
        <v>483</v>
      </c>
    </row>
    <row r="396" ht="15.75" customHeight="1" spans="1:17">
      <c r="A396" s="18">
        <v>389</v>
      </c>
      <c r="B396" s="46"/>
      <c r="C396" s="22" t="s">
        <v>3010</v>
      </c>
      <c r="D396" s="22" t="s">
        <v>2394</v>
      </c>
      <c r="E396" s="22"/>
      <c r="F396" s="22"/>
      <c r="G396" s="24">
        <v>2</v>
      </c>
      <c r="H396" s="25" t="s">
        <v>626</v>
      </c>
      <c r="I396" s="26">
        <v>42108</v>
      </c>
      <c r="J396" s="26">
        <v>42108</v>
      </c>
      <c r="K396" s="27">
        <v>22000</v>
      </c>
      <c r="L396" s="28">
        <v>14859.14</v>
      </c>
      <c r="M396" s="28">
        <v>18040</v>
      </c>
      <c r="N396" s="29">
        <v>0.6</v>
      </c>
      <c r="O396" s="28">
        <v>10820</v>
      </c>
      <c r="P396" s="34"/>
      <c r="Q396" s="31" t="s">
        <v>483</v>
      </c>
    </row>
    <row r="397" ht="15.75" customHeight="1" spans="1:17">
      <c r="A397" s="18">
        <v>390</v>
      </c>
      <c r="B397" s="46"/>
      <c r="C397" s="22" t="s">
        <v>3011</v>
      </c>
      <c r="D397" s="22" t="s">
        <v>2863</v>
      </c>
      <c r="E397" s="22"/>
      <c r="F397" s="22"/>
      <c r="G397" s="24">
        <v>1</v>
      </c>
      <c r="H397" s="25" t="s">
        <v>551</v>
      </c>
      <c r="I397" s="26">
        <v>42138</v>
      </c>
      <c r="J397" s="26">
        <v>42138</v>
      </c>
      <c r="K397" s="27">
        <v>29000</v>
      </c>
      <c r="L397" s="28">
        <v>19816.7</v>
      </c>
      <c r="M397" s="28">
        <v>28130</v>
      </c>
      <c r="N397" s="29">
        <v>0.35</v>
      </c>
      <c r="O397" s="28">
        <v>9850</v>
      </c>
      <c r="P397" s="34"/>
      <c r="Q397" s="31" t="s">
        <v>483</v>
      </c>
    </row>
    <row r="398" ht="15.75" customHeight="1" spans="1:17">
      <c r="A398" s="18">
        <v>391</v>
      </c>
      <c r="B398" s="46"/>
      <c r="C398" s="22" t="s">
        <v>3012</v>
      </c>
      <c r="D398" s="22" t="s">
        <v>2641</v>
      </c>
      <c r="E398" s="22"/>
      <c r="F398" s="22"/>
      <c r="G398" s="24">
        <v>1</v>
      </c>
      <c r="H398" s="25" t="s">
        <v>551</v>
      </c>
      <c r="I398" s="26">
        <v>42077</v>
      </c>
      <c r="J398" s="26">
        <v>42077</v>
      </c>
      <c r="K398" s="27">
        <v>240000</v>
      </c>
      <c r="L398" s="28">
        <v>160200</v>
      </c>
      <c r="M398" s="28">
        <v>228000</v>
      </c>
      <c r="N398" s="29">
        <v>0.75</v>
      </c>
      <c r="O398" s="28">
        <v>171000</v>
      </c>
      <c r="P398" s="34"/>
      <c r="Q398" s="31" t="s">
        <v>483</v>
      </c>
    </row>
    <row r="399" ht="15.75" customHeight="1" spans="1:17">
      <c r="A399" s="18">
        <v>392</v>
      </c>
      <c r="B399" s="46"/>
      <c r="C399" s="22" t="s">
        <v>3013</v>
      </c>
      <c r="D399" s="22" t="s">
        <v>3014</v>
      </c>
      <c r="E399" s="22"/>
      <c r="F399" s="22"/>
      <c r="G399" s="24">
        <v>1</v>
      </c>
      <c r="H399" s="25" t="s">
        <v>2353</v>
      </c>
      <c r="I399" s="26">
        <v>42108</v>
      </c>
      <c r="J399" s="26">
        <v>42108</v>
      </c>
      <c r="K399" s="27">
        <v>81615</v>
      </c>
      <c r="L399" s="28">
        <v>55124.12</v>
      </c>
      <c r="M399" s="28">
        <v>75900</v>
      </c>
      <c r="N399" s="29">
        <v>0.71</v>
      </c>
      <c r="O399" s="28">
        <v>53890</v>
      </c>
      <c r="P399" s="34"/>
      <c r="Q399" s="31" t="s">
        <v>483</v>
      </c>
    </row>
    <row r="400" ht="15.75" customHeight="1" spans="1:17">
      <c r="A400" s="18">
        <v>393</v>
      </c>
      <c r="B400" s="46"/>
      <c r="C400" s="22" t="s">
        <v>3015</v>
      </c>
      <c r="D400" s="22" t="s">
        <v>3016</v>
      </c>
      <c r="E400" s="22"/>
      <c r="F400" s="22"/>
      <c r="G400" s="24">
        <v>1</v>
      </c>
      <c r="H400" s="25" t="s">
        <v>2353</v>
      </c>
      <c r="I400" s="26">
        <v>42138</v>
      </c>
      <c r="J400" s="26">
        <v>42138</v>
      </c>
      <c r="K400" s="27">
        <v>333407</v>
      </c>
      <c r="L400" s="28">
        <v>227828.14</v>
      </c>
      <c r="M400" s="28">
        <v>310070</v>
      </c>
      <c r="N400" s="29">
        <v>0.72</v>
      </c>
      <c r="O400" s="28">
        <v>223250</v>
      </c>
      <c r="P400" s="34"/>
      <c r="Q400" s="31" t="s">
        <v>483</v>
      </c>
    </row>
    <row r="401" ht="15.75" customHeight="1" spans="1:17">
      <c r="A401" s="18">
        <v>394</v>
      </c>
      <c r="B401" s="46"/>
      <c r="C401" s="22" t="s">
        <v>3017</v>
      </c>
      <c r="D401" s="22" t="s">
        <v>2376</v>
      </c>
      <c r="E401" s="22"/>
      <c r="F401" s="22"/>
      <c r="G401" s="24">
        <v>1</v>
      </c>
      <c r="H401" s="25" t="s">
        <v>2353</v>
      </c>
      <c r="I401" s="26">
        <v>42169</v>
      </c>
      <c r="J401" s="26">
        <v>42169</v>
      </c>
      <c r="K401" s="27">
        <v>1349561</v>
      </c>
      <c r="L401" s="28">
        <v>932884.08</v>
      </c>
      <c r="M401" s="28">
        <v>1255090</v>
      </c>
      <c r="N401" s="29">
        <v>0.73</v>
      </c>
      <c r="O401" s="28">
        <v>916220</v>
      </c>
      <c r="P401" s="34"/>
      <c r="Q401" s="31" t="s">
        <v>483</v>
      </c>
    </row>
    <row r="402" ht="15.75" customHeight="1" spans="1:17">
      <c r="A402" s="18">
        <v>395</v>
      </c>
      <c r="B402" s="46"/>
      <c r="C402" s="22" t="s">
        <v>3018</v>
      </c>
      <c r="D402" s="22" t="s">
        <v>3019</v>
      </c>
      <c r="E402" s="22"/>
      <c r="F402" s="22"/>
      <c r="G402" s="24">
        <v>1</v>
      </c>
      <c r="H402" s="25" t="s">
        <v>2353</v>
      </c>
      <c r="I402" s="26">
        <v>42108</v>
      </c>
      <c r="J402" s="26">
        <v>42108</v>
      </c>
      <c r="K402" s="27">
        <v>71200</v>
      </c>
      <c r="L402" s="28">
        <v>48089.64</v>
      </c>
      <c r="M402" s="28">
        <v>63370</v>
      </c>
      <c r="N402" s="29">
        <v>0.71</v>
      </c>
      <c r="O402" s="28">
        <v>44990</v>
      </c>
      <c r="P402" s="34"/>
      <c r="Q402" s="31" t="s">
        <v>483</v>
      </c>
    </row>
    <row r="403" ht="15.75" customHeight="1" spans="1:17">
      <c r="A403" s="18">
        <v>396</v>
      </c>
      <c r="B403" s="46"/>
      <c r="C403" s="22" t="s">
        <v>3020</v>
      </c>
      <c r="D403" s="22" t="s">
        <v>3021</v>
      </c>
      <c r="E403" s="22"/>
      <c r="F403" s="22"/>
      <c r="G403" s="24">
        <v>1</v>
      </c>
      <c r="H403" s="25" t="s">
        <v>2353</v>
      </c>
      <c r="I403" s="26">
        <v>42108</v>
      </c>
      <c r="J403" s="26">
        <v>42108</v>
      </c>
      <c r="K403" s="27">
        <v>35600</v>
      </c>
      <c r="L403" s="28">
        <v>24044.86</v>
      </c>
      <c r="M403" s="28">
        <v>31680</v>
      </c>
      <c r="N403" s="29">
        <v>0.71</v>
      </c>
      <c r="O403" s="28">
        <v>22490</v>
      </c>
      <c r="P403" s="34"/>
      <c r="Q403" s="31" t="s">
        <v>483</v>
      </c>
    </row>
    <row r="404" ht="15.75" customHeight="1" spans="1:17">
      <c r="A404" s="18">
        <v>397</v>
      </c>
      <c r="B404" s="46"/>
      <c r="C404" s="22" t="s">
        <v>3022</v>
      </c>
      <c r="D404" s="22" t="s">
        <v>3023</v>
      </c>
      <c r="E404" s="22"/>
      <c r="F404" s="22"/>
      <c r="G404" s="24">
        <v>1</v>
      </c>
      <c r="H404" s="25" t="s">
        <v>2353</v>
      </c>
      <c r="I404" s="26">
        <v>42138</v>
      </c>
      <c r="J404" s="26">
        <v>42138</v>
      </c>
      <c r="K404" s="27">
        <v>71200</v>
      </c>
      <c r="L404" s="28">
        <v>48653.3</v>
      </c>
      <c r="M404" s="28">
        <v>63370</v>
      </c>
      <c r="N404" s="29">
        <v>0.72</v>
      </c>
      <c r="O404" s="28">
        <v>45630</v>
      </c>
      <c r="P404" s="34"/>
      <c r="Q404" s="31" t="s">
        <v>483</v>
      </c>
    </row>
    <row r="405" ht="15.75" customHeight="1" spans="1:17">
      <c r="A405" s="18">
        <v>398</v>
      </c>
      <c r="B405" s="46"/>
      <c r="C405" s="22" t="s">
        <v>3024</v>
      </c>
      <c r="D405" s="22" t="s">
        <v>2603</v>
      </c>
      <c r="E405" s="22"/>
      <c r="F405" s="22"/>
      <c r="G405" s="24">
        <v>1</v>
      </c>
      <c r="H405" s="25" t="s">
        <v>2353</v>
      </c>
      <c r="I405" s="26">
        <v>42169</v>
      </c>
      <c r="J405" s="26">
        <v>42169</v>
      </c>
      <c r="K405" s="36">
        <v>356000</v>
      </c>
      <c r="L405" s="28">
        <v>246085.03</v>
      </c>
      <c r="M405" s="28">
        <v>316840</v>
      </c>
      <c r="N405" s="29">
        <v>0.73</v>
      </c>
      <c r="O405" s="28">
        <v>231290</v>
      </c>
      <c r="P405" s="34"/>
      <c r="Q405" s="31" t="s">
        <v>483</v>
      </c>
    </row>
    <row r="406" ht="15.75" customHeight="1" spans="1:17">
      <c r="A406" s="18">
        <v>399</v>
      </c>
      <c r="B406" s="46"/>
      <c r="C406" s="22" t="s">
        <v>3025</v>
      </c>
      <c r="D406" s="22" t="s">
        <v>3026</v>
      </c>
      <c r="E406" s="22"/>
      <c r="F406" s="22"/>
      <c r="G406" s="24">
        <v>1</v>
      </c>
      <c r="H406" s="25" t="s">
        <v>2353</v>
      </c>
      <c r="I406" s="26">
        <v>42138</v>
      </c>
      <c r="J406" s="26">
        <v>42138</v>
      </c>
      <c r="K406" s="36">
        <v>570000</v>
      </c>
      <c r="L406" s="28">
        <v>389500</v>
      </c>
      <c r="M406" s="28">
        <v>330600</v>
      </c>
      <c r="N406" s="29">
        <v>0.72</v>
      </c>
      <c r="O406" s="28">
        <v>238030</v>
      </c>
      <c r="P406" s="34"/>
      <c r="Q406" s="31" t="s">
        <v>483</v>
      </c>
    </row>
    <row r="407" ht="15.75" customHeight="1" spans="1:17">
      <c r="A407" s="18">
        <v>400</v>
      </c>
      <c r="B407" s="46"/>
      <c r="C407" s="22" t="s">
        <v>3027</v>
      </c>
      <c r="D407" s="22" t="s">
        <v>3028</v>
      </c>
      <c r="E407" s="22"/>
      <c r="F407" s="22"/>
      <c r="G407" s="24">
        <v>1</v>
      </c>
      <c r="H407" s="25" t="s">
        <v>2353</v>
      </c>
      <c r="I407" s="26">
        <v>42169</v>
      </c>
      <c r="J407" s="26">
        <v>42169</v>
      </c>
      <c r="K407" s="36">
        <v>15378</v>
      </c>
      <c r="L407" s="28">
        <v>10630.06</v>
      </c>
      <c r="M407" s="28">
        <v>14150</v>
      </c>
      <c r="N407" s="29">
        <v>0.53</v>
      </c>
      <c r="O407" s="28">
        <v>7500</v>
      </c>
      <c r="P407" s="34"/>
      <c r="Q407" s="31" t="s">
        <v>483</v>
      </c>
    </row>
    <row r="408" ht="15.75" customHeight="1" spans="1:17">
      <c r="A408" s="18">
        <v>401</v>
      </c>
      <c r="B408" s="46"/>
      <c r="C408" s="22" t="s">
        <v>3029</v>
      </c>
      <c r="D408" s="22" t="s">
        <v>3030</v>
      </c>
      <c r="E408" s="22"/>
      <c r="F408" s="22"/>
      <c r="G408" s="24">
        <v>1</v>
      </c>
      <c r="H408" s="25" t="s">
        <v>2353</v>
      </c>
      <c r="I408" s="26">
        <v>42138</v>
      </c>
      <c r="J408" s="26">
        <v>42138</v>
      </c>
      <c r="K408" s="36">
        <v>83333</v>
      </c>
      <c r="L408" s="28">
        <v>56944.21</v>
      </c>
      <c r="M408" s="28">
        <v>76670</v>
      </c>
      <c r="N408" s="29">
        <v>0.68</v>
      </c>
      <c r="O408" s="28">
        <v>52140</v>
      </c>
      <c r="P408" s="34"/>
      <c r="Q408" s="31" t="s">
        <v>483</v>
      </c>
    </row>
    <row r="409" ht="15.75" customHeight="1" spans="1:17">
      <c r="A409" s="18">
        <v>402</v>
      </c>
      <c r="B409" s="46"/>
      <c r="C409" s="22" t="s">
        <v>3031</v>
      </c>
      <c r="D409" s="22" t="s">
        <v>3032</v>
      </c>
      <c r="E409" s="22"/>
      <c r="F409" s="22"/>
      <c r="G409" s="24">
        <v>1</v>
      </c>
      <c r="H409" s="25" t="s">
        <v>2353</v>
      </c>
      <c r="I409" s="26">
        <v>42169</v>
      </c>
      <c r="J409" s="26">
        <v>42169</v>
      </c>
      <c r="K409" s="36">
        <v>416667</v>
      </c>
      <c r="L409" s="28">
        <v>288021.1</v>
      </c>
      <c r="M409" s="28">
        <v>383330</v>
      </c>
      <c r="N409" s="29">
        <v>0.68</v>
      </c>
      <c r="O409" s="28">
        <v>260660</v>
      </c>
      <c r="P409" s="34"/>
      <c r="Q409" s="31" t="s">
        <v>483</v>
      </c>
    </row>
    <row r="410" ht="15.75" customHeight="1" spans="1:17">
      <c r="A410" s="18">
        <v>403</v>
      </c>
      <c r="B410" s="46"/>
      <c r="C410" s="22" t="s">
        <v>3033</v>
      </c>
      <c r="D410" s="22" t="s">
        <v>3034</v>
      </c>
      <c r="E410" s="22"/>
      <c r="F410" s="22"/>
      <c r="G410" s="24">
        <v>1</v>
      </c>
      <c r="H410" s="25" t="s">
        <v>2353</v>
      </c>
      <c r="I410" s="26">
        <v>42535</v>
      </c>
      <c r="J410" s="26">
        <v>42535</v>
      </c>
      <c r="K410" s="27">
        <v>1140000</v>
      </c>
      <c r="L410" s="28">
        <v>788025</v>
      </c>
      <c r="M410" s="28">
        <v>1174200</v>
      </c>
      <c r="N410" s="29">
        <v>0.8</v>
      </c>
      <c r="O410" s="28">
        <v>939360</v>
      </c>
      <c r="P410" s="34"/>
      <c r="Q410" s="31" t="s">
        <v>483</v>
      </c>
    </row>
    <row r="411" ht="15.75" customHeight="1" spans="1:17">
      <c r="A411" s="18">
        <v>404</v>
      </c>
      <c r="B411" s="46"/>
      <c r="C411" s="22" t="s">
        <v>3035</v>
      </c>
      <c r="D411" s="22" t="s">
        <v>2603</v>
      </c>
      <c r="E411" s="22"/>
      <c r="F411" s="22"/>
      <c r="G411" s="24">
        <v>1</v>
      </c>
      <c r="H411" s="25" t="s">
        <v>2353</v>
      </c>
      <c r="I411" s="26">
        <v>42230</v>
      </c>
      <c r="J411" s="26">
        <v>42230</v>
      </c>
      <c r="K411" s="27">
        <v>54000</v>
      </c>
      <c r="L411" s="28">
        <v>38182.5</v>
      </c>
      <c r="M411" s="28">
        <v>48060</v>
      </c>
      <c r="N411" s="29">
        <v>0.74</v>
      </c>
      <c r="O411" s="28">
        <v>35560</v>
      </c>
      <c r="P411" s="34"/>
      <c r="Q411" s="31" t="s">
        <v>483</v>
      </c>
    </row>
    <row r="412" ht="15.75" customHeight="1" spans="1:17">
      <c r="A412" s="18">
        <v>405</v>
      </c>
      <c r="B412" s="46"/>
      <c r="C412" s="22" t="s">
        <v>3036</v>
      </c>
      <c r="D412" s="22" t="s">
        <v>2384</v>
      </c>
      <c r="E412" s="22"/>
      <c r="F412" s="22"/>
      <c r="G412" s="24">
        <v>1</v>
      </c>
      <c r="H412" s="25" t="s">
        <v>2486</v>
      </c>
      <c r="I412" s="26">
        <v>42230</v>
      </c>
      <c r="J412" s="26">
        <v>42230</v>
      </c>
      <c r="K412" s="27">
        <v>607240</v>
      </c>
      <c r="L412" s="28">
        <v>429369.25</v>
      </c>
      <c r="M412" s="28">
        <v>558660</v>
      </c>
      <c r="N412" s="29">
        <v>0.7</v>
      </c>
      <c r="O412" s="28">
        <v>391060</v>
      </c>
      <c r="P412" s="34"/>
      <c r="Q412" s="31" t="s">
        <v>483</v>
      </c>
    </row>
    <row r="413" ht="15.75" customHeight="1" spans="1:17">
      <c r="A413" s="18">
        <v>406</v>
      </c>
      <c r="B413" s="46"/>
      <c r="C413" s="22" t="s">
        <v>3037</v>
      </c>
      <c r="D413" s="22" t="s">
        <v>3038</v>
      </c>
      <c r="E413" s="22" t="s">
        <v>2388</v>
      </c>
      <c r="F413" s="22"/>
      <c r="G413" s="24">
        <v>1</v>
      </c>
      <c r="H413" s="25" t="s">
        <v>626</v>
      </c>
      <c r="I413" s="26">
        <v>42261</v>
      </c>
      <c r="J413" s="26">
        <v>42261</v>
      </c>
      <c r="K413" s="27">
        <v>84300</v>
      </c>
      <c r="L413" s="28">
        <v>60274.45</v>
      </c>
      <c r="M413" s="28">
        <v>69050</v>
      </c>
      <c r="N413" s="29">
        <v>0.65</v>
      </c>
      <c r="O413" s="28">
        <v>44880</v>
      </c>
      <c r="P413" s="34"/>
      <c r="Q413" s="31" t="s">
        <v>483</v>
      </c>
    </row>
    <row r="414" ht="15.75" customHeight="1" spans="1:17">
      <c r="A414" s="18">
        <v>407</v>
      </c>
      <c r="B414" s="46"/>
      <c r="C414" s="22" t="s">
        <v>3039</v>
      </c>
      <c r="D414" s="22" t="s">
        <v>2995</v>
      </c>
      <c r="E414" s="22"/>
      <c r="F414" s="22"/>
      <c r="G414" s="24">
        <v>2</v>
      </c>
      <c r="H414" s="25" t="s">
        <v>551</v>
      </c>
      <c r="I414" s="26">
        <v>42383</v>
      </c>
      <c r="J414" s="26">
        <v>42383</v>
      </c>
      <c r="K414" s="27">
        <v>9000</v>
      </c>
      <c r="L414" s="28">
        <v>6720</v>
      </c>
      <c r="M414" s="28">
        <v>8730</v>
      </c>
      <c r="N414" s="29">
        <v>0.73</v>
      </c>
      <c r="O414" s="28">
        <v>6370</v>
      </c>
      <c r="P414" s="34"/>
      <c r="Q414" s="31" t="s">
        <v>483</v>
      </c>
    </row>
    <row r="415" ht="15.75" customHeight="1" spans="1:17">
      <c r="A415" s="18">
        <v>408</v>
      </c>
      <c r="B415" s="46"/>
      <c r="C415" s="22" t="s">
        <v>3040</v>
      </c>
      <c r="D415" s="22" t="s">
        <v>2997</v>
      </c>
      <c r="E415" s="22"/>
      <c r="F415" s="22"/>
      <c r="G415" s="24">
        <v>1</v>
      </c>
      <c r="H415" s="25" t="s">
        <v>551</v>
      </c>
      <c r="I415" s="26">
        <v>42383</v>
      </c>
      <c r="J415" s="26">
        <v>42383</v>
      </c>
      <c r="K415" s="27">
        <v>12000</v>
      </c>
      <c r="L415" s="28">
        <v>8960</v>
      </c>
      <c r="M415" s="28">
        <v>11640</v>
      </c>
      <c r="N415" s="29">
        <v>0.73</v>
      </c>
      <c r="O415" s="28">
        <v>8500</v>
      </c>
      <c r="P415" s="34"/>
      <c r="Q415" s="31" t="s">
        <v>483</v>
      </c>
    </row>
    <row r="416" ht="15.75" customHeight="1" spans="1:17">
      <c r="A416" s="18">
        <v>409</v>
      </c>
      <c r="B416" s="46"/>
      <c r="C416" s="22" t="s">
        <v>3041</v>
      </c>
      <c r="D416" s="22" t="s">
        <v>3042</v>
      </c>
      <c r="E416" s="22"/>
      <c r="F416" s="22"/>
      <c r="G416" s="24">
        <v>1</v>
      </c>
      <c r="H416" s="25" t="s">
        <v>551</v>
      </c>
      <c r="I416" s="26">
        <v>42565</v>
      </c>
      <c r="J416" s="26">
        <v>42565</v>
      </c>
      <c r="K416" s="27">
        <v>15000</v>
      </c>
      <c r="L416" s="28">
        <v>11912.5</v>
      </c>
      <c r="M416" s="28">
        <v>14250</v>
      </c>
      <c r="N416" s="29">
        <v>0.73</v>
      </c>
      <c r="O416" s="28">
        <v>10400</v>
      </c>
      <c r="P416" s="34"/>
      <c r="Q416" s="31" t="s">
        <v>483</v>
      </c>
    </row>
    <row r="417" ht="15.75" customHeight="1" spans="1:17">
      <c r="A417" s="18">
        <v>410</v>
      </c>
      <c r="B417" s="46"/>
      <c r="C417" s="22" t="s">
        <v>3043</v>
      </c>
      <c r="D417" s="23" t="s">
        <v>2384</v>
      </c>
      <c r="E417" s="22"/>
      <c r="F417" s="22"/>
      <c r="G417" s="24">
        <v>1</v>
      </c>
      <c r="H417" s="25" t="s">
        <v>2486</v>
      </c>
      <c r="I417" s="26">
        <v>42596</v>
      </c>
      <c r="J417" s="26">
        <v>42596</v>
      </c>
      <c r="K417" s="27">
        <v>45650</v>
      </c>
      <c r="L417" s="28">
        <v>36615.07</v>
      </c>
      <c r="M417" s="28">
        <v>43370</v>
      </c>
      <c r="N417" s="29">
        <v>0.78</v>
      </c>
      <c r="O417" s="28">
        <v>33830</v>
      </c>
      <c r="P417" s="34"/>
      <c r="Q417" s="31" t="s">
        <v>483</v>
      </c>
    </row>
    <row r="418" ht="15.75" customHeight="1" spans="1:17">
      <c r="A418" s="18">
        <v>411</v>
      </c>
      <c r="B418" s="46"/>
      <c r="C418" s="22" t="s">
        <v>3044</v>
      </c>
      <c r="D418" s="22" t="s">
        <v>3045</v>
      </c>
      <c r="E418" s="22"/>
      <c r="F418" s="22"/>
      <c r="G418" s="24">
        <v>1</v>
      </c>
      <c r="H418" s="25" t="s">
        <v>551</v>
      </c>
      <c r="I418" s="26">
        <v>42627</v>
      </c>
      <c r="J418" s="26">
        <v>42627</v>
      </c>
      <c r="K418" s="27">
        <v>4680</v>
      </c>
      <c r="L418" s="28">
        <v>3790.8</v>
      </c>
      <c r="M418" s="28">
        <v>4260</v>
      </c>
      <c r="N418" s="29">
        <v>0.79</v>
      </c>
      <c r="O418" s="28">
        <v>3370</v>
      </c>
      <c r="P418" s="34"/>
      <c r="Q418" s="31" t="s">
        <v>483</v>
      </c>
    </row>
    <row r="419" ht="15.75" customHeight="1" spans="1:17">
      <c r="A419" s="18">
        <v>412</v>
      </c>
      <c r="B419" s="46"/>
      <c r="C419" s="22" t="s">
        <v>3046</v>
      </c>
      <c r="D419" s="22" t="s">
        <v>2603</v>
      </c>
      <c r="E419" s="24"/>
      <c r="F419" s="23"/>
      <c r="G419" s="24">
        <v>1</v>
      </c>
      <c r="H419" s="25" t="s">
        <v>2353</v>
      </c>
      <c r="I419" s="26">
        <v>42718</v>
      </c>
      <c r="J419" s="26">
        <v>42718</v>
      </c>
      <c r="K419" s="27">
        <v>51998.4</v>
      </c>
      <c r="L419" s="28">
        <v>43353.7</v>
      </c>
      <c r="M419" s="28">
        <v>49400</v>
      </c>
      <c r="N419" s="29">
        <v>0.84</v>
      </c>
      <c r="O419" s="28">
        <v>41500</v>
      </c>
      <c r="P419" s="34"/>
      <c r="Q419" s="31" t="s">
        <v>483</v>
      </c>
    </row>
    <row r="420" ht="15.75" customHeight="1" spans="1:17">
      <c r="A420" s="18">
        <v>413</v>
      </c>
      <c r="B420" s="46"/>
      <c r="C420" s="22" t="s">
        <v>3047</v>
      </c>
      <c r="D420" s="22" t="s">
        <v>3048</v>
      </c>
      <c r="E420" s="24"/>
      <c r="F420" s="22"/>
      <c r="G420" s="24">
        <v>1</v>
      </c>
      <c r="H420" s="25" t="s">
        <v>551</v>
      </c>
      <c r="I420" s="26">
        <v>42748</v>
      </c>
      <c r="J420" s="26">
        <v>42748</v>
      </c>
      <c r="K420" s="27">
        <v>332000</v>
      </c>
      <c r="L420" s="28">
        <v>279433.36</v>
      </c>
      <c r="M420" s="28">
        <v>315400</v>
      </c>
      <c r="N420" s="29">
        <v>0.73</v>
      </c>
      <c r="O420" s="28">
        <v>230240</v>
      </c>
      <c r="P420" s="34"/>
      <c r="Q420" s="31" t="s">
        <v>483</v>
      </c>
    </row>
    <row r="421" ht="15.75" customHeight="1" spans="1:17">
      <c r="A421" s="18">
        <v>414</v>
      </c>
      <c r="B421" s="46"/>
      <c r="C421" s="22" t="s">
        <v>3049</v>
      </c>
      <c r="D421" s="22" t="s">
        <v>3050</v>
      </c>
      <c r="E421" s="24"/>
      <c r="F421" s="22"/>
      <c r="G421" s="24">
        <v>1</v>
      </c>
      <c r="H421" s="25" t="s">
        <v>626</v>
      </c>
      <c r="I421" s="26">
        <v>42748</v>
      </c>
      <c r="J421" s="26">
        <v>42748</v>
      </c>
      <c r="K421" s="27">
        <v>30000</v>
      </c>
      <c r="L421" s="28">
        <v>25250</v>
      </c>
      <c r="M421" s="28">
        <v>28500</v>
      </c>
      <c r="N421" s="29">
        <v>0.78</v>
      </c>
      <c r="O421" s="28">
        <v>22230</v>
      </c>
      <c r="P421" s="34"/>
      <c r="Q421" s="31" t="s">
        <v>483</v>
      </c>
    </row>
    <row r="422" ht="15.75" customHeight="1" spans="1:17">
      <c r="A422" s="18">
        <v>415</v>
      </c>
      <c r="B422" s="46"/>
      <c r="C422" s="22" t="s">
        <v>3051</v>
      </c>
      <c r="D422" s="22" t="s">
        <v>3052</v>
      </c>
      <c r="E422" s="24"/>
      <c r="F422" s="22"/>
      <c r="G422" s="24">
        <v>1</v>
      </c>
      <c r="H422" s="25" t="s">
        <v>2486</v>
      </c>
      <c r="I422" s="26">
        <v>42901</v>
      </c>
      <c r="J422" s="26">
        <v>42901</v>
      </c>
      <c r="K422" s="36">
        <v>63951.05</v>
      </c>
      <c r="L422" s="28">
        <v>56356.86</v>
      </c>
      <c r="M422" s="28">
        <v>60750</v>
      </c>
      <c r="N422" s="29">
        <v>0.82</v>
      </c>
      <c r="O422" s="28">
        <v>49820</v>
      </c>
      <c r="P422" s="34"/>
      <c r="Q422" s="31" t="s">
        <v>483</v>
      </c>
    </row>
    <row r="423" ht="15.75" customHeight="1" spans="1:17">
      <c r="A423" s="18">
        <v>416</v>
      </c>
      <c r="B423" s="46"/>
      <c r="C423" s="22" t="s">
        <v>3053</v>
      </c>
      <c r="D423" s="22" t="s">
        <v>3054</v>
      </c>
      <c r="E423" s="24"/>
      <c r="F423" s="22"/>
      <c r="G423" s="24">
        <v>1</v>
      </c>
      <c r="H423" s="25" t="s">
        <v>551</v>
      </c>
      <c r="I423" s="26">
        <v>42961</v>
      </c>
      <c r="J423" s="26">
        <v>42961</v>
      </c>
      <c r="K423" s="36">
        <v>9200</v>
      </c>
      <c r="L423" s="28">
        <v>8253.2</v>
      </c>
      <c r="M423" s="28">
        <v>8740</v>
      </c>
      <c r="N423" s="29">
        <v>0.8</v>
      </c>
      <c r="O423" s="28">
        <v>6990</v>
      </c>
      <c r="P423" s="34"/>
      <c r="Q423" s="31" t="s">
        <v>483</v>
      </c>
    </row>
    <row r="424" ht="15.75" customHeight="1" spans="1:17">
      <c r="A424" s="18">
        <v>417</v>
      </c>
      <c r="B424" s="46"/>
      <c r="C424" s="22" t="s">
        <v>3055</v>
      </c>
      <c r="D424" s="22" t="s">
        <v>2424</v>
      </c>
      <c r="E424" s="24"/>
      <c r="F424" s="22"/>
      <c r="G424" s="24">
        <v>1</v>
      </c>
      <c r="H424" s="25" t="s">
        <v>551</v>
      </c>
      <c r="I424" s="26">
        <v>42169</v>
      </c>
      <c r="J424" s="26">
        <v>42169</v>
      </c>
      <c r="K424" s="36">
        <v>31440</v>
      </c>
      <c r="L424" s="28">
        <v>21732.9</v>
      </c>
      <c r="M424" s="28">
        <v>26720</v>
      </c>
      <c r="N424" s="29">
        <v>0.53</v>
      </c>
      <c r="O424" s="28">
        <v>14160</v>
      </c>
      <c r="P424" s="34"/>
      <c r="Q424" s="31" t="s">
        <v>483</v>
      </c>
    </row>
    <row r="425" ht="15.75" customHeight="1" spans="1:17">
      <c r="A425" s="18">
        <v>418</v>
      </c>
      <c r="B425" s="46"/>
      <c r="C425" s="22" t="s">
        <v>3056</v>
      </c>
      <c r="D425" s="22" t="s">
        <v>2396</v>
      </c>
      <c r="E425" s="24"/>
      <c r="F425" s="22"/>
      <c r="G425" s="24">
        <v>1</v>
      </c>
      <c r="H425" s="25" t="s">
        <v>551</v>
      </c>
      <c r="I425" s="26">
        <v>43084</v>
      </c>
      <c r="J425" s="26">
        <v>43084</v>
      </c>
      <c r="K425" s="36">
        <v>1100</v>
      </c>
      <c r="L425" s="28">
        <v>1021.61</v>
      </c>
      <c r="M425" s="28">
        <v>1050</v>
      </c>
      <c r="N425" s="29">
        <v>0.84</v>
      </c>
      <c r="O425" s="28">
        <v>880</v>
      </c>
      <c r="P425" s="34"/>
      <c r="Q425" s="31" t="s">
        <v>483</v>
      </c>
    </row>
    <row r="426" ht="15.75" customHeight="1" spans="1:17">
      <c r="A426" s="18">
        <v>419</v>
      </c>
      <c r="B426" s="46"/>
      <c r="C426" s="22" t="s">
        <v>3057</v>
      </c>
      <c r="D426" s="22" t="s">
        <v>2997</v>
      </c>
      <c r="E426" s="24"/>
      <c r="F426" s="22"/>
      <c r="G426" s="24">
        <v>1</v>
      </c>
      <c r="H426" s="25" t="s">
        <v>551</v>
      </c>
      <c r="I426" s="26">
        <v>43084</v>
      </c>
      <c r="J426" s="26">
        <v>43084</v>
      </c>
      <c r="K426" s="36">
        <v>23520</v>
      </c>
      <c r="L426" s="28">
        <v>21844.2</v>
      </c>
      <c r="M426" s="28">
        <v>22810</v>
      </c>
      <c r="N426" s="29">
        <v>0.89</v>
      </c>
      <c r="O426" s="28">
        <v>20300</v>
      </c>
      <c r="P426" s="34"/>
      <c r="Q426" s="31" t="s">
        <v>483</v>
      </c>
    </row>
    <row r="427" ht="15.75" customHeight="1" spans="1:17">
      <c r="A427" s="18">
        <v>420</v>
      </c>
      <c r="B427" s="46"/>
      <c r="C427" s="22" t="s">
        <v>3058</v>
      </c>
      <c r="D427" s="22" t="s">
        <v>2763</v>
      </c>
      <c r="E427" s="24"/>
      <c r="F427" s="22"/>
      <c r="G427" s="24">
        <v>1</v>
      </c>
      <c r="H427" s="25" t="s">
        <v>2767</v>
      </c>
      <c r="I427" s="26">
        <v>42992</v>
      </c>
      <c r="J427" s="26">
        <v>42992</v>
      </c>
      <c r="K427" s="27">
        <v>8150</v>
      </c>
      <c r="L427" s="28">
        <v>7375.76</v>
      </c>
      <c r="M427" s="28">
        <v>7740</v>
      </c>
      <c r="N427" s="29">
        <v>0.88</v>
      </c>
      <c r="O427" s="28">
        <v>6810</v>
      </c>
      <c r="P427" s="34"/>
      <c r="Q427" s="31" t="s">
        <v>483</v>
      </c>
    </row>
    <row r="428" ht="15.75" customHeight="1" spans="1:17">
      <c r="A428" s="18">
        <v>421</v>
      </c>
      <c r="B428" s="46"/>
      <c r="C428" s="22" t="s">
        <v>3059</v>
      </c>
      <c r="D428" s="22" t="s">
        <v>3060</v>
      </c>
      <c r="E428" s="24"/>
      <c r="F428" s="22"/>
      <c r="G428" s="24">
        <v>1</v>
      </c>
      <c r="H428" s="25" t="s">
        <v>551</v>
      </c>
      <c r="I428" s="26">
        <v>43125</v>
      </c>
      <c r="J428" s="26">
        <v>43125</v>
      </c>
      <c r="K428" s="27">
        <v>66000</v>
      </c>
      <c r="L428" s="28">
        <v>61820</v>
      </c>
      <c r="M428" s="28">
        <v>66000</v>
      </c>
      <c r="N428" s="29">
        <v>0.88</v>
      </c>
      <c r="O428" s="28">
        <v>58080</v>
      </c>
      <c r="P428" s="34"/>
      <c r="Q428" s="31" t="s">
        <v>483</v>
      </c>
    </row>
    <row r="429" ht="15.75" customHeight="1" spans="1:17">
      <c r="A429" s="18">
        <v>422</v>
      </c>
      <c r="B429" s="46"/>
      <c r="C429" s="22" t="s">
        <v>3061</v>
      </c>
      <c r="D429" s="22" t="s">
        <v>3062</v>
      </c>
      <c r="E429" s="24"/>
      <c r="F429" s="22"/>
      <c r="G429" s="24">
        <v>1</v>
      </c>
      <c r="H429" s="25" t="s">
        <v>2486</v>
      </c>
      <c r="I429" s="26">
        <v>43193</v>
      </c>
      <c r="J429" s="26">
        <v>43193</v>
      </c>
      <c r="K429" s="27">
        <v>101000</v>
      </c>
      <c r="L429" s="28">
        <v>97002.1</v>
      </c>
      <c r="M429" s="28">
        <v>101000</v>
      </c>
      <c r="N429" s="29">
        <v>0.92</v>
      </c>
      <c r="O429" s="28">
        <v>92920</v>
      </c>
      <c r="P429" s="34"/>
      <c r="Q429" s="31" t="s">
        <v>483</v>
      </c>
    </row>
    <row r="430" ht="15.75" customHeight="1" spans="1:17">
      <c r="A430" s="18">
        <v>423</v>
      </c>
      <c r="B430" s="46"/>
      <c r="C430" s="22" t="s">
        <v>3063</v>
      </c>
      <c r="D430" s="22" t="s">
        <v>2410</v>
      </c>
      <c r="E430" s="24"/>
      <c r="F430" s="22"/>
      <c r="G430" s="24">
        <v>1</v>
      </c>
      <c r="H430" s="25" t="s">
        <v>551</v>
      </c>
      <c r="I430" s="26">
        <v>41987</v>
      </c>
      <c r="J430" s="26">
        <v>41987</v>
      </c>
      <c r="K430" s="27">
        <v>1350</v>
      </c>
      <c r="L430" s="28">
        <v>388.08</v>
      </c>
      <c r="M430" s="28">
        <v>1080</v>
      </c>
      <c r="N430" s="29">
        <v>0.46</v>
      </c>
      <c r="O430" s="28">
        <v>500</v>
      </c>
      <c r="P430" s="34"/>
      <c r="Q430" s="31" t="s">
        <v>483</v>
      </c>
    </row>
    <row r="431" ht="15.75" customHeight="1" spans="1:17">
      <c r="A431" s="18">
        <v>424</v>
      </c>
      <c r="B431" s="46"/>
      <c r="C431" s="22" t="s">
        <v>3064</v>
      </c>
      <c r="D431" s="22" t="s">
        <v>2416</v>
      </c>
      <c r="E431" s="24"/>
      <c r="F431" s="22" t="s">
        <v>2366</v>
      </c>
      <c r="G431" s="24">
        <v>3</v>
      </c>
      <c r="H431" s="25" t="s">
        <v>551</v>
      </c>
      <c r="I431" s="26">
        <v>41987</v>
      </c>
      <c r="J431" s="26">
        <v>41987</v>
      </c>
      <c r="K431" s="27">
        <v>6900</v>
      </c>
      <c r="L431" s="28">
        <v>1983.75</v>
      </c>
      <c r="M431" s="28">
        <v>5520</v>
      </c>
      <c r="N431" s="29">
        <v>0.46</v>
      </c>
      <c r="O431" s="28">
        <v>2540</v>
      </c>
      <c r="P431" s="34"/>
      <c r="Q431" s="31" t="s">
        <v>483</v>
      </c>
    </row>
    <row r="432" ht="15.75" customHeight="1" spans="1:17">
      <c r="A432" s="18">
        <v>425</v>
      </c>
      <c r="B432" s="46"/>
      <c r="C432" s="22" t="s">
        <v>3065</v>
      </c>
      <c r="D432" s="22" t="s">
        <v>3066</v>
      </c>
      <c r="E432" s="24"/>
      <c r="F432" s="22"/>
      <c r="G432" s="24">
        <v>1</v>
      </c>
      <c r="H432" s="25" t="s">
        <v>551</v>
      </c>
      <c r="I432" s="26">
        <v>42018</v>
      </c>
      <c r="J432" s="26">
        <v>42018</v>
      </c>
      <c r="K432" s="27">
        <v>1520</v>
      </c>
      <c r="L432" s="28">
        <v>461.04</v>
      </c>
      <c r="M432" s="28">
        <v>1400</v>
      </c>
      <c r="N432" s="29">
        <v>0.58</v>
      </c>
      <c r="O432" s="28">
        <v>810</v>
      </c>
      <c r="P432" s="34"/>
      <c r="Q432" s="31" t="s">
        <v>483</v>
      </c>
    </row>
    <row r="433" ht="15.75" customHeight="1" spans="1:17">
      <c r="A433" s="18">
        <v>426</v>
      </c>
      <c r="B433" s="46"/>
      <c r="C433" s="22" t="s">
        <v>3067</v>
      </c>
      <c r="D433" s="22" t="s">
        <v>3068</v>
      </c>
      <c r="E433" s="24"/>
      <c r="F433" s="22"/>
      <c r="G433" s="24">
        <v>1</v>
      </c>
      <c r="H433" s="25" t="s">
        <v>551</v>
      </c>
      <c r="I433" s="26">
        <v>42049</v>
      </c>
      <c r="J433" s="26">
        <v>42049</v>
      </c>
      <c r="K433" s="27">
        <v>1800</v>
      </c>
      <c r="L433" s="28">
        <v>574.5</v>
      </c>
      <c r="M433" s="28">
        <v>1710</v>
      </c>
      <c r="N433" s="29">
        <v>0.66</v>
      </c>
      <c r="O433" s="28">
        <v>1130</v>
      </c>
      <c r="P433" s="34"/>
      <c r="Q433" s="31" t="s">
        <v>483</v>
      </c>
    </row>
    <row r="434" ht="15.75" customHeight="1" spans="1:17">
      <c r="A434" s="18">
        <v>427</v>
      </c>
      <c r="B434" s="46"/>
      <c r="C434" s="22" t="s">
        <v>3069</v>
      </c>
      <c r="D434" s="22" t="s">
        <v>2449</v>
      </c>
      <c r="E434" s="24"/>
      <c r="F434" s="22"/>
      <c r="G434" s="24">
        <v>1</v>
      </c>
      <c r="H434" s="25" t="s">
        <v>2486</v>
      </c>
      <c r="I434" s="26">
        <v>42230</v>
      </c>
      <c r="J434" s="26">
        <v>42230</v>
      </c>
      <c r="K434" s="27">
        <v>3180</v>
      </c>
      <c r="L434" s="28">
        <v>1317.05</v>
      </c>
      <c r="M434" s="28">
        <v>2890</v>
      </c>
      <c r="N434" s="29">
        <v>0.64</v>
      </c>
      <c r="O434" s="28">
        <v>1850</v>
      </c>
      <c r="P434" s="34"/>
      <c r="Q434" s="31" t="s">
        <v>483</v>
      </c>
    </row>
    <row r="435" ht="15.75" customHeight="1" spans="1:17">
      <c r="A435" s="18">
        <v>428</v>
      </c>
      <c r="B435" s="46"/>
      <c r="C435" s="22" t="s">
        <v>3070</v>
      </c>
      <c r="D435" s="22" t="s">
        <v>3071</v>
      </c>
      <c r="E435" s="24"/>
      <c r="F435" s="22"/>
      <c r="G435" s="24">
        <v>1</v>
      </c>
      <c r="H435" s="25" t="s">
        <v>551</v>
      </c>
      <c r="I435" s="26">
        <v>42230</v>
      </c>
      <c r="J435" s="26">
        <v>42230</v>
      </c>
      <c r="K435" s="36">
        <v>1050</v>
      </c>
      <c r="L435" s="28">
        <v>434.83</v>
      </c>
      <c r="M435" s="28">
        <v>950</v>
      </c>
      <c r="N435" s="29">
        <v>0.64</v>
      </c>
      <c r="O435" s="28">
        <v>610</v>
      </c>
      <c r="P435" s="34"/>
      <c r="Q435" s="31" t="s">
        <v>483</v>
      </c>
    </row>
    <row r="436" ht="15.75" customHeight="1" spans="1:17">
      <c r="A436" s="18">
        <v>429</v>
      </c>
      <c r="B436" s="46"/>
      <c r="C436" s="22" t="s">
        <v>3072</v>
      </c>
      <c r="D436" s="22" t="s">
        <v>2410</v>
      </c>
      <c r="E436" s="24"/>
      <c r="F436" s="22"/>
      <c r="G436" s="24">
        <v>3</v>
      </c>
      <c r="H436" s="25" t="s">
        <v>551</v>
      </c>
      <c r="I436" s="26">
        <v>42291</v>
      </c>
      <c r="J436" s="26">
        <v>42291</v>
      </c>
      <c r="K436" s="36">
        <v>4050</v>
      </c>
      <c r="L436" s="28">
        <v>1805.58</v>
      </c>
      <c r="M436" s="28">
        <v>3440</v>
      </c>
      <c r="N436" s="29">
        <v>0.56</v>
      </c>
      <c r="O436" s="28">
        <v>1930</v>
      </c>
      <c r="P436" s="34"/>
      <c r="Q436" s="31" t="s">
        <v>483</v>
      </c>
    </row>
    <row r="437" ht="15.75" customHeight="1" spans="1:17">
      <c r="A437" s="18">
        <v>430</v>
      </c>
      <c r="B437" s="46"/>
      <c r="C437" s="22" t="s">
        <v>3073</v>
      </c>
      <c r="D437" s="22" t="s">
        <v>3074</v>
      </c>
      <c r="E437" s="24"/>
      <c r="F437" s="22"/>
      <c r="G437" s="24">
        <v>1</v>
      </c>
      <c r="H437" s="25" t="s">
        <v>551</v>
      </c>
      <c r="I437" s="26">
        <v>42383</v>
      </c>
      <c r="J437" s="26">
        <v>42383</v>
      </c>
      <c r="K437" s="36">
        <v>7700</v>
      </c>
      <c r="L437" s="28">
        <v>3798.64</v>
      </c>
      <c r="M437" s="28">
        <v>7320</v>
      </c>
      <c r="N437" s="29">
        <v>0.68</v>
      </c>
      <c r="O437" s="28">
        <v>4980</v>
      </c>
      <c r="P437" s="34"/>
      <c r="Q437" s="31" t="s">
        <v>483</v>
      </c>
    </row>
    <row r="438" ht="15.75" customHeight="1" spans="1:17">
      <c r="A438" s="18">
        <v>431</v>
      </c>
      <c r="B438" s="46"/>
      <c r="C438" s="22" t="s">
        <v>3075</v>
      </c>
      <c r="D438" s="22" t="s">
        <v>2570</v>
      </c>
      <c r="E438" s="24"/>
      <c r="F438" s="22"/>
      <c r="G438" s="24">
        <v>1</v>
      </c>
      <c r="H438" s="25" t="s">
        <v>551</v>
      </c>
      <c r="I438" s="26">
        <v>42443</v>
      </c>
      <c r="J438" s="26">
        <v>42443</v>
      </c>
      <c r="K438" s="27">
        <v>9000</v>
      </c>
      <c r="L438" s="28">
        <v>4725</v>
      </c>
      <c r="M438" s="28">
        <v>8730</v>
      </c>
      <c r="N438" s="29">
        <v>0.75</v>
      </c>
      <c r="O438" s="28">
        <v>6550</v>
      </c>
      <c r="P438" s="34"/>
      <c r="Q438" s="31" t="s">
        <v>483</v>
      </c>
    </row>
    <row r="439" ht="15.75" customHeight="1" spans="1:17">
      <c r="A439" s="18">
        <v>432</v>
      </c>
      <c r="B439" s="46"/>
      <c r="C439" s="22" t="s">
        <v>3076</v>
      </c>
      <c r="D439" s="22" t="s">
        <v>2927</v>
      </c>
      <c r="E439" s="24"/>
      <c r="F439" s="22"/>
      <c r="G439" s="24">
        <v>1</v>
      </c>
      <c r="H439" s="25" t="s">
        <v>551</v>
      </c>
      <c r="I439" s="26">
        <v>42504</v>
      </c>
      <c r="J439" s="26">
        <v>42504</v>
      </c>
      <c r="K439" s="27">
        <v>6800</v>
      </c>
      <c r="L439" s="28">
        <v>3785.3</v>
      </c>
      <c r="M439" s="28">
        <v>6190</v>
      </c>
      <c r="N439" s="29">
        <v>0.71</v>
      </c>
      <c r="O439" s="28">
        <v>4390</v>
      </c>
      <c r="P439" s="34"/>
      <c r="Q439" s="31" t="s">
        <v>483</v>
      </c>
    </row>
    <row r="440" ht="15.75" customHeight="1" spans="1:17">
      <c r="A440" s="18">
        <v>433</v>
      </c>
      <c r="B440" s="46"/>
      <c r="C440" s="22" t="s">
        <v>3077</v>
      </c>
      <c r="D440" s="22" t="s">
        <v>3078</v>
      </c>
      <c r="E440" s="24"/>
      <c r="F440" s="22"/>
      <c r="G440" s="24">
        <v>1</v>
      </c>
      <c r="H440" s="25" t="s">
        <v>551</v>
      </c>
      <c r="I440" s="26">
        <v>42504</v>
      </c>
      <c r="J440" s="26">
        <v>42504</v>
      </c>
      <c r="K440" s="27">
        <v>1750</v>
      </c>
      <c r="L440" s="28">
        <v>974.15</v>
      </c>
      <c r="M440" s="28">
        <v>1700</v>
      </c>
      <c r="N440" s="29">
        <v>0.76</v>
      </c>
      <c r="O440" s="28">
        <v>1290</v>
      </c>
      <c r="P440" s="34"/>
      <c r="Q440" s="31" t="s">
        <v>483</v>
      </c>
    </row>
    <row r="441" ht="15.75" customHeight="1" spans="1:17">
      <c r="A441" s="18">
        <v>434</v>
      </c>
      <c r="B441" s="46"/>
      <c r="C441" s="22" t="s">
        <v>3079</v>
      </c>
      <c r="D441" s="22" t="s">
        <v>2421</v>
      </c>
      <c r="E441" s="24"/>
      <c r="F441" s="22"/>
      <c r="G441" s="24">
        <v>1</v>
      </c>
      <c r="H441" s="25" t="s">
        <v>551</v>
      </c>
      <c r="I441" s="26">
        <v>42504</v>
      </c>
      <c r="J441" s="26">
        <v>42504</v>
      </c>
      <c r="K441" s="35">
        <v>2200</v>
      </c>
      <c r="L441" s="28">
        <v>1224.7</v>
      </c>
      <c r="M441" s="28">
        <v>1980</v>
      </c>
      <c r="N441" s="29">
        <v>0.64</v>
      </c>
      <c r="O441" s="28">
        <v>1270</v>
      </c>
      <c r="P441" s="34"/>
      <c r="Q441" s="31" t="s">
        <v>483</v>
      </c>
    </row>
    <row r="442" ht="15.75" customHeight="1" spans="1:17">
      <c r="A442" s="18">
        <v>435</v>
      </c>
      <c r="B442" s="46"/>
      <c r="C442" s="22" t="s">
        <v>3080</v>
      </c>
      <c r="D442" s="22" t="s">
        <v>2959</v>
      </c>
      <c r="E442" s="24"/>
      <c r="F442" s="22"/>
      <c r="G442" s="24">
        <v>1</v>
      </c>
      <c r="H442" s="25" t="s">
        <v>551</v>
      </c>
      <c r="I442" s="26">
        <v>42504</v>
      </c>
      <c r="J442" s="26">
        <v>42504</v>
      </c>
      <c r="K442" s="27">
        <v>1500</v>
      </c>
      <c r="L442" s="28">
        <v>835</v>
      </c>
      <c r="M442" s="28">
        <v>1460</v>
      </c>
      <c r="N442" s="29">
        <v>0.76</v>
      </c>
      <c r="O442" s="28">
        <v>1110</v>
      </c>
      <c r="P442" s="34"/>
      <c r="Q442" s="31" t="s">
        <v>483</v>
      </c>
    </row>
    <row r="443" ht="15.75" customHeight="1" spans="1:17">
      <c r="A443" s="18">
        <v>436</v>
      </c>
      <c r="B443" s="46"/>
      <c r="C443" s="22" t="s">
        <v>3081</v>
      </c>
      <c r="D443" s="22" t="s">
        <v>2648</v>
      </c>
      <c r="E443" s="24"/>
      <c r="F443" s="22"/>
      <c r="G443" s="24">
        <v>1</v>
      </c>
      <c r="H443" s="25" t="s">
        <v>551</v>
      </c>
      <c r="I443" s="26">
        <v>42535</v>
      </c>
      <c r="J443" s="26">
        <v>42535</v>
      </c>
      <c r="K443" s="27">
        <v>3550</v>
      </c>
      <c r="L443" s="28">
        <v>2032.36</v>
      </c>
      <c r="M443" s="28">
        <v>3230</v>
      </c>
      <c r="N443" s="29">
        <v>0.72</v>
      </c>
      <c r="O443" s="28">
        <v>2330</v>
      </c>
      <c r="P443" s="34"/>
      <c r="Q443" s="31" t="s">
        <v>483</v>
      </c>
    </row>
    <row r="444" ht="15.75" customHeight="1" spans="1:17">
      <c r="A444" s="18">
        <v>437</v>
      </c>
      <c r="B444" s="46"/>
      <c r="C444" s="22" t="s">
        <v>3082</v>
      </c>
      <c r="D444" s="22" t="s">
        <v>2419</v>
      </c>
      <c r="E444" s="24"/>
      <c r="F444" s="22"/>
      <c r="G444" s="24">
        <v>1</v>
      </c>
      <c r="H444" s="25" t="s">
        <v>551</v>
      </c>
      <c r="I444" s="26">
        <v>42565</v>
      </c>
      <c r="J444" s="26">
        <v>42565</v>
      </c>
      <c r="K444" s="27">
        <v>3735</v>
      </c>
      <c r="L444" s="28">
        <v>2197.4</v>
      </c>
      <c r="M444" s="28">
        <v>3400</v>
      </c>
      <c r="N444" s="29">
        <v>0.78</v>
      </c>
      <c r="O444" s="28">
        <v>2650</v>
      </c>
      <c r="P444" s="34"/>
      <c r="Q444" s="31" t="s">
        <v>483</v>
      </c>
    </row>
    <row r="445" ht="15.75" customHeight="1" spans="1:17">
      <c r="A445" s="18">
        <v>438</v>
      </c>
      <c r="B445" s="46"/>
      <c r="C445" s="22" t="s">
        <v>3083</v>
      </c>
      <c r="D445" s="22" t="s">
        <v>2421</v>
      </c>
      <c r="E445" s="24"/>
      <c r="F445" s="22"/>
      <c r="G445" s="24">
        <v>1</v>
      </c>
      <c r="H445" s="25" t="s">
        <v>551</v>
      </c>
      <c r="I445" s="26">
        <v>42627</v>
      </c>
      <c r="J445" s="26">
        <v>42627</v>
      </c>
      <c r="K445" s="27">
        <v>34800</v>
      </c>
      <c r="L445" s="28">
        <v>21576</v>
      </c>
      <c r="M445" s="28">
        <v>31320</v>
      </c>
      <c r="N445" s="29">
        <v>0.69</v>
      </c>
      <c r="O445" s="28">
        <v>21610</v>
      </c>
      <c r="P445" s="34"/>
      <c r="Q445" s="31" t="s">
        <v>483</v>
      </c>
    </row>
    <row r="446" ht="15.75" customHeight="1" spans="1:17">
      <c r="A446" s="18">
        <v>439</v>
      </c>
      <c r="B446" s="46"/>
      <c r="C446" s="22" t="s">
        <v>3084</v>
      </c>
      <c r="D446" s="22" t="s">
        <v>2641</v>
      </c>
      <c r="E446" s="24"/>
      <c r="F446" s="22"/>
      <c r="G446" s="24">
        <v>1</v>
      </c>
      <c r="H446" s="25" t="s">
        <v>551</v>
      </c>
      <c r="I446" s="26">
        <v>42688</v>
      </c>
      <c r="J446" s="26">
        <v>42688</v>
      </c>
      <c r="K446" s="27">
        <v>27310</v>
      </c>
      <c r="L446" s="28">
        <v>17797</v>
      </c>
      <c r="M446" s="28">
        <v>26490</v>
      </c>
      <c r="N446" s="29">
        <v>0.85</v>
      </c>
      <c r="O446" s="28">
        <v>22520</v>
      </c>
      <c r="P446" s="34"/>
      <c r="Q446" s="31" t="s">
        <v>483</v>
      </c>
    </row>
    <row r="447" ht="15.75" customHeight="1" spans="1:17">
      <c r="A447" s="18">
        <v>440</v>
      </c>
      <c r="B447" s="46"/>
      <c r="C447" s="22" t="s">
        <v>3085</v>
      </c>
      <c r="D447" s="22" t="s">
        <v>2698</v>
      </c>
      <c r="E447" s="24"/>
      <c r="F447" s="22"/>
      <c r="G447" s="24">
        <v>1</v>
      </c>
      <c r="H447" s="25" t="s">
        <v>551</v>
      </c>
      <c r="I447" s="26">
        <v>42749</v>
      </c>
      <c r="J447" s="26">
        <v>42749</v>
      </c>
      <c r="K447" s="27">
        <v>3500</v>
      </c>
      <c r="L447" s="28">
        <v>2391.64</v>
      </c>
      <c r="M447" s="28">
        <v>3430</v>
      </c>
      <c r="N447" s="29">
        <v>0.86</v>
      </c>
      <c r="O447" s="28">
        <v>2950</v>
      </c>
      <c r="P447" s="34"/>
      <c r="Q447" s="31" t="s">
        <v>483</v>
      </c>
    </row>
    <row r="448" ht="15.75" customHeight="1" spans="1:17">
      <c r="A448" s="18">
        <v>441</v>
      </c>
      <c r="B448" s="46"/>
      <c r="C448" s="22" t="s">
        <v>3086</v>
      </c>
      <c r="D448" s="22" t="s">
        <v>3087</v>
      </c>
      <c r="E448" s="24"/>
      <c r="F448" s="22"/>
      <c r="G448" s="24">
        <v>1</v>
      </c>
      <c r="H448" s="25" t="s">
        <v>551</v>
      </c>
      <c r="I448" s="26">
        <v>42749</v>
      </c>
      <c r="J448" s="26">
        <v>42749</v>
      </c>
      <c r="K448" s="27">
        <v>1300</v>
      </c>
      <c r="L448" s="28">
        <v>888.36</v>
      </c>
      <c r="M448" s="28">
        <v>1240</v>
      </c>
      <c r="N448" s="29">
        <v>0.78</v>
      </c>
      <c r="O448" s="28">
        <v>970</v>
      </c>
      <c r="P448" s="34"/>
      <c r="Q448" s="31" t="s">
        <v>483</v>
      </c>
    </row>
    <row r="449" ht="15.75" customHeight="1" spans="1:18">
      <c r="A449" s="18">
        <v>442</v>
      </c>
      <c r="B449" s="46"/>
      <c r="C449" s="22" t="s">
        <v>3088</v>
      </c>
      <c r="D449" s="22" t="s">
        <v>2461</v>
      </c>
      <c r="E449" s="24"/>
      <c r="F449" s="22"/>
      <c r="G449" s="24">
        <v>2</v>
      </c>
      <c r="H449" s="25" t="s">
        <v>551</v>
      </c>
      <c r="I449" s="26">
        <v>42809</v>
      </c>
      <c r="J449" s="26">
        <v>42809</v>
      </c>
      <c r="K449" s="27">
        <v>6200</v>
      </c>
      <c r="L449" s="28">
        <v>4432.97</v>
      </c>
      <c r="M449" s="28">
        <v>6080</v>
      </c>
      <c r="N449" s="29">
        <v>0.86</v>
      </c>
      <c r="O449" s="28">
        <v>5230</v>
      </c>
      <c r="P449" s="34"/>
      <c r="Q449" s="31" t="s">
        <v>483</v>
      </c>
    </row>
    <row r="450" ht="15.75" customHeight="1" spans="1:18">
      <c r="A450" s="18">
        <v>443</v>
      </c>
      <c r="B450" s="46"/>
      <c r="C450" s="22" t="s">
        <v>3089</v>
      </c>
      <c r="D450" s="22" t="s">
        <v>3090</v>
      </c>
      <c r="E450" s="24"/>
      <c r="F450" s="22"/>
      <c r="G450" s="24">
        <v>3</v>
      </c>
      <c r="H450" s="25" t="s">
        <v>551</v>
      </c>
      <c r="I450" s="26">
        <v>42809</v>
      </c>
      <c r="J450" s="26">
        <v>42809</v>
      </c>
      <c r="K450" s="36">
        <v>8400</v>
      </c>
      <c r="L450" s="28">
        <v>6006</v>
      </c>
      <c r="M450" s="28">
        <v>8150</v>
      </c>
      <c r="N450" s="29">
        <v>0.83</v>
      </c>
      <c r="O450" s="28">
        <v>6760</v>
      </c>
      <c r="P450" s="34"/>
      <c r="Q450" s="31" t="s">
        <v>483</v>
      </c>
    </row>
    <row r="451" ht="15.75" customHeight="1" spans="1:18">
      <c r="A451" s="18">
        <v>444</v>
      </c>
      <c r="B451" s="46"/>
      <c r="C451" s="22" t="s">
        <v>3091</v>
      </c>
      <c r="D451" s="22" t="s">
        <v>2424</v>
      </c>
      <c r="E451" s="24"/>
      <c r="F451" s="22"/>
      <c r="G451" s="24">
        <v>1</v>
      </c>
      <c r="H451" s="25" t="s">
        <v>551</v>
      </c>
      <c r="I451" s="26">
        <v>42809</v>
      </c>
      <c r="J451" s="26">
        <v>42809</v>
      </c>
      <c r="K451" s="36">
        <v>1350</v>
      </c>
      <c r="L451" s="28">
        <v>965.2</v>
      </c>
      <c r="M451" s="28">
        <v>1280</v>
      </c>
      <c r="N451" s="29">
        <v>0.75</v>
      </c>
      <c r="O451" s="28">
        <v>960</v>
      </c>
      <c r="P451" s="34"/>
      <c r="Q451" s="31" t="s">
        <v>483</v>
      </c>
    </row>
    <row r="452" ht="15.75" customHeight="1" spans="1:18">
      <c r="A452" s="18">
        <v>445</v>
      </c>
      <c r="B452" s="46"/>
      <c r="C452" s="22" t="s">
        <v>3092</v>
      </c>
      <c r="D452" s="22" t="s">
        <v>3093</v>
      </c>
      <c r="E452" s="24"/>
      <c r="F452" s="22"/>
      <c r="G452" s="24">
        <v>1</v>
      </c>
      <c r="H452" s="25" t="s">
        <v>551</v>
      </c>
      <c r="I452" s="26">
        <v>42838</v>
      </c>
      <c r="J452" s="26">
        <v>42838</v>
      </c>
      <c r="K452" s="36">
        <v>25240</v>
      </c>
      <c r="L452" s="28">
        <v>18446.26</v>
      </c>
      <c r="M452" s="28">
        <v>23980</v>
      </c>
      <c r="N452" s="29">
        <v>0.83</v>
      </c>
      <c r="O452" s="28">
        <v>19900</v>
      </c>
      <c r="P452" s="34"/>
      <c r="Q452" s="31" t="s">
        <v>483</v>
      </c>
    </row>
    <row r="453" ht="15.75" customHeight="1" spans="1:18">
      <c r="A453" s="18">
        <v>446</v>
      </c>
      <c r="B453" s="46"/>
      <c r="C453" s="22" t="s">
        <v>3094</v>
      </c>
      <c r="D453" s="22" t="s">
        <v>2371</v>
      </c>
      <c r="E453" s="25"/>
      <c r="F453" s="22"/>
      <c r="G453" s="24">
        <v>1</v>
      </c>
      <c r="H453" s="25" t="s">
        <v>551</v>
      </c>
      <c r="I453" s="26">
        <v>42838</v>
      </c>
      <c r="J453" s="26">
        <v>42838</v>
      </c>
      <c r="K453" s="36">
        <v>1680</v>
      </c>
      <c r="L453" s="28">
        <v>1227.8</v>
      </c>
      <c r="M453" s="28">
        <v>1600</v>
      </c>
      <c r="N453" s="29">
        <v>0.8</v>
      </c>
      <c r="O453" s="28">
        <v>1280</v>
      </c>
      <c r="P453" s="34"/>
      <c r="Q453" s="31" t="s">
        <v>483</v>
      </c>
    </row>
    <row r="454" ht="15.75" customHeight="1" spans="1:18">
      <c r="A454" s="18">
        <v>447</v>
      </c>
      <c r="B454" s="46"/>
      <c r="C454" s="22" t="s">
        <v>3095</v>
      </c>
      <c r="D454" s="22" t="s">
        <v>3096</v>
      </c>
      <c r="E454" s="24"/>
      <c r="F454" s="22"/>
      <c r="G454" s="24">
        <v>1</v>
      </c>
      <c r="H454" s="25" t="s">
        <v>551</v>
      </c>
      <c r="I454" s="26">
        <v>42628</v>
      </c>
      <c r="J454" s="26">
        <v>42628</v>
      </c>
      <c r="K454" s="43">
        <v>3280</v>
      </c>
      <c r="L454" s="28">
        <v>2033.63</v>
      </c>
      <c r="M454" s="28">
        <v>3120</v>
      </c>
      <c r="N454" s="29">
        <v>0.75</v>
      </c>
      <c r="O454" s="28">
        <v>2340</v>
      </c>
      <c r="P454" s="34"/>
      <c r="Q454" s="31" t="s">
        <v>483</v>
      </c>
    </row>
    <row r="455" ht="15.75" customHeight="1" spans="1:18">
      <c r="A455" s="18">
        <v>448</v>
      </c>
      <c r="B455" s="46"/>
      <c r="C455" s="22" t="s">
        <v>3097</v>
      </c>
      <c r="D455" s="22" t="s">
        <v>2424</v>
      </c>
      <c r="E455" s="24"/>
      <c r="F455" s="22"/>
      <c r="G455" s="24">
        <v>1</v>
      </c>
      <c r="H455" s="25" t="s">
        <v>551</v>
      </c>
      <c r="I455" s="26">
        <v>43084</v>
      </c>
      <c r="J455" s="26">
        <v>43084</v>
      </c>
      <c r="K455" s="27">
        <v>2600</v>
      </c>
      <c r="L455" s="28">
        <v>2229.47</v>
      </c>
      <c r="M455" s="28">
        <v>2470</v>
      </c>
      <c r="N455" s="29">
        <v>0.84</v>
      </c>
      <c r="O455" s="28">
        <v>2070</v>
      </c>
      <c r="P455" s="34"/>
      <c r="Q455" s="31" t="s">
        <v>483</v>
      </c>
    </row>
    <row r="456" ht="15.75" customHeight="1" spans="1:18">
      <c r="A456" s="18">
        <v>449</v>
      </c>
      <c r="B456" s="46"/>
      <c r="C456" s="22" t="s">
        <v>3098</v>
      </c>
      <c r="D456" s="22" t="s">
        <v>3099</v>
      </c>
      <c r="E456" s="24"/>
      <c r="F456" s="22"/>
      <c r="G456" s="24">
        <v>1</v>
      </c>
      <c r="H456" s="25" t="s">
        <v>551</v>
      </c>
      <c r="I456" s="26">
        <v>43054</v>
      </c>
      <c r="J456" s="26">
        <v>43054</v>
      </c>
      <c r="K456" s="27">
        <v>6330</v>
      </c>
      <c r="L456" s="28">
        <v>5327.7</v>
      </c>
      <c r="M456" s="28">
        <v>6010</v>
      </c>
      <c r="N456" s="29">
        <v>0.86</v>
      </c>
      <c r="O456" s="28">
        <v>5170</v>
      </c>
      <c r="P456" s="34"/>
      <c r="Q456" s="31" t="s">
        <v>483</v>
      </c>
    </row>
    <row r="457" ht="15.75" customHeight="1" spans="1:18">
      <c r="A457" s="18">
        <v>450</v>
      </c>
      <c r="B457" s="46"/>
      <c r="C457" s="22" t="s">
        <v>3100</v>
      </c>
      <c r="D457" s="23" t="s">
        <v>615</v>
      </c>
      <c r="E457" s="24"/>
      <c r="F457" s="22"/>
      <c r="G457" s="24">
        <v>1</v>
      </c>
      <c r="H457" s="25" t="s">
        <v>551</v>
      </c>
      <c r="I457" s="26">
        <v>43179</v>
      </c>
      <c r="J457" s="26">
        <v>43179</v>
      </c>
      <c r="K457" s="27">
        <v>1750</v>
      </c>
      <c r="L457" s="28">
        <v>1029.54</v>
      </c>
      <c r="M457" s="28">
        <v>1750</v>
      </c>
      <c r="N457" s="29">
        <v>0.83</v>
      </c>
      <c r="O457" s="28">
        <v>1450</v>
      </c>
      <c r="P457" s="34"/>
      <c r="Q457" s="31" t="s">
        <v>483</v>
      </c>
    </row>
    <row r="458" ht="15.75" customHeight="1" spans="1:18">
      <c r="A458" s="18">
        <v>451</v>
      </c>
      <c r="B458" s="46"/>
      <c r="C458" s="22" t="s">
        <v>3101</v>
      </c>
      <c r="D458" s="22" t="s">
        <v>3102</v>
      </c>
      <c r="E458" s="24"/>
      <c r="F458" s="22" t="s">
        <v>3103</v>
      </c>
      <c r="G458" s="24">
        <v>1</v>
      </c>
      <c r="H458" s="25" t="s">
        <v>551</v>
      </c>
      <c r="I458" s="26">
        <v>43190</v>
      </c>
      <c r="J458" s="26">
        <v>43190</v>
      </c>
      <c r="K458" s="27">
        <v>1138.6</v>
      </c>
      <c r="L458" s="28">
        <v>1030.42</v>
      </c>
      <c r="M458" s="28">
        <v>1140</v>
      </c>
      <c r="N458" s="29">
        <v>0.88</v>
      </c>
      <c r="O458" s="28">
        <v>1000</v>
      </c>
      <c r="P458" s="34"/>
      <c r="Q458" s="31" t="s">
        <v>483</v>
      </c>
    </row>
    <row r="459" ht="15.75" customHeight="1" spans="1:18">
      <c r="A459" s="18">
        <v>452</v>
      </c>
      <c r="B459" s="46"/>
      <c r="C459" s="22" t="s">
        <v>3104</v>
      </c>
      <c r="D459" s="23" t="s">
        <v>3105</v>
      </c>
      <c r="E459" s="24"/>
      <c r="F459" s="22" t="s">
        <v>3106</v>
      </c>
      <c r="G459" s="24">
        <v>6</v>
      </c>
      <c r="H459" s="25" t="s">
        <v>551</v>
      </c>
      <c r="I459" s="26">
        <v>43208</v>
      </c>
      <c r="J459" s="26">
        <v>43208</v>
      </c>
      <c r="K459" s="27">
        <v>5808</v>
      </c>
      <c r="L459" s="28">
        <v>5348.2</v>
      </c>
      <c r="M459" s="28">
        <v>5810</v>
      </c>
      <c r="N459" s="29">
        <v>0.8</v>
      </c>
      <c r="O459" s="28">
        <v>4650</v>
      </c>
      <c r="P459" s="34"/>
      <c r="Q459" s="31" t="s">
        <v>483</v>
      </c>
    </row>
    <row r="460" ht="15.75" customHeight="1" spans="1:18">
      <c r="A460" s="18">
        <v>453</v>
      </c>
      <c r="B460" s="46"/>
      <c r="C460" s="22" t="s">
        <v>3107</v>
      </c>
      <c r="D460" s="23" t="s">
        <v>3108</v>
      </c>
      <c r="E460" s="24" t="s">
        <v>2555</v>
      </c>
      <c r="F460" s="22"/>
      <c r="G460" s="24">
        <v>1</v>
      </c>
      <c r="H460" s="25" t="s">
        <v>551</v>
      </c>
      <c r="I460" s="26">
        <v>43213</v>
      </c>
      <c r="J460" s="26">
        <v>43213</v>
      </c>
      <c r="K460" s="27">
        <v>1300</v>
      </c>
      <c r="L460" s="28">
        <v>1197.1</v>
      </c>
      <c r="M460" s="28">
        <v>1300</v>
      </c>
      <c r="N460" s="29">
        <v>0.91</v>
      </c>
      <c r="O460" s="28">
        <v>1180</v>
      </c>
      <c r="P460" s="34"/>
      <c r="Q460" s="31" t="s">
        <v>483</v>
      </c>
      <c r="R460" s="37"/>
    </row>
    <row r="461" ht="15.75" customHeight="1" spans="1:18">
      <c r="A461" s="18">
        <v>454</v>
      </c>
      <c r="B461" s="46"/>
      <c r="C461" s="22" t="s">
        <v>3109</v>
      </c>
      <c r="D461" s="23" t="s">
        <v>3110</v>
      </c>
      <c r="E461" s="24"/>
      <c r="F461" s="22"/>
      <c r="G461" s="24">
        <v>2</v>
      </c>
      <c r="H461" s="25" t="s">
        <v>551</v>
      </c>
      <c r="I461" s="26">
        <v>43228</v>
      </c>
      <c r="J461" s="26">
        <v>43228</v>
      </c>
      <c r="K461" s="27">
        <v>1960</v>
      </c>
      <c r="L461" s="28">
        <v>1835.88</v>
      </c>
      <c r="M461" s="28">
        <v>1960</v>
      </c>
      <c r="N461" s="29">
        <v>0.91</v>
      </c>
      <c r="O461" s="28">
        <v>1780</v>
      </c>
      <c r="P461" s="34"/>
      <c r="Q461" s="31" t="s">
        <v>483</v>
      </c>
    </row>
    <row r="462" ht="15.75" customHeight="1" spans="1:18">
      <c r="A462" s="18">
        <v>455</v>
      </c>
      <c r="B462" s="46"/>
      <c r="C462" s="22" t="s">
        <v>3111</v>
      </c>
      <c r="D462" s="23" t="s">
        <v>3112</v>
      </c>
      <c r="E462" s="24"/>
      <c r="F462" s="22"/>
      <c r="G462" s="24">
        <v>1</v>
      </c>
      <c r="H462" s="25" t="s">
        <v>551</v>
      </c>
      <c r="I462" s="26">
        <v>43249</v>
      </c>
      <c r="J462" s="26">
        <v>43249</v>
      </c>
      <c r="K462" s="27">
        <v>8167.9</v>
      </c>
      <c r="L462" s="28">
        <v>7650.58</v>
      </c>
      <c r="M462" s="28">
        <v>8170</v>
      </c>
      <c r="N462" s="29">
        <v>0.9</v>
      </c>
      <c r="O462" s="28">
        <v>7350</v>
      </c>
      <c r="P462" s="34"/>
      <c r="Q462" s="31" t="s">
        <v>483</v>
      </c>
    </row>
    <row r="463" ht="15.75" customHeight="1" spans="1:18">
      <c r="A463" s="18">
        <v>456</v>
      </c>
      <c r="B463" s="46"/>
      <c r="C463" s="22" t="s">
        <v>3113</v>
      </c>
      <c r="D463" s="23" t="s">
        <v>3114</v>
      </c>
      <c r="E463" s="24"/>
      <c r="F463" s="22" t="s">
        <v>3115</v>
      </c>
      <c r="G463" s="24">
        <v>1</v>
      </c>
      <c r="H463" s="25" t="s">
        <v>551</v>
      </c>
      <c r="I463" s="26">
        <v>43263</v>
      </c>
      <c r="J463" s="26">
        <v>43263</v>
      </c>
      <c r="K463" s="27">
        <v>1850</v>
      </c>
      <c r="L463" s="28">
        <v>1762.13</v>
      </c>
      <c r="M463" s="28">
        <v>1850</v>
      </c>
      <c r="N463" s="29">
        <v>0.9</v>
      </c>
      <c r="O463" s="28">
        <v>1670</v>
      </c>
      <c r="P463" s="34"/>
      <c r="Q463" s="31" t="s">
        <v>483</v>
      </c>
    </row>
    <row r="464" ht="15.75" customHeight="1" spans="1:18">
      <c r="A464" s="18">
        <v>457</v>
      </c>
      <c r="B464" s="46"/>
      <c r="C464" s="22" t="s">
        <v>3116</v>
      </c>
      <c r="D464" s="23" t="s">
        <v>2741</v>
      </c>
      <c r="E464" s="24"/>
      <c r="F464" s="22" t="s">
        <v>2459</v>
      </c>
      <c r="G464" s="24">
        <v>1</v>
      </c>
      <c r="H464" s="25" t="s">
        <v>551</v>
      </c>
      <c r="I464" s="26">
        <v>43329</v>
      </c>
      <c r="J464" s="26">
        <v>43329</v>
      </c>
      <c r="K464" s="27">
        <v>3762</v>
      </c>
      <c r="L464" s="28">
        <v>3702.43</v>
      </c>
      <c r="M464" s="28">
        <v>3760</v>
      </c>
      <c r="N464" s="29">
        <v>0.93</v>
      </c>
      <c r="O464" s="28">
        <v>3500</v>
      </c>
      <c r="P464" s="34"/>
      <c r="Q464" s="31" t="s">
        <v>483</v>
      </c>
    </row>
    <row r="465" ht="15.75" customHeight="1" spans="1:17">
      <c r="A465" s="18">
        <v>458</v>
      </c>
      <c r="B465" s="46"/>
      <c r="C465" s="22" t="s">
        <v>3117</v>
      </c>
      <c r="D465" s="23" t="s">
        <v>2596</v>
      </c>
      <c r="E465" s="24" t="s">
        <v>3118</v>
      </c>
      <c r="F465" s="22"/>
      <c r="G465" s="24">
        <v>2</v>
      </c>
      <c r="H465" s="25" t="s">
        <v>551</v>
      </c>
      <c r="I465" s="26">
        <v>43341</v>
      </c>
      <c r="J465" s="26">
        <v>43341</v>
      </c>
      <c r="K465" s="27">
        <v>5006</v>
      </c>
      <c r="L465" s="28">
        <v>4926.74</v>
      </c>
      <c r="M465" s="28">
        <v>5010</v>
      </c>
      <c r="N465" s="29">
        <v>0.95</v>
      </c>
      <c r="O465" s="28">
        <v>4760</v>
      </c>
      <c r="P465" s="34"/>
      <c r="Q465" s="31" t="s">
        <v>483</v>
      </c>
    </row>
    <row r="466" ht="15.75" customHeight="1" spans="1:17">
      <c r="A466" s="18">
        <v>459</v>
      </c>
      <c r="B466" s="46"/>
      <c r="C466" s="22" t="s">
        <v>3119</v>
      </c>
      <c r="D466" s="23" t="s">
        <v>2469</v>
      </c>
      <c r="E466" s="24"/>
      <c r="F466" s="22"/>
      <c r="G466" s="24">
        <v>1</v>
      </c>
      <c r="H466" s="25" t="s">
        <v>551</v>
      </c>
      <c r="I466" s="26">
        <v>43159</v>
      </c>
      <c r="J466" s="26">
        <v>43159</v>
      </c>
      <c r="K466" s="27">
        <v>7200</v>
      </c>
      <c r="L466" s="28">
        <v>6402</v>
      </c>
      <c r="M466" s="28">
        <v>7200</v>
      </c>
      <c r="N466" s="29">
        <v>0.92</v>
      </c>
      <c r="O466" s="28">
        <v>6620</v>
      </c>
      <c r="P466" s="34"/>
      <c r="Q466" s="31" t="s">
        <v>483</v>
      </c>
    </row>
    <row r="467" ht="15.75" customHeight="1" spans="1:17">
      <c r="A467" s="18">
        <v>460</v>
      </c>
      <c r="B467" s="46"/>
      <c r="C467" s="22" t="s">
        <v>3120</v>
      </c>
      <c r="D467" s="23" t="s">
        <v>3121</v>
      </c>
      <c r="E467" s="24" t="s">
        <v>3122</v>
      </c>
      <c r="F467" s="22"/>
      <c r="G467" s="24">
        <v>1</v>
      </c>
      <c r="H467" s="25" t="s">
        <v>551</v>
      </c>
      <c r="I467" s="26">
        <v>43305</v>
      </c>
      <c r="J467" s="26">
        <v>43305</v>
      </c>
      <c r="K467" s="27">
        <v>180000</v>
      </c>
      <c r="L467" s="28">
        <v>177150</v>
      </c>
      <c r="M467" s="28">
        <v>180000</v>
      </c>
      <c r="N467" s="29">
        <v>0.96</v>
      </c>
      <c r="O467" s="28">
        <v>172800</v>
      </c>
      <c r="P467" s="34"/>
      <c r="Q467" s="31" t="s">
        <v>483</v>
      </c>
    </row>
    <row r="468" ht="15.75" customHeight="1" spans="1:17">
      <c r="A468" s="18">
        <v>461</v>
      </c>
      <c r="B468" s="46"/>
      <c r="C468" s="22" t="s">
        <v>3123</v>
      </c>
      <c r="D468" s="23" t="s">
        <v>3124</v>
      </c>
      <c r="E468" s="24"/>
      <c r="F468" s="22"/>
      <c r="G468" s="24">
        <v>1</v>
      </c>
      <c r="H468" s="25" t="s">
        <v>2498</v>
      </c>
      <c r="I468" s="26">
        <v>41492</v>
      </c>
      <c r="J468" s="26">
        <v>41492</v>
      </c>
      <c r="K468" s="27">
        <v>6000</v>
      </c>
      <c r="L468" s="28">
        <v>300</v>
      </c>
      <c r="M468" s="28">
        <v>5160</v>
      </c>
      <c r="N468" s="29">
        <v>0.15</v>
      </c>
      <c r="O468" s="28">
        <v>770</v>
      </c>
      <c r="P468" s="34"/>
      <c r="Q468" s="31" t="s">
        <v>483</v>
      </c>
    </row>
    <row r="469" ht="15.75" customHeight="1" spans="1:17">
      <c r="A469" s="18">
        <v>462</v>
      </c>
      <c r="B469" s="46"/>
      <c r="C469" s="22" t="s">
        <v>3125</v>
      </c>
      <c r="D469" s="23" t="s">
        <v>3126</v>
      </c>
      <c r="E469" s="24"/>
      <c r="F469" s="22"/>
      <c r="G469" s="24">
        <v>1</v>
      </c>
      <c r="H469" s="25" t="s">
        <v>2498</v>
      </c>
      <c r="I469" s="26">
        <v>42474</v>
      </c>
      <c r="J469" s="26">
        <v>42474</v>
      </c>
      <c r="K469" s="27">
        <v>12800</v>
      </c>
      <c r="L469" s="28">
        <v>6922.64</v>
      </c>
      <c r="M469" s="28">
        <v>11780</v>
      </c>
      <c r="N469" s="29">
        <v>0.5</v>
      </c>
      <c r="O469" s="28">
        <v>5890</v>
      </c>
      <c r="P469" s="34"/>
      <c r="Q469" s="31" t="s">
        <v>483</v>
      </c>
    </row>
    <row r="470" ht="15.75" customHeight="1" spans="1:17">
      <c r="A470" s="18">
        <v>463</v>
      </c>
      <c r="B470" s="46"/>
      <c r="C470" s="22" t="s">
        <v>3127</v>
      </c>
      <c r="D470" s="23" t="s">
        <v>3128</v>
      </c>
      <c r="E470" s="24"/>
      <c r="F470" s="22"/>
      <c r="G470" s="24">
        <v>1</v>
      </c>
      <c r="H470" s="25" t="s">
        <v>2498</v>
      </c>
      <c r="I470" s="26">
        <v>42741</v>
      </c>
      <c r="J470" s="26">
        <v>42741</v>
      </c>
      <c r="K470" s="27">
        <v>84000</v>
      </c>
      <c r="L470" s="28">
        <v>57400</v>
      </c>
      <c r="M470" s="28">
        <v>79800</v>
      </c>
      <c r="N470" s="29">
        <v>0.82</v>
      </c>
      <c r="O470" s="28">
        <v>65440</v>
      </c>
      <c r="P470" s="34"/>
      <c r="Q470" s="31" t="s">
        <v>483</v>
      </c>
    </row>
    <row r="471" ht="15.75" customHeight="1" spans="1:17">
      <c r="A471" s="18">
        <v>464</v>
      </c>
      <c r="B471" s="46"/>
      <c r="C471" s="22" t="s">
        <v>3129</v>
      </c>
      <c r="D471" s="23" t="s">
        <v>2787</v>
      </c>
      <c r="E471" s="24"/>
      <c r="F471" s="22"/>
      <c r="G471" s="24">
        <v>3</v>
      </c>
      <c r="H471" s="25" t="s">
        <v>2498</v>
      </c>
      <c r="I471" s="26">
        <v>43084</v>
      </c>
      <c r="J471" s="26">
        <v>43084</v>
      </c>
      <c r="K471" s="27">
        <v>14250</v>
      </c>
      <c r="L471" s="28">
        <v>12219.33</v>
      </c>
      <c r="M471" s="28">
        <v>13540</v>
      </c>
      <c r="N471" s="29">
        <v>0.78</v>
      </c>
      <c r="O471" s="28">
        <v>10560</v>
      </c>
      <c r="P471" s="34"/>
      <c r="Q471" s="31" t="s">
        <v>483</v>
      </c>
    </row>
    <row r="472" ht="15.75" customHeight="1" spans="1:17">
      <c r="A472" s="18">
        <v>465</v>
      </c>
      <c r="B472" s="46"/>
      <c r="C472" s="22" t="s">
        <v>3130</v>
      </c>
      <c r="D472" s="23" t="s">
        <v>3131</v>
      </c>
      <c r="E472" s="24" t="s">
        <v>3132</v>
      </c>
      <c r="F472" s="22" t="s">
        <v>3133</v>
      </c>
      <c r="G472" s="24">
        <v>1</v>
      </c>
      <c r="H472" s="25" t="s">
        <v>2498</v>
      </c>
      <c r="I472" s="26">
        <v>43228</v>
      </c>
      <c r="J472" s="26">
        <v>43228</v>
      </c>
      <c r="K472" s="27">
        <v>8500</v>
      </c>
      <c r="L472" s="28">
        <v>7961.68</v>
      </c>
      <c r="M472" s="28">
        <v>8500</v>
      </c>
      <c r="N472" s="29">
        <v>0.85</v>
      </c>
      <c r="O472" s="28">
        <v>7230</v>
      </c>
      <c r="P472" s="34"/>
      <c r="Q472" s="31" t="s">
        <v>483</v>
      </c>
    </row>
    <row r="473" ht="15.75" customHeight="1" spans="1:17">
      <c r="A473" s="18">
        <v>466</v>
      </c>
      <c r="B473" s="46"/>
      <c r="C473" s="22" t="s">
        <v>3134</v>
      </c>
      <c r="D473" s="22" t="s">
        <v>3135</v>
      </c>
      <c r="E473" s="24"/>
      <c r="F473" s="22"/>
      <c r="G473" s="24">
        <v>1</v>
      </c>
      <c r="H473" s="25" t="s">
        <v>626</v>
      </c>
      <c r="I473" s="26">
        <v>41805</v>
      </c>
      <c r="J473" s="26">
        <v>41805</v>
      </c>
      <c r="K473" s="27">
        <v>2500</v>
      </c>
      <c r="L473" s="28">
        <v>481.29</v>
      </c>
      <c r="M473" s="28">
        <v>2150</v>
      </c>
      <c r="N473" s="29">
        <v>0.52</v>
      </c>
      <c r="O473" s="28">
        <v>1120</v>
      </c>
      <c r="P473" s="34"/>
      <c r="Q473" s="31" t="s">
        <v>483</v>
      </c>
    </row>
    <row r="474" ht="15.75" customHeight="1" spans="1:17">
      <c r="A474" s="18">
        <v>467</v>
      </c>
      <c r="B474" s="46"/>
      <c r="C474" s="22" t="s">
        <v>3136</v>
      </c>
      <c r="D474" s="23" t="s">
        <v>2362</v>
      </c>
      <c r="E474" s="24"/>
      <c r="F474" s="22"/>
      <c r="G474" s="24">
        <v>1</v>
      </c>
      <c r="H474" s="25" t="s">
        <v>551</v>
      </c>
      <c r="I474" s="26">
        <v>41772</v>
      </c>
      <c r="J474" s="26">
        <v>41772</v>
      </c>
      <c r="K474" s="27">
        <v>3950</v>
      </c>
      <c r="L474" s="28">
        <v>697.85</v>
      </c>
      <c r="M474" s="28">
        <v>3790</v>
      </c>
      <c r="N474" s="29">
        <v>0.51</v>
      </c>
      <c r="O474" s="28">
        <v>1930</v>
      </c>
      <c r="P474" s="34"/>
      <c r="Q474" s="31" t="s">
        <v>483</v>
      </c>
    </row>
    <row r="475" ht="15.75" customHeight="1" spans="1:17">
      <c r="A475" s="18">
        <v>468</v>
      </c>
      <c r="B475" s="46"/>
      <c r="C475" s="22" t="s">
        <v>3137</v>
      </c>
      <c r="D475" s="23" t="s">
        <v>3138</v>
      </c>
      <c r="E475" s="24"/>
      <c r="F475" s="22"/>
      <c r="G475" s="24">
        <v>1</v>
      </c>
      <c r="H475" s="25" t="s">
        <v>2353</v>
      </c>
      <c r="I475" s="26">
        <v>42077</v>
      </c>
      <c r="J475" s="26">
        <v>42077</v>
      </c>
      <c r="K475" s="35">
        <v>9000</v>
      </c>
      <c r="L475" s="28">
        <v>3015</v>
      </c>
      <c r="M475" s="28">
        <v>5220</v>
      </c>
      <c r="N475" s="29">
        <v>0.71</v>
      </c>
      <c r="O475" s="28">
        <v>3710</v>
      </c>
      <c r="P475" s="34"/>
      <c r="Q475" s="31" t="s">
        <v>483</v>
      </c>
    </row>
    <row r="476" ht="15.75" customHeight="1" spans="1:17">
      <c r="A476" s="18">
        <v>469</v>
      </c>
      <c r="B476" s="46"/>
      <c r="C476" s="22" t="s">
        <v>3139</v>
      </c>
      <c r="D476" s="23" t="s">
        <v>2749</v>
      </c>
      <c r="E476" s="24"/>
      <c r="F476" s="23"/>
      <c r="G476" s="24">
        <v>1</v>
      </c>
      <c r="H476" s="25" t="s">
        <v>626</v>
      </c>
      <c r="I476" s="26">
        <v>42230</v>
      </c>
      <c r="J476" s="26">
        <v>42230</v>
      </c>
      <c r="K476" s="27">
        <v>228858</v>
      </c>
      <c r="L476" s="28">
        <v>94785.31</v>
      </c>
      <c r="M476" s="28">
        <v>205970</v>
      </c>
      <c r="N476" s="29">
        <v>0.64</v>
      </c>
      <c r="O476" s="28">
        <v>131820</v>
      </c>
      <c r="P476" s="34"/>
      <c r="Q476" s="31" t="s">
        <v>483</v>
      </c>
    </row>
    <row r="477" ht="15.75" customHeight="1" spans="1:17">
      <c r="A477" s="18">
        <v>470</v>
      </c>
      <c r="B477" s="46"/>
      <c r="C477" s="22" t="s">
        <v>3140</v>
      </c>
      <c r="D477" s="23" t="s">
        <v>3141</v>
      </c>
      <c r="E477" s="24"/>
      <c r="F477" s="22"/>
      <c r="G477" s="24">
        <v>1</v>
      </c>
      <c r="H477" s="25" t="s">
        <v>2353</v>
      </c>
      <c r="I477" s="26">
        <v>42352</v>
      </c>
      <c r="J477" s="26">
        <v>42352</v>
      </c>
      <c r="K477" s="27">
        <v>158457.6</v>
      </c>
      <c r="L477" s="28">
        <v>75663.52</v>
      </c>
      <c r="M477" s="28">
        <v>147370</v>
      </c>
      <c r="N477" s="29">
        <v>0.67</v>
      </c>
      <c r="O477" s="28">
        <v>98740</v>
      </c>
      <c r="P477" s="34"/>
      <c r="Q477" s="31" t="s">
        <v>483</v>
      </c>
    </row>
    <row r="478" ht="15.75" customHeight="1" spans="1:17">
      <c r="A478" s="18">
        <v>471</v>
      </c>
      <c r="B478" s="46"/>
      <c r="C478" s="22" t="s">
        <v>3142</v>
      </c>
      <c r="D478" s="23" t="s">
        <v>3143</v>
      </c>
      <c r="E478" s="24"/>
      <c r="F478" s="22"/>
      <c r="G478" s="24">
        <v>1</v>
      </c>
      <c r="H478" s="25" t="s">
        <v>2353</v>
      </c>
      <c r="I478" s="26">
        <v>42352</v>
      </c>
      <c r="J478" s="26">
        <v>42352</v>
      </c>
      <c r="K478" s="27">
        <v>88920</v>
      </c>
      <c r="L478" s="28">
        <v>42459.3</v>
      </c>
      <c r="M478" s="28">
        <v>81810</v>
      </c>
      <c r="N478" s="29">
        <v>0.67</v>
      </c>
      <c r="O478" s="28">
        <v>54810</v>
      </c>
      <c r="P478" s="34"/>
      <c r="Q478" s="31" t="s">
        <v>483</v>
      </c>
    </row>
    <row r="479" ht="15.75" customHeight="1" spans="1:17">
      <c r="A479" s="18">
        <v>472</v>
      </c>
      <c r="B479" s="46"/>
      <c r="C479" s="22" t="s">
        <v>3144</v>
      </c>
      <c r="D479" s="23" t="s">
        <v>3145</v>
      </c>
      <c r="E479" s="24"/>
      <c r="F479" s="22"/>
      <c r="G479" s="24">
        <v>1</v>
      </c>
      <c r="H479" s="25" t="s">
        <v>2353</v>
      </c>
      <c r="I479" s="26">
        <v>42352</v>
      </c>
      <c r="J479" s="26">
        <v>42352</v>
      </c>
      <c r="K479" s="36">
        <v>146000</v>
      </c>
      <c r="L479" s="28">
        <v>69714.97</v>
      </c>
      <c r="M479" s="28">
        <v>131400</v>
      </c>
      <c r="N479" s="29">
        <v>0.73</v>
      </c>
      <c r="O479" s="28">
        <v>95920</v>
      </c>
      <c r="P479" s="34"/>
      <c r="Q479" s="31" t="s">
        <v>483</v>
      </c>
    </row>
    <row r="480" ht="15.75" customHeight="1" spans="1:17">
      <c r="A480" s="18">
        <v>473</v>
      </c>
      <c r="B480" s="46"/>
      <c r="C480" s="22" t="s">
        <v>3146</v>
      </c>
      <c r="D480" s="22" t="s">
        <v>3147</v>
      </c>
      <c r="E480" s="24"/>
      <c r="F480" s="22"/>
      <c r="G480" s="24">
        <v>1</v>
      </c>
      <c r="H480" s="25" t="s">
        <v>626</v>
      </c>
      <c r="I480" s="26">
        <v>42383</v>
      </c>
      <c r="J480" s="26">
        <v>42383</v>
      </c>
      <c r="K480" s="36">
        <v>2900</v>
      </c>
      <c r="L480" s="28">
        <v>1430.64</v>
      </c>
      <c r="M480" s="28">
        <v>3360</v>
      </c>
      <c r="N480" s="29">
        <v>0.8</v>
      </c>
      <c r="O480" s="28">
        <v>2690</v>
      </c>
      <c r="P480" s="34"/>
      <c r="Q480" s="31" t="s">
        <v>483</v>
      </c>
    </row>
    <row r="481" ht="15.75" customHeight="1" spans="1:17">
      <c r="A481" s="18">
        <v>474</v>
      </c>
      <c r="B481" s="46"/>
      <c r="C481" s="22" t="s">
        <v>3148</v>
      </c>
      <c r="D481" s="23" t="s">
        <v>2382</v>
      </c>
      <c r="E481" s="24"/>
      <c r="F481" s="22"/>
      <c r="G481" s="24">
        <v>1</v>
      </c>
      <c r="H481" s="25" t="s">
        <v>551</v>
      </c>
      <c r="I481" s="26">
        <v>42383</v>
      </c>
      <c r="J481" s="26">
        <v>42383</v>
      </c>
      <c r="K481" s="36">
        <v>1337</v>
      </c>
      <c r="L481" s="28">
        <v>659.58</v>
      </c>
      <c r="M481" s="28">
        <v>1220</v>
      </c>
      <c r="N481" s="29">
        <v>0.73</v>
      </c>
      <c r="O481" s="28">
        <v>890</v>
      </c>
      <c r="P481" s="34"/>
      <c r="Q481" s="31" t="s">
        <v>483</v>
      </c>
    </row>
    <row r="482" ht="15.75" customHeight="1" spans="1:17">
      <c r="A482" s="18">
        <v>475</v>
      </c>
      <c r="B482" s="46"/>
      <c r="C482" s="22" t="s">
        <v>3149</v>
      </c>
      <c r="D482" s="23" t="s">
        <v>2527</v>
      </c>
      <c r="E482" s="24"/>
      <c r="F482" s="22"/>
      <c r="G482" s="24">
        <v>1</v>
      </c>
      <c r="H482" s="25" t="s">
        <v>2353</v>
      </c>
      <c r="I482" s="26">
        <v>42657</v>
      </c>
      <c r="J482" s="26">
        <v>42657</v>
      </c>
      <c r="K482" s="36">
        <v>11000</v>
      </c>
      <c r="L482" s="28">
        <v>6994.14</v>
      </c>
      <c r="M482" s="28">
        <v>10450</v>
      </c>
      <c r="N482" s="29">
        <v>0.75</v>
      </c>
      <c r="O482" s="28">
        <v>7840</v>
      </c>
      <c r="P482" s="34"/>
      <c r="Q482" s="31" t="s">
        <v>483</v>
      </c>
    </row>
    <row r="483" ht="15.75" customHeight="1" spans="1:17">
      <c r="A483" s="18">
        <v>476</v>
      </c>
      <c r="B483" s="46"/>
      <c r="C483" s="22" t="s">
        <v>3150</v>
      </c>
      <c r="D483" s="22" t="s">
        <v>3151</v>
      </c>
      <c r="E483" s="24"/>
      <c r="F483" s="22"/>
      <c r="G483" s="24">
        <v>1</v>
      </c>
      <c r="H483" s="25" t="s">
        <v>2353</v>
      </c>
      <c r="I483" s="26">
        <v>42688</v>
      </c>
      <c r="J483" s="26">
        <v>42688</v>
      </c>
      <c r="K483" s="36">
        <v>18388</v>
      </c>
      <c r="L483" s="28">
        <v>11982.88</v>
      </c>
      <c r="M483" s="28">
        <v>18390</v>
      </c>
      <c r="N483" s="29">
        <v>0.85</v>
      </c>
      <c r="O483" s="28">
        <v>15630</v>
      </c>
      <c r="P483" s="34"/>
      <c r="Q483" s="31" t="s">
        <v>483</v>
      </c>
    </row>
    <row r="484" ht="15.75" customHeight="1" spans="1:17">
      <c r="A484" s="18">
        <v>477</v>
      </c>
      <c r="B484" s="46"/>
      <c r="C484" s="22" t="s">
        <v>3152</v>
      </c>
      <c r="D484" s="22" t="s">
        <v>3153</v>
      </c>
      <c r="E484" s="24"/>
      <c r="F484" s="22"/>
      <c r="G484" s="24">
        <v>1</v>
      </c>
      <c r="H484" s="25" t="s">
        <v>551</v>
      </c>
      <c r="I484" s="26">
        <v>42962</v>
      </c>
      <c r="J484" s="26">
        <v>42962</v>
      </c>
      <c r="K484" s="27">
        <v>13600</v>
      </c>
      <c r="L484" s="28">
        <v>10800.7</v>
      </c>
      <c r="M484" s="28">
        <v>12920</v>
      </c>
      <c r="N484" s="29">
        <v>0.87</v>
      </c>
      <c r="O484" s="28">
        <v>11240</v>
      </c>
      <c r="P484" s="34"/>
      <c r="Q484" s="31" t="s">
        <v>483</v>
      </c>
    </row>
    <row r="485" ht="15.75" customHeight="1" spans="1:17">
      <c r="A485" s="18">
        <v>478</v>
      </c>
      <c r="B485" s="46"/>
      <c r="C485" s="22" t="s">
        <v>3154</v>
      </c>
      <c r="D485" s="22" t="s">
        <v>3155</v>
      </c>
      <c r="E485" s="24"/>
      <c r="F485" s="22"/>
      <c r="G485" s="24">
        <v>1</v>
      </c>
      <c r="H485" s="25" t="s">
        <v>626</v>
      </c>
      <c r="I485" s="26">
        <v>42993</v>
      </c>
      <c r="J485" s="26">
        <v>42993</v>
      </c>
      <c r="K485" s="27">
        <v>9500</v>
      </c>
      <c r="L485" s="28">
        <v>7694.97</v>
      </c>
      <c r="M485" s="28">
        <v>9030</v>
      </c>
      <c r="N485" s="29">
        <v>0.91</v>
      </c>
      <c r="O485" s="28">
        <v>8220</v>
      </c>
      <c r="P485" s="34"/>
      <c r="Q485" s="31" t="s">
        <v>483</v>
      </c>
    </row>
    <row r="486" ht="15.75" customHeight="1" spans="1:17">
      <c r="A486" s="18">
        <v>479</v>
      </c>
      <c r="B486" s="46"/>
      <c r="C486" s="22" t="s">
        <v>3156</v>
      </c>
      <c r="D486" s="23" t="s">
        <v>3157</v>
      </c>
      <c r="E486" s="24"/>
      <c r="F486" s="22"/>
      <c r="G486" s="24">
        <v>1</v>
      </c>
      <c r="H486" s="25" t="s">
        <v>941</v>
      </c>
      <c r="I486" s="26">
        <v>42748</v>
      </c>
      <c r="J486" s="26">
        <v>42748</v>
      </c>
      <c r="K486" s="27">
        <v>31659.12</v>
      </c>
      <c r="L486" s="28">
        <v>21633.73</v>
      </c>
      <c r="M486" s="28">
        <v>31030</v>
      </c>
      <c r="N486" s="29">
        <v>0.86</v>
      </c>
      <c r="O486" s="28">
        <v>26690</v>
      </c>
      <c r="P486" s="34"/>
      <c r="Q486" s="31" t="s">
        <v>483</v>
      </c>
    </row>
    <row r="487" ht="15.75" customHeight="1" spans="1:17">
      <c r="A487" s="18">
        <v>480</v>
      </c>
      <c r="B487" s="46"/>
      <c r="C487" s="22" t="s">
        <v>3158</v>
      </c>
      <c r="D487" s="22" t="s">
        <v>2491</v>
      </c>
      <c r="E487" s="22" t="s">
        <v>2492</v>
      </c>
      <c r="F487" s="22"/>
      <c r="G487" s="24">
        <v>150</v>
      </c>
      <c r="H487" s="25" t="s">
        <v>626</v>
      </c>
      <c r="I487" s="26">
        <v>43054</v>
      </c>
      <c r="J487" s="26">
        <v>43054</v>
      </c>
      <c r="K487" s="27">
        <v>5549.95</v>
      </c>
      <c r="L487" s="28">
        <v>4671.25</v>
      </c>
      <c r="M487" s="28">
        <v>5400</v>
      </c>
      <c r="N487" s="29">
        <v>0.86</v>
      </c>
      <c r="O487" s="28">
        <v>4640</v>
      </c>
      <c r="P487" s="34"/>
      <c r="Q487" s="31" t="s">
        <v>483</v>
      </c>
    </row>
    <row r="488" ht="15.75" customHeight="1" spans="1:17">
      <c r="A488" s="18">
        <v>481</v>
      </c>
      <c r="B488" s="46"/>
      <c r="C488" s="22" t="s">
        <v>3159</v>
      </c>
      <c r="D488" s="22" t="s">
        <v>3160</v>
      </c>
      <c r="E488" s="24"/>
      <c r="F488" s="22"/>
      <c r="G488" s="24">
        <v>2860</v>
      </c>
      <c r="H488" s="25" t="s">
        <v>626</v>
      </c>
      <c r="I488" s="26">
        <v>43076</v>
      </c>
      <c r="J488" s="26">
        <v>43076</v>
      </c>
      <c r="K488" s="27">
        <v>169400</v>
      </c>
      <c r="L488" s="28">
        <v>145260.47</v>
      </c>
      <c r="M488" s="28">
        <v>160930</v>
      </c>
      <c r="N488" s="29">
        <v>0.87</v>
      </c>
      <c r="O488" s="28">
        <v>140010</v>
      </c>
      <c r="P488" s="34"/>
      <c r="Q488" s="31" t="s">
        <v>483</v>
      </c>
    </row>
    <row r="489" ht="15.75" customHeight="1" spans="1:17">
      <c r="A489" s="18">
        <v>482</v>
      </c>
      <c r="B489" s="46"/>
      <c r="C489" s="22" t="s">
        <v>3161</v>
      </c>
      <c r="D489" s="22" t="s">
        <v>2469</v>
      </c>
      <c r="E489" s="22"/>
      <c r="F489" s="22"/>
      <c r="G489" s="24">
        <v>12</v>
      </c>
      <c r="H489" s="25" t="s">
        <v>551</v>
      </c>
      <c r="I489" s="26">
        <v>43054</v>
      </c>
      <c r="J489" s="26">
        <v>43054</v>
      </c>
      <c r="K489" s="27">
        <v>86400</v>
      </c>
      <c r="L489" s="28">
        <v>72720</v>
      </c>
      <c r="M489" s="28">
        <v>84670</v>
      </c>
      <c r="N489" s="29">
        <v>0.9</v>
      </c>
      <c r="O489" s="28">
        <v>76200</v>
      </c>
      <c r="P489" s="34"/>
      <c r="Q489" s="31" t="s">
        <v>483</v>
      </c>
    </row>
    <row r="490" ht="15.75" customHeight="1" spans="1:17">
      <c r="A490" s="18">
        <v>483</v>
      </c>
      <c r="B490" s="46"/>
      <c r="C490" s="22" t="s">
        <v>3162</v>
      </c>
      <c r="D490" s="22" t="s">
        <v>2382</v>
      </c>
      <c r="E490" s="22"/>
      <c r="F490" s="22"/>
      <c r="G490" s="24">
        <v>7</v>
      </c>
      <c r="H490" s="25" t="s">
        <v>551</v>
      </c>
      <c r="I490" s="26">
        <v>43054</v>
      </c>
      <c r="J490" s="26">
        <v>43054</v>
      </c>
      <c r="K490" s="27">
        <v>3360</v>
      </c>
      <c r="L490" s="28">
        <v>2828</v>
      </c>
      <c r="M490" s="28">
        <v>3190</v>
      </c>
      <c r="N490" s="29">
        <v>0.88</v>
      </c>
      <c r="O490" s="28">
        <v>2810</v>
      </c>
      <c r="P490" s="34"/>
      <c r="Q490" s="31" t="s">
        <v>483</v>
      </c>
    </row>
    <row r="491" ht="15.75" customHeight="1" spans="1:17">
      <c r="A491" s="18">
        <v>484</v>
      </c>
      <c r="B491" s="46"/>
      <c r="C491" s="22" t="s">
        <v>3163</v>
      </c>
      <c r="D491" s="22" t="s">
        <v>2986</v>
      </c>
      <c r="E491" s="22" t="s">
        <v>2474</v>
      </c>
      <c r="F491" s="22"/>
      <c r="G491" s="24">
        <v>1</v>
      </c>
      <c r="H491" s="25" t="s">
        <v>2353</v>
      </c>
      <c r="I491" s="26">
        <v>43084</v>
      </c>
      <c r="J491" s="26">
        <v>43084</v>
      </c>
      <c r="K491" s="27">
        <v>36000</v>
      </c>
      <c r="L491" s="28">
        <v>30870</v>
      </c>
      <c r="M491" s="28">
        <v>34920</v>
      </c>
      <c r="N491" s="29">
        <v>0.87</v>
      </c>
      <c r="O491" s="28">
        <v>30380</v>
      </c>
      <c r="P491" s="34"/>
      <c r="Q491" s="31" t="s">
        <v>483</v>
      </c>
    </row>
    <row r="492" ht="15.75" customHeight="1" spans="1:17">
      <c r="A492" s="18">
        <v>485</v>
      </c>
      <c r="B492" s="46"/>
      <c r="C492" s="22" t="s">
        <v>3164</v>
      </c>
      <c r="D492" s="22" t="s">
        <v>3165</v>
      </c>
      <c r="E492" s="22"/>
      <c r="F492" s="22"/>
      <c r="G492" s="24">
        <v>1</v>
      </c>
      <c r="H492" s="25" t="s">
        <v>2353</v>
      </c>
      <c r="I492" s="26">
        <v>43084</v>
      </c>
      <c r="J492" s="26">
        <v>43084</v>
      </c>
      <c r="K492" s="27">
        <v>12240</v>
      </c>
      <c r="L492" s="28">
        <v>10495.8</v>
      </c>
      <c r="M492" s="28">
        <v>11630</v>
      </c>
      <c r="N492" s="29">
        <v>0.92</v>
      </c>
      <c r="O492" s="28">
        <v>10700</v>
      </c>
      <c r="P492" s="34"/>
      <c r="Q492" s="31" t="s">
        <v>483</v>
      </c>
    </row>
    <row r="493" ht="15.75" customHeight="1" spans="1:17">
      <c r="A493" s="18">
        <v>486</v>
      </c>
      <c r="B493" s="46"/>
      <c r="C493" s="22" t="s">
        <v>3166</v>
      </c>
      <c r="D493" s="22" t="s">
        <v>3167</v>
      </c>
      <c r="E493" s="22" t="s">
        <v>2492</v>
      </c>
      <c r="F493" s="22"/>
      <c r="G493" s="24">
        <v>1</v>
      </c>
      <c r="H493" s="25" t="s">
        <v>2353</v>
      </c>
      <c r="I493" s="26">
        <v>43023</v>
      </c>
      <c r="J493" s="26">
        <v>43023</v>
      </c>
      <c r="K493" s="27">
        <v>19500</v>
      </c>
      <c r="L493" s="28">
        <v>16103.75</v>
      </c>
      <c r="M493" s="28">
        <v>18530</v>
      </c>
      <c r="N493" s="29">
        <v>0.89</v>
      </c>
      <c r="O493" s="28">
        <v>16490</v>
      </c>
      <c r="P493" s="34"/>
      <c r="Q493" s="31" t="s">
        <v>483</v>
      </c>
    </row>
    <row r="494" ht="15.75" customHeight="1" spans="1:17">
      <c r="A494" s="18">
        <v>487</v>
      </c>
      <c r="B494" s="46"/>
      <c r="C494" s="22" t="s">
        <v>3168</v>
      </c>
      <c r="D494" s="22" t="s">
        <v>3169</v>
      </c>
      <c r="E494" s="22"/>
      <c r="F494" s="22"/>
      <c r="G494" s="24">
        <v>1</v>
      </c>
      <c r="H494" s="25" t="s">
        <v>551</v>
      </c>
      <c r="I494" s="26">
        <v>43122</v>
      </c>
      <c r="J494" s="26">
        <v>43122</v>
      </c>
      <c r="K494" s="27">
        <v>11100</v>
      </c>
      <c r="L494" s="28">
        <v>9694</v>
      </c>
      <c r="M494" s="28">
        <v>11100</v>
      </c>
      <c r="N494" s="29">
        <v>0.9</v>
      </c>
      <c r="O494" s="28">
        <v>9990</v>
      </c>
      <c r="P494" s="34"/>
      <c r="Q494" s="31" t="s">
        <v>483</v>
      </c>
    </row>
    <row r="495" ht="15.75" customHeight="1" spans="1:17">
      <c r="A495" s="18">
        <v>488</v>
      </c>
      <c r="B495" s="46"/>
      <c r="C495" s="22" t="s">
        <v>3170</v>
      </c>
      <c r="D495" s="22" t="s">
        <v>3171</v>
      </c>
      <c r="E495" s="22"/>
      <c r="F495" s="22"/>
      <c r="G495" s="24">
        <v>1</v>
      </c>
      <c r="H495" s="25" t="s">
        <v>2353</v>
      </c>
      <c r="I495" s="26">
        <v>43158</v>
      </c>
      <c r="J495" s="26">
        <v>43158</v>
      </c>
      <c r="K495" s="27">
        <v>14100</v>
      </c>
      <c r="L495" s="28">
        <v>12537.25</v>
      </c>
      <c r="M495" s="28">
        <v>14100</v>
      </c>
      <c r="N495" s="29">
        <v>0.92</v>
      </c>
      <c r="O495" s="28">
        <v>12970</v>
      </c>
      <c r="P495" s="34"/>
      <c r="Q495" s="31" t="s">
        <v>483</v>
      </c>
    </row>
    <row r="496" ht="15.75" customHeight="1" spans="1:17">
      <c r="A496" s="18">
        <v>489</v>
      </c>
      <c r="B496" s="46"/>
      <c r="C496" s="22" t="s">
        <v>3172</v>
      </c>
      <c r="D496" s="22" t="s">
        <v>2969</v>
      </c>
      <c r="E496" s="22" t="s">
        <v>2492</v>
      </c>
      <c r="F496" s="22"/>
      <c r="G496" s="24">
        <v>1</v>
      </c>
      <c r="H496" s="25" t="s">
        <v>2353</v>
      </c>
      <c r="I496" s="26">
        <v>43210</v>
      </c>
      <c r="J496" s="26">
        <v>43210</v>
      </c>
      <c r="K496" s="36">
        <v>30855</v>
      </c>
      <c r="L496" s="28">
        <v>28412.3</v>
      </c>
      <c r="M496" s="28">
        <v>30860</v>
      </c>
      <c r="N496" s="29">
        <v>0.94</v>
      </c>
      <c r="O496" s="28">
        <v>29010</v>
      </c>
      <c r="P496" s="34"/>
      <c r="Q496" s="31" t="s">
        <v>483</v>
      </c>
    </row>
    <row r="497" ht="15.75" customHeight="1" spans="1:17">
      <c r="A497" s="18">
        <v>490</v>
      </c>
      <c r="B497" s="46"/>
      <c r="C497" s="22" t="s">
        <v>3173</v>
      </c>
      <c r="D497" s="22" t="s">
        <v>3174</v>
      </c>
      <c r="E497" s="22" t="s">
        <v>3175</v>
      </c>
      <c r="F497" s="22"/>
      <c r="G497" s="24">
        <v>1</v>
      </c>
      <c r="H497" s="25" t="s">
        <v>551</v>
      </c>
      <c r="I497" s="26">
        <v>43228</v>
      </c>
      <c r="J497" s="26">
        <v>43228</v>
      </c>
      <c r="K497" s="36">
        <v>1900</v>
      </c>
      <c r="L497" s="28">
        <v>1779.68</v>
      </c>
      <c r="M497" s="28">
        <v>1900</v>
      </c>
      <c r="N497" s="29">
        <v>0.91</v>
      </c>
      <c r="O497" s="28">
        <v>1730</v>
      </c>
      <c r="P497" s="34"/>
      <c r="Q497" s="31" t="s">
        <v>483</v>
      </c>
    </row>
    <row r="498" ht="15.75" customHeight="1" spans="1:17">
      <c r="A498" s="18">
        <v>491</v>
      </c>
      <c r="B498" s="46"/>
      <c r="C498" s="22" t="s">
        <v>3176</v>
      </c>
      <c r="D498" s="22" t="s">
        <v>3177</v>
      </c>
      <c r="E498" s="22" t="s">
        <v>3178</v>
      </c>
      <c r="F498" s="22"/>
      <c r="G498" s="24">
        <v>10</v>
      </c>
      <c r="H498" s="25" t="s">
        <v>551</v>
      </c>
      <c r="I498" s="26">
        <v>43228</v>
      </c>
      <c r="J498" s="26">
        <v>43228</v>
      </c>
      <c r="K498" s="36">
        <v>3450</v>
      </c>
      <c r="L498" s="28">
        <v>3231.48</v>
      </c>
      <c r="M498" s="28">
        <v>3450</v>
      </c>
      <c r="N498" s="29">
        <v>0.91</v>
      </c>
      <c r="O498" s="28">
        <v>3140</v>
      </c>
      <c r="P498" s="34"/>
      <c r="Q498" s="31" t="s">
        <v>483</v>
      </c>
    </row>
    <row r="499" ht="15.75" customHeight="1" spans="1:17">
      <c r="A499" s="18">
        <v>492</v>
      </c>
      <c r="B499" s="46"/>
      <c r="C499" s="22" t="s">
        <v>3179</v>
      </c>
      <c r="D499" s="22" t="s">
        <v>2973</v>
      </c>
      <c r="E499" s="22"/>
      <c r="F499" s="22"/>
      <c r="G499" s="24">
        <v>4</v>
      </c>
      <c r="H499" s="25" t="s">
        <v>551</v>
      </c>
      <c r="I499" s="26">
        <v>43242</v>
      </c>
      <c r="J499" s="26">
        <v>43242</v>
      </c>
      <c r="K499" s="36">
        <v>3549</v>
      </c>
      <c r="L499" s="28">
        <v>3436.6</v>
      </c>
      <c r="M499" s="28">
        <v>3550</v>
      </c>
      <c r="N499" s="29">
        <v>0.93</v>
      </c>
      <c r="O499" s="28">
        <v>3300</v>
      </c>
      <c r="P499" s="34"/>
      <c r="Q499" s="31" t="s">
        <v>483</v>
      </c>
    </row>
    <row r="500" ht="15.75" customHeight="1" spans="1:17">
      <c r="A500" s="18">
        <v>493</v>
      </c>
      <c r="B500" s="46"/>
      <c r="C500" s="22" t="s">
        <v>3180</v>
      </c>
      <c r="D500" s="22" t="s">
        <v>3181</v>
      </c>
      <c r="E500" s="22"/>
      <c r="F500" s="22"/>
      <c r="G500" s="24">
        <v>2</v>
      </c>
      <c r="H500" s="25" t="s">
        <v>635</v>
      </c>
      <c r="I500" s="26">
        <v>43242</v>
      </c>
      <c r="J500" s="26">
        <v>43242</v>
      </c>
      <c r="K500" s="36">
        <v>2500</v>
      </c>
      <c r="L500" s="28">
        <v>2341.68</v>
      </c>
      <c r="M500" s="28">
        <v>2500</v>
      </c>
      <c r="N500" s="29">
        <v>0.89</v>
      </c>
      <c r="O500" s="28">
        <v>2230</v>
      </c>
      <c r="P500" s="34"/>
      <c r="Q500" s="31" t="s">
        <v>483</v>
      </c>
    </row>
    <row r="501" ht="15.75" customHeight="1" spans="1:17">
      <c r="A501" s="18">
        <v>494</v>
      </c>
      <c r="B501" s="46"/>
      <c r="C501" s="22" t="s">
        <v>3182</v>
      </c>
      <c r="D501" s="22" t="s">
        <v>3183</v>
      </c>
      <c r="E501" s="22"/>
      <c r="F501" s="22"/>
      <c r="G501" s="24">
        <v>1</v>
      </c>
      <c r="H501" s="25" t="s">
        <v>635</v>
      </c>
      <c r="I501" s="26">
        <v>43242</v>
      </c>
      <c r="J501" s="26">
        <v>43242</v>
      </c>
      <c r="K501" s="27">
        <v>2650</v>
      </c>
      <c r="L501" s="28">
        <v>2482.16</v>
      </c>
      <c r="M501" s="28">
        <v>2650</v>
      </c>
      <c r="N501" s="29">
        <v>0.89</v>
      </c>
      <c r="O501" s="28">
        <v>2360</v>
      </c>
      <c r="P501" s="34"/>
      <c r="Q501" s="31" t="s">
        <v>483</v>
      </c>
    </row>
    <row r="502" ht="15.75" customHeight="1" spans="1:17">
      <c r="A502" s="18">
        <v>495</v>
      </c>
      <c r="B502" s="46"/>
      <c r="C502" s="22" t="s">
        <v>3184</v>
      </c>
      <c r="D502" s="22" t="s">
        <v>3185</v>
      </c>
      <c r="E502" s="22" t="s">
        <v>2555</v>
      </c>
      <c r="F502" s="22"/>
      <c r="G502" s="24">
        <v>1</v>
      </c>
      <c r="H502" s="25" t="s">
        <v>551</v>
      </c>
      <c r="I502" s="26">
        <v>43290</v>
      </c>
      <c r="J502" s="26">
        <v>43290</v>
      </c>
      <c r="K502" s="27">
        <v>2700</v>
      </c>
      <c r="L502" s="28">
        <v>2614.5</v>
      </c>
      <c r="M502" s="28">
        <v>2700</v>
      </c>
      <c r="N502" s="29">
        <v>0.93</v>
      </c>
      <c r="O502" s="28">
        <v>2510</v>
      </c>
      <c r="P502" s="34"/>
      <c r="Q502" s="31" t="s">
        <v>483</v>
      </c>
    </row>
    <row r="503" ht="15.75" customHeight="1" spans="1:17">
      <c r="A503" s="18">
        <v>496</v>
      </c>
      <c r="B503" s="46"/>
      <c r="C503" s="22" t="s">
        <v>3186</v>
      </c>
      <c r="D503" s="22" t="s">
        <v>3187</v>
      </c>
      <c r="E503" s="22" t="s">
        <v>2555</v>
      </c>
      <c r="F503" s="22"/>
      <c r="G503" s="24">
        <v>1</v>
      </c>
      <c r="H503" s="25" t="s">
        <v>551</v>
      </c>
      <c r="I503" s="26">
        <v>43290</v>
      </c>
      <c r="J503" s="26">
        <v>43290</v>
      </c>
      <c r="K503" s="27">
        <v>1450</v>
      </c>
      <c r="L503" s="28">
        <v>1404.08</v>
      </c>
      <c r="M503" s="28">
        <v>1450</v>
      </c>
      <c r="N503" s="29">
        <v>0.93</v>
      </c>
      <c r="O503" s="28">
        <v>1350</v>
      </c>
      <c r="P503" s="34"/>
      <c r="Q503" s="31" t="s">
        <v>483</v>
      </c>
    </row>
    <row r="504" ht="15.75" customHeight="1" spans="1:17">
      <c r="A504" s="18">
        <v>497</v>
      </c>
      <c r="B504" s="46"/>
      <c r="C504" s="22" t="s">
        <v>3188</v>
      </c>
      <c r="D504" s="22" t="s">
        <v>3189</v>
      </c>
      <c r="E504" s="22"/>
      <c r="F504" s="23" t="s">
        <v>3190</v>
      </c>
      <c r="G504" s="24">
        <v>1</v>
      </c>
      <c r="H504" s="25" t="s">
        <v>551</v>
      </c>
      <c r="I504" s="26">
        <v>43293</v>
      </c>
      <c r="J504" s="26">
        <v>43293</v>
      </c>
      <c r="K504" s="27">
        <v>6000</v>
      </c>
      <c r="L504" s="28">
        <v>5810</v>
      </c>
      <c r="M504" s="28">
        <v>6000</v>
      </c>
      <c r="N504" s="29">
        <v>0.93</v>
      </c>
      <c r="O504" s="28">
        <v>5580</v>
      </c>
      <c r="P504" s="34"/>
      <c r="Q504" s="31" t="s">
        <v>483</v>
      </c>
    </row>
    <row r="505" ht="15.75" customHeight="1" spans="1:17">
      <c r="A505" s="18">
        <v>498</v>
      </c>
      <c r="B505" s="46"/>
      <c r="C505" s="22" t="s">
        <v>3191</v>
      </c>
      <c r="D505" s="22" t="s">
        <v>3192</v>
      </c>
      <c r="E505" s="22"/>
      <c r="F505" s="23"/>
      <c r="G505" s="24">
        <v>1</v>
      </c>
      <c r="H505" s="25" t="s">
        <v>551</v>
      </c>
      <c r="I505" s="26">
        <v>43298</v>
      </c>
      <c r="J505" s="26">
        <v>43298</v>
      </c>
      <c r="K505" s="27">
        <v>3600</v>
      </c>
      <c r="L505" s="28">
        <v>3486</v>
      </c>
      <c r="M505" s="28">
        <v>3600</v>
      </c>
      <c r="N505" s="29">
        <v>0.93</v>
      </c>
      <c r="O505" s="28">
        <v>3350</v>
      </c>
      <c r="P505" s="34"/>
      <c r="Q505" s="31" t="s">
        <v>483</v>
      </c>
    </row>
    <row r="506" ht="15.75" customHeight="1" spans="1:17">
      <c r="A506" s="18">
        <v>499</v>
      </c>
      <c r="B506" s="46"/>
      <c r="C506" s="22" t="s">
        <v>3193</v>
      </c>
      <c r="D506" s="22" t="s">
        <v>3194</v>
      </c>
      <c r="E506" s="22"/>
      <c r="F506" s="23"/>
      <c r="G506" s="24">
        <v>2</v>
      </c>
      <c r="H506" s="25" t="s">
        <v>551</v>
      </c>
      <c r="I506" s="26">
        <v>43298</v>
      </c>
      <c r="J506" s="26">
        <v>43298</v>
      </c>
      <c r="K506" s="27">
        <v>4600</v>
      </c>
      <c r="L506" s="28">
        <v>4454.34</v>
      </c>
      <c r="M506" s="28">
        <v>4600</v>
      </c>
      <c r="N506" s="29">
        <v>0.93</v>
      </c>
      <c r="O506" s="28">
        <v>4280</v>
      </c>
      <c r="P506" s="34"/>
      <c r="Q506" s="31" t="s">
        <v>483</v>
      </c>
    </row>
    <row r="507" ht="15.75" customHeight="1" spans="1:17">
      <c r="A507" s="18">
        <v>500</v>
      </c>
      <c r="B507" s="47"/>
      <c r="C507" s="22" t="s">
        <v>3195</v>
      </c>
      <c r="D507" s="22" t="s">
        <v>3196</v>
      </c>
      <c r="E507" s="22"/>
      <c r="F507" s="22"/>
      <c r="G507" s="24">
        <v>1</v>
      </c>
      <c r="H507" s="25" t="s">
        <v>2353</v>
      </c>
      <c r="I507" s="26">
        <v>42688</v>
      </c>
      <c r="J507" s="26">
        <v>42688</v>
      </c>
      <c r="K507" s="35">
        <v>101802</v>
      </c>
      <c r="L507" s="28">
        <v>66340.92</v>
      </c>
      <c r="M507" s="28">
        <v>118090</v>
      </c>
      <c r="N507" s="29">
        <v>0.85</v>
      </c>
      <c r="O507" s="28">
        <v>100380</v>
      </c>
      <c r="P507" s="34"/>
      <c r="Q507" s="31" t="s">
        <v>483</v>
      </c>
    </row>
    <row r="508" ht="15.75" customHeight="1" spans="1:17">
      <c r="A508" s="18">
        <v>501</v>
      </c>
      <c r="B508" s="18"/>
      <c r="C508" s="22"/>
      <c r="D508" s="39" t="s">
        <v>1485</v>
      </c>
      <c r="E508" s="22"/>
      <c r="F508" s="22"/>
      <c r="G508" s="24"/>
      <c r="H508" s="25"/>
      <c r="I508" s="26"/>
      <c r="J508" s="26"/>
      <c r="K508" s="40">
        <f>SUM(K387:K507)</f>
        <v>8192348.62</v>
      </c>
      <c r="L508" s="41">
        <f>SUM(L387:L507)</f>
        <v>5755463.05</v>
      </c>
      <c r="M508" s="41">
        <f>SUM(M387:M507)</f>
        <v>7557190</v>
      </c>
      <c r="N508" s="42"/>
      <c r="O508" s="41">
        <f>SUM(O387:O507)</f>
        <v>5682800</v>
      </c>
      <c r="P508" s="34"/>
      <c r="Q508" s="31"/>
    </row>
    <row r="509" ht="15.75" customHeight="1" spans="1:17">
      <c r="A509" s="18">
        <v>502</v>
      </c>
      <c r="B509" s="21" t="s">
        <v>3197</v>
      </c>
      <c r="C509" s="22" t="s">
        <v>3198</v>
      </c>
      <c r="D509" s="23" t="s">
        <v>2384</v>
      </c>
      <c r="E509" s="24"/>
      <c r="F509" s="22"/>
      <c r="G509" s="24">
        <v>1</v>
      </c>
      <c r="H509" s="25" t="s">
        <v>2486</v>
      </c>
      <c r="I509" s="26">
        <v>42278</v>
      </c>
      <c r="J509" s="26">
        <v>42278</v>
      </c>
      <c r="K509" s="27">
        <v>134300</v>
      </c>
      <c r="L509" s="28">
        <v>115694</v>
      </c>
      <c r="M509" s="28">
        <v>123560</v>
      </c>
      <c r="N509" s="29">
        <v>0.71</v>
      </c>
      <c r="O509" s="28">
        <v>87730</v>
      </c>
      <c r="P509" s="34"/>
      <c r="Q509" s="31" t="s">
        <v>484</v>
      </c>
    </row>
    <row r="510" ht="15.75" customHeight="1" spans="1:17">
      <c r="A510" s="18">
        <v>503</v>
      </c>
      <c r="B510" s="32"/>
      <c r="C510" s="22" t="s">
        <v>3199</v>
      </c>
      <c r="D510" s="22" t="s">
        <v>3200</v>
      </c>
      <c r="E510" s="24"/>
      <c r="F510" s="22"/>
      <c r="G510" s="24">
        <v>1</v>
      </c>
      <c r="H510" s="25" t="s">
        <v>2353</v>
      </c>
      <c r="I510" s="26">
        <v>42644</v>
      </c>
      <c r="J510" s="26">
        <v>42644</v>
      </c>
      <c r="K510" s="27">
        <v>7962236.1</v>
      </c>
      <c r="L510" s="28">
        <v>6859134.8</v>
      </c>
      <c r="M510" s="28">
        <v>8201100</v>
      </c>
      <c r="N510" s="29">
        <v>0.82</v>
      </c>
      <c r="O510" s="28">
        <v>6724900</v>
      </c>
      <c r="P510" s="34"/>
      <c r="Q510" s="31" t="s">
        <v>484</v>
      </c>
    </row>
    <row r="511" ht="15.75" customHeight="1" spans="1:17">
      <c r="A511" s="18">
        <v>504</v>
      </c>
      <c r="B511" s="32"/>
      <c r="C511" s="22" t="s">
        <v>3201</v>
      </c>
      <c r="D511" s="23" t="s">
        <v>2384</v>
      </c>
      <c r="E511" s="25"/>
      <c r="F511" s="22"/>
      <c r="G511" s="24">
        <v>1</v>
      </c>
      <c r="H511" s="25" t="s">
        <v>2486</v>
      </c>
      <c r="I511" s="26">
        <v>42278</v>
      </c>
      <c r="J511" s="26">
        <v>42278</v>
      </c>
      <c r="K511" s="27">
        <v>2700000</v>
      </c>
      <c r="L511" s="28">
        <v>2325937.5</v>
      </c>
      <c r="M511" s="28">
        <v>2484000</v>
      </c>
      <c r="N511" s="29">
        <v>0.71</v>
      </c>
      <c r="O511" s="28">
        <v>1763640</v>
      </c>
      <c r="P511" s="34"/>
      <c r="Q511" s="31" t="s">
        <v>484</v>
      </c>
    </row>
    <row r="512" ht="15.75" customHeight="1" spans="1:17">
      <c r="A512" s="18">
        <v>505</v>
      </c>
      <c r="B512" s="32"/>
      <c r="C512" s="22" t="s">
        <v>3202</v>
      </c>
      <c r="D512" s="22" t="s">
        <v>3203</v>
      </c>
      <c r="E512" s="25"/>
      <c r="F512" s="22"/>
      <c r="G512" s="24">
        <v>1</v>
      </c>
      <c r="H512" s="25" t="s">
        <v>551</v>
      </c>
      <c r="I512" s="26">
        <v>42278</v>
      </c>
      <c r="J512" s="26">
        <v>42278</v>
      </c>
      <c r="K512" s="27">
        <v>41000</v>
      </c>
      <c r="L512" s="28">
        <v>35319.85</v>
      </c>
      <c r="M512" s="28">
        <v>36080</v>
      </c>
      <c r="N512" s="29">
        <v>0.65</v>
      </c>
      <c r="O512" s="28">
        <v>23450</v>
      </c>
      <c r="P512" s="34"/>
      <c r="Q512" s="31" t="s">
        <v>484</v>
      </c>
    </row>
    <row r="513" ht="15.75" customHeight="1" spans="1:17">
      <c r="A513" s="18">
        <v>506</v>
      </c>
      <c r="B513" s="32"/>
      <c r="C513" s="22" t="s">
        <v>3204</v>
      </c>
      <c r="D513" s="22" t="s">
        <v>3205</v>
      </c>
      <c r="E513" s="24"/>
      <c r="F513" s="22"/>
      <c r="G513" s="24">
        <v>1</v>
      </c>
      <c r="H513" s="25" t="s">
        <v>2353</v>
      </c>
      <c r="I513" s="26">
        <v>42675</v>
      </c>
      <c r="J513" s="26">
        <v>42675</v>
      </c>
      <c r="K513" s="36">
        <v>414257</v>
      </c>
      <c r="L513" s="28">
        <v>378182.06</v>
      </c>
      <c r="M513" s="28">
        <v>393540</v>
      </c>
      <c r="N513" s="29">
        <v>0.83</v>
      </c>
      <c r="O513" s="28">
        <v>326640</v>
      </c>
      <c r="P513" s="34"/>
      <c r="Q513" s="31" t="s">
        <v>484</v>
      </c>
    </row>
    <row r="514" ht="15.75" customHeight="1" spans="1:17">
      <c r="A514" s="18">
        <v>507</v>
      </c>
      <c r="B514" s="32"/>
      <c r="C514" s="22" t="s">
        <v>3206</v>
      </c>
      <c r="D514" s="22" t="s">
        <v>2357</v>
      </c>
      <c r="E514" s="24"/>
      <c r="F514" s="22"/>
      <c r="G514" s="24">
        <v>1</v>
      </c>
      <c r="H514" s="25" t="s">
        <v>2353</v>
      </c>
      <c r="I514" s="26">
        <v>42675</v>
      </c>
      <c r="J514" s="26">
        <v>42675</v>
      </c>
      <c r="K514" s="36">
        <v>175800</v>
      </c>
      <c r="L514" s="28">
        <v>160490.64</v>
      </c>
      <c r="M514" s="28">
        <v>167010</v>
      </c>
      <c r="N514" s="29">
        <v>0.83</v>
      </c>
      <c r="O514" s="28">
        <v>138620</v>
      </c>
      <c r="P514" s="34"/>
      <c r="Q514" s="31" t="s">
        <v>484</v>
      </c>
    </row>
    <row r="515" ht="15.75" customHeight="1" spans="1:17">
      <c r="A515" s="18">
        <v>508</v>
      </c>
      <c r="B515" s="32"/>
      <c r="C515" s="22" t="s">
        <v>3207</v>
      </c>
      <c r="D515" s="22" t="s">
        <v>2357</v>
      </c>
      <c r="E515" s="24"/>
      <c r="F515" s="22"/>
      <c r="G515" s="24">
        <v>1</v>
      </c>
      <c r="H515" s="25" t="s">
        <v>2353</v>
      </c>
      <c r="I515" s="26">
        <v>42675</v>
      </c>
      <c r="J515" s="26">
        <v>42675</v>
      </c>
      <c r="K515" s="36">
        <v>228178.45</v>
      </c>
      <c r="L515" s="28">
        <v>208307.83</v>
      </c>
      <c r="M515" s="28">
        <v>216770</v>
      </c>
      <c r="N515" s="29">
        <v>0.83</v>
      </c>
      <c r="O515" s="28">
        <v>179920</v>
      </c>
      <c r="P515" s="34"/>
      <c r="Q515" s="31" t="s">
        <v>484</v>
      </c>
    </row>
    <row r="516" ht="15.75" customHeight="1" spans="1:17">
      <c r="A516" s="18">
        <v>509</v>
      </c>
      <c r="B516" s="32"/>
      <c r="C516" s="22" t="s">
        <v>3208</v>
      </c>
      <c r="D516" s="22" t="s">
        <v>3209</v>
      </c>
      <c r="E516" s="24"/>
      <c r="F516" s="22"/>
      <c r="G516" s="24">
        <v>1</v>
      </c>
      <c r="H516" s="25" t="s">
        <v>2486</v>
      </c>
      <c r="I516" s="26">
        <v>42675</v>
      </c>
      <c r="J516" s="26">
        <v>42675</v>
      </c>
      <c r="K516" s="36">
        <v>560000</v>
      </c>
      <c r="L516" s="28">
        <v>511233.26</v>
      </c>
      <c r="M516" s="28">
        <v>532000</v>
      </c>
      <c r="N516" s="29">
        <v>0.83</v>
      </c>
      <c r="O516" s="28">
        <v>441560</v>
      </c>
      <c r="P516" s="34"/>
      <c r="Q516" s="31" t="s">
        <v>484</v>
      </c>
    </row>
    <row r="517" ht="15.75" customHeight="1" spans="1:17">
      <c r="A517" s="18">
        <v>510</v>
      </c>
      <c r="B517" s="32"/>
      <c r="C517" s="22" t="s">
        <v>3210</v>
      </c>
      <c r="D517" s="22" t="s">
        <v>3211</v>
      </c>
      <c r="E517" s="24"/>
      <c r="F517" s="22"/>
      <c r="G517" s="24">
        <v>1</v>
      </c>
      <c r="H517" s="25" t="s">
        <v>635</v>
      </c>
      <c r="I517" s="26">
        <v>42675</v>
      </c>
      <c r="J517" s="26">
        <v>42675</v>
      </c>
      <c r="K517" s="36">
        <v>1000000</v>
      </c>
      <c r="L517" s="28">
        <v>912916.74</v>
      </c>
      <c r="M517" s="28">
        <v>950000</v>
      </c>
      <c r="N517" s="29">
        <v>0.83</v>
      </c>
      <c r="O517" s="28">
        <v>788500</v>
      </c>
      <c r="P517" s="34"/>
      <c r="Q517" s="31" t="s">
        <v>484</v>
      </c>
    </row>
    <row r="518" ht="15.75" customHeight="1" spans="1:17">
      <c r="A518" s="18">
        <v>511</v>
      </c>
      <c r="B518" s="32"/>
      <c r="C518" s="22" t="s">
        <v>3212</v>
      </c>
      <c r="D518" s="22" t="s">
        <v>2376</v>
      </c>
      <c r="E518" s="24"/>
      <c r="F518" s="22"/>
      <c r="G518" s="24">
        <v>1</v>
      </c>
      <c r="H518" s="25" t="s">
        <v>2353</v>
      </c>
      <c r="I518" s="26">
        <v>42278</v>
      </c>
      <c r="J518" s="26">
        <v>42278</v>
      </c>
      <c r="K518" s="35">
        <v>60898.22</v>
      </c>
      <c r="L518" s="28">
        <v>52461.12</v>
      </c>
      <c r="M518" s="28">
        <v>56640</v>
      </c>
      <c r="N518" s="29">
        <v>0.75</v>
      </c>
      <c r="O518" s="28">
        <v>42480</v>
      </c>
      <c r="P518" s="34"/>
      <c r="Q518" s="31" t="s">
        <v>484</v>
      </c>
    </row>
    <row r="519" ht="15.75" customHeight="1" spans="1:17">
      <c r="A519" s="18">
        <v>512</v>
      </c>
      <c r="B519" s="32"/>
      <c r="C519" s="22" t="s">
        <v>3213</v>
      </c>
      <c r="D519" s="22" t="s">
        <v>3214</v>
      </c>
      <c r="E519" s="24"/>
      <c r="F519" s="22"/>
      <c r="G519" s="24">
        <v>1</v>
      </c>
      <c r="H519" s="25" t="s">
        <v>2353</v>
      </c>
      <c r="I519" s="26">
        <v>43131</v>
      </c>
      <c r="J519" s="26">
        <v>43131</v>
      </c>
      <c r="K519" s="35">
        <v>122000</v>
      </c>
      <c r="L519" s="28">
        <v>118136.64</v>
      </c>
      <c r="M519" s="28">
        <v>114680</v>
      </c>
      <c r="N519" s="29">
        <v>0.91</v>
      </c>
      <c r="O519" s="28">
        <v>104360</v>
      </c>
      <c r="P519" s="34"/>
      <c r="Q519" s="31" t="s">
        <v>484</v>
      </c>
    </row>
    <row r="520" ht="15.75" customHeight="1" spans="1:17">
      <c r="A520" s="18">
        <v>513</v>
      </c>
      <c r="B520" s="32"/>
      <c r="C520" s="22" t="s">
        <v>3215</v>
      </c>
      <c r="D520" s="22" t="s">
        <v>3216</v>
      </c>
      <c r="E520" s="24"/>
      <c r="F520" s="22"/>
      <c r="G520" s="24">
        <v>1</v>
      </c>
      <c r="H520" s="25" t="s">
        <v>2353</v>
      </c>
      <c r="I520" s="26">
        <v>43309</v>
      </c>
      <c r="J520" s="26">
        <v>43309</v>
      </c>
      <c r="K520" s="27">
        <v>324000</v>
      </c>
      <c r="L520" s="28">
        <v>321435</v>
      </c>
      <c r="M520" s="28">
        <v>324000</v>
      </c>
      <c r="N520" s="29">
        <v>0.95</v>
      </c>
      <c r="O520" s="28">
        <v>307800</v>
      </c>
      <c r="P520" s="34"/>
      <c r="Q520" s="31" t="s">
        <v>484</v>
      </c>
    </row>
    <row r="521" ht="15.75" customHeight="1" spans="1:17">
      <c r="A521" s="18">
        <v>514</v>
      </c>
      <c r="B521" s="32"/>
      <c r="C521" s="22" t="s">
        <v>3217</v>
      </c>
      <c r="D521" s="22" t="s">
        <v>3218</v>
      </c>
      <c r="E521" s="24"/>
      <c r="F521" s="22"/>
      <c r="G521" s="24">
        <v>1</v>
      </c>
      <c r="H521" s="25" t="s">
        <v>551</v>
      </c>
      <c r="I521" s="26">
        <v>42887</v>
      </c>
      <c r="J521" s="26">
        <v>42887</v>
      </c>
      <c r="K521" s="27">
        <v>101000</v>
      </c>
      <c r="L521" s="28">
        <v>95003.15</v>
      </c>
      <c r="M521" s="28">
        <v>95950</v>
      </c>
      <c r="N521" s="29">
        <v>0.82</v>
      </c>
      <c r="O521" s="28">
        <v>78680</v>
      </c>
      <c r="P521" s="34"/>
      <c r="Q521" s="31" t="s">
        <v>484</v>
      </c>
    </row>
    <row r="522" ht="15.75" customHeight="1" spans="1:17">
      <c r="A522" s="18">
        <v>515</v>
      </c>
      <c r="B522" s="32"/>
      <c r="C522" s="22" t="s">
        <v>3219</v>
      </c>
      <c r="D522" s="23" t="s">
        <v>3220</v>
      </c>
      <c r="E522" s="24" t="s">
        <v>2555</v>
      </c>
      <c r="F522" s="22"/>
      <c r="G522" s="24">
        <v>1</v>
      </c>
      <c r="H522" s="25" t="s">
        <v>551</v>
      </c>
      <c r="I522" s="26">
        <v>42552</v>
      </c>
      <c r="J522" s="26">
        <v>42552</v>
      </c>
      <c r="K522" s="27">
        <v>2700</v>
      </c>
      <c r="L522" s="28">
        <v>1588.5</v>
      </c>
      <c r="M522" s="28">
        <v>2700</v>
      </c>
      <c r="N522" s="29">
        <v>0.73</v>
      </c>
      <c r="O522" s="28">
        <v>1970</v>
      </c>
      <c r="P522" s="34"/>
      <c r="Q522" s="31" t="s">
        <v>484</v>
      </c>
    </row>
    <row r="523" ht="15.75" customHeight="1" spans="1:17">
      <c r="A523" s="18">
        <v>516</v>
      </c>
      <c r="B523" s="32"/>
      <c r="C523" s="22" t="s">
        <v>3221</v>
      </c>
      <c r="D523" s="22" t="s">
        <v>3042</v>
      </c>
      <c r="E523" s="24"/>
      <c r="F523" s="22"/>
      <c r="G523" s="24">
        <v>1</v>
      </c>
      <c r="H523" s="25" t="s">
        <v>551</v>
      </c>
      <c r="I523" s="26">
        <v>42552</v>
      </c>
      <c r="J523" s="26">
        <v>42552</v>
      </c>
      <c r="K523" s="27">
        <v>10000</v>
      </c>
      <c r="L523" s="28">
        <v>5883.42</v>
      </c>
      <c r="M523" s="28">
        <v>9500</v>
      </c>
      <c r="N523" s="29">
        <v>0.73</v>
      </c>
      <c r="O523" s="28">
        <v>6940</v>
      </c>
      <c r="P523" s="34"/>
      <c r="Q523" s="31" t="s">
        <v>484</v>
      </c>
    </row>
    <row r="524" ht="15.75" customHeight="1" spans="1:17">
      <c r="A524" s="18">
        <v>517</v>
      </c>
      <c r="B524" s="32"/>
      <c r="C524" s="22" t="s">
        <v>3222</v>
      </c>
      <c r="D524" s="22" t="s">
        <v>2365</v>
      </c>
      <c r="E524" s="24"/>
      <c r="F524" s="22" t="s">
        <v>2366</v>
      </c>
      <c r="G524" s="24">
        <v>2</v>
      </c>
      <c r="H524" s="25" t="s">
        <v>551</v>
      </c>
      <c r="I524" s="26">
        <v>42217</v>
      </c>
      <c r="J524" s="26">
        <v>42217</v>
      </c>
      <c r="K524" s="27">
        <v>4400</v>
      </c>
      <c r="L524" s="28">
        <v>1822.21</v>
      </c>
      <c r="M524" s="28">
        <v>3740</v>
      </c>
      <c r="N524" s="29">
        <v>0.54</v>
      </c>
      <c r="O524" s="28">
        <v>2020</v>
      </c>
      <c r="P524" s="34"/>
      <c r="Q524" s="31" t="s">
        <v>484</v>
      </c>
    </row>
    <row r="525" ht="15.75" customHeight="1" spans="1:17">
      <c r="A525" s="18">
        <v>518</v>
      </c>
      <c r="B525" s="32"/>
      <c r="C525" s="22" t="s">
        <v>3223</v>
      </c>
      <c r="D525" s="22" t="s">
        <v>2410</v>
      </c>
      <c r="E525" s="24"/>
      <c r="F525" s="22"/>
      <c r="G525" s="24">
        <v>2</v>
      </c>
      <c r="H525" s="25" t="s">
        <v>551</v>
      </c>
      <c r="I525" s="26">
        <v>42217</v>
      </c>
      <c r="J525" s="26">
        <v>42217</v>
      </c>
      <c r="K525" s="27">
        <v>2600</v>
      </c>
      <c r="L525" s="28">
        <v>1076.71</v>
      </c>
      <c r="M525" s="28">
        <v>2210</v>
      </c>
      <c r="N525" s="29">
        <v>0.54</v>
      </c>
      <c r="O525" s="28">
        <v>1190</v>
      </c>
      <c r="P525" s="34"/>
      <c r="Q525" s="31" t="s">
        <v>484</v>
      </c>
    </row>
    <row r="526" ht="15.75" customHeight="1" spans="1:17">
      <c r="A526" s="18">
        <v>519</v>
      </c>
      <c r="B526" s="32"/>
      <c r="C526" s="22" t="s">
        <v>3224</v>
      </c>
      <c r="D526" s="22" t="s">
        <v>2416</v>
      </c>
      <c r="E526" s="24"/>
      <c r="F526" s="22"/>
      <c r="G526" s="24">
        <v>1</v>
      </c>
      <c r="H526" s="25" t="s">
        <v>551</v>
      </c>
      <c r="I526" s="26">
        <v>42401</v>
      </c>
      <c r="J526" s="26">
        <v>42401</v>
      </c>
      <c r="K526" s="36">
        <v>3100</v>
      </c>
      <c r="L526" s="28">
        <v>1578.52</v>
      </c>
      <c r="M526" s="28">
        <v>2790</v>
      </c>
      <c r="N526" s="29">
        <v>0.6</v>
      </c>
      <c r="O526" s="28">
        <v>1670</v>
      </c>
      <c r="P526" s="34"/>
      <c r="Q526" s="31" t="s">
        <v>484</v>
      </c>
    </row>
    <row r="527" ht="15.75" customHeight="1" spans="1:17">
      <c r="A527" s="18">
        <v>520</v>
      </c>
      <c r="B527" s="32"/>
      <c r="C527" s="22" t="s">
        <v>3225</v>
      </c>
      <c r="D527" s="22" t="s">
        <v>2449</v>
      </c>
      <c r="E527" s="24"/>
      <c r="F527" s="22"/>
      <c r="G527" s="24">
        <v>1</v>
      </c>
      <c r="H527" s="25" t="s">
        <v>551</v>
      </c>
      <c r="I527" s="26">
        <v>42614</v>
      </c>
      <c r="J527" s="26">
        <v>42614</v>
      </c>
      <c r="K527" s="36">
        <v>3800</v>
      </c>
      <c r="L527" s="28">
        <v>2355.92</v>
      </c>
      <c r="M527" s="28">
        <v>3460</v>
      </c>
      <c r="N527" s="29">
        <v>0.74</v>
      </c>
      <c r="O527" s="28">
        <v>2560</v>
      </c>
      <c r="P527" s="34"/>
      <c r="Q527" s="31" t="s">
        <v>484</v>
      </c>
    </row>
    <row r="528" ht="15.75" customHeight="1" spans="1:17">
      <c r="A528" s="18">
        <v>521</v>
      </c>
      <c r="B528" s="32"/>
      <c r="C528" s="22" t="s">
        <v>3226</v>
      </c>
      <c r="D528" s="22" t="s">
        <v>2416</v>
      </c>
      <c r="E528" s="24"/>
      <c r="F528" s="22"/>
      <c r="G528" s="24">
        <v>2</v>
      </c>
      <c r="H528" s="25" t="s">
        <v>551</v>
      </c>
      <c r="I528" s="26">
        <v>42614</v>
      </c>
      <c r="J528" s="26">
        <v>42614</v>
      </c>
      <c r="K528" s="36">
        <v>4700</v>
      </c>
      <c r="L528" s="28">
        <v>2913.92</v>
      </c>
      <c r="M528" s="28">
        <v>4230</v>
      </c>
      <c r="N528" s="29">
        <v>0.68</v>
      </c>
      <c r="O528" s="28">
        <v>2880</v>
      </c>
      <c r="P528" s="34"/>
      <c r="Q528" s="31" t="s">
        <v>484</v>
      </c>
    </row>
    <row r="529" ht="15.75" customHeight="1" spans="1:17">
      <c r="A529" s="18">
        <v>522</v>
      </c>
      <c r="B529" s="32"/>
      <c r="C529" s="22" t="s">
        <v>3227</v>
      </c>
      <c r="D529" s="22" t="s">
        <v>2426</v>
      </c>
      <c r="E529" s="24"/>
      <c r="F529" s="22"/>
      <c r="G529" s="24">
        <v>1</v>
      </c>
      <c r="H529" s="25" t="s">
        <v>551</v>
      </c>
      <c r="I529" s="26">
        <v>42795</v>
      </c>
      <c r="J529" s="26">
        <v>42795</v>
      </c>
      <c r="K529" s="27">
        <v>3100</v>
      </c>
      <c r="L529" s="28">
        <v>2216.56</v>
      </c>
      <c r="M529" s="28">
        <v>2950</v>
      </c>
      <c r="N529" s="29">
        <v>0.74</v>
      </c>
      <c r="O529" s="28">
        <v>2180</v>
      </c>
      <c r="P529" s="34"/>
      <c r="Q529" s="31" t="s">
        <v>484</v>
      </c>
    </row>
    <row r="530" ht="15.75" customHeight="1" spans="1:17">
      <c r="A530" s="18">
        <v>523</v>
      </c>
      <c r="B530" s="32"/>
      <c r="C530" s="22" t="s">
        <v>3228</v>
      </c>
      <c r="D530" s="23" t="s">
        <v>3229</v>
      </c>
      <c r="E530" s="25"/>
      <c r="F530" s="22"/>
      <c r="G530" s="24">
        <v>1</v>
      </c>
      <c r="H530" s="25" t="s">
        <v>551</v>
      </c>
      <c r="I530" s="26">
        <v>42856</v>
      </c>
      <c r="J530" s="26">
        <v>42856</v>
      </c>
      <c r="K530" s="27">
        <v>1600</v>
      </c>
      <c r="L530" s="28">
        <v>1194.72</v>
      </c>
      <c r="M530" s="28">
        <v>1520</v>
      </c>
      <c r="N530" s="29">
        <v>0.81</v>
      </c>
      <c r="O530" s="28">
        <v>1230</v>
      </c>
      <c r="P530" s="34"/>
      <c r="Q530" s="31" t="s">
        <v>484</v>
      </c>
    </row>
    <row r="531" ht="15.75" customHeight="1" spans="1:17">
      <c r="A531" s="18">
        <v>524</v>
      </c>
      <c r="B531" s="32"/>
      <c r="C531" s="22" t="s">
        <v>3230</v>
      </c>
      <c r="D531" s="22" t="s">
        <v>3231</v>
      </c>
      <c r="E531" s="25" t="s">
        <v>2502</v>
      </c>
      <c r="F531" s="22"/>
      <c r="G531" s="24">
        <v>1</v>
      </c>
      <c r="H531" s="25" t="s">
        <v>551</v>
      </c>
      <c r="I531" s="26">
        <v>42856</v>
      </c>
      <c r="J531" s="26">
        <v>42856</v>
      </c>
      <c r="K531" s="27">
        <v>4000</v>
      </c>
      <c r="L531" s="28">
        <v>2986.72</v>
      </c>
      <c r="M531" s="28">
        <v>3800</v>
      </c>
      <c r="N531" s="29">
        <v>0.81</v>
      </c>
      <c r="O531" s="28">
        <v>3080</v>
      </c>
      <c r="P531" s="34"/>
      <c r="Q531" s="31" t="s">
        <v>484</v>
      </c>
    </row>
    <row r="532" ht="15.75" customHeight="1" spans="1:17">
      <c r="A532" s="18">
        <v>525</v>
      </c>
      <c r="B532" s="32"/>
      <c r="C532" s="22" t="s">
        <v>3232</v>
      </c>
      <c r="D532" s="22" t="s">
        <v>2424</v>
      </c>
      <c r="E532" s="24"/>
      <c r="F532" s="22"/>
      <c r="G532" s="24">
        <v>1</v>
      </c>
      <c r="H532" s="25" t="s">
        <v>551</v>
      </c>
      <c r="I532" s="26">
        <v>42887</v>
      </c>
      <c r="J532" s="26">
        <v>42887</v>
      </c>
      <c r="K532" s="27">
        <v>2600</v>
      </c>
      <c r="L532" s="28">
        <v>1982.45</v>
      </c>
      <c r="M532" s="28">
        <v>2470</v>
      </c>
      <c r="N532" s="29">
        <v>0.78</v>
      </c>
      <c r="O532" s="28">
        <v>1930</v>
      </c>
      <c r="P532" s="34"/>
      <c r="Q532" s="31" t="s">
        <v>484</v>
      </c>
    </row>
    <row r="533" ht="15.75" customHeight="1" spans="1:17">
      <c r="A533" s="18">
        <v>526</v>
      </c>
      <c r="B533" s="32"/>
      <c r="C533" s="22" t="s">
        <v>3233</v>
      </c>
      <c r="D533" s="22" t="s">
        <v>2927</v>
      </c>
      <c r="E533" s="24"/>
      <c r="F533" s="22"/>
      <c r="G533" s="24">
        <v>1</v>
      </c>
      <c r="H533" s="25" t="s">
        <v>551</v>
      </c>
      <c r="I533" s="26">
        <v>42887</v>
      </c>
      <c r="J533" s="26">
        <v>42887</v>
      </c>
      <c r="K533" s="27">
        <v>2600</v>
      </c>
      <c r="L533" s="28">
        <v>1982.45</v>
      </c>
      <c r="M533" s="28">
        <v>2470</v>
      </c>
      <c r="N533" s="29">
        <v>0.82</v>
      </c>
      <c r="O533" s="28">
        <v>2030</v>
      </c>
      <c r="P533" s="34"/>
      <c r="Q533" s="31" t="s">
        <v>484</v>
      </c>
    </row>
    <row r="534" ht="15.75" customHeight="1" spans="1:17">
      <c r="A534" s="18">
        <v>527</v>
      </c>
      <c r="B534" s="32"/>
      <c r="C534" s="22" t="s">
        <v>3234</v>
      </c>
      <c r="D534" s="22" t="s">
        <v>3231</v>
      </c>
      <c r="E534" s="24" t="s">
        <v>2502</v>
      </c>
      <c r="F534" s="22"/>
      <c r="G534" s="24">
        <v>1</v>
      </c>
      <c r="H534" s="25" t="s">
        <v>551</v>
      </c>
      <c r="I534" s="26">
        <v>42917</v>
      </c>
      <c r="J534" s="26">
        <v>42917</v>
      </c>
      <c r="K534" s="27">
        <v>4000</v>
      </c>
      <c r="L534" s="28">
        <v>3113.38</v>
      </c>
      <c r="M534" s="28">
        <v>3800</v>
      </c>
      <c r="N534" s="29">
        <v>0.83</v>
      </c>
      <c r="O534" s="28">
        <v>3150</v>
      </c>
      <c r="P534" s="34"/>
      <c r="Q534" s="31" t="s">
        <v>484</v>
      </c>
    </row>
    <row r="535" ht="15.75" customHeight="1" spans="1:17">
      <c r="A535" s="18">
        <v>528</v>
      </c>
      <c r="B535" s="32"/>
      <c r="C535" s="22" t="s">
        <v>3235</v>
      </c>
      <c r="D535" s="22" t="s">
        <v>2775</v>
      </c>
      <c r="E535" s="24"/>
      <c r="F535" s="22"/>
      <c r="G535" s="24">
        <v>1</v>
      </c>
      <c r="H535" s="25" t="s">
        <v>551</v>
      </c>
      <c r="I535" s="26">
        <v>42948</v>
      </c>
      <c r="J535" s="26">
        <v>42948</v>
      </c>
      <c r="K535" s="27">
        <v>1500</v>
      </c>
      <c r="L535" s="28">
        <v>1191.25</v>
      </c>
      <c r="M535" s="28">
        <v>1430</v>
      </c>
      <c r="N535" s="29">
        <v>0.83</v>
      </c>
      <c r="O535" s="28">
        <v>1190</v>
      </c>
      <c r="P535" s="34"/>
      <c r="Q535" s="31" t="s">
        <v>484</v>
      </c>
    </row>
    <row r="536" ht="15.75" customHeight="1" spans="1:17">
      <c r="A536" s="18">
        <v>529</v>
      </c>
      <c r="B536" s="32"/>
      <c r="C536" s="22" t="s">
        <v>3236</v>
      </c>
      <c r="D536" s="22" t="s">
        <v>3231</v>
      </c>
      <c r="E536" s="24" t="s">
        <v>2502</v>
      </c>
      <c r="F536" s="22"/>
      <c r="G536" s="24">
        <v>1</v>
      </c>
      <c r="H536" s="25" t="s">
        <v>551</v>
      </c>
      <c r="I536" s="26">
        <v>42948</v>
      </c>
      <c r="J536" s="26">
        <v>42948</v>
      </c>
      <c r="K536" s="27">
        <v>2250</v>
      </c>
      <c r="L536" s="28">
        <v>1786.81</v>
      </c>
      <c r="M536" s="28">
        <v>2140</v>
      </c>
      <c r="N536" s="29">
        <v>0.83</v>
      </c>
      <c r="O536" s="28">
        <v>1780</v>
      </c>
      <c r="P536" s="34"/>
      <c r="Q536" s="31" t="s">
        <v>484</v>
      </c>
    </row>
    <row r="537" ht="15.75" customHeight="1" spans="1:17">
      <c r="A537" s="18">
        <v>530</v>
      </c>
      <c r="B537" s="32"/>
      <c r="C537" s="22" t="s">
        <v>3237</v>
      </c>
      <c r="D537" s="22" t="s">
        <v>3238</v>
      </c>
      <c r="E537" s="24"/>
      <c r="F537" s="22"/>
      <c r="G537" s="24">
        <v>1</v>
      </c>
      <c r="H537" s="25" t="s">
        <v>551</v>
      </c>
      <c r="I537" s="26">
        <v>42948</v>
      </c>
      <c r="J537" s="26">
        <v>42948</v>
      </c>
      <c r="K537" s="27">
        <v>2800</v>
      </c>
      <c r="L537" s="28">
        <v>2223.71</v>
      </c>
      <c r="M537" s="28">
        <v>2660</v>
      </c>
      <c r="N537" s="29">
        <v>0.72</v>
      </c>
      <c r="O537" s="28">
        <v>1920</v>
      </c>
      <c r="P537" s="34"/>
      <c r="Q537" s="31" t="s">
        <v>484</v>
      </c>
    </row>
    <row r="538" ht="15.75" customHeight="1" spans="1:17">
      <c r="A538" s="18">
        <v>531</v>
      </c>
      <c r="B538" s="32"/>
      <c r="C538" s="22" t="s">
        <v>3239</v>
      </c>
      <c r="D538" s="22" t="s">
        <v>3231</v>
      </c>
      <c r="E538" s="24" t="s">
        <v>2502</v>
      </c>
      <c r="F538" s="22"/>
      <c r="G538" s="24">
        <v>1</v>
      </c>
      <c r="H538" s="25" t="s">
        <v>551</v>
      </c>
      <c r="I538" s="26">
        <v>42948</v>
      </c>
      <c r="J538" s="26">
        <v>42948</v>
      </c>
      <c r="K538" s="27">
        <v>2250</v>
      </c>
      <c r="L538" s="28">
        <v>1786.81</v>
      </c>
      <c r="M538" s="28">
        <v>2140</v>
      </c>
      <c r="N538" s="29">
        <v>0.83</v>
      </c>
      <c r="O538" s="28">
        <v>1780</v>
      </c>
      <c r="P538" s="34"/>
      <c r="Q538" s="31" t="s">
        <v>484</v>
      </c>
    </row>
    <row r="539" ht="15.75" customHeight="1" spans="1:17">
      <c r="A539" s="18">
        <v>532</v>
      </c>
      <c r="B539" s="32"/>
      <c r="C539" s="22" t="s">
        <v>3240</v>
      </c>
      <c r="D539" s="22" t="s">
        <v>3231</v>
      </c>
      <c r="E539" s="24" t="s">
        <v>2502</v>
      </c>
      <c r="F539" s="22"/>
      <c r="G539" s="24">
        <v>1</v>
      </c>
      <c r="H539" s="25" t="s">
        <v>551</v>
      </c>
      <c r="I539" s="26">
        <v>42948</v>
      </c>
      <c r="J539" s="26">
        <v>42948</v>
      </c>
      <c r="K539" s="27">
        <v>2250</v>
      </c>
      <c r="L539" s="28">
        <v>1786.81</v>
      </c>
      <c r="M539" s="28">
        <v>2140</v>
      </c>
      <c r="N539" s="29">
        <v>0.83</v>
      </c>
      <c r="O539" s="28">
        <v>1780</v>
      </c>
      <c r="P539" s="34"/>
      <c r="Q539" s="31" t="s">
        <v>484</v>
      </c>
    </row>
    <row r="540" ht="15.75" customHeight="1" spans="1:17">
      <c r="A540" s="18">
        <v>533</v>
      </c>
      <c r="B540" s="32"/>
      <c r="C540" s="22" t="s">
        <v>3241</v>
      </c>
      <c r="D540" s="22" t="s">
        <v>2506</v>
      </c>
      <c r="E540" s="24" t="s">
        <v>3242</v>
      </c>
      <c r="F540" s="22" t="s">
        <v>3243</v>
      </c>
      <c r="G540" s="24">
        <v>2</v>
      </c>
      <c r="H540" s="25" t="s">
        <v>551</v>
      </c>
      <c r="I540" s="26">
        <v>43265</v>
      </c>
      <c r="J540" s="26">
        <v>43265</v>
      </c>
      <c r="K540" s="27">
        <v>5940</v>
      </c>
      <c r="L540" s="28">
        <v>5798.91</v>
      </c>
      <c r="M540" s="28">
        <v>5940</v>
      </c>
      <c r="N540" s="29">
        <v>0.92</v>
      </c>
      <c r="O540" s="28">
        <v>5460</v>
      </c>
      <c r="P540" s="34"/>
      <c r="Q540" s="31" t="s">
        <v>484</v>
      </c>
    </row>
    <row r="541" ht="15.75" customHeight="1" spans="1:17">
      <c r="A541" s="18">
        <v>534</v>
      </c>
      <c r="B541" s="32"/>
      <c r="C541" s="22" t="s">
        <v>3244</v>
      </c>
      <c r="D541" s="22" t="s">
        <v>2506</v>
      </c>
      <c r="E541" s="24" t="s">
        <v>3245</v>
      </c>
      <c r="F541" s="22" t="s">
        <v>3243</v>
      </c>
      <c r="G541" s="24">
        <v>1</v>
      </c>
      <c r="H541" s="25" t="s">
        <v>551</v>
      </c>
      <c r="I541" s="26">
        <v>43265</v>
      </c>
      <c r="J541" s="26">
        <v>43265</v>
      </c>
      <c r="K541" s="27">
        <v>2000</v>
      </c>
      <c r="L541" s="28">
        <v>1952.51</v>
      </c>
      <c r="M541" s="28">
        <v>2000</v>
      </c>
      <c r="N541" s="29">
        <v>0.92</v>
      </c>
      <c r="O541" s="28">
        <v>1840</v>
      </c>
      <c r="P541" s="34"/>
      <c r="Q541" s="31" t="s">
        <v>484</v>
      </c>
    </row>
    <row r="542" ht="15.75" customHeight="1" spans="1:17">
      <c r="A542" s="18">
        <v>535</v>
      </c>
      <c r="B542" s="32"/>
      <c r="C542" s="22" t="s">
        <v>3246</v>
      </c>
      <c r="D542" s="22" t="s">
        <v>3247</v>
      </c>
      <c r="E542" s="24"/>
      <c r="F542" s="22" t="s">
        <v>3248</v>
      </c>
      <c r="G542" s="24">
        <v>2</v>
      </c>
      <c r="H542" s="25" t="s">
        <v>551</v>
      </c>
      <c r="I542" s="26">
        <v>43265</v>
      </c>
      <c r="J542" s="26">
        <v>43265</v>
      </c>
      <c r="K542" s="27">
        <v>4500</v>
      </c>
      <c r="L542" s="28">
        <v>4393.11</v>
      </c>
      <c r="M542" s="28">
        <v>4500</v>
      </c>
      <c r="N542" s="29">
        <v>0.92</v>
      </c>
      <c r="O542" s="28">
        <v>4140</v>
      </c>
      <c r="P542" s="34"/>
      <c r="Q542" s="31" t="s">
        <v>484</v>
      </c>
    </row>
    <row r="543" ht="15.75" customHeight="1" spans="1:17">
      <c r="A543" s="18">
        <v>536</v>
      </c>
      <c r="B543" s="32"/>
      <c r="C543" s="22" t="s">
        <v>3249</v>
      </c>
      <c r="D543" s="22" t="s">
        <v>3250</v>
      </c>
      <c r="E543" s="24"/>
      <c r="F543" s="22"/>
      <c r="G543" s="24">
        <v>2</v>
      </c>
      <c r="H543" s="25" t="s">
        <v>551</v>
      </c>
      <c r="I543" s="26">
        <v>43265</v>
      </c>
      <c r="J543" s="26">
        <v>43265</v>
      </c>
      <c r="K543" s="27">
        <v>2600</v>
      </c>
      <c r="L543" s="28">
        <v>2538.26</v>
      </c>
      <c r="M543" s="28">
        <v>2600</v>
      </c>
      <c r="N543" s="29">
        <v>0.9</v>
      </c>
      <c r="O543" s="28">
        <v>2340</v>
      </c>
      <c r="P543" s="34"/>
      <c r="Q543" s="31" t="s">
        <v>484</v>
      </c>
    </row>
    <row r="544" ht="15.75" customHeight="1" spans="1:17">
      <c r="A544" s="18">
        <v>537</v>
      </c>
      <c r="B544" s="32"/>
      <c r="C544" s="22" t="s">
        <v>3251</v>
      </c>
      <c r="D544" s="22" t="s">
        <v>3252</v>
      </c>
      <c r="E544" s="24"/>
      <c r="F544" s="22" t="s">
        <v>3243</v>
      </c>
      <c r="G544" s="24">
        <v>1</v>
      </c>
      <c r="H544" s="25" t="s">
        <v>551</v>
      </c>
      <c r="I544" s="26">
        <v>43265</v>
      </c>
      <c r="J544" s="26">
        <v>43265</v>
      </c>
      <c r="K544" s="36">
        <v>3150</v>
      </c>
      <c r="L544" s="28">
        <v>3075.18</v>
      </c>
      <c r="M544" s="28">
        <v>3150</v>
      </c>
      <c r="N544" s="29">
        <v>0.92</v>
      </c>
      <c r="O544" s="28">
        <v>2900</v>
      </c>
      <c r="P544" s="34"/>
      <c r="Q544" s="31" t="s">
        <v>484</v>
      </c>
    </row>
    <row r="545" ht="15.75" customHeight="1" spans="1:17">
      <c r="A545" s="18">
        <v>538</v>
      </c>
      <c r="B545" s="32"/>
      <c r="C545" s="22" t="s">
        <v>3253</v>
      </c>
      <c r="D545" s="22" t="s">
        <v>2506</v>
      </c>
      <c r="E545" s="24" t="s">
        <v>3245</v>
      </c>
      <c r="F545" s="22" t="s">
        <v>3243</v>
      </c>
      <c r="G545" s="24">
        <v>1</v>
      </c>
      <c r="H545" s="25" t="s">
        <v>551</v>
      </c>
      <c r="I545" s="26">
        <v>43265</v>
      </c>
      <c r="J545" s="26">
        <v>43265</v>
      </c>
      <c r="K545" s="36">
        <v>3150</v>
      </c>
      <c r="L545" s="28">
        <v>3075.18</v>
      </c>
      <c r="M545" s="28">
        <v>3150</v>
      </c>
      <c r="N545" s="29">
        <v>0.92</v>
      </c>
      <c r="O545" s="28">
        <v>2900</v>
      </c>
      <c r="P545" s="34"/>
      <c r="Q545" s="31" t="s">
        <v>484</v>
      </c>
    </row>
    <row r="546" ht="15.75" customHeight="1" spans="1:17">
      <c r="A546" s="18">
        <v>539</v>
      </c>
      <c r="B546" s="32"/>
      <c r="C546" s="22" t="s">
        <v>3254</v>
      </c>
      <c r="D546" s="22" t="s">
        <v>2410</v>
      </c>
      <c r="E546" s="24"/>
      <c r="F546" s="22"/>
      <c r="G546" s="24">
        <v>2</v>
      </c>
      <c r="H546" s="25" t="s">
        <v>551</v>
      </c>
      <c r="I546" s="26">
        <v>43265</v>
      </c>
      <c r="J546" s="26">
        <v>43265</v>
      </c>
      <c r="K546" s="36">
        <v>7524</v>
      </c>
      <c r="L546" s="28">
        <v>7345.29</v>
      </c>
      <c r="M546" s="28">
        <v>7520</v>
      </c>
      <c r="N546" s="29">
        <v>0.9</v>
      </c>
      <c r="O546" s="28">
        <v>6770</v>
      </c>
      <c r="P546" s="34"/>
      <c r="Q546" s="31" t="s">
        <v>484</v>
      </c>
    </row>
    <row r="547" ht="15.75" customHeight="1" spans="1:17">
      <c r="A547" s="18">
        <v>540</v>
      </c>
      <c r="B547" s="32"/>
      <c r="C547" s="22" t="s">
        <v>3255</v>
      </c>
      <c r="D547" s="22" t="s">
        <v>2596</v>
      </c>
      <c r="E547" s="24"/>
      <c r="F547" s="22"/>
      <c r="G547" s="24">
        <v>2</v>
      </c>
      <c r="H547" s="25" t="s">
        <v>551</v>
      </c>
      <c r="I547" s="26">
        <v>43287</v>
      </c>
      <c r="J547" s="26">
        <v>43287</v>
      </c>
      <c r="K547" s="36">
        <v>6080</v>
      </c>
      <c r="L547" s="28">
        <v>5887.46</v>
      </c>
      <c r="M547" s="28">
        <v>6080</v>
      </c>
      <c r="N547" s="29">
        <v>0.94</v>
      </c>
      <c r="O547" s="28">
        <v>5720</v>
      </c>
      <c r="P547" s="34"/>
      <c r="Q547" s="31" t="s">
        <v>484</v>
      </c>
    </row>
    <row r="548" ht="15.75" customHeight="1" spans="1:17">
      <c r="A548" s="18">
        <v>541</v>
      </c>
      <c r="B548" s="32"/>
      <c r="C548" s="22" t="s">
        <v>3256</v>
      </c>
      <c r="D548" s="22" t="s">
        <v>3257</v>
      </c>
      <c r="E548" s="24"/>
      <c r="F548" s="22"/>
      <c r="G548" s="24">
        <v>1</v>
      </c>
      <c r="H548" s="25" t="s">
        <v>2486</v>
      </c>
      <c r="I548" s="26">
        <v>43299</v>
      </c>
      <c r="J548" s="26">
        <v>43299</v>
      </c>
      <c r="K548" s="36">
        <v>10500</v>
      </c>
      <c r="L548" s="28">
        <v>10333.74</v>
      </c>
      <c r="M548" s="28">
        <v>10500</v>
      </c>
      <c r="N548" s="29">
        <v>0.93</v>
      </c>
      <c r="O548" s="28">
        <v>9770</v>
      </c>
      <c r="P548" s="34"/>
      <c r="Q548" s="31" t="s">
        <v>484</v>
      </c>
    </row>
    <row r="549" ht="15.75" customHeight="1" spans="1:17">
      <c r="A549" s="18">
        <v>542</v>
      </c>
      <c r="B549" s="32"/>
      <c r="C549" s="22" t="s">
        <v>3258</v>
      </c>
      <c r="D549" s="22" t="s">
        <v>2384</v>
      </c>
      <c r="E549" s="24"/>
      <c r="F549" s="22"/>
      <c r="G549" s="24">
        <v>1</v>
      </c>
      <c r="H549" s="25" t="s">
        <v>2486</v>
      </c>
      <c r="I549" s="26">
        <v>43312</v>
      </c>
      <c r="J549" s="26">
        <v>43312</v>
      </c>
      <c r="K549" s="27">
        <v>43700</v>
      </c>
      <c r="L549" s="28">
        <v>43008.08</v>
      </c>
      <c r="M549" s="28">
        <v>43700</v>
      </c>
      <c r="N549" s="29">
        <v>0.94</v>
      </c>
      <c r="O549" s="28">
        <v>41080</v>
      </c>
      <c r="P549" s="34"/>
      <c r="Q549" s="31" t="s">
        <v>484</v>
      </c>
    </row>
    <row r="550" ht="15.75" customHeight="1" spans="1:17">
      <c r="A550" s="18">
        <v>543</v>
      </c>
      <c r="B550" s="32"/>
      <c r="C550" s="22" t="s">
        <v>3259</v>
      </c>
      <c r="D550" s="22" t="s">
        <v>3260</v>
      </c>
      <c r="E550" s="24"/>
      <c r="F550" s="22"/>
      <c r="G550" s="24">
        <v>1</v>
      </c>
      <c r="H550" s="25" t="s">
        <v>551</v>
      </c>
      <c r="I550" s="26">
        <v>42705</v>
      </c>
      <c r="J550" s="26">
        <v>42705</v>
      </c>
      <c r="K550" s="27">
        <v>37000</v>
      </c>
      <c r="L550" s="28">
        <v>24697.57</v>
      </c>
      <c r="M550" s="28">
        <v>35150</v>
      </c>
      <c r="N550" s="29">
        <v>0.77</v>
      </c>
      <c r="O550" s="28">
        <v>27070</v>
      </c>
      <c r="P550" s="34"/>
      <c r="Q550" s="31" t="s">
        <v>484</v>
      </c>
    </row>
    <row r="551" ht="15.75" customHeight="1" spans="1:17">
      <c r="A551" s="18">
        <v>544</v>
      </c>
      <c r="B551" s="32"/>
      <c r="C551" s="22" t="s">
        <v>3261</v>
      </c>
      <c r="D551" s="22" t="s">
        <v>3128</v>
      </c>
      <c r="E551" s="24" t="s">
        <v>3262</v>
      </c>
      <c r="F551" s="22"/>
      <c r="G551" s="24">
        <v>1</v>
      </c>
      <c r="H551" s="25" t="s">
        <v>2498</v>
      </c>
      <c r="I551" s="26">
        <v>42705</v>
      </c>
      <c r="J551" s="26">
        <v>42705</v>
      </c>
      <c r="K551" s="27">
        <v>84000</v>
      </c>
      <c r="L551" s="28">
        <v>56070</v>
      </c>
      <c r="M551" s="28">
        <v>84000</v>
      </c>
      <c r="N551" s="29">
        <v>0.81</v>
      </c>
      <c r="O551" s="28">
        <v>68040</v>
      </c>
      <c r="P551" s="34"/>
      <c r="Q551" s="31" t="s">
        <v>484</v>
      </c>
    </row>
    <row r="552" ht="15.75" customHeight="1" spans="1:17">
      <c r="A552" s="18">
        <v>545</v>
      </c>
      <c r="B552" s="32"/>
      <c r="C552" s="22" t="s">
        <v>3263</v>
      </c>
      <c r="D552" s="23" t="s">
        <v>3264</v>
      </c>
      <c r="E552" s="24"/>
      <c r="F552" s="23"/>
      <c r="G552" s="24">
        <v>1</v>
      </c>
      <c r="H552" s="25" t="s">
        <v>2486</v>
      </c>
      <c r="I552" s="26">
        <v>42552</v>
      </c>
      <c r="J552" s="26">
        <v>42552</v>
      </c>
      <c r="K552" s="27">
        <v>100162.5</v>
      </c>
      <c r="L552" s="28">
        <v>79545.8</v>
      </c>
      <c r="M552" s="28">
        <v>95150</v>
      </c>
      <c r="N552" s="29">
        <v>0.78</v>
      </c>
      <c r="O552" s="28">
        <v>74220</v>
      </c>
      <c r="P552" s="30"/>
      <c r="Q552" s="31" t="s">
        <v>484</v>
      </c>
    </row>
    <row r="553" ht="15.75" customHeight="1" spans="1:17">
      <c r="A553" s="18">
        <v>546</v>
      </c>
      <c r="B553" s="32"/>
      <c r="C553" s="22" t="s">
        <v>3265</v>
      </c>
      <c r="D553" s="23" t="s">
        <v>3266</v>
      </c>
      <c r="E553" s="24"/>
      <c r="F553" s="23"/>
      <c r="G553" s="24">
        <v>1</v>
      </c>
      <c r="H553" s="25" t="s">
        <v>551</v>
      </c>
      <c r="I553" s="26">
        <v>42675</v>
      </c>
      <c r="J553" s="26">
        <v>42675</v>
      </c>
      <c r="K553" s="27">
        <v>50500</v>
      </c>
      <c r="L553" s="28">
        <v>32909.24</v>
      </c>
      <c r="M553" s="28">
        <v>47980</v>
      </c>
      <c r="N553" s="29">
        <v>0.83</v>
      </c>
      <c r="O553" s="28">
        <v>39820</v>
      </c>
      <c r="P553" s="30"/>
      <c r="Q553" s="31" t="s">
        <v>484</v>
      </c>
    </row>
    <row r="554" ht="15.75" customHeight="1" spans="1:17">
      <c r="A554" s="18">
        <v>547</v>
      </c>
      <c r="B554" s="32"/>
      <c r="C554" s="22" t="s">
        <v>3267</v>
      </c>
      <c r="D554" s="23" t="s">
        <v>3268</v>
      </c>
      <c r="E554" s="24" t="s">
        <v>3269</v>
      </c>
      <c r="F554" s="23"/>
      <c r="G554" s="24">
        <v>1</v>
      </c>
      <c r="H554" s="25" t="s">
        <v>551</v>
      </c>
      <c r="I554" s="26">
        <v>42767</v>
      </c>
      <c r="J554" s="26">
        <v>42767</v>
      </c>
      <c r="K554" s="27">
        <v>480000</v>
      </c>
      <c r="L554" s="28">
        <v>407800</v>
      </c>
      <c r="M554" s="28">
        <v>460000</v>
      </c>
      <c r="N554" s="29">
        <v>0.86</v>
      </c>
      <c r="O554" s="28">
        <v>395600</v>
      </c>
      <c r="P554" s="30"/>
      <c r="Q554" s="31" t="s">
        <v>484</v>
      </c>
    </row>
    <row r="555" ht="15.75" customHeight="1" spans="1:17">
      <c r="A555" s="18">
        <v>548</v>
      </c>
      <c r="B555" s="32"/>
      <c r="C555" s="22" t="s">
        <v>3270</v>
      </c>
      <c r="D555" s="23" t="s">
        <v>3271</v>
      </c>
      <c r="E555" s="24"/>
      <c r="F555" s="23"/>
      <c r="G555" s="24">
        <v>1</v>
      </c>
      <c r="H555" s="25" t="s">
        <v>551</v>
      </c>
      <c r="I555" s="26">
        <v>42795</v>
      </c>
      <c r="J555" s="26">
        <v>42795</v>
      </c>
      <c r="K555" s="27">
        <v>3000</v>
      </c>
      <c r="L555" s="28">
        <v>2145</v>
      </c>
      <c r="M555" s="28">
        <v>2850</v>
      </c>
      <c r="N555" s="29">
        <v>0.79</v>
      </c>
      <c r="O555" s="28">
        <v>2250</v>
      </c>
      <c r="P555" s="30"/>
      <c r="Q555" s="31" t="s">
        <v>484</v>
      </c>
    </row>
    <row r="556" ht="15.75" customHeight="1" spans="1:17">
      <c r="A556" s="18">
        <v>549</v>
      </c>
      <c r="B556" s="32"/>
      <c r="C556" s="22" t="s">
        <v>3272</v>
      </c>
      <c r="D556" s="23" t="s">
        <v>3273</v>
      </c>
      <c r="E556" s="24"/>
      <c r="F556" s="23"/>
      <c r="G556" s="24">
        <v>1</v>
      </c>
      <c r="H556" s="25" t="s">
        <v>551</v>
      </c>
      <c r="I556" s="26">
        <v>43040</v>
      </c>
      <c r="J556" s="26">
        <v>43040</v>
      </c>
      <c r="K556" s="35">
        <v>4200</v>
      </c>
      <c r="L556" s="28">
        <v>3535</v>
      </c>
      <c r="M556" s="28">
        <v>3990</v>
      </c>
      <c r="N556" s="29">
        <v>0.86</v>
      </c>
      <c r="O556" s="28">
        <v>3430</v>
      </c>
      <c r="P556" s="30"/>
      <c r="Q556" s="31" t="s">
        <v>484</v>
      </c>
    </row>
    <row r="557" ht="15.75" customHeight="1" spans="1:17">
      <c r="A557" s="18">
        <v>550</v>
      </c>
      <c r="B557" s="32"/>
      <c r="C557" s="22" t="s">
        <v>3274</v>
      </c>
      <c r="D557" s="23" t="s">
        <v>3275</v>
      </c>
      <c r="E557" s="24"/>
      <c r="F557" s="23" t="s">
        <v>3243</v>
      </c>
      <c r="G557" s="24">
        <v>1</v>
      </c>
      <c r="H557" s="25" t="s">
        <v>551</v>
      </c>
      <c r="I557" s="26">
        <v>43130</v>
      </c>
      <c r="J557" s="26">
        <v>43130</v>
      </c>
      <c r="K557" s="27">
        <v>3200</v>
      </c>
      <c r="L557" s="28">
        <v>2794.64</v>
      </c>
      <c r="M557" s="28">
        <v>3200</v>
      </c>
      <c r="N557" s="29">
        <v>0.88</v>
      </c>
      <c r="O557" s="28">
        <v>2820</v>
      </c>
      <c r="P557" s="30"/>
      <c r="Q557" s="31" t="s">
        <v>484</v>
      </c>
    </row>
    <row r="558" ht="15.75" customHeight="1" spans="1:17">
      <c r="A558" s="18">
        <v>551</v>
      </c>
      <c r="B558" s="32"/>
      <c r="C558" s="22" t="s">
        <v>3276</v>
      </c>
      <c r="D558" s="23" t="s">
        <v>2648</v>
      </c>
      <c r="E558" s="24"/>
      <c r="F558" s="23"/>
      <c r="G558" s="24">
        <v>1</v>
      </c>
      <c r="H558" s="25" t="s">
        <v>551</v>
      </c>
      <c r="I558" s="26">
        <v>42491</v>
      </c>
      <c r="J558" s="26">
        <v>42491</v>
      </c>
      <c r="K558" s="27">
        <v>3800</v>
      </c>
      <c r="L558" s="28">
        <v>2115.24</v>
      </c>
      <c r="M558" s="28">
        <v>3460</v>
      </c>
      <c r="N558" s="29">
        <v>0.71</v>
      </c>
      <c r="O558" s="28">
        <v>2460</v>
      </c>
      <c r="P558" s="30"/>
      <c r="Q558" s="31" t="s">
        <v>484</v>
      </c>
    </row>
    <row r="559" ht="15.75" customHeight="1" spans="1:17">
      <c r="A559" s="18">
        <v>552</v>
      </c>
      <c r="B559" s="32"/>
      <c r="C559" s="22" t="s">
        <v>3277</v>
      </c>
      <c r="D559" s="23" t="s">
        <v>2410</v>
      </c>
      <c r="E559" s="24"/>
      <c r="F559" s="23"/>
      <c r="G559" s="24">
        <v>1</v>
      </c>
      <c r="H559" s="25" t="s">
        <v>551</v>
      </c>
      <c r="I559" s="26">
        <v>42217</v>
      </c>
      <c r="J559" s="26">
        <v>42217</v>
      </c>
      <c r="K559" s="27">
        <v>980</v>
      </c>
      <c r="L559" s="28">
        <v>405.76</v>
      </c>
      <c r="M559" s="28">
        <v>830</v>
      </c>
      <c r="N559" s="29">
        <v>0.54</v>
      </c>
      <c r="O559" s="28">
        <v>450</v>
      </c>
      <c r="P559" s="30"/>
      <c r="Q559" s="31" t="s">
        <v>484</v>
      </c>
    </row>
    <row r="560" ht="15.75" customHeight="1" spans="1:17">
      <c r="A560" s="18">
        <v>553</v>
      </c>
      <c r="B560" s="32"/>
      <c r="C560" s="22" t="s">
        <v>3278</v>
      </c>
      <c r="D560" s="23" t="s">
        <v>2424</v>
      </c>
      <c r="E560" s="24"/>
      <c r="F560" s="22"/>
      <c r="G560" s="24">
        <v>2</v>
      </c>
      <c r="H560" s="25" t="s">
        <v>551</v>
      </c>
      <c r="I560" s="26">
        <v>42248</v>
      </c>
      <c r="J560" s="26">
        <v>42248</v>
      </c>
      <c r="K560" s="27">
        <v>9600</v>
      </c>
      <c r="L560" s="28">
        <v>4128</v>
      </c>
      <c r="M560" s="28">
        <v>8160</v>
      </c>
      <c r="N560" s="29">
        <v>0.55</v>
      </c>
      <c r="O560" s="28">
        <v>4490</v>
      </c>
      <c r="P560" s="30"/>
      <c r="Q560" s="31" t="s">
        <v>484</v>
      </c>
    </row>
    <row r="561" ht="15.75" customHeight="1" spans="1:18">
      <c r="A561" s="18">
        <v>554</v>
      </c>
      <c r="B561" s="32"/>
      <c r="C561" s="22" t="s">
        <v>3279</v>
      </c>
      <c r="D561" s="23" t="s">
        <v>3280</v>
      </c>
      <c r="E561" s="24"/>
      <c r="F561" s="23"/>
      <c r="G561" s="24">
        <v>1</v>
      </c>
      <c r="H561" s="25" t="s">
        <v>551</v>
      </c>
      <c r="I561" s="26">
        <v>42248</v>
      </c>
      <c r="J561" s="26">
        <v>42248</v>
      </c>
      <c r="K561" s="27">
        <v>3400</v>
      </c>
      <c r="L561" s="28">
        <v>1462.12</v>
      </c>
      <c r="M561" s="28">
        <v>3230</v>
      </c>
      <c r="N561" s="29">
        <v>0.7</v>
      </c>
      <c r="O561" s="28">
        <v>2260</v>
      </c>
      <c r="P561" s="30"/>
      <c r="Q561" s="31" t="s">
        <v>484</v>
      </c>
    </row>
    <row r="562" ht="15.75" customHeight="1" spans="1:18">
      <c r="A562" s="18">
        <v>555</v>
      </c>
      <c r="B562" s="32"/>
      <c r="C562" s="22" t="s">
        <v>3281</v>
      </c>
      <c r="D562" s="23" t="s">
        <v>3280</v>
      </c>
      <c r="E562" s="24" t="s">
        <v>2429</v>
      </c>
      <c r="F562" s="23"/>
      <c r="G562" s="24">
        <v>1</v>
      </c>
      <c r="H562" s="25" t="s">
        <v>551</v>
      </c>
      <c r="I562" s="26">
        <v>42795</v>
      </c>
      <c r="J562" s="26">
        <v>42795</v>
      </c>
      <c r="K562" s="27">
        <v>2800</v>
      </c>
      <c r="L562" s="28">
        <v>2002.06</v>
      </c>
      <c r="M562" s="28">
        <v>2800</v>
      </c>
      <c r="N562" s="29">
        <v>0.83</v>
      </c>
      <c r="O562" s="28">
        <v>2320</v>
      </c>
      <c r="P562" s="30"/>
      <c r="Q562" s="31" t="s">
        <v>484</v>
      </c>
    </row>
    <row r="563" ht="15.75" customHeight="1" spans="1:18">
      <c r="A563" s="18">
        <v>556</v>
      </c>
      <c r="B563" s="32"/>
      <c r="C563" s="22" t="s">
        <v>3282</v>
      </c>
      <c r="D563" s="23" t="s">
        <v>3283</v>
      </c>
      <c r="E563" s="24"/>
      <c r="F563" s="23"/>
      <c r="G563" s="24">
        <v>1</v>
      </c>
      <c r="H563" s="25" t="s">
        <v>551</v>
      </c>
      <c r="I563" s="26">
        <v>42979</v>
      </c>
      <c r="J563" s="26">
        <v>42979</v>
      </c>
      <c r="K563" s="27">
        <v>9200</v>
      </c>
      <c r="L563" s="28">
        <v>7451.96</v>
      </c>
      <c r="M563" s="28">
        <v>8740</v>
      </c>
      <c r="N563" s="29">
        <v>0.8</v>
      </c>
      <c r="O563" s="28">
        <v>6990</v>
      </c>
      <c r="P563" s="30"/>
      <c r="Q563" s="31" t="s">
        <v>484</v>
      </c>
    </row>
    <row r="564" ht="15.75" customHeight="1" spans="1:18">
      <c r="A564" s="18">
        <v>557</v>
      </c>
      <c r="B564" s="32"/>
      <c r="C564" s="22" t="s">
        <v>3284</v>
      </c>
      <c r="D564" s="23" t="s">
        <v>2924</v>
      </c>
      <c r="E564" s="24"/>
      <c r="F564" s="22"/>
      <c r="G564" s="24">
        <v>1</v>
      </c>
      <c r="H564" s="25" t="s">
        <v>551</v>
      </c>
      <c r="I564" s="26">
        <v>42887</v>
      </c>
      <c r="J564" s="26">
        <v>42887</v>
      </c>
      <c r="K564" s="27">
        <v>11760</v>
      </c>
      <c r="L564" s="28">
        <v>8967</v>
      </c>
      <c r="M564" s="28">
        <v>11410</v>
      </c>
      <c r="N564" s="29">
        <v>0.85</v>
      </c>
      <c r="O564" s="28">
        <v>9700</v>
      </c>
      <c r="P564" s="34"/>
      <c r="Q564" s="31" t="s">
        <v>484</v>
      </c>
    </row>
    <row r="565" ht="15.75" customHeight="1" spans="1:18">
      <c r="A565" s="18">
        <v>558</v>
      </c>
      <c r="B565" s="32"/>
      <c r="C565" s="22" t="s">
        <v>3285</v>
      </c>
      <c r="D565" s="23" t="s">
        <v>2440</v>
      </c>
      <c r="E565" s="24"/>
      <c r="F565" s="22"/>
      <c r="G565" s="24">
        <v>1</v>
      </c>
      <c r="H565" s="25" t="s">
        <v>551</v>
      </c>
      <c r="I565" s="26">
        <v>42887</v>
      </c>
      <c r="J565" s="26">
        <v>42887</v>
      </c>
      <c r="K565" s="27">
        <v>4900</v>
      </c>
      <c r="L565" s="28">
        <v>3736.3</v>
      </c>
      <c r="M565" s="28">
        <v>4750</v>
      </c>
      <c r="N565" s="29">
        <v>0.85</v>
      </c>
      <c r="O565" s="28">
        <v>4040</v>
      </c>
      <c r="P565" s="34"/>
      <c r="Q565" s="31" t="s">
        <v>484</v>
      </c>
      <c r="R565" s="37"/>
    </row>
    <row r="566" ht="15.75" customHeight="1" spans="1:18">
      <c r="A566" s="18">
        <v>559</v>
      </c>
      <c r="B566" s="32"/>
      <c r="C566" s="22" t="s">
        <v>3286</v>
      </c>
      <c r="D566" s="23" t="s">
        <v>2566</v>
      </c>
      <c r="E566" s="24" t="s">
        <v>2567</v>
      </c>
      <c r="F566" s="22" t="s">
        <v>2568</v>
      </c>
      <c r="G566" s="24">
        <v>1</v>
      </c>
      <c r="H566" s="25" t="s">
        <v>551</v>
      </c>
      <c r="I566" s="26">
        <v>42887</v>
      </c>
      <c r="J566" s="26">
        <v>42887</v>
      </c>
      <c r="K566" s="35">
        <v>1960</v>
      </c>
      <c r="L566" s="28">
        <v>1494.55</v>
      </c>
      <c r="M566" s="28">
        <v>1900</v>
      </c>
      <c r="N566" s="29">
        <v>0.85</v>
      </c>
      <c r="O566" s="28">
        <v>1620</v>
      </c>
      <c r="P566" s="34"/>
      <c r="Q566" s="31" t="s">
        <v>484</v>
      </c>
    </row>
    <row r="567" ht="15.75" customHeight="1" spans="1:18">
      <c r="A567" s="18">
        <v>560</v>
      </c>
      <c r="B567" s="32"/>
      <c r="C567" s="22" t="s">
        <v>3287</v>
      </c>
      <c r="D567" s="23" t="s">
        <v>3288</v>
      </c>
      <c r="E567" s="24"/>
      <c r="F567" s="22"/>
      <c r="G567" s="24">
        <v>1</v>
      </c>
      <c r="H567" s="25" t="s">
        <v>551</v>
      </c>
      <c r="I567" s="26">
        <v>42917</v>
      </c>
      <c r="J567" s="26">
        <v>42917</v>
      </c>
      <c r="K567" s="27">
        <v>4410</v>
      </c>
      <c r="L567" s="28">
        <v>3432.38</v>
      </c>
      <c r="M567" s="28">
        <v>4280</v>
      </c>
      <c r="N567" s="29">
        <v>0.86</v>
      </c>
      <c r="O567" s="28">
        <v>3680</v>
      </c>
      <c r="P567" s="34"/>
      <c r="Q567" s="31" t="s">
        <v>484</v>
      </c>
    </row>
    <row r="568" ht="15.75" customHeight="1" spans="1:18">
      <c r="A568" s="18">
        <v>561</v>
      </c>
      <c r="B568" s="32"/>
      <c r="C568" s="22" t="s">
        <v>3289</v>
      </c>
      <c r="D568" s="23" t="s">
        <v>3290</v>
      </c>
      <c r="E568" s="24"/>
      <c r="F568" s="22"/>
      <c r="G568" s="24">
        <v>1</v>
      </c>
      <c r="H568" s="25" t="s">
        <v>551</v>
      </c>
      <c r="I568" s="26">
        <v>43040</v>
      </c>
      <c r="J568" s="26">
        <v>43040</v>
      </c>
      <c r="K568" s="27">
        <v>2000</v>
      </c>
      <c r="L568" s="28">
        <v>1683.3</v>
      </c>
      <c r="M568" s="28">
        <v>1900</v>
      </c>
      <c r="N568" s="29">
        <v>0.83</v>
      </c>
      <c r="O568" s="28">
        <v>1580</v>
      </c>
      <c r="P568" s="34"/>
      <c r="Q568" s="31" t="s">
        <v>484</v>
      </c>
    </row>
    <row r="569" ht="15.75" customHeight="1" spans="1:18">
      <c r="A569" s="18">
        <v>562</v>
      </c>
      <c r="B569" s="32"/>
      <c r="C569" s="22" t="s">
        <v>3291</v>
      </c>
      <c r="D569" s="23" t="s">
        <v>2421</v>
      </c>
      <c r="E569" s="24"/>
      <c r="F569" s="22"/>
      <c r="G569" s="24">
        <v>1</v>
      </c>
      <c r="H569" s="25" t="s">
        <v>551</v>
      </c>
      <c r="I569" s="26">
        <v>43040</v>
      </c>
      <c r="J569" s="26">
        <v>43040</v>
      </c>
      <c r="K569" s="27">
        <v>4700</v>
      </c>
      <c r="L569" s="28">
        <v>3955.8</v>
      </c>
      <c r="M569" s="28">
        <v>4470</v>
      </c>
      <c r="N569" s="29">
        <v>0.83</v>
      </c>
      <c r="O569" s="28">
        <v>3710</v>
      </c>
      <c r="P569" s="34"/>
      <c r="Q569" s="31" t="s">
        <v>484</v>
      </c>
    </row>
    <row r="570" ht="15.75" customHeight="1" spans="1:18">
      <c r="A570" s="18">
        <v>563</v>
      </c>
      <c r="B570" s="32"/>
      <c r="C570" s="22" t="s">
        <v>3292</v>
      </c>
      <c r="D570" s="23" t="s">
        <v>2424</v>
      </c>
      <c r="E570" s="24"/>
      <c r="F570" s="22"/>
      <c r="G570" s="24">
        <v>1</v>
      </c>
      <c r="H570" s="25" t="s">
        <v>551</v>
      </c>
      <c r="I570" s="26">
        <v>43040</v>
      </c>
      <c r="J570" s="26">
        <v>43040</v>
      </c>
      <c r="K570" s="27">
        <v>3200</v>
      </c>
      <c r="L570" s="28">
        <v>2693.3</v>
      </c>
      <c r="M570" s="28">
        <v>3040</v>
      </c>
      <c r="N570" s="29">
        <v>0.83</v>
      </c>
      <c r="O570" s="28">
        <v>2520</v>
      </c>
      <c r="P570" s="34"/>
      <c r="Q570" s="31" t="s">
        <v>484</v>
      </c>
    </row>
    <row r="571" ht="15.75" customHeight="1" spans="1:18">
      <c r="A571" s="18">
        <v>564</v>
      </c>
      <c r="B571" s="32"/>
      <c r="C571" s="22" t="s">
        <v>3293</v>
      </c>
      <c r="D571" s="23" t="s">
        <v>3294</v>
      </c>
      <c r="E571" s="24" t="s">
        <v>3295</v>
      </c>
      <c r="F571" s="23"/>
      <c r="G571" s="24">
        <v>1</v>
      </c>
      <c r="H571" s="25" t="s">
        <v>551</v>
      </c>
      <c r="I571" s="26">
        <v>43040</v>
      </c>
      <c r="J571" s="26">
        <v>43040</v>
      </c>
      <c r="K571" s="27">
        <v>1180</v>
      </c>
      <c r="L571" s="28">
        <v>993.2</v>
      </c>
      <c r="M571" s="28">
        <v>1120</v>
      </c>
      <c r="N571" s="29">
        <v>0.86</v>
      </c>
      <c r="O571" s="28">
        <v>960</v>
      </c>
      <c r="P571" s="30"/>
      <c r="Q571" s="31" t="s">
        <v>484</v>
      </c>
    </row>
    <row r="572" ht="15.75" customHeight="1" spans="1:18">
      <c r="A572" s="18">
        <v>565</v>
      </c>
      <c r="B572" s="32"/>
      <c r="C572" s="22" t="s">
        <v>3296</v>
      </c>
      <c r="D572" s="23" t="s">
        <v>3297</v>
      </c>
      <c r="E572" s="24"/>
      <c r="F572" s="23"/>
      <c r="G572" s="24">
        <v>1</v>
      </c>
      <c r="H572" s="25" t="s">
        <v>551</v>
      </c>
      <c r="I572" s="26">
        <v>43040</v>
      </c>
      <c r="J572" s="26">
        <v>43040</v>
      </c>
      <c r="K572" s="27">
        <v>2980</v>
      </c>
      <c r="L572" s="28">
        <v>2508.2</v>
      </c>
      <c r="M572" s="28">
        <v>2920</v>
      </c>
      <c r="N572" s="29">
        <v>0.91</v>
      </c>
      <c r="O572" s="28">
        <v>2660</v>
      </c>
      <c r="P572" s="30"/>
      <c r="Q572" s="31" t="s">
        <v>484</v>
      </c>
    </row>
    <row r="573" ht="15.75" customHeight="1" spans="1:18">
      <c r="A573" s="18">
        <v>566</v>
      </c>
      <c r="B573" s="32"/>
      <c r="C573" s="22" t="s">
        <v>3298</v>
      </c>
      <c r="D573" s="23" t="s">
        <v>3299</v>
      </c>
      <c r="E573" s="24"/>
      <c r="F573" s="23"/>
      <c r="G573" s="24">
        <v>1</v>
      </c>
      <c r="H573" s="25" t="s">
        <v>551</v>
      </c>
      <c r="I573" s="26">
        <v>43131</v>
      </c>
      <c r="J573" s="26">
        <v>43131</v>
      </c>
      <c r="K573" s="27">
        <v>21104</v>
      </c>
      <c r="L573" s="28">
        <v>15423.45</v>
      </c>
      <c r="M573" s="28">
        <v>21100</v>
      </c>
      <c r="N573" s="29">
        <v>0.9</v>
      </c>
      <c r="O573" s="28">
        <v>18990</v>
      </c>
      <c r="P573" s="30"/>
      <c r="Q573" s="31" t="s">
        <v>484</v>
      </c>
    </row>
    <row r="574" ht="15.75" customHeight="1" spans="1:18">
      <c r="A574" s="18">
        <v>567</v>
      </c>
      <c r="B574" s="32"/>
      <c r="C574" s="22" t="s">
        <v>3300</v>
      </c>
      <c r="D574" s="23" t="s">
        <v>2596</v>
      </c>
      <c r="E574" s="24"/>
      <c r="F574" s="23"/>
      <c r="G574" s="24">
        <v>1</v>
      </c>
      <c r="H574" s="25" t="s">
        <v>551</v>
      </c>
      <c r="I574" s="26">
        <v>43009</v>
      </c>
      <c r="J574" s="26">
        <v>43009</v>
      </c>
      <c r="K574" s="27">
        <v>1800</v>
      </c>
      <c r="L574" s="28">
        <v>1486.5</v>
      </c>
      <c r="M574" s="28">
        <v>1750</v>
      </c>
      <c r="N574" s="29">
        <v>0.88</v>
      </c>
      <c r="O574" s="28">
        <v>1540</v>
      </c>
      <c r="P574" s="30"/>
      <c r="Q574" s="31" t="s">
        <v>484</v>
      </c>
    </row>
    <row r="575" ht="15.75" customHeight="1" spans="1:18">
      <c r="A575" s="18">
        <v>568</v>
      </c>
      <c r="B575" s="32"/>
      <c r="C575" s="22" t="s">
        <v>3301</v>
      </c>
      <c r="D575" s="23" t="s">
        <v>3302</v>
      </c>
      <c r="E575" s="24"/>
      <c r="F575" s="23"/>
      <c r="G575" s="24">
        <v>1</v>
      </c>
      <c r="H575" s="25" t="s">
        <v>2498</v>
      </c>
      <c r="I575" s="26">
        <v>42614</v>
      </c>
      <c r="J575" s="26">
        <v>42614</v>
      </c>
      <c r="K575" s="27">
        <v>3500</v>
      </c>
      <c r="L575" s="28">
        <v>2169.92</v>
      </c>
      <c r="M575" s="28">
        <v>3220</v>
      </c>
      <c r="N575" s="29">
        <v>0.57</v>
      </c>
      <c r="O575" s="28">
        <v>1840</v>
      </c>
      <c r="P575" s="30"/>
      <c r="Q575" s="31" t="s">
        <v>484</v>
      </c>
    </row>
    <row r="576" ht="15.75" customHeight="1" spans="1:18">
      <c r="A576" s="18">
        <v>569</v>
      </c>
      <c r="B576" s="32"/>
      <c r="C576" s="22" t="s">
        <v>3303</v>
      </c>
      <c r="D576" s="23" t="s">
        <v>2780</v>
      </c>
      <c r="E576" s="24"/>
      <c r="F576" s="23"/>
      <c r="G576" s="24">
        <v>1</v>
      </c>
      <c r="H576" s="25" t="s">
        <v>2498</v>
      </c>
      <c r="I576" s="26">
        <v>42887</v>
      </c>
      <c r="J576" s="26">
        <v>42887</v>
      </c>
      <c r="K576" s="27">
        <v>35000</v>
      </c>
      <c r="L576" s="28">
        <v>26687.45</v>
      </c>
      <c r="M576" s="28">
        <v>33250</v>
      </c>
      <c r="N576" s="29">
        <v>0.7</v>
      </c>
      <c r="O576" s="28">
        <v>23280</v>
      </c>
      <c r="P576" s="30"/>
      <c r="Q576" s="31" t="s">
        <v>484</v>
      </c>
    </row>
    <row r="577" ht="15.75" customHeight="1" spans="1:18">
      <c r="A577" s="18">
        <v>570</v>
      </c>
      <c r="B577" s="32"/>
      <c r="C577" s="22" t="s">
        <v>3304</v>
      </c>
      <c r="D577" s="23" t="s">
        <v>2394</v>
      </c>
      <c r="E577" s="24"/>
      <c r="F577" s="23"/>
      <c r="G577" s="24">
        <v>1</v>
      </c>
      <c r="H577" s="25" t="s">
        <v>626</v>
      </c>
      <c r="I577" s="26">
        <v>42064</v>
      </c>
      <c r="J577" s="26">
        <v>42064</v>
      </c>
      <c r="K577" s="27">
        <v>14000</v>
      </c>
      <c r="L577" s="28">
        <v>4689.86</v>
      </c>
      <c r="M577" s="28">
        <v>11480</v>
      </c>
      <c r="N577" s="29">
        <v>0.59</v>
      </c>
      <c r="O577" s="28">
        <v>6770</v>
      </c>
      <c r="P577" s="30"/>
      <c r="Q577" s="31" t="s">
        <v>484</v>
      </c>
    </row>
    <row r="578" ht="15.75" customHeight="1" spans="1:18">
      <c r="A578" s="18">
        <v>571</v>
      </c>
      <c r="B578" s="32"/>
      <c r="C578" s="22" t="s">
        <v>3305</v>
      </c>
      <c r="D578" s="23" t="s">
        <v>3306</v>
      </c>
      <c r="E578" s="24"/>
      <c r="F578" s="23"/>
      <c r="G578" s="24">
        <v>1</v>
      </c>
      <c r="H578" s="25" t="s">
        <v>626</v>
      </c>
      <c r="I578" s="26">
        <v>42675</v>
      </c>
      <c r="J578" s="26">
        <v>42675</v>
      </c>
      <c r="K578" s="27">
        <v>2200</v>
      </c>
      <c r="L578" s="28">
        <v>1433.74</v>
      </c>
      <c r="M578" s="28">
        <v>2020</v>
      </c>
      <c r="N578" s="29">
        <v>0.76</v>
      </c>
      <c r="O578" s="28">
        <v>1540</v>
      </c>
      <c r="P578" s="30"/>
      <c r="Q578" s="31" t="s">
        <v>484</v>
      </c>
    </row>
    <row r="579" ht="15.75" customHeight="1" spans="1:18">
      <c r="A579" s="18">
        <v>572</v>
      </c>
      <c r="B579" s="32"/>
      <c r="C579" s="22" t="s">
        <v>3307</v>
      </c>
      <c r="D579" s="23" t="s">
        <v>3135</v>
      </c>
      <c r="E579" s="24"/>
      <c r="F579" s="23"/>
      <c r="G579" s="24">
        <v>1</v>
      </c>
      <c r="H579" s="25" t="s">
        <v>626</v>
      </c>
      <c r="I579" s="26">
        <v>42705</v>
      </c>
      <c r="J579" s="26">
        <v>42705</v>
      </c>
      <c r="K579" s="27">
        <v>3900</v>
      </c>
      <c r="L579" s="28">
        <v>2603.25</v>
      </c>
      <c r="M579" s="28">
        <v>3510</v>
      </c>
      <c r="N579" s="29">
        <v>0.77</v>
      </c>
      <c r="O579" s="28">
        <v>2700</v>
      </c>
      <c r="P579" s="30"/>
      <c r="Q579" s="31" t="s">
        <v>484</v>
      </c>
    </row>
    <row r="580" ht="15.75" customHeight="1" spans="1:18">
      <c r="A580" s="18">
        <v>573</v>
      </c>
      <c r="B580" s="32"/>
      <c r="C580" s="22" t="s">
        <v>3308</v>
      </c>
      <c r="D580" s="23" t="s">
        <v>3309</v>
      </c>
      <c r="E580" s="24"/>
      <c r="F580" s="23"/>
      <c r="G580" s="24">
        <v>1</v>
      </c>
      <c r="H580" s="25" t="s">
        <v>626</v>
      </c>
      <c r="I580" s="26">
        <v>42705</v>
      </c>
      <c r="J580" s="26">
        <v>42705</v>
      </c>
      <c r="K580" s="27">
        <v>16375</v>
      </c>
      <c r="L580" s="28">
        <v>10930.33</v>
      </c>
      <c r="M580" s="28">
        <v>16870</v>
      </c>
      <c r="N580" s="29">
        <v>0.84</v>
      </c>
      <c r="O580" s="28">
        <v>14170</v>
      </c>
      <c r="P580" s="30"/>
      <c r="Q580" s="31" t="s">
        <v>484</v>
      </c>
    </row>
    <row r="581" ht="15.75" customHeight="1" spans="1:18">
      <c r="A581" s="18">
        <v>574</v>
      </c>
      <c r="B581" s="32"/>
      <c r="C581" s="22" t="s">
        <v>3310</v>
      </c>
      <c r="D581" s="23" t="s">
        <v>3311</v>
      </c>
      <c r="E581" s="24"/>
      <c r="F581" s="23"/>
      <c r="G581" s="24">
        <v>1</v>
      </c>
      <c r="H581" s="25" t="s">
        <v>626</v>
      </c>
      <c r="I581" s="26">
        <v>43009</v>
      </c>
      <c r="J581" s="26">
        <v>43009</v>
      </c>
      <c r="K581" s="27">
        <v>10000</v>
      </c>
      <c r="L581" s="28">
        <v>8258.37</v>
      </c>
      <c r="M581" s="28">
        <v>9500</v>
      </c>
      <c r="N581" s="29">
        <v>0.85</v>
      </c>
      <c r="O581" s="28">
        <v>8080</v>
      </c>
      <c r="P581" s="30"/>
      <c r="Q581" s="31" t="s">
        <v>484</v>
      </c>
    </row>
    <row r="582" ht="15.75" customHeight="1" spans="1:18">
      <c r="A582" s="18">
        <v>575</v>
      </c>
      <c r="B582" s="32"/>
      <c r="C582" s="22" t="s">
        <v>3312</v>
      </c>
      <c r="D582" s="23" t="s">
        <v>3313</v>
      </c>
      <c r="E582" s="24"/>
      <c r="F582" s="23"/>
      <c r="G582" s="24">
        <v>5</v>
      </c>
      <c r="H582" s="25" t="s">
        <v>551</v>
      </c>
      <c r="I582" s="26">
        <v>43040</v>
      </c>
      <c r="J582" s="26">
        <v>43040</v>
      </c>
      <c r="K582" s="27">
        <v>47647</v>
      </c>
      <c r="L582" s="28">
        <v>40102.9</v>
      </c>
      <c r="M582" s="28">
        <v>46690</v>
      </c>
      <c r="N582" s="29">
        <v>0.9</v>
      </c>
      <c r="O582" s="28">
        <v>42020</v>
      </c>
      <c r="P582" s="30"/>
      <c r="Q582" s="31" t="s">
        <v>484</v>
      </c>
    </row>
    <row r="583" ht="15.75" customHeight="1" spans="1:18">
      <c r="A583" s="18">
        <v>576</v>
      </c>
      <c r="B583" s="32"/>
      <c r="C583" s="22" t="s">
        <v>3314</v>
      </c>
      <c r="D583" s="23" t="s">
        <v>2464</v>
      </c>
      <c r="E583" s="24"/>
      <c r="F583" s="23"/>
      <c r="G583" s="24">
        <v>3</v>
      </c>
      <c r="H583" s="25" t="s">
        <v>551</v>
      </c>
      <c r="I583" s="26">
        <v>43131</v>
      </c>
      <c r="J583" s="26">
        <v>43131</v>
      </c>
      <c r="K583" s="27">
        <v>7900</v>
      </c>
      <c r="L583" s="28">
        <v>6899.36</v>
      </c>
      <c r="M583" s="28">
        <v>7900</v>
      </c>
      <c r="N583" s="29">
        <v>0.9</v>
      </c>
      <c r="O583" s="28">
        <v>7110</v>
      </c>
      <c r="P583" s="30"/>
      <c r="Q583" s="31" t="s">
        <v>484</v>
      </c>
    </row>
    <row r="584" ht="15.75" customHeight="1" spans="1:18">
      <c r="A584" s="18">
        <v>577</v>
      </c>
      <c r="B584" s="32"/>
      <c r="C584" s="22" t="s">
        <v>3315</v>
      </c>
      <c r="D584" s="23" t="s">
        <v>3316</v>
      </c>
      <c r="E584" s="24"/>
      <c r="F584" s="23"/>
      <c r="G584" s="24">
        <v>1</v>
      </c>
      <c r="H584" s="25" t="s">
        <v>2353</v>
      </c>
      <c r="I584" s="26">
        <v>43218</v>
      </c>
      <c r="J584" s="26">
        <v>43218</v>
      </c>
      <c r="K584" s="27">
        <v>23092</v>
      </c>
      <c r="L584" s="28">
        <v>21263.9</v>
      </c>
      <c r="M584" s="28">
        <v>23090</v>
      </c>
      <c r="N584" s="29">
        <v>0.94</v>
      </c>
      <c r="O584" s="28">
        <v>21700</v>
      </c>
      <c r="P584" s="30"/>
      <c r="Q584" s="31" t="s">
        <v>484</v>
      </c>
    </row>
    <row r="585" ht="15.75" customHeight="1" spans="1:18">
      <c r="A585" s="18">
        <v>578</v>
      </c>
      <c r="B585" s="32"/>
      <c r="C585" s="22" t="s">
        <v>3317</v>
      </c>
      <c r="D585" s="23" t="s">
        <v>2449</v>
      </c>
      <c r="E585" s="24" t="s">
        <v>2372</v>
      </c>
      <c r="F585" s="23"/>
      <c r="G585" s="24">
        <v>1</v>
      </c>
      <c r="H585" s="25" t="s">
        <v>551</v>
      </c>
      <c r="I585" s="26">
        <v>43285</v>
      </c>
      <c r="J585" s="26">
        <v>43285</v>
      </c>
      <c r="K585" s="27">
        <v>4000</v>
      </c>
      <c r="L585" s="28">
        <v>3873.34</v>
      </c>
      <c r="M585" s="28">
        <v>4000</v>
      </c>
      <c r="N585" s="29">
        <v>0.93</v>
      </c>
      <c r="O585" s="28">
        <v>3720</v>
      </c>
      <c r="P585" s="30"/>
      <c r="Q585" s="31" t="s">
        <v>484</v>
      </c>
    </row>
    <row r="586" ht="15.75" customHeight="1" spans="1:18">
      <c r="A586" s="18">
        <v>579</v>
      </c>
      <c r="B586" s="32"/>
      <c r="C586" s="22" t="s">
        <v>3318</v>
      </c>
      <c r="D586" s="23" t="s">
        <v>3319</v>
      </c>
      <c r="E586" s="24"/>
      <c r="F586" s="22"/>
      <c r="G586" s="24">
        <v>1</v>
      </c>
      <c r="H586" s="25" t="s">
        <v>2353</v>
      </c>
      <c r="I586" s="26">
        <v>43294</v>
      </c>
      <c r="J586" s="26">
        <v>43294</v>
      </c>
      <c r="K586" s="27">
        <v>28818.42</v>
      </c>
      <c r="L586" s="28">
        <v>27905.84</v>
      </c>
      <c r="M586" s="28">
        <v>28820</v>
      </c>
      <c r="N586" s="29">
        <v>0.93</v>
      </c>
      <c r="O586" s="28">
        <v>26800</v>
      </c>
      <c r="P586" s="34"/>
      <c r="Q586" s="31" t="s">
        <v>484</v>
      </c>
    </row>
    <row r="587" ht="15.75" customHeight="1" spans="1:18">
      <c r="A587" s="18">
        <v>580</v>
      </c>
      <c r="B587" s="32"/>
      <c r="C587" s="22" t="s">
        <v>3320</v>
      </c>
      <c r="D587" s="23" t="s">
        <v>3321</v>
      </c>
      <c r="E587" s="24"/>
      <c r="F587" s="22"/>
      <c r="G587" s="24">
        <v>1</v>
      </c>
      <c r="H587" s="25" t="s">
        <v>2353</v>
      </c>
      <c r="I587" s="26">
        <v>41730</v>
      </c>
      <c r="J587" s="26">
        <v>41730</v>
      </c>
      <c r="K587" s="27">
        <v>631000</v>
      </c>
      <c r="L587" s="28">
        <v>498621.37</v>
      </c>
      <c r="M587" s="28">
        <v>574210</v>
      </c>
      <c r="N587" s="29">
        <v>0.64</v>
      </c>
      <c r="O587" s="28">
        <v>367490</v>
      </c>
      <c r="P587" s="34"/>
      <c r="Q587" s="31" t="s">
        <v>484</v>
      </c>
      <c r="R587" s="37"/>
    </row>
    <row r="588" ht="15.75" customHeight="1" spans="1:18">
      <c r="A588" s="18">
        <v>581</v>
      </c>
      <c r="B588" s="32"/>
      <c r="C588" s="22" t="s">
        <v>3322</v>
      </c>
      <c r="D588" s="23" t="s">
        <v>3323</v>
      </c>
      <c r="E588" s="24"/>
      <c r="F588" s="22"/>
      <c r="G588" s="24">
        <v>1</v>
      </c>
      <c r="H588" s="25" t="s">
        <v>2486</v>
      </c>
      <c r="I588" s="26">
        <v>41730</v>
      </c>
      <c r="J588" s="26">
        <v>41730</v>
      </c>
      <c r="K588" s="27">
        <v>234900</v>
      </c>
      <c r="L588" s="28">
        <v>185620.07</v>
      </c>
      <c r="M588" s="28">
        <v>211410</v>
      </c>
      <c r="N588" s="29">
        <v>0.58</v>
      </c>
      <c r="O588" s="28">
        <v>122620</v>
      </c>
      <c r="P588" s="34"/>
      <c r="Q588" s="31" t="s">
        <v>484</v>
      </c>
    </row>
    <row r="589" ht="15.75" customHeight="1" spans="1:18">
      <c r="A589" s="18">
        <v>582</v>
      </c>
      <c r="B589" s="32"/>
      <c r="C589" s="22" t="s">
        <v>3324</v>
      </c>
      <c r="D589" s="23" t="s">
        <v>3325</v>
      </c>
      <c r="E589" s="24"/>
      <c r="F589" s="22"/>
      <c r="G589" s="24">
        <v>1</v>
      </c>
      <c r="H589" s="25" t="s">
        <v>2353</v>
      </c>
      <c r="I589" s="26">
        <v>41730</v>
      </c>
      <c r="J589" s="26">
        <v>41730</v>
      </c>
      <c r="K589" s="27">
        <v>1176900</v>
      </c>
      <c r="L589" s="28">
        <v>929996.32</v>
      </c>
      <c r="M589" s="28">
        <v>1188670</v>
      </c>
      <c r="N589" s="29">
        <v>0.64</v>
      </c>
      <c r="O589" s="28">
        <v>760750</v>
      </c>
      <c r="P589" s="34"/>
      <c r="Q589" s="31" t="s">
        <v>484</v>
      </c>
    </row>
    <row r="590" ht="15.75" customHeight="1" spans="1:18">
      <c r="A590" s="18">
        <v>583</v>
      </c>
      <c r="B590" s="32"/>
      <c r="C590" s="22" t="s">
        <v>3326</v>
      </c>
      <c r="D590" s="23" t="s">
        <v>3327</v>
      </c>
      <c r="E590" s="24"/>
      <c r="F590" s="22"/>
      <c r="G590" s="24">
        <v>1</v>
      </c>
      <c r="H590" s="25" t="s">
        <v>2353</v>
      </c>
      <c r="I590" s="26">
        <v>41730</v>
      </c>
      <c r="J590" s="26">
        <v>41730</v>
      </c>
      <c r="K590" s="27">
        <v>108458</v>
      </c>
      <c r="L590" s="28">
        <v>85704.57</v>
      </c>
      <c r="M590" s="28">
        <v>95440</v>
      </c>
      <c r="N590" s="29">
        <v>0.58</v>
      </c>
      <c r="O590" s="28">
        <v>55360</v>
      </c>
      <c r="P590" s="34"/>
      <c r="Q590" s="31" t="s">
        <v>484</v>
      </c>
    </row>
    <row r="591" ht="15.75" customHeight="1" spans="1:18">
      <c r="A591" s="18">
        <v>584</v>
      </c>
      <c r="B591" s="32"/>
      <c r="C591" s="22" t="s">
        <v>3328</v>
      </c>
      <c r="D591" s="23" t="s">
        <v>3329</v>
      </c>
      <c r="E591" s="24"/>
      <c r="F591" s="22"/>
      <c r="G591" s="24">
        <v>1</v>
      </c>
      <c r="H591" s="25" t="s">
        <v>2353</v>
      </c>
      <c r="I591" s="26">
        <v>41730</v>
      </c>
      <c r="J591" s="26">
        <v>41730</v>
      </c>
      <c r="K591" s="27">
        <v>477000</v>
      </c>
      <c r="L591" s="28">
        <v>376929.11</v>
      </c>
      <c r="M591" s="28">
        <v>419760</v>
      </c>
      <c r="N591" s="29">
        <v>0.64</v>
      </c>
      <c r="O591" s="28">
        <v>268650</v>
      </c>
      <c r="P591" s="34"/>
      <c r="Q591" s="31" t="s">
        <v>484</v>
      </c>
    </row>
    <row r="592" ht="15.75" customHeight="1" spans="1:18">
      <c r="A592" s="18">
        <v>585</v>
      </c>
      <c r="B592" s="32"/>
      <c r="C592" s="22" t="s">
        <v>3330</v>
      </c>
      <c r="D592" s="23" t="s">
        <v>3331</v>
      </c>
      <c r="E592" s="24"/>
      <c r="F592" s="22"/>
      <c r="G592" s="24">
        <v>1</v>
      </c>
      <c r="H592" s="25" t="s">
        <v>2353</v>
      </c>
      <c r="I592" s="26">
        <v>41730</v>
      </c>
      <c r="J592" s="26">
        <v>41730</v>
      </c>
      <c r="K592" s="27">
        <v>301537</v>
      </c>
      <c r="L592" s="28">
        <v>238277.26</v>
      </c>
      <c r="M592" s="28">
        <v>271380</v>
      </c>
      <c r="N592" s="29">
        <v>0.5</v>
      </c>
      <c r="O592" s="28">
        <v>135690</v>
      </c>
      <c r="P592" s="34"/>
      <c r="Q592" s="31" t="s">
        <v>484</v>
      </c>
    </row>
    <row r="593" ht="15.75" customHeight="1" spans="1:17">
      <c r="A593" s="18">
        <v>586</v>
      </c>
      <c r="B593" s="32"/>
      <c r="C593" s="22" t="s">
        <v>3332</v>
      </c>
      <c r="D593" s="23" t="s">
        <v>3333</v>
      </c>
      <c r="E593" s="24"/>
      <c r="F593" s="22"/>
      <c r="G593" s="24">
        <v>1</v>
      </c>
      <c r="H593" s="25" t="s">
        <v>941</v>
      </c>
      <c r="I593" s="26">
        <v>42005</v>
      </c>
      <c r="J593" s="26">
        <v>42005</v>
      </c>
      <c r="K593" s="27">
        <v>50000</v>
      </c>
      <c r="L593" s="28">
        <v>41291.52</v>
      </c>
      <c r="M593" s="28">
        <v>44000</v>
      </c>
      <c r="N593" s="29">
        <v>0.58</v>
      </c>
      <c r="O593" s="28">
        <v>25520</v>
      </c>
      <c r="P593" s="34"/>
      <c r="Q593" s="31" t="s">
        <v>484</v>
      </c>
    </row>
    <row r="594" ht="15.75" customHeight="1" spans="1:17">
      <c r="A594" s="18">
        <v>587</v>
      </c>
      <c r="B594" s="32"/>
      <c r="C594" s="22" t="s">
        <v>3334</v>
      </c>
      <c r="D594" s="23" t="s">
        <v>3335</v>
      </c>
      <c r="E594" s="24"/>
      <c r="F594" s="22"/>
      <c r="G594" s="24">
        <v>1</v>
      </c>
      <c r="H594" s="25" t="s">
        <v>2353</v>
      </c>
      <c r="I594" s="26">
        <v>42036</v>
      </c>
      <c r="J594" s="26">
        <v>42036</v>
      </c>
      <c r="K594" s="27">
        <v>425000</v>
      </c>
      <c r="L594" s="28">
        <v>352661.53</v>
      </c>
      <c r="M594" s="28">
        <v>246500</v>
      </c>
      <c r="N594" s="29">
        <v>0.7</v>
      </c>
      <c r="O594" s="28">
        <v>172550</v>
      </c>
      <c r="P594" s="34"/>
      <c r="Q594" s="31" t="s">
        <v>484</v>
      </c>
    </row>
    <row r="595" ht="15.75" customHeight="1" spans="1:17">
      <c r="A595" s="18">
        <v>588</v>
      </c>
      <c r="B595" s="32"/>
      <c r="C595" s="22" t="s">
        <v>3336</v>
      </c>
      <c r="D595" s="23" t="s">
        <v>3200</v>
      </c>
      <c r="E595" s="24"/>
      <c r="F595" s="22"/>
      <c r="G595" s="24">
        <v>1</v>
      </c>
      <c r="H595" s="25" t="s">
        <v>2353</v>
      </c>
      <c r="I595" s="26">
        <v>42248</v>
      </c>
      <c r="J595" s="26">
        <v>42248</v>
      </c>
      <c r="K595" s="27">
        <v>420000</v>
      </c>
      <c r="L595" s="28">
        <v>360150</v>
      </c>
      <c r="M595" s="28">
        <v>243600</v>
      </c>
      <c r="N595" s="29">
        <v>0.74</v>
      </c>
      <c r="O595" s="28">
        <v>180260</v>
      </c>
      <c r="P595" s="34"/>
      <c r="Q595" s="31" t="s">
        <v>484</v>
      </c>
    </row>
    <row r="596" ht="15.75" customHeight="1" spans="1:17">
      <c r="A596" s="18">
        <v>589</v>
      </c>
      <c r="B596" s="32"/>
      <c r="C596" s="22" t="s">
        <v>3337</v>
      </c>
      <c r="D596" s="23" t="s">
        <v>2357</v>
      </c>
      <c r="E596" s="24"/>
      <c r="F596" s="22"/>
      <c r="G596" s="24">
        <v>1</v>
      </c>
      <c r="H596" s="25" t="s">
        <v>2353</v>
      </c>
      <c r="I596" s="26">
        <v>42248</v>
      </c>
      <c r="J596" s="26">
        <v>42248</v>
      </c>
      <c r="K596" s="27">
        <v>1009472</v>
      </c>
      <c r="L596" s="28">
        <v>865622.12</v>
      </c>
      <c r="M596" s="28">
        <v>938810</v>
      </c>
      <c r="N596" s="29">
        <v>0.74</v>
      </c>
      <c r="O596" s="28">
        <v>694720</v>
      </c>
      <c r="P596" s="34"/>
      <c r="Q596" s="31" t="s">
        <v>484</v>
      </c>
    </row>
    <row r="597" ht="15.75" customHeight="1" spans="1:17">
      <c r="A597" s="18">
        <v>590</v>
      </c>
      <c r="B597" s="32"/>
      <c r="C597" s="22" t="s">
        <v>3338</v>
      </c>
      <c r="D597" s="23" t="s">
        <v>2384</v>
      </c>
      <c r="E597" s="24"/>
      <c r="F597" s="22"/>
      <c r="G597" s="24">
        <v>1</v>
      </c>
      <c r="H597" s="25" t="s">
        <v>2486</v>
      </c>
      <c r="I597" s="26">
        <v>42248</v>
      </c>
      <c r="J597" s="26">
        <v>42248</v>
      </c>
      <c r="K597" s="27">
        <v>699200</v>
      </c>
      <c r="L597" s="28">
        <v>599563.88</v>
      </c>
      <c r="M597" s="28">
        <v>643260</v>
      </c>
      <c r="N597" s="29">
        <v>0.7</v>
      </c>
      <c r="O597" s="28">
        <v>450280</v>
      </c>
      <c r="P597" s="34"/>
      <c r="Q597" s="31" t="s">
        <v>484</v>
      </c>
    </row>
    <row r="598" ht="15.75" customHeight="1" spans="1:17">
      <c r="A598" s="18">
        <v>591</v>
      </c>
      <c r="B598" s="32"/>
      <c r="C598" s="22" t="s">
        <v>3339</v>
      </c>
      <c r="D598" s="23" t="s">
        <v>3205</v>
      </c>
      <c r="E598" s="24"/>
      <c r="F598" s="22"/>
      <c r="G598" s="24">
        <v>1</v>
      </c>
      <c r="H598" s="25" t="s">
        <v>2353</v>
      </c>
      <c r="I598" s="26">
        <v>42248</v>
      </c>
      <c r="J598" s="26">
        <v>42248</v>
      </c>
      <c r="K598" s="27">
        <v>604230.62</v>
      </c>
      <c r="L598" s="28">
        <v>518127.62</v>
      </c>
      <c r="M598" s="28">
        <v>537770</v>
      </c>
      <c r="N598" s="29">
        <v>0.74</v>
      </c>
      <c r="O598" s="28">
        <v>397950</v>
      </c>
      <c r="P598" s="34"/>
      <c r="Q598" s="31" t="s">
        <v>484</v>
      </c>
    </row>
    <row r="599" ht="15.75" customHeight="1" spans="1:17">
      <c r="A599" s="18">
        <v>592</v>
      </c>
      <c r="B599" s="32"/>
      <c r="C599" s="22" t="s">
        <v>3340</v>
      </c>
      <c r="D599" s="23" t="s">
        <v>3341</v>
      </c>
      <c r="E599" s="24"/>
      <c r="F599" s="22"/>
      <c r="G599" s="24">
        <v>1</v>
      </c>
      <c r="H599" s="25" t="s">
        <v>2353</v>
      </c>
      <c r="I599" s="26">
        <v>42491</v>
      </c>
      <c r="J599" s="26">
        <v>42491</v>
      </c>
      <c r="K599" s="27">
        <v>234932.25</v>
      </c>
      <c r="L599" s="28">
        <v>208893.93</v>
      </c>
      <c r="M599" s="28">
        <v>241980</v>
      </c>
      <c r="N599" s="29">
        <v>0.79</v>
      </c>
      <c r="O599" s="28">
        <v>191160</v>
      </c>
      <c r="P599" s="34"/>
      <c r="Q599" s="31" t="s">
        <v>484</v>
      </c>
    </row>
    <row r="600" ht="15.75" customHeight="1" spans="1:17">
      <c r="A600" s="18">
        <v>593</v>
      </c>
      <c r="B600" s="32"/>
      <c r="C600" s="22" t="s">
        <v>3342</v>
      </c>
      <c r="D600" s="22" t="s">
        <v>3343</v>
      </c>
      <c r="E600" s="24"/>
      <c r="F600" s="22"/>
      <c r="G600" s="24">
        <v>1</v>
      </c>
      <c r="H600" s="25" t="s">
        <v>2353</v>
      </c>
      <c r="I600" s="26">
        <v>42339</v>
      </c>
      <c r="J600" s="26">
        <v>42339</v>
      </c>
      <c r="K600" s="27">
        <v>141000</v>
      </c>
      <c r="L600" s="28">
        <v>122581.71</v>
      </c>
      <c r="M600" s="28">
        <v>129720</v>
      </c>
      <c r="N600" s="29">
        <v>0.67</v>
      </c>
      <c r="O600" s="28">
        <v>86910</v>
      </c>
      <c r="P600" s="34"/>
      <c r="Q600" s="31" t="s">
        <v>484</v>
      </c>
    </row>
    <row r="601" ht="15.75" customHeight="1" spans="1:17">
      <c r="A601" s="18">
        <v>594</v>
      </c>
      <c r="B601" s="32"/>
      <c r="C601" s="22" t="s">
        <v>3344</v>
      </c>
      <c r="D601" s="23" t="s">
        <v>3145</v>
      </c>
      <c r="E601" s="24"/>
      <c r="F601" s="22"/>
      <c r="G601" s="24">
        <v>1</v>
      </c>
      <c r="H601" s="25" t="s">
        <v>2353</v>
      </c>
      <c r="I601" s="26">
        <v>42339</v>
      </c>
      <c r="J601" s="26">
        <v>42339</v>
      </c>
      <c r="K601" s="27">
        <v>27360</v>
      </c>
      <c r="L601" s="28">
        <v>23786.1</v>
      </c>
      <c r="M601" s="28">
        <v>24620</v>
      </c>
      <c r="N601" s="29">
        <v>0.73</v>
      </c>
      <c r="O601" s="28">
        <v>17970</v>
      </c>
      <c r="P601" s="34"/>
      <c r="Q601" s="31" t="s">
        <v>484</v>
      </c>
    </row>
    <row r="602" ht="15.75" customHeight="1" spans="1:17">
      <c r="A602" s="18">
        <v>595</v>
      </c>
      <c r="B602" s="32"/>
      <c r="C602" s="22" t="s">
        <v>3345</v>
      </c>
      <c r="D602" s="23" t="s">
        <v>3346</v>
      </c>
      <c r="E602" s="24"/>
      <c r="F602" s="22"/>
      <c r="G602" s="24">
        <v>1</v>
      </c>
      <c r="H602" s="25" t="s">
        <v>2353</v>
      </c>
      <c r="I602" s="26">
        <v>42675</v>
      </c>
      <c r="J602" s="26">
        <v>42675</v>
      </c>
      <c r="K602" s="35">
        <v>31200</v>
      </c>
      <c r="L602" s="28">
        <v>28483</v>
      </c>
      <c r="M602" s="28">
        <v>29640</v>
      </c>
      <c r="N602" s="29">
        <v>0.83</v>
      </c>
      <c r="O602" s="28">
        <v>24600</v>
      </c>
      <c r="P602" s="34"/>
      <c r="Q602" s="31" t="s">
        <v>484</v>
      </c>
    </row>
    <row r="603" ht="15.75" customHeight="1" spans="1:17">
      <c r="A603" s="18">
        <v>596</v>
      </c>
      <c r="B603" s="32"/>
      <c r="C603" s="22" t="s">
        <v>3347</v>
      </c>
      <c r="D603" s="23" t="s">
        <v>2384</v>
      </c>
      <c r="E603" s="24"/>
      <c r="F603" s="23"/>
      <c r="G603" s="24">
        <v>1</v>
      </c>
      <c r="H603" s="25" t="s">
        <v>2486</v>
      </c>
      <c r="I603" s="26">
        <v>42675</v>
      </c>
      <c r="J603" s="26">
        <v>42675</v>
      </c>
      <c r="K603" s="27">
        <v>26415</v>
      </c>
      <c r="L603" s="28">
        <v>24114.68</v>
      </c>
      <c r="M603" s="28">
        <v>25090</v>
      </c>
      <c r="N603" s="29">
        <v>0.8</v>
      </c>
      <c r="O603" s="28">
        <v>20070</v>
      </c>
      <c r="P603" s="34"/>
      <c r="Q603" s="31" t="s">
        <v>484</v>
      </c>
    </row>
    <row r="604" ht="15.75" customHeight="1" spans="1:17">
      <c r="A604" s="18">
        <v>597</v>
      </c>
      <c r="B604" s="32"/>
      <c r="C604" s="22" t="s">
        <v>3348</v>
      </c>
      <c r="D604" s="23" t="s">
        <v>3349</v>
      </c>
      <c r="E604" s="24"/>
      <c r="F604" s="22"/>
      <c r="G604" s="24">
        <v>1</v>
      </c>
      <c r="H604" s="25" t="s">
        <v>2353</v>
      </c>
      <c r="I604" s="26">
        <v>42675</v>
      </c>
      <c r="J604" s="26">
        <v>42675</v>
      </c>
      <c r="K604" s="27">
        <v>154800</v>
      </c>
      <c r="L604" s="28">
        <v>141319.5</v>
      </c>
      <c r="M604" s="28">
        <v>140870</v>
      </c>
      <c r="N604" s="29">
        <v>0.8</v>
      </c>
      <c r="O604" s="28">
        <v>112700</v>
      </c>
      <c r="P604" s="34"/>
      <c r="Q604" s="31" t="s">
        <v>484</v>
      </c>
    </row>
    <row r="605" ht="15.75" customHeight="1" spans="1:17">
      <c r="A605" s="18">
        <v>598</v>
      </c>
      <c r="B605" s="32"/>
      <c r="C605" s="22" t="s">
        <v>3350</v>
      </c>
      <c r="D605" s="23" t="s">
        <v>2355</v>
      </c>
      <c r="E605" s="24"/>
      <c r="F605" s="22"/>
      <c r="G605" s="24">
        <v>1</v>
      </c>
      <c r="H605" s="25" t="s">
        <v>551</v>
      </c>
      <c r="I605" s="26">
        <v>42826</v>
      </c>
      <c r="J605" s="26">
        <v>42826</v>
      </c>
      <c r="K605" s="27">
        <v>122766</v>
      </c>
      <c r="L605" s="28">
        <v>114504.85</v>
      </c>
      <c r="M605" s="28">
        <v>120310</v>
      </c>
      <c r="N605" s="29">
        <v>0.88</v>
      </c>
      <c r="O605" s="28">
        <v>105870</v>
      </c>
      <c r="P605" s="34"/>
      <c r="Q605" s="31" t="s">
        <v>484</v>
      </c>
    </row>
    <row r="606" ht="15.75" customHeight="1" spans="1:17">
      <c r="A606" s="18">
        <v>599</v>
      </c>
      <c r="B606" s="32"/>
      <c r="C606" s="22" t="s">
        <v>3351</v>
      </c>
      <c r="D606" s="23" t="s">
        <v>3352</v>
      </c>
      <c r="E606" s="24" t="s">
        <v>3353</v>
      </c>
      <c r="F606" s="22"/>
      <c r="G606" s="24">
        <v>2</v>
      </c>
      <c r="H606" s="25" t="s">
        <v>551</v>
      </c>
      <c r="I606" s="26">
        <v>41974</v>
      </c>
      <c r="J606" s="26">
        <v>41974</v>
      </c>
      <c r="K606" s="36">
        <v>276000</v>
      </c>
      <c r="L606" s="28">
        <v>177675</v>
      </c>
      <c r="M606" s="28">
        <v>256000</v>
      </c>
      <c r="N606" s="29">
        <v>0.73</v>
      </c>
      <c r="O606" s="28">
        <v>186880</v>
      </c>
      <c r="P606" s="34"/>
      <c r="Q606" s="31" t="s">
        <v>484</v>
      </c>
    </row>
    <row r="607" ht="15.75" customHeight="1" spans="1:17">
      <c r="A607" s="18">
        <v>600</v>
      </c>
      <c r="B607" s="32"/>
      <c r="C607" s="22" t="s">
        <v>3354</v>
      </c>
      <c r="D607" s="22" t="s">
        <v>3355</v>
      </c>
      <c r="E607" s="24"/>
      <c r="F607" s="22"/>
      <c r="G607" s="24">
        <v>2</v>
      </c>
      <c r="H607" s="25" t="s">
        <v>551</v>
      </c>
      <c r="I607" s="26">
        <v>42005</v>
      </c>
      <c r="J607" s="26">
        <v>42005</v>
      </c>
      <c r="K607" s="36">
        <v>12000</v>
      </c>
      <c r="L607" s="28">
        <v>3640</v>
      </c>
      <c r="M607" s="28">
        <v>11160</v>
      </c>
      <c r="N607" s="29">
        <v>0.7</v>
      </c>
      <c r="O607" s="28">
        <v>7810</v>
      </c>
      <c r="P607" s="34"/>
      <c r="Q607" s="31" t="s">
        <v>484</v>
      </c>
    </row>
    <row r="608" ht="15.75" customHeight="1" spans="1:17">
      <c r="A608" s="18">
        <v>601</v>
      </c>
      <c r="B608" s="32"/>
      <c r="C608" s="22" t="s">
        <v>3356</v>
      </c>
      <c r="D608" s="23" t="s">
        <v>2469</v>
      </c>
      <c r="E608" s="24" t="s">
        <v>3357</v>
      </c>
      <c r="F608" s="22"/>
      <c r="G608" s="24">
        <v>2</v>
      </c>
      <c r="H608" s="25" t="s">
        <v>551</v>
      </c>
      <c r="I608" s="26">
        <v>42036</v>
      </c>
      <c r="J608" s="26">
        <v>42036</v>
      </c>
      <c r="K608" s="36">
        <v>16000</v>
      </c>
      <c r="L608" s="28">
        <v>10553.19</v>
      </c>
      <c r="M608" s="28">
        <v>14820</v>
      </c>
      <c r="N608" s="29">
        <v>0.7</v>
      </c>
      <c r="O608" s="28">
        <v>10370</v>
      </c>
      <c r="P608" s="34"/>
      <c r="Q608" s="31" t="s">
        <v>484</v>
      </c>
    </row>
    <row r="609" ht="15.75" customHeight="1" spans="1:17">
      <c r="A609" s="18">
        <v>602</v>
      </c>
      <c r="B609" s="32"/>
      <c r="C609" s="22" t="s">
        <v>3358</v>
      </c>
      <c r="D609" s="23" t="s">
        <v>2927</v>
      </c>
      <c r="E609" s="24"/>
      <c r="F609" s="22"/>
      <c r="G609" s="24">
        <v>1</v>
      </c>
      <c r="H609" s="25" t="s">
        <v>551</v>
      </c>
      <c r="I609" s="26">
        <v>42491</v>
      </c>
      <c r="J609" s="26">
        <v>42491</v>
      </c>
      <c r="K609" s="36">
        <v>2800</v>
      </c>
      <c r="L609" s="28">
        <v>1558.76</v>
      </c>
      <c r="M609" s="28">
        <v>2550</v>
      </c>
      <c r="N609" s="29">
        <v>0.71</v>
      </c>
      <c r="O609" s="28">
        <v>1810</v>
      </c>
      <c r="P609" s="34"/>
      <c r="Q609" s="31" t="s">
        <v>484</v>
      </c>
    </row>
    <row r="610" ht="15.75" customHeight="1" spans="1:17">
      <c r="A610" s="18">
        <v>603</v>
      </c>
      <c r="B610" s="32"/>
      <c r="C610" s="22" t="s">
        <v>3359</v>
      </c>
      <c r="D610" s="22" t="s">
        <v>3360</v>
      </c>
      <c r="E610" s="24"/>
      <c r="F610" s="22"/>
      <c r="G610" s="24">
        <v>1</v>
      </c>
      <c r="H610" s="25" t="s">
        <v>626</v>
      </c>
      <c r="I610" s="26">
        <v>42583</v>
      </c>
      <c r="J610" s="26">
        <v>42583</v>
      </c>
      <c r="K610" s="36">
        <v>50000</v>
      </c>
      <c r="L610" s="28">
        <v>30208.25</v>
      </c>
      <c r="M610" s="28">
        <v>47500</v>
      </c>
      <c r="N610" s="29">
        <v>0.81</v>
      </c>
      <c r="O610" s="28">
        <v>38480</v>
      </c>
      <c r="P610" s="34"/>
      <c r="Q610" s="31" t="s">
        <v>484</v>
      </c>
    </row>
    <row r="611" ht="15.75" customHeight="1" spans="1:17">
      <c r="A611" s="18">
        <v>604</v>
      </c>
      <c r="B611" s="32"/>
      <c r="C611" s="22" t="s">
        <v>3361</v>
      </c>
      <c r="D611" s="22" t="s">
        <v>3362</v>
      </c>
      <c r="E611" s="24" t="s">
        <v>3363</v>
      </c>
      <c r="F611" s="22"/>
      <c r="G611" s="24">
        <v>8</v>
      </c>
      <c r="H611" s="25" t="s">
        <v>551</v>
      </c>
      <c r="I611" s="26">
        <v>42552</v>
      </c>
      <c r="J611" s="26">
        <v>42552</v>
      </c>
      <c r="K611" s="27">
        <v>13200</v>
      </c>
      <c r="L611" s="28">
        <v>7766</v>
      </c>
      <c r="M611" s="28">
        <v>12000</v>
      </c>
      <c r="N611" s="29">
        <v>0.78</v>
      </c>
      <c r="O611" s="28">
        <v>9360</v>
      </c>
      <c r="P611" s="34"/>
      <c r="Q611" s="31" t="s">
        <v>484</v>
      </c>
    </row>
    <row r="612" ht="15.75" customHeight="1" spans="1:17">
      <c r="A612" s="18">
        <v>605</v>
      </c>
      <c r="B612" s="32"/>
      <c r="C612" s="22" t="s">
        <v>3364</v>
      </c>
      <c r="D612" s="22" t="s">
        <v>2461</v>
      </c>
      <c r="E612" s="24"/>
      <c r="F612" s="22"/>
      <c r="G612" s="24">
        <v>1</v>
      </c>
      <c r="H612" s="25" t="s">
        <v>551</v>
      </c>
      <c r="I612" s="26">
        <v>42675</v>
      </c>
      <c r="J612" s="26">
        <v>42675</v>
      </c>
      <c r="K612" s="27">
        <v>5400</v>
      </c>
      <c r="L612" s="28">
        <v>3519</v>
      </c>
      <c r="M612" s="28">
        <v>5130</v>
      </c>
      <c r="N612" s="29">
        <v>0.83</v>
      </c>
      <c r="O612" s="28">
        <v>4260</v>
      </c>
      <c r="P612" s="34"/>
      <c r="Q612" s="31" t="s">
        <v>484</v>
      </c>
    </row>
    <row r="613" ht="15.75" customHeight="1" spans="1:17">
      <c r="A613" s="18">
        <v>606</v>
      </c>
      <c r="B613" s="32"/>
      <c r="C613" s="22" t="s">
        <v>3365</v>
      </c>
      <c r="D613" s="23" t="s">
        <v>2421</v>
      </c>
      <c r="E613" s="24"/>
      <c r="F613" s="22"/>
      <c r="G613" s="24">
        <v>1</v>
      </c>
      <c r="H613" s="25" t="s">
        <v>551</v>
      </c>
      <c r="I613" s="26">
        <v>42675</v>
      </c>
      <c r="J613" s="26">
        <v>42675</v>
      </c>
      <c r="K613" s="27">
        <v>2350</v>
      </c>
      <c r="L613" s="28">
        <v>1531.38</v>
      </c>
      <c r="M613" s="28">
        <v>2120</v>
      </c>
      <c r="N613" s="29">
        <v>0.7</v>
      </c>
      <c r="O613" s="28">
        <v>1480</v>
      </c>
      <c r="P613" s="34"/>
      <c r="Q613" s="31" t="s">
        <v>484</v>
      </c>
    </row>
    <row r="614" ht="15.75" customHeight="1" spans="1:17">
      <c r="A614" s="18">
        <v>607</v>
      </c>
      <c r="B614" s="32"/>
      <c r="C614" s="22" t="s">
        <v>3366</v>
      </c>
      <c r="D614" s="22" t="s">
        <v>2359</v>
      </c>
      <c r="E614" s="22"/>
      <c r="F614" s="22"/>
      <c r="G614" s="24">
        <v>1</v>
      </c>
      <c r="H614" s="25" t="s">
        <v>551</v>
      </c>
      <c r="I614" s="26">
        <v>42705</v>
      </c>
      <c r="J614" s="26">
        <v>42705</v>
      </c>
      <c r="K614" s="27">
        <v>30000</v>
      </c>
      <c r="L614" s="28">
        <v>20025</v>
      </c>
      <c r="M614" s="28">
        <v>29100</v>
      </c>
      <c r="N614" s="29">
        <v>0.86</v>
      </c>
      <c r="O614" s="28">
        <v>25030</v>
      </c>
      <c r="P614" s="34"/>
      <c r="Q614" s="31" t="s">
        <v>484</v>
      </c>
    </row>
    <row r="615" ht="15.75" customHeight="1" spans="1:17">
      <c r="A615" s="18">
        <v>608</v>
      </c>
      <c r="B615" s="32"/>
      <c r="C615" s="22" t="s">
        <v>3367</v>
      </c>
      <c r="D615" s="22" t="s">
        <v>3368</v>
      </c>
      <c r="E615" s="24"/>
      <c r="F615" s="22"/>
      <c r="G615" s="24">
        <v>1</v>
      </c>
      <c r="H615" s="25" t="s">
        <v>551</v>
      </c>
      <c r="I615" s="26">
        <v>42675</v>
      </c>
      <c r="J615" s="26">
        <v>42675</v>
      </c>
      <c r="K615" s="27">
        <v>47500</v>
      </c>
      <c r="L615" s="28">
        <v>30954.24</v>
      </c>
      <c r="M615" s="28">
        <v>45130</v>
      </c>
      <c r="N615" s="29">
        <v>0.83</v>
      </c>
      <c r="O615" s="28">
        <v>37460</v>
      </c>
      <c r="P615" s="34"/>
      <c r="Q615" s="31" t="s">
        <v>484</v>
      </c>
    </row>
    <row r="616" ht="15.75" customHeight="1" spans="1:17">
      <c r="A616" s="18">
        <v>609</v>
      </c>
      <c r="B616" s="32"/>
      <c r="C616" s="22" t="s">
        <v>3369</v>
      </c>
      <c r="D616" s="22" t="s">
        <v>3370</v>
      </c>
      <c r="E616" s="22"/>
      <c r="F616" s="22"/>
      <c r="G616" s="24">
        <v>1</v>
      </c>
      <c r="H616" s="25" t="s">
        <v>551</v>
      </c>
      <c r="I616" s="26">
        <v>42675</v>
      </c>
      <c r="J616" s="26">
        <v>42675</v>
      </c>
      <c r="K616" s="27">
        <v>39402</v>
      </c>
      <c r="L616" s="28">
        <v>25676.86</v>
      </c>
      <c r="M616" s="28">
        <v>35460</v>
      </c>
      <c r="N616" s="29">
        <v>0.7</v>
      </c>
      <c r="O616" s="28">
        <v>24820</v>
      </c>
      <c r="P616" s="34"/>
      <c r="Q616" s="31" t="s">
        <v>484</v>
      </c>
    </row>
    <row r="617" ht="15.75" customHeight="1" spans="1:17">
      <c r="A617" s="18">
        <v>610</v>
      </c>
      <c r="B617" s="32"/>
      <c r="C617" s="22" t="s">
        <v>3371</v>
      </c>
      <c r="D617" s="22" t="s">
        <v>2426</v>
      </c>
      <c r="E617" s="22"/>
      <c r="F617" s="22"/>
      <c r="G617" s="24">
        <v>1</v>
      </c>
      <c r="H617" s="25" t="s">
        <v>551</v>
      </c>
      <c r="I617" s="26">
        <v>42795</v>
      </c>
      <c r="J617" s="26">
        <v>42795</v>
      </c>
      <c r="K617" s="27">
        <v>3100</v>
      </c>
      <c r="L617" s="28">
        <v>2216.56</v>
      </c>
      <c r="M617" s="28">
        <v>2950</v>
      </c>
      <c r="N617" s="29">
        <v>0.74</v>
      </c>
      <c r="O617" s="28">
        <v>2180</v>
      </c>
      <c r="P617" s="34"/>
      <c r="Q617" s="31" t="s">
        <v>484</v>
      </c>
    </row>
    <row r="618" ht="15.75" customHeight="1" spans="1:17">
      <c r="A618" s="18">
        <v>611</v>
      </c>
      <c r="B618" s="32"/>
      <c r="C618" s="22" t="s">
        <v>3372</v>
      </c>
      <c r="D618" s="22" t="s">
        <v>2506</v>
      </c>
      <c r="E618" s="22" t="s">
        <v>2372</v>
      </c>
      <c r="F618" s="22"/>
      <c r="G618" s="24">
        <v>1</v>
      </c>
      <c r="H618" s="25" t="s">
        <v>551</v>
      </c>
      <c r="I618" s="26">
        <v>43040</v>
      </c>
      <c r="J618" s="26">
        <v>43040</v>
      </c>
      <c r="K618" s="27">
        <v>4980</v>
      </c>
      <c r="L618" s="28">
        <v>4191.5</v>
      </c>
      <c r="M618" s="28">
        <v>4730</v>
      </c>
      <c r="N618" s="29">
        <v>0.86</v>
      </c>
      <c r="O618" s="28">
        <v>4070</v>
      </c>
      <c r="P618" s="34"/>
      <c r="Q618" s="31" t="s">
        <v>484</v>
      </c>
    </row>
    <row r="619" ht="15.75" customHeight="1" spans="1:17">
      <c r="A619" s="18">
        <v>612</v>
      </c>
      <c r="B619" s="32"/>
      <c r="C619" s="22" t="s">
        <v>3373</v>
      </c>
      <c r="D619" s="22" t="s">
        <v>3374</v>
      </c>
      <c r="E619" s="22"/>
      <c r="F619" s="22"/>
      <c r="G619" s="24">
        <v>1</v>
      </c>
      <c r="H619" s="25" t="s">
        <v>551</v>
      </c>
      <c r="I619" s="26">
        <v>42948</v>
      </c>
      <c r="J619" s="26">
        <v>42948</v>
      </c>
      <c r="K619" s="27">
        <v>1200</v>
      </c>
      <c r="L619" s="28">
        <v>953</v>
      </c>
      <c r="M619" s="28">
        <v>1140</v>
      </c>
      <c r="N619" s="29">
        <v>0.83</v>
      </c>
      <c r="O619" s="28">
        <v>950</v>
      </c>
      <c r="P619" s="34"/>
      <c r="Q619" s="31" t="s">
        <v>484</v>
      </c>
    </row>
    <row r="620" ht="15.75" customHeight="1" spans="1:17">
      <c r="A620" s="18">
        <v>613</v>
      </c>
      <c r="B620" s="32"/>
      <c r="C620" s="22" t="s">
        <v>3375</v>
      </c>
      <c r="D620" s="22" t="s">
        <v>3376</v>
      </c>
      <c r="E620" s="22"/>
      <c r="F620" s="22"/>
      <c r="G620" s="24">
        <v>1</v>
      </c>
      <c r="H620" s="25" t="s">
        <v>551</v>
      </c>
      <c r="I620" s="26">
        <v>42948</v>
      </c>
      <c r="J620" s="26">
        <v>42948</v>
      </c>
      <c r="K620" s="27">
        <v>1400</v>
      </c>
      <c r="L620" s="28">
        <v>1111.79</v>
      </c>
      <c r="M620" s="28">
        <v>1330</v>
      </c>
      <c r="N620" s="29">
        <v>0.83</v>
      </c>
      <c r="O620" s="28">
        <v>1100</v>
      </c>
      <c r="P620" s="34"/>
      <c r="Q620" s="31" t="s">
        <v>484</v>
      </c>
    </row>
    <row r="621" ht="15.75" customHeight="1" spans="1:17">
      <c r="A621" s="18">
        <v>614</v>
      </c>
      <c r="B621" s="32"/>
      <c r="C621" s="22" t="s">
        <v>3377</v>
      </c>
      <c r="D621" s="22" t="s">
        <v>2741</v>
      </c>
      <c r="E621" s="22"/>
      <c r="F621" s="22" t="s">
        <v>2459</v>
      </c>
      <c r="G621" s="24">
        <v>2</v>
      </c>
      <c r="H621" s="25" t="s">
        <v>551</v>
      </c>
      <c r="I621" s="26">
        <v>43278</v>
      </c>
      <c r="J621" s="26">
        <v>43278</v>
      </c>
      <c r="K621" s="27">
        <v>7524</v>
      </c>
      <c r="L621" s="28">
        <v>7345.29</v>
      </c>
      <c r="M621" s="28">
        <v>7520</v>
      </c>
      <c r="N621" s="29">
        <v>0.9</v>
      </c>
      <c r="O621" s="28">
        <v>6770</v>
      </c>
      <c r="P621" s="34"/>
      <c r="Q621" s="31" t="s">
        <v>484</v>
      </c>
    </row>
    <row r="622" ht="15.75" customHeight="1" spans="1:17">
      <c r="A622" s="18">
        <v>615</v>
      </c>
      <c r="B622" s="32"/>
      <c r="C622" s="22" t="s">
        <v>3378</v>
      </c>
      <c r="D622" s="22" t="s">
        <v>3379</v>
      </c>
      <c r="E622" s="22"/>
      <c r="F622" s="22"/>
      <c r="G622" s="24">
        <v>1</v>
      </c>
      <c r="H622" s="25" t="s">
        <v>2353</v>
      </c>
      <c r="I622" s="26">
        <v>43309</v>
      </c>
      <c r="J622" s="26">
        <v>43309</v>
      </c>
      <c r="K622" s="27">
        <v>21000</v>
      </c>
      <c r="L622" s="28">
        <v>20667.5</v>
      </c>
      <c r="M622" s="28">
        <v>21000</v>
      </c>
      <c r="N622" s="29">
        <v>0.95</v>
      </c>
      <c r="O622" s="28">
        <v>19950</v>
      </c>
      <c r="P622" s="34"/>
      <c r="Q622" s="31" t="s">
        <v>484</v>
      </c>
    </row>
    <row r="623" ht="15.75" customHeight="1" spans="1:17">
      <c r="A623" s="18">
        <v>616</v>
      </c>
      <c r="B623" s="32"/>
      <c r="C623" s="22" t="s">
        <v>3380</v>
      </c>
      <c r="D623" s="22" t="s">
        <v>3381</v>
      </c>
      <c r="E623" s="22"/>
      <c r="F623" s="22"/>
      <c r="G623" s="24">
        <v>1</v>
      </c>
      <c r="H623" s="25" t="s">
        <v>551</v>
      </c>
      <c r="I623" s="26">
        <v>43329</v>
      </c>
      <c r="J623" s="26">
        <v>43329</v>
      </c>
      <c r="K623" s="27">
        <v>24000</v>
      </c>
      <c r="L623" s="28">
        <v>23810</v>
      </c>
      <c r="M623" s="28">
        <v>24000</v>
      </c>
      <c r="N623" s="29">
        <v>0.94</v>
      </c>
      <c r="O623" s="28">
        <v>22560</v>
      </c>
      <c r="P623" s="34"/>
      <c r="Q623" s="31" t="s">
        <v>484</v>
      </c>
    </row>
    <row r="624" ht="15.75" customHeight="1" spans="1:17">
      <c r="A624" s="18">
        <v>617</v>
      </c>
      <c r="B624" s="32"/>
      <c r="C624" s="22" t="s">
        <v>3382</v>
      </c>
      <c r="D624" s="22" t="s">
        <v>2382</v>
      </c>
      <c r="E624" s="22">
        <v>36</v>
      </c>
      <c r="F624" s="22"/>
      <c r="G624" s="24">
        <v>13</v>
      </c>
      <c r="H624" s="25" t="s">
        <v>551</v>
      </c>
      <c r="I624" s="26">
        <v>43368</v>
      </c>
      <c r="J624" s="26">
        <v>43368</v>
      </c>
      <c r="K624" s="36">
        <v>20930</v>
      </c>
      <c r="L624" s="28">
        <v>20930</v>
      </c>
      <c r="M624" s="28">
        <v>20930</v>
      </c>
      <c r="N624" s="29">
        <v>0.96</v>
      </c>
      <c r="O624" s="28">
        <v>20090</v>
      </c>
      <c r="P624" s="34"/>
      <c r="Q624" s="31" t="s">
        <v>484</v>
      </c>
    </row>
    <row r="625" ht="15.75" customHeight="1" spans="1:17">
      <c r="A625" s="18">
        <v>618</v>
      </c>
      <c r="B625" s="32"/>
      <c r="C625" s="22" t="s">
        <v>3383</v>
      </c>
      <c r="D625" s="22" t="s">
        <v>3384</v>
      </c>
      <c r="E625" s="22"/>
      <c r="F625" s="22"/>
      <c r="G625" s="24">
        <v>6</v>
      </c>
      <c r="H625" s="25" t="s">
        <v>551</v>
      </c>
      <c r="I625" s="26">
        <v>43368</v>
      </c>
      <c r="J625" s="26">
        <v>43368</v>
      </c>
      <c r="K625" s="36">
        <v>48515</v>
      </c>
      <c r="L625" s="28">
        <v>48515</v>
      </c>
      <c r="M625" s="28">
        <v>48510</v>
      </c>
      <c r="N625" s="29">
        <v>0.96</v>
      </c>
      <c r="O625" s="28">
        <v>46570</v>
      </c>
      <c r="P625" s="34"/>
      <c r="Q625" s="31" t="s">
        <v>484</v>
      </c>
    </row>
    <row r="626" ht="15.75" customHeight="1" spans="1:17">
      <c r="A626" s="18">
        <v>619</v>
      </c>
      <c r="B626" s="32"/>
      <c r="C626" s="22" t="s">
        <v>3385</v>
      </c>
      <c r="D626" s="22" t="s">
        <v>2906</v>
      </c>
      <c r="E626" s="22" t="s">
        <v>3386</v>
      </c>
      <c r="F626" s="22"/>
      <c r="G626" s="24">
        <v>1</v>
      </c>
      <c r="H626" s="25" t="s">
        <v>551</v>
      </c>
      <c r="I626" s="26">
        <v>41760</v>
      </c>
      <c r="J626" s="26">
        <v>41760</v>
      </c>
      <c r="K626" s="36">
        <v>4900</v>
      </c>
      <c r="L626" s="28">
        <v>865.84</v>
      </c>
      <c r="M626" s="28">
        <v>4680</v>
      </c>
      <c r="N626" s="29">
        <v>0.51</v>
      </c>
      <c r="O626" s="28">
        <v>2390</v>
      </c>
      <c r="P626" s="34"/>
      <c r="Q626" s="31" t="s">
        <v>484</v>
      </c>
    </row>
    <row r="627" ht="15.75" customHeight="1" spans="1:17">
      <c r="A627" s="18">
        <v>620</v>
      </c>
      <c r="B627" s="32"/>
      <c r="C627" s="22" t="s">
        <v>3387</v>
      </c>
      <c r="D627" s="22" t="s">
        <v>2906</v>
      </c>
      <c r="E627" s="22"/>
      <c r="F627" s="22"/>
      <c r="G627" s="24">
        <v>2</v>
      </c>
      <c r="H627" s="25" t="s">
        <v>551</v>
      </c>
      <c r="I627" s="26">
        <v>41883</v>
      </c>
      <c r="J627" s="26">
        <v>41883</v>
      </c>
      <c r="K627" s="36">
        <v>2600</v>
      </c>
      <c r="L627" s="28">
        <v>623.84</v>
      </c>
      <c r="M627" s="28">
        <v>2500</v>
      </c>
      <c r="N627" s="29">
        <v>0.54</v>
      </c>
      <c r="O627" s="28">
        <v>1350</v>
      </c>
      <c r="P627" s="34"/>
      <c r="Q627" s="31" t="s">
        <v>484</v>
      </c>
    </row>
    <row r="628" ht="15.75" customHeight="1" spans="1:17">
      <c r="A628" s="18">
        <v>621</v>
      </c>
      <c r="B628" s="32"/>
      <c r="C628" s="22" t="s">
        <v>3388</v>
      </c>
      <c r="D628" s="22" t="s">
        <v>2506</v>
      </c>
      <c r="E628" s="22" t="s">
        <v>3389</v>
      </c>
      <c r="F628" s="22"/>
      <c r="G628" s="24">
        <v>1</v>
      </c>
      <c r="H628" s="25" t="s">
        <v>551</v>
      </c>
      <c r="I628" s="26">
        <v>42005</v>
      </c>
      <c r="J628" s="26">
        <v>42005</v>
      </c>
      <c r="K628" s="36">
        <v>3339</v>
      </c>
      <c r="L628" s="28">
        <v>1012.72</v>
      </c>
      <c r="M628" s="28">
        <v>3040</v>
      </c>
      <c r="N628" s="29">
        <v>0.58</v>
      </c>
      <c r="O628" s="28">
        <v>1760</v>
      </c>
      <c r="P628" s="34"/>
      <c r="Q628" s="31" t="s">
        <v>484</v>
      </c>
    </row>
    <row r="629" ht="15.75" customHeight="1" spans="1:17">
      <c r="A629" s="18">
        <v>622</v>
      </c>
      <c r="B629" s="32"/>
      <c r="C629" s="22" t="s">
        <v>3390</v>
      </c>
      <c r="D629" s="22" t="s">
        <v>3391</v>
      </c>
      <c r="E629" s="22" t="s">
        <v>3389</v>
      </c>
      <c r="F629" s="22"/>
      <c r="G629" s="24">
        <v>1</v>
      </c>
      <c r="H629" s="25" t="s">
        <v>551</v>
      </c>
      <c r="I629" s="26">
        <v>41944</v>
      </c>
      <c r="J629" s="26">
        <v>41944</v>
      </c>
      <c r="K629" s="27">
        <v>3434</v>
      </c>
      <c r="L629" s="28">
        <v>932.98</v>
      </c>
      <c r="M629" s="28">
        <v>3300</v>
      </c>
      <c r="N629" s="29">
        <v>0.56</v>
      </c>
      <c r="O629" s="28">
        <v>1850</v>
      </c>
      <c r="P629" s="34"/>
      <c r="Q629" s="31" t="s">
        <v>484</v>
      </c>
    </row>
    <row r="630" ht="15.75" customHeight="1" spans="1:17">
      <c r="A630" s="18">
        <v>623</v>
      </c>
      <c r="B630" s="32"/>
      <c r="C630" s="22" t="s">
        <v>3392</v>
      </c>
      <c r="D630" s="22" t="s">
        <v>3393</v>
      </c>
      <c r="E630" s="22" t="s">
        <v>3394</v>
      </c>
      <c r="F630" s="22"/>
      <c r="G630" s="24">
        <v>2</v>
      </c>
      <c r="H630" s="25" t="s">
        <v>551</v>
      </c>
      <c r="I630" s="26">
        <v>42156</v>
      </c>
      <c r="J630" s="26">
        <v>42156</v>
      </c>
      <c r="K630" s="27">
        <v>9090</v>
      </c>
      <c r="L630" s="28">
        <v>3476.73</v>
      </c>
      <c r="M630" s="28">
        <v>7800</v>
      </c>
      <c r="N630" s="29">
        <v>0.62</v>
      </c>
      <c r="O630" s="28">
        <v>4840</v>
      </c>
      <c r="P630" s="34"/>
      <c r="Q630" s="31" t="s">
        <v>484</v>
      </c>
    </row>
    <row r="631" ht="15.75" customHeight="1" spans="1:17">
      <c r="A631" s="18">
        <v>624</v>
      </c>
      <c r="B631" s="32"/>
      <c r="C631" s="22" t="s">
        <v>3395</v>
      </c>
      <c r="D631" s="22" t="s">
        <v>2736</v>
      </c>
      <c r="E631" s="22" t="s">
        <v>2555</v>
      </c>
      <c r="F631" s="22"/>
      <c r="G631" s="24">
        <v>1</v>
      </c>
      <c r="H631" s="25" t="s">
        <v>551</v>
      </c>
      <c r="I631" s="26">
        <v>42401</v>
      </c>
      <c r="J631" s="26">
        <v>42401</v>
      </c>
      <c r="K631" s="27">
        <v>1200</v>
      </c>
      <c r="L631" s="28">
        <v>611</v>
      </c>
      <c r="M631" s="28">
        <v>1060</v>
      </c>
      <c r="N631" s="29">
        <v>0.68</v>
      </c>
      <c r="O631" s="28">
        <v>720</v>
      </c>
      <c r="P631" s="34"/>
      <c r="Q631" s="31" t="s">
        <v>484</v>
      </c>
    </row>
    <row r="632" ht="15.75" customHeight="1" spans="1:17">
      <c r="A632" s="18">
        <v>625</v>
      </c>
      <c r="B632" s="32"/>
      <c r="C632" s="22" t="s">
        <v>3396</v>
      </c>
      <c r="D632" s="22" t="s">
        <v>3397</v>
      </c>
      <c r="E632" s="22"/>
      <c r="F632" s="23"/>
      <c r="G632" s="24">
        <v>1</v>
      </c>
      <c r="H632" s="25" t="s">
        <v>551</v>
      </c>
      <c r="I632" s="26">
        <v>42370</v>
      </c>
      <c r="J632" s="26">
        <v>42370</v>
      </c>
      <c r="K632" s="27">
        <v>7700</v>
      </c>
      <c r="L632" s="28">
        <v>3798.56</v>
      </c>
      <c r="M632" s="28">
        <v>7320</v>
      </c>
      <c r="N632" s="29">
        <v>0.68</v>
      </c>
      <c r="O632" s="28">
        <v>4980</v>
      </c>
      <c r="P632" s="34"/>
      <c r="Q632" s="31" t="s">
        <v>484</v>
      </c>
    </row>
    <row r="633" ht="15.75" customHeight="1" spans="1:17">
      <c r="A633" s="18">
        <v>626</v>
      </c>
      <c r="B633" s="32"/>
      <c r="C633" s="22" t="s">
        <v>3398</v>
      </c>
      <c r="D633" s="22" t="s">
        <v>3174</v>
      </c>
      <c r="E633" s="22" t="s">
        <v>3399</v>
      </c>
      <c r="F633" s="23"/>
      <c r="G633" s="24">
        <v>1</v>
      </c>
      <c r="H633" s="25" t="s">
        <v>551</v>
      </c>
      <c r="I633" s="26">
        <v>42401</v>
      </c>
      <c r="J633" s="26">
        <v>42401</v>
      </c>
      <c r="K633" s="27">
        <v>1760</v>
      </c>
      <c r="L633" s="28">
        <v>896.03</v>
      </c>
      <c r="M633" s="28">
        <v>1600</v>
      </c>
      <c r="N633" s="29">
        <v>0.68</v>
      </c>
      <c r="O633" s="28">
        <v>1090</v>
      </c>
      <c r="P633" s="34"/>
      <c r="Q633" s="31" t="s">
        <v>484</v>
      </c>
    </row>
    <row r="634" ht="15.75" customHeight="1" spans="1:17">
      <c r="A634" s="18">
        <v>627</v>
      </c>
      <c r="B634" s="32"/>
      <c r="C634" s="22" t="s">
        <v>3400</v>
      </c>
      <c r="D634" s="22" t="s">
        <v>3401</v>
      </c>
      <c r="E634" s="22"/>
      <c r="F634" s="23"/>
      <c r="G634" s="24">
        <v>1</v>
      </c>
      <c r="H634" s="25" t="s">
        <v>551</v>
      </c>
      <c r="I634" s="26">
        <v>42736</v>
      </c>
      <c r="J634" s="26">
        <v>42736</v>
      </c>
      <c r="K634" s="27">
        <v>45000</v>
      </c>
      <c r="L634" s="28">
        <v>30750</v>
      </c>
      <c r="M634" s="28">
        <v>42750</v>
      </c>
      <c r="N634" s="29">
        <v>0.78</v>
      </c>
      <c r="O634" s="28">
        <v>33350</v>
      </c>
      <c r="P634" s="34"/>
      <c r="Q634" s="31" t="s">
        <v>484</v>
      </c>
    </row>
    <row r="635" ht="15.75" customHeight="1" spans="1:17">
      <c r="A635" s="18">
        <v>628</v>
      </c>
      <c r="B635" s="32"/>
      <c r="C635" s="22" t="s">
        <v>3402</v>
      </c>
      <c r="D635" s="22" t="s">
        <v>3403</v>
      </c>
      <c r="E635" s="22"/>
      <c r="F635" s="22"/>
      <c r="G635" s="24">
        <v>4</v>
      </c>
      <c r="H635" s="25" t="s">
        <v>551</v>
      </c>
      <c r="I635" s="26">
        <v>42917</v>
      </c>
      <c r="J635" s="26">
        <v>42917</v>
      </c>
      <c r="K635" s="35">
        <v>36000</v>
      </c>
      <c r="L635" s="28">
        <v>28020</v>
      </c>
      <c r="M635" s="28">
        <v>34200</v>
      </c>
      <c r="N635" s="29">
        <v>0.83</v>
      </c>
      <c r="O635" s="28">
        <v>28390</v>
      </c>
      <c r="P635" s="34"/>
      <c r="Q635" s="31" t="s">
        <v>484</v>
      </c>
    </row>
    <row r="636" ht="15.75" customHeight="1" spans="1:17">
      <c r="A636" s="18">
        <v>629</v>
      </c>
      <c r="B636" s="32"/>
      <c r="C636" s="22" t="s">
        <v>3404</v>
      </c>
      <c r="D636" s="23" t="s">
        <v>3405</v>
      </c>
      <c r="E636" s="22"/>
      <c r="F636" s="22"/>
      <c r="G636" s="24">
        <v>1</v>
      </c>
      <c r="H636" s="25" t="s">
        <v>551</v>
      </c>
      <c r="I636" s="26">
        <v>42917</v>
      </c>
      <c r="J636" s="26">
        <v>42917</v>
      </c>
      <c r="K636" s="27">
        <v>5000</v>
      </c>
      <c r="L636" s="28">
        <v>3891.62</v>
      </c>
      <c r="M636" s="28">
        <v>4750</v>
      </c>
      <c r="N636" s="29">
        <v>0.83</v>
      </c>
      <c r="O636" s="28">
        <v>3940</v>
      </c>
      <c r="P636" s="34"/>
      <c r="Q636" s="31" t="s">
        <v>484</v>
      </c>
    </row>
    <row r="637" ht="15.75" customHeight="1" spans="1:17">
      <c r="A637" s="18">
        <v>630</v>
      </c>
      <c r="B637" s="32"/>
      <c r="C637" s="22" t="s">
        <v>3406</v>
      </c>
      <c r="D637" s="23" t="s">
        <v>3407</v>
      </c>
      <c r="E637" s="24"/>
      <c r="F637" s="22"/>
      <c r="G637" s="24">
        <v>1</v>
      </c>
      <c r="H637" s="25" t="s">
        <v>2486</v>
      </c>
      <c r="I637" s="26">
        <v>42856</v>
      </c>
      <c r="J637" s="26">
        <v>42856</v>
      </c>
      <c r="K637" s="27">
        <v>130000</v>
      </c>
      <c r="L637" s="28">
        <v>113533.28</v>
      </c>
      <c r="M637" s="28">
        <v>123500</v>
      </c>
      <c r="N637" s="29">
        <v>0.81</v>
      </c>
      <c r="O637" s="28">
        <v>100040</v>
      </c>
      <c r="P637" s="34"/>
      <c r="Q637" s="31" t="s">
        <v>484</v>
      </c>
    </row>
    <row r="638" ht="15.75" customHeight="1" spans="1:17">
      <c r="A638" s="18">
        <v>631</v>
      </c>
      <c r="B638" s="32"/>
      <c r="C638" s="22" t="s">
        <v>3408</v>
      </c>
      <c r="D638" s="22" t="s">
        <v>2596</v>
      </c>
      <c r="E638" s="24"/>
      <c r="F638" s="22"/>
      <c r="G638" s="24">
        <v>1</v>
      </c>
      <c r="H638" s="25" t="s">
        <v>551</v>
      </c>
      <c r="I638" s="26">
        <v>43279</v>
      </c>
      <c r="J638" s="26">
        <v>43279</v>
      </c>
      <c r="K638" s="27">
        <v>4860</v>
      </c>
      <c r="L638" s="28">
        <v>4629.15</v>
      </c>
      <c r="M638" s="28">
        <v>4860</v>
      </c>
      <c r="N638" s="29">
        <v>0.93</v>
      </c>
      <c r="O638" s="28">
        <v>4520</v>
      </c>
      <c r="P638" s="34"/>
      <c r="Q638" s="31" t="s">
        <v>484</v>
      </c>
    </row>
    <row r="639" ht="15.75" customHeight="1" spans="1:17">
      <c r="A639" s="18">
        <v>632</v>
      </c>
      <c r="B639" s="32"/>
      <c r="C639" s="22" t="s">
        <v>3409</v>
      </c>
      <c r="D639" s="22" t="s">
        <v>3410</v>
      </c>
      <c r="E639" s="24" t="s">
        <v>3411</v>
      </c>
      <c r="F639" s="22"/>
      <c r="G639" s="24">
        <v>1</v>
      </c>
      <c r="H639" s="25" t="s">
        <v>551</v>
      </c>
      <c r="I639" s="26">
        <v>41913</v>
      </c>
      <c r="J639" s="26">
        <v>41913</v>
      </c>
      <c r="K639" s="27">
        <v>128979.5</v>
      </c>
      <c r="L639" s="28">
        <v>32997.04</v>
      </c>
      <c r="M639" s="28">
        <v>103575</v>
      </c>
      <c r="N639" s="29">
        <v>0.55</v>
      </c>
      <c r="O639" s="28">
        <v>56970</v>
      </c>
      <c r="P639" s="34"/>
      <c r="Q639" s="31" t="s">
        <v>484</v>
      </c>
    </row>
    <row r="640" ht="15.75" customHeight="1" spans="1:17">
      <c r="A640" s="18">
        <v>633</v>
      </c>
      <c r="B640" s="32"/>
      <c r="C640" s="22" t="s">
        <v>3412</v>
      </c>
      <c r="D640" s="22" t="s">
        <v>2428</v>
      </c>
      <c r="E640" s="24"/>
      <c r="F640" s="22"/>
      <c r="G640" s="24">
        <v>1</v>
      </c>
      <c r="H640" s="25" t="s">
        <v>551</v>
      </c>
      <c r="I640" s="26">
        <v>42036</v>
      </c>
      <c r="J640" s="26">
        <v>42036</v>
      </c>
      <c r="K640" s="27">
        <v>1800</v>
      </c>
      <c r="L640" s="28">
        <v>574.5</v>
      </c>
      <c r="M640" s="28">
        <v>1710</v>
      </c>
      <c r="N640" s="29">
        <v>0.65</v>
      </c>
      <c r="O640" s="28">
        <v>1110</v>
      </c>
      <c r="P640" s="34"/>
      <c r="Q640" s="31" t="s">
        <v>484</v>
      </c>
    </row>
    <row r="641" ht="15.75" customHeight="1" spans="1:17">
      <c r="A641" s="18">
        <v>634</v>
      </c>
      <c r="B641" s="32"/>
      <c r="C641" s="22" t="s">
        <v>3413</v>
      </c>
      <c r="D641" s="22" t="s">
        <v>3414</v>
      </c>
      <c r="E641" s="24"/>
      <c r="F641" s="22"/>
      <c r="G641" s="24">
        <v>1</v>
      </c>
      <c r="H641" s="25" t="s">
        <v>551</v>
      </c>
      <c r="I641" s="26">
        <v>42036</v>
      </c>
      <c r="J641" s="26">
        <v>42036</v>
      </c>
      <c r="K641" s="36">
        <v>6611</v>
      </c>
      <c r="L641" s="28">
        <v>2110.19</v>
      </c>
      <c r="M641" s="28">
        <v>6280</v>
      </c>
      <c r="N641" s="29">
        <v>0.65</v>
      </c>
      <c r="O641" s="28">
        <v>4080</v>
      </c>
      <c r="P641" s="34"/>
      <c r="Q641" s="31" t="s">
        <v>484</v>
      </c>
    </row>
    <row r="642" ht="15.75" customHeight="1" spans="1:17">
      <c r="A642" s="18">
        <v>635</v>
      </c>
      <c r="B642" s="32"/>
      <c r="C642" s="22" t="s">
        <v>3415</v>
      </c>
      <c r="D642" s="22" t="s">
        <v>3416</v>
      </c>
      <c r="E642" s="24"/>
      <c r="F642" s="22"/>
      <c r="G642" s="24">
        <v>1</v>
      </c>
      <c r="H642" s="25" t="s">
        <v>551</v>
      </c>
      <c r="I642" s="26">
        <v>42125</v>
      </c>
      <c r="J642" s="26">
        <v>42125</v>
      </c>
      <c r="K642" s="36">
        <v>8600</v>
      </c>
      <c r="L642" s="28">
        <v>3153.2</v>
      </c>
      <c r="M642" s="28">
        <v>7050</v>
      </c>
      <c r="N642" s="29">
        <v>0.61</v>
      </c>
      <c r="O642" s="28">
        <v>4300</v>
      </c>
      <c r="P642" s="34"/>
      <c r="Q642" s="31" t="s">
        <v>484</v>
      </c>
    </row>
    <row r="643" ht="15.75" customHeight="1" spans="1:17">
      <c r="A643" s="18">
        <v>636</v>
      </c>
      <c r="B643" s="32"/>
      <c r="C643" s="22" t="s">
        <v>3417</v>
      </c>
      <c r="D643" s="22" t="s">
        <v>2365</v>
      </c>
      <c r="E643" s="24"/>
      <c r="F643" s="22" t="s">
        <v>2366</v>
      </c>
      <c r="G643" s="24">
        <v>1</v>
      </c>
      <c r="H643" s="25" t="s">
        <v>551</v>
      </c>
      <c r="I643" s="26">
        <v>42217</v>
      </c>
      <c r="J643" s="26">
        <v>42217</v>
      </c>
      <c r="K643" s="36">
        <v>4400</v>
      </c>
      <c r="L643" s="28">
        <v>1822.21</v>
      </c>
      <c r="M643" s="28">
        <v>3740</v>
      </c>
      <c r="N643" s="29">
        <v>0.54</v>
      </c>
      <c r="O643" s="28">
        <v>2020</v>
      </c>
      <c r="P643" s="34"/>
      <c r="Q643" s="31" t="s">
        <v>484</v>
      </c>
    </row>
    <row r="644" ht="15.75" customHeight="1" spans="1:17">
      <c r="A644" s="18">
        <v>637</v>
      </c>
      <c r="B644" s="32"/>
      <c r="C644" s="22" t="s">
        <v>3418</v>
      </c>
      <c r="D644" s="22" t="s">
        <v>2461</v>
      </c>
      <c r="E644" s="25"/>
      <c r="F644" s="22"/>
      <c r="G644" s="24">
        <v>2</v>
      </c>
      <c r="H644" s="25" t="s">
        <v>551</v>
      </c>
      <c r="I644" s="26">
        <v>42095</v>
      </c>
      <c r="J644" s="26">
        <v>42095</v>
      </c>
      <c r="K644" s="36">
        <v>5508</v>
      </c>
      <c r="L644" s="28">
        <v>1932.39</v>
      </c>
      <c r="M644" s="28">
        <v>5120</v>
      </c>
      <c r="N644" s="29">
        <v>0.71</v>
      </c>
      <c r="O644" s="28">
        <v>3640</v>
      </c>
      <c r="P644" s="34"/>
      <c r="Q644" s="31" t="s">
        <v>484</v>
      </c>
    </row>
    <row r="645" ht="15.75" customHeight="1" spans="1:17">
      <c r="A645" s="18">
        <v>638</v>
      </c>
      <c r="B645" s="32"/>
      <c r="C645" s="22" t="s">
        <v>3419</v>
      </c>
      <c r="D645" s="22" t="s">
        <v>2416</v>
      </c>
      <c r="E645" s="24"/>
      <c r="F645" s="22"/>
      <c r="G645" s="24">
        <v>1</v>
      </c>
      <c r="H645" s="25" t="s">
        <v>551</v>
      </c>
      <c r="I645" s="26">
        <v>42461</v>
      </c>
      <c r="J645" s="26">
        <v>42461</v>
      </c>
      <c r="K645" s="36">
        <v>1980</v>
      </c>
      <c r="L645" s="28">
        <v>1070.85</v>
      </c>
      <c r="M645" s="28">
        <v>1780</v>
      </c>
      <c r="N645" s="29">
        <v>0.63</v>
      </c>
      <c r="O645" s="28">
        <v>1120</v>
      </c>
      <c r="P645" s="34"/>
      <c r="Q645" s="31" t="s">
        <v>484</v>
      </c>
    </row>
    <row r="646" ht="15.75" customHeight="1" spans="1:17">
      <c r="A646" s="18">
        <v>639</v>
      </c>
      <c r="B646" s="32"/>
      <c r="C646" s="22" t="s">
        <v>3420</v>
      </c>
      <c r="D646" s="22" t="s">
        <v>2715</v>
      </c>
      <c r="E646" s="24"/>
      <c r="F646" s="22"/>
      <c r="G646" s="24">
        <v>1</v>
      </c>
      <c r="H646" s="25" t="s">
        <v>551</v>
      </c>
      <c r="I646" s="26">
        <v>42491</v>
      </c>
      <c r="J646" s="26">
        <v>42491</v>
      </c>
      <c r="K646" s="35">
        <v>1750</v>
      </c>
      <c r="L646" s="28">
        <v>974.12</v>
      </c>
      <c r="M646" s="28">
        <v>1700</v>
      </c>
      <c r="N646" s="29">
        <v>0.76</v>
      </c>
      <c r="O646" s="28">
        <v>1290</v>
      </c>
      <c r="P646" s="34"/>
      <c r="Q646" s="31" t="s">
        <v>484</v>
      </c>
    </row>
    <row r="647" ht="15.75" customHeight="1" spans="1:17">
      <c r="A647" s="18">
        <v>640</v>
      </c>
      <c r="B647" s="32"/>
      <c r="C647" s="22" t="s">
        <v>3421</v>
      </c>
      <c r="D647" s="22" t="s">
        <v>3280</v>
      </c>
      <c r="E647" s="24"/>
      <c r="F647" s="22"/>
      <c r="G647" s="24">
        <v>1</v>
      </c>
      <c r="H647" s="25" t="s">
        <v>551</v>
      </c>
      <c r="I647" s="26">
        <v>42491</v>
      </c>
      <c r="J647" s="26">
        <v>42491</v>
      </c>
      <c r="K647" s="35">
        <v>2000</v>
      </c>
      <c r="L647" s="28">
        <v>1113.24</v>
      </c>
      <c r="M647" s="28">
        <v>1940</v>
      </c>
      <c r="N647" s="29">
        <v>0.76</v>
      </c>
      <c r="O647" s="28">
        <v>1470</v>
      </c>
      <c r="P647" s="34"/>
      <c r="Q647" s="31" t="s">
        <v>484</v>
      </c>
    </row>
    <row r="648" ht="15.75" customHeight="1" spans="1:17">
      <c r="A648" s="18">
        <v>641</v>
      </c>
      <c r="B648" s="32"/>
      <c r="C648" s="22" t="s">
        <v>3422</v>
      </c>
      <c r="D648" s="22" t="s">
        <v>3423</v>
      </c>
      <c r="E648" s="24"/>
      <c r="F648" s="22"/>
      <c r="G648" s="24">
        <v>1</v>
      </c>
      <c r="H648" s="25" t="s">
        <v>551</v>
      </c>
      <c r="I648" s="26">
        <v>42614</v>
      </c>
      <c r="J648" s="26">
        <v>42614</v>
      </c>
      <c r="K648" s="27">
        <v>10642.32</v>
      </c>
      <c r="L648" s="28">
        <v>6598.32</v>
      </c>
      <c r="M648" s="28">
        <v>10320</v>
      </c>
      <c r="N648" s="29">
        <v>0.78</v>
      </c>
      <c r="O648" s="28">
        <v>8050</v>
      </c>
      <c r="P648" s="34"/>
      <c r="Q648" s="31" t="s">
        <v>484</v>
      </c>
    </row>
    <row r="649" ht="15.75" customHeight="1" spans="1:17">
      <c r="A649" s="18">
        <v>642</v>
      </c>
      <c r="B649" s="32"/>
      <c r="C649" s="22" t="s">
        <v>3424</v>
      </c>
      <c r="D649" s="22" t="s">
        <v>3302</v>
      </c>
      <c r="E649" s="24"/>
      <c r="F649" s="22"/>
      <c r="G649" s="24">
        <v>1</v>
      </c>
      <c r="H649" s="25" t="s">
        <v>2498</v>
      </c>
      <c r="I649" s="26">
        <v>41487</v>
      </c>
      <c r="J649" s="26">
        <v>41487</v>
      </c>
      <c r="K649" s="27">
        <v>2500</v>
      </c>
      <c r="L649" s="28">
        <v>125</v>
      </c>
      <c r="M649" s="28">
        <v>2150</v>
      </c>
      <c r="N649" s="29">
        <v>0.15</v>
      </c>
      <c r="O649" s="28">
        <v>320</v>
      </c>
      <c r="P649" s="34"/>
      <c r="Q649" s="31" t="s">
        <v>484</v>
      </c>
    </row>
    <row r="650" ht="15.75" customHeight="1" spans="1:17">
      <c r="A650" s="18">
        <v>643</v>
      </c>
      <c r="B650" s="32"/>
      <c r="C650" s="22" t="s">
        <v>3425</v>
      </c>
      <c r="D650" s="23" t="s">
        <v>3426</v>
      </c>
      <c r="E650" s="24"/>
      <c r="F650" s="22"/>
      <c r="G650" s="24">
        <v>1</v>
      </c>
      <c r="H650" s="25" t="s">
        <v>551</v>
      </c>
      <c r="I650" s="26">
        <v>41579</v>
      </c>
      <c r="J650" s="26">
        <v>41579</v>
      </c>
      <c r="K650" s="27">
        <v>9800</v>
      </c>
      <c r="L650" s="28">
        <v>800.14</v>
      </c>
      <c r="M650" s="28">
        <v>7640</v>
      </c>
      <c r="N650" s="29">
        <v>0.33</v>
      </c>
      <c r="O650" s="28">
        <v>2520</v>
      </c>
      <c r="P650" s="34"/>
      <c r="Q650" s="31" t="s">
        <v>484</v>
      </c>
    </row>
    <row r="651" ht="15.75" customHeight="1" spans="1:17">
      <c r="A651" s="18">
        <v>644</v>
      </c>
      <c r="B651" s="32"/>
      <c r="C651" s="22" t="s">
        <v>3427</v>
      </c>
      <c r="D651" s="22" t="s">
        <v>3428</v>
      </c>
      <c r="E651" s="24"/>
      <c r="F651" s="22"/>
      <c r="G651" s="24">
        <v>1</v>
      </c>
      <c r="H651" s="25" t="s">
        <v>626</v>
      </c>
      <c r="I651" s="26">
        <v>41579</v>
      </c>
      <c r="J651" s="26">
        <v>41579</v>
      </c>
      <c r="K651" s="27">
        <v>7200</v>
      </c>
      <c r="L651" s="28">
        <v>588</v>
      </c>
      <c r="M651" s="28">
        <v>5830</v>
      </c>
      <c r="N651" s="29">
        <v>0.46</v>
      </c>
      <c r="O651" s="28">
        <v>2680</v>
      </c>
      <c r="P651" s="34"/>
      <c r="Q651" s="31" t="s">
        <v>484</v>
      </c>
    </row>
    <row r="652" ht="15.75" customHeight="1" spans="1:17">
      <c r="A652" s="18">
        <v>645</v>
      </c>
      <c r="B652" s="32"/>
      <c r="C652" s="22" t="s">
        <v>3429</v>
      </c>
      <c r="D652" s="22" t="s">
        <v>3430</v>
      </c>
      <c r="E652" s="24"/>
      <c r="F652" s="22"/>
      <c r="G652" s="24">
        <v>1</v>
      </c>
      <c r="H652" s="25" t="s">
        <v>626</v>
      </c>
      <c r="I652" s="26">
        <v>41579</v>
      </c>
      <c r="J652" s="26">
        <v>41579</v>
      </c>
      <c r="K652" s="27">
        <v>7200</v>
      </c>
      <c r="L652" s="28">
        <v>588</v>
      </c>
      <c r="M652" s="28">
        <v>5830</v>
      </c>
      <c r="N652" s="29">
        <v>0.46</v>
      </c>
      <c r="O652" s="28">
        <v>2680</v>
      </c>
      <c r="P652" s="34"/>
      <c r="Q652" s="31" t="s">
        <v>484</v>
      </c>
    </row>
    <row r="653" ht="15.75" customHeight="1" spans="1:17">
      <c r="A653" s="18">
        <v>646</v>
      </c>
      <c r="B653" s="32"/>
      <c r="C653" s="22" t="s">
        <v>3431</v>
      </c>
      <c r="D653" s="22" t="s">
        <v>2410</v>
      </c>
      <c r="E653" s="24"/>
      <c r="F653" s="22"/>
      <c r="G653" s="24">
        <v>1</v>
      </c>
      <c r="H653" s="25" t="s">
        <v>551</v>
      </c>
      <c r="I653" s="26">
        <v>42979</v>
      </c>
      <c r="J653" s="26">
        <v>42979</v>
      </c>
      <c r="K653" s="27">
        <v>9200</v>
      </c>
      <c r="L653" s="28">
        <v>7451.96</v>
      </c>
      <c r="M653" s="28">
        <v>8740</v>
      </c>
      <c r="N653" s="29">
        <v>0.8</v>
      </c>
      <c r="O653" s="28">
        <v>6990</v>
      </c>
      <c r="P653" s="34"/>
      <c r="Q653" s="31" t="s">
        <v>484</v>
      </c>
    </row>
    <row r="654" ht="15.75" customHeight="1" spans="1:17">
      <c r="A654" s="18">
        <v>647</v>
      </c>
      <c r="B654" s="32"/>
      <c r="C654" s="22" t="s">
        <v>3432</v>
      </c>
      <c r="D654" s="22" t="s">
        <v>3290</v>
      </c>
      <c r="E654" s="24"/>
      <c r="F654" s="22"/>
      <c r="G654" s="24">
        <v>1</v>
      </c>
      <c r="H654" s="25" t="s">
        <v>551</v>
      </c>
      <c r="I654" s="26">
        <v>43040</v>
      </c>
      <c r="J654" s="26">
        <v>43040</v>
      </c>
      <c r="K654" s="36">
        <v>2000</v>
      </c>
      <c r="L654" s="28">
        <v>1683.3</v>
      </c>
      <c r="M654" s="28">
        <v>1900</v>
      </c>
      <c r="N654" s="29">
        <v>0.83</v>
      </c>
      <c r="O654" s="28">
        <v>1580</v>
      </c>
      <c r="P654" s="34"/>
      <c r="Q654" s="31" t="s">
        <v>484</v>
      </c>
    </row>
    <row r="655" ht="15.75" customHeight="1" spans="1:17">
      <c r="A655" s="18">
        <v>648</v>
      </c>
      <c r="B655" s="32"/>
      <c r="C655" s="22" t="s">
        <v>3433</v>
      </c>
      <c r="D655" s="22" t="s">
        <v>3294</v>
      </c>
      <c r="E655" s="24" t="s">
        <v>3295</v>
      </c>
      <c r="F655" s="22"/>
      <c r="G655" s="24">
        <v>1</v>
      </c>
      <c r="H655" s="25" t="s">
        <v>551</v>
      </c>
      <c r="I655" s="26">
        <v>43130</v>
      </c>
      <c r="J655" s="26">
        <v>43130</v>
      </c>
      <c r="K655" s="36">
        <v>1180</v>
      </c>
      <c r="L655" s="28">
        <v>1030.56</v>
      </c>
      <c r="M655" s="28">
        <v>1180</v>
      </c>
      <c r="N655" s="29">
        <v>0.88</v>
      </c>
      <c r="O655" s="28">
        <v>1040</v>
      </c>
      <c r="P655" s="34"/>
      <c r="Q655" s="31" t="s">
        <v>484</v>
      </c>
    </row>
    <row r="656" ht="15.75" customHeight="1" spans="1:17">
      <c r="A656" s="18">
        <v>649</v>
      </c>
      <c r="B656" s="32"/>
      <c r="C656" s="22" t="s">
        <v>3434</v>
      </c>
      <c r="D656" s="22" t="s">
        <v>3435</v>
      </c>
      <c r="E656" s="24"/>
      <c r="F656" s="22"/>
      <c r="G656" s="24">
        <v>10</v>
      </c>
      <c r="H656" s="25" t="s">
        <v>551</v>
      </c>
      <c r="I656" s="26">
        <v>43257</v>
      </c>
      <c r="J656" s="26">
        <v>43257</v>
      </c>
      <c r="K656" s="36">
        <v>4140</v>
      </c>
      <c r="L656" s="28">
        <v>3943.35</v>
      </c>
      <c r="M656" s="28">
        <v>4140</v>
      </c>
      <c r="N656" s="29">
        <v>0.93</v>
      </c>
      <c r="O656" s="28">
        <v>3850</v>
      </c>
      <c r="P656" s="34"/>
      <c r="Q656" s="31" t="s">
        <v>484</v>
      </c>
    </row>
    <row r="657" ht="15.75" customHeight="1" spans="1:17">
      <c r="A657" s="18">
        <v>650</v>
      </c>
      <c r="B657" s="32"/>
      <c r="C657" s="22" t="s">
        <v>3436</v>
      </c>
      <c r="D657" s="22" t="s">
        <v>2596</v>
      </c>
      <c r="E657" s="24"/>
      <c r="F657" s="22"/>
      <c r="G657" s="24">
        <v>1</v>
      </c>
      <c r="H657" s="25" t="s">
        <v>551</v>
      </c>
      <c r="I657" s="26">
        <v>42248</v>
      </c>
      <c r="J657" s="26">
        <v>42248</v>
      </c>
      <c r="K657" s="27">
        <v>2000</v>
      </c>
      <c r="L657" s="28">
        <v>859.88</v>
      </c>
      <c r="M657" s="28">
        <v>1900</v>
      </c>
      <c r="N657" s="29">
        <v>0.7</v>
      </c>
      <c r="O657" s="28">
        <v>1330</v>
      </c>
      <c r="P657" s="34"/>
      <c r="Q657" s="31" t="s">
        <v>484</v>
      </c>
    </row>
    <row r="658" ht="15.75" customHeight="1" spans="1:17">
      <c r="A658" s="18">
        <v>651</v>
      </c>
      <c r="B658" s="32"/>
      <c r="C658" s="22" t="s">
        <v>3437</v>
      </c>
      <c r="D658" s="22" t="s">
        <v>3438</v>
      </c>
      <c r="E658" s="24"/>
      <c r="F658" s="22"/>
      <c r="G658" s="24">
        <v>1</v>
      </c>
      <c r="H658" s="25" t="s">
        <v>2353</v>
      </c>
      <c r="I658" s="26">
        <v>42795</v>
      </c>
      <c r="J658" s="26">
        <v>42795</v>
      </c>
      <c r="K658" s="27">
        <v>30920</v>
      </c>
      <c r="L658" s="28">
        <v>22107.74</v>
      </c>
      <c r="M658" s="28">
        <v>30300</v>
      </c>
      <c r="N658" s="29">
        <v>0.87</v>
      </c>
      <c r="O658" s="28">
        <v>26360</v>
      </c>
      <c r="P658" s="34"/>
      <c r="Q658" s="31" t="s">
        <v>484</v>
      </c>
    </row>
    <row r="659" ht="15.75" customHeight="1" spans="1:17">
      <c r="A659" s="18">
        <v>652</v>
      </c>
      <c r="B659" s="32"/>
      <c r="C659" s="22" t="s">
        <v>3439</v>
      </c>
      <c r="D659" s="22" t="s">
        <v>2596</v>
      </c>
      <c r="E659" s="24"/>
      <c r="F659" s="22"/>
      <c r="G659" s="24">
        <v>1</v>
      </c>
      <c r="H659" s="25" t="s">
        <v>551</v>
      </c>
      <c r="I659" s="26">
        <v>43009</v>
      </c>
      <c r="J659" s="26">
        <v>43009</v>
      </c>
      <c r="K659" s="27">
        <v>1800</v>
      </c>
      <c r="L659" s="28">
        <v>1486.5</v>
      </c>
      <c r="M659" s="28">
        <v>1750</v>
      </c>
      <c r="N659" s="29">
        <v>0.88</v>
      </c>
      <c r="O659" s="28">
        <v>1540</v>
      </c>
      <c r="P659" s="34"/>
      <c r="Q659" s="31" t="s">
        <v>484</v>
      </c>
    </row>
    <row r="660" ht="15.75" customHeight="1" spans="1:17">
      <c r="A660" s="18">
        <v>653</v>
      </c>
      <c r="B660" s="32"/>
      <c r="C660" s="22" t="s">
        <v>3440</v>
      </c>
      <c r="D660" s="22" t="s">
        <v>2621</v>
      </c>
      <c r="E660" s="24"/>
      <c r="F660" s="22"/>
      <c r="G660" s="24">
        <v>1</v>
      </c>
      <c r="H660" s="25" t="s">
        <v>2498</v>
      </c>
      <c r="I660" s="26">
        <v>42522</v>
      </c>
      <c r="J660" s="26">
        <v>42522</v>
      </c>
      <c r="K660" s="27">
        <v>12800</v>
      </c>
      <c r="L660" s="28">
        <v>7327.91</v>
      </c>
      <c r="M660" s="28">
        <v>11780</v>
      </c>
      <c r="N660" s="29">
        <v>0.53</v>
      </c>
      <c r="O660" s="28">
        <v>6240</v>
      </c>
      <c r="P660" s="34"/>
      <c r="Q660" s="31" t="s">
        <v>484</v>
      </c>
    </row>
    <row r="661" ht="15.75" customHeight="1" spans="1:17">
      <c r="A661" s="18">
        <v>654</v>
      </c>
      <c r="B661" s="32"/>
      <c r="C661" s="22" t="s">
        <v>3441</v>
      </c>
      <c r="D661" s="22" t="s">
        <v>3124</v>
      </c>
      <c r="E661" s="24"/>
      <c r="F661" s="22"/>
      <c r="G661" s="24">
        <v>1</v>
      </c>
      <c r="H661" s="25" t="s">
        <v>2498</v>
      </c>
      <c r="I661" s="26">
        <v>42795</v>
      </c>
      <c r="J661" s="26">
        <v>42795</v>
      </c>
      <c r="K661" s="27">
        <v>3500</v>
      </c>
      <c r="L661" s="28">
        <v>2502.44</v>
      </c>
      <c r="M661" s="28">
        <v>3330</v>
      </c>
      <c r="N661" s="29">
        <v>0.65</v>
      </c>
      <c r="O661" s="28">
        <v>2160</v>
      </c>
      <c r="P661" s="34"/>
      <c r="Q661" s="31" t="s">
        <v>484</v>
      </c>
    </row>
    <row r="662" ht="15.75" customHeight="1" spans="1:17">
      <c r="A662" s="18">
        <v>655</v>
      </c>
      <c r="B662" s="32"/>
      <c r="C662" s="22" t="s">
        <v>3442</v>
      </c>
      <c r="D662" s="22" t="s">
        <v>2605</v>
      </c>
      <c r="E662" s="24"/>
      <c r="F662" s="22"/>
      <c r="G662" s="24">
        <v>1</v>
      </c>
      <c r="H662" s="25" t="s">
        <v>2353</v>
      </c>
      <c r="I662" s="26">
        <v>42583</v>
      </c>
      <c r="J662" s="26">
        <v>42583</v>
      </c>
      <c r="K662" s="27">
        <v>37380</v>
      </c>
      <c r="L662" s="28">
        <v>22583.75</v>
      </c>
      <c r="M662" s="28">
        <v>35510</v>
      </c>
      <c r="N662" s="29">
        <v>0.73</v>
      </c>
      <c r="O662" s="28">
        <v>25920</v>
      </c>
      <c r="P662" s="34"/>
      <c r="Q662" s="31" t="s">
        <v>484</v>
      </c>
    </row>
    <row r="663" ht="15.75" customHeight="1" spans="1:17">
      <c r="A663" s="18">
        <v>656</v>
      </c>
      <c r="B663" s="32"/>
      <c r="C663" s="22" t="s">
        <v>3443</v>
      </c>
      <c r="D663" s="22" t="s">
        <v>3444</v>
      </c>
      <c r="E663" s="24"/>
      <c r="F663" s="22"/>
      <c r="G663" s="24">
        <v>1</v>
      </c>
      <c r="H663" s="25" t="s">
        <v>626</v>
      </c>
      <c r="I663" s="26">
        <v>42917</v>
      </c>
      <c r="J663" s="26">
        <v>42917</v>
      </c>
      <c r="K663" s="27">
        <v>23754</v>
      </c>
      <c r="L663" s="28">
        <v>18488.46</v>
      </c>
      <c r="M663" s="28">
        <v>22090</v>
      </c>
      <c r="N663" s="29">
        <v>0.83</v>
      </c>
      <c r="O663" s="28">
        <v>18330</v>
      </c>
      <c r="P663" s="34"/>
      <c r="Q663" s="31" t="s">
        <v>484</v>
      </c>
    </row>
    <row r="664" ht="15.75" customHeight="1" spans="1:17">
      <c r="A664" s="18">
        <v>657</v>
      </c>
      <c r="B664" s="32"/>
      <c r="C664" s="22" t="s">
        <v>3445</v>
      </c>
      <c r="D664" s="22" t="s">
        <v>3446</v>
      </c>
      <c r="E664" s="24"/>
      <c r="F664" s="22"/>
      <c r="G664" s="24">
        <v>1</v>
      </c>
      <c r="H664" s="25" t="s">
        <v>2486</v>
      </c>
      <c r="I664" s="26">
        <v>42826</v>
      </c>
      <c r="J664" s="26">
        <v>42826</v>
      </c>
      <c r="K664" s="27">
        <v>117600</v>
      </c>
      <c r="L664" s="28">
        <v>85946</v>
      </c>
      <c r="M664" s="28">
        <v>111720</v>
      </c>
      <c r="N664" s="29">
        <v>0.86</v>
      </c>
      <c r="O664" s="28">
        <v>96080</v>
      </c>
      <c r="P664" s="34"/>
      <c r="Q664" s="31" t="s">
        <v>484</v>
      </c>
    </row>
    <row r="665" ht="15.75" customHeight="1" spans="1:17">
      <c r="A665" s="18">
        <v>658</v>
      </c>
      <c r="B665" s="32"/>
      <c r="C665" s="22" t="s">
        <v>3447</v>
      </c>
      <c r="D665" s="22" t="s">
        <v>2771</v>
      </c>
      <c r="E665" s="24"/>
      <c r="F665" s="22"/>
      <c r="G665" s="24">
        <v>1</v>
      </c>
      <c r="H665" s="25" t="s">
        <v>2353</v>
      </c>
      <c r="I665" s="26">
        <v>43235</v>
      </c>
      <c r="J665" s="26">
        <v>43235</v>
      </c>
      <c r="K665" s="27">
        <v>9817</v>
      </c>
      <c r="L665" s="28">
        <v>9195.24</v>
      </c>
      <c r="M665" s="28">
        <v>9820</v>
      </c>
      <c r="N665" s="29">
        <v>0.93</v>
      </c>
      <c r="O665" s="28">
        <v>9130</v>
      </c>
      <c r="P665" s="34"/>
      <c r="Q665" s="31" t="s">
        <v>484</v>
      </c>
    </row>
    <row r="666" ht="15.75" customHeight="1" spans="1:17">
      <c r="A666" s="18">
        <v>659</v>
      </c>
      <c r="B666" s="32"/>
      <c r="C666" s="22" t="s">
        <v>3448</v>
      </c>
      <c r="D666" s="22" t="s">
        <v>3449</v>
      </c>
      <c r="E666" s="24" t="s">
        <v>3450</v>
      </c>
      <c r="F666" s="22"/>
      <c r="G666" s="24">
        <v>650</v>
      </c>
      <c r="H666" s="25" t="s">
        <v>2981</v>
      </c>
      <c r="I666" s="26">
        <v>43278</v>
      </c>
      <c r="J666" s="26">
        <v>43278</v>
      </c>
      <c r="K666" s="27">
        <v>18157</v>
      </c>
      <c r="L666" s="28">
        <v>17294.53</v>
      </c>
      <c r="M666" s="28">
        <v>18150</v>
      </c>
      <c r="N666" s="29">
        <v>0.94</v>
      </c>
      <c r="O666" s="28">
        <v>17060</v>
      </c>
      <c r="P666" s="34"/>
      <c r="Q666" s="31" t="s">
        <v>484</v>
      </c>
    </row>
    <row r="667" ht="15.75" customHeight="1" spans="1:17">
      <c r="A667" s="18">
        <v>660</v>
      </c>
      <c r="B667" s="32"/>
      <c r="C667" s="22" t="s">
        <v>3451</v>
      </c>
      <c r="D667" s="22" t="s">
        <v>2969</v>
      </c>
      <c r="E667" s="24" t="s">
        <v>3452</v>
      </c>
      <c r="F667" s="22"/>
      <c r="G667" s="24">
        <v>700</v>
      </c>
      <c r="H667" s="25" t="s">
        <v>2981</v>
      </c>
      <c r="I667" s="26">
        <v>43278</v>
      </c>
      <c r="J667" s="26">
        <v>43278</v>
      </c>
      <c r="K667" s="27">
        <v>18569</v>
      </c>
      <c r="L667" s="28">
        <v>17686.97</v>
      </c>
      <c r="M667" s="28">
        <v>18570</v>
      </c>
      <c r="N667" s="29">
        <v>0.94</v>
      </c>
      <c r="O667" s="28">
        <v>17460</v>
      </c>
      <c r="P667" s="34"/>
      <c r="Q667" s="31" t="s">
        <v>484</v>
      </c>
    </row>
    <row r="668" ht="15.75" customHeight="1" spans="1:17">
      <c r="A668" s="18">
        <v>661</v>
      </c>
      <c r="B668" s="32"/>
      <c r="C668" s="22" t="s">
        <v>3453</v>
      </c>
      <c r="D668" s="22" t="s">
        <v>3231</v>
      </c>
      <c r="E668" s="24" t="s">
        <v>3454</v>
      </c>
      <c r="F668" s="22"/>
      <c r="G668" s="24">
        <v>1</v>
      </c>
      <c r="H668" s="25" t="s">
        <v>551</v>
      </c>
      <c r="I668" s="26">
        <v>43300</v>
      </c>
      <c r="J668" s="26">
        <v>43300</v>
      </c>
      <c r="K668" s="27">
        <v>2250</v>
      </c>
      <c r="L668" s="28">
        <v>2178.74</v>
      </c>
      <c r="M668" s="28">
        <v>2250</v>
      </c>
      <c r="N668" s="29">
        <v>0.93</v>
      </c>
      <c r="O668" s="28">
        <v>2090</v>
      </c>
      <c r="P668" s="34"/>
      <c r="Q668" s="31" t="s">
        <v>484</v>
      </c>
    </row>
    <row r="669" ht="15.75" customHeight="1" spans="1:17">
      <c r="A669" s="18">
        <v>662</v>
      </c>
      <c r="B669" s="32"/>
      <c r="C669" s="22" t="s">
        <v>3455</v>
      </c>
      <c r="D669" s="22" t="s">
        <v>3231</v>
      </c>
      <c r="E669" s="24" t="s">
        <v>3454</v>
      </c>
      <c r="F669" s="22"/>
      <c r="G669" s="24">
        <v>1</v>
      </c>
      <c r="H669" s="25" t="s">
        <v>551</v>
      </c>
      <c r="I669" s="26">
        <v>43300</v>
      </c>
      <c r="J669" s="26">
        <v>43300</v>
      </c>
      <c r="K669" s="36">
        <v>2950</v>
      </c>
      <c r="L669" s="28">
        <v>2856.58</v>
      </c>
      <c r="M669" s="28">
        <v>2950</v>
      </c>
      <c r="N669" s="29">
        <v>0.93</v>
      </c>
      <c r="O669" s="28">
        <v>2740</v>
      </c>
      <c r="P669" s="34"/>
      <c r="Q669" s="31" t="s">
        <v>484</v>
      </c>
    </row>
    <row r="670" ht="15.75" customHeight="1" spans="1:17">
      <c r="A670" s="18">
        <v>663</v>
      </c>
      <c r="B670" s="32"/>
      <c r="C670" s="22" t="s">
        <v>3456</v>
      </c>
      <c r="D670" s="22" t="s">
        <v>2677</v>
      </c>
      <c r="E670" s="24" t="s">
        <v>2474</v>
      </c>
      <c r="F670" s="22"/>
      <c r="G670" s="24">
        <v>1</v>
      </c>
      <c r="H670" s="25" t="s">
        <v>551</v>
      </c>
      <c r="I670" s="26">
        <v>43300</v>
      </c>
      <c r="J670" s="26">
        <v>43300</v>
      </c>
      <c r="K670" s="36">
        <v>1750</v>
      </c>
      <c r="L670" s="28">
        <v>1694.58</v>
      </c>
      <c r="M670" s="28">
        <v>1750</v>
      </c>
      <c r="N670" s="29">
        <v>0.93</v>
      </c>
      <c r="O670" s="28">
        <v>1630</v>
      </c>
      <c r="P670" s="34"/>
      <c r="Q670" s="31" t="s">
        <v>484</v>
      </c>
    </row>
    <row r="671" ht="15.75" customHeight="1" spans="1:17">
      <c r="A671" s="18">
        <v>664</v>
      </c>
      <c r="B671" s="32"/>
      <c r="C671" s="22" t="s">
        <v>3457</v>
      </c>
      <c r="D671" s="22" t="s">
        <v>2677</v>
      </c>
      <c r="E671" s="24" t="s">
        <v>2474</v>
      </c>
      <c r="F671" s="22"/>
      <c r="G671" s="24">
        <v>1</v>
      </c>
      <c r="H671" s="25" t="s">
        <v>551</v>
      </c>
      <c r="I671" s="26">
        <v>43300</v>
      </c>
      <c r="J671" s="26">
        <v>43300</v>
      </c>
      <c r="K671" s="36">
        <v>3050</v>
      </c>
      <c r="L671" s="28">
        <v>2953.42</v>
      </c>
      <c r="M671" s="28">
        <v>3050</v>
      </c>
      <c r="N671" s="29">
        <v>0.93</v>
      </c>
      <c r="O671" s="28">
        <v>2840</v>
      </c>
      <c r="P671" s="34"/>
      <c r="Q671" s="31" t="s">
        <v>484</v>
      </c>
    </row>
    <row r="672" ht="15.75" customHeight="1" spans="1:17">
      <c r="A672" s="18">
        <v>665</v>
      </c>
      <c r="B672" s="32"/>
      <c r="C672" s="22" t="s">
        <v>3458</v>
      </c>
      <c r="D672" s="22" t="s">
        <v>2506</v>
      </c>
      <c r="E672" s="24" t="s">
        <v>3399</v>
      </c>
      <c r="F672" s="22"/>
      <c r="G672" s="24">
        <v>2</v>
      </c>
      <c r="H672" s="25" t="s">
        <v>551</v>
      </c>
      <c r="I672" s="26">
        <v>42461</v>
      </c>
      <c r="J672" s="26">
        <v>42461</v>
      </c>
      <c r="K672" s="36">
        <v>4400</v>
      </c>
      <c r="L672" s="28">
        <v>2379.57</v>
      </c>
      <c r="M672" s="28">
        <v>4000</v>
      </c>
      <c r="N672" s="29">
        <v>0.7</v>
      </c>
      <c r="O672" s="28">
        <v>2800</v>
      </c>
      <c r="P672" s="34"/>
      <c r="Q672" s="31" t="s">
        <v>484</v>
      </c>
    </row>
    <row r="673" ht="15.75" customHeight="1" spans="1:17">
      <c r="A673" s="18">
        <v>666</v>
      </c>
      <c r="B673" s="32"/>
      <c r="C673" s="22" t="s">
        <v>3459</v>
      </c>
      <c r="D673" s="22" t="s">
        <v>3460</v>
      </c>
      <c r="E673" s="24"/>
      <c r="F673" s="22"/>
      <c r="G673" s="24">
        <v>1</v>
      </c>
      <c r="H673" s="25" t="s">
        <v>626</v>
      </c>
      <c r="I673" s="26">
        <v>42522</v>
      </c>
      <c r="J673" s="26">
        <v>42522</v>
      </c>
      <c r="K673" s="36">
        <v>5400</v>
      </c>
      <c r="L673" s="28">
        <v>3091.5</v>
      </c>
      <c r="M673" s="28">
        <v>5130</v>
      </c>
      <c r="N673" s="29">
        <v>0.72</v>
      </c>
      <c r="O673" s="28">
        <v>3690</v>
      </c>
      <c r="P673" s="34"/>
      <c r="Q673" s="31" t="s">
        <v>484</v>
      </c>
    </row>
    <row r="674" ht="15.75" customHeight="1" spans="1:17">
      <c r="A674" s="18">
        <v>667</v>
      </c>
      <c r="B674" s="38"/>
      <c r="C674" s="22" t="s">
        <v>3461</v>
      </c>
      <c r="D674" s="22" t="s">
        <v>3462</v>
      </c>
      <c r="E674" s="24"/>
      <c r="F674" s="22"/>
      <c r="G674" s="24">
        <v>1</v>
      </c>
      <c r="H674" s="25" t="s">
        <v>2353</v>
      </c>
      <c r="I674" s="26">
        <v>42826</v>
      </c>
      <c r="J674" s="26">
        <v>42826</v>
      </c>
      <c r="K674" s="27">
        <v>19233</v>
      </c>
      <c r="L674" s="28">
        <v>14056.16</v>
      </c>
      <c r="M674" s="28">
        <v>18850</v>
      </c>
      <c r="N674" s="29">
        <v>0.88</v>
      </c>
      <c r="O674" s="28">
        <v>16590</v>
      </c>
      <c r="P674" s="34"/>
      <c r="Q674" s="31" t="s">
        <v>484</v>
      </c>
    </row>
    <row r="675" ht="15.75" customHeight="1" spans="1:17">
      <c r="A675" s="18">
        <v>668</v>
      </c>
      <c r="B675" s="18"/>
      <c r="C675" s="22"/>
      <c r="D675" s="39" t="s">
        <v>1621</v>
      </c>
      <c r="E675" s="24"/>
      <c r="F675" s="22"/>
      <c r="G675" s="24"/>
      <c r="H675" s="25"/>
      <c r="I675" s="26"/>
      <c r="J675" s="26"/>
      <c r="K675" s="40">
        <f>SUM(K509:K674)</f>
        <v>23310508.38</v>
      </c>
      <c r="L675" s="41">
        <f>SUM(L509:L674)</f>
        <v>19706771.36</v>
      </c>
      <c r="M675" s="41">
        <f>SUM(M509:M674)</f>
        <v>22294155</v>
      </c>
      <c r="N675" s="42"/>
      <c r="O675" s="41">
        <f>SUM(O509:O674)</f>
        <v>17187470</v>
      </c>
      <c r="P675" s="34"/>
      <c r="Q675" s="31"/>
    </row>
    <row r="676" ht="15.75" customHeight="1" spans="1:17">
      <c r="A676" s="18">
        <v>669</v>
      </c>
      <c r="B676" s="580" t="s">
        <v>3463</v>
      </c>
      <c r="C676" s="22" t="s">
        <v>3464</v>
      </c>
      <c r="D676" s="22" t="s">
        <v>3135</v>
      </c>
      <c r="E676" s="24"/>
      <c r="F676" s="22"/>
      <c r="G676" s="24">
        <v>3</v>
      </c>
      <c r="H676" s="25" t="s">
        <v>626</v>
      </c>
      <c r="I676" s="26">
        <v>41000</v>
      </c>
      <c r="J676" s="26">
        <v>41000</v>
      </c>
      <c r="K676" s="27">
        <v>7400</v>
      </c>
      <c r="L676" s="28">
        <v>5144.67</v>
      </c>
      <c r="M676" s="28">
        <v>6140</v>
      </c>
      <c r="N676" s="29">
        <v>0.3</v>
      </c>
      <c r="O676" s="28">
        <v>1840</v>
      </c>
      <c r="P676" s="34"/>
      <c r="Q676" s="31" t="s">
        <v>485</v>
      </c>
    </row>
    <row r="677" ht="15.75" customHeight="1" spans="1:17">
      <c r="A677" s="18">
        <v>670</v>
      </c>
      <c r="B677" s="32"/>
      <c r="C677" s="22" t="s">
        <v>3465</v>
      </c>
      <c r="D677" s="23" t="s">
        <v>3466</v>
      </c>
      <c r="E677" s="24"/>
      <c r="F677" s="23"/>
      <c r="G677" s="24">
        <v>1</v>
      </c>
      <c r="H677" s="25" t="s">
        <v>2767</v>
      </c>
      <c r="I677" s="26">
        <v>41000</v>
      </c>
      <c r="J677" s="26">
        <v>41000</v>
      </c>
      <c r="K677" s="27">
        <v>9100</v>
      </c>
      <c r="L677" s="28">
        <v>6326.46</v>
      </c>
      <c r="M677" s="28">
        <v>7550</v>
      </c>
      <c r="N677" s="29">
        <v>0.56</v>
      </c>
      <c r="O677" s="28">
        <v>4230</v>
      </c>
      <c r="P677" s="30"/>
      <c r="Q677" s="31" t="s">
        <v>485</v>
      </c>
    </row>
    <row r="678" ht="15.75" customHeight="1" spans="1:17">
      <c r="A678" s="18">
        <v>671</v>
      </c>
      <c r="B678" s="32"/>
      <c r="C678" s="22" t="s">
        <v>3467</v>
      </c>
      <c r="D678" s="23" t="s">
        <v>3468</v>
      </c>
      <c r="E678" s="24"/>
      <c r="F678" s="23"/>
      <c r="G678" s="24">
        <v>1</v>
      </c>
      <c r="H678" s="25" t="s">
        <v>2767</v>
      </c>
      <c r="I678" s="26">
        <v>42552</v>
      </c>
      <c r="J678" s="26">
        <v>42552</v>
      </c>
      <c r="K678" s="27">
        <v>2710</v>
      </c>
      <c r="L678" s="28">
        <v>2431.02</v>
      </c>
      <c r="M678" s="28">
        <v>2440</v>
      </c>
      <c r="N678" s="29">
        <v>0.83</v>
      </c>
      <c r="O678" s="28">
        <v>2030</v>
      </c>
      <c r="P678" s="30"/>
      <c r="Q678" s="31" t="s">
        <v>485</v>
      </c>
    </row>
    <row r="679" ht="15.75" customHeight="1" spans="1:17">
      <c r="A679" s="18">
        <v>672</v>
      </c>
      <c r="B679" s="32"/>
      <c r="C679" s="22" t="s">
        <v>3469</v>
      </c>
      <c r="D679" s="23" t="s">
        <v>3470</v>
      </c>
      <c r="E679" s="24"/>
      <c r="F679" s="23"/>
      <c r="G679" s="24">
        <v>1</v>
      </c>
      <c r="H679" s="25" t="s">
        <v>941</v>
      </c>
      <c r="I679" s="26">
        <v>43218</v>
      </c>
      <c r="J679" s="26">
        <v>43218</v>
      </c>
      <c r="K679" s="27">
        <v>64563.75</v>
      </c>
      <c r="L679" s="28">
        <v>63285.95</v>
      </c>
      <c r="M679" s="28">
        <v>60690</v>
      </c>
      <c r="N679" s="29">
        <v>0.94</v>
      </c>
      <c r="O679" s="28">
        <v>57050</v>
      </c>
      <c r="P679" s="30"/>
      <c r="Q679" s="31" t="s">
        <v>485</v>
      </c>
    </row>
    <row r="680" ht="15.75" customHeight="1" spans="1:17">
      <c r="A680" s="18">
        <v>673</v>
      </c>
      <c r="B680" s="32"/>
      <c r="C680" s="22" t="s">
        <v>3471</v>
      </c>
      <c r="D680" s="23" t="s">
        <v>3205</v>
      </c>
      <c r="E680" s="24"/>
      <c r="F680" s="23"/>
      <c r="G680" s="24">
        <v>1</v>
      </c>
      <c r="H680" s="25" t="s">
        <v>2353</v>
      </c>
      <c r="I680" s="26">
        <v>43306</v>
      </c>
      <c r="J680" s="26">
        <v>43306</v>
      </c>
      <c r="K680" s="27">
        <v>68112</v>
      </c>
      <c r="L680" s="28">
        <v>67572.78</v>
      </c>
      <c r="M680" s="28">
        <v>68110</v>
      </c>
      <c r="N680" s="29">
        <v>0.95</v>
      </c>
      <c r="O680" s="28">
        <v>64700</v>
      </c>
      <c r="P680" s="30"/>
      <c r="Q680" s="31" t="s">
        <v>485</v>
      </c>
    </row>
    <row r="681" ht="15.75" customHeight="1" spans="1:17">
      <c r="A681" s="18">
        <v>674</v>
      </c>
      <c r="B681" s="32"/>
      <c r="C681" s="22" t="s">
        <v>3472</v>
      </c>
      <c r="D681" s="23" t="s">
        <v>3205</v>
      </c>
      <c r="E681" s="24"/>
      <c r="F681" s="23"/>
      <c r="G681" s="24">
        <v>1</v>
      </c>
      <c r="H681" s="25" t="s">
        <v>2353</v>
      </c>
      <c r="I681" s="26">
        <v>43373</v>
      </c>
      <c r="J681" s="26">
        <v>43373</v>
      </c>
      <c r="K681" s="35">
        <v>113500</v>
      </c>
      <c r="L681" s="28">
        <v>113500</v>
      </c>
      <c r="M681" s="28">
        <v>113500</v>
      </c>
      <c r="N681" s="29">
        <v>0.96</v>
      </c>
      <c r="O681" s="28">
        <v>108960</v>
      </c>
      <c r="P681" s="30"/>
      <c r="Q681" s="31" t="s">
        <v>485</v>
      </c>
    </row>
    <row r="682" ht="15.75" customHeight="1" spans="1:17">
      <c r="A682" s="18">
        <v>675</v>
      </c>
      <c r="B682" s="32"/>
      <c r="C682" s="22" t="s">
        <v>3473</v>
      </c>
      <c r="D682" s="23" t="s">
        <v>3474</v>
      </c>
      <c r="E682" s="24"/>
      <c r="F682" s="23"/>
      <c r="G682" s="24">
        <v>1</v>
      </c>
      <c r="H682" s="25" t="s">
        <v>2981</v>
      </c>
      <c r="I682" s="26">
        <v>43373</v>
      </c>
      <c r="J682" s="26">
        <v>43373</v>
      </c>
      <c r="K682" s="27">
        <v>5160</v>
      </c>
      <c r="L682" s="28">
        <v>5160</v>
      </c>
      <c r="M682" s="28">
        <v>5160</v>
      </c>
      <c r="N682" s="29">
        <v>0.95</v>
      </c>
      <c r="O682" s="28">
        <v>4900</v>
      </c>
      <c r="P682" s="30"/>
      <c r="Q682" s="31" t="s">
        <v>485</v>
      </c>
    </row>
    <row r="683" ht="15.75" customHeight="1" spans="1:17">
      <c r="A683" s="18">
        <v>676</v>
      </c>
      <c r="B683" s="32"/>
      <c r="C683" s="22" t="s">
        <v>3475</v>
      </c>
      <c r="D683" s="23" t="s">
        <v>3200</v>
      </c>
      <c r="E683" s="24"/>
      <c r="F683" s="23"/>
      <c r="G683" s="24">
        <v>1</v>
      </c>
      <c r="H683" s="25" t="s">
        <v>2353</v>
      </c>
      <c r="I683" s="26">
        <v>41913</v>
      </c>
      <c r="J683" s="26">
        <v>41913</v>
      </c>
      <c r="K683" s="27">
        <v>995000</v>
      </c>
      <c r="L683" s="28">
        <v>809888.62</v>
      </c>
      <c r="M683" s="28">
        <v>875600</v>
      </c>
      <c r="N683" s="29">
        <v>0.68</v>
      </c>
      <c r="O683" s="28">
        <v>595410</v>
      </c>
      <c r="P683" s="30"/>
      <c r="Q683" s="31" t="s">
        <v>485</v>
      </c>
    </row>
    <row r="684" ht="15.75" customHeight="1" spans="1:17">
      <c r="A684" s="18">
        <v>677</v>
      </c>
      <c r="B684" s="32"/>
      <c r="C684" s="22" t="s">
        <v>3476</v>
      </c>
      <c r="D684" s="23" t="s">
        <v>3477</v>
      </c>
      <c r="E684" s="24"/>
      <c r="F684" s="23"/>
      <c r="G684" s="24">
        <v>1</v>
      </c>
      <c r="H684" s="25" t="s">
        <v>2353</v>
      </c>
      <c r="I684" s="26">
        <v>41913</v>
      </c>
      <c r="J684" s="26">
        <v>41913</v>
      </c>
      <c r="K684" s="27">
        <v>1613240.59</v>
      </c>
      <c r="L684" s="28">
        <v>1313110.81</v>
      </c>
      <c r="M684" s="28">
        <v>1468050</v>
      </c>
      <c r="N684" s="29">
        <v>0.68</v>
      </c>
      <c r="O684" s="28">
        <v>998270</v>
      </c>
      <c r="P684" s="30"/>
      <c r="Q684" s="31" t="s">
        <v>485</v>
      </c>
    </row>
    <row r="685" ht="15.75" customHeight="1" spans="1:17">
      <c r="A685" s="18">
        <v>678</v>
      </c>
      <c r="B685" s="32"/>
      <c r="C685" s="22" t="s">
        <v>3478</v>
      </c>
      <c r="D685" s="23" t="s">
        <v>3479</v>
      </c>
      <c r="E685" s="24"/>
      <c r="F685" s="22"/>
      <c r="G685" s="24">
        <v>1</v>
      </c>
      <c r="H685" s="25" t="s">
        <v>2486</v>
      </c>
      <c r="I685" s="26">
        <v>41913</v>
      </c>
      <c r="J685" s="26">
        <v>41913</v>
      </c>
      <c r="K685" s="27">
        <v>629164</v>
      </c>
      <c r="L685" s="28">
        <v>512113.32</v>
      </c>
      <c r="M685" s="28">
        <v>566250</v>
      </c>
      <c r="N685" s="29">
        <v>0.63</v>
      </c>
      <c r="O685" s="28">
        <v>356740</v>
      </c>
      <c r="P685" s="30"/>
      <c r="Q685" s="31" t="s">
        <v>485</v>
      </c>
    </row>
    <row r="686" ht="15.75" customHeight="1" spans="1:17">
      <c r="A686" s="18">
        <v>679</v>
      </c>
      <c r="B686" s="32"/>
      <c r="C686" s="22" t="s">
        <v>3480</v>
      </c>
      <c r="D686" s="23" t="s">
        <v>3145</v>
      </c>
      <c r="E686" s="24"/>
      <c r="F686" s="23"/>
      <c r="G686" s="24">
        <v>1</v>
      </c>
      <c r="H686" s="25" t="s">
        <v>2353</v>
      </c>
      <c r="I686" s="26">
        <v>42675</v>
      </c>
      <c r="J686" s="26">
        <v>42675</v>
      </c>
      <c r="K686" s="27">
        <v>81706</v>
      </c>
      <c r="L686" s="28">
        <v>74590.76</v>
      </c>
      <c r="M686" s="28">
        <v>74350</v>
      </c>
      <c r="N686" s="29">
        <v>0.8</v>
      </c>
      <c r="O686" s="28">
        <v>59480</v>
      </c>
      <c r="P686" s="30"/>
      <c r="Q686" s="31" t="s">
        <v>485</v>
      </c>
    </row>
    <row r="687" ht="15.75" customHeight="1" spans="1:17">
      <c r="A687" s="18">
        <v>680</v>
      </c>
      <c r="B687" s="32"/>
      <c r="C687" s="22" t="s">
        <v>3481</v>
      </c>
      <c r="D687" s="23" t="s">
        <v>3205</v>
      </c>
      <c r="E687" s="24"/>
      <c r="F687" s="23"/>
      <c r="G687" s="24">
        <v>1</v>
      </c>
      <c r="H687" s="25" t="s">
        <v>2353</v>
      </c>
      <c r="I687" s="26">
        <v>43341</v>
      </c>
      <c r="J687" s="26">
        <v>43341</v>
      </c>
      <c r="K687" s="27">
        <v>36460</v>
      </c>
      <c r="L687" s="28">
        <v>36315.68</v>
      </c>
      <c r="M687" s="28">
        <v>36460</v>
      </c>
      <c r="N687" s="29">
        <v>0.96</v>
      </c>
      <c r="O687" s="28">
        <v>35000</v>
      </c>
      <c r="P687" s="30"/>
      <c r="Q687" s="31" t="s">
        <v>485</v>
      </c>
    </row>
    <row r="688" ht="15.75" customHeight="1" spans="1:17">
      <c r="A688" s="18">
        <v>681</v>
      </c>
      <c r="B688" s="32"/>
      <c r="C688" s="22" t="s">
        <v>3482</v>
      </c>
      <c r="D688" s="23" t="s">
        <v>2416</v>
      </c>
      <c r="E688" s="24"/>
      <c r="F688" s="23"/>
      <c r="G688" s="24">
        <v>1</v>
      </c>
      <c r="H688" s="25" t="s">
        <v>551</v>
      </c>
      <c r="I688" s="26">
        <v>42036</v>
      </c>
      <c r="J688" s="26">
        <v>42036</v>
      </c>
      <c r="K688" s="27">
        <v>30000</v>
      </c>
      <c r="L688" s="28">
        <v>19787.5</v>
      </c>
      <c r="M688" s="28">
        <v>25500</v>
      </c>
      <c r="N688" s="29">
        <v>0.48</v>
      </c>
      <c r="O688" s="28">
        <v>12240</v>
      </c>
      <c r="P688" s="30"/>
      <c r="Q688" s="31" t="s">
        <v>485</v>
      </c>
    </row>
    <row r="689" ht="15.75" customHeight="1" spans="1:18">
      <c r="A689" s="18">
        <v>682</v>
      </c>
      <c r="B689" s="32"/>
      <c r="C689" s="22" t="s">
        <v>3483</v>
      </c>
      <c r="D689" s="23" t="s">
        <v>3114</v>
      </c>
      <c r="E689" s="24"/>
      <c r="F689" s="22" t="s">
        <v>3115</v>
      </c>
      <c r="G689" s="24">
        <v>1</v>
      </c>
      <c r="H689" s="25" t="s">
        <v>551</v>
      </c>
      <c r="I689" s="26">
        <v>42917</v>
      </c>
      <c r="J689" s="26">
        <v>42917</v>
      </c>
      <c r="K689" s="27">
        <v>1750</v>
      </c>
      <c r="L689" s="28">
        <v>1556.1</v>
      </c>
      <c r="M689" s="28">
        <v>1660</v>
      </c>
      <c r="N689" s="29">
        <v>0.79</v>
      </c>
      <c r="O689" s="28">
        <v>1310</v>
      </c>
      <c r="P689" s="34"/>
      <c r="Q689" s="31" t="s">
        <v>485</v>
      </c>
    </row>
    <row r="690" ht="15.75" customHeight="1" spans="1:18">
      <c r="A690" s="18">
        <v>683</v>
      </c>
      <c r="B690" s="32"/>
      <c r="C690" s="22" t="s">
        <v>3484</v>
      </c>
      <c r="D690" s="23" t="s">
        <v>3485</v>
      </c>
      <c r="E690" s="24"/>
      <c r="F690" s="22"/>
      <c r="G690" s="24">
        <v>1</v>
      </c>
      <c r="H690" s="25" t="s">
        <v>551</v>
      </c>
      <c r="I690" s="26">
        <v>42917</v>
      </c>
      <c r="J690" s="26">
        <v>42917</v>
      </c>
      <c r="K690" s="27">
        <v>1480</v>
      </c>
      <c r="L690" s="28">
        <v>1315.92</v>
      </c>
      <c r="M690" s="28">
        <v>1410</v>
      </c>
      <c r="N690" s="29">
        <v>0.79</v>
      </c>
      <c r="O690" s="28">
        <v>1110</v>
      </c>
      <c r="P690" s="34"/>
      <c r="Q690" s="31" t="s">
        <v>485</v>
      </c>
      <c r="R690" s="37"/>
    </row>
    <row r="691" ht="15.75" customHeight="1" spans="1:18">
      <c r="A691" s="18">
        <v>684</v>
      </c>
      <c r="B691" s="32"/>
      <c r="C691" s="22" t="s">
        <v>3486</v>
      </c>
      <c r="D691" s="23" t="s">
        <v>3487</v>
      </c>
      <c r="E691" s="24"/>
      <c r="F691" s="22"/>
      <c r="G691" s="24">
        <v>3</v>
      </c>
      <c r="H691" s="25" t="s">
        <v>551</v>
      </c>
      <c r="I691" s="26">
        <v>42917</v>
      </c>
      <c r="J691" s="26">
        <v>42917</v>
      </c>
      <c r="K691" s="35">
        <v>2145</v>
      </c>
      <c r="L691" s="28">
        <v>1907.28</v>
      </c>
      <c r="M691" s="28">
        <v>2040</v>
      </c>
      <c r="N691" s="29">
        <v>0.79</v>
      </c>
      <c r="O691" s="28">
        <v>1610</v>
      </c>
      <c r="P691" s="34"/>
      <c r="Q691" s="31" t="s">
        <v>485</v>
      </c>
    </row>
    <row r="692" ht="15.75" customHeight="1" spans="1:18">
      <c r="A692" s="18">
        <v>685</v>
      </c>
      <c r="B692" s="32"/>
      <c r="C692" s="22" t="s">
        <v>3488</v>
      </c>
      <c r="D692" s="23" t="s">
        <v>2419</v>
      </c>
      <c r="E692" s="24"/>
      <c r="F692" s="22"/>
      <c r="G692" s="24">
        <v>6</v>
      </c>
      <c r="H692" s="25" t="s">
        <v>551</v>
      </c>
      <c r="I692" s="26">
        <v>42917</v>
      </c>
      <c r="J692" s="26">
        <v>42917</v>
      </c>
      <c r="K692" s="27">
        <v>6930</v>
      </c>
      <c r="L692" s="28">
        <v>6161.96</v>
      </c>
      <c r="M692" s="28">
        <v>6580</v>
      </c>
      <c r="N692" s="29">
        <v>0.86</v>
      </c>
      <c r="O692" s="28">
        <v>5660</v>
      </c>
      <c r="P692" s="34"/>
      <c r="Q692" s="31" t="s">
        <v>485</v>
      </c>
    </row>
    <row r="693" ht="15.75" customHeight="1" spans="1:18">
      <c r="A693" s="18">
        <v>686</v>
      </c>
      <c r="B693" s="32"/>
      <c r="C693" s="22" t="s">
        <v>3489</v>
      </c>
      <c r="D693" s="23" t="s">
        <v>2359</v>
      </c>
      <c r="E693" s="24"/>
      <c r="F693" s="22"/>
      <c r="G693" s="24">
        <v>1</v>
      </c>
      <c r="H693" s="25" t="s">
        <v>551</v>
      </c>
      <c r="I693" s="26">
        <v>41030</v>
      </c>
      <c r="J693" s="26">
        <v>41030</v>
      </c>
      <c r="K693" s="27">
        <v>7930</v>
      </c>
      <c r="L693" s="28">
        <v>3158.72</v>
      </c>
      <c r="M693" s="28">
        <v>7220</v>
      </c>
      <c r="N693" s="29">
        <v>0.57</v>
      </c>
      <c r="O693" s="28">
        <v>4120</v>
      </c>
      <c r="P693" s="34"/>
      <c r="Q693" s="31" t="s">
        <v>485</v>
      </c>
    </row>
    <row r="694" ht="15.75" customHeight="1" spans="1:18">
      <c r="A694" s="18">
        <v>687</v>
      </c>
      <c r="B694" s="32"/>
      <c r="C694" s="22" t="s">
        <v>3490</v>
      </c>
      <c r="D694" s="23" t="s">
        <v>3491</v>
      </c>
      <c r="E694" s="24"/>
      <c r="F694" s="22" t="s">
        <v>3492</v>
      </c>
      <c r="G694" s="24">
        <v>2</v>
      </c>
      <c r="H694" s="25" t="s">
        <v>551</v>
      </c>
      <c r="I694" s="26">
        <v>41061</v>
      </c>
      <c r="J694" s="26">
        <v>41061</v>
      </c>
      <c r="K694" s="27">
        <v>19425</v>
      </c>
      <c r="L694" s="28">
        <v>7891.5</v>
      </c>
      <c r="M694" s="28">
        <v>17090</v>
      </c>
      <c r="N694" s="29">
        <v>0.32</v>
      </c>
      <c r="O694" s="28">
        <v>5470</v>
      </c>
      <c r="P694" s="34"/>
      <c r="Q694" s="31" t="s">
        <v>485</v>
      </c>
    </row>
    <row r="695" ht="15.75" customHeight="1" spans="1:18">
      <c r="A695" s="18">
        <v>688</v>
      </c>
      <c r="B695" s="32"/>
      <c r="C695" s="22" t="s">
        <v>3493</v>
      </c>
      <c r="D695" s="23" t="s">
        <v>3491</v>
      </c>
      <c r="E695" s="24"/>
      <c r="F695" s="22" t="s">
        <v>3492</v>
      </c>
      <c r="G695" s="24">
        <v>3</v>
      </c>
      <c r="H695" s="25" t="s">
        <v>551</v>
      </c>
      <c r="I695" s="26">
        <v>41944</v>
      </c>
      <c r="J695" s="26">
        <v>41944</v>
      </c>
      <c r="K695" s="27">
        <v>8250</v>
      </c>
      <c r="L695" s="28">
        <v>5245.74</v>
      </c>
      <c r="M695" s="28">
        <v>7920</v>
      </c>
      <c r="N695" s="29">
        <v>0.56</v>
      </c>
      <c r="O695" s="28">
        <v>4440</v>
      </c>
      <c r="P695" s="34"/>
      <c r="Q695" s="31" t="s">
        <v>485</v>
      </c>
    </row>
    <row r="696" ht="15.75" customHeight="1" spans="1:18">
      <c r="A696" s="18">
        <v>689</v>
      </c>
      <c r="B696" s="32"/>
      <c r="C696" s="22" t="s">
        <v>3494</v>
      </c>
      <c r="D696" s="23" t="s">
        <v>3495</v>
      </c>
      <c r="E696" s="24"/>
      <c r="F696" s="22"/>
      <c r="G696" s="24">
        <v>1</v>
      </c>
      <c r="H696" s="25" t="s">
        <v>551</v>
      </c>
      <c r="I696" s="26">
        <v>41061</v>
      </c>
      <c r="J696" s="26">
        <v>41061</v>
      </c>
      <c r="K696" s="27">
        <v>9394</v>
      </c>
      <c r="L696" s="28">
        <v>3816.25</v>
      </c>
      <c r="M696" s="28">
        <v>8270</v>
      </c>
      <c r="N696" s="29">
        <v>0.32</v>
      </c>
      <c r="O696" s="28">
        <v>2650</v>
      </c>
      <c r="P696" s="34"/>
      <c r="Q696" s="31" t="s">
        <v>485</v>
      </c>
    </row>
    <row r="697" ht="15.75" customHeight="1" spans="1:18">
      <c r="A697" s="18">
        <v>690</v>
      </c>
      <c r="B697" s="32"/>
      <c r="C697" s="22" t="s">
        <v>3496</v>
      </c>
      <c r="D697" s="23" t="s">
        <v>3497</v>
      </c>
      <c r="E697" s="24"/>
      <c r="F697" s="22"/>
      <c r="G697" s="24">
        <v>1</v>
      </c>
      <c r="H697" s="25" t="s">
        <v>551</v>
      </c>
      <c r="I697" s="26">
        <v>41061</v>
      </c>
      <c r="J697" s="26">
        <v>41061</v>
      </c>
      <c r="K697" s="27">
        <v>7600</v>
      </c>
      <c r="L697" s="28">
        <v>3087.25</v>
      </c>
      <c r="M697" s="28">
        <v>6690</v>
      </c>
      <c r="N697" s="29">
        <v>0.32</v>
      </c>
      <c r="O697" s="28">
        <v>2140</v>
      </c>
      <c r="P697" s="34"/>
      <c r="Q697" s="31" t="s">
        <v>485</v>
      </c>
    </row>
    <row r="698" ht="15.75" customHeight="1" spans="1:18">
      <c r="A698" s="18">
        <v>691</v>
      </c>
      <c r="B698" s="32"/>
      <c r="C698" s="22" t="s">
        <v>3498</v>
      </c>
      <c r="D698" s="23" t="s">
        <v>2362</v>
      </c>
      <c r="E698" s="24"/>
      <c r="F698" s="22"/>
      <c r="G698" s="24">
        <v>1</v>
      </c>
      <c r="H698" s="25" t="s">
        <v>551</v>
      </c>
      <c r="I698" s="26">
        <v>41821</v>
      </c>
      <c r="J698" s="26">
        <v>41821</v>
      </c>
      <c r="K698" s="27">
        <v>2750</v>
      </c>
      <c r="L698" s="28">
        <v>1661.5</v>
      </c>
      <c r="M698" s="28">
        <v>2640</v>
      </c>
      <c r="N698" s="29">
        <v>0.52</v>
      </c>
      <c r="O698" s="28">
        <v>1370</v>
      </c>
      <c r="P698" s="34"/>
      <c r="Q698" s="31" t="s">
        <v>485</v>
      </c>
    </row>
    <row r="699" ht="15.75" customHeight="1" spans="1:18">
      <c r="A699" s="18">
        <v>692</v>
      </c>
      <c r="B699" s="32"/>
      <c r="C699" s="22" t="s">
        <v>3499</v>
      </c>
      <c r="D699" s="23" t="s">
        <v>2434</v>
      </c>
      <c r="E699" s="24"/>
      <c r="F699" s="22"/>
      <c r="G699" s="24">
        <v>1</v>
      </c>
      <c r="H699" s="25" t="s">
        <v>551</v>
      </c>
      <c r="I699" s="26">
        <v>41852</v>
      </c>
      <c r="J699" s="26">
        <v>41852</v>
      </c>
      <c r="K699" s="27">
        <v>3100</v>
      </c>
      <c r="L699" s="28">
        <v>1897.54</v>
      </c>
      <c r="M699" s="28">
        <v>2790</v>
      </c>
      <c r="N699" s="29">
        <v>0.53</v>
      </c>
      <c r="O699" s="28">
        <v>1480</v>
      </c>
      <c r="P699" s="34"/>
      <c r="Q699" s="31" t="s">
        <v>485</v>
      </c>
    </row>
    <row r="700" ht="15.75" customHeight="1" spans="1:18">
      <c r="A700" s="18">
        <v>693</v>
      </c>
      <c r="B700" s="32"/>
      <c r="C700" s="22" t="s">
        <v>3500</v>
      </c>
      <c r="D700" s="23" t="s">
        <v>2641</v>
      </c>
      <c r="E700" s="24"/>
      <c r="F700" s="22"/>
      <c r="G700" s="24">
        <v>1</v>
      </c>
      <c r="H700" s="25" t="s">
        <v>551</v>
      </c>
      <c r="I700" s="26">
        <v>41122</v>
      </c>
      <c r="J700" s="26">
        <v>41122</v>
      </c>
      <c r="K700" s="27">
        <v>49700</v>
      </c>
      <c r="L700" s="28">
        <v>20977.42</v>
      </c>
      <c r="M700" s="28">
        <v>45230</v>
      </c>
      <c r="N700" s="29">
        <v>0.58</v>
      </c>
      <c r="O700" s="28">
        <v>26230</v>
      </c>
      <c r="P700" s="34"/>
      <c r="Q700" s="31" t="s">
        <v>485</v>
      </c>
    </row>
    <row r="701" ht="15.75" customHeight="1" spans="1:18">
      <c r="A701" s="18">
        <v>694</v>
      </c>
      <c r="B701" s="32"/>
      <c r="C701" s="22" t="s">
        <v>3501</v>
      </c>
      <c r="D701" s="23" t="s">
        <v>2641</v>
      </c>
      <c r="E701" s="24"/>
      <c r="F701" s="22"/>
      <c r="G701" s="24">
        <v>1</v>
      </c>
      <c r="H701" s="25" t="s">
        <v>551</v>
      </c>
      <c r="I701" s="26">
        <v>41122</v>
      </c>
      <c r="J701" s="26">
        <v>41122</v>
      </c>
      <c r="K701" s="27">
        <v>59500</v>
      </c>
      <c r="L701" s="28">
        <v>25114.08</v>
      </c>
      <c r="M701" s="28">
        <v>54150</v>
      </c>
      <c r="N701" s="29">
        <v>0.58</v>
      </c>
      <c r="O701" s="28">
        <v>31410</v>
      </c>
      <c r="P701" s="34"/>
      <c r="Q701" s="31" t="s">
        <v>485</v>
      </c>
    </row>
    <row r="702" ht="15.75" customHeight="1" spans="1:18">
      <c r="A702" s="18">
        <v>695</v>
      </c>
      <c r="B702" s="32"/>
      <c r="C702" s="22" t="s">
        <v>3502</v>
      </c>
      <c r="D702" s="23" t="s">
        <v>2639</v>
      </c>
      <c r="E702" s="24"/>
      <c r="F702" s="22"/>
      <c r="G702" s="24">
        <v>1</v>
      </c>
      <c r="H702" s="25" t="s">
        <v>551</v>
      </c>
      <c r="I702" s="26">
        <v>41671</v>
      </c>
      <c r="J702" s="26">
        <v>41671</v>
      </c>
      <c r="K702" s="27">
        <v>3350</v>
      </c>
      <c r="L702" s="28">
        <v>1891.4</v>
      </c>
      <c r="M702" s="28">
        <v>3050</v>
      </c>
      <c r="N702" s="29">
        <v>0.57</v>
      </c>
      <c r="O702" s="28">
        <v>1740</v>
      </c>
      <c r="P702" s="34"/>
      <c r="Q702" s="31" t="s">
        <v>485</v>
      </c>
    </row>
    <row r="703" ht="15.75" customHeight="1" spans="1:18">
      <c r="A703" s="18">
        <v>696</v>
      </c>
      <c r="B703" s="32"/>
      <c r="C703" s="22" t="s">
        <v>3503</v>
      </c>
      <c r="D703" s="22" t="s">
        <v>2394</v>
      </c>
      <c r="E703" s="24"/>
      <c r="F703" s="22"/>
      <c r="G703" s="24">
        <v>1</v>
      </c>
      <c r="H703" s="25" t="s">
        <v>626</v>
      </c>
      <c r="I703" s="26">
        <v>42309</v>
      </c>
      <c r="J703" s="26">
        <v>42309</v>
      </c>
      <c r="K703" s="35">
        <v>73700</v>
      </c>
      <c r="L703" s="28">
        <v>53862.36</v>
      </c>
      <c r="M703" s="28">
        <v>60430</v>
      </c>
      <c r="N703" s="29">
        <v>0.66</v>
      </c>
      <c r="O703" s="28">
        <v>39880</v>
      </c>
      <c r="P703" s="34"/>
      <c r="Q703" s="31" t="s">
        <v>485</v>
      </c>
    </row>
    <row r="704" ht="15.75" customHeight="1" spans="1:18">
      <c r="A704" s="18">
        <v>697</v>
      </c>
      <c r="B704" s="32"/>
      <c r="C704" s="22" t="s">
        <v>3504</v>
      </c>
      <c r="D704" s="23" t="s">
        <v>2641</v>
      </c>
      <c r="E704" s="24"/>
      <c r="F704" s="22"/>
      <c r="G704" s="24">
        <v>1</v>
      </c>
      <c r="H704" s="25" t="s">
        <v>551</v>
      </c>
      <c r="I704" s="26">
        <v>42917</v>
      </c>
      <c r="J704" s="26">
        <v>42917</v>
      </c>
      <c r="K704" s="35">
        <v>133000</v>
      </c>
      <c r="L704" s="28">
        <v>118259.12</v>
      </c>
      <c r="M704" s="28">
        <v>127680</v>
      </c>
      <c r="N704" s="29">
        <v>0.89</v>
      </c>
      <c r="O704" s="28">
        <v>113640</v>
      </c>
      <c r="P704" s="34"/>
      <c r="Q704" s="31" t="s">
        <v>485</v>
      </c>
    </row>
    <row r="705" ht="15.75" customHeight="1" spans="1:17">
      <c r="A705" s="18">
        <v>698</v>
      </c>
      <c r="B705" s="32"/>
      <c r="C705" s="22" t="s">
        <v>3505</v>
      </c>
      <c r="D705" s="23" t="s">
        <v>3506</v>
      </c>
      <c r="E705" s="24"/>
      <c r="F705" s="22"/>
      <c r="G705" s="24">
        <v>6</v>
      </c>
      <c r="H705" s="25" t="s">
        <v>551</v>
      </c>
      <c r="I705" s="26">
        <v>43009</v>
      </c>
      <c r="J705" s="26">
        <v>43009</v>
      </c>
      <c r="K705" s="27">
        <v>18600</v>
      </c>
      <c r="L705" s="28">
        <v>16980.25</v>
      </c>
      <c r="M705" s="28">
        <v>17670</v>
      </c>
      <c r="N705" s="29">
        <v>0.81</v>
      </c>
      <c r="O705" s="28">
        <v>14310</v>
      </c>
      <c r="P705" s="34"/>
      <c r="Q705" s="31" t="s">
        <v>485</v>
      </c>
    </row>
    <row r="706" ht="15.75" customHeight="1" spans="1:17">
      <c r="A706" s="18">
        <v>699</v>
      </c>
      <c r="B706" s="32"/>
      <c r="C706" s="22" t="s">
        <v>3507</v>
      </c>
      <c r="D706" s="23" t="s">
        <v>2906</v>
      </c>
      <c r="E706" s="24"/>
      <c r="F706" s="22"/>
      <c r="G706" s="24">
        <v>1</v>
      </c>
      <c r="H706" s="25" t="s">
        <v>551</v>
      </c>
      <c r="I706" s="26">
        <v>42736</v>
      </c>
      <c r="J706" s="26">
        <v>42736</v>
      </c>
      <c r="K706" s="27">
        <v>18299.25</v>
      </c>
      <c r="L706" s="28">
        <v>15401.85</v>
      </c>
      <c r="M706" s="28">
        <v>17380</v>
      </c>
      <c r="N706" s="29">
        <v>0.78</v>
      </c>
      <c r="O706" s="28">
        <v>13560</v>
      </c>
      <c r="P706" s="34"/>
      <c r="Q706" s="31" t="s">
        <v>485</v>
      </c>
    </row>
    <row r="707" ht="15.75" customHeight="1" spans="1:17">
      <c r="A707" s="18">
        <v>700</v>
      </c>
      <c r="B707" s="32"/>
      <c r="C707" s="22" t="s">
        <v>3508</v>
      </c>
      <c r="D707" s="23" t="s">
        <v>3266</v>
      </c>
      <c r="E707" s="24"/>
      <c r="F707" s="22"/>
      <c r="G707" s="24">
        <v>1</v>
      </c>
      <c r="H707" s="25" t="s">
        <v>551</v>
      </c>
      <c r="I707" s="26">
        <v>42887</v>
      </c>
      <c r="J707" s="26">
        <v>42887</v>
      </c>
      <c r="K707" s="27">
        <v>40000</v>
      </c>
      <c r="L707" s="28">
        <v>35249.95</v>
      </c>
      <c r="M707" s="28">
        <v>38000</v>
      </c>
      <c r="N707" s="29">
        <v>0.87</v>
      </c>
      <c r="O707" s="28">
        <v>33060</v>
      </c>
      <c r="P707" s="34"/>
      <c r="Q707" s="31" t="s">
        <v>485</v>
      </c>
    </row>
    <row r="708" ht="15.75" customHeight="1" spans="1:17">
      <c r="A708" s="18">
        <v>701</v>
      </c>
      <c r="B708" s="32"/>
      <c r="C708" s="22" t="s">
        <v>3509</v>
      </c>
      <c r="D708" s="23" t="s">
        <v>2596</v>
      </c>
      <c r="E708" s="24" t="s">
        <v>3510</v>
      </c>
      <c r="F708" s="22"/>
      <c r="G708" s="24">
        <v>2</v>
      </c>
      <c r="H708" s="25" t="s">
        <v>551</v>
      </c>
      <c r="I708" s="26">
        <v>43310</v>
      </c>
      <c r="J708" s="26">
        <v>43310</v>
      </c>
      <c r="K708" s="27">
        <v>5006</v>
      </c>
      <c r="L708" s="28">
        <v>4926.74</v>
      </c>
      <c r="M708" s="28">
        <v>5010</v>
      </c>
      <c r="N708" s="29">
        <v>0.94</v>
      </c>
      <c r="O708" s="28">
        <v>4710</v>
      </c>
      <c r="P708" s="34"/>
      <c r="Q708" s="31" t="s">
        <v>485</v>
      </c>
    </row>
    <row r="709" ht="15.75" customHeight="1" spans="1:17">
      <c r="A709" s="18">
        <v>702</v>
      </c>
      <c r="B709" s="32"/>
      <c r="C709" s="22" t="s">
        <v>3511</v>
      </c>
      <c r="D709" s="23" t="s">
        <v>2596</v>
      </c>
      <c r="E709" s="24" t="s">
        <v>3512</v>
      </c>
      <c r="F709" s="22"/>
      <c r="G709" s="24">
        <v>1</v>
      </c>
      <c r="H709" s="25" t="s">
        <v>551</v>
      </c>
      <c r="I709" s="26">
        <v>43310</v>
      </c>
      <c r="J709" s="26">
        <v>43310</v>
      </c>
      <c r="K709" s="36">
        <v>2091</v>
      </c>
      <c r="L709" s="28">
        <v>2057.9</v>
      </c>
      <c r="M709" s="28">
        <v>2090</v>
      </c>
      <c r="N709" s="29">
        <v>0.94</v>
      </c>
      <c r="O709" s="28">
        <v>1960</v>
      </c>
      <c r="P709" s="34"/>
      <c r="Q709" s="31" t="s">
        <v>485</v>
      </c>
    </row>
    <row r="710" ht="15.75" customHeight="1" spans="1:17">
      <c r="A710" s="18">
        <v>703</v>
      </c>
      <c r="B710" s="32"/>
      <c r="C710" s="22" t="s">
        <v>3513</v>
      </c>
      <c r="D710" s="22" t="s">
        <v>2416</v>
      </c>
      <c r="E710" s="24"/>
      <c r="F710" s="22"/>
      <c r="G710" s="24">
        <v>1</v>
      </c>
      <c r="H710" s="25" t="s">
        <v>551</v>
      </c>
      <c r="I710" s="26">
        <v>42064</v>
      </c>
      <c r="J710" s="26">
        <v>42064</v>
      </c>
      <c r="K710" s="36">
        <v>30000</v>
      </c>
      <c r="L710" s="28">
        <v>20025</v>
      </c>
      <c r="M710" s="28">
        <v>25500</v>
      </c>
      <c r="N710" s="29">
        <v>0.49</v>
      </c>
      <c r="O710" s="28">
        <v>12500</v>
      </c>
      <c r="P710" s="34"/>
      <c r="Q710" s="31" t="s">
        <v>485</v>
      </c>
    </row>
    <row r="711" ht="15.75" customHeight="1" spans="1:17">
      <c r="A711" s="18">
        <v>704</v>
      </c>
      <c r="B711" s="32"/>
      <c r="C711" s="22" t="s">
        <v>3514</v>
      </c>
      <c r="D711" s="23" t="s">
        <v>3515</v>
      </c>
      <c r="E711" s="24" t="s">
        <v>2474</v>
      </c>
      <c r="F711" s="23"/>
      <c r="G711" s="24">
        <v>1</v>
      </c>
      <c r="H711" s="25" t="s">
        <v>2353</v>
      </c>
      <c r="I711" s="26">
        <v>42309</v>
      </c>
      <c r="J711" s="26">
        <v>42309</v>
      </c>
      <c r="K711" s="36">
        <v>488022</v>
      </c>
      <c r="L711" s="28">
        <v>356662.66</v>
      </c>
      <c r="M711" s="28">
        <v>453860</v>
      </c>
      <c r="N711" s="29">
        <v>0.66</v>
      </c>
      <c r="O711" s="28">
        <v>299550</v>
      </c>
      <c r="P711" s="34"/>
      <c r="Q711" s="31" t="s">
        <v>485</v>
      </c>
    </row>
    <row r="712" ht="15.75" customHeight="1" spans="1:17">
      <c r="A712" s="18">
        <v>705</v>
      </c>
      <c r="B712" s="32"/>
      <c r="C712" s="22" t="s">
        <v>3516</v>
      </c>
      <c r="D712" s="23" t="s">
        <v>2416</v>
      </c>
      <c r="E712" s="24"/>
      <c r="F712" s="22"/>
      <c r="G712" s="24">
        <v>1</v>
      </c>
      <c r="H712" s="25" t="s">
        <v>551</v>
      </c>
      <c r="I712" s="26">
        <v>42125</v>
      </c>
      <c r="J712" s="26">
        <v>42125</v>
      </c>
      <c r="K712" s="36">
        <v>30000</v>
      </c>
      <c r="L712" s="28">
        <v>20500</v>
      </c>
      <c r="M712" s="28">
        <v>25500</v>
      </c>
      <c r="N712" s="29">
        <v>0.51</v>
      </c>
      <c r="O712" s="28">
        <v>13010</v>
      </c>
      <c r="P712" s="34"/>
      <c r="Q712" s="31" t="s">
        <v>485</v>
      </c>
    </row>
    <row r="713" ht="15.75" customHeight="1" spans="1:17">
      <c r="A713" s="18">
        <v>706</v>
      </c>
      <c r="B713" s="32"/>
      <c r="C713" s="22" t="s">
        <v>3517</v>
      </c>
      <c r="D713" s="22" t="s">
        <v>3370</v>
      </c>
      <c r="E713" s="24"/>
      <c r="F713" s="22"/>
      <c r="G713" s="24">
        <v>1</v>
      </c>
      <c r="H713" s="25" t="s">
        <v>551</v>
      </c>
      <c r="I713" s="26">
        <v>42491</v>
      </c>
      <c r="J713" s="26">
        <v>42491</v>
      </c>
      <c r="K713" s="36">
        <v>35800</v>
      </c>
      <c r="L713" s="28">
        <v>27864.35</v>
      </c>
      <c r="M713" s="28">
        <v>32220</v>
      </c>
      <c r="N713" s="29">
        <v>0.64</v>
      </c>
      <c r="O713" s="28">
        <v>20620</v>
      </c>
      <c r="P713" s="34"/>
      <c r="Q713" s="31" t="s">
        <v>485</v>
      </c>
    </row>
    <row r="714" ht="15.75" customHeight="1" spans="1:17">
      <c r="A714" s="18">
        <v>707</v>
      </c>
      <c r="B714" s="32"/>
      <c r="C714" s="22" t="s">
        <v>3518</v>
      </c>
      <c r="D714" s="22" t="s">
        <v>3360</v>
      </c>
      <c r="E714" s="24"/>
      <c r="F714" s="22"/>
      <c r="G714" s="24">
        <v>4</v>
      </c>
      <c r="H714" s="25" t="s">
        <v>626</v>
      </c>
      <c r="I714" s="26">
        <v>40513</v>
      </c>
      <c r="J714" s="26">
        <v>40513</v>
      </c>
      <c r="K714" s="27">
        <v>42800</v>
      </c>
      <c r="L714" s="28">
        <v>11288.81</v>
      </c>
      <c r="M714" s="28">
        <v>36380</v>
      </c>
      <c r="N714" s="29">
        <v>0.41</v>
      </c>
      <c r="O714" s="28">
        <v>14920</v>
      </c>
      <c r="P714" s="34"/>
      <c r="Q714" s="31" t="s">
        <v>485</v>
      </c>
    </row>
    <row r="715" ht="15.75" customHeight="1" spans="1:17">
      <c r="A715" s="18">
        <v>708</v>
      </c>
      <c r="B715" s="32"/>
      <c r="C715" s="22" t="s">
        <v>3519</v>
      </c>
      <c r="D715" s="22" t="s">
        <v>3360</v>
      </c>
      <c r="E715" s="24"/>
      <c r="F715" s="22"/>
      <c r="G715" s="24">
        <v>3</v>
      </c>
      <c r="H715" s="25" t="s">
        <v>626</v>
      </c>
      <c r="I715" s="26">
        <v>40148</v>
      </c>
      <c r="J715" s="26">
        <v>40148</v>
      </c>
      <c r="K715" s="27">
        <v>42000</v>
      </c>
      <c r="L715" s="28">
        <v>7087.5</v>
      </c>
      <c r="M715" s="28">
        <v>34860</v>
      </c>
      <c r="N715" s="29">
        <v>0.34</v>
      </c>
      <c r="O715" s="28">
        <v>11850</v>
      </c>
      <c r="P715" s="34"/>
      <c r="Q715" s="31" t="s">
        <v>485</v>
      </c>
    </row>
    <row r="716" ht="15.75" customHeight="1" spans="1:17">
      <c r="A716" s="18">
        <v>709</v>
      </c>
      <c r="B716" s="32"/>
      <c r="C716" s="22" t="s">
        <v>3520</v>
      </c>
      <c r="D716" s="22" t="s">
        <v>3360</v>
      </c>
      <c r="E716" s="24"/>
      <c r="F716" s="22"/>
      <c r="G716" s="24">
        <v>1</v>
      </c>
      <c r="H716" s="25" t="s">
        <v>626</v>
      </c>
      <c r="I716" s="26">
        <v>42370</v>
      </c>
      <c r="J716" s="26">
        <v>42370</v>
      </c>
      <c r="K716" s="27">
        <v>30262.4</v>
      </c>
      <c r="L716" s="28">
        <v>22595.84</v>
      </c>
      <c r="M716" s="28">
        <v>28750</v>
      </c>
      <c r="N716" s="29">
        <v>0.77</v>
      </c>
      <c r="O716" s="28">
        <v>22140</v>
      </c>
      <c r="P716" s="34"/>
      <c r="Q716" s="31" t="s">
        <v>485</v>
      </c>
    </row>
    <row r="717" ht="15.75" customHeight="1" spans="1:17">
      <c r="A717" s="18">
        <v>710</v>
      </c>
      <c r="B717" s="32"/>
      <c r="C717" s="22" t="s">
        <v>3521</v>
      </c>
      <c r="D717" s="23" t="s">
        <v>2421</v>
      </c>
      <c r="E717" s="24"/>
      <c r="F717" s="22"/>
      <c r="G717" s="24">
        <v>1</v>
      </c>
      <c r="H717" s="25" t="s">
        <v>551</v>
      </c>
      <c r="I717" s="26">
        <v>42583</v>
      </c>
      <c r="J717" s="26">
        <v>42583</v>
      </c>
      <c r="K717" s="27">
        <v>34800</v>
      </c>
      <c r="L717" s="28">
        <v>27912.5</v>
      </c>
      <c r="M717" s="28">
        <v>31320</v>
      </c>
      <c r="N717" s="29">
        <v>0.66</v>
      </c>
      <c r="O717" s="28">
        <v>20670</v>
      </c>
      <c r="P717" s="34"/>
      <c r="Q717" s="31" t="s">
        <v>485</v>
      </c>
    </row>
    <row r="718" ht="15.75" customHeight="1" spans="1:17">
      <c r="A718" s="18">
        <v>711</v>
      </c>
      <c r="B718" s="32"/>
      <c r="C718" s="22" t="s">
        <v>3522</v>
      </c>
      <c r="D718" s="22" t="s">
        <v>3145</v>
      </c>
      <c r="E718" s="22"/>
      <c r="F718" s="22"/>
      <c r="G718" s="24">
        <v>1</v>
      </c>
      <c r="H718" s="25" t="s">
        <v>2353</v>
      </c>
      <c r="I718" s="26">
        <v>42614</v>
      </c>
      <c r="J718" s="26">
        <v>42614</v>
      </c>
      <c r="K718" s="27">
        <v>122000</v>
      </c>
      <c r="L718" s="28">
        <v>98820.08</v>
      </c>
      <c r="M718" s="28">
        <v>111020</v>
      </c>
      <c r="N718" s="29">
        <v>0.78</v>
      </c>
      <c r="O718" s="28">
        <v>86600</v>
      </c>
      <c r="P718" s="34"/>
      <c r="Q718" s="31" t="s">
        <v>485</v>
      </c>
    </row>
    <row r="719" ht="15.75" customHeight="1" spans="1:17">
      <c r="A719" s="18">
        <v>712</v>
      </c>
      <c r="B719" s="32"/>
      <c r="C719" s="22" t="s">
        <v>3523</v>
      </c>
      <c r="D719" s="22" t="s">
        <v>2723</v>
      </c>
      <c r="E719" s="22"/>
      <c r="F719" s="22"/>
      <c r="G719" s="24">
        <v>1</v>
      </c>
      <c r="H719" s="25" t="s">
        <v>551</v>
      </c>
      <c r="I719" s="26">
        <v>42856</v>
      </c>
      <c r="J719" s="26">
        <v>42856</v>
      </c>
      <c r="K719" s="27">
        <v>11760</v>
      </c>
      <c r="L719" s="28">
        <v>8780.8</v>
      </c>
      <c r="M719" s="28">
        <v>11410</v>
      </c>
      <c r="N719" s="29">
        <v>0.84</v>
      </c>
      <c r="O719" s="28">
        <v>9580</v>
      </c>
      <c r="P719" s="34"/>
      <c r="Q719" s="31" t="s">
        <v>485</v>
      </c>
    </row>
    <row r="720" ht="15.75" customHeight="1" spans="1:17">
      <c r="A720" s="18">
        <v>713</v>
      </c>
      <c r="B720" s="32"/>
      <c r="C720" s="22" t="s">
        <v>3524</v>
      </c>
      <c r="D720" s="22" t="s">
        <v>3525</v>
      </c>
      <c r="E720" s="22"/>
      <c r="F720" s="22"/>
      <c r="G720" s="24">
        <v>1</v>
      </c>
      <c r="H720" s="25" t="s">
        <v>551</v>
      </c>
      <c r="I720" s="26">
        <v>42979</v>
      </c>
      <c r="J720" s="26">
        <v>42979</v>
      </c>
      <c r="K720" s="27">
        <v>3650</v>
      </c>
      <c r="L720" s="28">
        <v>2956.57</v>
      </c>
      <c r="M720" s="28">
        <v>3470</v>
      </c>
      <c r="N720" s="29">
        <v>0.8</v>
      </c>
      <c r="O720" s="28">
        <v>2780</v>
      </c>
      <c r="P720" s="34"/>
      <c r="Q720" s="31" t="s">
        <v>485</v>
      </c>
    </row>
    <row r="721" ht="15.75" customHeight="1" spans="1:17">
      <c r="A721" s="18">
        <v>714</v>
      </c>
      <c r="B721" s="32"/>
      <c r="C721" s="22" t="s">
        <v>3526</v>
      </c>
      <c r="D721" s="22" t="s">
        <v>3527</v>
      </c>
      <c r="E721" s="22"/>
      <c r="F721" s="22" t="s">
        <v>2459</v>
      </c>
      <c r="G721" s="24">
        <v>1</v>
      </c>
      <c r="H721" s="25" t="s">
        <v>551</v>
      </c>
      <c r="I721" s="26">
        <v>43367</v>
      </c>
      <c r="J721" s="26">
        <v>43367</v>
      </c>
      <c r="K721" s="27">
        <v>3762</v>
      </c>
      <c r="L721" s="28">
        <v>3762</v>
      </c>
      <c r="M721" s="28">
        <v>3760</v>
      </c>
      <c r="N721" s="29">
        <v>0.94</v>
      </c>
      <c r="O721" s="28">
        <v>3530</v>
      </c>
      <c r="P721" s="34"/>
      <c r="Q721" s="31" t="s">
        <v>485</v>
      </c>
    </row>
    <row r="722" ht="15.75" customHeight="1" spans="1:17">
      <c r="A722" s="18">
        <v>715</v>
      </c>
      <c r="B722" s="32"/>
      <c r="C722" s="22" t="s">
        <v>3528</v>
      </c>
      <c r="D722" s="22" t="s">
        <v>3529</v>
      </c>
      <c r="E722" s="22"/>
      <c r="F722" s="22"/>
      <c r="G722" s="24">
        <v>1</v>
      </c>
      <c r="H722" s="25" t="s">
        <v>551</v>
      </c>
      <c r="I722" s="26">
        <v>43040</v>
      </c>
      <c r="J722" s="26">
        <v>43040</v>
      </c>
      <c r="K722" s="27">
        <v>4200</v>
      </c>
      <c r="L722" s="28">
        <v>3535</v>
      </c>
      <c r="M722" s="28">
        <v>4070</v>
      </c>
      <c r="N722" s="29">
        <v>0.88</v>
      </c>
      <c r="O722" s="28">
        <v>3580</v>
      </c>
      <c r="P722" s="34"/>
      <c r="Q722" s="31" t="s">
        <v>485</v>
      </c>
    </row>
    <row r="723" ht="15.75" customHeight="1" spans="1:17">
      <c r="A723" s="18">
        <v>716</v>
      </c>
      <c r="B723" s="32"/>
      <c r="C723" s="22" t="s">
        <v>3530</v>
      </c>
      <c r="D723" s="22" t="s">
        <v>3525</v>
      </c>
      <c r="E723" s="22"/>
      <c r="F723" s="22"/>
      <c r="G723" s="24">
        <v>1</v>
      </c>
      <c r="H723" s="25" t="s">
        <v>551</v>
      </c>
      <c r="I723" s="26">
        <v>43009</v>
      </c>
      <c r="J723" s="26">
        <v>43009</v>
      </c>
      <c r="K723" s="27">
        <v>3650</v>
      </c>
      <c r="L723" s="28">
        <v>3014.31</v>
      </c>
      <c r="M723" s="28">
        <v>3470</v>
      </c>
      <c r="N723" s="29">
        <v>0.81</v>
      </c>
      <c r="O723" s="28">
        <v>2810</v>
      </c>
      <c r="P723" s="34"/>
      <c r="Q723" s="31" t="s">
        <v>485</v>
      </c>
    </row>
    <row r="724" ht="15.75" customHeight="1" spans="1:17">
      <c r="A724" s="18">
        <v>717</v>
      </c>
      <c r="B724" s="32"/>
      <c r="C724" s="22" t="s">
        <v>3531</v>
      </c>
      <c r="D724" s="22" t="s">
        <v>3527</v>
      </c>
      <c r="E724" s="22"/>
      <c r="F724" s="22" t="s">
        <v>2459</v>
      </c>
      <c r="G724" s="24">
        <v>3</v>
      </c>
      <c r="H724" s="25" t="s">
        <v>551</v>
      </c>
      <c r="I724" s="26">
        <v>43367</v>
      </c>
      <c r="J724" s="26">
        <v>43367</v>
      </c>
      <c r="K724" s="27">
        <v>11286</v>
      </c>
      <c r="L724" s="28">
        <v>11286</v>
      </c>
      <c r="M724" s="28">
        <v>11290</v>
      </c>
      <c r="N724" s="29">
        <v>0.94</v>
      </c>
      <c r="O724" s="28">
        <v>10610</v>
      </c>
      <c r="P724" s="34"/>
      <c r="Q724" s="31" t="s">
        <v>485</v>
      </c>
    </row>
    <row r="725" ht="15.75" customHeight="1" spans="1:17">
      <c r="A725" s="18">
        <v>718</v>
      </c>
      <c r="B725" s="32"/>
      <c r="C725" s="22" t="s">
        <v>3532</v>
      </c>
      <c r="D725" s="22" t="s">
        <v>3525</v>
      </c>
      <c r="E725" s="22"/>
      <c r="F725" s="22"/>
      <c r="G725" s="24">
        <v>1</v>
      </c>
      <c r="H725" s="25" t="s">
        <v>551</v>
      </c>
      <c r="I725" s="26">
        <v>43009</v>
      </c>
      <c r="J725" s="26">
        <v>43009</v>
      </c>
      <c r="K725" s="27">
        <v>3300</v>
      </c>
      <c r="L725" s="28">
        <v>2725.25</v>
      </c>
      <c r="M725" s="28">
        <v>3140</v>
      </c>
      <c r="N725" s="29">
        <v>0.81</v>
      </c>
      <c r="O725" s="28">
        <v>2540</v>
      </c>
      <c r="P725" s="34"/>
      <c r="Q725" s="31" t="s">
        <v>485</v>
      </c>
    </row>
    <row r="726" ht="15.75" customHeight="1" spans="1:17">
      <c r="A726" s="18">
        <v>719</v>
      </c>
      <c r="B726" s="32"/>
      <c r="C726" s="22" t="s">
        <v>3533</v>
      </c>
      <c r="D726" s="22" t="s">
        <v>3525</v>
      </c>
      <c r="E726" s="22"/>
      <c r="F726" s="22"/>
      <c r="G726" s="24">
        <v>2</v>
      </c>
      <c r="H726" s="25" t="s">
        <v>551</v>
      </c>
      <c r="I726" s="26">
        <v>42979</v>
      </c>
      <c r="J726" s="26">
        <v>42979</v>
      </c>
      <c r="K726" s="27">
        <v>7300</v>
      </c>
      <c r="L726" s="28">
        <v>5913.09</v>
      </c>
      <c r="M726" s="28">
        <v>6940</v>
      </c>
      <c r="N726" s="29">
        <v>0.8</v>
      </c>
      <c r="O726" s="28">
        <v>5550</v>
      </c>
      <c r="P726" s="34"/>
      <c r="Q726" s="31" t="s">
        <v>485</v>
      </c>
    </row>
    <row r="727" ht="15.75" customHeight="1" spans="1:17">
      <c r="A727" s="18">
        <v>720</v>
      </c>
      <c r="B727" s="32"/>
      <c r="C727" s="22" t="s">
        <v>3534</v>
      </c>
      <c r="D727" s="22" t="s">
        <v>2421</v>
      </c>
      <c r="E727" s="22"/>
      <c r="F727" s="22"/>
      <c r="G727" s="24">
        <v>3</v>
      </c>
      <c r="H727" s="25" t="s">
        <v>551</v>
      </c>
      <c r="I727" s="26">
        <v>43009</v>
      </c>
      <c r="J727" s="26">
        <v>43009</v>
      </c>
      <c r="K727" s="36">
        <v>6450</v>
      </c>
      <c r="L727" s="28">
        <v>5326.57</v>
      </c>
      <c r="M727" s="28">
        <v>6130</v>
      </c>
      <c r="N727" s="29">
        <v>0.81</v>
      </c>
      <c r="O727" s="28">
        <v>4970</v>
      </c>
      <c r="P727" s="34"/>
      <c r="Q727" s="31" t="s">
        <v>485</v>
      </c>
    </row>
    <row r="728" ht="15.75" customHeight="1" spans="1:17">
      <c r="A728" s="18">
        <v>721</v>
      </c>
      <c r="B728" s="32"/>
      <c r="C728" s="22" t="s">
        <v>3535</v>
      </c>
      <c r="D728" s="22" t="s">
        <v>3536</v>
      </c>
      <c r="E728" s="22"/>
      <c r="F728" s="22"/>
      <c r="G728" s="24">
        <v>1</v>
      </c>
      <c r="H728" s="25" t="s">
        <v>941</v>
      </c>
      <c r="I728" s="26">
        <v>42522</v>
      </c>
      <c r="J728" s="26">
        <v>42522</v>
      </c>
      <c r="K728" s="36">
        <v>58280</v>
      </c>
      <c r="L728" s="28">
        <v>52051.37</v>
      </c>
      <c r="M728" s="28">
        <v>55370</v>
      </c>
      <c r="N728" s="29">
        <v>0.8</v>
      </c>
      <c r="O728" s="28">
        <v>44300</v>
      </c>
      <c r="P728" s="34"/>
      <c r="Q728" s="31" t="s">
        <v>485</v>
      </c>
    </row>
    <row r="729" ht="15.75" customHeight="1" spans="1:17">
      <c r="A729" s="18">
        <v>722</v>
      </c>
      <c r="B729" s="32"/>
      <c r="C729" s="22" t="s">
        <v>3537</v>
      </c>
      <c r="D729" s="22" t="s">
        <v>3538</v>
      </c>
      <c r="E729" s="22"/>
      <c r="F729" s="22"/>
      <c r="G729" s="24">
        <v>1</v>
      </c>
      <c r="H729" s="25" t="s">
        <v>2353</v>
      </c>
      <c r="I729" s="26">
        <v>42826</v>
      </c>
      <c r="J729" s="26">
        <v>42826</v>
      </c>
      <c r="K729" s="36">
        <v>13570</v>
      </c>
      <c r="L729" s="28">
        <v>11743.69</v>
      </c>
      <c r="M729" s="28">
        <v>12890</v>
      </c>
      <c r="N729" s="29">
        <v>0.75</v>
      </c>
      <c r="O729" s="28">
        <v>9670</v>
      </c>
      <c r="P729" s="34"/>
      <c r="Q729" s="31" t="s">
        <v>485</v>
      </c>
    </row>
    <row r="730" ht="15.75" customHeight="1" spans="1:17">
      <c r="A730" s="18">
        <v>723</v>
      </c>
      <c r="B730" s="32"/>
      <c r="C730" s="22" t="s">
        <v>3539</v>
      </c>
      <c r="D730" s="22" t="s">
        <v>2442</v>
      </c>
      <c r="E730" s="22"/>
      <c r="F730" s="22"/>
      <c r="G730" s="24">
        <v>2</v>
      </c>
      <c r="H730" s="25" t="s">
        <v>551</v>
      </c>
      <c r="I730" s="26">
        <v>43070</v>
      </c>
      <c r="J730" s="26">
        <v>43070</v>
      </c>
      <c r="K730" s="36">
        <v>8200</v>
      </c>
      <c r="L730" s="28">
        <v>7615.72</v>
      </c>
      <c r="M730" s="28">
        <v>7950</v>
      </c>
      <c r="N730" s="29">
        <v>0.89</v>
      </c>
      <c r="O730" s="28">
        <v>7080</v>
      </c>
      <c r="P730" s="34"/>
      <c r="Q730" s="31" t="s">
        <v>485</v>
      </c>
    </row>
    <row r="731" ht="15.75" customHeight="1" spans="1:17">
      <c r="A731" s="18">
        <v>724</v>
      </c>
      <c r="B731" s="32"/>
      <c r="C731" s="22" t="s">
        <v>3540</v>
      </c>
      <c r="D731" s="22" t="s">
        <v>3527</v>
      </c>
      <c r="E731" s="22"/>
      <c r="F731" s="22" t="s">
        <v>2459</v>
      </c>
      <c r="G731" s="24">
        <v>1</v>
      </c>
      <c r="H731" s="25" t="s">
        <v>551</v>
      </c>
      <c r="I731" s="26">
        <v>43227</v>
      </c>
      <c r="J731" s="26">
        <v>43227</v>
      </c>
      <c r="K731" s="36">
        <v>3762</v>
      </c>
      <c r="L731" s="28">
        <v>3642.88</v>
      </c>
      <c r="M731" s="28">
        <v>3760</v>
      </c>
      <c r="N731" s="29">
        <v>0.89</v>
      </c>
      <c r="O731" s="28">
        <v>3350</v>
      </c>
      <c r="P731" s="34"/>
      <c r="Q731" s="31" t="s">
        <v>485</v>
      </c>
    </row>
    <row r="732" ht="15.75" customHeight="1" spans="1:17">
      <c r="A732" s="18">
        <v>725</v>
      </c>
      <c r="B732" s="32"/>
      <c r="C732" s="22" t="s">
        <v>3541</v>
      </c>
      <c r="D732" s="22" t="s">
        <v>3542</v>
      </c>
      <c r="E732" s="22"/>
      <c r="F732" s="22"/>
      <c r="G732" s="24">
        <v>23</v>
      </c>
      <c r="H732" s="25" t="s">
        <v>626</v>
      </c>
      <c r="I732" s="26">
        <v>43243</v>
      </c>
      <c r="J732" s="26">
        <v>43243</v>
      </c>
      <c r="K732" s="27">
        <v>15275</v>
      </c>
      <c r="L732" s="28">
        <v>8019.39</v>
      </c>
      <c r="M732" s="28">
        <v>15270</v>
      </c>
      <c r="N732" s="29">
        <v>0.91</v>
      </c>
      <c r="O732" s="28">
        <v>13900</v>
      </c>
      <c r="P732" s="34"/>
      <c r="Q732" s="31" t="s">
        <v>485</v>
      </c>
    </row>
    <row r="733" ht="15.75" customHeight="1" spans="1:17">
      <c r="A733" s="18">
        <v>726</v>
      </c>
      <c r="B733" s="32"/>
      <c r="C733" s="22" t="s">
        <v>3543</v>
      </c>
      <c r="D733" s="22" t="s">
        <v>2641</v>
      </c>
      <c r="E733" s="22"/>
      <c r="F733" s="22"/>
      <c r="G733" s="24">
        <v>1</v>
      </c>
      <c r="H733" s="25" t="s">
        <v>551</v>
      </c>
      <c r="I733" s="26">
        <v>42979</v>
      </c>
      <c r="J733" s="26">
        <v>42979</v>
      </c>
      <c r="K733" s="27">
        <v>505000</v>
      </c>
      <c r="L733" s="28">
        <v>457024.96</v>
      </c>
      <c r="M733" s="28">
        <v>484800</v>
      </c>
      <c r="N733" s="29">
        <v>0.9</v>
      </c>
      <c r="O733" s="28">
        <v>436320</v>
      </c>
      <c r="P733" s="34"/>
      <c r="Q733" s="31" t="s">
        <v>485</v>
      </c>
    </row>
    <row r="734" ht="15.75" customHeight="1" spans="1:17">
      <c r="A734" s="18">
        <v>727</v>
      </c>
      <c r="B734" s="32"/>
      <c r="C734" s="22" t="s">
        <v>3544</v>
      </c>
      <c r="D734" s="22" t="s">
        <v>3545</v>
      </c>
      <c r="E734" s="22"/>
      <c r="F734" s="22"/>
      <c r="G734" s="24">
        <v>2</v>
      </c>
      <c r="H734" s="25" t="s">
        <v>626</v>
      </c>
      <c r="I734" s="26">
        <v>43070</v>
      </c>
      <c r="J734" s="26">
        <v>43070</v>
      </c>
      <c r="K734" s="27">
        <v>9200</v>
      </c>
      <c r="L734" s="28">
        <v>8544.53</v>
      </c>
      <c r="M734" s="28">
        <v>8740</v>
      </c>
      <c r="N734" s="29">
        <v>0.84</v>
      </c>
      <c r="O734" s="28">
        <v>7340</v>
      </c>
      <c r="P734" s="34"/>
      <c r="Q734" s="31" t="s">
        <v>485</v>
      </c>
    </row>
    <row r="735" ht="15.75" customHeight="1" spans="1:17">
      <c r="A735" s="18">
        <v>728</v>
      </c>
      <c r="B735" s="32"/>
      <c r="C735" s="22" t="s">
        <v>3546</v>
      </c>
      <c r="D735" s="22" t="s">
        <v>2449</v>
      </c>
      <c r="E735" s="22"/>
      <c r="F735" s="22"/>
      <c r="G735" s="24">
        <v>1</v>
      </c>
      <c r="H735" s="25" t="s">
        <v>551</v>
      </c>
      <c r="I735" s="26">
        <v>43126</v>
      </c>
      <c r="J735" s="26">
        <v>43126</v>
      </c>
      <c r="K735" s="27">
        <v>1798</v>
      </c>
      <c r="L735" s="28">
        <v>1570.24</v>
      </c>
      <c r="M735" s="28">
        <v>1800</v>
      </c>
      <c r="N735" s="29">
        <v>0.88</v>
      </c>
      <c r="O735" s="28">
        <v>1580</v>
      </c>
      <c r="P735" s="34"/>
      <c r="Q735" s="31" t="s">
        <v>485</v>
      </c>
    </row>
    <row r="736" ht="15.75" customHeight="1" spans="1:17">
      <c r="A736" s="18">
        <v>729</v>
      </c>
      <c r="B736" s="32"/>
      <c r="C736" s="22" t="s">
        <v>3547</v>
      </c>
      <c r="D736" s="22" t="s">
        <v>3548</v>
      </c>
      <c r="E736" s="22" t="s">
        <v>3549</v>
      </c>
      <c r="F736" s="22"/>
      <c r="G736" s="24">
        <v>1</v>
      </c>
      <c r="H736" s="25" t="s">
        <v>551</v>
      </c>
      <c r="I736" s="26">
        <v>43154</v>
      </c>
      <c r="J736" s="26">
        <v>43154</v>
      </c>
      <c r="K736" s="27">
        <v>170000</v>
      </c>
      <c r="L736" s="28">
        <v>160579.19</v>
      </c>
      <c r="M736" s="28">
        <v>170000</v>
      </c>
      <c r="N736" s="29">
        <v>0.93</v>
      </c>
      <c r="O736" s="28">
        <v>158100</v>
      </c>
      <c r="P736" s="34"/>
      <c r="Q736" s="31" t="s">
        <v>485</v>
      </c>
    </row>
    <row r="737" ht="15.75" customHeight="1" spans="1:17">
      <c r="A737" s="18">
        <v>730</v>
      </c>
      <c r="B737" s="32"/>
      <c r="C737" s="22" t="s">
        <v>3550</v>
      </c>
      <c r="D737" s="22" t="s">
        <v>2449</v>
      </c>
      <c r="E737" s="22" t="s">
        <v>2880</v>
      </c>
      <c r="F737" s="22"/>
      <c r="G737" s="24">
        <v>1</v>
      </c>
      <c r="H737" s="25" t="s">
        <v>551</v>
      </c>
      <c r="I737" s="26">
        <v>43214</v>
      </c>
      <c r="J737" s="26">
        <v>43214</v>
      </c>
      <c r="K737" s="27">
        <v>1950</v>
      </c>
      <c r="L737" s="28">
        <v>1872.8</v>
      </c>
      <c r="M737" s="28">
        <v>1950</v>
      </c>
      <c r="N737" s="29">
        <v>0.91</v>
      </c>
      <c r="O737" s="28">
        <v>1770</v>
      </c>
      <c r="P737" s="34"/>
      <c r="Q737" s="31" t="s">
        <v>485</v>
      </c>
    </row>
    <row r="738" ht="15.75" customHeight="1" spans="1:17">
      <c r="A738" s="18">
        <v>731</v>
      </c>
      <c r="B738" s="32"/>
      <c r="C738" s="22" t="s">
        <v>3551</v>
      </c>
      <c r="D738" s="22" t="s">
        <v>3552</v>
      </c>
      <c r="E738" s="22"/>
      <c r="F738" s="22"/>
      <c r="G738" s="24">
        <v>1</v>
      </c>
      <c r="H738" s="25" t="s">
        <v>551</v>
      </c>
      <c r="I738" s="26">
        <v>43214</v>
      </c>
      <c r="J738" s="26">
        <v>43214</v>
      </c>
      <c r="K738" s="27">
        <v>4095</v>
      </c>
      <c r="L738" s="28">
        <v>3932.9</v>
      </c>
      <c r="M738" s="28">
        <v>4100</v>
      </c>
      <c r="N738" s="29">
        <v>0.91</v>
      </c>
      <c r="O738" s="28">
        <v>3730</v>
      </c>
      <c r="P738" s="34"/>
      <c r="Q738" s="31" t="s">
        <v>485</v>
      </c>
    </row>
    <row r="739" ht="15.75" customHeight="1" spans="1:17">
      <c r="A739" s="18">
        <v>732</v>
      </c>
      <c r="B739" s="32"/>
      <c r="C739" s="22" t="s">
        <v>3553</v>
      </c>
      <c r="D739" s="23" t="s">
        <v>2449</v>
      </c>
      <c r="E739" s="22" t="s">
        <v>3554</v>
      </c>
      <c r="F739" s="22"/>
      <c r="G739" s="24">
        <v>1</v>
      </c>
      <c r="H739" s="25" t="s">
        <v>551</v>
      </c>
      <c r="I739" s="26">
        <v>43214</v>
      </c>
      <c r="J739" s="26">
        <v>43214</v>
      </c>
      <c r="K739" s="27">
        <v>3828</v>
      </c>
      <c r="L739" s="28">
        <v>3676.45</v>
      </c>
      <c r="M739" s="28">
        <v>3830</v>
      </c>
      <c r="N739" s="29">
        <v>0.91</v>
      </c>
      <c r="O739" s="28">
        <v>3490</v>
      </c>
      <c r="P739" s="34"/>
      <c r="Q739" s="31" t="s">
        <v>485</v>
      </c>
    </row>
    <row r="740" ht="15.75" customHeight="1" spans="1:17">
      <c r="A740" s="18">
        <v>733</v>
      </c>
      <c r="B740" s="32"/>
      <c r="C740" s="22" t="s">
        <v>3555</v>
      </c>
      <c r="D740" s="22" t="s">
        <v>3556</v>
      </c>
      <c r="E740" s="22" t="s">
        <v>3557</v>
      </c>
      <c r="F740" s="22"/>
      <c r="G740" s="24">
        <v>3</v>
      </c>
      <c r="H740" s="25" t="s">
        <v>551</v>
      </c>
      <c r="I740" s="26">
        <v>43214</v>
      </c>
      <c r="J740" s="26">
        <v>43214</v>
      </c>
      <c r="K740" s="27">
        <v>8214</v>
      </c>
      <c r="L740" s="28">
        <v>7888.85</v>
      </c>
      <c r="M740" s="28">
        <v>8210</v>
      </c>
      <c r="N740" s="29">
        <v>0.91</v>
      </c>
      <c r="O740" s="28">
        <v>7470</v>
      </c>
      <c r="P740" s="34"/>
      <c r="Q740" s="31" t="s">
        <v>485</v>
      </c>
    </row>
    <row r="741" ht="15.75" customHeight="1" spans="1:17">
      <c r="A741" s="18">
        <v>734</v>
      </c>
      <c r="B741" s="32"/>
      <c r="C741" s="22" t="s">
        <v>3558</v>
      </c>
      <c r="D741" s="22" t="s">
        <v>2927</v>
      </c>
      <c r="E741" s="24" t="s">
        <v>3559</v>
      </c>
      <c r="F741" s="23"/>
      <c r="G741" s="24">
        <v>16</v>
      </c>
      <c r="H741" s="25" t="s">
        <v>551</v>
      </c>
      <c r="I741" s="26">
        <v>43234</v>
      </c>
      <c r="J741" s="26">
        <v>43234</v>
      </c>
      <c r="K741" s="27">
        <v>6000</v>
      </c>
      <c r="L741" s="28">
        <v>5810</v>
      </c>
      <c r="M741" s="28">
        <v>6000</v>
      </c>
      <c r="N741" s="29">
        <v>0.91</v>
      </c>
      <c r="O741" s="28">
        <v>5460</v>
      </c>
      <c r="P741" s="34"/>
      <c r="Q741" s="31" t="s">
        <v>485</v>
      </c>
    </row>
    <row r="742" ht="15.75" customHeight="1" spans="1:17">
      <c r="A742" s="18">
        <v>735</v>
      </c>
      <c r="B742" s="32"/>
      <c r="C742" s="22" t="s">
        <v>3560</v>
      </c>
      <c r="D742" s="22" t="s">
        <v>3561</v>
      </c>
      <c r="E742" s="24" t="s">
        <v>2372</v>
      </c>
      <c r="F742" s="22" t="s">
        <v>3562</v>
      </c>
      <c r="G742" s="24">
        <v>1</v>
      </c>
      <c r="H742" s="25" t="s">
        <v>551</v>
      </c>
      <c r="I742" s="26">
        <v>43279</v>
      </c>
      <c r="J742" s="26">
        <v>43279</v>
      </c>
      <c r="K742" s="27">
        <v>3885</v>
      </c>
      <c r="L742" s="28">
        <v>194.25</v>
      </c>
      <c r="M742" s="28">
        <v>3890</v>
      </c>
      <c r="N742" s="29">
        <v>0.92</v>
      </c>
      <c r="O742" s="28">
        <v>3580</v>
      </c>
      <c r="P742" s="34"/>
      <c r="Q742" s="31" t="s">
        <v>485</v>
      </c>
    </row>
    <row r="743" ht="15.75" customHeight="1" spans="1:17">
      <c r="A743" s="18">
        <v>736</v>
      </c>
      <c r="B743" s="32"/>
      <c r="C743" s="22" t="s">
        <v>3563</v>
      </c>
      <c r="D743" s="22" t="s">
        <v>3280</v>
      </c>
      <c r="E743" s="24"/>
      <c r="F743" s="22"/>
      <c r="G743" s="24">
        <v>1</v>
      </c>
      <c r="H743" s="25" t="s">
        <v>551</v>
      </c>
      <c r="I743" s="26">
        <v>43335</v>
      </c>
      <c r="J743" s="26">
        <v>43335</v>
      </c>
      <c r="K743" s="27">
        <v>2700</v>
      </c>
      <c r="L743" s="28">
        <v>2358</v>
      </c>
      <c r="M743" s="28">
        <v>2700</v>
      </c>
      <c r="N743" s="29">
        <v>0.95</v>
      </c>
      <c r="O743" s="28">
        <v>2570</v>
      </c>
      <c r="P743" s="34"/>
      <c r="Q743" s="31" t="s">
        <v>485</v>
      </c>
    </row>
    <row r="744" ht="15.75" customHeight="1" spans="1:17">
      <c r="A744" s="18">
        <v>737</v>
      </c>
      <c r="B744" s="32"/>
      <c r="C744" s="22" t="s">
        <v>3564</v>
      </c>
      <c r="D744" s="22" t="s">
        <v>3565</v>
      </c>
      <c r="E744" s="24"/>
      <c r="F744" s="22"/>
      <c r="G744" s="24">
        <v>1</v>
      </c>
      <c r="H744" s="25" t="s">
        <v>626</v>
      </c>
      <c r="I744" s="26">
        <v>42552</v>
      </c>
      <c r="J744" s="26">
        <v>42552</v>
      </c>
      <c r="K744" s="36">
        <v>22856.17</v>
      </c>
      <c r="L744" s="28">
        <v>18151.73</v>
      </c>
      <c r="M744" s="28">
        <v>21710</v>
      </c>
      <c r="N744" s="29">
        <v>0.81</v>
      </c>
      <c r="O744" s="28">
        <v>17590</v>
      </c>
      <c r="P744" s="34"/>
      <c r="Q744" s="31" t="s">
        <v>485</v>
      </c>
    </row>
    <row r="745" ht="15.75" customHeight="1" spans="1:17">
      <c r="A745" s="18">
        <v>738</v>
      </c>
      <c r="B745" s="32"/>
      <c r="C745" s="22" t="s">
        <v>3566</v>
      </c>
      <c r="D745" s="22" t="s">
        <v>3567</v>
      </c>
      <c r="E745" s="24"/>
      <c r="F745" s="22"/>
      <c r="G745" s="24">
        <v>1</v>
      </c>
      <c r="H745" s="25" t="s">
        <v>2486</v>
      </c>
      <c r="I745" s="26">
        <v>42552</v>
      </c>
      <c r="J745" s="26">
        <v>42552</v>
      </c>
      <c r="K745" s="36">
        <v>33900</v>
      </c>
      <c r="L745" s="28">
        <v>26926.12</v>
      </c>
      <c r="M745" s="28">
        <v>30850</v>
      </c>
      <c r="N745" s="29">
        <v>0.73</v>
      </c>
      <c r="O745" s="28">
        <v>22520</v>
      </c>
      <c r="P745" s="34"/>
      <c r="Q745" s="31" t="s">
        <v>485</v>
      </c>
    </row>
    <row r="746" ht="15.75" customHeight="1" spans="1:17">
      <c r="A746" s="18">
        <v>739</v>
      </c>
      <c r="B746" s="32"/>
      <c r="C746" s="22" t="s">
        <v>3568</v>
      </c>
      <c r="D746" s="23" t="s">
        <v>3569</v>
      </c>
      <c r="E746" s="24" t="s">
        <v>3570</v>
      </c>
      <c r="F746" s="22" t="s">
        <v>3571</v>
      </c>
      <c r="G746" s="24">
        <v>1</v>
      </c>
      <c r="H746" s="25" t="s">
        <v>551</v>
      </c>
      <c r="I746" s="26">
        <v>43234</v>
      </c>
      <c r="J746" s="26">
        <v>43234</v>
      </c>
      <c r="K746" s="36">
        <v>1416.1</v>
      </c>
      <c r="L746" s="28">
        <v>1371.26</v>
      </c>
      <c r="M746" s="28">
        <v>1420</v>
      </c>
      <c r="N746" s="29">
        <v>0.91</v>
      </c>
      <c r="O746" s="28">
        <v>1290</v>
      </c>
      <c r="P746" s="34"/>
      <c r="Q746" s="31" t="s">
        <v>485</v>
      </c>
    </row>
    <row r="747" ht="15.75" customHeight="1" spans="1:17">
      <c r="A747" s="18">
        <v>740</v>
      </c>
      <c r="B747" s="32"/>
      <c r="C747" s="22" t="s">
        <v>3572</v>
      </c>
      <c r="D747" s="23" t="s">
        <v>2906</v>
      </c>
      <c r="E747" s="24"/>
      <c r="F747" s="22"/>
      <c r="G747" s="24">
        <v>1</v>
      </c>
      <c r="H747" s="25" t="s">
        <v>551</v>
      </c>
      <c r="I747" s="26">
        <v>43279</v>
      </c>
      <c r="J747" s="26">
        <v>43279</v>
      </c>
      <c r="K747" s="36">
        <v>3049.92</v>
      </c>
      <c r="L747" s="28">
        <v>2567.01</v>
      </c>
      <c r="M747" s="28">
        <v>3050</v>
      </c>
      <c r="N747" s="29">
        <v>0.92</v>
      </c>
      <c r="O747" s="28">
        <v>2810</v>
      </c>
      <c r="P747" s="34"/>
      <c r="Q747" s="31" t="s">
        <v>485</v>
      </c>
    </row>
    <row r="748" ht="15.75" customHeight="1" spans="1:17">
      <c r="A748" s="18">
        <v>741</v>
      </c>
      <c r="B748" s="32"/>
      <c r="C748" s="22" t="s">
        <v>3573</v>
      </c>
      <c r="D748" s="22" t="s">
        <v>3574</v>
      </c>
      <c r="E748" s="24" t="s">
        <v>3575</v>
      </c>
      <c r="F748" s="22"/>
      <c r="G748" s="24">
        <v>1</v>
      </c>
      <c r="H748" s="25" t="s">
        <v>2486</v>
      </c>
      <c r="I748" s="26">
        <v>43279</v>
      </c>
      <c r="J748" s="26">
        <v>43279</v>
      </c>
      <c r="K748" s="36">
        <v>183000</v>
      </c>
      <c r="L748" s="28">
        <v>178653.75</v>
      </c>
      <c r="M748" s="28">
        <v>183000</v>
      </c>
      <c r="N748" s="29">
        <v>0.95</v>
      </c>
      <c r="O748" s="28">
        <v>173850</v>
      </c>
      <c r="P748" s="34"/>
      <c r="Q748" s="31" t="s">
        <v>485</v>
      </c>
    </row>
    <row r="749" ht="15.75" customHeight="1" spans="1:17">
      <c r="A749" s="18">
        <v>742</v>
      </c>
      <c r="B749" s="32"/>
      <c r="C749" s="22" t="s">
        <v>3576</v>
      </c>
      <c r="D749" s="22" t="s">
        <v>3577</v>
      </c>
      <c r="E749" s="24"/>
      <c r="F749" s="22"/>
      <c r="G749" s="24">
        <v>3</v>
      </c>
      <c r="H749" s="25" t="s">
        <v>551</v>
      </c>
      <c r="I749" s="26">
        <v>43305</v>
      </c>
      <c r="J749" s="26">
        <v>43305</v>
      </c>
      <c r="K749" s="27">
        <v>27000</v>
      </c>
      <c r="L749" s="28">
        <v>26572.5</v>
      </c>
      <c r="M749" s="28">
        <v>27000</v>
      </c>
      <c r="N749" s="29">
        <v>0.93</v>
      </c>
      <c r="O749" s="28">
        <v>25110</v>
      </c>
      <c r="P749" s="34"/>
      <c r="Q749" s="31" t="s">
        <v>485</v>
      </c>
    </row>
    <row r="750" ht="15.75" customHeight="1" spans="1:17">
      <c r="A750" s="18">
        <v>743</v>
      </c>
      <c r="B750" s="32"/>
      <c r="C750" s="22" t="s">
        <v>3578</v>
      </c>
      <c r="D750" s="22" t="s">
        <v>2399</v>
      </c>
      <c r="E750" s="24"/>
      <c r="F750" s="22"/>
      <c r="G750" s="24">
        <v>1</v>
      </c>
      <c r="H750" s="25" t="s">
        <v>551</v>
      </c>
      <c r="I750" s="26">
        <v>43040</v>
      </c>
      <c r="J750" s="26">
        <v>43040</v>
      </c>
      <c r="K750" s="27">
        <v>18400</v>
      </c>
      <c r="L750" s="28">
        <v>16943.3</v>
      </c>
      <c r="M750" s="28">
        <v>17850</v>
      </c>
      <c r="N750" s="29">
        <v>0.88</v>
      </c>
      <c r="O750" s="28">
        <v>15710</v>
      </c>
      <c r="P750" s="34"/>
      <c r="Q750" s="31" t="s">
        <v>485</v>
      </c>
    </row>
    <row r="751" ht="15.75" customHeight="1" spans="1:17">
      <c r="A751" s="18">
        <v>744</v>
      </c>
      <c r="B751" s="32"/>
      <c r="C751" s="22" t="s">
        <v>3579</v>
      </c>
      <c r="D751" s="22" t="s">
        <v>2464</v>
      </c>
      <c r="E751" s="24"/>
      <c r="F751" s="22"/>
      <c r="G751" s="24">
        <v>2</v>
      </c>
      <c r="H751" s="25" t="s">
        <v>551</v>
      </c>
      <c r="I751" s="26">
        <v>43335</v>
      </c>
      <c r="J751" s="26">
        <v>43335</v>
      </c>
      <c r="K751" s="27">
        <v>4600</v>
      </c>
      <c r="L751" s="28">
        <v>4017.36</v>
      </c>
      <c r="M751" s="28">
        <v>4600</v>
      </c>
      <c r="N751" s="29">
        <v>0.95</v>
      </c>
      <c r="O751" s="28">
        <v>4370</v>
      </c>
      <c r="P751" s="34"/>
      <c r="Q751" s="31" t="s">
        <v>485</v>
      </c>
    </row>
    <row r="752" ht="15.75" customHeight="1" spans="1:17">
      <c r="A752" s="18">
        <v>745</v>
      </c>
      <c r="B752" s="32"/>
      <c r="C752" s="22" t="s">
        <v>3580</v>
      </c>
      <c r="D752" s="22" t="s">
        <v>3581</v>
      </c>
      <c r="E752" s="24"/>
      <c r="F752" s="22"/>
      <c r="G752" s="24">
        <v>1</v>
      </c>
      <c r="H752" s="25" t="s">
        <v>551</v>
      </c>
      <c r="I752" s="26">
        <v>42430</v>
      </c>
      <c r="J752" s="26">
        <v>42430</v>
      </c>
      <c r="K752" s="27">
        <v>5312</v>
      </c>
      <c r="L752" s="28">
        <v>4050.5</v>
      </c>
      <c r="M752" s="28">
        <v>5310</v>
      </c>
      <c r="N752" s="29">
        <v>0.81</v>
      </c>
      <c r="O752" s="28">
        <v>4300</v>
      </c>
      <c r="P752" s="34"/>
      <c r="Q752" s="31" t="s">
        <v>485</v>
      </c>
    </row>
    <row r="753" ht="15.75" customHeight="1" spans="1:17">
      <c r="A753" s="18">
        <v>746</v>
      </c>
      <c r="B753" s="32"/>
      <c r="C753" s="22" t="s">
        <v>3582</v>
      </c>
      <c r="D753" s="22" t="s">
        <v>3583</v>
      </c>
      <c r="E753" s="24"/>
      <c r="F753" s="22"/>
      <c r="G753" s="24">
        <v>1</v>
      </c>
      <c r="H753" s="25" t="s">
        <v>2353</v>
      </c>
      <c r="I753" s="26">
        <v>42644</v>
      </c>
      <c r="J753" s="26">
        <v>42644</v>
      </c>
      <c r="K753" s="27">
        <v>3050</v>
      </c>
      <c r="L753" s="28">
        <v>2494.55</v>
      </c>
      <c r="M753" s="28">
        <v>2750</v>
      </c>
      <c r="N753" s="29">
        <v>0.69</v>
      </c>
      <c r="O753" s="28">
        <v>1900</v>
      </c>
      <c r="P753" s="34"/>
      <c r="Q753" s="31" t="s">
        <v>485</v>
      </c>
    </row>
    <row r="754" ht="15.75" customHeight="1" spans="1:17">
      <c r="A754" s="18">
        <v>747</v>
      </c>
      <c r="B754" s="32"/>
      <c r="C754" s="22" t="s">
        <v>3584</v>
      </c>
      <c r="D754" s="22" t="s">
        <v>2723</v>
      </c>
      <c r="E754" s="24"/>
      <c r="F754" s="22"/>
      <c r="G754" s="24">
        <v>1</v>
      </c>
      <c r="H754" s="25" t="s">
        <v>551</v>
      </c>
      <c r="I754" s="26">
        <v>43070</v>
      </c>
      <c r="J754" s="26">
        <v>43070</v>
      </c>
      <c r="K754" s="27">
        <v>10000</v>
      </c>
      <c r="L754" s="28">
        <v>8575.03</v>
      </c>
      <c r="M754" s="28">
        <v>9700</v>
      </c>
      <c r="N754" s="29">
        <v>0.89</v>
      </c>
      <c r="O754" s="28">
        <v>8630</v>
      </c>
      <c r="P754" s="34"/>
      <c r="Q754" s="31" t="s">
        <v>485</v>
      </c>
    </row>
    <row r="755" ht="15.75" customHeight="1" spans="1:17">
      <c r="A755" s="18">
        <v>748</v>
      </c>
      <c r="B755" s="32"/>
      <c r="C755" s="22" t="s">
        <v>3585</v>
      </c>
      <c r="D755" s="22" t="s">
        <v>3586</v>
      </c>
      <c r="E755" s="24"/>
      <c r="F755" s="22"/>
      <c r="G755" s="24">
        <v>4</v>
      </c>
      <c r="H755" s="25" t="s">
        <v>551</v>
      </c>
      <c r="I755" s="26">
        <v>43101</v>
      </c>
      <c r="J755" s="26">
        <v>43101</v>
      </c>
      <c r="K755" s="27">
        <v>9200</v>
      </c>
      <c r="L755" s="28">
        <v>8034.64</v>
      </c>
      <c r="M755" s="28">
        <v>9200</v>
      </c>
      <c r="N755" s="29">
        <v>0.9</v>
      </c>
      <c r="O755" s="28">
        <v>8280</v>
      </c>
      <c r="P755" s="34"/>
      <c r="Q755" s="31" t="s">
        <v>485</v>
      </c>
    </row>
    <row r="756" ht="15.75" customHeight="1" spans="1:17">
      <c r="A756" s="18">
        <v>749</v>
      </c>
      <c r="B756" s="32"/>
      <c r="C756" s="22" t="s">
        <v>3587</v>
      </c>
      <c r="D756" s="22" t="s">
        <v>3588</v>
      </c>
      <c r="E756" s="24"/>
      <c r="F756" s="22" t="s">
        <v>2459</v>
      </c>
      <c r="G756" s="24">
        <v>2</v>
      </c>
      <c r="H756" s="25" t="s">
        <v>551</v>
      </c>
      <c r="I756" s="26">
        <v>43227</v>
      </c>
      <c r="J756" s="26">
        <v>43227</v>
      </c>
      <c r="K756" s="27">
        <v>7524</v>
      </c>
      <c r="L756" s="28">
        <v>7285.72</v>
      </c>
      <c r="M756" s="28">
        <v>7520</v>
      </c>
      <c r="N756" s="29">
        <v>0.89</v>
      </c>
      <c r="O756" s="28">
        <v>6690</v>
      </c>
      <c r="P756" s="34"/>
      <c r="Q756" s="31" t="s">
        <v>485</v>
      </c>
    </row>
    <row r="757" ht="15.75" customHeight="1" spans="1:17">
      <c r="A757" s="18">
        <v>750</v>
      </c>
      <c r="B757" s="32"/>
      <c r="C757" s="22" t="s">
        <v>3589</v>
      </c>
      <c r="D757" s="22" t="s">
        <v>2416</v>
      </c>
      <c r="E757" s="24"/>
      <c r="F757" s="22"/>
      <c r="G757" s="24">
        <v>1</v>
      </c>
      <c r="H757" s="25" t="s">
        <v>551</v>
      </c>
      <c r="I757" s="26">
        <v>43279</v>
      </c>
      <c r="J757" s="26">
        <v>43279</v>
      </c>
      <c r="K757" s="36">
        <v>3150</v>
      </c>
      <c r="L757" s="28">
        <v>1753.39</v>
      </c>
      <c r="M757" s="28">
        <v>3150</v>
      </c>
      <c r="N757" s="29">
        <v>0.9</v>
      </c>
      <c r="O757" s="28">
        <v>2840</v>
      </c>
      <c r="P757" s="34"/>
      <c r="Q757" s="31" t="s">
        <v>485</v>
      </c>
    </row>
    <row r="758" ht="15.75" customHeight="1" spans="1:17">
      <c r="A758" s="18">
        <v>751</v>
      </c>
      <c r="B758" s="32"/>
      <c r="C758" s="22" t="s">
        <v>3590</v>
      </c>
      <c r="D758" s="22" t="s">
        <v>3591</v>
      </c>
      <c r="E758" s="24"/>
      <c r="F758" s="22"/>
      <c r="G758" s="24">
        <v>1</v>
      </c>
      <c r="H758" s="25" t="s">
        <v>2353</v>
      </c>
      <c r="I758" s="26">
        <v>42552</v>
      </c>
      <c r="J758" s="26">
        <v>42552</v>
      </c>
      <c r="K758" s="36">
        <v>41858.8</v>
      </c>
      <c r="L758" s="28">
        <v>24627.04</v>
      </c>
      <c r="M758" s="28">
        <v>39770</v>
      </c>
      <c r="N758" s="29">
        <v>0.73</v>
      </c>
      <c r="O758" s="28">
        <v>29030</v>
      </c>
      <c r="P758" s="34"/>
      <c r="Q758" s="31" t="s">
        <v>485</v>
      </c>
    </row>
    <row r="759" ht="15.75" customHeight="1" spans="1:17">
      <c r="A759" s="18">
        <v>752</v>
      </c>
      <c r="B759" s="32"/>
      <c r="C759" s="22" t="s">
        <v>3592</v>
      </c>
      <c r="D759" s="22" t="s">
        <v>3593</v>
      </c>
      <c r="E759" s="24"/>
      <c r="F759" s="22"/>
      <c r="G759" s="24">
        <v>1</v>
      </c>
      <c r="H759" s="25" t="s">
        <v>551</v>
      </c>
      <c r="I759" s="26">
        <v>42917</v>
      </c>
      <c r="J759" s="26">
        <v>42917</v>
      </c>
      <c r="K759" s="36">
        <v>1080</v>
      </c>
      <c r="L759" s="28">
        <v>681</v>
      </c>
      <c r="M759" s="28">
        <v>1030</v>
      </c>
      <c r="N759" s="29">
        <v>0.83</v>
      </c>
      <c r="O759" s="28">
        <v>850</v>
      </c>
      <c r="P759" s="34"/>
      <c r="Q759" s="31" t="s">
        <v>485</v>
      </c>
    </row>
    <row r="760" ht="15.75" customHeight="1" spans="1:17">
      <c r="A760" s="18">
        <v>753</v>
      </c>
      <c r="B760" s="32"/>
      <c r="C760" s="22" t="s">
        <v>3594</v>
      </c>
      <c r="D760" s="22" t="s">
        <v>2394</v>
      </c>
      <c r="E760" s="24"/>
      <c r="F760" s="22"/>
      <c r="G760" s="24">
        <v>1</v>
      </c>
      <c r="H760" s="25" t="s">
        <v>626</v>
      </c>
      <c r="I760" s="26">
        <v>41091</v>
      </c>
      <c r="J760" s="26">
        <v>41091</v>
      </c>
      <c r="K760" s="27">
        <v>22000</v>
      </c>
      <c r="L760" s="28">
        <v>1100</v>
      </c>
      <c r="M760" s="28">
        <v>17600</v>
      </c>
      <c r="N760" s="29">
        <v>0.32</v>
      </c>
      <c r="O760" s="28">
        <v>5630</v>
      </c>
      <c r="P760" s="34"/>
      <c r="Q760" s="31" t="s">
        <v>485</v>
      </c>
    </row>
    <row r="761" ht="15.75" customHeight="1" spans="1:17">
      <c r="A761" s="18">
        <v>754</v>
      </c>
      <c r="B761" s="32"/>
      <c r="C761" s="22" t="s">
        <v>3595</v>
      </c>
      <c r="D761" s="22" t="s">
        <v>3497</v>
      </c>
      <c r="E761" s="24"/>
      <c r="F761" s="22"/>
      <c r="G761" s="24">
        <v>2</v>
      </c>
      <c r="H761" s="25" t="s">
        <v>551</v>
      </c>
      <c r="I761" s="26">
        <v>42125</v>
      </c>
      <c r="J761" s="26">
        <v>42125</v>
      </c>
      <c r="K761" s="27">
        <v>9700</v>
      </c>
      <c r="L761" s="28">
        <v>3556.8</v>
      </c>
      <c r="M761" s="28">
        <v>8830</v>
      </c>
      <c r="N761" s="29">
        <v>0.61</v>
      </c>
      <c r="O761" s="28">
        <v>5390</v>
      </c>
      <c r="P761" s="34"/>
      <c r="Q761" s="31" t="s">
        <v>485</v>
      </c>
    </row>
    <row r="762" ht="15.75" customHeight="1" spans="1:17">
      <c r="A762" s="18">
        <v>755</v>
      </c>
      <c r="B762" s="32"/>
      <c r="C762" s="22" t="s">
        <v>3596</v>
      </c>
      <c r="D762" s="22" t="s">
        <v>2362</v>
      </c>
      <c r="E762" s="24"/>
      <c r="F762" s="22"/>
      <c r="G762" s="24">
        <v>2</v>
      </c>
      <c r="H762" s="25" t="s">
        <v>551</v>
      </c>
      <c r="I762" s="26">
        <v>42125</v>
      </c>
      <c r="J762" s="26">
        <v>42125</v>
      </c>
      <c r="K762" s="27">
        <v>5500</v>
      </c>
      <c r="L762" s="28">
        <v>2016.8</v>
      </c>
      <c r="M762" s="28">
        <v>5010</v>
      </c>
      <c r="N762" s="29">
        <v>0.61</v>
      </c>
      <c r="O762" s="28">
        <v>3060</v>
      </c>
      <c r="P762" s="34"/>
      <c r="Q762" s="31" t="s">
        <v>485</v>
      </c>
    </row>
    <row r="763" ht="15.75" customHeight="1" spans="1:17">
      <c r="A763" s="18">
        <v>756</v>
      </c>
      <c r="B763" s="32"/>
      <c r="C763" s="22" t="s">
        <v>3597</v>
      </c>
      <c r="D763" s="22" t="s">
        <v>3598</v>
      </c>
      <c r="E763" s="24"/>
      <c r="F763" s="22"/>
      <c r="G763" s="24">
        <v>1</v>
      </c>
      <c r="H763" s="25" t="s">
        <v>551</v>
      </c>
      <c r="I763" s="26">
        <v>41974</v>
      </c>
      <c r="J763" s="26">
        <v>41974</v>
      </c>
      <c r="K763" s="35">
        <v>2750</v>
      </c>
      <c r="L763" s="28">
        <v>790.7</v>
      </c>
      <c r="M763" s="28">
        <v>2480</v>
      </c>
      <c r="N763" s="29">
        <v>0.57</v>
      </c>
      <c r="O763" s="28">
        <v>1410</v>
      </c>
      <c r="P763" s="34"/>
      <c r="Q763" s="31" t="s">
        <v>485</v>
      </c>
    </row>
    <row r="764" ht="15.75" customHeight="1" spans="1:17">
      <c r="A764" s="18">
        <v>757</v>
      </c>
      <c r="B764" s="32"/>
      <c r="C764" s="22" t="s">
        <v>3599</v>
      </c>
      <c r="D764" s="22" t="s">
        <v>2410</v>
      </c>
      <c r="E764" s="24"/>
      <c r="F764" s="22"/>
      <c r="G764" s="24">
        <v>1</v>
      </c>
      <c r="H764" s="25" t="s">
        <v>551</v>
      </c>
      <c r="I764" s="26">
        <v>42156</v>
      </c>
      <c r="J764" s="26">
        <v>42156</v>
      </c>
      <c r="K764" s="27">
        <v>9250</v>
      </c>
      <c r="L764" s="28">
        <v>3538.06</v>
      </c>
      <c r="M764" s="28">
        <v>7860</v>
      </c>
      <c r="N764" s="29">
        <v>0.53</v>
      </c>
      <c r="O764" s="28">
        <v>4170</v>
      </c>
      <c r="P764" s="34"/>
      <c r="Q764" s="31" t="s">
        <v>485</v>
      </c>
    </row>
    <row r="765" ht="15.75" customHeight="1" spans="1:17">
      <c r="A765" s="18">
        <v>758</v>
      </c>
      <c r="B765" s="32"/>
      <c r="C765" s="22" t="s">
        <v>3600</v>
      </c>
      <c r="D765" s="22" t="s">
        <v>3601</v>
      </c>
      <c r="E765" s="24"/>
      <c r="F765" s="22"/>
      <c r="G765" s="24">
        <v>1</v>
      </c>
      <c r="H765" s="25" t="s">
        <v>551</v>
      </c>
      <c r="I765" s="26">
        <v>42064</v>
      </c>
      <c r="J765" s="26">
        <v>42064</v>
      </c>
      <c r="K765" s="27">
        <v>9300</v>
      </c>
      <c r="L765" s="28">
        <v>3115.5</v>
      </c>
      <c r="M765" s="28">
        <v>7910</v>
      </c>
      <c r="N765" s="29">
        <v>0.49</v>
      </c>
      <c r="O765" s="28">
        <v>3880</v>
      </c>
      <c r="P765" s="34"/>
      <c r="Q765" s="31" t="s">
        <v>485</v>
      </c>
    </row>
    <row r="766" ht="15.75" customHeight="1" spans="1:17">
      <c r="A766" s="18">
        <v>759</v>
      </c>
      <c r="B766" s="32"/>
      <c r="C766" s="22" t="s">
        <v>3602</v>
      </c>
      <c r="D766" s="22" t="s">
        <v>2410</v>
      </c>
      <c r="E766" s="24"/>
      <c r="F766" s="22"/>
      <c r="G766" s="24">
        <v>2</v>
      </c>
      <c r="H766" s="25" t="s">
        <v>551</v>
      </c>
      <c r="I766" s="26">
        <v>42491</v>
      </c>
      <c r="J766" s="26">
        <v>42491</v>
      </c>
      <c r="K766" s="27">
        <v>2430</v>
      </c>
      <c r="L766" s="28">
        <v>1352.56</v>
      </c>
      <c r="M766" s="28">
        <v>2190</v>
      </c>
      <c r="N766" s="29">
        <v>0.64</v>
      </c>
      <c r="O766" s="28">
        <v>1400</v>
      </c>
      <c r="P766" s="34"/>
      <c r="Q766" s="31" t="s">
        <v>485</v>
      </c>
    </row>
    <row r="767" ht="15.75" customHeight="1" spans="1:17">
      <c r="A767" s="18">
        <v>760</v>
      </c>
      <c r="B767" s="32"/>
      <c r="C767" s="22" t="s">
        <v>3603</v>
      </c>
      <c r="D767" s="22" t="s">
        <v>2396</v>
      </c>
      <c r="E767" s="24"/>
      <c r="F767" s="22"/>
      <c r="G767" s="24">
        <v>1</v>
      </c>
      <c r="H767" s="25" t="s">
        <v>551</v>
      </c>
      <c r="I767" s="26">
        <v>42522</v>
      </c>
      <c r="J767" s="26">
        <v>42522</v>
      </c>
      <c r="K767" s="27">
        <v>1500</v>
      </c>
      <c r="L767" s="28">
        <v>858.75</v>
      </c>
      <c r="M767" s="28">
        <v>1350</v>
      </c>
      <c r="N767" s="29">
        <v>0.65</v>
      </c>
      <c r="O767" s="28">
        <v>880</v>
      </c>
      <c r="P767" s="34"/>
      <c r="Q767" s="31" t="s">
        <v>485</v>
      </c>
    </row>
    <row r="768" ht="15.75" customHeight="1" spans="1:17">
      <c r="A768" s="18">
        <v>761</v>
      </c>
      <c r="B768" s="32"/>
      <c r="C768" s="22" t="s">
        <v>3604</v>
      </c>
      <c r="D768" s="22" t="s">
        <v>2927</v>
      </c>
      <c r="E768" s="24" t="s">
        <v>3605</v>
      </c>
      <c r="F768" s="22"/>
      <c r="G768" s="24">
        <v>1</v>
      </c>
      <c r="H768" s="25" t="s">
        <v>551</v>
      </c>
      <c r="I768" s="26">
        <v>42552</v>
      </c>
      <c r="J768" s="26">
        <v>42552</v>
      </c>
      <c r="K768" s="27">
        <v>2156</v>
      </c>
      <c r="L768" s="28">
        <v>1268.36</v>
      </c>
      <c r="M768" s="28">
        <v>1960</v>
      </c>
      <c r="N768" s="29">
        <v>0.73</v>
      </c>
      <c r="O768" s="28">
        <v>1430</v>
      </c>
      <c r="P768" s="34"/>
      <c r="Q768" s="31" t="s">
        <v>485</v>
      </c>
    </row>
    <row r="769" ht="15.75" customHeight="1" spans="1:17">
      <c r="A769" s="18">
        <v>762</v>
      </c>
      <c r="B769" s="32"/>
      <c r="C769" s="22" t="s">
        <v>3606</v>
      </c>
      <c r="D769" s="22" t="s">
        <v>2449</v>
      </c>
      <c r="E769" s="24"/>
      <c r="F769" s="22"/>
      <c r="G769" s="24">
        <v>1</v>
      </c>
      <c r="H769" s="25" t="s">
        <v>551</v>
      </c>
      <c r="I769" s="26">
        <v>42887</v>
      </c>
      <c r="J769" s="26">
        <v>42887</v>
      </c>
      <c r="K769" s="27">
        <v>2608</v>
      </c>
      <c r="L769" s="28">
        <v>1988.65</v>
      </c>
      <c r="M769" s="28">
        <v>2480</v>
      </c>
      <c r="N769" s="29">
        <v>0.82</v>
      </c>
      <c r="O769" s="28">
        <v>2030</v>
      </c>
      <c r="P769" s="34"/>
      <c r="Q769" s="31" t="s">
        <v>485</v>
      </c>
    </row>
    <row r="770" ht="15.75" customHeight="1" spans="1:17">
      <c r="A770" s="18">
        <v>763</v>
      </c>
      <c r="B770" s="32"/>
      <c r="C770" s="22" t="s">
        <v>3607</v>
      </c>
      <c r="D770" s="22" t="s">
        <v>3608</v>
      </c>
      <c r="E770" s="24"/>
      <c r="F770" s="22"/>
      <c r="G770" s="24">
        <v>1</v>
      </c>
      <c r="H770" s="25" t="s">
        <v>551</v>
      </c>
      <c r="I770" s="26">
        <v>42948</v>
      </c>
      <c r="J770" s="26">
        <v>42948</v>
      </c>
      <c r="K770" s="27">
        <v>1850</v>
      </c>
      <c r="L770" s="28">
        <v>1215.34</v>
      </c>
      <c r="M770" s="28">
        <v>1760</v>
      </c>
      <c r="N770" s="29">
        <v>0.83</v>
      </c>
      <c r="O770" s="28">
        <v>1460</v>
      </c>
      <c r="P770" s="34"/>
      <c r="Q770" s="31" t="s">
        <v>485</v>
      </c>
    </row>
    <row r="771" ht="15.75" customHeight="1" spans="1:17">
      <c r="A771" s="18">
        <v>764</v>
      </c>
      <c r="B771" s="32"/>
      <c r="C771" s="22" t="s">
        <v>3609</v>
      </c>
      <c r="D771" s="22" t="s">
        <v>3610</v>
      </c>
      <c r="E771" s="24"/>
      <c r="F771" s="22"/>
      <c r="G771" s="24">
        <v>1</v>
      </c>
      <c r="H771" s="25" t="s">
        <v>551</v>
      </c>
      <c r="I771" s="26">
        <v>42948</v>
      </c>
      <c r="J771" s="26">
        <v>42948</v>
      </c>
      <c r="K771" s="27">
        <v>2550</v>
      </c>
      <c r="L771" s="28">
        <v>1675.23</v>
      </c>
      <c r="M771" s="28">
        <v>2420</v>
      </c>
      <c r="N771" s="29">
        <v>0.83</v>
      </c>
      <c r="O771" s="28">
        <v>2010</v>
      </c>
      <c r="P771" s="34"/>
      <c r="Q771" s="31" t="s">
        <v>485</v>
      </c>
    </row>
    <row r="772" ht="15.75" customHeight="1" spans="1:17">
      <c r="A772" s="18">
        <v>765</v>
      </c>
      <c r="B772" s="32"/>
      <c r="C772" s="22" t="s">
        <v>3611</v>
      </c>
      <c r="D772" s="22" t="s">
        <v>3612</v>
      </c>
      <c r="E772" s="24"/>
      <c r="F772" s="22"/>
      <c r="G772" s="24">
        <v>1</v>
      </c>
      <c r="H772" s="25" t="s">
        <v>2353</v>
      </c>
      <c r="I772" s="26">
        <v>43299</v>
      </c>
      <c r="J772" s="26">
        <v>43299</v>
      </c>
      <c r="K772" s="36">
        <v>730000</v>
      </c>
      <c r="L772" s="28">
        <v>706883.34</v>
      </c>
      <c r="M772" s="28">
        <v>730000</v>
      </c>
      <c r="N772" s="29">
        <v>0.96</v>
      </c>
      <c r="O772" s="28">
        <v>700800</v>
      </c>
      <c r="P772" s="34"/>
      <c r="Q772" s="31" t="s">
        <v>485</v>
      </c>
    </row>
    <row r="773" ht="15.75" customHeight="1" spans="1:17">
      <c r="A773" s="18">
        <v>766</v>
      </c>
      <c r="B773" s="32"/>
      <c r="C773" s="22" t="s">
        <v>3613</v>
      </c>
      <c r="D773" s="22" t="s">
        <v>3614</v>
      </c>
      <c r="E773" s="24" t="s">
        <v>2555</v>
      </c>
      <c r="F773" s="22"/>
      <c r="G773" s="24">
        <v>1</v>
      </c>
      <c r="H773" s="25" t="s">
        <v>551</v>
      </c>
      <c r="I773" s="26">
        <v>42552</v>
      </c>
      <c r="J773" s="26">
        <v>42552</v>
      </c>
      <c r="K773" s="36">
        <v>1480</v>
      </c>
      <c r="L773" s="28">
        <v>870.82</v>
      </c>
      <c r="M773" s="28">
        <v>1300</v>
      </c>
      <c r="N773" s="29">
        <v>0.73</v>
      </c>
      <c r="O773" s="28">
        <v>950</v>
      </c>
      <c r="P773" s="34"/>
      <c r="Q773" s="31" t="s">
        <v>485</v>
      </c>
    </row>
    <row r="774" ht="15.75" customHeight="1" spans="1:17">
      <c r="A774" s="18">
        <v>767</v>
      </c>
      <c r="B774" s="32"/>
      <c r="C774" s="22" t="s">
        <v>3615</v>
      </c>
      <c r="D774" s="22" t="s">
        <v>3616</v>
      </c>
      <c r="E774" s="24" t="s">
        <v>2372</v>
      </c>
      <c r="F774" s="22"/>
      <c r="G774" s="24">
        <v>1</v>
      </c>
      <c r="H774" s="25" t="s">
        <v>551</v>
      </c>
      <c r="I774" s="26">
        <v>42552</v>
      </c>
      <c r="J774" s="26">
        <v>42552</v>
      </c>
      <c r="K774" s="36">
        <v>6230</v>
      </c>
      <c r="L774" s="28">
        <v>3665.36</v>
      </c>
      <c r="M774" s="28">
        <v>5670</v>
      </c>
      <c r="N774" s="29">
        <v>0.73</v>
      </c>
      <c r="O774" s="28">
        <v>4140</v>
      </c>
      <c r="P774" s="34"/>
      <c r="Q774" s="31" t="s">
        <v>485</v>
      </c>
    </row>
    <row r="775" ht="15.75" customHeight="1" spans="1:17">
      <c r="A775" s="18">
        <v>768</v>
      </c>
      <c r="B775" s="32"/>
      <c r="C775" s="22" t="s">
        <v>3617</v>
      </c>
      <c r="D775" s="23" t="s">
        <v>3618</v>
      </c>
      <c r="E775" s="24"/>
      <c r="F775" s="22"/>
      <c r="G775" s="24">
        <v>2</v>
      </c>
      <c r="H775" s="25" t="s">
        <v>551</v>
      </c>
      <c r="I775" s="26">
        <v>42856</v>
      </c>
      <c r="J775" s="26">
        <v>42856</v>
      </c>
      <c r="K775" s="36">
        <v>2760</v>
      </c>
      <c r="L775" s="28">
        <v>2410.4</v>
      </c>
      <c r="M775" s="28">
        <v>2680</v>
      </c>
      <c r="N775" s="29">
        <v>0.84</v>
      </c>
      <c r="O775" s="28">
        <v>2250</v>
      </c>
      <c r="P775" s="34"/>
      <c r="Q775" s="31" t="s">
        <v>485</v>
      </c>
    </row>
    <row r="776" ht="15.75" customHeight="1" spans="1:17">
      <c r="A776" s="18">
        <v>769</v>
      </c>
      <c r="B776" s="32"/>
      <c r="C776" s="22" t="s">
        <v>3619</v>
      </c>
      <c r="D776" s="22" t="s">
        <v>3620</v>
      </c>
      <c r="E776" s="24"/>
      <c r="F776" s="22"/>
      <c r="G776" s="24">
        <v>1</v>
      </c>
      <c r="H776" s="25" t="s">
        <v>551</v>
      </c>
      <c r="I776" s="26">
        <v>42736</v>
      </c>
      <c r="J776" s="26">
        <v>42736</v>
      </c>
      <c r="K776" s="43">
        <v>18800</v>
      </c>
      <c r="L776" s="28">
        <v>8877.8</v>
      </c>
      <c r="M776" s="28">
        <v>18240</v>
      </c>
      <c r="N776" s="29">
        <v>0.82</v>
      </c>
      <c r="O776" s="28">
        <v>14960</v>
      </c>
      <c r="P776" s="34"/>
      <c r="Q776" s="31" t="s">
        <v>485</v>
      </c>
    </row>
    <row r="777" ht="15.75" customHeight="1" spans="1:17">
      <c r="A777" s="18">
        <v>770</v>
      </c>
      <c r="B777" s="32"/>
      <c r="C777" s="22" t="s">
        <v>3621</v>
      </c>
      <c r="D777" s="22" t="s">
        <v>3622</v>
      </c>
      <c r="E777" s="24" t="s">
        <v>3623</v>
      </c>
      <c r="F777" s="22"/>
      <c r="G777" s="24">
        <v>3</v>
      </c>
      <c r="H777" s="25" t="s">
        <v>626</v>
      </c>
      <c r="I777" s="26">
        <v>42736</v>
      </c>
      <c r="J777" s="26">
        <v>42736</v>
      </c>
      <c r="K777" s="27">
        <v>5400</v>
      </c>
      <c r="L777" s="28">
        <v>2550</v>
      </c>
      <c r="M777" s="28">
        <v>5130</v>
      </c>
      <c r="N777" s="29">
        <v>0.73</v>
      </c>
      <c r="O777" s="28">
        <v>3740</v>
      </c>
      <c r="P777" s="34"/>
      <c r="Q777" s="31" t="s">
        <v>485</v>
      </c>
    </row>
    <row r="778" ht="15.75" customHeight="1" spans="1:17">
      <c r="A778" s="18">
        <v>771</v>
      </c>
      <c r="B778" s="32"/>
      <c r="C778" s="22" t="s">
        <v>3624</v>
      </c>
      <c r="D778" s="22" t="s">
        <v>2402</v>
      </c>
      <c r="E778" s="24">
        <v>9070</v>
      </c>
      <c r="F778" s="22"/>
      <c r="G778" s="24">
        <v>1</v>
      </c>
      <c r="H778" s="25" t="s">
        <v>626</v>
      </c>
      <c r="I778" s="26">
        <v>42736</v>
      </c>
      <c r="J778" s="26">
        <v>42736</v>
      </c>
      <c r="K778" s="27">
        <v>2000</v>
      </c>
      <c r="L778" s="28">
        <v>944.4</v>
      </c>
      <c r="M778" s="28">
        <v>1850</v>
      </c>
      <c r="N778" s="29">
        <v>0.78</v>
      </c>
      <c r="O778" s="28">
        <v>1440</v>
      </c>
      <c r="P778" s="34"/>
      <c r="Q778" s="31" t="s">
        <v>485</v>
      </c>
    </row>
    <row r="779" ht="15.75" customHeight="1" spans="1:17">
      <c r="A779" s="18">
        <v>772</v>
      </c>
      <c r="B779" s="32"/>
      <c r="C779" s="22" t="s">
        <v>3625</v>
      </c>
      <c r="D779" s="22" t="s">
        <v>3626</v>
      </c>
      <c r="E779" s="24"/>
      <c r="F779" s="22"/>
      <c r="G779" s="24">
        <v>1</v>
      </c>
      <c r="H779" s="25" t="s">
        <v>551</v>
      </c>
      <c r="I779" s="26">
        <v>42736</v>
      </c>
      <c r="J779" s="26">
        <v>42736</v>
      </c>
      <c r="K779" s="27">
        <v>5000</v>
      </c>
      <c r="L779" s="28">
        <v>2361.2</v>
      </c>
      <c r="M779" s="28">
        <v>4850</v>
      </c>
      <c r="N779" s="29">
        <v>0.82</v>
      </c>
      <c r="O779" s="28">
        <v>3980</v>
      </c>
      <c r="P779" s="34"/>
      <c r="Q779" s="31" t="s">
        <v>485</v>
      </c>
    </row>
    <row r="780" ht="15.75" customHeight="1" spans="1:17">
      <c r="A780" s="18">
        <v>773</v>
      </c>
      <c r="B780" s="32"/>
      <c r="C780" s="22" t="s">
        <v>3627</v>
      </c>
      <c r="D780" s="22" t="s">
        <v>2566</v>
      </c>
      <c r="E780" s="24" t="s">
        <v>2567</v>
      </c>
      <c r="F780" s="22" t="s">
        <v>2568</v>
      </c>
      <c r="G780" s="24">
        <v>2</v>
      </c>
      <c r="H780" s="25" t="s">
        <v>551</v>
      </c>
      <c r="I780" s="26">
        <v>42736</v>
      </c>
      <c r="J780" s="26">
        <v>42736</v>
      </c>
      <c r="K780" s="27">
        <v>4000</v>
      </c>
      <c r="L780" s="28">
        <v>1888.8</v>
      </c>
      <c r="M780" s="28">
        <v>3800</v>
      </c>
      <c r="N780" s="29">
        <v>0.82</v>
      </c>
      <c r="O780" s="28">
        <v>3120</v>
      </c>
      <c r="P780" s="34"/>
      <c r="Q780" s="31" t="s">
        <v>485</v>
      </c>
    </row>
    <row r="781" ht="15.75" customHeight="1" spans="1:17">
      <c r="A781" s="18">
        <v>774</v>
      </c>
      <c r="B781" s="32"/>
      <c r="C781" s="22" t="s">
        <v>3628</v>
      </c>
      <c r="D781" s="22" t="s">
        <v>3626</v>
      </c>
      <c r="E781" s="24"/>
      <c r="F781" s="22"/>
      <c r="G781" s="24">
        <v>1</v>
      </c>
      <c r="H781" s="25" t="s">
        <v>551</v>
      </c>
      <c r="I781" s="26">
        <v>42948</v>
      </c>
      <c r="J781" s="26">
        <v>42948</v>
      </c>
      <c r="K781" s="27">
        <v>4900</v>
      </c>
      <c r="L781" s="43">
        <v>3218.97</v>
      </c>
      <c r="M781" s="28">
        <v>4750</v>
      </c>
      <c r="N781" s="29">
        <v>0.86</v>
      </c>
      <c r="O781" s="28">
        <v>4090</v>
      </c>
      <c r="P781" s="34"/>
      <c r="Q781" s="31" t="s">
        <v>485</v>
      </c>
    </row>
    <row r="782" ht="15.75" customHeight="1" spans="1:17">
      <c r="A782" s="18">
        <v>775</v>
      </c>
      <c r="B782" s="32"/>
      <c r="C782" s="22" t="s">
        <v>3629</v>
      </c>
      <c r="D782" s="22" t="s">
        <v>3630</v>
      </c>
      <c r="E782" s="24" t="s">
        <v>3623</v>
      </c>
      <c r="F782" s="22"/>
      <c r="G782" s="24">
        <v>1</v>
      </c>
      <c r="H782" s="25" t="s">
        <v>626</v>
      </c>
      <c r="I782" s="26">
        <v>42948</v>
      </c>
      <c r="J782" s="26">
        <v>42948</v>
      </c>
      <c r="K782" s="27">
        <v>1800</v>
      </c>
      <c r="L782" s="43">
        <v>1182.5</v>
      </c>
      <c r="M782" s="28">
        <v>1670</v>
      </c>
      <c r="N782" s="29">
        <v>0.83</v>
      </c>
      <c r="O782" s="28">
        <v>1390</v>
      </c>
      <c r="P782" s="34"/>
      <c r="Q782" s="31" t="s">
        <v>485</v>
      </c>
    </row>
    <row r="783" ht="15.75" customHeight="1" spans="1:17">
      <c r="A783" s="18">
        <v>776</v>
      </c>
      <c r="B783" s="32"/>
      <c r="C783" s="22" t="s">
        <v>3631</v>
      </c>
      <c r="D783" s="22" t="s">
        <v>2461</v>
      </c>
      <c r="E783" s="24"/>
      <c r="F783" s="22"/>
      <c r="G783" s="24">
        <v>8</v>
      </c>
      <c r="H783" s="25" t="s">
        <v>551</v>
      </c>
      <c r="I783" s="26">
        <v>42005</v>
      </c>
      <c r="J783" s="26">
        <v>42005</v>
      </c>
      <c r="K783" s="27">
        <v>41860.8</v>
      </c>
      <c r="L783" s="43">
        <v>12697.6</v>
      </c>
      <c r="M783" s="28">
        <v>38930</v>
      </c>
      <c r="N783" s="29">
        <v>0.7</v>
      </c>
      <c r="O783" s="28">
        <v>27250</v>
      </c>
      <c r="P783" s="34"/>
      <c r="Q783" s="31" t="s">
        <v>485</v>
      </c>
    </row>
    <row r="784" ht="15.75" customHeight="1" spans="1:17">
      <c r="A784" s="18">
        <v>777</v>
      </c>
      <c r="B784" s="32"/>
      <c r="C784" s="22" t="s">
        <v>3632</v>
      </c>
      <c r="D784" s="22" t="s">
        <v>3633</v>
      </c>
      <c r="E784" s="24"/>
      <c r="F784" s="22"/>
      <c r="G784" s="24">
        <v>1</v>
      </c>
      <c r="H784" s="25" t="s">
        <v>551</v>
      </c>
      <c r="I784" s="26">
        <v>42156</v>
      </c>
      <c r="J784" s="26">
        <v>42156</v>
      </c>
      <c r="K784" s="27">
        <v>75140</v>
      </c>
      <c r="L784" s="43">
        <v>28740.92</v>
      </c>
      <c r="M784" s="28">
        <v>69130</v>
      </c>
      <c r="N784" s="29">
        <v>0.62</v>
      </c>
      <c r="O784" s="28">
        <v>42860</v>
      </c>
      <c r="P784" s="34"/>
      <c r="Q784" s="31" t="s">
        <v>485</v>
      </c>
    </row>
    <row r="785" ht="15.75" customHeight="1" spans="1:17">
      <c r="A785" s="18">
        <v>778</v>
      </c>
      <c r="B785" s="32"/>
      <c r="C785" s="22" t="s">
        <v>3634</v>
      </c>
      <c r="D785" s="23" t="s">
        <v>2469</v>
      </c>
      <c r="E785" s="25"/>
      <c r="F785" s="23"/>
      <c r="G785" s="24">
        <v>8</v>
      </c>
      <c r="H785" s="25" t="s">
        <v>551</v>
      </c>
      <c r="I785" s="26">
        <v>42675</v>
      </c>
      <c r="J785" s="26">
        <v>42675</v>
      </c>
      <c r="K785" s="27">
        <v>76000</v>
      </c>
      <c r="L785" s="28">
        <v>49526.74</v>
      </c>
      <c r="M785" s="28">
        <v>72200</v>
      </c>
      <c r="N785" s="29">
        <v>0.83</v>
      </c>
      <c r="O785" s="28">
        <v>59930</v>
      </c>
      <c r="P785" s="30"/>
      <c r="Q785" s="31" t="s">
        <v>485</v>
      </c>
    </row>
    <row r="786" ht="15.75" customHeight="1" spans="1:17">
      <c r="A786" s="18">
        <v>779</v>
      </c>
      <c r="B786" s="32"/>
      <c r="C786" s="22" t="s">
        <v>3635</v>
      </c>
      <c r="D786" s="23" t="s">
        <v>2723</v>
      </c>
      <c r="E786" s="24"/>
      <c r="F786" s="23"/>
      <c r="G786" s="24">
        <v>1</v>
      </c>
      <c r="H786" s="25" t="s">
        <v>551</v>
      </c>
      <c r="I786" s="26">
        <v>42736</v>
      </c>
      <c r="J786" s="26">
        <v>42736</v>
      </c>
      <c r="K786" s="27">
        <v>12000</v>
      </c>
      <c r="L786" s="28">
        <v>5666.6</v>
      </c>
      <c r="M786" s="28">
        <v>11640</v>
      </c>
      <c r="N786" s="29">
        <v>0.82</v>
      </c>
      <c r="O786" s="28">
        <v>9540</v>
      </c>
      <c r="P786" s="30"/>
      <c r="Q786" s="31" t="s">
        <v>485</v>
      </c>
    </row>
    <row r="787" ht="15.75" customHeight="1" spans="1:17">
      <c r="A787" s="18">
        <v>780</v>
      </c>
      <c r="B787" s="32"/>
      <c r="C787" s="22" t="s">
        <v>3636</v>
      </c>
      <c r="D787" s="23" t="s">
        <v>3637</v>
      </c>
      <c r="E787" s="24"/>
      <c r="F787" s="23"/>
      <c r="G787" s="24">
        <v>1</v>
      </c>
      <c r="H787" s="25" t="s">
        <v>551</v>
      </c>
      <c r="I787" s="26">
        <v>42036</v>
      </c>
      <c r="J787" s="26">
        <v>42036</v>
      </c>
      <c r="K787" s="27">
        <v>3600</v>
      </c>
      <c r="L787" s="28">
        <v>1149</v>
      </c>
      <c r="M787" s="28">
        <v>3420</v>
      </c>
      <c r="N787" s="29">
        <v>0.65</v>
      </c>
      <c r="O787" s="28">
        <v>2220</v>
      </c>
      <c r="P787" s="30"/>
      <c r="Q787" s="31" t="s">
        <v>485</v>
      </c>
    </row>
    <row r="788" ht="15.75" customHeight="1" spans="1:17">
      <c r="A788" s="18">
        <v>781</v>
      </c>
      <c r="B788" s="32"/>
      <c r="C788" s="22" t="s">
        <v>3638</v>
      </c>
      <c r="D788" s="23" t="s">
        <v>3639</v>
      </c>
      <c r="E788" s="24"/>
      <c r="F788" s="23"/>
      <c r="G788" s="24">
        <v>1</v>
      </c>
      <c r="H788" s="25" t="s">
        <v>551</v>
      </c>
      <c r="I788" s="26">
        <v>42522</v>
      </c>
      <c r="J788" s="26">
        <v>42522</v>
      </c>
      <c r="K788" s="27">
        <v>850</v>
      </c>
      <c r="L788" s="28">
        <v>486.58</v>
      </c>
      <c r="M788" s="28">
        <v>810</v>
      </c>
      <c r="N788" s="29">
        <v>0.72</v>
      </c>
      <c r="O788" s="28">
        <v>580</v>
      </c>
      <c r="P788" s="30"/>
      <c r="Q788" s="31" t="s">
        <v>485</v>
      </c>
    </row>
    <row r="789" ht="15.75" customHeight="1" spans="1:17">
      <c r="A789" s="18">
        <v>782</v>
      </c>
      <c r="B789" s="32"/>
      <c r="C789" s="22" t="s">
        <v>3640</v>
      </c>
      <c r="D789" s="23" t="s">
        <v>2570</v>
      </c>
      <c r="E789" s="24"/>
      <c r="F789" s="23"/>
      <c r="G789" s="24">
        <v>1</v>
      </c>
      <c r="H789" s="25" t="s">
        <v>551</v>
      </c>
      <c r="I789" s="26">
        <v>42736</v>
      </c>
      <c r="J789" s="26">
        <v>42736</v>
      </c>
      <c r="K789" s="27">
        <v>4500</v>
      </c>
      <c r="L789" s="28">
        <v>2125</v>
      </c>
      <c r="M789" s="28">
        <v>4370</v>
      </c>
      <c r="N789" s="29">
        <v>0.82</v>
      </c>
      <c r="O789" s="28">
        <v>3580</v>
      </c>
      <c r="P789" s="30"/>
      <c r="Q789" s="31" t="s">
        <v>485</v>
      </c>
    </row>
    <row r="790" ht="15.75" customHeight="1" spans="1:17">
      <c r="A790" s="18">
        <v>783</v>
      </c>
      <c r="B790" s="32"/>
      <c r="C790" s="22" t="s">
        <v>3641</v>
      </c>
      <c r="D790" s="23" t="s">
        <v>3642</v>
      </c>
      <c r="E790" s="24" t="s">
        <v>2429</v>
      </c>
      <c r="F790" s="23"/>
      <c r="G790" s="24">
        <v>1</v>
      </c>
      <c r="H790" s="25" t="s">
        <v>551</v>
      </c>
      <c r="I790" s="26">
        <v>42736</v>
      </c>
      <c r="J790" s="26">
        <v>42736</v>
      </c>
      <c r="K790" s="27">
        <v>2800</v>
      </c>
      <c r="L790" s="28">
        <v>1322.2</v>
      </c>
      <c r="M790" s="28">
        <v>2800</v>
      </c>
      <c r="N790" s="29">
        <v>0.82</v>
      </c>
      <c r="O790" s="28">
        <v>2300</v>
      </c>
      <c r="P790" s="30"/>
      <c r="Q790" s="31" t="s">
        <v>485</v>
      </c>
    </row>
    <row r="791" ht="15.75" customHeight="1" spans="1:17">
      <c r="A791" s="18">
        <v>784</v>
      </c>
      <c r="B791" s="32"/>
      <c r="C791" s="22" t="s">
        <v>3643</v>
      </c>
      <c r="D791" s="23" t="s">
        <v>2561</v>
      </c>
      <c r="E791" s="24"/>
      <c r="F791" s="23"/>
      <c r="G791" s="24">
        <v>3</v>
      </c>
      <c r="H791" s="25" t="s">
        <v>551</v>
      </c>
      <c r="I791" s="26">
        <v>42795</v>
      </c>
      <c r="J791" s="26">
        <v>42795</v>
      </c>
      <c r="K791" s="27">
        <v>9300</v>
      </c>
      <c r="L791" s="28">
        <v>6649.5</v>
      </c>
      <c r="M791" s="28">
        <v>8840</v>
      </c>
      <c r="N791" s="29">
        <v>0.83</v>
      </c>
      <c r="O791" s="28">
        <v>7340</v>
      </c>
      <c r="P791" s="30"/>
      <c r="Q791" s="31" t="s">
        <v>485</v>
      </c>
    </row>
    <row r="792" ht="15.75" customHeight="1" spans="1:17">
      <c r="A792" s="18">
        <v>785</v>
      </c>
      <c r="B792" s="32"/>
      <c r="C792" s="22" t="s">
        <v>3644</v>
      </c>
      <c r="D792" s="23" t="s">
        <v>3645</v>
      </c>
      <c r="E792" s="24" t="s">
        <v>3646</v>
      </c>
      <c r="F792" s="23"/>
      <c r="G792" s="24">
        <v>1</v>
      </c>
      <c r="H792" s="25" t="s">
        <v>551</v>
      </c>
      <c r="I792" s="26">
        <v>42948</v>
      </c>
      <c r="J792" s="26">
        <v>42948</v>
      </c>
      <c r="K792" s="27">
        <v>1150</v>
      </c>
      <c r="L792" s="28">
        <v>755.45</v>
      </c>
      <c r="M792" s="28">
        <v>1090</v>
      </c>
      <c r="N792" s="29">
        <v>0.83</v>
      </c>
      <c r="O792" s="28">
        <v>900</v>
      </c>
      <c r="P792" s="30"/>
      <c r="Q792" s="31" t="s">
        <v>485</v>
      </c>
    </row>
    <row r="793" ht="15.75" customHeight="1" spans="1:17">
      <c r="A793" s="18">
        <v>786</v>
      </c>
      <c r="B793" s="32"/>
      <c r="C793" s="22" t="s">
        <v>3647</v>
      </c>
      <c r="D793" s="23" t="s">
        <v>3648</v>
      </c>
      <c r="E793" s="24" t="s">
        <v>2474</v>
      </c>
      <c r="F793" s="23"/>
      <c r="G793" s="24">
        <v>100</v>
      </c>
      <c r="H793" s="25" t="s">
        <v>626</v>
      </c>
      <c r="I793" s="26">
        <v>42309</v>
      </c>
      <c r="J793" s="26">
        <v>42309</v>
      </c>
      <c r="K793" s="27">
        <v>1600</v>
      </c>
      <c r="L793" s="28">
        <v>738.78</v>
      </c>
      <c r="M793" s="28">
        <v>1490</v>
      </c>
      <c r="N793" s="29">
        <v>0.66</v>
      </c>
      <c r="O793" s="28">
        <v>980</v>
      </c>
      <c r="P793" s="30"/>
      <c r="Q793" s="31" t="s">
        <v>485</v>
      </c>
    </row>
    <row r="794" ht="15.75" customHeight="1" spans="1:17">
      <c r="A794" s="18">
        <v>787</v>
      </c>
      <c r="B794" s="32"/>
      <c r="C794" s="22" t="s">
        <v>3649</v>
      </c>
      <c r="D794" s="23" t="s">
        <v>3650</v>
      </c>
      <c r="E794" s="24"/>
      <c r="F794" s="23"/>
      <c r="G794" s="24">
        <v>1</v>
      </c>
      <c r="H794" s="25" t="s">
        <v>2498</v>
      </c>
      <c r="I794" s="26">
        <v>43187</v>
      </c>
      <c r="J794" s="26">
        <v>43187</v>
      </c>
      <c r="K794" s="27">
        <v>3100</v>
      </c>
      <c r="L794" s="28">
        <v>2805.52</v>
      </c>
      <c r="M794" s="28">
        <v>3100</v>
      </c>
      <c r="N794" s="29">
        <v>0.83</v>
      </c>
      <c r="O794" s="28">
        <v>2570</v>
      </c>
      <c r="P794" s="30"/>
      <c r="Q794" s="31" t="s">
        <v>485</v>
      </c>
    </row>
    <row r="795" ht="15.75" customHeight="1" spans="1:17">
      <c r="A795" s="18">
        <v>788</v>
      </c>
      <c r="B795" s="38"/>
      <c r="C795" s="22" t="s">
        <v>3651</v>
      </c>
      <c r="D795" s="23" t="s">
        <v>3652</v>
      </c>
      <c r="E795" s="24"/>
      <c r="F795" s="23"/>
      <c r="G795" s="24">
        <v>1</v>
      </c>
      <c r="H795" s="25" t="s">
        <v>2498</v>
      </c>
      <c r="I795" s="26">
        <v>43187</v>
      </c>
      <c r="J795" s="26">
        <v>43187</v>
      </c>
      <c r="K795" s="27">
        <v>4600</v>
      </c>
      <c r="L795" s="28">
        <v>4163.02</v>
      </c>
      <c r="M795" s="28">
        <v>4600</v>
      </c>
      <c r="N795" s="29">
        <v>0.83</v>
      </c>
      <c r="O795" s="28">
        <v>3820</v>
      </c>
      <c r="P795" s="30"/>
      <c r="Q795" s="31" t="s">
        <v>485</v>
      </c>
    </row>
    <row r="796" ht="15.75" customHeight="1" spans="1:17">
      <c r="A796" s="18">
        <v>789</v>
      </c>
      <c r="B796" s="18"/>
      <c r="C796" s="22"/>
      <c r="D796" s="48" t="s">
        <v>1743</v>
      </c>
      <c r="E796" s="24"/>
      <c r="F796" s="23"/>
      <c r="G796" s="24"/>
      <c r="H796" s="25"/>
      <c r="I796" s="26"/>
      <c r="J796" s="26"/>
      <c r="K796" s="40">
        <f>SUM(K676:K795)</f>
        <v>7322777.78</v>
      </c>
      <c r="L796" s="41">
        <f>SUM(L676:L795)</f>
        <v>5945092.1</v>
      </c>
      <c r="M796" s="41">
        <f>SUM(M676:M795)</f>
        <v>6801270</v>
      </c>
      <c r="N796" s="42"/>
      <c r="O796" s="41">
        <f>SUM(O676:O795)</f>
        <v>5133480</v>
      </c>
      <c r="P796" s="30"/>
      <c r="Q796" s="31"/>
    </row>
    <row r="797" ht="15.75" customHeight="1" spans="1:17">
      <c r="A797" s="18">
        <v>790</v>
      </c>
      <c r="B797" s="21" t="s">
        <v>3653</v>
      </c>
      <c r="C797" s="22" t="s">
        <v>3654</v>
      </c>
      <c r="D797" s="23" t="s">
        <v>3167</v>
      </c>
      <c r="E797" s="24" t="s">
        <v>2492</v>
      </c>
      <c r="F797" s="23"/>
      <c r="G797" s="24">
        <v>1069</v>
      </c>
      <c r="H797" s="25" t="s">
        <v>2981</v>
      </c>
      <c r="I797" s="26">
        <v>41214</v>
      </c>
      <c r="J797" s="26">
        <v>41214</v>
      </c>
      <c r="K797" s="27">
        <v>21780</v>
      </c>
      <c r="L797" s="28">
        <v>15745.3</v>
      </c>
      <c r="M797" s="28">
        <v>19880</v>
      </c>
      <c r="N797" s="29">
        <v>0.54</v>
      </c>
      <c r="O797" s="28">
        <v>10740</v>
      </c>
      <c r="P797" s="30"/>
      <c r="Q797" s="31" t="s">
        <v>486</v>
      </c>
    </row>
    <row r="798" ht="15.75" customHeight="1" spans="1:17">
      <c r="A798" s="18">
        <v>791</v>
      </c>
      <c r="B798" s="32"/>
      <c r="C798" s="22" t="s">
        <v>3655</v>
      </c>
      <c r="D798" s="23" t="s">
        <v>3656</v>
      </c>
      <c r="E798" s="24"/>
      <c r="F798" s="23"/>
      <c r="G798" s="24">
        <v>1</v>
      </c>
      <c r="H798" s="25" t="s">
        <v>941</v>
      </c>
      <c r="I798" s="26">
        <v>42705</v>
      </c>
      <c r="J798" s="26">
        <v>42705</v>
      </c>
      <c r="K798" s="27">
        <v>57633.68</v>
      </c>
      <c r="L798" s="28">
        <v>52842.95</v>
      </c>
      <c r="M798" s="28">
        <v>57630</v>
      </c>
      <c r="N798" s="29">
        <v>0.86</v>
      </c>
      <c r="O798" s="28">
        <v>49560</v>
      </c>
      <c r="P798" s="30"/>
      <c r="Q798" s="31" t="s">
        <v>486</v>
      </c>
    </row>
    <row r="799" ht="15.75" customHeight="1" spans="1:17">
      <c r="A799" s="18">
        <v>792</v>
      </c>
      <c r="B799" s="32"/>
      <c r="C799" s="22" t="s">
        <v>3657</v>
      </c>
      <c r="D799" s="23" t="s">
        <v>3205</v>
      </c>
      <c r="E799" s="24"/>
      <c r="F799" s="23"/>
      <c r="G799" s="24">
        <v>1</v>
      </c>
      <c r="H799" s="25" t="s">
        <v>2353</v>
      </c>
      <c r="I799" s="26">
        <v>43009</v>
      </c>
      <c r="J799" s="26">
        <v>43009</v>
      </c>
      <c r="K799" s="27">
        <v>65439</v>
      </c>
      <c r="L799" s="28">
        <v>62589.67</v>
      </c>
      <c r="M799" s="28">
        <v>62170</v>
      </c>
      <c r="N799" s="29">
        <v>0.89</v>
      </c>
      <c r="O799" s="28">
        <v>55330</v>
      </c>
      <c r="P799" s="30"/>
      <c r="Q799" s="31" t="s">
        <v>486</v>
      </c>
    </row>
    <row r="800" ht="15.75" customHeight="1" spans="1:17">
      <c r="A800" s="18">
        <v>793</v>
      </c>
      <c r="B800" s="32"/>
      <c r="C800" s="22" t="s">
        <v>3658</v>
      </c>
      <c r="D800" s="23" t="s">
        <v>2527</v>
      </c>
      <c r="E800" s="24"/>
      <c r="F800" s="23"/>
      <c r="G800" s="24">
        <v>1</v>
      </c>
      <c r="H800" s="25" t="s">
        <v>2353</v>
      </c>
      <c r="I800" s="26">
        <v>42795</v>
      </c>
      <c r="J800" s="26">
        <v>42795</v>
      </c>
      <c r="K800" s="27">
        <v>15600</v>
      </c>
      <c r="L800" s="28">
        <v>14488.5</v>
      </c>
      <c r="M800" s="28">
        <v>15130</v>
      </c>
      <c r="N800" s="29">
        <v>0.79</v>
      </c>
      <c r="O800" s="28">
        <v>11950</v>
      </c>
      <c r="P800" s="30"/>
      <c r="Q800" s="31" t="s">
        <v>486</v>
      </c>
    </row>
    <row r="801" ht="15.75" customHeight="1" spans="1:18">
      <c r="A801" s="18">
        <v>794</v>
      </c>
      <c r="B801" s="32"/>
      <c r="C801" s="22" t="s">
        <v>3659</v>
      </c>
      <c r="D801" s="23" t="s">
        <v>3639</v>
      </c>
      <c r="E801" s="24"/>
      <c r="F801" s="22"/>
      <c r="G801" s="24">
        <v>1</v>
      </c>
      <c r="H801" s="25" t="s">
        <v>551</v>
      </c>
      <c r="I801" s="26">
        <v>42278</v>
      </c>
      <c r="J801" s="26">
        <v>42278</v>
      </c>
      <c r="K801" s="27">
        <v>1200</v>
      </c>
      <c r="L801" s="28">
        <v>867.5</v>
      </c>
      <c r="M801" s="28">
        <v>1100</v>
      </c>
      <c r="N801" s="29">
        <v>0.65</v>
      </c>
      <c r="O801" s="28">
        <v>720</v>
      </c>
      <c r="P801" s="34"/>
      <c r="Q801" s="31" t="s">
        <v>486</v>
      </c>
    </row>
    <row r="802" ht="15.75" customHeight="1" spans="1:18">
      <c r="A802" s="18">
        <v>795</v>
      </c>
      <c r="B802" s="32"/>
      <c r="C802" s="22" t="s">
        <v>3660</v>
      </c>
      <c r="D802" s="23" t="s">
        <v>2355</v>
      </c>
      <c r="E802" s="24"/>
      <c r="F802" s="22"/>
      <c r="G802" s="24">
        <v>1</v>
      </c>
      <c r="H802" s="25" t="s">
        <v>551</v>
      </c>
      <c r="I802" s="26">
        <v>40817</v>
      </c>
      <c r="J802" s="26">
        <v>40817</v>
      </c>
      <c r="K802" s="27">
        <v>80000</v>
      </c>
      <c r="L802" s="28">
        <v>27433.61</v>
      </c>
      <c r="M802" s="28">
        <v>73600</v>
      </c>
      <c r="N802" s="29">
        <v>0.53</v>
      </c>
      <c r="O802" s="28">
        <v>39010</v>
      </c>
      <c r="P802" s="34"/>
      <c r="Q802" s="31" t="s">
        <v>486</v>
      </c>
      <c r="R802" s="37"/>
    </row>
    <row r="803" ht="15.75" customHeight="1" spans="1:18">
      <c r="A803" s="18">
        <v>796</v>
      </c>
      <c r="B803" s="32"/>
      <c r="C803" s="22" t="s">
        <v>3661</v>
      </c>
      <c r="D803" s="23" t="s">
        <v>2434</v>
      </c>
      <c r="E803" s="24"/>
      <c r="F803" s="22"/>
      <c r="G803" s="24">
        <v>1</v>
      </c>
      <c r="H803" s="25" t="s">
        <v>551</v>
      </c>
      <c r="I803" s="26">
        <v>42887</v>
      </c>
      <c r="J803" s="26">
        <v>42887</v>
      </c>
      <c r="K803" s="27">
        <v>2800</v>
      </c>
      <c r="L803" s="28">
        <v>2467.45</v>
      </c>
      <c r="M803" s="28">
        <v>2660</v>
      </c>
      <c r="N803" s="29">
        <v>0.82</v>
      </c>
      <c r="O803" s="28">
        <v>2180</v>
      </c>
      <c r="P803" s="34"/>
      <c r="Q803" s="31" t="s">
        <v>486</v>
      </c>
    </row>
    <row r="804" ht="15.75" customHeight="1" spans="1:18">
      <c r="A804" s="18">
        <v>797</v>
      </c>
      <c r="B804" s="32"/>
      <c r="C804" s="22" t="s">
        <v>3662</v>
      </c>
      <c r="D804" s="23" t="s">
        <v>3648</v>
      </c>
      <c r="E804" s="24"/>
      <c r="F804" s="22"/>
      <c r="G804" s="24">
        <v>1</v>
      </c>
      <c r="H804" s="25" t="s">
        <v>2353</v>
      </c>
      <c r="I804" s="26">
        <v>42887</v>
      </c>
      <c r="J804" s="26">
        <v>42887</v>
      </c>
      <c r="K804" s="27">
        <v>12000</v>
      </c>
      <c r="L804" s="28">
        <v>10575</v>
      </c>
      <c r="M804" s="28">
        <v>11640</v>
      </c>
      <c r="N804" s="29">
        <v>0.82</v>
      </c>
      <c r="O804" s="28">
        <v>9540</v>
      </c>
      <c r="P804" s="34"/>
      <c r="Q804" s="31" t="s">
        <v>486</v>
      </c>
    </row>
    <row r="805" ht="15.75" customHeight="1" spans="1:18">
      <c r="A805" s="18">
        <v>798</v>
      </c>
      <c r="B805" s="32"/>
      <c r="C805" s="22" t="s">
        <v>3663</v>
      </c>
      <c r="D805" s="23" t="s">
        <v>2371</v>
      </c>
      <c r="E805" s="24"/>
      <c r="F805" s="22"/>
      <c r="G805" s="24">
        <v>1</v>
      </c>
      <c r="H805" s="25" t="s">
        <v>551</v>
      </c>
      <c r="I805" s="26">
        <v>41944</v>
      </c>
      <c r="J805" s="26">
        <v>41944</v>
      </c>
      <c r="K805" s="27">
        <v>4950</v>
      </c>
      <c r="L805" s="28">
        <v>3147.26</v>
      </c>
      <c r="M805" s="28">
        <v>4750</v>
      </c>
      <c r="N805" s="29">
        <v>0.56</v>
      </c>
      <c r="O805" s="28">
        <v>2660</v>
      </c>
      <c r="P805" s="34"/>
      <c r="Q805" s="31" t="s">
        <v>486</v>
      </c>
    </row>
    <row r="806" ht="15.75" customHeight="1" spans="1:18">
      <c r="A806" s="18">
        <v>799</v>
      </c>
      <c r="B806" s="32"/>
      <c r="C806" s="22" t="s">
        <v>3664</v>
      </c>
      <c r="D806" s="23" t="s">
        <v>3266</v>
      </c>
      <c r="E806" s="24"/>
      <c r="F806" s="22"/>
      <c r="G806" s="24">
        <v>1</v>
      </c>
      <c r="H806" s="25" t="s">
        <v>551</v>
      </c>
      <c r="I806" s="26">
        <v>42217</v>
      </c>
      <c r="J806" s="26">
        <v>42217</v>
      </c>
      <c r="K806" s="27">
        <v>63000</v>
      </c>
      <c r="L806" s="28">
        <v>44546.25</v>
      </c>
      <c r="M806" s="28">
        <v>57960</v>
      </c>
      <c r="N806" s="29">
        <v>0.74</v>
      </c>
      <c r="O806" s="28">
        <v>42890</v>
      </c>
      <c r="P806" s="34"/>
      <c r="Q806" s="31" t="s">
        <v>486</v>
      </c>
    </row>
    <row r="807" ht="15.75" customHeight="1" spans="1:18">
      <c r="A807" s="18">
        <v>800</v>
      </c>
      <c r="B807" s="32"/>
      <c r="C807" s="22" t="s">
        <v>3665</v>
      </c>
      <c r="D807" s="23" t="s">
        <v>2362</v>
      </c>
      <c r="E807" s="24"/>
      <c r="F807" s="22"/>
      <c r="G807" s="24">
        <v>1</v>
      </c>
      <c r="H807" s="25" t="s">
        <v>551</v>
      </c>
      <c r="I807" s="26">
        <v>42278</v>
      </c>
      <c r="J807" s="26">
        <v>42278</v>
      </c>
      <c r="K807" s="27">
        <v>9360</v>
      </c>
      <c r="L807" s="28">
        <v>6766.5</v>
      </c>
      <c r="M807" s="28">
        <v>8520</v>
      </c>
      <c r="N807" s="29">
        <v>0.65</v>
      </c>
      <c r="O807" s="28">
        <v>5540</v>
      </c>
      <c r="P807" s="34"/>
      <c r="Q807" s="31" t="s">
        <v>486</v>
      </c>
    </row>
    <row r="808" ht="15.75" customHeight="1" spans="1:18">
      <c r="A808" s="18">
        <v>801</v>
      </c>
      <c r="B808" s="32"/>
      <c r="C808" s="22" t="s">
        <v>3666</v>
      </c>
      <c r="D808" s="23" t="s">
        <v>3360</v>
      </c>
      <c r="E808" s="24"/>
      <c r="F808" s="22"/>
      <c r="G808" s="24">
        <v>1</v>
      </c>
      <c r="H808" s="25" t="s">
        <v>2353</v>
      </c>
      <c r="I808" s="26">
        <v>40513</v>
      </c>
      <c r="J808" s="26">
        <v>40513</v>
      </c>
      <c r="K808" s="27">
        <v>157200</v>
      </c>
      <c r="L808" s="28">
        <v>41461.5</v>
      </c>
      <c r="M808" s="28">
        <v>133620</v>
      </c>
      <c r="N808" s="29">
        <v>0.41</v>
      </c>
      <c r="O808" s="28">
        <v>54780</v>
      </c>
      <c r="P808" s="34"/>
      <c r="Q808" s="31" t="s">
        <v>486</v>
      </c>
    </row>
    <row r="809" ht="15.75" customHeight="1" spans="1:18">
      <c r="A809" s="18">
        <v>802</v>
      </c>
      <c r="B809" s="32"/>
      <c r="C809" s="22" t="s">
        <v>3667</v>
      </c>
      <c r="D809" s="23" t="s">
        <v>3668</v>
      </c>
      <c r="E809" s="24"/>
      <c r="F809" s="22"/>
      <c r="G809" s="24">
        <v>1</v>
      </c>
      <c r="H809" s="25" t="s">
        <v>551</v>
      </c>
      <c r="I809" s="26">
        <v>40118</v>
      </c>
      <c r="J809" s="26">
        <v>40118</v>
      </c>
      <c r="K809" s="27">
        <v>2750</v>
      </c>
      <c r="L809" s="28">
        <v>442.38</v>
      </c>
      <c r="M809" s="28">
        <v>2280</v>
      </c>
      <c r="N809" s="29">
        <v>0.15</v>
      </c>
      <c r="O809" s="28">
        <v>340</v>
      </c>
      <c r="P809" s="34"/>
      <c r="Q809" s="31" t="s">
        <v>486</v>
      </c>
    </row>
    <row r="810" ht="15.75" customHeight="1" spans="1:18">
      <c r="A810" s="18">
        <v>803</v>
      </c>
      <c r="B810" s="32"/>
      <c r="C810" s="22" t="s">
        <v>3669</v>
      </c>
      <c r="D810" s="23" t="s">
        <v>3670</v>
      </c>
      <c r="E810" s="24"/>
      <c r="F810" s="22"/>
      <c r="G810" s="24">
        <v>1</v>
      </c>
      <c r="H810" s="25" t="s">
        <v>551</v>
      </c>
      <c r="I810" s="26">
        <v>40148</v>
      </c>
      <c r="J810" s="26">
        <v>40148</v>
      </c>
      <c r="K810" s="27">
        <v>16850</v>
      </c>
      <c r="L810" s="28">
        <v>2843</v>
      </c>
      <c r="M810" s="28">
        <v>13820</v>
      </c>
      <c r="N810" s="29">
        <v>0.15</v>
      </c>
      <c r="O810" s="28">
        <v>2070</v>
      </c>
      <c r="P810" s="34"/>
      <c r="Q810" s="31" t="s">
        <v>486</v>
      </c>
    </row>
    <row r="811" ht="15.75" customHeight="1" spans="1:18">
      <c r="A811" s="18">
        <v>804</v>
      </c>
      <c r="B811" s="32"/>
      <c r="C811" s="22" t="s">
        <v>3671</v>
      </c>
      <c r="D811" s="23" t="s">
        <v>3672</v>
      </c>
      <c r="E811" s="24"/>
      <c r="F811" s="22"/>
      <c r="G811" s="24">
        <v>1</v>
      </c>
      <c r="H811" s="25" t="s">
        <v>2486</v>
      </c>
      <c r="I811" s="26">
        <v>40148</v>
      </c>
      <c r="J811" s="26">
        <v>40148</v>
      </c>
      <c r="K811" s="27">
        <v>46180</v>
      </c>
      <c r="L811" s="28">
        <v>7793.05</v>
      </c>
      <c r="M811" s="28">
        <v>36940</v>
      </c>
      <c r="N811" s="29">
        <v>0.15</v>
      </c>
      <c r="O811" s="28">
        <v>5540</v>
      </c>
      <c r="P811" s="34"/>
      <c r="Q811" s="31" t="s">
        <v>486</v>
      </c>
    </row>
    <row r="812" ht="15.75" customHeight="1" spans="1:18">
      <c r="A812" s="18">
        <v>805</v>
      </c>
      <c r="B812" s="32"/>
      <c r="C812" s="22" t="s">
        <v>3673</v>
      </c>
      <c r="D812" s="23" t="s">
        <v>3674</v>
      </c>
      <c r="E812" s="24"/>
      <c r="F812" s="22"/>
      <c r="G812" s="24">
        <v>1</v>
      </c>
      <c r="H812" s="25" t="s">
        <v>551</v>
      </c>
      <c r="I812" s="26">
        <v>40148</v>
      </c>
      <c r="J812" s="26">
        <v>40148</v>
      </c>
      <c r="K812" s="27">
        <v>5600</v>
      </c>
      <c r="L812" s="28">
        <v>945.35</v>
      </c>
      <c r="M812" s="28">
        <v>4650</v>
      </c>
      <c r="N812" s="29">
        <v>0.15</v>
      </c>
      <c r="O812" s="28">
        <v>700</v>
      </c>
      <c r="P812" s="34"/>
      <c r="Q812" s="31" t="s">
        <v>486</v>
      </c>
    </row>
    <row r="813" ht="15.75" customHeight="1" spans="1:18">
      <c r="A813" s="18">
        <v>806</v>
      </c>
      <c r="B813" s="32"/>
      <c r="C813" s="22" t="s">
        <v>3675</v>
      </c>
      <c r="D813" s="23" t="s">
        <v>2359</v>
      </c>
      <c r="E813" s="24"/>
      <c r="F813" s="22"/>
      <c r="G813" s="24">
        <v>1</v>
      </c>
      <c r="H813" s="25" t="s">
        <v>551</v>
      </c>
      <c r="I813" s="26">
        <v>40238</v>
      </c>
      <c r="J813" s="26">
        <v>40238</v>
      </c>
      <c r="K813" s="27">
        <v>9100</v>
      </c>
      <c r="L813" s="28">
        <v>1751.92</v>
      </c>
      <c r="M813" s="28">
        <v>8010</v>
      </c>
      <c r="N813" s="29">
        <v>0.43</v>
      </c>
      <c r="O813" s="28">
        <v>3440</v>
      </c>
      <c r="P813" s="34"/>
      <c r="Q813" s="31" t="s">
        <v>486</v>
      </c>
    </row>
    <row r="814" ht="15.75" customHeight="1" spans="1:18">
      <c r="A814" s="18">
        <v>807</v>
      </c>
      <c r="B814" s="32"/>
      <c r="C814" s="22" t="s">
        <v>3676</v>
      </c>
      <c r="D814" s="23" t="s">
        <v>3677</v>
      </c>
      <c r="E814" s="24"/>
      <c r="F814" s="22"/>
      <c r="G814" s="24">
        <v>1</v>
      </c>
      <c r="H814" s="25" t="s">
        <v>551</v>
      </c>
      <c r="I814" s="26">
        <v>40330</v>
      </c>
      <c r="J814" s="26">
        <v>40330</v>
      </c>
      <c r="K814" s="27">
        <v>19000</v>
      </c>
      <c r="L814" s="28">
        <v>4108.42</v>
      </c>
      <c r="M814" s="28">
        <v>14820</v>
      </c>
      <c r="N814" s="29">
        <v>0.15</v>
      </c>
      <c r="O814" s="28">
        <v>2220</v>
      </c>
      <c r="P814" s="34"/>
      <c r="Q814" s="31" t="s">
        <v>486</v>
      </c>
    </row>
    <row r="815" ht="15.75" customHeight="1" spans="1:18">
      <c r="A815" s="18">
        <v>808</v>
      </c>
      <c r="B815" s="32"/>
      <c r="C815" s="22" t="s">
        <v>3678</v>
      </c>
      <c r="D815" s="22" t="s">
        <v>3679</v>
      </c>
      <c r="E815" s="24"/>
      <c r="F815" s="22"/>
      <c r="G815" s="24">
        <v>1</v>
      </c>
      <c r="H815" s="25" t="s">
        <v>551</v>
      </c>
      <c r="I815" s="26">
        <v>40391</v>
      </c>
      <c r="J815" s="26">
        <v>40391</v>
      </c>
      <c r="K815" s="27">
        <v>7400</v>
      </c>
      <c r="L815" s="28">
        <v>1717.74</v>
      </c>
      <c r="M815" s="28">
        <v>6290</v>
      </c>
      <c r="N815" s="29">
        <v>0.15</v>
      </c>
      <c r="O815" s="28">
        <v>940</v>
      </c>
      <c r="P815" s="34"/>
      <c r="Q815" s="31" t="s">
        <v>486</v>
      </c>
    </row>
    <row r="816" ht="15.75" customHeight="1" spans="1:18">
      <c r="A816" s="18">
        <v>809</v>
      </c>
      <c r="B816" s="32"/>
      <c r="C816" s="22" t="s">
        <v>3680</v>
      </c>
      <c r="D816" s="23" t="s">
        <v>3681</v>
      </c>
      <c r="E816" s="24"/>
      <c r="F816" s="22"/>
      <c r="G816" s="24">
        <v>1</v>
      </c>
      <c r="H816" s="25" t="s">
        <v>551</v>
      </c>
      <c r="I816" s="26">
        <v>40787</v>
      </c>
      <c r="J816" s="26">
        <v>40787</v>
      </c>
      <c r="K816" s="27">
        <v>6400</v>
      </c>
      <c r="L816" s="28">
        <v>2143.72</v>
      </c>
      <c r="M816" s="28">
        <v>5500</v>
      </c>
      <c r="N816" s="29">
        <v>0.24</v>
      </c>
      <c r="O816" s="28">
        <v>1320</v>
      </c>
      <c r="P816" s="34"/>
      <c r="Q816" s="31" t="s">
        <v>486</v>
      </c>
    </row>
    <row r="817" ht="15.75" customHeight="1" spans="1:17">
      <c r="A817" s="18">
        <v>810</v>
      </c>
      <c r="B817" s="32"/>
      <c r="C817" s="22" t="s">
        <v>3682</v>
      </c>
      <c r="D817" s="23" t="s">
        <v>3683</v>
      </c>
      <c r="E817" s="24"/>
      <c r="F817" s="22"/>
      <c r="G817" s="24">
        <v>1</v>
      </c>
      <c r="H817" s="25" t="s">
        <v>551</v>
      </c>
      <c r="I817" s="26">
        <v>40787</v>
      </c>
      <c r="J817" s="26">
        <v>40787</v>
      </c>
      <c r="K817" s="35">
        <v>9560</v>
      </c>
      <c r="L817" s="28">
        <v>3202.88</v>
      </c>
      <c r="M817" s="28">
        <v>8220</v>
      </c>
      <c r="N817" s="29">
        <v>0.24</v>
      </c>
      <c r="O817" s="28">
        <v>1970</v>
      </c>
      <c r="P817" s="34"/>
      <c r="Q817" s="31" t="s">
        <v>486</v>
      </c>
    </row>
    <row r="818" ht="15.75" customHeight="1" spans="1:17">
      <c r="A818" s="18">
        <v>811</v>
      </c>
      <c r="B818" s="32"/>
      <c r="C818" s="22" t="s">
        <v>3684</v>
      </c>
      <c r="D818" s="23" t="s">
        <v>3685</v>
      </c>
      <c r="E818" s="24"/>
      <c r="F818" s="23"/>
      <c r="G818" s="24">
        <v>1</v>
      </c>
      <c r="H818" s="25" t="s">
        <v>2353</v>
      </c>
      <c r="I818" s="26">
        <v>40452</v>
      </c>
      <c r="J818" s="26">
        <v>40452</v>
      </c>
      <c r="K818" s="27">
        <v>280110</v>
      </c>
      <c r="L818" s="28">
        <v>69443.7</v>
      </c>
      <c r="M818" s="28">
        <v>322130</v>
      </c>
      <c r="N818" s="29">
        <v>0.39</v>
      </c>
      <c r="O818" s="28">
        <v>125630</v>
      </c>
      <c r="P818" s="34"/>
      <c r="Q818" s="31" t="s">
        <v>486</v>
      </c>
    </row>
    <row r="819" ht="15.75" customHeight="1" spans="1:17">
      <c r="A819" s="18">
        <v>812</v>
      </c>
      <c r="B819" s="32"/>
      <c r="C819" s="22" t="s">
        <v>3686</v>
      </c>
      <c r="D819" s="23" t="s">
        <v>3687</v>
      </c>
      <c r="E819" s="24"/>
      <c r="F819" s="22"/>
      <c r="G819" s="24">
        <v>1</v>
      </c>
      <c r="H819" s="25" t="s">
        <v>2353</v>
      </c>
      <c r="I819" s="26">
        <v>40544</v>
      </c>
      <c r="J819" s="26">
        <v>40544</v>
      </c>
      <c r="K819" s="27">
        <v>18580</v>
      </c>
      <c r="L819" s="28">
        <v>5047.72</v>
      </c>
      <c r="M819" s="28">
        <v>15240</v>
      </c>
      <c r="N819" s="29">
        <v>0.18</v>
      </c>
      <c r="O819" s="28">
        <v>2740</v>
      </c>
      <c r="P819" s="34"/>
      <c r="Q819" s="31" t="s">
        <v>486</v>
      </c>
    </row>
    <row r="820" ht="15.75" customHeight="1" spans="1:17">
      <c r="A820" s="18">
        <v>813</v>
      </c>
      <c r="B820" s="32"/>
      <c r="C820" s="22" t="s">
        <v>3688</v>
      </c>
      <c r="D820" s="23" t="s">
        <v>3689</v>
      </c>
      <c r="E820" s="24"/>
      <c r="F820" s="22"/>
      <c r="G820" s="24">
        <v>1</v>
      </c>
      <c r="H820" s="25" t="s">
        <v>626</v>
      </c>
      <c r="I820" s="26">
        <v>40817</v>
      </c>
      <c r="J820" s="26">
        <v>40817</v>
      </c>
      <c r="K820" s="27">
        <v>2712</v>
      </c>
      <c r="L820" s="28">
        <v>929.99</v>
      </c>
      <c r="M820" s="28">
        <v>2250</v>
      </c>
      <c r="N820" s="29">
        <v>0.25</v>
      </c>
      <c r="O820" s="28">
        <v>560</v>
      </c>
      <c r="P820" s="34"/>
      <c r="Q820" s="31" t="s">
        <v>486</v>
      </c>
    </row>
    <row r="821" ht="15.75" customHeight="1" spans="1:17">
      <c r="A821" s="18">
        <v>814</v>
      </c>
      <c r="B821" s="32"/>
      <c r="C821" s="22" t="s">
        <v>3690</v>
      </c>
      <c r="D821" s="23" t="s">
        <v>3691</v>
      </c>
      <c r="E821" s="24"/>
      <c r="F821" s="22"/>
      <c r="G821" s="24">
        <v>1</v>
      </c>
      <c r="H821" s="25" t="s">
        <v>551</v>
      </c>
      <c r="I821" s="26">
        <v>40817</v>
      </c>
      <c r="J821" s="26">
        <v>40817</v>
      </c>
      <c r="K821" s="36">
        <v>3800</v>
      </c>
      <c r="L821" s="28">
        <v>1303.36</v>
      </c>
      <c r="M821" s="28">
        <v>3270</v>
      </c>
      <c r="N821" s="29">
        <v>0.38</v>
      </c>
      <c r="O821" s="28">
        <v>1240</v>
      </c>
      <c r="P821" s="34"/>
      <c r="Q821" s="31" t="s">
        <v>486</v>
      </c>
    </row>
    <row r="822" ht="15.75" customHeight="1" spans="1:17">
      <c r="A822" s="18">
        <v>815</v>
      </c>
      <c r="B822" s="32"/>
      <c r="C822" s="22" t="s">
        <v>3692</v>
      </c>
      <c r="D822" s="22" t="s">
        <v>3693</v>
      </c>
      <c r="E822" s="24"/>
      <c r="F822" s="22"/>
      <c r="G822" s="24">
        <v>1</v>
      </c>
      <c r="H822" s="25" t="s">
        <v>626</v>
      </c>
      <c r="I822" s="26">
        <v>40817</v>
      </c>
      <c r="J822" s="26">
        <v>40817</v>
      </c>
      <c r="K822" s="36">
        <v>11000</v>
      </c>
      <c r="L822" s="28">
        <v>3772.36</v>
      </c>
      <c r="M822" s="28">
        <v>9460</v>
      </c>
      <c r="N822" s="29">
        <v>0.25</v>
      </c>
      <c r="O822" s="28">
        <v>2370</v>
      </c>
      <c r="P822" s="34"/>
      <c r="Q822" s="31" t="s">
        <v>486</v>
      </c>
    </row>
    <row r="823" ht="15.75" customHeight="1" spans="1:17">
      <c r="A823" s="18">
        <v>816</v>
      </c>
      <c r="B823" s="32"/>
      <c r="C823" s="22" t="s">
        <v>3694</v>
      </c>
      <c r="D823" s="23" t="s">
        <v>3695</v>
      </c>
      <c r="E823" s="24"/>
      <c r="F823" s="22"/>
      <c r="G823" s="24">
        <v>1</v>
      </c>
      <c r="H823" s="25" t="s">
        <v>551</v>
      </c>
      <c r="I823" s="26">
        <v>40848</v>
      </c>
      <c r="J823" s="26">
        <v>40848</v>
      </c>
      <c r="K823" s="36">
        <v>3090</v>
      </c>
      <c r="L823" s="28">
        <v>1084.28</v>
      </c>
      <c r="M823" s="28">
        <v>2840</v>
      </c>
      <c r="N823" s="29">
        <v>0.54</v>
      </c>
      <c r="O823" s="28">
        <v>1530</v>
      </c>
      <c r="P823" s="34"/>
      <c r="Q823" s="31" t="s">
        <v>486</v>
      </c>
    </row>
    <row r="824" ht="15.75" customHeight="1" spans="1:17">
      <c r="A824" s="18">
        <v>817</v>
      </c>
      <c r="B824" s="32"/>
      <c r="C824" s="22" t="s">
        <v>3696</v>
      </c>
      <c r="D824" s="23" t="s">
        <v>3697</v>
      </c>
      <c r="E824" s="24"/>
      <c r="F824" s="22"/>
      <c r="G824" s="24">
        <v>1</v>
      </c>
      <c r="H824" s="25" t="s">
        <v>551</v>
      </c>
      <c r="I824" s="26">
        <v>41183</v>
      </c>
      <c r="J824" s="26">
        <v>41183</v>
      </c>
      <c r="K824" s="36">
        <v>1935</v>
      </c>
      <c r="L824" s="28">
        <v>847.28</v>
      </c>
      <c r="M824" s="28">
        <v>1700</v>
      </c>
      <c r="N824" s="29">
        <v>0.35</v>
      </c>
      <c r="O824" s="28">
        <v>600</v>
      </c>
      <c r="P824" s="34"/>
      <c r="Q824" s="31" t="s">
        <v>486</v>
      </c>
    </row>
    <row r="825" ht="15.75" customHeight="1" spans="1:17">
      <c r="A825" s="18">
        <v>818</v>
      </c>
      <c r="B825" s="32"/>
      <c r="C825" s="22" t="s">
        <v>3698</v>
      </c>
      <c r="D825" s="22" t="s">
        <v>3699</v>
      </c>
      <c r="E825" s="24"/>
      <c r="F825" s="22"/>
      <c r="G825" s="24">
        <v>1</v>
      </c>
      <c r="H825" s="25" t="s">
        <v>2353</v>
      </c>
      <c r="I825" s="26">
        <v>40575</v>
      </c>
      <c r="J825" s="26">
        <v>40575</v>
      </c>
      <c r="K825" s="36">
        <v>217076</v>
      </c>
      <c r="L825" s="28">
        <v>60690.68</v>
      </c>
      <c r="M825" s="28">
        <v>186690</v>
      </c>
      <c r="N825" s="29">
        <v>0.41</v>
      </c>
      <c r="O825" s="28">
        <v>76540</v>
      </c>
      <c r="P825" s="34"/>
      <c r="Q825" s="31" t="s">
        <v>486</v>
      </c>
    </row>
    <row r="826" ht="15.75" customHeight="1" spans="1:17">
      <c r="A826" s="18">
        <v>819</v>
      </c>
      <c r="B826" s="32"/>
      <c r="C826" s="22" t="s">
        <v>3700</v>
      </c>
      <c r="D826" s="22" t="s">
        <v>3701</v>
      </c>
      <c r="E826" s="24"/>
      <c r="F826" s="22"/>
      <c r="G826" s="24">
        <v>1</v>
      </c>
      <c r="H826" s="25" t="s">
        <v>551</v>
      </c>
      <c r="I826" s="26">
        <v>41699</v>
      </c>
      <c r="J826" s="26">
        <v>41699</v>
      </c>
      <c r="K826" s="27">
        <v>2430</v>
      </c>
      <c r="L826" s="28">
        <v>1391.04</v>
      </c>
      <c r="M826" s="28">
        <v>2330</v>
      </c>
      <c r="N826" s="29">
        <v>0.49</v>
      </c>
      <c r="O826" s="28">
        <v>1140</v>
      </c>
      <c r="P826" s="34"/>
      <c r="Q826" s="31" t="s">
        <v>486</v>
      </c>
    </row>
    <row r="827" ht="15.75" customHeight="1" spans="1:17">
      <c r="A827" s="18">
        <v>820</v>
      </c>
      <c r="B827" s="32"/>
      <c r="C827" s="22" t="s">
        <v>3702</v>
      </c>
      <c r="D827" s="22" t="s">
        <v>3703</v>
      </c>
      <c r="E827" s="24"/>
      <c r="F827" s="22"/>
      <c r="G827" s="24">
        <v>1</v>
      </c>
      <c r="H827" s="25" t="s">
        <v>2353</v>
      </c>
      <c r="I827" s="26">
        <v>41821</v>
      </c>
      <c r="J827" s="26">
        <v>41821</v>
      </c>
      <c r="K827" s="27">
        <v>57120</v>
      </c>
      <c r="L827" s="28">
        <v>34510</v>
      </c>
      <c r="M827" s="28">
        <v>51410</v>
      </c>
      <c r="N827" s="29">
        <v>0.6</v>
      </c>
      <c r="O827" s="28">
        <v>30850</v>
      </c>
      <c r="P827" s="34"/>
      <c r="Q827" s="31" t="s">
        <v>486</v>
      </c>
    </row>
    <row r="828" ht="15.75" customHeight="1" spans="1:17">
      <c r="A828" s="18">
        <v>821</v>
      </c>
      <c r="B828" s="32"/>
      <c r="C828" s="22" t="s">
        <v>3704</v>
      </c>
      <c r="D828" s="23" t="s">
        <v>3705</v>
      </c>
      <c r="E828" s="24">
        <v>315</v>
      </c>
      <c r="F828" s="22"/>
      <c r="G828" s="24">
        <v>1</v>
      </c>
      <c r="H828" s="25" t="s">
        <v>551</v>
      </c>
      <c r="I828" s="26">
        <v>42278</v>
      </c>
      <c r="J828" s="26">
        <v>42278</v>
      </c>
      <c r="K828" s="27">
        <v>48218.5</v>
      </c>
      <c r="L828" s="28">
        <v>34857.95</v>
      </c>
      <c r="M828" s="28">
        <v>47740</v>
      </c>
      <c r="N828" s="29">
        <v>0.78</v>
      </c>
      <c r="O828" s="28">
        <v>37240</v>
      </c>
      <c r="P828" s="34"/>
      <c r="Q828" s="31" t="s">
        <v>486</v>
      </c>
    </row>
    <row r="829" ht="15.75" customHeight="1" spans="1:17">
      <c r="A829" s="18">
        <v>822</v>
      </c>
      <c r="B829" s="32"/>
      <c r="C829" s="22" t="s">
        <v>3706</v>
      </c>
      <c r="D829" s="22" t="s">
        <v>2362</v>
      </c>
      <c r="E829" s="22"/>
      <c r="F829" s="22"/>
      <c r="G829" s="24">
        <v>1</v>
      </c>
      <c r="H829" s="25" t="s">
        <v>551</v>
      </c>
      <c r="I829" s="26">
        <v>42339</v>
      </c>
      <c r="J829" s="26">
        <v>42339</v>
      </c>
      <c r="K829" s="27">
        <v>1950</v>
      </c>
      <c r="L829" s="28">
        <v>1440.48</v>
      </c>
      <c r="M829" s="28">
        <v>1770</v>
      </c>
      <c r="N829" s="29">
        <v>0.67</v>
      </c>
      <c r="O829" s="28">
        <v>1190</v>
      </c>
      <c r="P829" s="34"/>
      <c r="Q829" s="31" t="s">
        <v>486</v>
      </c>
    </row>
    <row r="830" ht="15.75" customHeight="1" spans="1:17">
      <c r="A830" s="18">
        <v>823</v>
      </c>
      <c r="B830" s="32"/>
      <c r="C830" s="22" t="s">
        <v>3707</v>
      </c>
      <c r="D830" s="22" t="s">
        <v>2527</v>
      </c>
      <c r="E830" s="24"/>
      <c r="F830" s="22"/>
      <c r="G830" s="24">
        <v>120</v>
      </c>
      <c r="H830" s="25" t="s">
        <v>626</v>
      </c>
      <c r="I830" s="26">
        <v>42339</v>
      </c>
      <c r="J830" s="26">
        <v>42339</v>
      </c>
      <c r="K830" s="27">
        <v>6000</v>
      </c>
      <c r="L830" s="28">
        <v>4432.5</v>
      </c>
      <c r="M830" s="28">
        <v>5580</v>
      </c>
      <c r="N830" s="29">
        <v>0.67</v>
      </c>
      <c r="O830" s="28">
        <v>3740</v>
      </c>
      <c r="P830" s="34"/>
      <c r="Q830" s="31" t="s">
        <v>486</v>
      </c>
    </row>
    <row r="831" ht="15.75" customHeight="1" spans="1:17">
      <c r="A831" s="18">
        <v>824</v>
      </c>
      <c r="B831" s="32"/>
      <c r="C831" s="22" t="s">
        <v>3708</v>
      </c>
      <c r="D831" s="22" t="s">
        <v>2747</v>
      </c>
      <c r="E831" s="22"/>
      <c r="F831" s="22"/>
      <c r="G831" s="24">
        <v>1</v>
      </c>
      <c r="H831" s="25" t="s">
        <v>551</v>
      </c>
      <c r="I831" s="26">
        <v>41244</v>
      </c>
      <c r="J831" s="26">
        <v>41244</v>
      </c>
      <c r="K831" s="27">
        <v>23176.8</v>
      </c>
      <c r="L831" s="28">
        <v>10516.68</v>
      </c>
      <c r="M831" s="28">
        <v>19700</v>
      </c>
      <c r="N831" s="29">
        <v>0.37</v>
      </c>
      <c r="O831" s="28">
        <v>7290</v>
      </c>
      <c r="P831" s="34"/>
      <c r="Q831" s="31" t="s">
        <v>486</v>
      </c>
    </row>
    <row r="832" ht="15.75" customHeight="1" spans="1:17">
      <c r="A832" s="18">
        <v>825</v>
      </c>
      <c r="B832" s="32"/>
      <c r="C832" s="22" t="s">
        <v>3709</v>
      </c>
      <c r="D832" s="22" t="s">
        <v>3548</v>
      </c>
      <c r="E832" s="22"/>
      <c r="F832" s="22"/>
      <c r="G832" s="24">
        <v>1</v>
      </c>
      <c r="H832" s="25" t="s">
        <v>551</v>
      </c>
      <c r="I832" s="26">
        <v>42979</v>
      </c>
      <c r="J832" s="26">
        <v>42979</v>
      </c>
      <c r="K832" s="27">
        <v>420000</v>
      </c>
      <c r="L832" s="28">
        <v>380100</v>
      </c>
      <c r="M832" s="28">
        <v>411600</v>
      </c>
      <c r="N832" s="29">
        <v>0.9</v>
      </c>
      <c r="O832" s="28">
        <v>370440</v>
      </c>
      <c r="P832" s="34"/>
      <c r="Q832" s="31" t="s">
        <v>486</v>
      </c>
    </row>
    <row r="833" ht="15.75" customHeight="1" spans="1:17">
      <c r="A833" s="18">
        <v>826</v>
      </c>
      <c r="B833" s="32"/>
      <c r="C833" s="22" t="s">
        <v>3710</v>
      </c>
      <c r="D833" s="22" t="s">
        <v>3711</v>
      </c>
      <c r="E833" s="22">
        <v>50</v>
      </c>
      <c r="F833" s="22"/>
      <c r="G833" s="24">
        <v>1</v>
      </c>
      <c r="H833" s="25" t="s">
        <v>551</v>
      </c>
      <c r="I833" s="26">
        <v>43307</v>
      </c>
      <c r="J833" s="26">
        <v>43307</v>
      </c>
      <c r="K833" s="27">
        <v>23140</v>
      </c>
      <c r="L833" s="28">
        <v>18926.63</v>
      </c>
      <c r="M833" s="28">
        <v>23140</v>
      </c>
      <c r="N833" s="29">
        <v>0.94</v>
      </c>
      <c r="O833" s="28">
        <v>21750</v>
      </c>
      <c r="P833" s="34"/>
      <c r="Q833" s="31" t="s">
        <v>486</v>
      </c>
    </row>
    <row r="834" ht="15.75" customHeight="1" spans="1:17">
      <c r="A834" s="18">
        <v>827</v>
      </c>
      <c r="B834" s="32"/>
      <c r="C834" s="22" t="s">
        <v>3712</v>
      </c>
      <c r="D834" s="22" t="s">
        <v>3713</v>
      </c>
      <c r="E834" s="22"/>
      <c r="F834" s="22"/>
      <c r="G834" s="24">
        <v>1</v>
      </c>
      <c r="H834" s="25" t="s">
        <v>2353</v>
      </c>
      <c r="I834" s="26">
        <v>43307</v>
      </c>
      <c r="J834" s="26">
        <v>43307</v>
      </c>
      <c r="K834" s="27">
        <v>7709.23</v>
      </c>
      <c r="L834" s="28">
        <v>3559.15</v>
      </c>
      <c r="M834" s="28">
        <v>7710</v>
      </c>
      <c r="N834" s="29">
        <v>0.93</v>
      </c>
      <c r="O834" s="28">
        <v>7170</v>
      </c>
      <c r="P834" s="34"/>
      <c r="Q834" s="31" t="s">
        <v>486</v>
      </c>
    </row>
    <row r="835" ht="15.75" customHeight="1" spans="1:17">
      <c r="A835" s="18">
        <v>828</v>
      </c>
      <c r="B835" s="32"/>
      <c r="C835" s="22" t="s">
        <v>3714</v>
      </c>
      <c r="D835" s="22" t="s">
        <v>3713</v>
      </c>
      <c r="E835" s="22"/>
      <c r="F835" s="22"/>
      <c r="G835" s="24">
        <v>1</v>
      </c>
      <c r="H835" s="25" t="s">
        <v>2353</v>
      </c>
      <c r="I835" s="26">
        <v>43307</v>
      </c>
      <c r="J835" s="26">
        <v>43307</v>
      </c>
      <c r="K835" s="27">
        <v>1880.3</v>
      </c>
      <c r="L835" s="28">
        <v>868.09</v>
      </c>
      <c r="M835" s="28">
        <v>1880</v>
      </c>
      <c r="N835" s="29">
        <v>0.93</v>
      </c>
      <c r="O835" s="28">
        <v>1750</v>
      </c>
      <c r="P835" s="34"/>
      <c r="Q835" s="31" t="s">
        <v>486</v>
      </c>
    </row>
    <row r="836" ht="15.75" customHeight="1" spans="1:17">
      <c r="A836" s="18">
        <v>829</v>
      </c>
      <c r="B836" s="32"/>
      <c r="C836" s="22" t="s">
        <v>3715</v>
      </c>
      <c r="D836" s="22" t="s">
        <v>2359</v>
      </c>
      <c r="E836" s="22"/>
      <c r="F836" s="22"/>
      <c r="G836" s="24">
        <v>1</v>
      </c>
      <c r="H836" s="25" t="s">
        <v>551</v>
      </c>
      <c r="I836" s="26">
        <v>40238</v>
      </c>
      <c r="J836" s="26">
        <v>40238</v>
      </c>
      <c r="K836" s="27">
        <v>172900</v>
      </c>
      <c r="L836" s="28">
        <v>33283.42</v>
      </c>
      <c r="M836" s="28">
        <v>152150</v>
      </c>
      <c r="N836" s="29">
        <v>0.43</v>
      </c>
      <c r="O836" s="28">
        <v>65420</v>
      </c>
      <c r="P836" s="34"/>
      <c r="Q836" s="31" t="s">
        <v>486</v>
      </c>
    </row>
    <row r="837" ht="15.75" customHeight="1" spans="1:17">
      <c r="A837" s="18">
        <v>830</v>
      </c>
      <c r="B837" s="32"/>
      <c r="C837" s="22" t="s">
        <v>3716</v>
      </c>
      <c r="D837" s="22" t="s">
        <v>2434</v>
      </c>
      <c r="E837" s="22"/>
      <c r="F837" s="22"/>
      <c r="G837" s="24">
        <v>1</v>
      </c>
      <c r="H837" s="25" t="s">
        <v>551</v>
      </c>
      <c r="I837" s="26">
        <v>41944</v>
      </c>
      <c r="J837" s="26">
        <v>41944</v>
      </c>
      <c r="K837" s="27">
        <v>3250</v>
      </c>
      <c r="L837" s="28">
        <v>2066.42</v>
      </c>
      <c r="M837" s="28">
        <v>2930</v>
      </c>
      <c r="N837" s="29">
        <v>0.56</v>
      </c>
      <c r="O837" s="28">
        <v>1640</v>
      </c>
      <c r="P837" s="34"/>
      <c r="Q837" s="31" t="s">
        <v>486</v>
      </c>
    </row>
    <row r="838" ht="15.75" customHeight="1" spans="1:17">
      <c r="A838" s="18">
        <v>831</v>
      </c>
      <c r="B838" s="32"/>
      <c r="C838" s="22" t="s">
        <v>3717</v>
      </c>
      <c r="D838" s="22" t="s">
        <v>3718</v>
      </c>
      <c r="E838" s="22"/>
      <c r="F838" s="22"/>
      <c r="G838" s="24">
        <v>1</v>
      </c>
      <c r="H838" s="25" t="s">
        <v>626</v>
      </c>
      <c r="I838" s="26">
        <v>42005</v>
      </c>
      <c r="J838" s="26">
        <v>42005</v>
      </c>
      <c r="K838" s="36">
        <v>1500</v>
      </c>
      <c r="L838" s="28">
        <v>977.28</v>
      </c>
      <c r="M838" s="28">
        <v>1490</v>
      </c>
      <c r="N838" s="29">
        <v>0.74</v>
      </c>
      <c r="O838" s="28">
        <v>1100</v>
      </c>
      <c r="P838" s="34"/>
      <c r="Q838" s="31" t="s">
        <v>486</v>
      </c>
    </row>
    <row r="839" ht="15.75" customHeight="1" spans="1:17">
      <c r="A839" s="18">
        <v>832</v>
      </c>
      <c r="B839" s="32"/>
      <c r="C839" s="22" t="s">
        <v>3719</v>
      </c>
      <c r="D839" s="22" t="s">
        <v>2527</v>
      </c>
      <c r="E839" s="22"/>
      <c r="F839" s="22"/>
      <c r="G839" s="24">
        <v>1</v>
      </c>
      <c r="H839" s="25" t="s">
        <v>2353</v>
      </c>
      <c r="I839" s="26">
        <v>42036</v>
      </c>
      <c r="J839" s="26">
        <v>42036</v>
      </c>
      <c r="K839" s="36">
        <v>48277.14</v>
      </c>
      <c r="L839" s="28">
        <v>31842.97</v>
      </c>
      <c r="M839" s="28">
        <v>44900</v>
      </c>
      <c r="N839" s="29">
        <v>0.58</v>
      </c>
      <c r="O839" s="28">
        <v>26040</v>
      </c>
      <c r="P839" s="34"/>
      <c r="Q839" s="31" t="s">
        <v>486</v>
      </c>
    </row>
    <row r="840" ht="15.75" customHeight="1" spans="1:17">
      <c r="A840" s="18">
        <v>833</v>
      </c>
      <c r="B840" s="32"/>
      <c r="C840" s="22" t="s">
        <v>3720</v>
      </c>
      <c r="D840" s="22" t="s">
        <v>3266</v>
      </c>
      <c r="E840" s="22"/>
      <c r="F840" s="22"/>
      <c r="G840" s="24">
        <v>1</v>
      </c>
      <c r="H840" s="25" t="s">
        <v>551</v>
      </c>
      <c r="I840" s="26">
        <v>42095</v>
      </c>
      <c r="J840" s="26">
        <v>42095</v>
      </c>
      <c r="K840" s="36">
        <v>55000</v>
      </c>
      <c r="L840" s="28">
        <v>37147.78</v>
      </c>
      <c r="M840" s="28">
        <v>50600</v>
      </c>
      <c r="N840" s="29">
        <v>0.71</v>
      </c>
      <c r="O840" s="28">
        <v>35930</v>
      </c>
      <c r="P840" s="34"/>
      <c r="Q840" s="31" t="s">
        <v>486</v>
      </c>
    </row>
    <row r="841" ht="15.75" customHeight="1" spans="1:17">
      <c r="A841" s="18">
        <v>834</v>
      </c>
      <c r="B841" s="32"/>
      <c r="C841" s="22" t="s">
        <v>3721</v>
      </c>
      <c r="D841" s="22" t="s">
        <v>3722</v>
      </c>
      <c r="E841" s="22">
        <v>250</v>
      </c>
      <c r="F841" s="22"/>
      <c r="G841" s="24">
        <v>1</v>
      </c>
      <c r="H841" s="25" t="s">
        <v>551</v>
      </c>
      <c r="I841" s="26">
        <v>42278</v>
      </c>
      <c r="J841" s="26">
        <v>42278</v>
      </c>
      <c r="K841" s="36">
        <v>20001.5</v>
      </c>
      <c r="L841" s="28">
        <v>14459.25</v>
      </c>
      <c r="M841" s="28">
        <v>19800</v>
      </c>
      <c r="N841" s="29">
        <v>0.78</v>
      </c>
      <c r="O841" s="28">
        <v>15440</v>
      </c>
      <c r="P841" s="34"/>
      <c r="Q841" s="31" t="s">
        <v>486</v>
      </c>
    </row>
    <row r="842" ht="15.75" customHeight="1" spans="1:17">
      <c r="A842" s="18">
        <v>835</v>
      </c>
      <c r="B842" s="32"/>
      <c r="C842" s="22" t="s">
        <v>3723</v>
      </c>
      <c r="D842" s="22" t="s">
        <v>2410</v>
      </c>
      <c r="E842" s="22"/>
      <c r="F842" s="22"/>
      <c r="G842" s="24">
        <v>1</v>
      </c>
      <c r="H842" s="25" t="s">
        <v>551</v>
      </c>
      <c r="I842" s="26">
        <v>42339</v>
      </c>
      <c r="J842" s="26">
        <v>42339</v>
      </c>
      <c r="K842" s="36">
        <v>2400</v>
      </c>
      <c r="L842" s="28">
        <v>1773</v>
      </c>
      <c r="M842" s="28">
        <v>2040</v>
      </c>
      <c r="N842" s="29">
        <v>0.59</v>
      </c>
      <c r="O842" s="28">
        <v>1200</v>
      </c>
      <c r="P842" s="34"/>
      <c r="Q842" s="31" t="s">
        <v>486</v>
      </c>
    </row>
    <row r="843" ht="15.75" customHeight="1" spans="1:17">
      <c r="A843" s="18">
        <v>836</v>
      </c>
      <c r="B843" s="32"/>
      <c r="C843" s="22" t="s">
        <v>3724</v>
      </c>
      <c r="D843" s="22" t="s">
        <v>2527</v>
      </c>
      <c r="E843" s="22"/>
      <c r="F843" s="22"/>
      <c r="G843" s="24">
        <v>1</v>
      </c>
      <c r="H843" s="25" t="s">
        <v>2353</v>
      </c>
      <c r="I843" s="26">
        <v>42461</v>
      </c>
      <c r="J843" s="26">
        <v>42461</v>
      </c>
      <c r="K843" s="27">
        <v>57489</v>
      </c>
      <c r="L843" s="28">
        <v>44290.52</v>
      </c>
      <c r="M843" s="28">
        <v>54610</v>
      </c>
      <c r="N843" s="29">
        <v>0.7</v>
      </c>
      <c r="O843" s="28">
        <v>38230</v>
      </c>
      <c r="P843" s="34"/>
      <c r="Q843" s="31" t="s">
        <v>486</v>
      </c>
    </row>
    <row r="844" ht="15.75" customHeight="1" spans="1:17">
      <c r="A844" s="18">
        <v>837</v>
      </c>
      <c r="B844" s="32"/>
      <c r="C844" s="22" t="s">
        <v>3725</v>
      </c>
      <c r="D844" s="22" t="s">
        <v>2419</v>
      </c>
      <c r="E844" s="22"/>
      <c r="F844" s="22"/>
      <c r="G844" s="24">
        <v>1</v>
      </c>
      <c r="H844" s="25" t="s">
        <v>551</v>
      </c>
      <c r="I844" s="26">
        <v>42552</v>
      </c>
      <c r="J844" s="26">
        <v>42552</v>
      </c>
      <c r="K844" s="27">
        <v>4980</v>
      </c>
      <c r="L844" s="28">
        <v>3954.82</v>
      </c>
      <c r="M844" s="28">
        <v>4530</v>
      </c>
      <c r="N844" s="29">
        <v>0.78</v>
      </c>
      <c r="O844" s="28">
        <v>3530</v>
      </c>
      <c r="P844" s="34"/>
      <c r="Q844" s="31" t="s">
        <v>486</v>
      </c>
    </row>
    <row r="845" ht="15.75" customHeight="1" spans="1:17">
      <c r="A845" s="18">
        <v>838</v>
      </c>
      <c r="B845" s="32"/>
      <c r="C845" s="22" t="s">
        <v>3726</v>
      </c>
      <c r="D845" s="22" t="s">
        <v>2927</v>
      </c>
      <c r="E845" s="22" t="s">
        <v>3727</v>
      </c>
      <c r="F845" s="22"/>
      <c r="G845" s="24">
        <v>1</v>
      </c>
      <c r="H845" s="25" t="s">
        <v>551</v>
      </c>
      <c r="I845" s="26">
        <v>42552</v>
      </c>
      <c r="J845" s="26">
        <v>42552</v>
      </c>
      <c r="K845" s="27">
        <v>2000</v>
      </c>
      <c r="L845" s="28">
        <v>1588.42</v>
      </c>
      <c r="M845" s="28">
        <v>1610</v>
      </c>
      <c r="N845" s="29">
        <v>0.73</v>
      </c>
      <c r="O845" s="28">
        <v>1180</v>
      </c>
      <c r="P845" s="34"/>
      <c r="Q845" s="31" t="s">
        <v>486</v>
      </c>
    </row>
    <row r="846" ht="15.75" customHeight="1" spans="1:17">
      <c r="A846" s="18">
        <v>839</v>
      </c>
      <c r="B846" s="32"/>
      <c r="C846" s="22" t="s">
        <v>3728</v>
      </c>
      <c r="D846" s="22" t="s">
        <v>2416</v>
      </c>
      <c r="E846" s="22"/>
      <c r="F846" s="23"/>
      <c r="G846" s="24">
        <v>1</v>
      </c>
      <c r="H846" s="25" t="s">
        <v>551</v>
      </c>
      <c r="I846" s="26">
        <v>42552</v>
      </c>
      <c r="J846" s="26">
        <v>42552</v>
      </c>
      <c r="K846" s="27">
        <v>35800</v>
      </c>
      <c r="L846" s="28">
        <v>28431.08</v>
      </c>
      <c r="M846" s="28">
        <v>32220</v>
      </c>
      <c r="N846" s="29">
        <v>0.66</v>
      </c>
      <c r="O846" s="28">
        <v>21270</v>
      </c>
      <c r="P846" s="34"/>
      <c r="Q846" s="31" t="s">
        <v>486</v>
      </c>
    </row>
    <row r="847" ht="15.75" customHeight="1" spans="1:17">
      <c r="A847" s="18">
        <v>840</v>
      </c>
      <c r="B847" s="32"/>
      <c r="C847" s="22" t="s">
        <v>3729</v>
      </c>
      <c r="D847" s="22" t="s">
        <v>2841</v>
      </c>
      <c r="E847" s="22"/>
      <c r="F847" s="23"/>
      <c r="G847" s="24">
        <v>1</v>
      </c>
      <c r="H847" s="25" t="s">
        <v>2353</v>
      </c>
      <c r="I847" s="26">
        <v>42644</v>
      </c>
      <c r="J847" s="26">
        <v>42644</v>
      </c>
      <c r="K847" s="27">
        <v>296667.73</v>
      </c>
      <c r="L847" s="28">
        <v>242649.47</v>
      </c>
      <c r="M847" s="28">
        <v>269970</v>
      </c>
      <c r="N847" s="29">
        <v>0.79</v>
      </c>
      <c r="O847" s="28">
        <v>213280</v>
      </c>
      <c r="P847" s="34"/>
      <c r="Q847" s="31" t="s">
        <v>486</v>
      </c>
    </row>
    <row r="848" ht="15.75" customHeight="1" spans="1:17">
      <c r="A848" s="18">
        <v>841</v>
      </c>
      <c r="B848" s="32"/>
      <c r="C848" s="22" t="s">
        <v>3730</v>
      </c>
      <c r="D848" s="22" t="s">
        <v>2421</v>
      </c>
      <c r="E848" s="22"/>
      <c r="F848" s="23"/>
      <c r="G848" s="24">
        <v>1</v>
      </c>
      <c r="H848" s="25" t="s">
        <v>551</v>
      </c>
      <c r="I848" s="26">
        <v>42675</v>
      </c>
      <c r="J848" s="26">
        <v>42675</v>
      </c>
      <c r="K848" s="27">
        <v>37200</v>
      </c>
      <c r="L848" s="28">
        <v>30721</v>
      </c>
      <c r="M848" s="28">
        <v>33480</v>
      </c>
      <c r="N848" s="29">
        <v>0.7</v>
      </c>
      <c r="O848" s="28">
        <v>23440</v>
      </c>
      <c r="P848" s="34"/>
      <c r="Q848" s="31" t="s">
        <v>486</v>
      </c>
    </row>
    <row r="849" ht="15.75" customHeight="1" spans="1:17">
      <c r="A849" s="18">
        <v>842</v>
      </c>
      <c r="B849" s="32"/>
      <c r="C849" s="22" t="s">
        <v>3731</v>
      </c>
      <c r="D849" s="22" t="s">
        <v>3732</v>
      </c>
      <c r="E849" s="22"/>
      <c r="F849" s="22"/>
      <c r="G849" s="24">
        <v>1</v>
      </c>
      <c r="H849" s="25" t="s">
        <v>551</v>
      </c>
      <c r="I849" s="26">
        <v>41426</v>
      </c>
      <c r="J849" s="26">
        <v>41426</v>
      </c>
      <c r="K849" s="35">
        <v>16500</v>
      </c>
      <c r="L849" s="28">
        <v>825</v>
      </c>
      <c r="M849" s="28">
        <v>14520</v>
      </c>
      <c r="N849" s="29">
        <v>0.42</v>
      </c>
      <c r="O849" s="28">
        <v>6100</v>
      </c>
      <c r="P849" s="34"/>
      <c r="Q849" s="31" t="s">
        <v>486</v>
      </c>
    </row>
    <row r="850" ht="15.75" customHeight="1" spans="1:17">
      <c r="A850" s="18">
        <v>843</v>
      </c>
      <c r="B850" s="32"/>
      <c r="C850" s="22" t="s">
        <v>3733</v>
      </c>
      <c r="D850" s="23" t="s">
        <v>2596</v>
      </c>
      <c r="E850" s="22"/>
      <c r="F850" s="22"/>
      <c r="G850" s="24">
        <v>1</v>
      </c>
      <c r="H850" s="25" t="s">
        <v>551</v>
      </c>
      <c r="I850" s="26">
        <v>41456</v>
      </c>
      <c r="J850" s="26">
        <v>41456</v>
      </c>
      <c r="K850" s="27">
        <v>2800</v>
      </c>
      <c r="L850" s="28">
        <v>140</v>
      </c>
      <c r="M850" s="28">
        <v>2770</v>
      </c>
      <c r="N850" s="29">
        <v>0.52</v>
      </c>
      <c r="O850" s="28">
        <v>1440</v>
      </c>
      <c r="P850" s="34"/>
      <c r="Q850" s="31" t="s">
        <v>486</v>
      </c>
    </row>
    <row r="851" ht="15.75" customHeight="1" spans="1:17">
      <c r="A851" s="18">
        <v>844</v>
      </c>
      <c r="B851" s="32"/>
      <c r="C851" s="22" t="s">
        <v>3734</v>
      </c>
      <c r="D851" s="23" t="s">
        <v>2596</v>
      </c>
      <c r="E851" s="24"/>
      <c r="F851" s="22"/>
      <c r="G851" s="24">
        <v>1</v>
      </c>
      <c r="H851" s="25" t="s">
        <v>551</v>
      </c>
      <c r="I851" s="26">
        <v>42583</v>
      </c>
      <c r="J851" s="26">
        <v>42583</v>
      </c>
      <c r="K851" s="27">
        <v>2300</v>
      </c>
      <c r="L851" s="28">
        <v>1389.5</v>
      </c>
      <c r="M851" s="28">
        <v>2230</v>
      </c>
      <c r="N851" s="29">
        <v>0.78</v>
      </c>
      <c r="O851" s="28">
        <v>1740</v>
      </c>
      <c r="P851" s="34"/>
      <c r="Q851" s="31" t="s">
        <v>486</v>
      </c>
    </row>
    <row r="852" ht="15.75" customHeight="1" spans="1:17">
      <c r="A852" s="18">
        <v>845</v>
      </c>
      <c r="B852" s="32"/>
      <c r="C852" s="22" t="s">
        <v>3735</v>
      </c>
      <c r="D852" s="22" t="s">
        <v>3736</v>
      </c>
      <c r="E852" s="24"/>
      <c r="F852" s="22"/>
      <c r="G852" s="24">
        <v>1</v>
      </c>
      <c r="H852" s="25" t="s">
        <v>551</v>
      </c>
      <c r="I852" s="26">
        <v>42856</v>
      </c>
      <c r="J852" s="26">
        <v>42856</v>
      </c>
      <c r="K852" s="27">
        <v>2100</v>
      </c>
      <c r="L852" s="28">
        <v>1568</v>
      </c>
      <c r="M852" s="28">
        <v>2040</v>
      </c>
      <c r="N852" s="29">
        <v>0.84</v>
      </c>
      <c r="O852" s="28">
        <v>1710</v>
      </c>
      <c r="P852" s="34"/>
      <c r="Q852" s="31" t="s">
        <v>486</v>
      </c>
    </row>
    <row r="853" ht="15.75" customHeight="1" spans="1:17">
      <c r="A853" s="18">
        <v>846</v>
      </c>
      <c r="B853" s="32"/>
      <c r="C853" s="22" t="s">
        <v>3737</v>
      </c>
      <c r="D853" s="22" t="s">
        <v>3738</v>
      </c>
      <c r="E853" s="24"/>
      <c r="F853" s="22"/>
      <c r="G853" s="24">
        <v>1</v>
      </c>
      <c r="H853" s="25" t="s">
        <v>551</v>
      </c>
      <c r="I853" s="26">
        <v>42795</v>
      </c>
      <c r="J853" s="26">
        <v>42795</v>
      </c>
      <c r="K853" s="27">
        <v>90000</v>
      </c>
      <c r="L853" s="28">
        <v>64350</v>
      </c>
      <c r="M853" s="28">
        <v>87300</v>
      </c>
      <c r="N853" s="29">
        <v>0.83</v>
      </c>
      <c r="O853" s="28">
        <v>72460</v>
      </c>
      <c r="P853" s="34"/>
      <c r="Q853" s="31" t="s">
        <v>486</v>
      </c>
    </row>
    <row r="854" ht="15.75" customHeight="1" spans="1:17">
      <c r="A854" s="18">
        <v>847</v>
      </c>
      <c r="B854" s="32"/>
      <c r="C854" s="22" t="s">
        <v>3739</v>
      </c>
      <c r="D854" s="22" t="s">
        <v>3740</v>
      </c>
      <c r="E854" s="24"/>
      <c r="F854" s="22"/>
      <c r="G854" s="24">
        <v>1</v>
      </c>
      <c r="H854" s="25" t="s">
        <v>551</v>
      </c>
      <c r="I854" s="26">
        <v>42795</v>
      </c>
      <c r="J854" s="26">
        <v>42795</v>
      </c>
      <c r="K854" s="27">
        <v>88000</v>
      </c>
      <c r="L854" s="28">
        <v>62920.06</v>
      </c>
      <c r="M854" s="28">
        <v>85360</v>
      </c>
      <c r="N854" s="29">
        <v>0.83</v>
      </c>
      <c r="O854" s="28">
        <v>70850</v>
      </c>
      <c r="P854" s="34"/>
      <c r="Q854" s="31" t="s">
        <v>486</v>
      </c>
    </row>
    <row r="855" ht="15.75" customHeight="1" spans="1:17">
      <c r="A855" s="18">
        <v>848</v>
      </c>
      <c r="B855" s="32"/>
      <c r="C855" s="22" t="s">
        <v>3741</v>
      </c>
      <c r="D855" s="22" t="s">
        <v>3742</v>
      </c>
      <c r="E855" s="24" t="s">
        <v>3743</v>
      </c>
      <c r="F855" s="22" t="s">
        <v>3744</v>
      </c>
      <c r="G855" s="24">
        <v>1</v>
      </c>
      <c r="H855" s="25" t="s">
        <v>551</v>
      </c>
      <c r="I855" s="26">
        <v>42795</v>
      </c>
      <c r="J855" s="26">
        <v>42795</v>
      </c>
      <c r="K855" s="36">
        <v>9000</v>
      </c>
      <c r="L855" s="28">
        <v>6435</v>
      </c>
      <c r="M855" s="28">
        <v>8500</v>
      </c>
      <c r="N855" s="29">
        <v>0.83</v>
      </c>
      <c r="O855" s="28">
        <v>7060</v>
      </c>
      <c r="P855" s="34"/>
      <c r="Q855" s="31" t="s">
        <v>486</v>
      </c>
    </row>
    <row r="856" ht="15.75" customHeight="1" spans="1:17">
      <c r="A856" s="18">
        <v>849</v>
      </c>
      <c r="B856" s="32"/>
      <c r="C856" s="22" t="s">
        <v>3745</v>
      </c>
      <c r="D856" s="22" t="s">
        <v>3746</v>
      </c>
      <c r="E856" s="24"/>
      <c r="F856" s="22" t="s">
        <v>3747</v>
      </c>
      <c r="G856" s="24">
        <v>1</v>
      </c>
      <c r="H856" s="25" t="s">
        <v>551</v>
      </c>
      <c r="I856" s="26">
        <v>42795</v>
      </c>
      <c r="J856" s="26">
        <v>42795</v>
      </c>
      <c r="K856" s="36">
        <v>6000</v>
      </c>
      <c r="L856" s="28">
        <v>4290</v>
      </c>
      <c r="M856" s="28">
        <v>5820</v>
      </c>
      <c r="N856" s="29">
        <v>0.83</v>
      </c>
      <c r="O856" s="28">
        <v>4830</v>
      </c>
      <c r="P856" s="34"/>
      <c r="Q856" s="31" t="s">
        <v>486</v>
      </c>
    </row>
    <row r="857" ht="15.75" customHeight="1" spans="1:17">
      <c r="A857" s="18">
        <v>850</v>
      </c>
      <c r="B857" s="32"/>
      <c r="C857" s="22" t="s">
        <v>3748</v>
      </c>
      <c r="D857" s="22" t="s">
        <v>3749</v>
      </c>
      <c r="E857" s="24"/>
      <c r="F857" s="22" t="s">
        <v>3750</v>
      </c>
      <c r="G857" s="24">
        <v>1</v>
      </c>
      <c r="H857" s="25" t="s">
        <v>551</v>
      </c>
      <c r="I857" s="26">
        <v>42795</v>
      </c>
      <c r="J857" s="26">
        <v>42795</v>
      </c>
      <c r="K857" s="36">
        <v>4700</v>
      </c>
      <c r="L857" s="28">
        <v>3360.44</v>
      </c>
      <c r="M857" s="28">
        <v>4560</v>
      </c>
      <c r="N857" s="29">
        <v>0.83</v>
      </c>
      <c r="O857" s="28">
        <v>3780</v>
      </c>
      <c r="P857" s="34"/>
      <c r="Q857" s="31" t="s">
        <v>486</v>
      </c>
    </row>
    <row r="858" ht="15.75" customHeight="1" spans="1:17">
      <c r="A858" s="18">
        <v>851</v>
      </c>
      <c r="B858" s="32"/>
      <c r="C858" s="22" t="s">
        <v>3751</v>
      </c>
      <c r="D858" s="22" t="s">
        <v>3752</v>
      </c>
      <c r="E858" s="24"/>
      <c r="F858" s="22"/>
      <c r="G858" s="24">
        <v>1</v>
      </c>
      <c r="H858" s="25" t="s">
        <v>2486</v>
      </c>
      <c r="I858" s="26">
        <v>42795</v>
      </c>
      <c r="J858" s="26">
        <v>42795</v>
      </c>
      <c r="K858" s="36">
        <v>16000</v>
      </c>
      <c r="L858" s="28">
        <v>11440.06</v>
      </c>
      <c r="M858" s="28">
        <v>15200</v>
      </c>
      <c r="N858" s="29">
        <v>0.79</v>
      </c>
      <c r="O858" s="28">
        <v>12010</v>
      </c>
      <c r="P858" s="34"/>
      <c r="Q858" s="31" t="s">
        <v>486</v>
      </c>
    </row>
    <row r="859" ht="15.75" customHeight="1" spans="1:17">
      <c r="A859" s="18">
        <v>852</v>
      </c>
      <c r="B859" s="32"/>
      <c r="C859" s="22" t="s">
        <v>3753</v>
      </c>
      <c r="D859" s="22" t="s">
        <v>3754</v>
      </c>
      <c r="E859" s="24"/>
      <c r="F859" s="22" t="s">
        <v>3755</v>
      </c>
      <c r="G859" s="24">
        <v>1</v>
      </c>
      <c r="H859" s="25" t="s">
        <v>626</v>
      </c>
      <c r="I859" s="26">
        <v>42795</v>
      </c>
      <c r="J859" s="26">
        <v>42795</v>
      </c>
      <c r="K859" s="36">
        <v>1300</v>
      </c>
      <c r="L859" s="28">
        <v>929.56</v>
      </c>
      <c r="M859" s="28">
        <v>1240</v>
      </c>
      <c r="N859" s="29">
        <v>0.79</v>
      </c>
      <c r="O859" s="28">
        <v>980</v>
      </c>
      <c r="P859" s="34"/>
      <c r="Q859" s="31" t="s">
        <v>486</v>
      </c>
    </row>
    <row r="860" ht="15.75" customHeight="1" spans="1:17">
      <c r="A860" s="18">
        <v>853</v>
      </c>
      <c r="B860" s="32"/>
      <c r="C860" s="22" t="s">
        <v>3756</v>
      </c>
      <c r="D860" s="22" t="s">
        <v>2713</v>
      </c>
      <c r="E860" s="24"/>
      <c r="F860" s="22"/>
      <c r="G860" s="24">
        <v>1</v>
      </c>
      <c r="H860" s="25" t="s">
        <v>551</v>
      </c>
      <c r="I860" s="26">
        <v>41760</v>
      </c>
      <c r="J860" s="26">
        <v>41760</v>
      </c>
      <c r="K860" s="35">
        <v>1150</v>
      </c>
      <c r="L860" s="28">
        <v>203.08</v>
      </c>
      <c r="M860" s="28">
        <v>1150</v>
      </c>
      <c r="N860" s="29">
        <v>0.59</v>
      </c>
      <c r="O860" s="28">
        <v>680</v>
      </c>
      <c r="P860" s="34"/>
      <c r="Q860" s="31" t="s">
        <v>486</v>
      </c>
    </row>
    <row r="861" ht="15.75" customHeight="1" spans="1:17">
      <c r="A861" s="18">
        <v>854</v>
      </c>
      <c r="B861" s="32"/>
      <c r="C861" s="22" t="s">
        <v>3757</v>
      </c>
      <c r="D861" s="22" t="s">
        <v>2416</v>
      </c>
      <c r="E861" s="24"/>
      <c r="F861" s="22"/>
      <c r="G861" s="24">
        <v>1</v>
      </c>
      <c r="H861" s="25" t="s">
        <v>551</v>
      </c>
      <c r="I861" s="26">
        <v>41609</v>
      </c>
      <c r="J861" s="26">
        <v>41609</v>
      </c>
      <c r="K861" s="35">
        <v>2350</v>
      </c>
      <c r="L861" s="28">
        <v>229.03</v>
      </c>
      <c r="M861" s="28">
        <v>1830</v>
      </c>
      <c r="N861" s="29">
        <v>0.34</v>
      </c>
      <c r="O861" s="28">
        <v>620</v>
      </c>
      <c r="P861" s="34"/>
      <c r="Q861" s="31" t="s">
        <v>486</v>
      </c>
    </row>
    <row r="862" ht="15.75" customHeight="1" spans="1:17">
      <c r="A862" s="18">
        <v>855</v>
      </c>
      <c r="B862" s="32"/>
      <c r="C862" s="22" t="s">
        <v>3758</v>
      </c>
      <c r="D862" s="22" t="s">
        <v>2416</v>
      </c>
      <c r="E862" s="24"/>
      <c r="F862" s="22"/>
      <c r="G862" s="24">
        <v>1</v>
      </c>
      <c r="H862" s="25" t="s">
        <v>551</v>
      </c>
      <c r="I862" s="26">
        <v>41609</v>
      </c>
      <c r="J862" s="26">
        <v>41609</v>
      </c>
      <c r="K862" s="27">
        <v>2350</v>
      </c>
      <c r="L862" s="28">
        <v>229.03</v>
      </c>
      <c r="M862" s="28">
        <v>1830</v>
      </c>
      <c r="N862" s="29">
        <v>0.34</v>
      </c>
      <c r="O862" s="28">
        <v>620</v>
      </c>
      <c r="P862" s="34"/>
      <c r="Q862" s="31" t="s">
        <v>486</v>
      </c>
    </row>
    <row r="863" ht="15.75" customHeight="1" spans="1:17">
      <c r="A863" s="18">
        <v>856</v>
      </c>
      <c r="B863" s="32"/>
      <c r="C863" s="22" t="s">
        <v>3759</v>
      </c>
      <c r="D863" s="22" t="s">
        <v>2428</v>
      </c>
      <c r="E863" s="24" t="s">
        <v>2429</v>
      </c>
      <c r="F863" s="22"/>
      <c r="G863" s="24">
        <v>1</v>
      </c>
      <c r="H863" s="25" t="s">
        <v>551</v>
      </c>
      <c r="I863" s="26">
        <v>42705</v>
      </c>
      <c r="J863" s="26">
        <v>42705</v>
      </c>
      <c r="K863" s="27">
        <v>2800</v>
      </c>
      <c r="L863" s="28">
        <v>1869.07</v>
      </c>
      <c r="M863" s="28">
        <v>2800</v>
      </c>
      <c r="N863" s="29">
        <v>0.81</v>
      </c>
      <c r="O863" s="28">
        <v>2270</v>
      </c>
      <c r="P863" s="34"/>
      <c r="Q863" s="31" t="s">
        <v>486</v>
      </c>
    </row>
    <row r="864" ht="15.75" customHeight="1" spans="1:17">
      <c r="A864" s="18">
        <v>857</v>
      </c>
      <c r="B864" s="32"/>
      <c r="C864" s="22" t="s">
        <v>3760</v>
      </c>
      <c r="D864" s="23" t="s">
        <v>3586</v>
      </c>
      <c r="E864" s="24"/>
      <c r="F864" s="22"/>
      <c r="G864" s="24">
        <v>4</v>
      </c>
      <c r="H864" s="25" t="s">
        <v>551</v>
      </c>
      <c r="I864" s="26">
        <v>43101</v>
      </c>
      <c r="J864" s="26">
        <v>43101</v>
      </c>
      <c r="K864" s="27">
        <v>9200</v>
      </c>
      <c r="L864" s="28">
        <v>8034.64</v>
      </c>
      <c r="M864" s="28">
        <v>9200</v>
      </c>
      <c r="N864" s="29">
        <v>0.9</v>
      </c>
      <c r="O864" s="28">
        <v>8280</v>
      </c>
      <c r="P864" s="34"/>
      <c r="Q864" s="31" t="s">
        <v>486</v>
      </c>
    </row>
    <row r="865" ht="15.75" customHeight="1" spans="1:17">
      <c r="A865" s="18">
        <v>858</v>
      </c>
      <c r="B865" s="32"/>
      <c r="C865" s="22" t="s">
        <v>3761</v>
      </c>
      <c r="D865" s="22" t="s">
        <v>3691</v>
      </c>
      <c r="E865" s="24"/>
      <c r="F865" s="22"/>
      <c r="G865" s="24">
        <v>1</v>
      </c>
      <c r="H865" s="25" t="s">
        <v>551</v>
      </c>
      <c r="I865" s="26">
        <v>41487</v>
      </c>
      <c r="J865" s="26">
        <v>41487</v>
      </c>
      <c r="K865" s="27">
        <v>1500</v>
      </c>
      <c r="L865" s="28">
        <v>75</v>
      </c>
      <c r="M865" s="28">
        <v>1350</v>
      </c>
      <c r="N865" s="29">
        <v>0.53</v>
      </c>
      <c r="O865" s="28">
        <v>720</v>
      </c>
      <c r="P865" s="34"/>
      <c r="Q865" s="31" t="s">
        <v>486</v>
      </c>
    </row>
    <row r="866" ht="15.75" customHeight="1" spans="1:17">
      <c r="A866" s="18">
        <v>859</v>
      </c>
      <c r="B866" s="32"/>
      <c r="C866" s="22" t="s">
        <v>3762</v>
      </c>
      <c r="D866" s="22" t="s">
        <v>2416</v>
      </c>
      <c r="E866" s="24"/>
      <c r="F866" s="22"/>
      <c r="G866" s="24">
        <v>1</v>
      </c>
      <c r="H866" s="25" t="s">
        <v>551</v>
      </c>
      <c r="I866" s="26">
        <v>41579</v>
      </c>
      <c r="J866" s="26">
        <v>41579</v>
      </c>
      <c r="K866" s="27">
        <v>2350</v>
      </c>
      <c r="L866" s="28">
        <v>191.82</v>
      </c>
      <c r="M866" s="28">
        <v>1830</v>
      </c>
      <c r="N866" s="29">
        <v>0.33</v>
      </c>
      <c r="O866" s="28">
        <v>600</v>
      </c>
      <c r="P866" s="34"/>
      <c r="Q866" s="31" t="s">
        <v>486</v>
      </c>
    </row>
    <row r="867" ht="15.75" customHeight="1" spans="1:17">
      <c r="A867" s="18">
        <v>860</v>
      </c>
      <c r="B867" s="32"/>
      <c r="C867" s="22" t="s">
        <v>3763</v>
      </c>
      <c r="D867" s="22" t="s">
        <v>2428</v>
      </c>
      <c r="E867" s="24"/>
      <c r="F867" s="22"/>
      <c r="G867" s="24">
        <v>1</v>
      </c>
      <c r="H867" s="25" t="s">
        <v>551</v>
      </c>
      <c r="I867" s="26">
        <v>42036</v>
      </c>
      <c r="J867" s="26">
        <v>42036</v>
      </c>
      <c r="K867" s="27">
        <v>1800</v>
      </c>
      <c r="L867" s="28">
        <v>574.5</v>
      </c>
      <c r="M867" s="28">
        <v>1710</v>
      </c>
      <c r="N867" s="29">
        <v>0.65</v>
      </c>
      <c r="O867" s="28">
        <v>1110</v>
      </c>
      <c r="P867" s="34"/>
      <c r="Q867" s="31" t="s">
        <v>486</v>
      </c>
    </row>
    <row r="868" ht="15.75" customHeight="1" spans="1:17">
      <c r="A868" s="18">
        <v>861</v>
      </c>
      <c r="B868" s="32"/>
      <c r="C868" s="22" t="s">
        <v>3764</v>
      </c>
      <c r="D868" s="22" t="s">
        <v>3765</v>
      </c>
      <c r="E868" s="24"/>
      <c r="F868" s="22"/>
      <c r="G868" s="24">
        <v>120</v>
      </c>
      <c r="H868" s="25" t="s">
        <v>551</v>
      </c>
      <c r="I868" s="26">
        <v>43009</v>
      </c>
      <c r="J868" s="26">
        <v>43009</v>
      </c>
      <c r="K868" s="36">
        <v>20400</v>
      </c>
      <c r="L868" s="28">
        <v>16847</v>
      </c>
      <c r="M868" s="28">
        <v>19380</v>
      </c>
      <c r="N868" s="29">
        <v>0.85</v>
      </c>
      <c r="O868" s="28">
        <v>16470</v>
      </c>
      <c r="P868" s="34"/>
      <c r="Q868" s="31" t="s">
        <v>486</v>
      </c>
    </row>
    <row r="869" ht="15.75" customHeight="1" spans="1:17">
      <c r="A869" s="18">
        <v>862</v>
      </c>
      <c r="B869" s="32"/>
      <c r="C869" s="22" t="s">
        <v>3766</v>
      </c>
      <c r="D869" s="22" t="s">
        <v>3767</v>
      </c>
      <c r="E869" s="24"/>
      <c r="F869" s="22"/>
      <c r="G869" s="24">
        <v>360</v>
      </c>
      <c r="H869" s="25" t="s">
        <v>2981</v>
      </c>
      <c r="I869" s="26">
        <v>38657</v>
      </c>
      <c r="J869" s="26">
        <v>38657</v>
      </c>
      <c r="K869" s="36">
        <v>56700</v>
      </c>
      <c r="L869" s="28">
        <v>22136.24</v>
      </c>
      <c r="M869" s="28">
        <v>47060</v>
      </c>
      <c r="N869" s="29">
        <v>0.15</v>
      </c>
      <c r="O869" s="28">
        <v>7060</v>
      </c>
      <c r="P869" s="34"/>
      <c r="Q869" s="31" t="s">
        <v>486</v>
      </c>
    </row>
    <row r="870" ht="15.75" customHeight="1" spans="1:17">
      <c r="A870" s="18">
        <v>863</v>
      </c>
      <c r="B870" s="32"/>
      <c r="C870" s="22" t="s">
        <v>3768</v>
      </c>
      <c r="D870" s="22" t="s">
        <v>3769</v>
      </c>
      <c r="E870" s="24"/>
      <c r="F870" s="22"/>
      <c r="G870" s="24">
        <v>42</v>
      </c>
      <c r="H870" s="25" t="s">
        <v>626</v>
      </c>
      <c r="I870" s="26">
        <v>38657</v>
      </c>
      <c r="J870" s="26">
        <v>38657</v>
      </c>
      <c r="K870" s="36">
        <v>26100</v>
      </c>
      <c r="L870" s="28">
        <v>10190.26</v>
      </c>
      <c r="M870" s="28">
        <v>21660</v>
      </c>
      <c r="N870" s="29">
        <v>0.15</v>
      </c>
      <c r="O870" s="28">
        <v>3250</v>
      </c>
      <c r="P870" s="34"/>
      <c r="Q870" s="31" t="s">
        <v>486</v>
      </c>
    </row>
    <row r="871" ht="15.75" customHeight="1" spans="1:17">
      <c r="A871" s="18">
        <v>864</v>
      </c>
      <c r="B871" s="32"/>
      <c r="C871" s="22" t="s">
        <v>3770</v>
      </c>
      <c r="D871" s="22" t="s">
        <v>3771</v>
      </c>
      <c r="E871" s="24"/>
      <c r="F871" s="22"/>
      <c r="G871" s="24">
        <v>1</v>
      </c>
      <c r="H871" s="25" t="s">
        <v>551</v>
      </c>
      <c r="I871" s="26">
        <v>42095</v>
      </c>
      <c r="J871" s="26">
        <v>42095</v>
      </c>
      <c r="K871" s="27">
        <v>3400</v>
      </c>
      <c r="L871" s="28">
        <v>1192.97</v>
      </c>
      <c r="M871" s="28">
        <v>3130</v>
      </c>
      <c r="N871" s="29">
        <v>0.6</v>
      </c>
      <c r="O871" s="28">
        <v>1880</v>
      </c>
      <c r="P871" s="34"/>
      <c r="Q871" s="31" t="s">
        <v>486</v>
      </c>
    </row>
    <row r="872" ht="15.75" customHeight="1" spans="1:17">
      <c r="A872" s="18">
        <v>865</v>
      </c>
      <c r="B872" s="32"/>
      <c r="C872" s="22" t="s">
        <v>3772</v>
      </c>
      <c r="D872" s="22" t="s">
        <v>3773</v>
      </c>
      <c r="E872" s="24"/>
      <c r="F872" s="22"/>
      <c r="G872" s="24">
        <v>1</v>
      </c>
      <c r="H872" s="25" t="s">
        <v>626</v>
      </c>
      <c r="I872" s="26">
        <v>42552</v>
      </c>
      <c r="J872" s="26">
        <v>42552</v>
      </c>
      <c r="K872" s="27">
        <v>7055.5</v>
      </c>
      <c r="L872" s="28">
        <v>4151.04</v>
      </c>
      <c r="M872" s="28">
        <v>6350</v>
      </c>
      <c r="N872" s="29">
        <v>0.66</v>
      </c>
      <c r="O872" s="28">
        <v>4190</v>
      </c>
      <c r="P872" s="34"/>
      <c r="Q872" s="31" t="s">
        <v>486</v>
      </c>
    </row>
    <row r="873" ht="15.75" customHeight="1" spans="1:17">
      <c r="A873" s="18">
        <v>866</v>
      </c>
      <c r="B873" s="32"/>
      <c r="C873" s="22" t="s">
        <v>3774</v>
      </c>
      <c r="D873" s="22" t="s">
        <v>3775</v>
      </c>
      <c r="E873" s="24"/>
      <c r="F873" s="22"/>
      <c r="G873" s="24">
        <v>1</v>
      </c>
      <c r="H873" s="25" t="s">
        <v>551</v>
      </c>
      <c r="I873" s="26">
        <v>42736</v>
      </c>
      <c r="J873" s="26">
        <v>42736</v>
      </c>
      <c r="K873" s="27">
        <v>1430</v>
      </c>
      <c r="L873" s="28">
        <v>977.2</v>
      </c>
      <c r="M873" s="28">
        <v>1360</v>
      </c>
      <c r="N873" s="29">
        <v>0.73</v>
      </c>
      <c r="O873" s="28">
        <v>990</v>
      </c>
      <c r="P873" s="34"/>
      <c r="Q873" s="31" t="s">
        <v>486</v>
      </c>
    </row>
    <row r="874" ht="15.75" customHeight="1" spans="1:17">
      <c r="A874" s="18">
        <v>867</v>
      </c>
      <c r="B874" s="32"/>
      <c r="C874" s="22" t="s">
        <v>3776</v>
      </c>
      <c r="D874" s="22" t="s">
        <v>3777</v>
      </c>
      <c r="E874" s="24"/>
      <c r="F874" s="22"/>
      <c r="G874" s="24">
        <v>1</v>
      </c>
      <c r="H874" s="25" t="s">
        <v>2353</v>
      </c>
      <c r="I874" s="26">
        <v>43251</v>
      </c>
      <c r="J874" s="26">
        <v>43251</v>
      </c>
      <c r="K874" s="27">
        <v>565889.29</v>
      </c>
      <c r="L874" s="28">
        <v>530049.65</v>
      </c>
      <c r="M874" s="28">
        <v>565890</v>
      </c>
      <c r="N874" s="29">
        <v>0.95</v>
      </c>
      <c r="O874" s="28">
        <v>537600</v>
      </c>
      <c r="P874" s="34"/>
      <c r="Q874" s="31" t="s">
        <v>486</v>
      </c>
    </row>
    <row r="875" ht="15.75" customHeight="1" spans="1:17">
      <c r="A875" s="18">
        <v>868</v>
      </c>
      <c r="B875" s="32"/>
      <c r="C875" s="22" t="s">
        <v>3778</v>
      </c>
      <c r="D875" s="22" t="s">
        <v>2927</v>
      </c>
      <c r="E875" s="24"/>
      <c r="F875" s="22"/>
      <c r="G875" s="24">
        <v>24</v>
      </c>
      <c r="H875" s="25" t="s">
        <v>551</v>
      </c>
      <c r="I875" s="26">
        <v>43251</v>
      </c>
      <c r="J875" s="26">
        <v>43251</v>
      </c>
      <c r="K875" s="27">
        <v>17098.16</v>
      </c>
      <c r="L875" s="28">
        <v>16556.72</v>
      </c>
      <c r="M875" s="28">
        <v>17100</v>
      </c>
      <c r="N875" s="29">
        <v>0.92</v>
      </c>
      <c r="O875" s="28">
        <v>15730</v>
      </c>
      <c r="P875" s="34"/>
      <c r="Q875" s="31" t="s">
        <v>486</v>
      </c>
    </row>
    <row r="876" ht="15.75" customHeight="1" spans="1:17">
      <c r="A876" s="18">
        <v>869</v>
      </c>
      <c r="B876" s="32"/>
      <c r="C876" s="22" t="s">
        <v>3779</v>
      </c>
      <c r="D876" s="22" t="s">
        <v>3780</v>
      </c>
      <c r="E876" s="24"/>
      <c r="F876" s="22"/>
      <c r="G876" s="24">
        <v>1</v>
      </c>
      <c r="H876" s="25" t="s">
        <v>551</v>
      </c>
      <c r="I876" s="26">
        <v>42522</v>
      </c>
      <c r="J876" s="26">
        <v>42522</v>
      </c>
      <c r="K876" s="27">
        <v>2145</v>
      </c>
      <c r="L876" s="28">
        <v>1228.08</v>
      </c>
      <c r="M876" s="28">
        <v>2040</v>
      </c>
      <c r="N876" s="29">
        <v>0.8</v>
      </c>
      <c r="O876" s="28">
        <v>1630</v>
      </c>
      <c r="P876" s="34"/>
      <c r="Q876" s="31" t="s">
        <v>486</v>
      </c>
    </row>
    <row r="877" ht="15.75" customHeight="1" spans="1:17">
      <c r="A877" s="18">
        <v>870</v>
      </c>
      <c r="B877" s="32"/>
      <c r="C877" s="22" t="s">
        <v>3781</v>
      </c>
      <c r="D877" s="22" t="s">
        <v>1730</v>
      </c>
      <c r="E877" s="24"/>
      <c r="F877" s="22"/>
      <c r="G877" s="24">
        <v>1</v>
      </c>
      <c r="H877" s="25" t="s">
        <v>551</v>
      </c>
      <c r="I877" s="26">
        <v>42522</v>
      </c>
      <c r="J877" s="26">
        <v>42522</v>
      </c>
      <c r="K877" s="27">
        <v>15200</v>
      </c>
      <c r="L877" s="28">
        <v>8701.91</v>
      </c>
      <c r="M877" s="28">
        <v>14440</v>
      </c>
      <c r="N877" s="29">
        <v>0.72</v>
      </c>
      <c r="O877" s="28">
        <v>10400</v>
      </c>
      <c r="P877" s="34"/>
      <c r="Q877" s="31" t="s">
        <v>486</v>
      </c>
    </row>
    <row r="878" ht="15.75" customHeight="1" spans="1:17">
      <c r="A878" s="18">
        <v>871</v>
      </c>
      <c r="B878" s="32"/>
      <c r="C878" s="22" t="s">
        <v>3782</v>
      </c>
      <c r="D878" s="22" t="s">
        <v>2506</v>
      </c>
      <c r="E878" s="24" t="s">
        <v>3783</v>
      </c>
      <c r="F878" s="22"/>
      <c r="G878" s="24">
        <v>1</v>
      </c>
      <c r="H878" s="25" t="s">
        <v>551</v>
      </c>
      <c r="I878" s="26">
        <v>42583</v>
      </c>
      <c r="J878" s="26">
        <v>42583</v>
      </c>
      <c r="K878" s="27">
        <v>1830</v>
      </c>
      <c r="L878" s="28">
        <v>1105.5</v>
      </c>
      <c r="M878" s="28">
        <v>1500</v>
      </c>
      <c r="N878" s="29">
        <v>0.73</v>
      </c>
      <c r="O878" s="28">
        <v>1100</v>
      </c>
      <c r="P878" s="34"/>
      <c r="Q878" s="31" t="s">
        <v>486</v>
      </c>
    </row>
    <row r="879" ht="15.75" customHeight="1" spans="1:17">
      <c r="A879" s="18">
        <v>872</v>
      </c>
      <c r="B879" s="32"/>
      <c r="C879" s="22" t="s">
        <v>3784</v>
      </c>
      <c r="D879" s="22" t="s">
        <v>3785</v>
      </c>
      <c r="E879" s="24"/>
      <c r="F879" s="22"/>
      <c r="G879" s="24">
        <v>1</v>
      </c>
      <c r="H879" s="25" t="s">
        <v>551</v>
      </c>
      <c r="I879" s="26">
        <v>42614</v>
      </c>
      <c r="J879" s="26">
        <v>42614</v>
      </c>
      <c r="K879" s="27">
        <v>680</v>
      </c>
      <c r="L879" s="28">
        <v>421.52</v>
      </c>
      <c r="M879" s="28">
        <v>620</v>
      </c>
      <c r="N879" s="29">
        <v>0.74</v>
      </c>
      <c r="O879" s="28">
        <v>460</v>
      </c>
      <c r="P879" s="34"/>
      <c r="Q879" s="31" t="s">
        <v>486</v>
      </c>
    </row>
    <row r="880" ht="15.75" customHeight="1" spans="1:17">
      <c r="A880" s="18">
        <v>873</v>
      </c>
      <c r="B880" s="32"/>
      <c r="C880" s="22" t="s">
        <v>3786</v>
      </c>
      <c r="D880" s="22" t="s">
        <v>2371</v>
      </c>
      <c r="E880" s="24"/>
      <c r="F880" s="22"/>
      <c r="G880" s="24">
        <v>1</v>
      </c>
      <c r="H880" s="25" t="s">
        <v>551</v>
      </c>
      <c r="I880" s="26">
        <v>43251</v>
      </c>
      <c r="J880" s="26">
        <v>43251</v>
      </c>
      <c r="K880" s="27">
        <v>1560</v>
      </c>
      <c r="L880" s="28">
        <v>1510.6</v>
      </c>
      <c r="M880" s="28">
        <v>1560</v>
      </c>
      <c r="N880" s="29">
        <v>0.92</v>
      </c>
      <c r="O880" s="28">
        <v>1440</v>
      </c>
      <c r="P880" s="34"/>
      <c r="Q880" s="31" t="s">
        <v>486</v>
      </c>
    </row>
    <row r="881" ht="15.75" customHeight="1" spans="1:17">
      <c r="A881" s="18">
        <v>874</v>
      </c>
      <c r="B881" s="32"/>
      <c r="C881" s="22" t="s">
        <v>3787</v>
      </c>
      <c r="D881" s="22" t="s">
        <v>2596</v>
      </c>
      <c r="E881" s="24"/>
      <c r="F881" s="22"/>
      <c r="G881" s="24">
        <v>2</v>
      </c>
      <c r="H881" s="25" t="s">
        <v>551</v>
      </c>
      <c r="I881" s="26">
        <v>43343</v>
      </c>
      <c r="J881" s="26">
        <v>43343</v>
      </c>
      <c r="K881" s="27">
        <v>4782</v>
      </c>
      <c r="L881" s="28">
        <v>4706.28</v>
      </c>
      <c r="M881" s="28">
        <v>4780</v>
      </c>
      <c r="N881" s="29">
        <v>0.95</v>
      </c>
      <c r="O881" s="28">
        <v>4540</v>
      </c>
      <c r="P881" s="34"/>
      <c r="Q881" s="31" t="s">
        <v>486</v>
      </c>
    </row>
    <row r="882" ht="15.75" customHeight="1" spans="1:17">
      <c r="A882" s="18">
        <v>875</v>
      </c>
      <c r="B882" s="32"/>
      <c r="C882" s="22" t="s">
        <v>3788</v>
      </c>
      <c r="D882" s="22" t="s">
        <v>3789</v>
      </c>
      <c r="E882" s="24"/>
      <c r="F882" s="22"/>
      <c r="G882" s="24">
        <v>1</v>
      </c>
      <c r="H882" s="25" t="s">
        <v>551</v>
      </c>
      <c r="I882" s="26">
        <v>42795</v>
      </c>
      <c r="J882" s="26">
        <v>42795</v>
      </c>
      <c r="K882" s="27">
        <v>550</v>
      </c>
      <c r="L882" s="28">
        <v>393.22</v>
      </c>
      <c r="M882" s="28">
        <v>530</v>
      </c>
      <c r="N882" s="29">
        <v>0.83</v>
      </c>
      <c r="O882" s="28">
        <v>440</v>
      </c>
      <c r="P882" s="34"/>
      <c r="Q882" s="31" t="s">
        <v>486</v>
      </c>
    </row>
    <row r="883" ht="15.75" customHeight="1" spans="1:17">
      <c r="A883" s="18">
        <v>876</v>
      </c>
      <c r="B883" s="32"/>
      <c r="C883" s="22" t="s">
        <v>3790</v>
      </c>
      <c r="D883" s="22" t="s">
        <v>3791</v>
      </c>
      <c r="E883" s="24"/>
      <c r="F883" s="22"/>
      <c r="G883" s="24">
        <v>1</v>
      </c>
      <c r="H883" s="25" t="s">
        <v>551</v>
      </c>
      <c r="I883" s="26">
        <v>42795</v>
      </c>
      <c r="J883" s="26">
        <v>42795</v>
      </c>
      <c r="K883" s="36">
        <v>2000</v>
      </c>
      <c r="L883" s="28">
        <v>1429.94</v>
      </c>
      <c r="M883" s="28">
        <v>1900</v>
      </c>
      <c r="N883" s="29">
        <v>0.79</v>
      </c>
      <c r="O883" s="28">
        <v>1500</v>
      </c>
      <c r="P883" s="34"/>
      <c r="Q883" s="31" t="s">
        <v>486</v>
      </c>
    </row>
    <row r="884" ht="15.75" customHeight="1" spans="1:17">
      <c r="A884" s="18">
        <v>877</v>
      </c>
      <c r="B884" s="32"/>
      <c r="C884" s="22" t="s">
        <v>3792</v>
      </c>
      <c r="D884" s="22" t="s">
        <v>3793</v>
      </c>
      <c r="E884" s="24"/>
      <c r="F884" s="22"/>
      <c r="G884" s="24">
        <v>1</v>
      </c>
      <c r="H884" s="25" t="s">
        <v>551</v>
      </c>
      <c r="I884" s="26">
        <v>42917</v>
      </c>
      <c r="J884" s="26">
        <v>42917</v>
      </c>
      <c r="K884" s="36">
        <v>12705</v>
      </c>
      <c r="L884" s="28">
        <v>11296.88</v>
      </c>
      <c r="M884" s="28">
        <v>12070</v>
      </c>
      <c r="N884" s="29">
        <v>0.86</v>
      </c>
      <c r="O884" s="28">
        <v>10380</v>
      </c>
      <c r="P884" s="34"/>
      <c r="Q884" s="31" t="s">
        <v>486</v>
      </c>
    </row>
    <row r="885" ht="15.75" customHeight="1" spans="1:17">
      <c r="A885" s="18">
        <v>878</v>
      </c>
      <c r="B885" s="32"/>
      <c r="C885" s="22" t="s">
        <v>3794</v>
      </c>
      <c r="D885" s="22" t="s">
        <v>3795</v>
      </c>
      <c r="E885" s="24"/>
      <c r="F885" s="22"/>
      <c r="G885" s="24">
        <v>1</v>
      </c>
      <c r="H885" s="25" t="s">
        <v>2353</v>
      </c>
      <c r="I885" s="26">
        <v>41091</v>
      </c>
      <c r="J885" s="26">
        <v>41091</v>
      </c>
      <c r="K885" s="36">
        <v>2772</v>
      </c>
      <c r="L885" s="28">
        <v>138.6</v>
      </c>
      <c r="M885" s="28">
        <v>2720</v>
      </c>
      <c r="N885" s="29">
        <v>0.43</v>
      </c>
      <c r="O885" s="28">
        <v>1170</v>
      </c>
      <c r="P885" s="34"/>
      <c r="Q885" s="31" t="s">
        <v>486</v>
      </c>
    </row>
    <row r="886" ht="15.75" customHeight="1" spans="1:17">
      <c r="A886" s="18">
        <v>879</v>
      </c>
      <c r="B886" s="32"/>
      <c r="C886" s="22" t="s">
        <v>3796</v>
      </c>
      <c r="D886" s="22" t="s">
        <v>3797</v>
      </c>
      <c r="E886" s="24"/>
      <c r="F886" s="22"/>
      <c r="G886" s="24">
        <v>1</v>
      </c>
      <c r="H886" s="25" t="s">
        <v>626</v>
      </c>
      <c r="I886" s="26">
        <v>41944</v>
      </c>
      <c r="J886" s="26">
        <v>41944</v>
      </c>
      <c r="K886" s="36">
        <v>4800</v>
      </c>
      <c r="L886" s="28">
        <v>1304</v>
      </c>
      <c r="M886" s="28">
        <v>3840</v>
      </c>
      <c r="N886" s="29">
        <v>0.45</v>
      </c>
      <c r="O886" s="28">
        <v>1730</v>
      </c>
      <c r="P886" s="34"/>
      <c r="Q886" s="31" t="s">
        <v>486</v>
      </c>
    </row>
    <row r="887" ht="15.75" customHeight="1" spans="1:17">
      <c r="A887" s="18">
        <v>880</v>
      </c>
      <c r="B887" s="32"/>
      <c r="C887" s="22" t="s">
        <v>3798</v>
      </c>
      <c r="D887" s="22" t="s">
        <v>2703</v>
      </c>
      <c r="E887" s="24"/>
      <c r="F887" s="22"/>
      <c r="G887" s="24">
        <v>1</v>
      </c>
      <c r="H887" s="25" t="s">
        <v>551</v>
      </c>
      <c r="I887" s="26">
        <v>42522</v>
      </c>
      <c r="J887" s="26">
        <v>42522</v>
      </c>
      <c r="K887" s="36">
        <v>12000</v>
      </c>
      <c r="L887" s="28">
        <v>6870</v>
      </c>
      <c r="M887" s="28">
        <v>11640</v>
      </c>
      <c r="N887" s="29">
        <v>0.77</v>
      </c>
      <c r="O887" s="28">
        <v>8960</v>
      </c>
      <c r="P887" s="34"/>
      <c r="Q887" s="31" t="s">
        <v>486</v>
      </c>
    </row>
    <row r="888" ht="15.75" customHeight="1" spans="1:17">
      <c r="A888" s="18">
        <v>881</v>
      </c>
      <c r="B888" s="32"/>
      <c r="C888" s="22" t="s">
        <v>3799</v>
      </c>
      <c r="D888" s="22" t="s">
        <v>3800</v>
      </c>
      <c r="E888" s="24"/>
      <c r="F888" s="22"/>
      <c r="G888" s="24">
        <v>1</v>
      </c>
      <c r="H888" s="25" t="s">
        <v>2486</v>
      </c>
      <c r="I888" s="26">
        <v>40848</v>
      </c>
      <c r="J888" s="26">
        <v>40848</v>
      </c>
      <c r="K888" s="27">
        <v>7180</v>
      </c>
      <c r="L888" s="28">
        <v>359.2</v>
      </c>
      <c r="M888" s="28">
        <v>6170</v>
      </c>
      <c r="N888" s="29">
        <v>0.26</v>
      </c>
      <c r="O888" s="28">
        <v>1600</v>
      </c>
      <c r="P888" s="34"/>
      <c r="Q888" s="31" t="s">
        <v>486</v>
      </c>
    </row>
    <row r="889" ht="15.75" customHeight="1" spans="1:17">
      <c r="A889" s="18">
        <v>882</v>
      </c>
      <c r="B889" s="32"/>
      <c r="C889" s="22" t="s">
        <v>3801</v>
      </c>
      <c r="D889" s="22" t="s">
        <v>3795</v>
      </c>
      <c r="E889" s="24"/>
      <c r="F889" s="22"/>
      <c r="G889" s="24">
        <v>1</v>
      </c>
      <c r="H889" s="25" t="s">
        <v>2353</v>
      </c>
      <c r="I889" s="26">
        <v>41061</v>
      </c>
      <c r="J889" s="26">
        <v>41061</v>
      </c>
      <c r="K889" s="27">
        <v>17978</v>
      </c>
      <c r="L889" s="28">
        <v>899</v>
      </c>
      <c r="M889" s="28">
        <v>17620</v>
      </c>
      <c r="N889" s="29">
        <v>0.43</v>
      </c>
      <c r="O889" s="28">
        <v>7580</v>
      </c>
      <c r="P889" s="34"/>
      <c r="Q889" s="31" t="s">
        <v>486</v>
      </c>
    </row>
    <row r="890" ht="15.75" customHeight="1" spans="1:17">
      <c r="A890" s="18">
        <v>883</v>
      </c>
      <c r="B890" s="32"/>
      <c r="C890" s="22" t="s">
        <v>3802</v>
      </c>
      <c r="D890" s="22" t="s">
        <v>3803</v>
      </c>
      <c r="E890" s="24"/>
      <c r="F890" s="22"/>
      <c r="G890" s="24">
        <v>1</v>
      </c>
      <c r="H890" s="25" t="s">
        <v>551</v>
      </c>
      <c r="I890" s="26">
        <v>40725</v>
      </c>
      <c r="J890" s="26">
        <v>40725</v>
      </c>
      <c r="K890" s="27">
        <v>2900</v>
      </c>
      <c r="L890" s="28">
        <v>144.8</v>
      </c>
      <c r="M890" s="28">
        <v>1890</v>
      </c>
      <c r="N890" s="29">
        <v>0.15</v>
      </c>
      <c r="O890" s="28">
        <v>280</v>
      </c>
      <c r="P890" s="34"/>
      <c r="Q890" s="31" t="s">
        <v>486</v>
      </c>
    </row>
    <row r="891" ht="15.75" customHeight="1" spans="1:17">
      <c r="A891" s="18">
        <v>884</v>
      </c>
      <c r="B891" s="32"/>
      <c r="C891" s="22" t="s">
        <v>3804</v>
      </c>
      <c r="D891" s="23" t="s">
        <v>3805</v>
      </c>
      <c r="E891" s="24"/>
      <c r="F891" s="23"/>
      <c r="G891" s="24">
        <v>1</v>
      </c>
      <c r="H891" s="25" t="s">
        <v>551</v>
      </c>
      <c r="I891" s="26">
        <v>42461</v>
      </c>
      <c r="J891" s="26">
        <v>42461</v>
      </c>
      <c r="K891" s="27">
        <v>9300</v>
      </c>
      <c r="L891" s="28">
        <v>5029.75</v>
      </c>
      <c r="M891" s="28">
        <v>8370</v>
      </c>
      <c r="N891" s="29">
        <v>0.63</v>
      </c>
      <c r="O891" s="28">
        <v>5270</v>
      </c>
      <c r="P891" s="30"/>
      <c r="Q891" s="31" t="s">
        <v>486</v>
      </c>
    </row>
    <row r="892" ht="15.75" customHeight="1" spans="1:17">
      <c r="A892" s="18">
        <v>885</v>
      </c>
      <c r="B892" s="32"/>
      <c r="C892" s="22" t="s">
        <v>3806</v>
      </c>
      <c r="D892" s="23" t="s">
        <v>3807</v>
      </c>
      <c r="E892" s="24"/>
      <c r="F892" s="23"/>
      <c r="G892" s="24">
        <v>1</v>
      </c>
      <c r="H892" s="25" t="s">
        <v>2498</v>
      </c>
      <c r="I892" s="26">
        <v>42917</v>
      </c>
      <c r="J892" s="26">
        <v>42917</v>
      </c>
      <c r="K892" s="27">
        <v>32000</v>
      </c>
      <c r="L892" s="28">
        <v>24906.62</v>
      </c>
      <c r="M892" s="28">
        <v>30400</v>
      </c>
      <c r="N892" s="29">
        <v>0.72</v>
      </c>
      <c r="O892" s="28">
        <v>21890</v>
      </c>
      <c r="P892" s="30"/>
      <c r="Q892" s="31" t="s">
        <v>486</v>
      </c>
    </row>
    <row r="893" ht="15.75" customHeight="1" spans="1:17">
      <c r="A893" s="18">
        <v>886</v>
      </c>
      <c r="B893" s="32"/>
      <c r="C893" s="22" t="s">
        <v>3808</v>
      </c>
      <c r="D893" s="23" t="s">
        <v>3809</v>
      </c>
      <c r="E893" s="24"/>
      <c r="F893" s="23"/>
      <c r="G893" s="24">
        <v>1</v>
      </c>
      <c r="H893" s="25" t="s">
        <v>2498</v>
      </c>
      <c r="I893" s="26">
        <v>43343</v>
      </c>
      <c r="J893" s="26">
        <v>43343</v>
      </c>
      <c r="K893" s="27">
        <v>52500</v>
      </c>
      <c r="L893" s="28">
        <v>52084.37</v>
      </c>
      <c r="M893" s="28">
        <v>52500</v>
      </c>
      <c r="N893" s="29">
        <v>0.9</v>
      </c>
      <c r="O893" s="28">
        <v>47250</v>
      </c>
      <c r="P893" s="30"/>
      <c r="Q893" s="31" t="s">
        <v>486</v>
      </c>
    </row>
    <row r="894" ht="15.75" customHeight="1" spans="1:17">
      <c r="A894" s="18">
        <v>887</v>
      </c>
      <c r="B894" s="32"/>
      <c r="C894" s="22" t="s">
        <v>3810</v>
      </c>
      <c r="D894" s="23" t="s">
        <v>3811</v>
      </c>
      <c r="E894" s="24"/>
      <c r="F894" s="23" t="s">
        <v>3812</v>
      </c>
      <c r="G894" s="24">
        <v>1</v>
      </c>
      <c r="H894" s="25" t="s">
        <v>2498</v>
      </c>
      <c r="I894" s="26">
        <v>41821</v>
      </c>
      <c r="J894" s="26">
        <v>41821</v>
      </c>
      <c r="K894" s="27">
        <v>24500</v>
      </c>
      <c r="L894" s="28">
        <v>5104</v>
      </c>
      <c r="M894" s="28">
        <v>21560</v>
      </c>
      <c r="N894" s="29">
        <v>0.2</v>
      </c>
      <c r="O894" s="28">
        <v>4310</v>
      </c>
      <c r="P894" s="30"/>
      <c r="Q894" s="31" t="s">
        <v>486</v>
      </c>
    </row>
    <row r="895" ht="15.75" customHeight="1" spans="1:17">
      <c r="A895" s="18">
        <v>888</v>
      </c>
      <c r="B895" s="32"/>
      <c r="C895" s="22" t="s">
        <v>3813</v>
      </c>
      <c r="D895" s="23" t="s">
        <v>3814</v>
      </c>
      <c r="E895" s="24"/>
      <c r="F895" s="23"/>
      <c r="G895" s="24">
        <v>7</v>
      </c>
      <c r="H895" s="25" t="s">
        <v>2498</v>
      </c>
      <c r="I895" s="26">
        <v>42278</v>
      </c>
      <c r="J895" s="26">
        <v>42278</v>
      </c>
      <c r="K895" s="35">
        <v>4060</v>
      </c>
      <c r="L895" s="28">
        <v>1810.2</v>
      </c>
      <c r="M895" s="28">
        <v>3650</v>
      </c>
      <c r="N895" s="29">
        <v>0.42</v>
      </c>
      <c r="O895" s="28">
        <v>1530</v>
      </c>
      <c r="P895" s="30"/>
      <c r="Q895" s="31" t="s">
        <v>486</v>
      </c>
    </row>
    <row r="896" ht="15.75" customHeight="1" spans="1:17">
      <c r="A896" s="18">
        <v>889</v>
      </c>
      <c r="B896" s="32"/>
      <c r="C896" s="22" t="s">
        <v>3815</v>
      </c>
      <c r="D896" s="23" t="s">
        <v>3816</v>
      </c>
      <c r="E896" s="24"/>
      <c r="F896" s="23"/>
      <c r="G896" s="24">
        <v>1</v>
      </c>
      <c r="H896" s="25" t="s">
        <v>2353</v>
      </c>
      <c r="I896" s="26">
        <v>43373</v>
      </c>
      <c r="J896" s="26">
        <v>43373</v>
      </c>
      <c r="K896" s="27">
        <v>41568.8</v>
      </c>
      <c r="L896" s="28">
        <v>41568.8</v>
      </c>
      <c r="M896" s="28">
        <v>41570</v>
      </c>
      <c r="N896" s="29">
        <v>0.96</v>
      </c>
      <c r="O896" s="28">
        <v>39910</v>
      </c>
      <c r="P896" s="30"/>
      <c r="Q896" s="31" t="s">
        <v>486</v>
      </c>
    </row>
    <row r="897" ht="15.75" customHeight="1" spans="1:18">
      <c r="A897" s="18">
        <v>890</v>
      </c>
      <c r="B897" s="38"/>
      <c r="C897" s="22" t="s">
        <v>3817</v>
      </c>
      <c r="D897" s="23" t="s">
        <v>3818</v>
      </c>
      <c r="E897" s="24"/>
      <c r="F897" s="23"/>
      <c r="G897" s="24">
        <v>1</v>
      </c>
      <c r="H897" s="25" t="s">
        <v>2353</v>
      </c>
      <c r="I897" s="26">
        <v>42705</v>
      </c>
      <c r="J897" s="26">
        <v>42705</v>
      </c>
      <c r="K897" s="27">
        <v>70110</v>
      </c>
      <c r="L897" s="28">
        <v>46798.32</v>
      </c>
      <c r="M897" s="28">
        <v>63800</v>
      </c>
      <c r="N897" s="29">
        <v>0.81</v>
      </c>
      <c r="O897" s="28">
        <v>51680</v>
      </c>
      <c r="P897" s="30"/>
      <c r="Q897" s="31" t="s">
        <v>486</v>
      </c>
    </row>
    <row r="898" ht="15.75" customHeight="1" spans="1:18">
      <c r="A898" s="18">
        <v>891</v>
      </c>
      <c r="B898" s="18"/>
      <c r="C898" s="22"/>
      <c r="D898" s="48" t="s">
        <v>1905</v>
      </c>
      <c r="E898" s="24"/>
      <c r="F898" s="23"/>
      <c r="G898" s="24"/>
      <c r="H898" s="25"/>
      <c r="I898" s="26"/>
      <c r="J898" s="26"/>
      <c r="K898" s="40">
        <f>SUM(K797:K897)</f>
        <v>3764589.63</v>
      </c>
      <c r="L898" s="41">
        <f>SUM(L797:L897)</f>
        <v>2403753.73</v>
      </c>
      <c r="M898" s="41">
        <f>SUM(M797:M897)</f>
        <v>3574300</v>
      </c>
      <c r="N898" s="42"/>
      <c r="O898" s="41">
        <f>SUM(O797:O897)</f>
        <v>2454990</v>
      </c>
      <c r="P898" s="30"/>
      <c r="Q898" s="31"/>
    </row>
    <row r="899" ht="15.75" customHeight="1" spans="1:18">
      <c r="A899" s="18">
        <v>892</v>
      </c>
      <c r="B899" s="45"/>
      <c r="C899" s="22" t="s">
        <v>3819</v>
      </c>
      <c r="D899" s="23" t="s">
        <v>3820</v>
      </c>
      <c r="E899" s="24"/>
      <c r="F899" s="22"/>
      <c r="G899" s="24">
        <v>1</v>
      </c>
      <c r="H899" s="25" t="s">
        <v>2353</v>
      </c>
      <c r="I899" s="26">
        <v>42522</v>
      </c>
      <c r="J899" s="26">
        <v>42522</v>
      </c>
      <c r="K899" s="27">
        <v>90000</v>
      </c>
      <c r="L899" s="28">
        <v>80381.25</v>
      </c>
      <c r="M899" s="28">
        <v>85500</v>
      </c>
      <c r="N899" s="29">
        <v>0.72</v>
      </c>
      <c r="O899" s="28">
        <v>61560</v>
      </c>
      <c r="P899" s="30"/>
      <c r="Q899" s="31" t="s">
        <v>487</v>
      </c>
    </row>
    <row r="900" ht="15.75" customHeight="1" spans="1:18">
      <c r="A900" s="18">
        <v>893</v>
      </c>
      <c r="B900" s="46"/>
      <c r="C900" s="22" t="s">
        <v>3821</v>
      </c>
      <c r="D900" s="23" t="s">
        <v>3822</v>
      </c>
      <c r="E900" s="24"/>
      <c r="F900" s="23"/>
      <c r="G900" s="24">
        <v>1</v>
      </c>
      <c r="H900" s="25" t="s">
        <v>2767</v>
      </c>
      <c r="I900" s="26">
        <v>43070</v>
      </c>
      <c r="J900" s="26">
        <v>43070</v>
      </c>
      <c r="K900" s="27">
        <v>2800</v>
      </c>
      <c r="L900" s="28">
        <v>2700.28</v>
      </c>
      <c r="M900" s="28">
        <v>2660</v>
      </c>
      <c r="N900" s="29">
        <v>0.92</v>
      </c>
      <c r="O900" s="28">
        <v>2450</v>
      </c>
      <c r="P900" s="30"/>
      <c r="Q900" s="31" t="s">
        <v>487</v>
      </c>
    </row>
    <row r="901" ht="15.75" customHeight="1" spans="1:18">
      <c r="A901" s="18">
        <v>894</v>
      </c>
      <c r="B901" s="46"/>
      <c r="C901" s="22" t="s">
        <v>3823</v>
      </c>
      <c r="D901" s="23" t="s">
        <v>3360</v>
      </c>
      <c r="E901" s="24"/>
      <c r="F901" s="23"/>
      <c r="G901" s="24">
        <v>1</v>
      </c>
      <c r="H901" s="25" t="s">
        <v>2353</v>
      </c>
      <c r="I901" s="26">
        <v>40057</v>
      </c>
      <c r="J901" s="26">
        <v>40057</v>
      </c>
      <c r="K901" s="27">
        <v>92700</v>
      </c>
      <c r="L901" s="28">
        <v>13440.96</v>
      </c>
      <c r="M901" s="28">
        <v>76940</v>
      </c>
      <c r="N901" s="29">
        <v>0.31</v>
      </c>
      <c r="O901" s="28">
        <v>23850</v>
      </c>
      <c r="P901" s="30"/>
      <c r="Q901" s="31" t="s">
        <v>487</v>
      </c>
    </row>
    <row r="902" ht="15.75" customHeight="1" spans="1:18">
      <c r="A902" s="18">
        <v>895</v>
      </c>
      <c r="B902" s="46"/>
      <c r="C902" s="22" t="s">
        <v>3824</v>
      </c>
      <c r="D902" s="23" t="s">
        <v>3691</v>
      </c>
      <c r="E902" s="24"/>
      <c r="F902" s="23"/>
      <c r="G902" s="24">
        <v>1</v>
      </c>
      <c r="H902" s="25" t="s">
        <v>551</v>
      </c>
      <c r="I902" s="26">
        <v>41214</v>
      </c>
      <c r="J902" s="26">
        <v>41214</v>
      </c>
      <c r="K902" s="27">
        <v>7000</v>
      </c>
      <c r="L902" s="28">
        <v>3120.6</v>
      </c>
      <c r="M902" s="28">
        <v>6160</v>
      </c>
      <c r="N902" s="29">
        <v>0.47</v>
      </c>
      <c r="O902" s="28">
        <v>2900</v>
      </c>
      <c r="P902" s="30"/>
      <c r="Q902" s="31" t="s">
        <v>487</v>
      </c>
    </row>
    <row r="903" ht="15.75" customHeight="1" spans="1:18">
      <c r="A903" s="18">
        <v>896</v>
      </c>
      <c r="B903" s="46"/>
      <c r="C903" s="22" t="s">
        <v>3825</v>
      </c>
      <c r="D903" s="23" t="s">
        <v>3826</v>
      </c>
      <c r="E903" s="24"/>
      <c r="F903" s="22"/>
      <c r="G903" s="24">
        <v>1</v>
      </c>
      <c r="H903" s="25" t="s">
        <v>2353</v>
      </c>
      <c r="I903" s="26">
        <v>42186</v>
      </c>
      <c r="J903" s="26">
        <v>42186</v>
      </c>
      <c r="K903" s="27">
        <v>854.64</v>
      </c>
      <c r="L903" s="28">
        <v>272.48</v>
      </c>
      <c r="M903" s="28">
        <v>790</v>
      </c>
      <c r="N903" s="29">
        <v>0.62</v>
      </c>
      <c r="O903" s="28">
        <v>490</v>
      </c>
      <c r="P903" s="34"/>
      <c r="Q903" s="31" t="s">
        <v>487</v>
      </c>
    </row>
    <row r="904" ht="15.75" customHeight="1" spans="1:18">
      <c r="A904" s="18">
        <v>897</v>
      </c>
      <c r="B904" s="46"/>
      <c r="C904" s="22" t="s">
        <v>3827</v>
      </c>
      <c r="D904" s="23" t="s">
        <v>3828</v>
      </c>
      <c r="E904" s="24"/>
      <c r="F904" s="22"/>
      <c r="G904" s="24">
        <v>1</v>
      </c>
      <c r="H904" s="25" t="s">
        <v>551</v>
      </c>
      <c r="I904" s="26">
        <v>42278</v>
      </c>
      <c r="J904" s="26">
        <v>42278</v>
      </c>
      <c r="K904" s="27">
        <v>10270</v>
      </c>
      <c r="L904" s="28">
        <v>7424.5</v>
      </c>
      <c r="M904" s="28">
        <v>9550</v>
      </c>
      <c r="N904" s="29">
        <v>0.75</v>
      </c>
      <c r="O904" s="28">
        <v>7160</v>
      </c>
      <c r="P904" s="34"/>
      <c r="Q904" s="31" t="s">
        <v>487</v>
      </c>
      <c r="R904" s="37"/>
    </row>
    <row r="905" ht="15.75" customHeight="1" spans="1:18">
      <c r="A905" s="18">
        <v>898</v>
      </c>
      <c r="B905" s="46"/>
      <c r="C905" s="22" t="s">
        <v>3829</v>
      </c>
      <c r="D905" s="23" t="s">
        <v>3691</v>
      </c>
      <c r="E905" s="24"/>
      <c r="F905" s="22"/>
      <c r="G905" s="24">
        <v>1</v>
      </c>
      <c r="H905" s="25" t="s">
        <v>551</v>
      </c>
      <c r="I905" s="26">
        <v>42856</v>
      </c>
      <c r="J905" s="26">
        <v>42856</v>
      </c>
      <c r="K905" s="35">
        <v>4200</v>
      </c>
      <c r="L905" s="28">
        <v>3668</v>
      </c>
      <c r="M905" s="28">
        <v>3990</v>
      </c>
      <c r="N905" s="29">
        <v>0.84</v>
      </c>
      <c r="O905" s="28">
        <v>3350</v>
      </c>
      <c r="P905" s="34"/>
      <c r="Q905" s="31" t="s">
        <v>487</v>
      </c>
    </row>
    <row r="906" ht="15.75" customHeight="1" spans="1:18">
      <c r="A906" s="18">
        <v>899</v>
      </c>
      <c r="B906" s="46"/>
      <c r="C906" s="22" t="s">
        <v>3830</v>
      </c>
      <c r="D906" s="23" t="s">
        <v>3831</v>
      </c>
      <c r="E906" s="24"/>
      <c r="F906" s="22"/>
      <c r="G906" s="24">
        <v>1</v>
      </c>
      <c r="H906" s="25" t="s">
        <v>2486</v>
      </c>
      <c r="I906" s="26">
        <v>43307</v>
      </c>
      <c r="J906" s="26">
        <v>43307</v>
      </c>
      <c r="K906" s="27">
        <v>46936.08</v>
      </c>
      <c r="L906" s="28">
        <v>38389.82</v>
      </c>
      <c r="M906" s="28">
        <v>46940</v>
      </c>
      <c r="N906" s="29">
        <v>0.94</v>
      </c>
      <c r="O906" s="28">
        <v>44120</v>
      </c>
      <c r="P906" s="34"/>
      <c r="Q906" s="31" t="s">
        <v>487</v>
      </c>
    </row>
    <row r="907" ht="15.75" customHeight="1" spans="1:18">
      <c r="A907" s="18">
        <v>900</v>
      </c>
      <c r="B907" s="46"/>
      <c r="C907" s="22" t="s">
        <v>3832</v>
      </c>
      <c r="D907" s="23" t="s">
        <v>3833</v>
      </c>
      <c r="E907" s="24"/>
      <c r="F907" s="22"/>
      <c r="G907" s="24">
        <v>1</v>
      </c>
      <c r="H907" s="25" t="s">
        <v>551</v>
      </c>
      <c r="I907" s="26">
        <v>43373</v>
      </c>
      <c r="J907" s="26">
        <v>43373</v>
      </c>
      <c r="K907" s="27">
        <v>65000</v>
      </c>
      <c r="L907" s="28">
        <v>65000</v>
      </c>
      <c r="M907" s="28">
        <v>65000</v>
      </c>
      <c r="N907" s="29">
        <v>0.95</v>
      </c>
      <c r="O907" s="28">
        <v>61750</v>
      </c>
      <c r="P907" s="34"/>
      <c r="Q907" s="31" t="s">
        <v>487</v>
      </c>
    </row>
    <row r="908" ht="15.75" customHeight="1" spans="1:18">
      <c r="A908" s="18">
        <v>901</v>
      </c>
      <c r="B908" s="46"/>
      <c r="C908" s="22" t="s">
        <v>3834</v>
      </c>
      <c r="D908" s="23" t="s">
        <v>3835</v>
      </c>
      <c r="E908" s="24"/>
      <c r="F908" s="22"/>
      <c r="G908" s="24">
        <v>1</v>
      </c>
      <c r="H908" s="25" t="s">
        <v>551</v>
      </c>
      <c r="I908" s="26">
        <v>41244</v>
      </c>
      <c r="J908" s="26">
        <v>41244</v>
      </c>
      <c r="K908" s="27">
        <v>11050</v>
      </c>
      <c r="L908" s="28">
        <v>5013.88</v>
      </c>
      <c r="M908" s="28">
        <v>9610</v>
      </c>
      <c r="N908" s="29">
        <v>0.48</v>
      </c>
      <c r="O908" s="28">
        <v>4610</v>
      </c>
      <c r="P908" s="34"/>
      <c r="Q908" s="31" t="s">
        <v>487</v>
      </c>
    </row>
    <row r="909" ht="15.75" customHeight="1" spans="1:18">
      <c r="A909" s="18">
        <v>902</v>
      </c>
      <c r="B909" s="46"/>
      <c r="C909" s="22" t="s">
        <v>3836</v>
      </c>
      <c r="D909" s="23" t="s">
        <v>2428</v>
      </c>
      <c r="E909" s="24"/>
      <c r="F909" s="22"/>
      <c r="G909" s="24">
        <v>1</v>
      </c>
      <c r="H909" s="25" t="s">
        <v>551</v>
      </c>
      <c r="I909" s="26">
        <v>42036</v>
      </c>
      <c r="J909" s="26">
        <v>42036</v>
      </c>
      <c r="K909" s="27">
        <v>1800</v>
      </c>
      <c r="L909" s="28">
        <v>574.5</v>
      </c>
      <c r="M909" s="28">
        <v>1710</v>
      </c>
      <c r="N909" s="29">
        <v>0.65</v>
      </c>
      <c r="O909" s="28">
        <v>1110</v>
      </c>
      <c r="P909" s="34"/>
      <c r="Q909" s="31" t="s">
        <v>487</v>
      </c>
    </row>
    <row r="910" ht="15.75" customHeight="1" spans="1:18">
      <c r="A910" s="18">
        <v>903</v>
      </c>
      <c r="B910" s="46"/>
      <c r="C910" s="22" t="s">
        <v>3837</v>
      </c>
      <c r="D910" s="23" t="s">
        <v>3838</v>
      </c>
      <c r="E910" s="24"/>
      <c r="F910" s="22"/>
      <c r="G910" s="24">
        <v>1</v>
      </c>
      <c r="H910" s="25" t="s">
        <v>551</v>
      </c>
      <c r="I910" s="26">
        <v>42064</v>
      </c>
      <c r="J910" s="26">
        <v>42064</v>
      </c>
      <c r="K910" s="27">
        <v>1200</v>
      </c>
      <c r="L910" s="28">
        <v>402</v>
      </c>
      <c r="M910" s="28">
        <v>1020</v>
      </c>
      <c r="N910" s="29">
        <v>0.49</v>
      </c>
      <c r="O910" s="28">
        <v>500</v>
      </c>
      <c r="P910" s="34"/>
      <c r="Q910" s="31" t="s">
        <v>487</v>
      </c>
    </row>
    <row r="911" ht="15.75" customHeight="1" spans="1:18">
      <c r="A911" s="18">
        <v>904</v>
      </c>
      <c r="B911" s="46"/>
      <c r="C911" s="22" t="s">
        <v>3839</v>
      </c>
      <c r="D911" s="23" t="s">
        <v>3840</v>
      </c>
      <c r="E911" s="24"/>
      <c r="F911" s="22"/>
      <c r="G911" s="24">
        <v>1</v>
      </c>
      <c r="H911" s="25" t="s">
        <v>551</v>
      </c>
      <c r="I911" s="26">
        <v>42522</v>
      </c>
      <c r="J911" s="26">
        <v>42522</v>
      </c>
      <c r="K911" s="27">
        <v>1300</v>
      </c>
      <c r="L911" s="28">
        <v>744.34</v>
      </c>
      <c r="M911" s="28">
        <v>1260</v>
      </c>
      <c r="N911" s="29">
        <v>0.77</v>
      </c>
      <c r="O911" s="28">
        <v>970</v>
      </c>
      <c r="P911" s="34"/>
      <c r="Q911" s="31" t="s">
        <v>487</v>
      </c>
    </row>
    <row r="912" ht="15.75" customHeight="1" spans="1:18">
      <c r="A912" s="18">
        <v>905</v>
      </c>
      <c r="B912" s="46"/>
      <c r="C912" s="22" t="s">
        <v>3841</v>
      </c>
      <c r="D912" s="23" t="s">
        <v>3842</v>
      </c>
      <c r="E912" s="24"/>
      <c r="F912" s="22"/>
      <c r="G912" s="24">
        <v>2</v>
      </c>
      <c r="H912" s="25" t="s">
        <v>551</v>
      </c>
      <c r="I912" s="26">
        <v>43103</v>
      </c>
      <c r="J912" s="26">
        <v>43103</v>
      </c>
      <c r="K912" s="27">
        <v>4600</v>
      </c>
      <c r="L912" s="28">
        <v>4017.36</v>
      </c>
      <c r="M912" s="28">
        <v>4600</v>
      </c>
      <c r="N912" s="29">
        <v>0.9</v>
      </c>
      <c r="O912" s="28">
        <v>4140</v>
      </c>
      <c r="P912" s="34"/>
      <c r="Q912" s="31" t="s">
        <v>487</v>
      </c>
    </row>
    <row r="913" ht="15.75" customHeight="1" spans="1:17">
      <c r="A913" s="18">
        <v>906</v>
      </c>
      <c r="B913" s="46"/>
      <c r="C913" s="22" t="s">
        <v>3843</v>
      </c>
      <c r="D913" s="23" t="s">
        <v>2410</v>
      </c>
      <c r="E913" s="24"/>
      <c r="F913" s="22"/>
      <c r="G913" s="24">
        <v>1</v>
      </c>
      <c r="H913" s="25" t="s">
        <v>551</v>
      </c>
      <c r="I913" s="26">
        <v>43070</v>
      </c>
      <c r="J913" s="26">
        <v>43070</v>
      </c>
      <c r="K913" s="27">
        <v>1970</v>
      </c>
      <c r="L913" s="28">
        <v>1689.29</v>
      </c>
      <c r="M913" s="28">
        <v>1870</v>
      </c>
      <c r="N913" s="29">
        <v>0.84</v>
      </c>
      <c r="O913" s="28">
        <v>1570</v>
      </c>
      <c r="P913" s="34"/>
      <c r="Q913" s="31" t="s">
        <v>487</v>
      </c>
    </row>
    <row r="914" ht="15.75" customHeight="1" spans="1:17">
      <c r="A914" s="18">
        <v>907</v>
      </c>
      <c r="B914" s="46"/>
      <c r="C914" s="22" t="s">
        <v>3844</v>
      </c>
      <c r="D914" s="23" t="s">
        <v>3845</v>
      </c>
      <c r="E914" s="24"/>
      <c r="F914" s="22"/>
      <c r="G914" s="24">
        <v>1</v>
      </c>
      <c r="H914" s="25" t="s">
        <v>551</v>
      </c>
      <c r="I914" s="26">
        <v>43070</v>
      </c>
      <c r="J914" s="26">
        <v>43070</v>
      </c>
      <c r="K914" s="27">
        <v>1360</v>
      </c>
      <c r="L914" s="28">
        <v>1166.23</v>
      </c>
      <c r="M914" s="28">
        <v>1290</v>
      </c>
      <c r="N914" s="29">
        <v>0.89</v>
      </c>
      <c r="O914" s="28">
        <v>1150</v>
      </c>
      <c r="P914" s="34"/>
      <c r="Q914" s="31" t="s">
        <v>487</v>
      </c>
    </row>
    <row r="915" ht="15.75" customHeight="1" spans="1:17">
      <c r="A915" s="18">
        <v>908</v>
      </c>
      <c r="B915" s="46"/>
      <c r="C915" s="22" t="s">
        <v>3846</v>
      </c>
      <c r="D915" s="23" t="s">
        <v>2596</v>
      </c>
      <c r="E915" s="24"/>
      <c r="F915" s="22"/>
      <c r="G915" s="24">
        <v>2</v>
      </c>
      <c r="H915" s="25" t="s">
        <v>551</v>
      </c>
      <c r="I915" s="26">
        <v>43343</v>
      </c>
      <c r="J915" s="26">
        <v>43343</v>
      </c>
      <c r="K915" s="27">
        <v>4370</v>
      </c>
      <c r="L915" s="28">
        <v>4300.81</v>
      </c>
      <c r="M915" s="28">
        <v>4370</v>
      </c>
      <c r="N915" s="29">
        <v>0.95</v>
      </c>
      <c r="O915" s="28">
        <v>4150</v>
      </c>
      <c r="P915" s="34"/>
      <c r="Q915" s="31" t="s">
        <v>487</v>
      </c>
    </row>
    <row r="916" ht="15.75" customHeight="1" spans="1:17">
      <c r="A916" s="18">
        <v>909</v>
      </c>
      <c r="B916" s="46"/>
      <c r="C916" s="22" t="s">
        <v>3847</v>
      </c>
      <c r="D916" s="23" t="s">
        <v>2623</v>
      </c>
      <c r="E916" s="24"/>
      <c r="F916" s="22"/>
      <c r="G916" s="24">
        <v>1</v>
      </c>
      <c r="H916" s="25" t="s">
        <v>2498</v>
      </c>
      <c r="I916" s="26">
        <v>40360</v>
      </c>
      <c r="J916" s="26">
        <v>40360</v>
      </c>
      <c r="K916" s="27">
        <v>5682</v>
      </c>
      <c r="L916" s="28">
        <v>1273.96</v>
      </c>
      <c r="M916" s="28">
        <v>4550</v>
      </c>
      <c r="N916" s="29">
        <v>0.15</v>
      </c>
      <c r="O916" s="28">
        <v>680</v>
      </c>
      <c r="P916" s="34"/>
      <c r="Q916" s="31" t="s">
        <v>487</v>
      </c>
    </row>
    <row r="917" ht="15.75" customHeight="1" spans="1:17">
      <c r="A917" s="18">
        <v>910</v>
      </c>
      <c r="B917" s="46"/>
      <c r="C917" s="22" t="s">
        <v>3848</v>
      </c>
      <c r="D917" s="22" t="s">
        <v>3849</v>
      </c>
      <c r="E917" s="24"/>
      <c r="F917" s="22"/>
      <c r="G917" s="24">
        <v>1</v>
      </c>
      <c r="H917" s="25" t="s">
        <v>2498</v>
      </c>
      <c r="I917" s="26">
        <v>40452</v>
      </c>
      <c r="J917" s="26">
        <v>40452</v>
      </c>
      <c r="K917" s="35">
        <v>14480</v>
      </c>
      <c r="L917" s="28">
        <v>3590.15</v>
      </c>
      <c r="M917" s="28">
        <v>12310</v>
      </c>
      <c r="N917" s="29">
        <v>0.15</v>
      </c>
      <c r="O917" s="28">
        <v>1850</v>
      </c>
      <c r="P917" s="34"/>
      <c r="Q917" s="31" t="s">
        <v>487</v>
      </c>
    </row>
    <row r="918" ht="15.75" customHeight="1" spans="1:17">
      <c r="A918" s="18">
        <v>911</v>
      </c>
      <c r="B918" s="46"/>
      <c r="C918" s="22" t="s">
        <v>3850</v>
      </c>
      <c r="D918" s="23" t="s">
        <v>3851</v>
      </c>
      <c r="E918" s="24"/>
      <c r="F918" s="22"/>
      <c r="G918" s="24">
        <v>1</v>
      </c>
      <c r="H918" s="25" t="s">
        <v>2498</v>
      </c>
      <c r="I918" s="26">
        <v>43307</v>
      </c>
      <c r="J918" s="26">
        <v>43307</v>
      </c>
      <c r="K918" s="35">
        <v>5080</v>
      </c>
      <c r="L918" s="28">
        <v>3953.98</v>
      </c>
      <c r="M918" s="28">
        <v>5080</v>
      </c>
      <c r="N918" s="29">
        <v>0.88</v>
      </c>
      <c r="O918" s="28">
        <v>4470</v>
      </c>
      <c r="P918" s="34"/>
      <c r="Q918" s="31" t="s">
        <v>487</v>
      </c>
    </row>
    <row r="919" ht="15.75" customHeight="1" spans="1:17">
      <c r="A919" s="18">
        <v>912</v>
      </c>
      <c r="B919" s="46"/>
      <c r="C919" s="22" t="s">
        <v>3852</v>
      </c>
      <c r="D919" s="23" t="s">
        <v>2986</v>
      </c>
      <c r="E919" s="24"/>
      <c r="F919" s="22"/>
      <c r="G919" s="24">
        <v>1</v>
      </c>
      <c r="H919" s="25" t="s">
        <v>2353</v>
      </c>
      <c r="I919" s="26">
        <v>42401</v>
      </c>
      <c r="J919" s="26">
        <v>42401</v>
      </c>
      <c r="K919" s="27">
        <v>103434</v>
      </c>
      <c r="L919" s="28">
        <v>52664.99</v>
      </c>
      <c r="M919" s="28">
        <v>98260</v>
      </c>
      <c r="N919" s="29">
        <v>0.68</v>
      </c>
      <c r="O919" s="28">
        <v>66820</v>
      </c>
      <c r="P919" s="34"/>
      <c r="Q919" s="31" t="s">
        <v>487</v>
      </c>
    </row>
    <row r="920" ht="15.75" customHeight="1" spans="1:17">
      <c r="A920" s="18">
        <v>913</v>
      </c>
      <c r="B920" s="46"/>
      <c r="C920" s="22" t="s">
        <v>3853</v>
      </c>
      <c r="D920" s="23" t="s">
        <v>3639</v>
      </c>
      <c r="E920" s="24"/>
      <c r="F920" s="22"/>
      <c r="G920" s="24">
        <v>1</v>
      </c>
      <c r="H920" s="25" t="s">
        <v>551</v>
      </c>
      <c r="I920" s="26">
        <v>42583</v>
      </c>
      <c r="J920" s="26">
        <v>42583</v>
      </c>
      <c r="K920" s="27">
        <v>980</v>
      </c>
      <c r="L920" s="28">
        <v>592</v>
      </c>
      <c r="M920" s="28">
        <v>930</v>
      </c>
      <c r="N920" s="29">
        <v>0.73</v>
      </c>
      <c r="O920" s="28">
        <v>680</v>
      </c>
      <c r="P920" s="34"/>
      <c r="Q920" s="31" t="s">
        <v>487</v>
      </c>
    </row>
    <row r="921" ht="15.75" customHeight="1" spans="1:17">
      <c r="A921" s="18">
        <v>914</v>
      </c>
      <c r="B921" s="46"/>
      <c r="C921" s="22" t="s">
        <v>3854</v>
      </c>
      <c r="D921" s="23" t="s">
        <v>2927</v>
      </c>
      <c r="E921" s="24"/>
      <c r="F921" s="22"/>
      <c r="G921" s="24">
        <v>1</v>
      </c>
      <c r="H921" s="25" t="s">
        <v>551</v>
      </c>
      <c r="I921" s="26">
        <v>42583</v>
      </c>
      <c r="J921" s="26">
        <v>42583</v>
      </c>
      <c r="K921" s="27">
        <v>380</v>
      </c>
      <c r="L921" s="28">
        <v>229.5</v>
      </c>
      <c r="M921" s="28">
        <v>350</v>
      </c>
      <c r="N921" s="29">
        <v>0.73</v>
      </c>
      <c r="O921" s="28">
        <v>260</v>
      </c>
      <c r="P921" s="34"/>
      <c r="Q921" s="31" t="s">
        <v>487</v>
      </c>
    </row>
    <row r="922" ht="15.75" customHeight="1" spans="1:17">
      <c r="A922" s="18">
        <v>915</v>
      </c>
      <c r="B922" s="46"/>
      <c r="C922" s="22" t="s">
        <v>3855</v>
      </c>
      <c r="D922" s="23" t="s">
        <v>3856</v>
      </c>
      <c r="E922" s="24"/>
      <c r="F922" s="22"/>
      <c r="G922" s="24">
        <v>1</v>
      </c>
      <c r="H922" s="25" t="s">
        <v>551</v>
      </c>
      <c r="I922" s="26">
        <v>42583</v>
      </c>
      <c r="J922" s="26">
        <v>42583</v>
      </c>
      <c r="K922" s="27">
        <v>1380</v>
      </c>
      <c r="L922" s="28">
        <v>833.75</v>
      </c>
      <c r="M922" s="28">
        <v>1260</v>
      </c>
      <c r="N922" s="29">
        <v>0.73</v>
      </c>
      <c r="O922" s="28">
        <v>920</v>
      </c>
      <c r="P922" s="34"/>
      <c r="Q922" s="31" t="s">
        <v>487</v>
      </c>
    </row>
    <row r="923" ht="15.75" customHeight="1" spans="1:17">
      <c r="A923" s="18">
        <v>916</v>
      </c>
      <c r="B923" s="46"/>
      <c r="C923" s="22" t="s">
        <v>3857</v>
      </c>
      <c r="D923" s="23" t="s">
        <v>3858</v>
      </c>
      <c r="E923" s="24" t="s">
        <v>3859</v>
      </c>
      <c r="F923" s="22"/>
      <c r="G923" s="24">
        <v>2</v>
      </c>
      <c r="H923" s="25" t="s">
        <v>551</v>
      </c>
      <c r="I923" s="26">
        <v>43279</v>
      </c>
      <c r="J923" s="26">
        <v>43279</v>
      </c>
      <c r="K923" s="36">
        <v>5100</v>
      </c>
      <c r="L923" s="28">
        <v>4373.25</v>
      </c>
      <c r="M923" s="28">
        <v>5100</v>
      </c>
      <c r="N923" s="29">
        <v>0.9</v>
      </c>
      <c r="O923" s="28">
        <v>4590</v>
      </c>
      <c r="P923" s="34"/>
      <c r="Q923" s="31" t="s">
        <v>487</v>
      </c>
    </row>
    <row r="924" ht="15.75" customHeight="1" spans="1:17">
      <c r="A924" s="18">
        <v>917</v>
      </c>
      <c r="B924" s="46"/>
      <c r="C924" s="22" t="s">
        <v>3860</v>
      </c>
      <c r="D924" s="22" t="s">
        <v>2362</v>
      </c>
      <c r="E924" s="24"/>
      <c r="F924" s="22"/>
      <c r="G924" s="24">
        <v>1</v>
      </c>
      <c r="H924" s="25" t="s">
        <v>551</v>
      </c>
      <c r="I924" s="26">
        <v>42461</v>
      </c>
      <c r="J924" s="26">
        <v>42461</v>
      </c>
      <c r="K924" s="36">
        <v>1380</v>
      </c>
      <c r="L924" s="28">
        <v>746.35</v>
      </c>
      <c r="M924" s="28">
        <v>1260</v>
      </c>
      <c r="N924" s="29">
        <v>0.7</v>
      </c>
      <c r="O924" s="28">
        <v>880</v>
      </c>
      <c r="P924" s="34"/>
      <c r="Q924" s="31" t="s">
        <v>487</v>
      </c>
    </row>
    <row r="925" ht="15.75" customHeight="1" spans="1:17">
      <c r="A925" s="18">
        <v>918</v>
      </c>
      <c r="B925" s="46"/>
      <c r="C925" s="22" t="s">
        <v>3861</v>
      </c>
      <c r="D925" s="23" t="s">
        <v>2506</v>
      </c>
      <c r="E925" s="24"/>
      <c r="F925" s="23"/>
      <c r="G925" s="24">
        <v>1</v>
      </c>
      <c r="H925" s="25" t="s">
        <v>551</v>
      </c>
      <c r="I925" s="26">
        <v>42583</v>
      </c>
      <c r="J925" s="26">
        <v>42583</v>
      </c>
      <c r="K925" s="36">
        <v>1350</v>
      </c>
      <c r="L925" s="28">
        <v>815.5</v>
      </c>
      <c r="M925" s="28">
        <v>1230</v>
      </c>
      <c r="N925" s="29">
        <v>0.73</v>
      </c>
      <c r="O925" s="28">
        <v>900</v>
      </c>
      <c r="P925" s="34"/>
      <c r="Q925" s="31" t="s">
        <v>487</v>
      </c>
    </row>
    <row r="926" ht="15.75" customHeight="1" spans="1:17">
      <c r="A926" s="18">
        <v>919</v>
      </c>
      <c r="B926" s="47"/>
      <c r="C926" s="22" t="s">
        <v>3862</v>
      </c>
      <c r="D926" s="23" t="s">
        <v>3736</v>
      </c>
      <c r="E926" s="24"/>
      <c r="F926" s="22"/>
      <c r="G926" s="24">
        <v>1</v>
      </c>
      <c r="H926" s="25" t="s">
        <v>551</v>
      </c>
      <c r="I926" s="26">
        <v>42856</v>
      </c>
      <c r="J926" s="26">
        <v>42856</v>
      </c>
      <c r="K926" s="36">
        <v>2100</v>
      </c>
      <c r="L926" s="28">
        <v>1568</v>
      </c>
      <c r="M926" s="28">
        <v>2040</v>
      </c>
      <c r="N926" s="29">
        <v>0.84</v>
      </c>
      <c r="O926" s="28">
        <v>1710</v>
      </c>
      <c r="P926" s="34"/>
      <c r="Q926" s="31" t="s">
        <v>487</v>
      </c>
    </row>
    <row r="927" ht="15.75" customHeight="1" spans="1:17">
      <c r="A927" s="18">
        <v>920</v>
      </c>
      <c r="B927" s="18"/>
      <c r="C927" s="22"/>
      <c r="D927" s="48" t="s">
        <v>1942</v>
      </c>
      <c r="E927" s="24"/>
      <c r="F927" s="22"/>
      <c r="G927" s="24"/>
      <c r="H927" s="25"/>
      <c r="I927" s="26"/>
      <c r="J927" s="26"/>
      <c r="K927" s="49">
        <f>SUM(K899:K926)</f>
        <v>488756.72</v>
      </c>
      <c r="L927" s="41">
        <f>SUM(L899:L926)</f>
        <v>302947.73</v>
      </c>
      <c r="M927" s="41">
        <f>SUM(M899:M926)</f>
        <v>455630</v>
      </c>
      <c r="N927" s="42"/>
      <c r="O927" s="41">
        <f>SUM(O899:O926)</f>
        <v>309590</v>
      </c>
      <c r="P927" s="34"/>
      <c r="Q927" s="31"/>
    </row>
    <row r="928" ht="15.75" customHeight="1" spans="1:17">
      <c r="A928" s="18">
        <v>921</v>
      </c>
      <c r="B928" s="45"/>
      <c r="C928" s="22" t="s">
        <v>3863</v>
      </c>
      <c r="D928" s="22" t="s">
        <v>3864</v>
      </c>
      <c r="E928" s="24"/>
      <c r="F928" s="22"/>
      <c r="G928" s="24">
        <v>533</v>
      </c>
      <c r="H928" s="25" t="s">
        <v>2981</v>
      </c>
      <c r="I928" s="26">
        <v>38687</v>
      </c>
      <c r="J928" s="26">
        <v>38687</v>
      </c>
      <c r="K928" s="27">
        <v>113617.04</v>
      </c>
      <c r="L928" s="28">
        <v>44808.06</v>
      </c>
      <c r="M928" s="28">
        <v>94300</v>
      </c>
      <c r="N928" s="29">
        <v>0.15</v>
      </c>
      <c r="O928" s="28">
        <v>14150</v>
      </c>
      <c r="P928" s="34"/>
      <c r="Q928" s="31" t="s">
        <v>488</v>
      </c>
    </row>
    <row r="929" ht="15.75" customHeight="1" spans="1:17">
      <c r="A929" s="18">
        <v>922</v>
      </c>
      <c r="B929" s="46"/>
      <c r="C929" s="22" t="s">
        <v>3865</v>
      </c>
      <c r="D929" s="22" t="s">
        <v>3205</v>
      </c>
      <c r="E929" s="24"/>
      <c r="F929" s="22"/>
      <c r="G929" s="24">
        <v>140</v>
      </c>
      <c r="H929" s="25" t="s">
        <v>2981</v>
      </c>
      <c r="I929" s="26">
        <v>41913</v>
      </c>
      <c r="J929" s="26">
        <v>41913</v>
      </c>
      <c r="K929" s="27">
        <v>26320</v>
      </c>
      <c r="L929" s="28">
        <v>21423.54</v>
      </c>
      <c r="M929" s="28">
        <v>26460</v>
      </c>
      <c r="N929" s="29">
        <v>0.68</v>
      </c>
      <c r="O929" s="28">
        <v>17990</v>
      </c>
      <c r="P929" s="34"/>
      <c r="Q929" s="31" t="s">
        <v>488</v>
      </c>
    </row>
    <row r="930" ht="15.75" customHeight="1" spans="1:17">
      <c r="A930" s="18">
        <v>923</v>
      </c>
      <c r="B930" s="46"/>
      <c r="C930" s="22" t="s">
        <v>3866</v>
      </c>
      <c r="D930" s="23" t="s">
        <v>3205</v>
      </c>
      <c r="E930" s="24"/>
      <c r="F930" s="22"/>
      <c r="G930" s="24">
        <v>155</v>
      </c>
      <c r="H930" s="25" t="s">
        <v>2981</v>
      </c>
      <c r="I930" s="26">
        <v>41913</v>
      </c>
      <c r="J930" s="26">
        <v>41913</v>
      </c>
      <c r="K930" s="27">
        <v>29140</v>
      </c>
      <c r="L930" s="28">
        <v>23718.55</v>
      </c>
      <c r="M930" s="28">
        <v>29300</v>
      </c>
      <c r="N930" s="29">
        <v>0.68</v>
      </c>
      <c r="O930" s="28">
        <v>19920</v>
      </c>
      <c r="P930" s="34"/>
      <c r="Q930" s="31" t="s">
        <v>488</v>
      </c>
    </row>
    <row r="931" ht="15.75" customHeight="1" spans="1:17">
      <c r="A931" s="18">
        <v>924</v>
      </c>
      <c r="B931" s="46"/>
      <c r="C931" s="22" t="s">
        <v>3867</v>
      </c>
      <c r="D931" s="22" t="s">
        <v>2939</v>
      </c>
      <c r="E931" s="22"/>
      <c r="F931" s="22"/>
      <c r="G931" s="24">
        <v>117</v>
      </c>
      <c r="H931" s="25" t="s">
        <v>2981</v>
      </c>
      <c r="I931" s="26">
        <v>41913</v>
      </c>
      <c r="J931" s="26">
        <v>41913</v>
      </c>
      <c r="K931" s="27">
        <v>21996</v>
      </c>
      <c r="L931" s="28">
        <v>17903.71</v>
      </c>
      <c r="M931" s="28">
        <v>22110</v>
      </c>
      <c r="N931" s="29">
        <v>0.68</v>
      </c>
      <c r="O931" s="28">
        <v>15030</v>
      </c>
      <c r="P931" s="34"/>
      <c r="Q931" s="31" t="s">
        <v>488</v>
      </c>
    </row>
    <row r="932" ht="15.75" customHeight="1" spans="1:17">
      <c r="A932" s="18">
        <v>925</v>
      </c>
      <c r="B932" s="46"/>
      <c r="C932" s="22" t="s">
        <v>3868</v>
      </c>
      <c r="D932" s="22" t="s">
        <v>3205</v>
      </c>
      <c r="E932" s="22"/>
      <c r="F932" s="22"/>
      <c r="G932" s="24">
        <v>1</v>
      </c>
      <c r="H932" s="25" t="s">
        <v>2353</v>
      </c>
      <c r="I932" s="26">
        <v>43070</v>
      </c>
      <c r="J932" s="26">
        <v>43070</v>
      </c>
      <c r="K932" s="27">
        <v>23760</v>
      </c>
      <c r="L932" s="28">
        <v>22913.55</v>
      </c>
      <c r="M932" s="28">
        <v>22570</v>
      </c>
      <c r="N932" s="29">
        <v>0.91</v>
      </c>
      <c r="O932" s="28">
        <v>20540</v>
      </c>
      <c r="P932" s="34"/>
      <c r="Q932" s="31" t="s">
        <v>488</v>
      </c>
    </row>
    <row r="933" ht="15.75" customHeight="1" spans="1:17">
      <c r="A933" s="18">
        <v>926</v>
      </c>
      <c r="B933" s="46"/>
      <c r="C933" s="22" t="s">
        <v>3869</v>
      </c>
      <c r="D933" s="22" t="s">
        <v>3205</v>
      </c>
      <c r="E933" s="22"/>
      <c r="F933" s="22"/>
      <c r="G933" s="24">
        <v>1</v>
      </c>
      <c r="H933" s="25" t="s">
        <v>2353</v>
      </c>
      <c r="I933" s="26">
        <v>43159</v>
      </c>
      <c r="J933" s="26">
        <v>43159</v>
      </c>
      <c r="K933" s="27">
        <v>8910</v>
      </c>
      <c r="L933" s="28">
        <v>8663.11</v>
      </c>
      <c r="M933" s="28">
        <v>8910</v>
      </c>
      <c r="N933" s="29">
        <v>0.92</v>
      </c>
      <c r="O933" s="28">
        <v>8200</v>
      </c>
      <c r="P933" s="34"/>
      <c r="Q933" s="31" t="s">
        <v>488</v>
      </c>
    </row>
    <row r="934" ht="15.75" customHeight="1" spans="1:17">
      <c r="A934" s="18">
        <v>927</v>
      </c>
      <c r="B934" s="46"/>
      <c r="C934" s="22" t="s">
        <v>3870</v>
      </c>
      <c r="D934" s="22" t="s">
        <v>3871</v>
      </c>
      <c r="E934" s="22"/>
      <c r="F934" s="22"/>
      <c r="G934" s="24">
        <v>1</v>
      </c>
      <c r="H934" s="25" t="s">
        <v>551</v>
      </c>
      <c r="I934" s="26">
        <v>43154</v>
      </c>
      <c r="J934" s="26">
        <v>43154</v>
      </c>
      <c r="K934" s="27">
        <v>170000</v>
      </c>
      <c r="L934" s="28">
        <v>160579.19</v>
      </c>
      <c r="M934" s="28">
        <v>170000</v>
      </c>
      <c r="N934" s="29">
        <v>0.93</v>
      </c>
      <c r="O934" s="28">
        <v>158100</v>
      </c>
      <c r="P934" s="34"/>
      <c r="Q934" s="31" t="s">
        <v>488</v>
      </c>
    </row>
    <row r="935" ht="15.75" customHeight="1" spans="1:17">
      <c r="A935" s="18">
        <v>928</v>
      </c>
      <c r="B935" s="46"/>
      <c r="C935" s="22" t="s">
        <v>3872</v>
      </c>
      <c r="D935" s="22" t="s">
        <v>2359</v>
      </c>
      <c r="E935" s="22"/>
      <c r="F935" s="22"/>
      <c r="G935" s="24">
        <v>1</v>
      </c>
      <c r="H935" s="25" t="s">
        <v>551</v>
      </c>
      <c r="I935" s="26">
        <v>40634</v>
      </c>
      <c r="J935" s="26">
        <v>40634</v>
      </c>
      <c r="K935" s="27">
        <v>44135</v>
      </c>
      <c r="L935" s="28">
        <v>13038.4</v>
      </c>
      <c r="M935" s="28">
        <v>39720</v>
      </c>
      <c r="N935" s="29">
        <v>0.5</v>
      </c>
      <c r="O935" s="28">
        <v>19860</v>
      </c>
      <c r="P935" s="34"/>
      <c r="Q935" s="31" t="s">
        <v>488</v>
      </c>
    </row>
    <row r="936" ht="15.75" customHeight="1" spans="1:17">
      <c r="A936" s="18">
        <v>929</v>
      </c>
      <c r="B936" s="46"/>
      <c r="C936" s="22" t="s">
        <v>3873</v>
      </c>
      <c r="D936" s="22" t="s">
        <v>2639</v>
      </c>
      <c r="E936" s="22"/>
      <c r="F936" s="22"/>
      <c r="G936" s="24">
        <v>1</v>
      </c>
      <c r="H936" s="25" t="s">
        <v>551</v>
      </c>
      <c r="I936" s="26">
        <v>40878</v>
      </c>
      <c r="J936" s="26">
        <v>40878</v>
      </c>
      <c r="K936" s="27">
        <v>3600</v>
      </c>
      <c r="L936" s="28">
        <v>1291.5</v>
      </c>
      <c r="M936" s="28">
        <v>3100</v>
      </c>
      <c r="N936" s="29">
        <v>0.39</v>
      </c>
      <c r="O936" s="28">
        <v>1210</v>
      </c>
      <c r="P936" s="34"/>
      <c r="Q936" s="31" t="s">
        <v>488</v>
      </c>
    </row>
    <row r="937" ht="15.75" customHeight="1" spans="1:17">
      <c r="A937" s="18">
        <v>930</v>
      </c>
      <c r="B937" s="46"/>
      <c r="C937" s="22" t="s">
        <v>3874</v>
      </c>
      <c r="D937" s="22" t="s">
        <v>2368</v>
      </c>
      <c r="E937" s="22"/>
      <c r="F937" s="22"/>
      <c r="G937" s="24">
        <v>1</v>
      </c>
      <c r="H937" s="25" t="s">
        <v>551</v>
      </c>
      <c r="I937" s="26">
        <v>42064</v>
      </c>
      <c r="J937" s="26">
        <v>42064</v>
      </c>
      <c r="K937" s="27">
        <v>17000</v>
      </c>
      <c r="L937" s="28">
        <v>11347.64</v>
      </c>
      <c r="M937" s="28">
        <v>15300</v>
      </c>
      <c r="N937" s="29">
        <v>0.66</v>
      </c>
      <c r="O937" s="28">
        <v>10100</v>
      </c>
      <c r="P937" s="34"/>
      <c r="Q937" s="31" t="s">
        <v>488</v>
      </c>
    </row>
    <row r="938" ht="15.75" customHeight="1" spans="1:17">
      <c r="A938" s="18">
        <v>931</v>
      </c>
      <c r="B938" s="46"/>
      <c r="C938" s="22" t="s">
        <v>3875</v>
      </c>
      <c r="D938" s="22" t="s">
        <v>2941</v>
      </c>
      <c r="E938" s="22"/>
      <c r="F938" s="22"/>
      <c r="G938" s="24">
        <v>1</v>
      </c>
      <c r="H938" s="25" t="s">
        <v>2353</v>
      </c>
      <c r="I938" s="26">
        <v>42248</v>
      </c>
      <c r="J938" s="26">
        <v>42248</v>
      </c>
      <c r="K938" s="27">
        <v>6271</v>
      </c>
      <c r="L938" s="28">
        <v>4483.6</v>
      </c>
      <c r="M938" s="28">
        <v>5770</v>
      </c>
      <c r="N938" s="29">
        <v>0.64</v>
      </c>
      <c r="O938" s="28">
        <v>3690</v>
      </c>
      <c r="P938" s="34"/>
      <c r="Q938" s="31" t="s">
        <v>488</v>
      </c>
    </row>
    <row r="939" ht="15.75" customHeight="1" spans="1:17">
      <c r="A939" s="18">
        <v>932</v>
      </c>
      <c r="B939" s="46"/>
      <c r="C939" s="22" t="s">
        <v>3876</v>
      </c>
      <c r="D939" s="22" t="s">
        <v>2382</v>
      </c>
      <c r="E939" s="22"/>
      <c r="F939" s="22"/>
      <c r="G939" s="24">
        <v>4</v>
      </c>
      <c r="H939" s="25" t="s">
        <v>551</v>
      </c>
      <c r="I939" s="26">
        <v>42552</v>
      </c>
      <c r="J939" s="26">
        <v>42552</v>
      </c>
      <c r="K939" s="27">
        <v>6000</v>
      </c>
      <c r="L939" s="28">
        <v>4765</v>
      </c>
      <c r="M939" s="28">
        <v>5460</v>
      </c>
      <c r="N939" s="29">
        <v>0.78</v>
      </c>
      <c r="O939" s="28">
        <v>4260</v>
      </c>
      <c r="P939" s="34"/>
      <c r="Q939" s="31" t="s">
        <v>488</v>
      </c>
    </row>
    <row r="940" ht="15.75" customHeight="1" spans="1:17">
      <c r="A940" s="18">
        <v>933</v>
      </c>
      <c r="B940" s="46"/>
      <c r="C940" s="22" t="s">
        <v>3877</v>
      </c>
      <c r="D940" s="22" t="s">
        <v>3878</v>
      </c>
      <c r="E940" s="22"/>
      <c r="F940" s="22"/>
      <c r="G940" s="24">
        <v>1</v>
      </c>
      <c r="H940" s="25" t="s">
        <v>551</v>
      </c>
      <c r="I940" s="26">
        <v>42675</v>
      </c>
      <c r="J940" s="26">
        <v>42675</v>
      </c>
      <c r="K940" s="36">
        <v>37200</v>
      </c>
      <c r="L940" s="28">
        <v>30721</v>
      </c>
      <c r="M940" s="28">
        <v>33480</v>
      </c>
      <c r="N940" s="29">
        <v>0.7</v>
      </c>
      <c r="O940" s="28">
        <v>23440</v>
      </c>
      <c r="P940" s="34"/>
      <c r="Q940" s="31" t="s">
        <v>488</v>
      </c>
    </row>
    <row r="941" ht="15.75" customHeight="1" spans="1:17">
      <c r="A941" s="18">
        <v>934</v>
      </c>
      <c r="B941" s="46"/>
      <c r="C941" s="22" t="s">
        <v>3879</v>
      </c>
      <c r="D941" s="22" t="s">
        <v>3880</v>
      </c>
      <c r="E941" s="22"/>
      <c r="F941" s="22"/>
      <c r="G941" s="24">
        <v>300</v>
      </c>
      <c r="H941" s="25" t="s">
        <v>2981</v>
      </c>
      <c r="I941" s="26">
        <v>42064</v>
      </c>
      <c r="J941" s="26">
        <v>42064</v>
      </c>
      <c r="K941" s="36">
        <v>13500</v>
      </c>
      <c r="L941" s="28">
        <v>9011.04</v>
      </c>
      <c r="M941" s="28">
        <v>12000</v>
      </c>
      <c r="N941" s="29">
        <v>0.71</v>
      </c>
      <c r="O941" s="28">
        <v>8520</v>
      </c>
      <c r="P941" s="34"/>
      <c r="Q941" s="31" t="s">
        <v>488</v>
      </c>
    </row>
    <row r="942" ht="15.75" customHeight="1" spans="1:17">
      <c r="A942" s="18">
        <v>935</v>
      </c>
      <c r="B942" s="46"/>
      <c r="C942" s="22" t="s">
        <v>3881</v>
      </c>
      <c r="D942" s="22" t="s">
        <v>2561</v>
      </c>
      <c r="E942" s="22"/>
      <c r="F942" s="22"/>
      <c r="G942" s="24">
        <v>1</v>
      </c>
      <c r="H942" s="25" t="s">
        <v>551</v>
      </c>
      <c r="I942" s="26">
        <v>42795</v>
      </c>
      <c r="J942" s="26">
        <v>42795</v>
      </c>
      <c r="K942" s="36">
        <v>3100</v>
      </c>
      <c r="L942" s="28">
        <v>2658.28</v>
      </c>
      <c r="M942" s="28">
        <v>2950</v>
      </c>
      <c r="N942" s="29">
        <v>0.83</v>
      </c>
      <c r="O942" s="28">
        <v>2450</v>
      </c>
      <c r="P942" s="34"/>
      <c r="Q942" s="31" t="s">
        <v>488</v>
      </c>
    </row>
    <row r="943" ht="15.75" customHeight="1" spans="1:17">
      <c r="A943" s="18">
        <v>936</v>
      </c>
      <c r="B943" s="46"/>
      <c r="C943" s="22" t="s">
        <v>3882</v>
      </c>
      <c r="D943" s="22" t="s">
        <v>3775</v>
      </c>
      <c r="E943" s="22"/>
      <c r="F943" s="22"/>
      <c r="G943" s="24">
        <v>1</v>
      </c>
      <c r="H943" s="25" t="s">
        <v>551</v>
      </c>
      <c r="I943" s="26">
        <v>42795</v>
      </c>
      <c r="J943" s="26">
        <v>42795</v>
      </c>
      <c r="K943" s="36">
        <v>1430</v>
      </c>
      <c r="L943" s="28">
        <v>1226.24</v>
      </c>
      <c r="M943" s="28">
        <v>1360</v>
      </c>
      <c r="N943" s="29">
        <v>0.74</v>
      </c>
      <c r="O943" s="28">
        <v>1010</v>
      </c>
      <c r="P943" s="34"/>
      <c r="Q943" s="31" t="s">
        <v>488</v>
      </c>
    </row>
    <row r="944" ht="15.75" customHeight="1" spans="1:17">
      <c r="A944" s="18">
        <v>937</v>
      </c>
      <c r="B944" s="46"/>
      <c r="C944" s="22" t="s">
        <v>3883</v>
      </c>
      <c r="D944" s="22" t="s">
        <v>3711</v>
      </c>
      <c r="E944" s="22">
        <v>50</v>
      </c>
      <c r="F944" s="22"/>
      <c r="G944" s="24">
        <v>4</v>
      </c>
      <c r="H944" s="25" t="s">
        <v>551</v>
      </c>
      <c r="I944" s="26">
        <v>40360</v>
      </c>
      <c r="J944" s="26">
        <v>40360</v>
      </c>
      <c r="K944" s="36">
        <v>8400</v>
      </c>
      <c r="L944" s="28">
        <v>1883</v>
      </c>
      <c r="M944" s="28">
        <v>7140</v>
      </c>
      <c r="N944" s="29">
        <v>0.27</v>
      </c>
      <c r="O944" s="28">
        <v>1930</v>
      </c>
      <c r="P944" s="34"/>
      <c r="Q944" s="31" t="s">
        <v>488</v>
      </c>
    </row>
    <row r="945" ht="15.75" customHeight="1" spans="1:17">
      <c r="A945" s="18">
        <v>938</v>
      </c>
      <c r="B945" s="46"/>
      <c r="C945" s="22" t="s">
        <v>3884</v>
      </c>
      <c r="D945" s="22" t="s">
        <v>3885</v>
      </c>
      <c r="E945" s="22">
        <v>36</v>
      </c>
      <c r="F945" s="22"/>
      <c r="G945" s="24">
        <v>6</v>
      </c>
      <c r="H945" s="25" t="s">
        <v>551</v>
      </c>
      <c r="I945" s="26">
        <v>42644</v>
      </c>
      <c r="J945" s="26">
        <v>42644</v>
      </c>
      <c r="K945" s="27">
        <v>15000</v>
      </c>
      <c r="L945" s="28">
        <v>12268.75</v>
      </c>
      <c r="M945" s="28">
        <v>13650</v>
      </c>
      <c r="N945" s="29">
        <v>0.79</v>
      </c>
      <c r="O945" s="28">
        <v>10780</v>
      </c>
      <c r="P945" s="34"/>
      <c r="Q945" s="31" t="s">
        <v>488</v>
      </c>
    </row>
    <row r="946" ht="15.75" customHeight="1" spans="1:17">
      <c r="A946" s="18">
        <v>939</v>
      </c>
      <c r="B946" s="46"/>
      <c r="C946" s="22" t="s">
        <v>3886</v>
      </c>
      <c r="D946" s="22" t="s">
        <v>3887</v>
      </c>
      <c r="E946" s="22"/>
      <c r="F946" s="22"/>
      <c r="G946" s="24">
        <v>4</v>
      </c>
      <c r="H946" s="25" t="s">
        <v>2981</v>
      </c>
      <c r="I946" s="26">
        <v>42644</v>
      </c>
      <c r="J946" s="26">
        <v>42644</v>
      </c>
      <c r="K946" s="27">
        <v>6914.52</v>
      </c>
      <c r="L946" s="28">
        <v>5655.5</v>
      </c>
      <c r="M946" s="28">
        <v>6570</v>
      </c>
      <c r="N946" s="29">
        <v>0.75</v>
      </c>
      <c r="O946" s="28">
        <v>4930</v>
      </c>
      <c r="P946" s="34"/>
      <c r="Q946" s="31" t="s">
        <v>488</v>
      </c>
    </row>
    <row r="947" ht="15.75" customHeight="1" spans="1:17">
      <c r="A947" s="18">
        <v>940</v>
      </c>
      <c r="B947" s="46"/>
      <c r="C947" s="22" t="s">
        <v>3888</v>
      </c>
      <c r="D947" s="22" t="s">
        <v>3889</v>
      </c>
      <c r="E947" s="22"/>
      <c r="F947" s="22"/>
      <c r="G947" s="24">
        <v>4</v>
      </c>
      <c r="H947" s="25" t="s">
        <v>2981</v>
      </c>
      <c r="I947" s="26">
        <v>42644</v>
      </c>
      <c r="J947" s="26">
        <v>42644</v>
      </c>
      <c r="K947" s="27">
        <v>6914.52</v>
      </c>
      <c r="L947" s="28">
        <v>5655.5</v>
      </c>
      <c r="M947" s="28">
        <v>6570</v>
      </c>
      <c r="N947" s="29">
        <v>0.75</v>
      </c>
      <c r="O947" s="28">
        <v>4930</v>
      </c>
      <c r="P947" s="34"/>
      <c r="Q947" s="31" t="s">
        <v>488</v>
      </c>
    </row>
    <row r="948" ht="15.75" customHeight="1" spans="1:17">
      <c r="A948" s="18">
        <v>941</v>
      </c>
      <c r="B948" s="46"/>
      <c r="C948" s="22" t="s">
        <v>3890</v>
      </c>
      <c r="D948" s="22" t="s">
        <v>2421</v>
      </c>
      <c r="E948" s="22"/>
      <c r="F948" s="22"/>
      <c r="G948" s="24">
        <v>1</v>
      </c>
      <c r="H948" s="25" t="s">
        <v>551</v>
      </c>
      <c r="I948" s="26">
        <v>42887</v>
      </c>
      <c r="J948" s="26">
        <v>42887</v>
      </c>
      <c r="K948" s="27">
        <v>1480</v>
      </c>
      <c r="L948" s="28">
        <v>1392.1</v>
      </c>
      <c r="M948" s="28">
        <v>1410</v>
      </c>
      <c r="N948" s="29">
        <v>0.85</v>
      </c>
      <c r="O948" s="28">
        <v>1200</v>
      </c>
      <c r="P948" s="34"/>
      <c r="Q948" s="31" t="s">
        <v>488</v>
      </c>
    </row>
    <row r="949" ht="15.75" customHeight="1" spans="1:17">
      <c r="A949" s="18">
        <v>942</v>
      </c>
      <c r="B949" s="46"/>
      <c r="C949" s="22" t="s">
        <v>3891</v>
      </c>
      <c r="D949" s="22" t="s">
        <v>2911</v>
      </c>
      <c r="E949" s="22"/>
      <c r="F949" s="22"/>
      <c r="G949" s="24">
        <v>1</v>
      </c>
      <c r="H949" s="25" t="s">
        <v>551</v>
      </c>
      <c r="I949" s="26">
        <v>42795</v>
      </c>
      <c r="J949" s="26">
        <v>42795</v>
      </c>
      <c r="K949" s="27">
        <v>1428</v>
      </c>
      <c r="L949" s="28">
        <v>1021.02</v>
      </c>
      <c r="M949" s="28">
        <v>1410</v>
      </c>
      <c r="N949" s="29">
        <v>0.65</v>
      </c>
      <c r="O949" s="28">
        <v>920</v>
      </c>
      <c r="P949" s="34"/>
      <c r="Q949" s="31" t="s">
        <v>488</v>
      </c>
    </row>
    <row r="950" ht="15.75" customHeight="1" spans="1:17">
      <c r="A950" s="18">
        <v>943</v>
      </c>
      <c r="B950" s="46"/>
      <c r="C950" s="22" t="s">
        <v>3892</v>
      </c>
      <c r="D950" s="22" t="s">
        <v>3893</v>
      </c>
      <c r="E950" s="22"/>
      <c r="F950" s="22"/>
      <c r="G950" s="24">
        <v>1</v>
      </c>
      <c r="H950" s="25" t="s">
        <v>551</v>
      </c>
      <c r="I950" s="26">
        <v>42795</v>
      </c>
      <c r="J950" s="26">
        <v>42795</v>
      </c>
      <c r="K950" s="27">
        <v>1380</v>
      </c>
      <c r="L950" s="28">
        <v>986.7</v>
      </c>
      <c r="M950" s="28">
        <v>1310</v>
      </c>
      <c r="N950" s="29">
        <v>0.74</v>
      </c>
      <c r="O950" s="28">
        <v>970</v>
      </c>
      <c r="P950" s="34"/>
      <c r="Q950" s="31" t="s">
        <v>488</v>
      </c>
    </row>
    <row r="951" ht="15.75" customHeight="1" spans="1:17">
      <c r="A951" s="18">
        <v>944</v>
      </c>
      <c r="B951" s="46"/>
      <c r="C951" s="22" t="s">
        <v>3894</v>
      </c>
      <c r="D951" s="22" t="s">
        <v>2561</v>
      </c>
      <c r="E951" s="22"/>
      <c r="F951" s="22"/>
      <c r="G951" s="24">
        <v>2</v>
      </c>
      <c r="H951" s="25" t="s">
        <v>551</v>
      </c>
      <c r="I951" s="26">
        <v>43009</v>
      </c>
      <c r="J951" s="26">
        <v>43009</v>
      </c>
      <c r="K951" s="27">
        <v>6200</v>
      </c>
      <c r="L951" s="28">
        <v>5120.13</v>
      </c>
      <c r="M951" s="28">
        <v>5890</v>
      </c>
      <c r="N951" s="29">
        <v>0.88</v>
      </c>
      <c r="O951" s="28">
        <v>5180</v>
      </c>
      <c r="P951" s="34"/>
      <c r="Q951" s="31" t="s">
        <v>488</v>
      </c>
    </row>
    <row r="952" ht="15.75" customHeight="1" spans="1:17">
      <c r="A952" s="18">
        <v>945</v>
      </c>
      <c r="B952" s="46"/>
      <c r="C952" s="22" t="s">
        <v>3895</v>
      </c>
      <c r="D952" s="23" t="s">
        <v>2641</v>
      </c>
      <c r="E952" s="22"/>
      <c r="F952" s="22"/>
      <c r="G952" s="24">
        <v>1</v>
      </c>
      <c r="H952" s="25" t="s">
        <v>551</v>
      </c>
      <c r="I952" s="26">
        <v>43040</v>
      </c>
      <c r="J952" s="26">
        <v>43040</v>
      </c>
      <c r="K952" s="27">
        <v>86450</v>
      </c>
      <c r="L952" s="28">
        <v>79606</v>
      </c>
      <c r="M952" s="28">
        <v>82990</v>
      </c>
      <c r="N952" s="29">
        <v>0.91</v>
      </c>
      <c r="O952" s="28">
        <v>75520</v>
      </c>
      <c r="P952" s="34"/>
      <c r="Q952" s="31" t="s">
        <v>488</v>
      </c>
    </row>
    <row r="953" ht="15.75" customHeight="1" spans="1:17">
      <c r="A953" s="18">
        <v>946</v>
      </c>
      <c r="B953" s="46"/>
      <c r="C953" s="22" t="s">
        <v>3896</v>
      </c>
      <c r="D953" s="22" t="s">
        <v>3897</v>
      </c>
      <c r="E953" s="22"/>
      <c r="F953" s="22" t="s">
        <v>2366</v>
      </c>
      <c r="G953" s="24">
        <v>1</v>
      </c>
      <c r="H953" s="25" t="s">
        <v>551</v>
      </c>
      <c r="I953" s="26">
        <v>43342</v>
      </c>
      <c r="J953" s="26">
        <v>43342</v>
      </c>
      <c r="K953" s="27">
        <v>1575</v>
      </c>
      <c r="L953" s="28">
        <v>1238.31</v>
      </c>
      <c r="M953" s="28">
        <v>1580</v>
      </c>
      <c r="N953" s="29">
        <v>0.93</v>
      </c>
      <c r="O953" s="28">
        <v>1470</v>
      </c>
      <c r="P953" s="34"/>
      <c r="Q953" s="31" t="s">
        <v>488</v>
      </c>
    </row>
    <row r="954" ht="15.75" customHeight="1" spans="1:17">
      <c r="A954" s="18">
        <v>947</v>
      </c>
      <c r="B954" s="46"/>
      <c r="C954" s="22" t="s">
        <v>3898</v>
      </c>
      <c r="D954" s="22" t="s">
        <v>2906</v>
      </c>
      <c r="E954" s="24"/>
      <c r="F954" s="23"/>
      <c r="G954" s="24">
        <v>1</v>
      </c>
      <c r="H954" s="25" t="s">
        <v>551</v>
      </c>
      <c r="I954" s="26">
        <v>42736</v>
      </c>
      <c r="J954" s="26">
        <v>42736</v>
      </c>
      <c r="K954" s="27">
        <v>3050</v>
      </c>
      <c r="L954" s="28">
        <v>2567</v>
      </c>
      <c r="M954" s="28">
        <v>2900</v>
      </c>
      <c r="N954" s="29">
        <v>0.78</v>
      </c>
      <c r="O954" s="28">
        <v>2260</v>
      </c>
      <c r="P954" s="34"/>
      <c r="Q954" s="31" t="s">
        <v>488</v>
      </c>
    </row>
    <row r="955" ht="15.75" customHeight="1" spans="1:17">
      <c r="A955" s="18">
        <v>948</v>
      </c>
      <c r="B955" s="46"/>
      <c r="C955" s="22" t="s">
        <v>3899</v>
      </c>
      <c r="D955" s="22" t="s">
        <v>3900</v>
      </c>
      <c r="E955" s="24"/>
      <c r="F955" s="22"/>
      <c r="G955" s="24">
        <v>1</v>
      </c>
      <c r="H955" s="25" t="s">
        <v>551</v>
      </c>
      <c r="I955" s="26">
        <v>42979</v>
      </c>
      <c r="J955" s="26">
        <v>42979</v>
      </c>
      <c r="K955" s="27">
        <v>36110</v>
      </c>
      <c r="L955" s="28">
        <v>32679.56</v>
      </c>
      <c r="M955" s="28">
        <v>35390</v>
      </c>
      <c r="N955" s="29">
        <v>0.9</v>
      </c>
      <c r="O955" s="28">
        <v>31850</v>
      </c>
      <c r="P955" s="34"/>
      <c r="Q955" s="31" t="s">
        <v>488</v>
      </c>
    </row>
    <row r="956" ht="15.75" customHeight="1" spans="1:17">
      <c r="A956" s="18">
        <v>949</v>
      </c>
      <c r="B956" s="46"/>
      <c r="C956" s="22" t="s">
        <v>3901</v>
      </c>
      <c r="D956" s="22" t="s">
        <v>2434</v>
      </c>
      <c r="E956" s="24"/>
      <c r="F956" s="22"/>
      <c r="G956" s="24">
        <v>1</v>
      </c>
      <c r="H956" s="25" t="s">
        <v>551</v>
      </c>
      <c r="I956" s="26">
        <v>43115</v>
      </c>
      <c r="J956" s="26">
        <v>43115</v>
      </c>
      <c r="K956" s="27">
        <v>635</v>
      </c>
      <c r="L956" s="28">
        <v>500.92</v>
      </c>
      <c r="M956" s="28">
        <v>640</v>
      </c>
      <c r="N956" s="29">
        <v>0.88</v>
      </c>
      <c r="O956" s="28">
        <v>560</v>
      </c>
      <c r="P956" s="34"/>
      <c r="Q956" s="31" t="s">
        <v>488</v>
      </c>
    </row>
    <row r="957" ht="15.75" customHeight="1" spans="1:17">
      <c r="A957" s="18">
        <v>950</v>
      </c>
      <c r="B957" s="46"/>
      <c r="C957" s="22" t="s">
        <v>3902</v>
      </c>
      <c r="D957" s="22" t="s">
        <v>3266</v>
      </c>
      <c r="E957" s="24"/>
      <c r="F957" s="22"/>
      <c r="G957" s="24">
        <v>1</v>
      </c>
      <c r="H957" s="25" t="s">
        <v>551</v>
      </c>
      <c r="I957" s="26">
        <v>43372</v>
      </c>
      <c r="J957" s="26">
        <v>43372</v>
      </c>
      <c r="K957" s="36">
        <v>36500</v>
      </c>
      <c r="L957" s="28">
        <v>29564.96</v>
      </c>
      <c r="M957" s="28">
        <v>36500</v>
      </c>
      <c r="N957" s="29">
        <v>0.96</v>
      </c>
      <c r="O957" s="28">
        <v>35040</v>
      </c>
      <c r="P957" s="34"/>
      <c r="Q957" s="31" t="s">
        <v>488</v>
      </c>
    </row>
    <row r="958" ht="15.75" customHeight="1" spans="1:17">
      <c r="A958" s="18">
        <v>951</v>
      </c>
      <c r="B958" s="46"/>
      <c r="C958" s="22" t="s">
        <v>3903</v>
      </c>
      <c r="D958" s="22" t="s">
        <v>3803</v>
      </c>
      <c r="E958" s="24"/>
      <c r="F958" s="22"/>
      <c r="G958" s="24">
        <v>1</v>
      </c>
      <c r="H958" s="25" t="s">
        <v>551</v>
      </c>
      <c r="I958" s="26">
        <v>40725</v>
      </c>
      <c r="J958" s="26">
        <v>40725</v>
      </c>
      <c r="K958" s="36">
        <v>2900</v>
      </c>
      <c r="L958" s="28">
        <v>144.8</v>
      </c>
      <c r="M958" s="28">
        <v>1890</v>
      </c>
      <c r="N958" s="29">
        <v>0.15</v>
      </c>
      <c r="O958" s="28">
        <v>280</v>
      </c>
      <c r="P958" s="34"/>
      <c r="Q958" s="31" t="s">
        <v>488</v>
      </c>
    </row>
    <row r="959" ht="15.75" customHeight="1" spans="1:17">
      <c r="A959" s="18">
        <v>952</v>
      </c>
      <c r="B959" s="46"/>
      <c r="C959" s="22" t="s">
        <v>3904</v>
      </c>
      <c r="D959" s="22" t="s">
        <v>3905</v>
      </c>
      <c r="E959" s="24"/>
      <c r="F959" s="22"/>
      <c r="G959" s="24">
        <v>1</v>
      </c>
      <c r="H959" s="25" t="s">
        <v>551</v>
      </c>
      <c r="I959" s="26">
        <v>40725</v>
      </c>
      <c r="J959" s="26">
        <v>40725</v>
      </c>
      <c r="K959" s="36">
        <v>1900</v>
      </c>
      <c r="L959" s="28">
        <v>95.2</v>
      </c>
      <c r="M959" s="28">
        <v>1240</v>
      </c>
      <c r="N959" s="29">
        <v>0.15</v>
      </c>
      <c r="O959" s="28">
        <v>190</v>
      </c>
      <c r="P959" s="34"/>
      <c r="Q959" s="31" t="s">
        <v>488</v>
      </c>
    </row>
    <row r="960" ht="15.75" customHeight="1" spans="1:17">
      <c r="A960" s="18">
        <v>953</v>
      </c>
      <c r="B960" s="46"/>
      <c r="C960" s="22" t="s">
        <v>3906</v>
      </c>
      <c r="D960" s="22" t="s">
        <v>3907</v>
      </c>
      <c r="E960" s="24"/>
      <c r="F960" s="22"/>
      <c r="G960" s="24">
        <v>1</v>
      </c>
      <c r="H960" s="25" t="s">
        <v>551</v>
      </c>
      <c r="I960" s="26">
        <v>41244</v>
      </c>
      <c r="J960" s="26">
        <v>41244</v>
      </c>
      <c r="K960" s="36">
        <v>4913.4</v>
      </c>
      <c r="L960" s="28">
        <v>245.4</v>
      </c>
      <c r="M960" s="28">
        <v>4320</v>
      </c>
      <c r="N960" s="29">
        <v>0.37</v>
      </c>
      <c r="O960" s="28">
        <v>1600</v>
      </c>
      <c r="P960" s="34"/>
      <c r="Q960" s="31" t="s">
        <v>488</v>
      </c>
    </row>
    <row r="961" ht="15.75" customHeight="1" spans="1:17">
      <c r="A961" s="18">
        <v>954</v>
      </c>
      <c r="B961" s="46"/>
      <c r="C961" s="22" t="s">
        <v>3908</v>
      </c>
      <c r="D961" s="22" t="s">
        <v>3909</v>
      </c>
      <c r="E961" s="24"/>
      <c r="F961" s="22"/>
      <c r="G961" s="24">
        <v>1</v>
      </c>
      <c r="H961" s="25" t="s">
        <v>551</v>
      </c>
      <c r="I961" s="26">
        <v>40756</v>
      </c>
      <c r="J961" s="26">
        <v>40756</v>
      </c>
      <c r="K961" s="36">
        <v>2150</v>
      </c>
      <c r="L961" s="28">
        <v>107.6</v>
      </c>
      <c r="M961" s="28">
        <v>1850</v>
      </c>
      <c r="N961" s="29">
        <v>0.23</v>
      </c>
      <c r="O961" s="28">
        <v>430</v>
      </c>
      <c r="P961" s="34"/>
      <c r="Q961" s="31" t="s">
        <v>488</v>
      </c>
    </row>
    <row r="962" ht="15.75" customHeight="1" spans="1:17">
      <c r="A962" s="18">
        <v>955</v>
      </c>
      <c r="B962" s="46"/>
      <c r="C962" s="22" t="s">
        <v>3910</v>
      </c>
      <c r="D962" s="22" t="s">
        <v>2362</v>
      </c>
      <c r="E962" s="24"/>
      <c r="F962" s="22"/>
      <c r="G962" s="24">
        <v>1</v>
      </c>
      <c r="H962" s="25" t="s">
        <v>551</v>
      </c>
      <c r="I962" s="26">
        <v>41852</v>
      </c>
      <c r="J962" s="26">
        <v>41852</v>
      </c>
      <c r="K962" s="27">
        <v>3490</v>
      </c>
      <c r="L962" s="28">
        <v>782.26</v>
      </c>
      <c r="M962" s="28">
        <v>3350</v>
      </c>
      <c r="N962" s="29">
        <v>0.53</v>
      </c>
      <c r="O962" s="28">
        <v>1780</v>
      </c>
      <c r="P962" s="34"/>
      <c r="Q962" s="31" t="s">
        <v>488</v>
      </c>
    </row>
    <row r="963" ht="15.75" customHeight="1" spans="1:17">
      <c r="A963" s="18">
        <v>956</v>
      </c>
      <c r="B963" s="46"/>
      <c r="C963" s="22" t="s">
        <v>3911</v>
      </c>
      <c r="D963" s="22" t="s">
        <v>3280</v>
      </c>
      <c r="E963" s="24"/>
      <c r="F963" s="22"/>
      <c r="G963" s="24">
        <v>1</v>
      </c>
      <c r="H963" s="25" t="s">
        <v>551</v>
      </c>
      <c r="I963" s="26">
        <v>42036</v>
      </c>
      <c r="J963" s="26">
        <v>42036</v>
      </c>
      <c r="K963" s="27">
        <v>1800</v>
      </c>
      <c r="L963" s="28">
        <v>574.5</v>
      </c>
      <c r="M963" s="28">
        <v>1710</v>
      </c>
      <c r="N963" s="29">
        <v>0.65</v>
      </c>
      <c r="O963" s="28">
        <v>1110</v>
      </c>
      <c r="P963" s="34"/>
      <c r="Q963" s="31" t="s">
        <v>488</v>
      </c>
    </row>
    <row r="964" ht="15.75" customHeight="1" spans="1:17">
      <c r="A964" s="18">
        <v>957</v>
      </c>
      <c r="B964" s="46"/>
      <c r="C964" s="22" t="s">
        <v>3912</v>
      </c>
      <c r="D964" s="22" t="s">
        <v>3913</v>
      </c>
      <c r="E964" s="24"/>
      <c r="F964" s="22"/>
      <c r="G964" s="24">
        <v>1</v>
      </c>
      <c r="H964" s="25" t="s">
        <v>551</v>
      </c>
      <c r="I964" s="26">
        <v>42125</v>
      </c>
      <c r="J964" s="26">
        <v>42125</v>
      </c>
      <c r="K964" s="27">
        <v>1238</v>
      </c>
      <c r="L964" s="28">
        <v>454</v>
      </c>
      <c r="M964" s="28">
        <v>1140</v>
      </c>
      <c r="N964" s="29">
        <v>0.61</v>
      </c>
      <c r="O964" s="28">
        <v>700</v>
      </c>
      <c r="P964" s="34"/>
      <c r="Q964" s="31" t="s">
        <v>488</v>
      </c>
    </row>
    <row r="965" ht="15.75" customHeight="1" spans="1:17">
      <c r="A965" s="18">
        <v>958</v>
      </c>
      <c r="B965" s="46"/>
      <c r="C965" s="22" t="s">
        <v>3914</v>
      </c>
      <c r="D965" s="22" t="s">
        <v>2570</v>
      </c>
      <c r="E965" s="24"/>
      <c r="F965" s="22"/>
      <c r="G965" s="24">
        <v>1</v>
      </c>
      <c r="H965" s="25" t="s">
        <v>551</v>
      </c>
      <c r="I965" s="26">
        <v>42005</v>
      </c>
      <c r="J965" s="26">
        <v>42005</v>
      </c>
      <c r="K965" s="27">
        <v>4500</v>
      </c>
      <c r="L965" s="28">
        <v>1365</v>
      </c>
      <c r="M965" s="28">
        <v>4280</v>
      </c>
      <c r="N965" s="29">
        <v>0.65</v>
      </c>
      <c r="O965" s="28">
        <v>2780</v>
      </c>
      <c r="P965" s="34"/>
      <c r="Q965" s="31" t="s">
        <v>488</v>
      </c>
    </row>
    <row r="966" ht="15.75" customHeight="1" spans="1:17">
      <c r="A966" s="18">
        <v>959</v>
      </c>
      <c r="B966" s="46"/>
      <c r="C966" s="22" t="s">
        <v>3915</v>
      </c>
      <c r="D966" s="22" t="s">
        <v>3916</v>
      </c>
      <c r="E966" s="24"/>
      <c r="F966" s="22"/>
      <c r="G966" s="24">
        <v>1</v>
      </c>
      <c r="H966" s="25" t="s">
        <v>551</v>
      </c>
      <c r="I966" s="26">
        <v>42005</v>
      </c>
      <c r="J966" s="26">
        <v>42005</v>
      </c>
      <c r="K966" s="27">
        <v>550</v>
      </c>
      <c r="L966" s="28">
        <v>166.76</v>
      </c>
      <c r="M966" s="28">
        <v>510</v>
      </c>
      <c r="N966" s="29">
        <v>0.58</v>
      </c>
      <c r="O966" s="28">
        <v>300</v>
      </c>
      <c r="P966" s="34"/>
      <c r="Q966" s="31" t="s">
        <v>488</v>
      </c>
    </row>
    <row r="967" ht="15.75" customHeight="1" spans="1:17">
      <c r="A967" s="18">
        <v>960</v>
      </c>
      <c r="B967" s="46"/>
      <c r="C967" s="22" t="s">
        <v>3917</v>
      </c>
      <c r="D967" s="22" t="s">
        <v>2394</v>
      </c>
      <c r="E967" s="24"/>
      <c r="F967" s="22"/>
      <c r="G967" s="24">
        <v>1</v>
      </c>
      <c r="H967" s="25" t="s">
        <v>551</v>
      </c>
      <c r="I967" s="26">
        <v>42217</v>
      </c>
      <c r="J967" s="26">
        <v>42217</v>
      </c>
      <c r="K967" s="27">
        <v>11000</v>
      </c>
      <c r="L967" s="28">
        <v>4555.71</v>
      </c>
      <c r="M967" s="28">
        <v>9020</v>
      </c>
      <c r="N967" s="29">
        <v>0.63</v>
      </c>
      <c r="O967" s="28">
        <v>5680</v>
      </c>
      <c r="P967" s="34"/>
      <c r="Q967" s="31" t="s">
        <v>488</v>
      </c>
    </row>
    <row r="968" ht="15.75" customHeight="1" spans="1:17">
      <c r="A968" s="18">
        <v>961</v>
      </c>
      <c r="B968" s="46"/>
      <c r="C968" s="22" t="s">
        <v>3918</v>
      </c>
      <c r="D968" s="22" t="s">
        <v>2959</v>
      </c>
      <c r="E968" s="24"/>
      <c r="F968" s="22"/>
      <c r="G968" s="24">
        <v>1</v>
      </c>
      <c r="H968" s="25" t="s">
        <v>551</v>
      </c>
      <c r="I968" s="26">
        <v>42278</v>
      </c>
      <c r="J968" s="26">
        <v>42278</v>
      </c>
      <c r="K968" s="27">
        <v>1500</v>
      </c>
      <c r="L968" s="28">
        <v>668.75</v>
      </c>
      <c r="M968" s="28">
        <v>1430</v>
      </c>
      <c r="N968" s="29">
        <v>0.71</v>
      </c>
      <c r="O968" s="28">
        <v>1020</v>
      </c>
      <c r="P968" s="34"/>
      <c r="Q968" s="31" t="s">
        <v>488</v>
      </c>
    </row>
    <row r="969" ht="15.75" customHeight="1" spans="1:17">
      <c r="A969" s="18">
        <v>962</v>
      </c>
      <c r="B969" s="46"/>
      <c r="C969" s="22" t="s">
        <v>3919</v>
      </c>
      <c r="D969" s="22" t="s">
        <v>2362</v>
      </c>
      <c r="E969" s="24"/>
      <c r="F969" s="22"/>
      <c r="G969" s="24">
        <v>1</v>
      </c>
      <c r="H969" s="25" t="s">
        <v>551</v>
      </c>
      <c r="I969" s="26">
        <v>42309</v>
      </c>
      <c r="J969" s="26">
        <v>42309</v>
      </c>
      <c r="K969" s="27">
        <v>1375</v>
      </c>
      <c r="L969" s="28">
        <v>634.82</v>
      </c>
      <c r="M969" s="28">
        <v>1250</v>
      </c>
      <c r="N969" s="29">
        <v>0.66</v>
      </c>
      <c r="O969" s="28">
        <v>830</v>
      </c>
      <c r="P969" s="34"/>
      <c r="Q969" s="31" t="s">
        <v>488</v>
      </c>
    </row>
    <row r="970" ht="15.75" customHeight="1" spans="1:17">
      <c r="A970" s="18">
        <v>963</v>
      </c>
      <c r="B970" s="46"/>
      <c r="C970" s="22" t="s">
        <v>3920</v>
      </c>
      <c r="D970" s="22" t="s">
        <v>3921</v>
      </c>
      <c r="E970" s="24"/>
      <c r="F970" s="22"/>
      <c r="G970" s="24">
        <v>1</v>
      </c>
      <c r="H970" s="25" t="s">
        <v>551</v>
      </c>
      <c r="I970" s="26">
        <v>42401</v>
      </c>
      <c r="J970" s="26">
        <v>42401</v>
      </c>
      <c r="K970" s="36">
        <v>843.6</v>
      </c>
      <c r="L970" s="28">
        <v>429.44</v>
      </c>
      <c r="M970" s="28">
        <v>800</v>
      </c>
      <c r="N970" s="29">
        <v>0.68</v>
      </c>
      <c r="O970" s="28">
        <v>540</v>
      </c>
      <c r="P970" s="34"/>
      <c r="Q970" s="31" t="s">
        <v>488</v>
      </c>
    </row>
    <row r="971" ht="15.75" customHeight="1" spans="1:17">
      <c r="A971" s="18">
        <v>964</v>
      </c>
      <c r="B971" s="46"/>
      <c r="C971" s="22" t="s">
        <v>3922</v>
      </c>
      <c r="D971" s="22" t="s">
        <v>2646</v>
      </c>
      <c r="E971" s="24"/>
      <c r="F971" s="22"/>
      <c r="G971" s="24">
        <v>1</v>
      </c>
      <c r="H971" s="25" t="s">
        <v>551</v>
      </c>
      <c r="I971" s="26">
        <v>42461</v>
      </c>
      <c r="J971" s="26">
        <v>42461</v>
      </c>
      <c r="K971" s="36">
        <v>14500</v>
      </c>
      <c r="L971" s="28">
        <v>7842.18</v>
      </c>
      <c r="M971" s="28">
        <v>13780</v>
      </c>
      <c r="N971" s="29">
        <v>0.7</v>
      </c>
      <c r="O971" s="28">
        <v>9650</v>
      </c>
      <c r="P971" s="34"/>
      <c r="Q971" s="31" t="s">
        <v>488</v>
      </c>
    </row>
    <row r="972" ht="15.75" customHeight="1" spans="1:17">
      <c r="A972" s="18">
        <v>965</v>
      </c>
      <c r="B972" s="46"/>
      <c r="C972" s="22" t="s">
        <v>3923</v>
      </c>
      <c r="D972" s="22" t="s">
        <v>2394</v>
      </c>
      <c r="E972" s="24"/>
      <c r="F972" s="22"/>
      <c r="G972" s="24">
        <v>1</v>
      </c>
      <c r="H972" s="25" t="s">
        <v>626</v>
      </c>
      <c r="I972" s="26">
        <v>42491</v>
      </c>
      <c r="J972" s="26">
        <v>42491</v>
      </c>
      <c r="K972" s="36">
        <v>2500</v>
      </c>
      <c r="L972" s="28">
        <v>1391.76</v>
      </c>
      <c r="M972" s="28">
        <v>2000</v>
      </c>
      <c r="N972" s="29">
        <v>0.71</v>
      </c>
      <c r="O972" s="28">
        <v>1420</v>
      </c>
      <c r="P972" s="34"/>
      <c r="Q972" s="31" t="s">
        <v>488</v>
      </c>
    </row>
    <row r="973" ht="15.75" customHeight="1" spans="1:17">
      <c r="A973" s="18">
        <v>966</v>
      </c>
      <c r="B973" s="46"/>
      <c r="C973" s="22" t="s">
        <v>3924</v>
      </c>
      <c r="D973" s="22" t="s">
        <v>3925</v>
      </c>
      <c r="E973" s="24"/>
      <c r="F973" s="22"/>
      <c r="G973" s="24">
        <v>1</v>
      </c>
      <c r="H973" s="25" t="s">
        <v>551</v>
      </c>
      <c r="I973" s="26">
        <v>42522</v>
      </c>
      <c r="J973" s="26">
        <v>42522</v>
      </c>
      <c r="K973" s="27">
        <v>1050</v>
      </c>
      <c r="L973" s="28">
        <v>600.99</v>
      </c>
      <c r="M973" s="28">
        <v>950</v>
      </c>
      <c r="N973" s="29">
        <v>0.65</v>
      </c>
      <c r="O973" s="28">
        <v>620</v>
      </c>
      <c r="P973" s="34"/>
      <c r="Q973" s="31" t="s">
        <v>488</v>
      </c>
    </row>
    <row r="974" ht="15.75" customHeight="1" spans="1:17">
      <c r="A974" s="18">
        <v>967</v>
      </c>
      <c r="B974" s="46"/>
      <c r="C974" s="22" t="s">
        <v>3926</v>
      </c>
      <c r="D974" s="22" t="s">
        <v>3927</v>
      </c>
      <c r="E974" s="24"/>
      <c r="F974" s="22"/>
      <c r="G974" s="24">
        <v>1</v>
      </c>
      <c r="H974" s="25" t="s">
        <v>551</v>
      </c>
      <c r="I974" s="26">
        <v>42522</v>
      </c>
      <c r="J974" s="26">
        <v>42522</v>
      </c>
      <c r="K974" s="27">
        <v>1215</v>
      </c>
      <c r="L974" s="28">
        <v>695.52</v>
      </c>
      <c r="M974" s="28">
        <v>1090</v>
      </c>
      <c r="N974" s="29">
        <v>0.65</v>
      </c>
      <c r="O974" s="28">
        <v>710</v>
      </c>
      <c r="P974" s="34"/>
      <c r="Q974" s="31" t="s">
        <v>488</v>
      </c>
    </row>
    <row r="975" ht="15.75" customHeight="1" spans="1:17">
      <c r="A975" s="18">
        <v>968</v>
      </c>
      <c r="B975" s="46"/>
      <c r="C975" s="22" t="s">
        <v>3928</v>
      </c>
      <c r="D975" s="22" t="s">
        <v>2390</v>
      </c>
      <c r="E975" s="24"/>
      <c r="F975" s="22"/>
      <c r="G975" s="24">
        <v>1</v>
      </c>
      <c r="H975" s="25" t="s">
        <v>551</v>
      </c>
      <c r="I975" s="26">
        <v>42522</v>
      </c>
      <c r="J975" s="26">
        <v>42522</v>
      </c>
      <c r="K975" s="27">
        <v>1300</v>
      </c>
      <c r="L975" s="28">
        <v>744.34</v>
      </c>
      <c r="M975" s="28">
        <v>1260</v>
      </c>
      <c r="N975" s="29">
        <v>0.77</v>
      </c>
      <c r="O975" s="28">
        <v>970</v>
      </c>
      <c r="P975" s="34"/>
      <c r="Q975" s="31" t="s">
        <v>488</v>
      </c>
    </row>
    <row r="976" ht="15.75" customHeight="1" spans="1:17">
      <c r="A976" s="18">
        <v>969</v>
      </c>
      <c r="B976" s="46"/>
      <c r="C976" s="22" t="s">
        <v>3929</v>
      </c>
      <c r="D976" s="22" t="s">
        <v>3930</v>
      </c>
      <c r="E976" s="24"/>
      <c r="F976" s="22"/>
      <c r="G976" s="24">
        <v>1</v>
      </c>
      <c r="H976" s="25" t="s">
        <v>551</v>
      </c>
      <c r="I976" s="26">
        <v>42552</v>
      </c>
      <c r="J976" s="26">
        <v>42552</v>
      </c>
      <c r="K976" s="35">
        <v>3800</v>
      </c>
      <c r="L976" s="28">
        <v>2235.58</v>
      </c>
      <c r="M976" s="28">
        <v>3460</v>
      </c>
      <c r="N976" s="29">
        <v>0.73</v>
      </c>
      <c r="O976" s="28">
        <v>2530</v>
      </c>
      <c r="P976" s="34"/>
      <c r="Q976" s="31" t="s">
        <v>488</v>
      </c>
    </row>
    <row r="977" ht="15.75" customHeight="1" spans="1:17">
      <c r="A977" s="18">
        <v>970</v>
      </c>
      <c r="B977" s="46"/>
      <c r="C977" s="22" t="s">
        <v>3931</v>
      </c>
      <c r="D977" s="22" t="s">
        <v>3932</v>
      </c>
      <c r="E977" s="24"/>
      <c r="F977" s="22"/>
      <c r="G977" s="24">
        <v>1</v>
      </c>
      <c r="H977" s="25" t="s">
        <v>551</v>
      </c>
      <c r="I977" s="26">
        <v>42552</v>
      </c>
      <c r="J977" s="26">
        <v>42552</v>
      </c>
      <c r="K977" s="27">
        <v>12000</v>
      </c>
      <c r="L977" s="28">
        <v>7060</v>
      </c>
      <c r="M977" s="28">
        <v>11640</v>
      </c>
      <c r="N977" s="29">
        <v>0.78</v>
      </c>
      <c r="O977" s="28">
        <v>9080</v>
      </c>
      <c r="P977" s="34"/>
      <c r="Q977" s="31" t="s">
        <v>488</v>
      </c>
    </row>
    <row r="978" ht="15.75" customHeight="1" spans="1:17">
      <c r="A978" s="18">
        <v>971</v>
      </c>
      <c r="B978" s="46"/>
      <c r="C978" s="22" t="s">
        <v>3933</v>
      </c>
      <c r="D978" s="22" t="s">
        <v>2365</v>
      </c>
      <c r="E978" s="24"/>
      <c r="F978" s="22" t="s">
        <v>2366</v>
      </c>
      <c r="G978" s="24">
        <v>2</v>
      </c>
      <c r="H978" s="25" t="s">
        <v>551</v>
      </c>
      <c r="I978" s="26">
        <v>42614</v>
      </c>
      <c r="J978" s="26">
        <v>42614</v>
      </c>
      <c r="K978" s="27">
        <v>5400</v>
      </c>
      <c r="L978" s="28">
        <v>3348</v>
      </c>
      <c r="M978" s="28">
        <v>4860</v>
      </c>
      <c r="N978" s="29">
        <v>0.68</v>
      </c>
      <c r="O978" s="28">
        <v>3300</v>
      </c>
      <c r="P978" s="34"/>
      <c r="Q978" s="31" t="s">
        <v>488</v>
      </c>
    </row>
    <row r="979" ht="15.75" customHeight="1" spans="1:17">
      <c r="A979" s="18">
        <v>972</v>
      </c>
      <c r="B979" s="46"/>
      <c r="C979" s="22" t="s">
        <v>3934</v>
      </c>
      <c r="D979" s="22" t="s">
        <v>3280</v>
      </c>
      <c r="E979" s="24" t="s">
        <v>2429</v>
      </c>
      <c r="F979" s="22"/>
      <c r="G979" s="24">
        <v>1</v>
      </c>
      <c r="H979" s="25" t="s">
        <v>551</v>
      </c>
      <c r="I979" s="26">
        <v>42705</v>
      </c>
      <c r="J979" s="26">
        <v>42705</v>
      </c>
      <c r="K979" s="27">
        <v>2800</v>
      </c>
      <c r="L979" s="28">
        <v>1869.07</v>
      </c>
      <c r="M979" s="28">
        <v>2800</v>
      </c>
      <c r="N979" s="29">
        <v>0.81</v>
      </c>
      <c r="O979" s="28">
        <v>2270</v>
      </c>
      <c r="P979" s="34"/>
      <c r="Q979" s="31" t="s">
        <v>488</v>
      </c>
    </row>
    <row r="980" ht="15.75" customHeight="1" spans="1:17">
      <c r="A980" s="18">
        <v>973</v>
      </c>
      <c r="B980" s="46"/>
      <c r="C980" s="22" t="s">
        <v>3935</v>
      </c>
      <c r="D980" s="22" t="s">
        <v>3936</v>
      </c>
      <c r="E980" s="24"/>
      <c r="F980" s="22"/>
      <c r="G980" s="24">
        <v>1</v>
      </c>
      <c r="H980" s="25" t="s">
        <v>551</v>
      </c>
      <c r="I980" s="26">
        <v>42826</v>
      </c>
      <c r="J980" s="26">
        <v>42826</v>
      </c>
      <c r="K980" s="27">
        <v>750</v>
      </c>
      <c r="L980" s="28">
        <v>581.7</v>
      </c>
      <c r="M980" s="28">
        <v>710</v>
      </c>
      <c r="N980" s="29">
        <v>0.75</v>
      </c>
      <c r="O980" s="28">
        <v>530</v>
      </c>
      <c r="P980" s="34"/>
      <c r="Q980" s="31" t="s">
        <v>488</v>
      </c>
    </row>
    <row r="981" ht="15.75" customHeight="1" spans="1:17">
      <c r="A981" s="18">
        <v>974</v>
      </c>
      <c r="B981" s="46"/>
      <c r="C981" s="22" t="s">
        <v>3937</v>
      </c>
      <c r="D981" s="22" t="s">
        <v>3736</v>
      </c>
      <c r="E981" s="24"/>
      <c r="F981" s="22"/>
      <c r="G981" s="24">
        <v>1</v>
      </c>
      <c r="H981" s="25" t="s">
        <v>551</v>
      </c>
      <c r="I981" s="26">
        <v>42826</v>
      </c>
      <c r="J981" s="26">
        <v>42826</v>
      </c>
      <c r="K981" s="27">
        <v>2100</v>
      </c>
      <c r="L981" s="28">
        <v>105</v>
      </c>
      <c r="M981" s="28">
        <v>2040</v>
      </c>
      <c r="N981" s="29">
        <v>0.83</v>
      </c>
      <c r="O981" s="28">
        <v>1690</v>
      </c>
      <c r="P981" s="34"/>
      <c r="Q981" s="31" t="s">
        <v>488</v>
      </c>
    </row>
    <row r="982" ht="15.75" customHeight="1" spans="1:17">
      <c r="A982" s="18">
        <v>975</v>
      </c>
      <c r="B982" s="46"/>
      <c r="C982" s="22" t="s">
        <v>3938</v>
      </c>
      <c r="D982" s="22" t="s">
        <v>2410</v>
      </c>
      <c r="E982" s="24"/>
      <c r="F982" s="22" t="s">
        <v>3939</v>
      </c>
      <c r="G982" s="24">
        <v>2</v>
      </c>
      <c r="H982" s="25" t="s">
        <v>551</v>
      </c>
      <c r="I982" s="26">
        <v>42979</v>
      </c>
      <c r="J982" s="26">
        <v>42979</v>
      </c>
      <c r="K982" s="27">
        <v>1690</v>
      </c>
      <c r="L982" s="28">
        <v>1368.88</v>
      </c>
      <c r="M982" s="28">
        <v>1610</v>
      </c>
      <c r="N982" s="29">
        <v>0.8</v>
      </c>
      <c r="O982" s="28">
        <v>1290</v>
      </c>
      <c r="P982" s="34"/>
      <c r="Q982" s="31" t="s">
        <v>488</v>
      </c>
    </row>
    <row r="983" ht="15.75" customHeight="1" spans="1:17">
      <c r="A983" s="18">
        <v>976</v>
      </c>
      <c r="B983" s="46"/>
      <c r="C983" s="22" t="s">
        <v>3940</v>
      </c>
      <c r="D983" s="22" t="s">
        <v>2713</v>
      </c>
      <c r="E983" s="24"/>
      <c r="F983" s="22"/>
      <c r="G983" s="24">
        <v>1</v>
      </c>
      <c r="H983" s="25" t="s">
        <v>551</v>
      </c>
      <c r="I983" s="26">
        <v>43123</v>
      </c>
      <c r="J983" s="26">
        <v>43123</v>
      </c>
      <c r="K983" s="27">
        <v>4900</v>
      </c>
      <c r="L983" s="28">
        <v>4279.36</v>
      </c>
      <c r="M983" s="28">
        <v>4900</v>
      </c>
      <c r="N983" s="29">
        <v>0.9</v>
      </c>
      <c r="O983" s="28">
        <v>4410</v>
      </c>
      <c r="P983" s="34"/>
      <c r="Q983" s="31" t="s">
        <v>488</v>
      </c>
    </row>
    <row r="984" ht="15.75" customHeight="1" spans="1:17">
      <c r="A984" s="18">
        <v>977</v>
      </c>
      <c r="B984" s="46"/>
      <c r="C984" s="22" t="s">
        <v>3941</v>
      </c>
      <c r="D984" s="22" t="s">
        <v>2421</v>
      </c>
      <c r="E984" s="24"/>
      <c r="F984" s="22"/>
      <c r="G984" s="24">
        <v>3</v>
      </c>
      <c r="H984" s="25" t="s">
        <v>551</v>
      </c>
      <c r="I984" s="26">
        <v>43217</v>
      </c>
      <c r="J984" s="26">
        <v>43217</v>
      </c>
      <c r="K984" s="27">
        <v>11286</v>
      </c>
      <c r="L984" s="28">
        <v>10839.25</v>
      </c>
      <c r="M984" s="28">
        <v>11290</v>
      </c>
      <c r="N984" s="29">
        <v>0.89</v>
      </c>
      <c r="O984" s="28">
        <v>10050</v>
      </c>
      <c r="P984" s="34"/>
      <c r="Q984" s="31" t="s">
        <v>488</v>
      </c>
    </row>
    <row r="985" ht="15.75" customHeight="1" spans="1:17">
      <c r="A985" s="18">
        <v>978</v>
      </c>
      <c r="B985" s="46"/>
      <c r="C985" s="22" t="s">
        <v>3942</v>
      </c>
      <c r="D985" s="22" t="s">
        <v>3943</v>
      </c>
      <c r="E985" s="24"/>
      <c r="F985" s="22"/>
      <c r="G985" s="24">
        <v>1</v>
      </c>
      <c r="H985" s="25" t="s">
        <v>2486</v>
      </c>
      <c r="I985" s="26">
        <v>43312</v>
      </c>
      <c r="J985" s="26">
        <v>43312</v>
      </c>
      <c r="K985" s="36">
        <v>8400</v>
      </c>
      <c r="L985" s="28">
        <v>8134</v>
      </c>
      <c r="M985" s="28">
        <v>8400</v>
      </c>
      <c r="N985" s="29">
        <v>0.91</v>
      </c>
      <c r="O985" s="28">
        <v>7640</v>
      </c>
      <c r="P985" s="34"/>
      <c r="Q985" s="31" t="s">
        <v>488</v>
      </c>
    </row>
    <row r="986" ht="15.75" customHeight="1" spans="1:17">
      <c r="A986" s="18">
        <v>979</v>
      </c>
      <c r="B986" s="46"/>
      <c r="C986" s="22" t="s">
        <v>3944</v>
      </c>
      <c r="D986" s="22" t="s">
        <v>3738</v>
      </c>
      <c r="E986" s="24"/>
      <c r="F986" s="22"/>
      <c r="G986" s="24">
        <v>1</v>
      </c>
      <c r="H986" s="25" t="s">
        <v>551</v>
      </c>
      <c r="I986" s="26">
        <v>42795</v>
      </c>
      <c r="J986" s="26">
        <v>42795</v>
      </c>
      <c r="K986" s="36">
        <v>90000</v>
      </c>
      <c r="L986" s="28">
        <v>64350</v>
      </c>
      <c r="M986" s="28">
        <v>87300</v>
      </c>
      <c r="N986" s="29">
        <v>0.83</v>
      </c>
      <c r="O986" s="28">
        <v>72460</v>
      </c>
      <c r="P986" s="34"/>
      <c r="Q986" s="31" t="s">
        <v>488</v>
      </c>
    </row>
    <row r="987" ht="15.75" customHeight="1" spans="1:17">
      <c r="A987" s="18">
        <v>980</v>
      </c>
      <c r="B987" s="46"/>
      <c r="C987" s="22" t="s">
        <v>3945</v>
      </c>
      <c r="D987" s="22" t="s">
        <v>3740</v>
      </c>
      <c r="E987" s="24"/>
      <c r="F987" s="22"/>
      <c r="G987" s="24">
        <v>1</v>
      </c>
      <c r="H987" s="25" t="s">
        <v>551</v>
      </c>
      <c r="I987" s="26">
        <v>42795</v>
      </c>
      <c r="J987" s="26">
        <v>42795</v>
      </c>
      <c r="K987" s="36">
        <v>88000</v>
      </c>
      <c r="L987" s="28">
        <v>62920.06</v>
      </c>
      <c r="M987" s="28">
        <v>85360</v>
      </c>
      <c r="N987" s="29">
        <v>0.83</v>
      </c>
      <c r="O987" s="28">
        <v>70850</v>
      </c>
      <c r="P987" s="34"/>
      <c r="Q987" s="31" t="s">
        <v>488</v>
      </c>
    </row>
    <row r="988" ht="15.75" customHeight="1" spans="1:17">
      <c r="A988" s="18">
        <v>981</v>
      </c>
      <c r="B988" s="46"/>
      <c r="C988" s="22" t="s">
        <v>3946</v>
      </c>
      <c r="D988" s="22" t="s">
        <v>3742</v>
      </c>
      <c r="E988" s="24" t="s">
        <v>3743</v>
      </c>
      <c r="F988" s="22" t="s">
        <v>3744</v>
      </c>
      <c r="G988" s="24">
        <v>1</v>
      </c>
      <c r="H988" s="25" t="s">
        <v>551</v>
      </c>
      <c r="I988" s="26">
        <v>42795</v>
      </c>
      <c r="J988" s="26">
        <v>42795</v>
      </c>
      <c r="K988" s="36">
        <v>9000</v>
      </c>
      <c r="L988" s="28">
        <v>6435</v>
      </c>
      <c r="M988" s="28">
        <v>8500</v>
      </c>
      <c r="N988" s="29">
        <v>0.83</v>
      </c>
      <c r="O988" s="28">
        <v>7060</v>
      </c>
      <c r="P988" s="34"/>
      <c r="Q988" s="31" t="s">
        <v>488</v>
      </c>
    </row>
    <row r="989" ht="15.75" customHeight="1" spans="1:17">
      <c r="A989" s="18">
        <v>982</v>
      </c>
      <c r="B989" s="46"/>
      <c r="C989" s="22" t="s">
        <v>3947</v>
      </c>
      <c r="D989" s="22" t="s">
        <v>3746</v>
      </c>
      <c r="E989" s="24"/>
      <c r="F989" s="22" t="s">
        <v>3747</v>
      </c>
      <c r="G989" s="24">
        <v>1</v>
      </c>
      <c r="H989" s="25" t="s">
        <v>551</v>
      </c>
      <c r="I989" s="26">
        <v>42795</v>
      </c>
      <c r="J989" s="26">
        <v>42795</v>
      </c>
      <c r="K989" s="43">
        <v>6000</v>
      </c>
      <c r="L989" s="28">
        <v>4290</v>
      </c>
      <c r="M989" s="28">
        <v>5820</v>
      </c>
      <c r="N989" s="29">
        <v>0.83</v>
      </c>
      <c r="O989" s="28">
        <v>4830</v>
      </c>
      <c r="P989" s="34"/>
      <c r="Q989" s="31" t="s">
        <v>488</v>
      </c>
    </row>
    <row r="990" ht="15.75" customHeight="1" spans="1:17">
      <c r="A990" s="18">
        <v>983</v>
      </c>
      <c r="B990" s="46"/>
      <c r="C990" s="22" t="s">
        <v>3948</v>
      </c>
      <c r="D990" s="22" t="s">
        <v>3749</v>
      </c>
      <c r="E990" s="24"/>
      <c r="F990" s="22" t="s">
        <v>3750</v>
      </c>
      <c r="G990" s="24">
        <v>1</v>
      </c>
      <c r="H990" s="25" t="s">
        <v>551</v>
      </c>
      <c r="I990" s="26">
        <v>42795</v>
      </c>
      <c r="J990" s="26">
        <v>42795</v>
      </c>
      <c r="K990" s="27">
        <v>4700</v>
      </c>
      <c r="L990" s="28">
        <v>3360.44</v>
      </c>
      <c r="M990" s="28">
        <v>4560</v>
      </c>
      <c r="N990" s="29">
        <v>0.83</v>
      </c>
      <c r="O990" s="28">
        <v>3780</v>
      </c>
      <c r="P990" s="34"/>
      <c r="Q990" s="31" t="s">
        <v>488</v>
      </c>
    </row>
    <row r="991" ht="15.75" customHeight="1" spans="1:17">
      <c r="A991" s="18">
        <v>984</v>
      </c>
      <c r="B991" s="46"/>
      <c r="C991" s="22" t="s">
        <v>3949</v>
      </c>
      <c r="D991" s="22" t="s">
        <v>2596</v>
      </c>
      <c r="E991" s="24"/>
      <c r="F991" s="22"/>
      <c r="G991" s="24">
        <v>1</v>
      </c>
      <c r="H991" s="25" t="s">
        <v>551</v>
      </c>
      <c r="I991" s="26">
        <v>43312</v>
      </c>
      <c r="J991" s="26">
        <v>43312</v>
      </c>
      <c r="K991" s="27">
        <v>2091</v>
      </c>
      <c r="L991" s="28">
        <v>2024.78</v>
      </c>
      <c r="M991" s="28">
        <v>2090</v>
      </c>
      <c r="N991" s="29">
        <v>0.94</v>
      </c>
      <c r="O991" s="28">
        <v>1960</v>
      </c>
      <c r="P991" s="34"/>
      <c r="Q991" s="31" t="s">
        <v>488</v>
      </c>
    </row>
    <row r="992" ht="15.75" customHeight="1" spans="1:17">
      <c r="A992" s="18">
        <v>985</v>
      </c>
      <c r="B992" s="46"/>
      <c r="C992" s="22" t="s">
        <v>3950</v>
      </c>
      <c r="D992" s="22" t="s">
        <v>3951</v>
      </c>
      <c r="E992" s="24"/>
      <c r="F992" s="22"/>
      <c r="G992" s="24">
        <v>1</v>
      </c>
      <c r="H992" s="25" t="s">
        <v>551</v>
      </c>
      <c r="I992" s="26">
        <v>43312</v>
      </c>
      <c r="J992" s="26">
        <v>43312</v>
      </c>
      <c r="K992" s="27">
        <v>2185</v>
      </c>
      <c r="L992" s="28">
        <v>2115.8</v>
      </c>
      <c r="M992" s="28">
        <v>2190</v>
      </c>
      <c r="N992" s="29">
        <v>0.94</v>
      </c>
      <c r="O992" s="28">
        <v>2060</v>
      </c>
      <c r="P992" s="34"/>
      <c r="Q992" s="31" t="s">
        <v>488</v>
      </c>
    </row>
    <row r="993" ht="15.75" customHeight="1" spans="1:17">
      <c r="A993" s="18">
        <v>986</v>
      </c>
      <c r="B993" s="46"/>
      <c r="C993" s="22" t="s">
        <v>3952</v>
      </c>
      <c r="D993" s="22" t="s">
        <v>3849</v>
      </c>
      <c r="E993" s="24"/>
      <c r="F993" s="22"/>
      <c r="G993" s="24">
        <v>1</v>
      </c>
      <c r="H993" s="25" t="s">
        <v>2498</v>
      </c>
      <c r="I993" s="26">
        <v>42095</v>
      </c>
      <c r="J993" s="26">
        <v>42095</v>
      </c>
      <c r="K993" s="27">
        <v>29000</v>
      </c>
      <c r="L993" s="28">
        <v>10174.03</v>
      </c>
      <c r="M993" s="28">
        <v>26680</v>
      </c>
      <c r="N993" s="29">
        <v>0.6</v>
      </c>
      <c r="O993" s="28">
        <v>16010</v>
      </c>
      <c r="P993" s="34"/>
      <c r="Q993" s="31" t="s">
        <v>488</v>
      </c>
    </row>
    <row r="994" ht="15.75" customHeight="1" spans="1:17">
      <c r="A994" s="18">
        <v>987</v>
      </c>
      <c r="B994" s="46"/>
      <c r="C994" s="22" t="s">
        <v>3953</v>
      </c>
      <c r="D994" s="22" t="s">
        <v>940</v>
      </c>
      <c r="E994" s="24"/>
      <c r="F994" s="22"/>
      <c r="G994" s="24">
        <v>1</v>
      </c>
      <c r="H994" s="25" t="s">
        <v>626</v>
      </c>
      <c r="I994" s="26">
        <v>41395</v>
      </c>
      <c r="J994" s="26">
        <v>41395</v>
      </c>
      <c r="K994" s="27">
        <v>2800</v>
      </c>
      <c r="L994" s="43">
        <v>140</v>
      </c>
      <c r="M994" s="28">
        <v>2460</v>
      </c>
      <c r="N994" s="29">
        <v>0.41</v>
      </c>
      <c r="O994" s="28">
        <v>1010</v>
      </c>
      <c r="P994" s="34"/>
      <c r="Q994" s="31" t="s">
        <v>488</v>
      </c>
    </row>
    <row r="995" ht="15.75" customHeight="1" spans="1:17">
      <c r="A995" s="18">
        <v>988</v>
      </c>
      <c r="B995" s="46"/>
      <c r="C995" s="22" t="s">
        <v>3954</v>
      </c>
      <c r="D995" s="22" t="s">
        <v>3542</v>
      </c>
      <c r="E995" s="24"/>
      <c r="F995" s="22"/>
      <c r="G995" s="24">
        <v>20</v>
      </c>
      <c r="H995" s="25" t="s">
        <v>626</v>
      </c>
      <c r="I995" s="26">
        <v>42370</v>
      </c>
      <c r="J995" s="26">
        <v>42370</v>
      </c>
      <c r="K995" s="27">
        <v>19500</v>
      </c>
      <c r="L995" s="43">
        <v>9620</v>
      </c>
      <c r="M995" s="28">
        <v>18530</v>
      </c>
      <c r="N995" s="29">
        <v>0.68</v>
      </c>
      <c r="O995" s="28">
        <v>12600</v>
      </c>
      <c r="P995" s="34"/>
      <c r="Q995" s="31" t="s">
        <v>488</v>
      </c>
    </row>
    <row r="996" ht="15.75" customHeight="1" spans="1:17">
      <c r="A996" s="18">
        <v>989</v>
      </c>
      <c r="B996" s="46"/>
      <c r="C996" s="22" t="s">
        <v>3955</v>
      </c>
      <c r="D996" s="22" t="s">
        <v>3542</v>
      </c>
      <c r="E996" s="24"/>
      <c r="F996" s="22"/>
      <c r="G996" s="24">
        <v>20</v>
      </c>
      <c r="H996" s="25" t="s">
        <v>626</v>
      </c>
      <c r="I996" s="26">
        <v>42461</v>
      </c>
      <c r="J996" s="26">
        <v>42461</v>
      </c>
      <c r="K996" s="27">
        <v>35215</v>
      </c>
      <c r="L996" s="43">
        <v>19045.47</v>
      </c>
      <c r="M996" s="28">
        <v>33450</v>
      </c>
      <c r="N996" s="29">
        <v>0.7</v>
      </c>
      <c r="O996" s="28">
        <v>23420</v>
      </c>
      <c r="P996" s="34"/>
      <c r="Q996" s="31" t="s">
        <v>488</v>
      </c>
    </row>
    <row r="997" ht="15.75" customHeight="1" spans="1:17">
      <c r="A997" s="18">
        <v>990</v>
      </c>
      <c r="B997" s="46"/>
      <c r="C997" s="22" t="s">
        <v>3956</v>
      </c>
      <c r="D997" s="22" t="s">
        <v>3542</v>
      </c>
      <c r="E997" s="24"/>
      <c r="F997" s="22"/>
      <c r="G997" s="24">
        <v>81</v>
      </c>
      <c r="H997" s="25" t="s">
        <v>626</v>
      </c>
      <c r="I997" s="26">
        <v>42491</v>
      </c>
      <c r="J997" s="26">
        <v>42491</v>
      </c>
      <c r="K997" s="27">
        <v>51354</v>
      </c>
      <c r="L997" s="43">
        <v>28586.92</v>
      </c>
      <c r="M997" s="28">
        <v>48790</v>
      </c>
      <c r="N997" s="29">
        <v>0.71</v>
      </c>
      <c r="O997" s="28">
        <v>34640</v>
      </c>
      <c r="P997" s="34"/>
      <c r="Q997" s="31" t="s">
        <v>488</v>
      </c>
    </row>
    <row r="998" ht="15.75" customHeight="1" spans="1:17">
      <c r="A998" s="18">
        <v>991</v>
      </c>
      <c r="B998" s="46"/>
      <c r="C998" s="22" t="s">
        <v>3957</v>
      </c>
      <c r="D998" s="23" t="s">
        <v>3958</v>
      </c>
      <c r="E998" s="24"/>
      <c r="F998" s="23"/>
      <c r="G998" s="24">
        <v>15</v>
      </c>
      <c r="H998" s="25" t="s">
        <v>2767</v>
      </c>
      <c r="I998" s="26">
        <v>42522</v>
      </c>
      <c r="J998" s="26">
        <v>42522</v>
      </c>
      <c r="K998" s="27">
        <v>4248</v>
      </c>
      <c r="L998" s="28">
        <v>2431.98</v>
      </c>
      <c r="M998" s="28">
        <v>4460</v>
      </c>
      <c r="N998" s="29">
        <v>0.83</v>
      </c>
      <c r="O998" s="28">
        <v>3700</v>
      </c>
      <c r="P998" s="30"/>
      <c r="Q998" s="31" t="s">
        <v>488</v>
      </c>
    </row>
    <row r="999" ht="15.75" customHeight="1" spans="1:17">
      <c r="A999" s="18">
        <v>992</v>
      </c>
      <c r="B999" s="46"/>
      <c r="C999" s="22" t="s">
        <v>3959</v>
      </c>
      <c r="D999" s="23" t="s">
        <v>3960</v>
      </c>
      <c r="E999" s="24"/>
      <c r="F999" s="23"/>
      <c r="G999" s="24">
        <v>100</v>
      </c>
      <c r="H999" s="25" t="s">
        <v>626</v>
      </c>
      <c r="I999" s="26">
        <v>42522</v>
      </c>
      <c r="J999" s="26">
        <v>42522</v>
      </c>
      <c r="K999" s="27">
        <v>3800</v>
      </c>
      <c r="L999" s="28">
        <v>2175.41</v>
      </c>
      <c r="M999" s="28">
        <v>3990</v>
      </c>
      <c r="N999" s="29">
        <v>0.83</v>
      </c>
      <c r="O999" s="28">
        <v>3310</v>
      </c>
      <c r="P999" s="30"/>
      <c r="Q999" s="31" t="s">
        <v>488</v>
      </c>
    </row>
    <row r="1000" ht="15.75" customHeight="1" spans="1:17">
      <c r="A1000" s="18">
        <v>993</v>
      </c>
      <c r="B1000" s="46"/>
      <c r="C1000" s="22" t="s">
        <v>3961</v>
      </c>
      <c r="D1000" s="23" t="s">
        <v>3962</v>
      </c>
      <c r="E1000" s="24"/>
      <c r="F1000" s="23"/>
      <c r="G1000" s="24">
        <v>100</v>
      </c>
      <c r="H1000" s="25" t="s">
        <v>626</v>
      </c>
      <c r="I1000" s="26">
        <v>42583</v>
      </c>
      <c r="J1000" s="26">
        <v>42583</v>
      </c>
      <c r="K1000" s="27">
        <v>3800</v>
      </c>
      <c r="L1000" s="28">
        <v>2295.75</v>
      </c>
      <c r="M1000" s="28">
        <v>3990</v>
      </c>
      <c r="N1000" s="29">
        <v>0.83</v>
      </c>
      <c r="O1000" s="28">
        <v>3310</v>
      </c>
      <c r="P1000" s="30"/>
      <c r="Q1000" s="31" t="s">
        <v>488</v>
      </c>
    </row>
    <row r="1001" ht="15.75" customHeight="1" spans="1:17">
      <c r="A1001" s="18">
        <v>994</v>
      </c>
      <c r="B1001" s="46"/>
      <c r="C1001" s="22" t="s">
        <v>3963</v>
      </c>
      <c r="D1001" s="23" t="s">
        <v>3964</v>
      </c>
      <c r="E1001" s="24"/>
      <c r="F1001" s="23"/>
      <c r="G1001" s="24">
        <v>1</v>
      </c>
      <c r="H1001" s="25" t="s">
        <v>2486</v>
      </c>
      <c r="I1001" s="26">
        <v>42644</v>
      </c>
      <c r="J1001" s="26">
        <v>42644</v>
      </c>
      <c r="K1001" s="27">
        <v>88065</v>
      </c>
      <c r="L1001" s="28">
        <v>55994.72</v>
      </c>
      <c r="M1001" s="28">
        <v>80140</v>
      </c>
      <c r="N1001" s="29">
        <v>0.79</v>
      </c>
      <c r="O1001" s="28">
        <v>63310</v>
      </c>
      <c r="P1001" s="30"/>
      <c r="Q1001" s="31" t="s">
        <v>488</v>
      </c>
    </row>
    <row r="1002" ht="15.75" customHeight="1" spans="1:17">
      <c r="A1002" s="18">
        <v>995</v>
      </c>
      <c r="B1002" s="46"/>
      <c r="C1002" s="22" t="s">
        <v>3965</v>
      </c>
      <c r="D1002" s="23" t="s">
        <v>3966</v>
      </c>
      <c r="E1002" s="24"/>
      <c r="F1002" s="23"/>
      <c r="G1002" s="24">
        <v>1</v>
      </c>
      <c r="H1002" s="25" t="s">
        <v>941</v>
      </c>
      <c r="I1002" s="26">
        <v>42675</v>
      </c>
      <c r="J1002" s="26">
        <v>42675</v>
      </c>
      <c r="K1002" s="27">
        <v>55534.28</v>
      </c>
      <c r="L1002" s="28">
        <v>36189.9</v>
      </c>
      <c r="M1002" s="28">
        <v>49980</v>
      </c>
      <c r="N1002" s="29">
        <v>0.85</v>
      </c>
      <c r="O1002" s="28">
        <v>42480</v>
      </c>
      <c r="P1002" s="30"/>
      <c r="Q1002" s="31" t="s">
        <v>488</v>
      </c>
    </row>
    <row r="1003" ht="15.75" customHeight="1" spans="1:17">
      <c r="A1003" s="18">
        <v>996</v>
      </c>
      <c r="B1003" s="46"/>
      <c r="C1003" s="22" t="s">
        <v>3967</v>
      </c>
      <c r="D1003" s="23" t="s">
        <v>2749</v>
      </c>
      <c r="E1003" s="24"/>
      <c r="F1003" s="23"/>
      <c r="G1003" s="24">
        <v>85</v>
      </c>
      <c r="H1003" s="25" t="s">
        <v>626</v>
      </c>
      <c r="I1003" s="26">
        <v>42491</v>
      </c>
      <c r="J1003" s="26">
        <v>42491</v>
      </c>
      <c r="K1003" s="27">
        <v>2144.39</v>
      </c>
      <c r="L1003" s="28">
        <v>1193.79</v>
      </c>
      <c r="M1003" s="28">
        <v>1970</v>
      </c>
      <c r="N1003" s="29">
        <v>0.71</v>
      </c>
      <c r="O1003" s="28">
        <v>1400</v>
      </c>
      <c r="P1003" s="30"/>
      <c r="Q1003" s="31" t="s">
        <v>488</v>
      </c>
    </row>
    <row r="1004" ht="15.75" customHeight="1" spans="1:17">
      <c r="A1004" s="18">
        <v>997</v>
      </c>
      <c r="B1004" s="46"/>
      <c r="C1004" s="22" t="s">
        <v>3968</v>
      </c>
      <c r="D1004" s="23" t="s">
        <v>3648</v>
      </c>
      <c r="E1004" s="24"/>
      <c r="F1004" s="23"/>
      <c r="G1004" s="24">
        <v>300</v>
      </c>
      <c r="H1004" s="25" t="s">
        <v>626</v>
      </c>
      <c r="I1004" s="26">
        <v>43009</v>
      </c>
      <c r="J1004" s="26">
        <v>43009</v>
      </c>
      <c r="K1004" s="27">
        <v>11700</v>
      </c>
      <c r="L1004" s="28">
        <v>9662.25</v>
      </c>
      <c r="M1004" s="28">
        <v>10800</v>
      </c>
      <c r="N1004" s="29">
        <v>0.85</v>
      </c>
      <c r="O1004" s="28">
        <v>9180</v>
      </c>
      <c r="P1004" s="30"/>
      <c r="Q1004" s="31" t="s">
        <v>488</v>
      </c>
    </row>
    <row r="1005" ht="15.75" customHeight="1" spans="1:17">
      <c r="A1005" s="18">
        <v>998</v>
      </c>
      <c r="B1005" s="46"/>
      <c r="C1005" s="22" t="s">
        <v>3969</v>
      </c>
      <c r="D1005" s="23" t="s">
        <v>3970</v>
      </c>
      <c r="E1005" s="24"/>
      <c r="F1005" s="23"/>
      <c r="G1005" s="24">
        <v>1</v>
      </c>
      <c r="H1005" s="25" t="s">
        <v>551</v>
      </c>
      <c r="I1005" s="26">
        <v>43251</v>
      </c>
      <c r="J1005" s="26">
        <v>43251</v>
      </c>
      <c r="K1005" s="27">
        <v>8428</v>
      </c>
      <c r="L1005" s="28">
        <v>7894.24</v>
      </c>
      <c r="M1005" s="28">
        <v>8430</v>
      </c>
      <c r="N1005" s="29">
        <v>0.92</v>
      </c>
      <c r="O1005" s="28">
        <v>7760</v>
      </c>
      <c r="P1005" s="30"/>
      <c r="Q1005" s="31" t="s">
        <v>488</v>
      </c>
    </row>
    <row r="1006" ht="15.75" customHeight="1" spans="1:17">
      <c r="A1006" s="18">
        <v>999</v>
      </c>
      <c r="B1006" s="47"/>
      <c r="C1006" s="22" t="s">
        <v>3971</v>
      </c>
      <c r="D1006" s="23" t="s">
        <v>3972</v>
      </c>
      <c r="E1006" s="24"/>
      <c r="F1006" s="23"/>
      <c r="G1006" s="24">
        <v>1</v>
      </c>
      <c r="H1006" s="25" t="s">
        <v>551</v>
      </c>
      <c r="I1006" s="26">
        <v>43218</v>
      </c>
      <c r="J1006" s="26">
        <v>43218</v>
      </c>
      <c r="K1006" s="27">
        <v>980</v>
      </c>
      <c r="L1006" s="28">
        <v>902.4</v>
      </c>
      <c r="M1006" s="28">
        <v>980</v>
      </c>
      <c r="N1006" s="29">
        <v>0.91</v>
      </c>
      <c r="O1006" s="28">
        <v>890</v>
      </c>
      <c r="P1006" s="30"/>
      <c r="Q1006" s="31" t="s">
        <v>488</v>
      </c>
    </row>
    <row r="1007" ht="15.75" customHeight="1" spans="1:17">
      <c r="A1007" s="18">
        <v>1000</v>
      </c>
      <c r="B1007" s="18"/>
      <c r="C1007" s="22"/>
      <c r="D1007" s="48" t="s">
        <v>2001</v>
      </c>
      <c r="E1007" s="50"/>
      <c r="F1007" s="39"/>
      <c r="G1007" s="50"/>
      <c r="H1007" s="51"/>
      <c r="I1007" s="52"/>
      <c r="J1007" s="52"/>
      <c r="K1007" s="40">
        <f>SUM(K928:K1006)</f>
        <v>1368411.75</v>
      </c>
      <c r="L1007" s="41">
        <f>SUM(L928:L1006)</f>
        <v>951814.67</v>
      </c>
      <c r="M1007" s="41">
        <f>SUM(M928:M1006)</f>
        <v>1290790</v>
      </c>
      <c r="N1007" s="42"/>
      <c r="O1007" s="41">
        <f>SUM(O928:O1006)</f>
        <v>965430</v>
      </c>
      <c r="P1007" s="30"/>
      <c r="Q1007" s="31"/>
    </row>
    <row r="1008" ht="15.75" customHeight="1" spans="1:17">
      <c r="A1008" s="18">
        <v>1001</v>
      </c>
      <c r="B1008" s="580" t="s">
        <v>3973</v>
      </c>
      <c r="C1008" s="22" t="s">
        <v>3974</v>
      </c>
      <c r="D1008" s="23" t="s">
        <v>2859</v>
      </c>
      <c r="E1008" s="24"/>
      <c r="F1008" s="23"/>
      <c r="G1008" s="24">
        <v>1</v>
      </c>
      <c r="H1008" s="25" t="s">
        <v>551</v>
      </c>
      <c r="I1008" s="26">
        <v>42522</v>
      </c>
      <c r="J1008" s="26">
        <v>42522</v>
      </c>
      <c r="K1008" s="27">
        <v>27005</v>
      </c>
      <c r="L1008" s="28">
        <v>24118.97</v>
      </c>
      <c r="M1008" s="28">
        <v>25110</v>
      </c>
      <c r="N1008" s="29">
        <v>0.8</v>
      </c>
      <c r="O1008" s="28">
        <v>20090</v>
      </c>
      <c r="P1008" s="30"/>
      <c r="Q1008" s="31" t="s">
        <v>489</v>
      </c>
    </row>
    <row r="1009" ht="15.75" customHeight="1" spans="1:18">
      <c r="A1009" s="18">
        <v>1002</v>
      </c>
      <c r="B1009" s="32"/>
      <c r="C1009" s="22" t="s">
        <v>3975</v>
      </c>
      <c r="D1009" s="23" t="s">
        <v>3976</v>
      </c>
      <c r="E1009" s="24" t="s">
        <v>2388</v>
      </c>
      <c r="F1009" s="23"/>
      <c r="G1009" s="24">
        <v>1</v>
      </c>
      <c r="H1009" s="25" t="s">
        <v>551</v>
      </c>
      <c r="I1009" s="26">
        <v>41883</v>
      </c>
      <c r="J1009" s="26">
        <v>41883</v>
      </c>
      <c r="K1009" s="27">
        <v>55270.52</v>
      </c>
      <c r="L1009" s="28">
        <v>44769.08</v>
      </c>
      <c r="M1009" s="28">
        <v>0</v>
      </c>
      <c r="N1009" s="29">
        <v>0.54</v>
      </c>
      <c r="O1009" s="28">
        <v>0</v>
      </c>
      <c r="P1009" s="30"/>
      <c r="Q1009" s="31" t="s">
        <v>489</v>
      </c>
    </row>
    <row r="1010" ht="15.75" customHeight="1" spans="1:18">
      <c r="A1010" s="18">
        <v>1003</v>
      </c>
      <c r="B1010" s="32"/>
      <c r="C1010" s="22" t="s">
        <v>3977</v>
      </c>
      <c r="D1010" s="23" t="s">
        <v>2355</v>
      </c>
      <c r="E1010" s="24"/>
      <c r="F1010" s="23"/>
      <c r="G1010" s="24">
        <v>2</v>
      </c>
      <c r="H1010" s="25" t="s">
        <v>551</v>
      </c>
      <c r="I1010" s="26">
        <v>43005</v>
      </c>
      <c r="J1010" s="26">
        <v>43005</v>
      </c>
      <c r="K1010" s="27">
        <v>232023</v>
      </c>
      <c r="L1010" s="28">
        <v>221001.96</v>
      </c>
      <c r="M1010" s="28">
        <v>227380</v>
      </c>
      <c r="N1010" s="29">
        <v>0.91</v>
      </c>
      <c r="O1010" s="28">
        <v>206920</v>
      </c>
      <c r="P1010" s="30"/>
      <c r="Q1010" s="31" t="s">
        <v>489</v>
      </c>
    </row>
    <row r="1011" ht="15.75" customHeight="1" spans="1:18">
      <c r="A1011" s="18">
        <v>1004</v>
      </c>
      <c r="B1011" s="32"/>
      <c r="C1011" s="22" t="s">
        <v>3978</v>
      </c>
      <c r="D1011" s="23" t="s">
        <v>2359</v>
      </c>
      <c r="E1011" s="24"/>
      <c r="F1011" s="23"/>
      <c r="G1011" s="24">
        <v>1</v>
      </c>
      <c r="H1011" s="25" t="s">
        <v>551</v>
      </c>
      <c r="I1011" s="26">
        <v>41122</v>
      </c>
      <c r="J1011" s="26">
        <v>41122</v>
      </c>
      <c r="K1011" s="27">
        <v>59500</v>
      </c>
      <c r="L1011" s="28">
        <v>25114.08</v>
      </c>
      <c r="M1011" s="28">
        <v>54150</v>
      </c>
      <c r="N1011" s="29">
        <v>0.58</v>
      </c>
      <c r="O1011" s="28">
        <v>31410</v>
      </c>
      <c r="P1011" s="30"/>
      <c r="Q1011" s="31" t="s">
        <v>489</v>
      </c>
    </row>
    <row r="1012" ht="15.75" customHeight="1" spans="1:18">
      <c r="A1012" s="18">
        <v>1005</v>
      </c>
      <c r="B1012" s="32"/>
      <c r="C1012" s="22" t="s">
        <v>3979</v>
      </c>
      <c r="D1012" s="23" t="s">
        <v>2362</v>
      </c>
      <c r="E1012" s="24" t="s">
        <v>3980</v>
      </c>
      <c r="F1012" s="23"/>
      <c r="G1012" s="24">
        <v>2</v>
      </c>
      <c r="H1012" s="25" t="s">
        <v>551</v>
      </c>
      <c r="I1012" s="26">
        <v>42491</v>
      </c>
      <c r="J1012" s="26">
        <v>42491</v>
      </c>
      <c r="K1012" s="27">
        <v>5400</v>
      </c>
      <c r="L1012" s="28">
        <v>4203</v>
      </c>
      <c r="M1012" s="28">
        <v>4910</v>
      </c>
      <c r="N1012" s="29">
        <v>0.71</v>
      </c>
      <c r="O1012" s="28">
        <v>3490</v>
      </c>
      <c r="P1012" s="30"/>
      <c r="Q1012" s="31" t="s">
        <v>489</v>
      </c>
    </row>
    <row r="1013" ht="15.75" customHeight="1" spans="1:18">
      <c r="A1013" s="18">
        <v>1006</v>
      </c>
      <c r="B1013" s="32"/>
      <c r="C1013" s="22" t="s">
        <v>3981</v>
      </c>
      <c r="D1013" s="23" t="s">
        <v>2489</v>
      </c>
      <c r="E1013" s="24"/>
      <c r="F1013" s="23"/>
      <c r="G1013" s="24">
        <v>1</v>
      </c>
      <c r="H1013" s="25" t="s">
        <v>2353</v>
      </c>
      <c r="I1013" s="26">
        <v>42461</v>
      </c>
      <c r="J1013" s="26">
        <v>42461</v>
      </c>
      <c r="K1013" s="27">
        <v>83951</v>
      </c>
      <c r="L1013" s="28">
        <v>64677.31</v>
      </c>
      <c r="M1013" s="28">
        <v>79750</v>
      </c>
      <c r="N1013" s="29">
        <v>0.7</v>
      </c>
      <c r="O1013" s="28">
        <v>55830</v>
      </c>
      <c r="P1013" s="30"/>
      <c r="Q1013" s="31" t="s">
        <v>489</v>
      </c>
    </row>
    <row r="1014" ht="15.75" customHeight="1" spans="1:18">
      <c r="A1014" s="18">
        <v>1007</v>
      </c>
      <c r="B1014" s="32"/>
      <c r="C1014" s="22" t="s">
        <v>3982</v>
      </c>
      <c r="D1014" s="23" t="s">
        <v>2538</v>
      </c>
      <c r="E1014" s="24"/>
      <c r="F1014" s="22"/>
      <c r="G1014" s="24">
        <v>1</v>
      </c>
      <c r="H1014" s="25" t="s">
        <v>551</v>
      </c>
      <c r="I1014" s="26">
        <v>42339</v>
      </c>
      <c r="J1014" s="26">
        <v>42339</v>
      </c>
      <c r="K1014" s="27">
        <v>7200</v>
      </c>
      <c r="L1014" s="28">
        <v>5319</v>
      </c>
      <c r="M1014" s="28">
        <v>6700</v>
      </c>
      <c r="N1014" s="29">
        <v>0.76</v>
      </c>
      <c r="O1014" s="28">
        <v>5090</v>
      </c>
      <c r="P1014" s="34"/>
      <c r="Q1014" s="31" t="s">
        <v>489</v>
      </c>
    </row>
    <row r="1015" ht="15.75" customHeight="1" spans="1:18">
      <c r="A1015" s="18">
        <v>1008</v>
      </c>
      <c r="B1015" s="32"/>
      <c r="C1015" s="22" t="s">
        <v>3983</v>
      </c>
      <c r="D1015" s="23" t="s">
        <v>2449</v>
      </c>
      <c r="E1015" s="24"/>
      <c r="F1015" s="22"/>
      <c r="G1015" s="24">
        <v>1</v>
      </c>
      <c r="H1015" s="25" t="s">
        <v>551</v>
      </c>
      <c r="I1015" s="26">
        <v>42675</v>
      </c>
      <c r="J1015" s="26">
        <v>42675</v>
      </c>
      <c r="K1015" s="27">
        <v>2700</v>
      </c>
      <c r="L1015" s="28">
        <v>2229.64</v>
      </c>
      <c r="M1015" s="28">
        <v>2460</v>
      </c>
      <c r="N1015" s="29">
        <v>0.76</v>
      </c>
      <c r="O1015" s="28">
        <v>1870</v>
      </c>
      <c r="P1015" s="34"/>
      <c r="Q1015" s="31" t="s">
        <v>489</v>
      </c>
      <c r="R1015" s="37"/>
    </row>
    <row r="1016" ht="15.75" customHeight="1" spans="1:18">
      <c r="A1016" s="18">
        <v>1009</v>
      </c>
      <c r="B1016" s="32"/>
      <c r="C1016" s="22" t="s">
        <v>3984</v>
      </c>
      <c r="D1016" s="23" t="s">
        <v>3985</v>
      </c>
      <c r="E1016" s="24" t="s">
        <v>3262</v>
      </c>
      <c r="F1016" s="22"/>
      <c r="G1016" s="24">
        <v>1</v>
      </c>
      <c r="H1016" s="25" t="s">
        <v>2498</v>
      </c>
      <c r="I1016" s="26">
        <v>42675</v>
      </c>
      <c r="J1016" s="26">
        <v>42675</v>
      </c>
      <c r="K1016" s="27">
        <v>84000</v>
      </c>
      <c r="L1016" s="28">
        <v>69370</v>
      </c>
      <c r="M1016" s="28">
        <v>84000</v>
      </c>
      <c r="N1016" s="29">
        <v>0.6</v>
      </c>
      <c r="O1016" s="28">
        <v>50400</v>
      </c>
      <c r="P1016" s="34"/>
      <c r="Q1016" s="31" t="s">
        <v>489</v>
      </c>
    </row>
    <row r="1017" ht="15.75" customHeight="1" spans="1:18">
      <c r="A1017" s="18">
        <v>1010</v>
      </c>
      <c r="B1017" s="32"/>
      <c r="C1017" s="22" t="s">
        <v>3986</v>
      </c>
      <c r="D1017" s="23" t="s">
        <v>3987</v>
      </c>
      <c r="E1017" s="24"/>
      <c r="F1017" s="22"/>
      <c r="G1017" s="24">
        <v>1</v>
      </c>
      <c r="H1017" s="25" t="s">
        <v>551</v>
      </c>
      <c r="I1017" s="26">
        <v>42675</v>
      </c>
      <c r="J1017" s="26">
        <v>42675</v>
      </c>
      <c r="K1017" s="27">
        <v>1545.73</v>
      </c>
      <c r="L1017" s="28">
        <v>1276.45</v>
      </c>
      <c r="M1017" s="28">
        <v>1390</v>
      </c>
      <c r="N1017" s="29">
        <v>0.6</v>
      </c>
      <c r="O1017" s="28">
        <v>830</v>
      </c>
      <c r="P1017" s="34"/>
      <c r="Q1017" s="31" t="s">
        <v>489</v>
      </c>
    </row>
    <row r="1018" ht="15.75" customHeight="1" spans="1:18">
      <c r="A1018" s="18">
        <v>1011</v>
      </c>
      <c r="B1018" s="32"/>
      <c r="C1018" s="22" t="s">
        <v>3988</v>
      </c>
      <c r="D1018" s="23" t="s">
        <v>3989</v>
      </c>
      <c r="E1018" s="24"/>
      <c r="F1018" s="22"/>
      <c r="G1018" s="24">
        <v>1</v>
      </c>
      <c r="H1018" s="25" t="s">
        <v>551</v>
      </c>
      <c r="I1018" s="26">
        <v>41609</v>
      </c>
      <c r="J1018" s="26">
        <v>41609</v>
      </c>
      <c r="K1018" s="27">
        <v>108049.92</v>
      </c>
      <c r="L1018" s="28">
        <v>59292.12</v>
      </c>
      <c r="M1018" s="28">
        <v>91840</v>
      </c>
      <c r="N1018" s="29"/>
      <c r="O1018" s="28">
        <v>91840</v>
      </c>
      <c r="P1018" s="34"/>
      <c r="Q1018" s="31" t="s">
        <v>489</v>
      </c>
    </row>
    <row r="1019" ht="15.75" customHeight="1" spans="1:18">
      <c r="A1019" s="18">
        <v>1012</v>
      </c>
      <c r="B1019" s="32"/>
      <c r="C1019" s="22" t="s">
        <v>3990</v>
      </c>
      <c r="D1019" s="23" t="s">
        <v>3991</v>
      </c>
      <c r="E1019" s="24"/>
      <c r="F1019" s="22"/>
      <c r="G1019" s="24">
        <v>1</v>
      </c>
      <c r="H1019" s="25" t="s">
        <v>551</v>
      </c>
      <c r="I1019" s="26">
        <v>41456</v>
      </c>
      <c r="J1019" s="26">
        <v>41456</v>
      </c>
      <c r="K1019" s="27">
        <v>3846.15</v>
      </c>
      <c r="L1019" s="28">
        <v>1958.25</v>
      </c>
      <c r="M1019" s="28">
        <v>3380</v>
      </c>
      <c r="N1019" s="29">
        <v>0.42</v>
      </c>
      <c r="O1019" s="28">
        <v>1420</v>
      </c>
      <c r="P1019" s="34"/>
      <c r="Q1019" s="31" t="s">
        <v>489</v>
      </c>
    </row>
    <row r="1020" ht="15.75" customHeight="1" spans="1:18">
      <c r="A1020" s="18">
        <v>1013</v>
      </c>
      <c r="B1020" s="32"/>
      <c r="C1020" s="22" t="s">
        <v>3992</v>
      </c>
      <c r="D1020" s="23" t="s">
        <v>3993</v>
      </c>
      <c r="E1020" s="24"/>
      <c r="F1020" s="22"/>
      <c r="G1020" s="24">
        <v>1</v>
      </c>
      <c r="H1020" s="25" t="s">
        <v>551</v>
      </c>
      <c r="I1020" s="26">
        <v>41456</v>
      </c>
      <c r="J1020" s="26">
        <v>41456</v>
      </c>
      <c r="K1020" s="27">
        <v>4273.5</v>
      </c>
      <c r="L1020" s="28">
        <v>2176.04</v>
      </c>
      <c r="M1020" s="28">
        <v>3760</v>
      </c>
      <c r="N1020" s="29">
        <v>0.42</v>
      </c>
      <c r="O1020" s="28">
        <v>1580</v>
      </c>
      <c r="P1020" s="34"/>
      <c r="Q1020" s="31" t="s">
        <v>489</v>
      </c>
    </row>
    <row r="1021" ht="15.75" customHeight="1" spans="1:18">
      <c r="A1021" s="18">
        <v>1014</v>
      </c>
      <c r="B1021" s="32"/>
      <c r="C1021" s="22" t="s">
        <v>3994</v>
      </c>
      <c r="D1021" s="23" t="s">
        <v>3995</v>
      </c>
      <c r="E1021" s="24"/>
      <c r="F1021" s="22"/>
      <c r="G1021" s="24">
        <v>1</v>
      </c>
      <c r="H1021" s="25" t="s">
        <v>551</v>
      </c>
      <c r="I1021" s="26">
        <v>41456</v>
      </c>
      <c r="J1021" s="26">
        <v>41456</v>
      </c>
      <c r="K1021" s="27">
        <v>4700.85</v>
      </c>
      <c r="L1021" s="28">
        <v>2393.21</v>
      </c>
      <c r="M1021" s="28">
        <v>4140</v>
      </c>
      <c r="N1021" s="29">
        <v>0.42</v>
      </c>
      <c r="O1021" s="28">
        <v>1740</v>
      </c>
      <c r="P1021" s="34"/>
      <c r="Q1021" s="31" t="s">
        <v>489</v>
      </c>
    </row>
    <row r="1022" ht="15.75" customHeight="1" spans="1:18">
      <c r="A1022" s="18">
        <v>1015</v>
      </c>
      <c r="B1022" s="32"/>
      <c r="C1022" s="22" t="s">
        <v>3996</v>
      </c>
      <c r="D1022" s="23" t="s">
        <v>3771</v>
      </c>
      <c r="E1022" s="24"/>
      <c r="F1022" s="22"/>
      <c r="G1022" s="24">
        <v>1</v>
      </c>
      <c r="H1022" s="25" t="s">
        <v>551</v>
      </c>
      <c r="I1022" s="26">
        <v>41456</v>
      </c>
      <c r="J1022" s="26">
        <v>41456</v>
      </c>
      <c r="K1022" s="27">
        <v>29487.18</v>
      </c>
      <c r="L1022" s="28">
        <v>15013.9</v>
      </c>
      <c r="M1022" s="28">
        <v>25950</v>
      </c>
      <c r="N1022" s="29">
        <v>0.42</v>
      </c>
      <c r="O1022" s="28">
        <v>10900</v>
      </c>
      <c r="P1022" s="34"/>
      <c r="Q1022" s="31" t="s">
        <v>489</v>
      </c>
    </row>
    <row r="1023" ht="15.75" customHeight="1" spans="1:18">
      <c r="A1023" s="18">
        <v>1016</v>
      </c>
      <c r="B1023" s="32"/>
      <c r="C1023" s="22" t="s">
        <v>3997</v>
      </c>
      <c r="D1023" s="23" t="s">
        <v>3998</v>
      </c>
      <c r="E1023" s="24"/>
      <c r="F1023" s="22"/>
      <c r="G1023" s="24">
        <v>1</v>
      </c>
      <c r="H1023" s="25" t="s">
        <v>551</v>
      </c>
      <c r="I1023" s="26">
        <v>41456</v>
      </c>
      <c r="J1023" s="26">
        <v>41456</v>
      </c>
      <c r="K1023" s="27">
        <v>3846.15</v>
      </c>
      <c r="L1023" s="28">
        <v>1958.25</v>
      </c>
      <c r="M1023" s="28">
        <v>3380</v>
      </c>
      <c r="N1023" s="29">
        <v>0.52</v>
      </c>
      <c r="O1023" s="28">
        <v>1760</v>
      </c>
      <c r="P1023" s="34"/>
      <c r="Q1023" s="31" t="s">
        <v>489</v>
      </c>
    </row>
    <row r="1024" ht="15.75" customHeight="1" spans="1:18">
      <c r="A1024" s="18">
        <v>1017</v>
      </c>
      <c r="B1024" s="32"/>
      <c r="C1024" s="22" t="s">
        <v>3999</v>
      </c>
      <c r="D1024" s="23" t="s">
        <v>4000</v>
      </c>
      <c r="E1024" s="24"/>
      <c r="F1024" s="22"/>
      <c r="G1024" s="24">
        <v>1</v>
      </c>
      <c r="H1024" s="25" t="s">
        <v>551</v>
      </c>
      <c r="I1024" s="26">
        <v>41487</v>
      </c>
      <c r="J1024" s="26">
        <v>41487</v>
      </c>
      <c r="K1024" s="27">
        <v>17094.02</v>
      </c>
      <c r="L1024" s="28">
        <v>8838.89</v>
      </c>
      <c r="M1024" s="28">
        <v>15040</v>
      </c>
      <c r="N1024" s="29">
        <v>0.43</v>
      </c>
      <c r="O1024" s="28">
        <v>6470</v>
      </c>
      <c r="P1024" s="34"/>
      <c r="Q1024" s="31" t="s">
        <v>489</v>
      </c>
    </row>
    <row r="1025" ht="15.75" customHeight="1" spans="1:17">
      <c r="A1025" s="18">
        <v>1018</v>
      </c>
      <c r="B1025" s="32"/>
      <c r="C1025" s="22" t="s">
        <v>4001</v>
      </c>
      <c r="D1025" s="23" t="s">
        <v>4000</v>
      </c>
      <c r="E1025" s="24"/>
      <c r="F1025" s="22"/>
      <c r="G1025" s="24">
        <v>1</v>
      </c>
      <c r="H1025" s="25" t="s">
        <v>551</v>
      </c>
      <c r="I1025" s="26">
        <v>41487</v>
      </c>
      <c r="J1025" s="26">
        <v>41487</v>
      </c>
      <c r="K1025" s="27">
        <v>2905.98</v>
      </c>
      <c r="L1025" s="28">
        <v>1502.37</v>
      </c>
      <c r="M1025" s="28">
        <v>2560</v>
      </c>
      <c r="N1025" s="29">
        <v>0.43</v>
      </c>
      <c r="O1025" s="28">
        <v>1100</v>
      </c>
      <c r="P1025" s="34"/>
      <c r="Q1025" s="31" t="s">
        <v>489</v>
      </c>
    </row>
    <row r="1026" ht="15.75" customHeight="1" spans="1:17">
      <c r="A1026" s="18">
        <v>1019</v>
      </c>
      <c r="B1026" s="32"/>
      <c r="C1026" s="22" t="s">
        <v>4002</v>
      </c>
      <c r="D1026" s="23" t="s">
        <v>4003</v>
      </c>
      <c r="E1026" s="24"/>
      <c r="F1026" s="22"/>
      <c r="G1026" s="24">
        <v>1</v>
      </c>
      <c r="H1026" s="25" t="s">
        <v>2353</v>
      </c>
      <c r="I1026" s="26">
        <v>41730</v>
      </c>
      <c r="J1026" s="26">
        <v>41730</v>
      </c>
      <c r="K1026" s="27">
        <v>69658.12</v>
      </c>
      <c r="L1026" s="28">
        <v>40430.74</v>
      </c>
      <c r="M1026" s="28">
        <v>70350</v>
      </c>
      <c r="N1026" s="29">
        <v>0.64</v>
      </c>
      <c r="O1026" s="28">
        <v>45020</v>
      </c>
      <c r="P1026" s="34"/>
      <c r="Q1026" s="31" t="s">
        <v>489</v>
      </c>
    </row>
    <row r="1027" ht="15.75" customHeight="1" spans="1:17">
      <c r="A1027" s="18">
        <v>1020</v>
      </c>
      <c r="B1027" s="32"/>
      <c r="C1027" s="22" t="s">
        <v>4004</v>
      </c>
      <c r="D1027" s="23" t="s">
        <v>4003</v>
      </c>
      <c r="E1027" s="24"/>
      <c r="F1027" s="22"/>
      <c r="G1027" s="24">
        <v>1</v>
      </c>
      <c r="H1027" s="25" t="s">
        <v>2353</v>
      </c>
      <c r="I1027" s="26">
        <v>41730</v>
      </c>
      <c r="J1027" s="26">
        <v>41730</v>
      </c>
      <c r="K1027" s="27">
        <v>82478.63</v>
      </c>
      <c r="L1027" s="28">
        <v>47871.75</v>
      </c>
      <c r="M1027" s="28">
        <v>83300</v>
      </c>
      <c r="N1027" s="29">
        <v>0.64</v>
      </c>
      <c r="O1027" s="28">
        <v>53310</v>
      </c>
      <c r="P1027" s="34"/>
      <c r="Q1027" s="31" t="s">
        <v>489</v>
      </c>
    </row>
    <row r="1028" ht="15.75" customHeight="1" spans="1:17">
      <c r="A1028" s="18">
        <v>1021</v>
      </c>
      <c r="B1028" s="32"/>
      <c r="C1028" s="22" t="s">
        <v>4005</v>
      </c>
      <c r="D1028" s="22" t="s">
        <v>4003</v>
      </c>
      <c r="E1028" s="24"/>
      <c r="F1028" s="22"/>
      <c r="G1028" s="24">
        <v>1</v>
      </c>
      <c r="H1028" s="25" t="s">
        <v>2353</v>
      </c>
      <c r="I1028" s="26">
        <v>41730</v>
      </c>
      <c r="J1028" s="26">
        <v>41730</v>
      </c>
      <c r="K1028" s="27">
        <v>58547.01</v>
      </c>
      <c r="L1028" s="28">
        <v>33981.51</v>
      </c>
      <c r="M1028" s="28">
        <v>59130</v>
      </c>
      <c r="N1028" s="29">
        <v>0.64</v>
      </c>
      <c r="O1028" s="28">
        <v>37840</v>
      </c>
      <c r="P1028" s="34"/>
      <c r="Q1028" s="31" t="s">
        <v>489</v>
      </c>
    </row>
    <row r="1029" ht="15.75" customHeight="1" spans="1:17">
      <c r="A1029" s="18">
        <v>1022</v>
      </c>
      <c r="B1029" s="32"/>
      <c r="C1029" s="22" t="s">
        <v>4006</v>
      </c>
      <c r="D1029" s="23" t="s">
        <v>4003</v>
      </c>
      <c r="E1029" s="24"/>
      <c r="F1029" s="22"/>
      <c r="G1029" s="24">
        <v>1</v>
      </c>
      <c r="H1029" s="25" t="s">
        <v>2353</v>
      </c>
      <c r="I1029" s="26">
        <v>41730</v>
      </c>
      <c r="J1029" s="26">
        <v>41730</v>
      </c>
      <c r="K1029" s="27">
        <v>62820.51</v>
      </c>
      <c r="L1029" s="28">
        <v>36462.02</v>
      </c>
      <c r="M1029" s="28">
        <v>63450</v>
      </c>
      <c r="N1029" s="29">
        <v>0.64</v>
      </c>
      <c r="O1029" s="28">
        <v>40610</v>
      </c>
      <c r="P1029" s="34"/>
      <c r="Q1029" s="31" t="s">
        <v>489</v>
      </c>
    </row>
    <row r="1030" ht="15.75" customHeight="1" spans="1:17">
      <c r="A1030" s="18">
        <v>1023</v>
      </c>
      <c r="B1030" s="32"/>
      <c r="C1030" s="22" t="s">
        <v>4007</v>
      </c>
      <c r="D1030" s="23" t="s">
        <v>4008</v>
      </c>
      <c r="E1030" s="24"/>
      <c r="F1030" s="22"/>
      <c r="G1030" s="24">
        <v>1</v>
      </c>
      <c r="H1030" s="25" t="s">
        <v>551</v>
      </c>
      <c r="I1030" s="26">
        <v>41791</v>
      </c>
      <c r="J1030" s="26">
        <v>41791</v>
      </c>
      <c r="K1030" s="35">
        <v>3171</v>
      </c>
      <c r="L1030" s="28">
        <v>1890.9</v>
      </c>
      <c r="M1030" s="28">
        <v>2850</v>
      </c>
      <c r="N1030" s="29">
        <v>0.66</v>
      </c>
      <c r="O1030" s="28">
        <v>1880</v>
      </c>
      <c r="P1030" s="34"/>
      <c r="Q1030" s="31" t="s">
        <v>489</v>
      </c>
    </row>
    <row r="1031" ht="15.75" customHeight="1" spans="1:17">
      <c r="A1031" s="18">
        <v>1024</v>
      </c>
      <c r="B1031" s="32"/>
      <c r="C1031" s="22" t="s">
        <v>4009</v>
      </c>
      <c r="D1031" s="23" t="s">
        <v>4010</v>
      </c>
      <c r="E1031" s="24"/>
      <c r="F1031" s="23"/>
      <c r="G1031" s="24">
        <v>1</v>
      </c>
      <c r="H1031" s="25" t="s">
        <v>551</v>
      </c>
      <c r="I1031" s="26">
        <v>41883</v>
      </c>
      <c r="J1031" s="26">
        <v>41883</v>
      </c>
      <c r="K1031" s="27">
        <v>13000</v>
      </c>
      <c r="L1031" s="28">
        <v>8059.84</v>
      </c>
      <c r="M1031" s="28">
        <v>11700</v>
      </c>
      <c r="N1031" s="29">
        <v>0.62</v>
      </c>
      <c r="O1031" s="28">
        <v>7250</v>
      </c>
      <c r="P1031" s="34"/>
      <c r="Q1031" s="31" t="s">
        <v>489</v>
      </c>
    </row>
    <row r="1032" ht="15.75" customHeight="1" spans="1:17">
      <c r="A1032" s="18">
        <v>1025</v>
      </c>
      <c r="B1032" s="32"/>
      <c r="C1032" s="22" t="s">
        <v>4011</v>
      </c>
      <c r="D1032" s="23" t="s">
        <v>4012</v>
      </c>
      <c r="E1032" s="24"/>
      <c r="F1032" s="22"/>
      <c r="G1032" s="24">
        <v>1</v>
      </c>
      <c r="H1032" s="25" t="s">
        <v>551</v>
      </c>
      <c r="I1032" s="26">
        <v>41913</v>
      </c>
      <c r="J1032" s="26">
        <v>41913</v>
      </c>
      <c r="K1032" s="27">
        <v>3000</v>
      </c>
      <c r="L1032" s="28">
        <v>1883.75</v>
      </c>
      <c r="M1032" s="28">
        <v>2700</v>
      </c>
      <c r="N1032" s="29">
        <v>0.68</v>
      </c>
      <c r="O1032" s="28">
        <v>1840</v>
      </c>
      <c r="P1032" s="34"/>
      <c r="Q1032" s="31" t="s">
        <v>489</v>
      </c>
    </row>
    <row r="1033" ht="15.75" customHeight="1" spans="1:17">
      <c r="A1033" s="18">
        <v>1026</v>
      </c>
      <c r="B1033" s="32"/>
      <c r="C1033" s="22" t="s">
        <v>4013</v>
      </c>
      <c r="D1033" s="23" t="s">
        <v>4012</v>
      </c>
      <c r="E1033" s="24"/>
      <c r="F1033" s="22"/>
      <c r="G1033" s="24">
        <v>1</v>
      </c>
      <c r="H1033" s="25" t="s">
        <v>551</v>
      </c>
      <c r="I1033" s="26">
        <v>41913</v>
      </c>
      <c r="J1033" s="26">
        <v>41913</v>
      </c>
      <c r="K1033" s="27">
        <v>598.29</v>
      </c>
      <c r="L1033" s="28">
        <v>375.51</v>
      </c>
      <c r="M1033" s="28">
        <v>540</v>
      </c>
      <c r="N1033" s="29">
        <v>0.68</v>
      </c>
      <c r="O1033" s="28">
        <v>370</v>
      </c>
      <c r="P1033" s="34"/>
      <c r="Q1033" s="31" t="s">
        <v>489</v>
      </c>
    </row>
    <row r="1034" ht="15.75" customHeight="1" spans="1:17">
      <c r="A1034" s="18">
        <v>1027</v>
      </c>
      <c r="B1034" s="32"/>
      <c r="C1034" s="22" t="s">
        <v>4014</v>
      </c>
      <c r="D1034" s="23" t="s">
        <v>4015</v>
      </c>
      <c r="E1034" s="24"/>
      <c r="F1034" s="22"/>
      <c r="G1034" s="24">
        <v>1</v>
      </c>
      <c r="H1034" s="25" t="s">
        <v>551</v>
      </c>
      <c r="I1034" s="26">
        <v>42005</v>
      </c>
      <c r="J1034" s="26">
        <v>42005</v>
      </c>
      <c r="K1034" s="36">
        <v>2444.44</v>
      </c>
      <c r="L1034" s="28">
        <v>1593.04</v>
      </c>
      <c r="M1034" s="28">
        <v>2250</v>
      </c>
      <c r="N1034" s="29">
        <v>0.65</v>
      </c>
      <c r="O1034" s="28">
        <v>1460</v>
      </c>
      <c r="P1034" s="34"/>
      <c r="Q1034" s="31" t="s">
        <v>489</v>
      </c>
    </row>
    <row r="1035" ht="15.75" customHeight="1" spans="1:17">
      <c r="A1035" s="18">
        <v>1028</v>
      </c>
      <c r="B1035" s="32"/>
      <c r="C1035" s="22" t="s">
        <v>4016</v>
      </c>
      <c r="D1035" s="22" t="s">
        <v>4017</v>
      </c>
      <c r="E1035" s="24"/>
      <c r="F1035" s="22"/>
      <c r="G1035" s="24">
        <v>1</v>
      </c>
      <c r="H1035" s="25" t="s">
        <v>551</v>
      </c>
      <c r="I1035" s="26">
        <v>42005</v>
      </c>
      <c r="J1035" s="26">
        <v>42005</v>
      </c>
      <c r="K1035" s="36">
        <v>2264.96</v>
      </c>
      <c r="L1035" s="28">
        <v>1476.04</v>
      </c>
      <c r="M1035" s="28">
        <v>2080</v>
      </c>
      <c r="N1035" s="29">
        <v>0.65</v>
      </c>
      <c r="O1035" s="28">
        <v>1350</v>
      </c>
      <c r="P1035" s="34"/>
      <c r="Q1035" s="31" t="s">
        <v>489</v>
      </c>
    </row>
    <row r="1036" ht="15.75" customHeight="1" spans="1:17">
      <c r="A1036" s="18">
        <v>1029</v>
      </c>
      <c r="B1036" s="32"/>
      <c r="C1036" s="22" t="s">
        <v>4018</v>
      </c>
      <c r="D1036" s="23" t="s">
        <v>4019</v>
      </c>
      <c r="E1036" s="24"/>
      <c r="F1036" s="22"/>
      <c r="G1036" s="24">
        <v>1</v>
      </c>
      <c r="H1036" s="25" t="s">
        <v>2486</v>
      </c>
      <c r="I1036" s="26">
        <v>43159</v>
      </c>
      <c r="J1036" s="26">
        <v>43159</v>
      </c>
      <c r="K1036" s="36">
        <v>145000</v>
      </c>
      <c r="L1036" s="28">
        <v>136964.56</v>
      </c>
      <c r="M1036" s="28">
        <v>145000</v>
      </c>
      <c r="N1036" s="29">
        <v>0.93</v>
      </c>
      <c r="O1036" s="28">
        <v>134850</v>
      </c>
      <c r="P1036" s="34"/>
      <c r="Q1036" s="31" t="s">
        <v>489</v>
      </c>
    </row>
    <row r="1037" ht="15.75" customHeight="1" spans="1:17">
      <c r="A1037" s="18">
        <v>1030</v>
      </c>
      <c r="B1037" s="32"/>
      <c r="C1037" s="22" t="s">
        <v>4020</v>
      </c>
      <c r="D1037" s="23" t="s">
        <v>2506</v>
      </c>
      <c r="E1037" s="24"/>
      <c r="F1037" s="22"/>
      <c r="G1037" s="24">
        <v>1</v>
      </c>
      <c r="H1037" s="25" t="s">
        <v>551</v>
      </c>
      <c r="I1037" s="26">
        <v>41426</v>
      </c>
      <c r="J1037" s="26">
        <v>41426</v>
      </c>
      <c r="K1037" s="36">
        <v>1280</v>
      </c>
      <c r="L1037" s="28">
        <v>641.81</v>
      </c>
      <c r="M1037" s="28">
        <v>1150</v>
      </c>
      <c r="N1037" s="29">
        <v>0.42</v>
      </c>
      <c r="O1037" s="28">
        <v>480</v>
      </c>
      <c r="P1037" s="34"/>
      <c r="Q1037" s="31" t="s">
        <v>489</v>
      </c>
    </row>
    <row r="1038" ht="15.75" customHeight="1" spans="1:17">
      <c r="A1038" s="18">
        <v>1031</v>
      </c>
      <c r="B1038" s="32"/>
      <c r="C1038" s="22" t="s">
        <v>4021</v>
      </c>
      <c r="D1038" s="22" t="s">
        <v>4022</v>
      </c>
      <c r="E1038" s="24"/>
      <c r="F1038" s="22"/>
      <c r="G1038" s="24">
        <v>1</v>
      </c>
      <c r="H1038" s="25" t="s">
        <v>2353</v>
      </c>
      <c r="I1038" s="26">
        <v>42644</v>
      </c>
      <c r="J1038" s="26">
        <v>42644</v>
      </c>
      <c r="K1038" s="36">
        <v>33992</v>
      </c>
      <c r="L1038" s="28">
        <v>27802.7</v>
      </c>
      <c r="M1038" s="28">
        <v>32290</v>
      </c>
      <c r="N1038" s="29">
        <v>0.75</v>
      </c>
      <c r="O1038" s="28">
        <v>24220</v>
      </c>
      <c r="P1038" s="34"/>
      <c r="Q1038" s="31" t="s">
        <v>489</v>
      </c>
    </row>
    <row r="1039" ht="15.75" customHeight="1" spans="1:17">
      <c r="A1039" s="18">
        <v>1032</v>
      </c>
      <c r="B1039" s="32"/>
      <c r="C1039" s="22" t="s">
        <v>4023</v>
      </c>
      <c r="D1039" s="22" t="s">
        <v>4024</v>
      </c>
      <c r="E1039" s="24"/>
      <c r="F1039" s="22"/>
      <c r="G1039" s="24">
        <v>1</v>
      </c>
      <c r="H1039" s="25" t="s">
        <v>626</v>
      </c>
      <c r="I1039" s="26">
        <v>42217</v>
      </c>
      <c r="J1039" s="26">
        <v>42217</v>
      </c>
      <c r="K1039" s="27">
        <v>1800</v>
      </c>
      <c r="L1039" s="28">
        <v>745.5</v>
      </c>
      <c r="M1039" s="28">
        <v>1480</v>
      </c>
      <c r="N1039" s="29">
        <v>0.63</v>
      </c>
      <c r="O1039" s="28">
        <v>930</v>
      </c>
      <c r="P1039" s="34"/>
      <c r="Q1039" s="31" t="s">
        <v>489</v>
      </c>
    </row>
    <row r="1040" ht="15.75" customHeight="1" spans="1:17">
      <c r="A1040" s="18">
        <v>1033</v>
      </c>
      <c r="B1040" s="32"/>
      <c r="C1040" s="22" t="s">
        <v>4025</v>
      </c>
      <c r="D1040" s="22" t="s">
        <v>4024</v>
      </c>
      <c r="E1040" s="24"/>
      <c r="F1040" s="22"/>
      <c r="G1040" s="24">
        <v>1</v>
      </c>
      <c r="H1040" s="25" t="s">
        <v>626</v>
      </c>
      <c r="I1040" s="26">
        <v>42278</v>
      </c>
      <c r="J1040" s="26">
        <v>42278</v>
      </c>
      <c r="K1040" s="27">
        <v>1800</v>
      </c>
      <c r="L1040" s="28">
        <v>802.5</v>
      </c>
      <c r="M1040" s="28">
        <v>1480</v>
      </c>
      <c r="N1040" s="29">
        <v>0.65</v>
      </c>
      <c r="O1040" s="28">
        <v>960</v>
      </c>
      <c r="P1040" s="34"/>
      <c r="Q1040" s="31" t="s">
        <v>489</v>
      </c>
    </row>
    <row r="1041" ht="15.75" customHeight="1" spans="1:17">
      <c r="A1041" s="18">
        <v>1034</v>
      </c>
      <c r="B1041" s="32"/>
      <c r="C1041" s="22" t="s">
        <v>4026</v>
      </c>
      <c r="D1041" s="23" t="s">
        <v>2394</v>
      </c>
      <c r="E1041" s="24" t="s">
        <v>2388</v>
      </c>
      <c r="F1041" s="22"/>
      <c r="G1041" s="24">
        <v>1</v>
      </c>
      <c r="H1041" s="25" t="s">
        <v>551</v>
      </c>
      <c r="I1041" s="26">
        <v>41944</v>
      </c>
      <c r="J1041" s="26">
        <v>41944</v>
      </c>
      <c r="K1041" s="27">
        <v>70800</v>
      </c>
      <c r="L1041" s="28">
        <v>19234</v>
      </c>
      <c r="M1041" s="28">
        <v>103575</v>
      </c>
      <c r="N1041" s="29">
        <v>0.56</v>
      </c>
      <c r="O1041" s="28">
        <v>58000</v>
      </c>
      <c r="P1041" s="34"/>
      <c r="Q1041" s="31" t="s">
        <v>489</v>
      </c>
    </row>
    <row r="1042" ht="15.75" customHeight="1" spans="1:17">
      <c r="A1042" s="18">
        <v>1035</v>
      </c>
      <c r="B1042" s="32"/>
      <c r="C1042" s="22" t="s">
        <v>4027</v>
      </c>
      <c r="D1042" s="22" t="s">
        <v>2777</v>
      </c>
      <c r="E1042" s="22" t="s">
        <v>4028</v>
      </c>
      <c r="F1042" s="22"/>
      <c r="G1042" s="24">
        <v>1</v>
      </c>
      <c r="H1042" s="25" t="s">
        <v>551</v>
      </c>
      <c r="I1042" s="26">
        <v>42491</v>
      </c>
      <c r="J1042" s="26">
        <v>42491</v>
      </c>
      <c r="K1042" s="27">
        <v>1750</v>
      </c>
      <c r="L1042" s="28">
        <v>974.12</v>
      </c>
      <c r="M1042" s="28">
        <v>1690</v>
      </c>
      <c r="N1042" s="29">
        <v>0.76</v>
      </c>
      <c r="O1042" s="28">
        <v>1280</v>
      </c>
      <c r="P1042" s="34"/>
      <c r="Q1042" s="31" t="s">
        <v>489</v>
      </c>
    </row>
    <row r="1043" ht="15.75" customHeight="1" spans="1:17">
      <c r="A1043" s="18">
        <v>1036</v>
      </c>
      <c r="B1043" s="32"/>
      <c r="C1043" s="22" t="s">
        <v>4029</v>
      </c>
      <c r="D1043" s="22" t="s">
        <v>2399</v>
      </c>
      <c r="E1043" s="24"/>
      <c r="F1043" s="22"/>
      <c r="G1043" s="24">
        <v>1</v>
      </c>
      <c r="H1043" s="25" t="s">
        <v>551</v>
      </c>
      <c r="I1043" s="26">
        <v>43010</v>
      </c>
      <c r="J1043" s="26">
        <v>43010</v>
      </c>
      <c r="K1043" s="27">
        <v>18424</v>
      </c>
      <c r="L1043" s="28">
        <v>15215.19</v>
      </c>
      <c r="M1043" s="28">
        <v>17870</v>
      </c>
      <c r="N1043" s="29">
        <v>0.88</v>
      </c>
      <c r="O1043" s="28">
        <v>15730</v>
      </c>
      <c r="P1043" s="34"/>
      <c r="Q1043" s="31" t="s">
        <v>489</v>
      </c>
    </row>
    <row r="1044" ht="15.75" customHeight="1" spans="1:17">
      <c r="A1044" s="18">
        <v>1037</v>
      </c>
      <c r="B1044" s="32"/>
      <c r="C1044" s="22" t="s">
        <v>4030</v>
      </c>
      <c r="D1044" s="22" t="s">
        <v>4031</v>
      </c>
      <c r="E1044" s="22"/>
      <c r="F1044" s="22"/>
      <c r="G1044" s="24">
        <v>1</v>
      </c>
      <c r="H1044" s="25" t="s">
        <v>551</v>
      </c>
      <c r="I1044" s="26">
        <v>43010</v>
      </c>
      <c r="J1044" s="26">
        <v>43010</v>
      </c>
      <c r="K1044" s="27">
        <v>4900</v>
      </c>
      <c r="L1044" s="28">
        <v>4046.62</v>
      </c>
      <c r="M1044" s="28">
        <v>4750</v>
      </c>
      <c r="N1044" s="29">
        <v>0.88</v>
      </c>
      <c r="O1044" s="28">
        <v>4180</v>
      </c>
      <c r="P1044" s="34"/>
      <c r="Q1044" s="31" t="s">
        <v>489</v>
      </c>
    </row>
    <row r="1045" ht="15.75" customHeight="1" spans="1:17">
      <c r="A1045" s="18">
        <v>1038</v>
      </c>
      <c r="B1045" s="32"/>
      <c r="C1045" s="22" t="s">
        <v>4032</v>
      </c>
      <c r="D1045" s="22" t="s">
        <v>3280</v>
      </c>
      <c r="E1045" s="22"/>
      <c r="F1045" s="22"/>
      <c r="G1045" s="24">
        <v>1</v>
      </c>
      <c r="H1045" s="25" t="s">
        <v>551</v>
      </c>
      <c r="I1045" s="26">
        <v>43187</v>
      </c>
      <c r="J1045" s="26">
        <v>43187</v>
      </c>
      <c r="K1045" s="27">
        <v>2800</v>
      </c>
      <c r="L1045" s="28">
        <v>2046.39</v>
      </c>
      <c r="M1045" s="28">
        <v>2800</v>
      </c>
      <c r="N1045" s="29">
        <v>0.92</v>
      </c>
      <c r="O1045" s="28">
        <v>2580</v>
      </c>
      <c r="P1045" s="34"/>
      <c r="Q1045" s="31" t="s">
        <v>489</v>
      </c>
    </row>
    <row r="1046" ht="15.75" customHeight="1" spans="1:17">
      <c r="A1046" s="18">
        <v>1039</v>
      </c>
      <c r="B1046" s="32"/>
      <c r="C1046" s="22" t="s">
        <v>4033</v>
      </c>
      <c r="D1046" s="22" t="s">
        <v>2421</v>
      </c>
      <c r="E1046" s="22"/>
      <c r="F1046" s="22" t="s">
        <v>4034</v>
      </c>
      <c r="G1046" s="24">
        <v>6</v>
      </c>
      <c r="H1046" s="25" t="s">
        <v>551</v>
      </c>
      <c r="I1046" s="26">
        <v>43281</v>
      </c>
      <c r="J1046" s="26">
        <v>43281</v>
      </c>
      <c r="K1046" s="27">
        <v>22572</v>
      </c>
      <c r="L1046" s="28">
        <v>21499.83</v>
      </c>
      <c r="M1046" s="28">
        <v>22570</v>
      </c>
      <c r="N1046" s="29">
        <v>0.9</v>
      </c>
      <c r="O1046" s="28">
        <v>20310</v>
      </c>
      <c r="P1046" s="34"/>
      <c r="Q1046" s="31" t="s">
        <v>489</v>
      </c>
    </row>
    <row r="1047" ht="15.75" customHeight="1" spans="1:17">
      <c r="A1047" s="18">
        <v>1040</v>
      </c>
      <c r="B1047" s="32"/>
      <c r="C1047" s="22" t="s">
        <v>4035</v>
      </c>
      <c r="D1047" s="22" t="s">
        <v>3527</v>
      </c>
      <c r="E1047" s="22"/>
      <c r="F1047" s="22" t="s">
        <v>4034</v>
      </c>
      <c r="G1047" s="24">
        <v>1</v>
      </c>
      <c r="H1047" s="25" t="s">
        <v>551</v>
      </c>
      <c r="I1047" s="26">
        <v>43329</v>
      </c>
      <c r="J1047" s="26">
        <v>43329</v>
      </c>
      <c r="K1047" s="27">
        <v>3762</v>
      </c>
      <c r="L1047" s="28">
        <v>3702.43</v>
      </c>
      <c r="M1047" s="28">
        <v>3760</v>
      </c>
      <c r="N1047" s="29">
        <v>0.93</v>
      </c>
      <c r="O1047" s="28">
        <v>3500</v>
      </c>
      <c r="P1047" s="34"/>
      <c r="Q1047" s="31" t="s">
        <v>489</v>
      </c>
    </row>
    <row r="1048" ht="15.75" customHeight="1" spans="1:17">
      <c r="A1048" s="18">
        <v>1041</v>
      </c>
      <c r="B1048" s="32"/>
      <c r="C1048" s="22" t="s">
        <v>4036</v>
      </c>
      <c r="D1048" s="22" t="s">
        <v>2677</v>
      </c>
      <c r="E1048" s="22" t="s">
        <v>2474</v>
      </c>
      <c r="F1048" s="22"/>
      <c r="G1048" s="24">
        <v>2</v>
      </c>
      <c r="H1048" s="25" t="s">
        <v>551</v>
      </c>
      <c r="I1048" s="26">
        <v>43372</v>
      </c>
      <c r="J1048" s="26">
        <v>43372</v>
      </c>
      <c r="K1048" s="27">
        <v>6100</v>
      </c>
      <c r="L1048" s="28">
        <v>6100</v>
      </c>
      <c r="M1048" s="28">
        <v>6100</v>
      </c>
      <c r="N1048" s="29">
        <v>0.95</v>
      </c>
      <c r="O1048" s="28">
        <v>5800</v>
      </c>
      <c r="P1048" s="34"/>
      <c r="Q1048" s="31" t="s">
        <v>489</v>
      </c>
    </row>
    <row r="1049" ht="15.75" customHeight="1" spans="1:17">
      <c r="A1049" s="18">
        <v>1042</v>
      </c>
      <c r="B1049" s="32"/>
      <c r="C1049" s="22" t="s">
        <v>4037</v>
      </c>
      <c r="D1049" s="22" t="s">
        <v>2596</v>
      </c>
      <c r="E1049" s="22"/>
      <c r="F1049" s="22"/>
      <c r="G1049" s="24">
        <v>3</v>
      </c>
      <c r="H1049" s="25" t="s">
        <v>551</v>
      </c>
      <c r="I1049" s="26">
        <v>43341</v>
      </c>
      <c r="J1049" s="26">
        <v>43341</v>
      </c>
      <c r="K1049" s="27">
        <v>9120</v>
      </c>
      <c r="L1049" s="28">
        <v>8975.6</v>
      </c>
      <c r="M1049" s="28">
        <v>9120</v>
      </c>
      <c r="N1049" s="29">
        <v>0.95</v>
      </c>
      <c r="O1049" s="28">
        <v>8660</v>
      </c>
      <c r="P1049" s="34"/>
      <c r="Q1049" s="31" t="s">
        <v>489</v>
      </c>
    </row>
    <row r="1050" ht="15.75" customHeight="1" spans="1:17">
      <c r="A1050" s="18">
        <v>1043</v>
      </c>
      <c r="B1050" s="32"/>
      <c r="C1050" s="22" t="s">
        <v>4038</v>
      </c>
      <c r="D1050" s="22" t="s">
        <v>2787</v>
      </c>
      <c r="E1050" s="22"/>
      <c r="F1050" s="22"/>
      <c r="G1050" s="24">
        <v>1</v>
      </c>
      <c r="H1050" s="25" t="s">
        <v>2498</v>
      </c>
      <c r="I1050" s="26">
        <v>42370</v>
      </c>
      <c r="J1050" s="26">
        <v>42370</v>
      </c>
      <c r="K1050" s="27">
        <v>7500</v>
      </c>
      <c r="L1050" s="28">
        <v>3700</v>
      </c>
      <c r="M1050" s="28">
        <v>6900</v>
      </c>
      <c r="N1050" s="29">
        <v>0.47</v>
      </c>
      <c r="O1050" s="28">
        <v>3240</v>
      </c>
      <c r="P1050" s="34"/>
      <c r="Q1050" s="31" t="s">
        <v>489</v>
      </c>
    </row>
    <row r="1051" ht="15.75" customHeight="1" spans="1:17">
      <c r="A1051" s="18">
        <v>1044</v>
      </c>
      <c r="B1051" s="32"/>
      <c r="C1051" s="22" t="s">
        <v>4039</v>
      </c>
      <c r="D1051" s="22" t="s">
        <v>3124</v>
      </c>
      <c r="E1051" s="22"/>
      <c r="F1051" s="22"/>
      <c r="G1051" s="24">
        <v>1</v>
      </c>
      <c r="H1051" s="25" t="s">
        <v>2498</v>
      </c>
      <c r="I1051" s="26">
        <v>42705</v>
      </c>
      <c r="J1051" s="26">
        <v>42705</v>
      </c>
      <c r="K1051" s="36">
        <v>6000</v>
      </c>
      <c r="L1051" s="28">
        <v>4005</v>
      </c>
      <c r="M1051" s="28">
        <v>5520</v>
      </c>
      <c r="N1051" s="29">
        <v>0.62</v>
      </c>
      <c r="O1051" s="28">
        <v>3420</v>
      </c>
      <c r="P1051" s="34"/>
      <c r="Q1051" s="31" t="s">
        <v>489</v>
      </c>
    </row>
    <row r="1052" ht="15.75" customHeight="1" spans="1:17">
      <c r="A1052" s="18">
        <v>1045</v>
      </c>
      <c r="B1052" s="32"/>
      <c r="C1052" s="22" t="s">
        <v>4040</v>
      </c>
      <c r="D1052" s="22" t="s">
        <v>4041</v>
      </c>
      <c r="E1052" s="22"/>
      <c r="F1052" s="22"/>
      <c r="G1052" s="24">
        <v>1</v>
      </c>
      <c r="H1052" s="25" t="s">
        <v>2498</v>
      </c>
      <c r="I1052" s="26">
        <v>43064</v>
      </c>
      <c r="J1052" s="26">
        <v>43064</v>
      </c>
      <c r="K1052" s="36">
        <v>35000</v>
      </c>
      <c r="L1052" s="28">
        <v>29458.3</v>
      </c>
      <c r="M1052" s="28">
        <v>33250</v>
      </c>
      <c r="N1052" s="29">
        <v>0.78</v>
      </c>
      <c r="O1052" s="28">
        <v>25940</v>
      </c>
      <c r="P1052" s="34"/>
      <c r="Q1052" s="31" t="s">
        <v>489</v>
      </c>
    </row>
    <row r="1053" ht="15.75" customHeight="1" spans="1:17">
      <c r="A1053" s="18">
        <v>1046</v>
      </c>
      <c r="B1053" s="32"/>
      <c r="C1053" s="22" t="s">
        <v>4042</v>
      </c>
      <c r="D1053" s="22" t="s">
        <v>2396</v>
      </c>
      <c r="E1053" s="22"/>
      <c r="F1053" s="22"/>
      <c r="G1053" s="24">
        <v>1</v>
      </c>
      <c r="H1053" s="25" t="s">
        <v>551</v>
      </c>
      <c r="I1053" s="26">
        <v>41183</v>
      </c>
      <c r="J1053" s="26">
        <v>41183</v>
      </c>
      <c r="K1053" s="36">
        <v>1200</v>
      </c>
      <c r="L1053" s="28">
        <v>60</v>
      </c>
      <c r="M1053" s="28">
        <v>840</v>
      </c>
      <c r="N1053" s="29">
        <v>0.19</v>
      </c>
      <c r="O1053" s="28">
        <v>160</v>
      </c>
      <c r="P1053" s="34"/>
      <c r="Q1053" s="31" t="s">
        <v>489</v>
      </c>
    </row>
    <row r="1054" ht="15.75" customHeight="1" spans="1:17">
      <c r="A1054" s="18">
        <v>1047</v>
      </c>
      <c r="B1054" s="32"/>
      <c r="C1054" s="22" t="s">
        <v>4043</v>
      </c>
      <c r="D1054" s="22" t="s">
        <v>2426</v>
      </c>
      <c r="E1054" s="22"/>
      <c r="F1054" s="22"/>
      <c r="G1054" s="24">
        <v>2</v>
      </c>
      <c r="H1054" s="25" t="s">
        <v>551</v>
      </c>
      <c r="I1054" s="26">
        <v>42795</v>
      </c>
      <c r="J1054" s="26">
        <v>42795</v>
      </c>
      <c r="K1054" s="36">
        <v>6200</v>
      </c>
      <c r="L1054" s="28">
        <v>4432.74</v>
      </c>
      <c r="M1054" s="28">
        <v>5890</v>
      </c>
      <c r="N1054" s="29">
        <v>0.74</v>
      </c>
      <c r="O1054" s="28">
        <v>4360</v>
      </c>
      <c r="P1054" s="34"/>
      <c r="Q1054" s="31" t="s">
        <v>489</v>
      </c>
    </row>
    <row r="1055" ht="15.75" customHeight="1" spans="1:17">
      <c r="A1055" s="18">
        <v>1048</v>
      </c>
      <c r="B1055" s="32"/>
      <c r="C1055" s="22" t="s">
        <v>4044</v>
      </c>
      <c r="D1055" s="22" t="s">
        <v>4045</v>
      </c>
      <c r="E1055" s="22"/>
      <c r="F1055" s="22"/>
      <c r="G1055" s="24">
        <v>1</v>
      </c>
      <c r="H1055" s="25" t="s">
        <v>626</v>
      </c>
      <c r="I1055" s="26">
        <v>42972</v>
      </c>
      <c r="J1055" s="26">
        <v>42972</v>
      </c>
      <c r="K1055" s="36">
        <v>15000</v>
      </c>
      <c r="L1055" s="28">
        <v>11912.5</v>
      </c>
      <c r="M1055" s="28">
        <v>14250</v>
      </c>
      <c r="N1055" s="29">
        <v>0.9</v>
      </c>
      <c r="O1055" s="28">
        <v>12830</v>
      </c>
      <c r="P1055" s="34"/>
      <c r="Q1055" s="31" t="s">
        <v>489</v>
      </c>
    </row>
    <row r="1056" ht="15.75" customHeight="1" spans="1:17">
      <c r="A1056" s="18">
        <v>1049</v>
      </c>
      <c r="B1056" s="32"/>
      <c r="C1056" s="22" t="s">
        <v>4046</v>
      </c>
      <c r="D1056" s="22" t="s">
        <v>4047</v>
      </c>
      <c r="E1056" s="22"/>
      <c r="F1056" s="22"/>
      <c r="G1056" s="24">
        <v>1</v>
      </c>
      <c r="H1056" s="25" t="s">
        <v>551</v>
      </c>
      <c r="I1056" s="26">
        <v>41030</v>
      </c>
      <c r="J1056" s="26">
        <v>41030</v>
      </c>
      <c r="K1056" s="27">
        <v>6400</v>
      </c>
      <c r="L1056" s="28">
        <v>320</v>
      </c>
      <c r="M1056" s="28">
        <v>5630</v>
      </c>
      <c r="N1056" s="29">
        <v>0.15</v>
      </c>
      <c r="O1056" s="28">
        <v>840</v>
      </c>
      <c r="P1056" s="34"/>
      <c r="Q1056" s="31" t="s">
        <v>489</v>
      </c>
    </row>
    <row r="1057" ht="15.75" customHeight="1" spans="1:17">
      <c r="A1057" s="18">
        <v>1050</v>
      </c>
      <c r="B1057" s="32"/>
      <c r="C1057" s="22" t="s">
        <v>4048</v>
      </c>
      <c r="D1057" s="22" t="s">
        <v>3368</v>
      </c>
      <c r="E1057" s="22"/>
      <c r="F1057" s="22"/>
      <c r="G1057" s="24">
        <v>1</v>
      </c>
      <c r="H1057" s="25" t="s">
        <v>551</v>
      </c>
      <c r="I1057" s="26">
        <v>42675</v>
      </c>
      <c r="J1057" s="26">
        <v>42675</v>
      </c>
      <c r="K1057" s="27">
        <v>9500</v>
      </c>
      <c r="L1057" s="28">
        <v>6190.76</v>
      </c>
      <c r="M1057" s="28">
        <v>9030</v>
      </c>
      <c r="N1057" s="29">
        <v>0.83</v>
      </c>
      <c r="O1057" s="28">
        <v>7490</v>
      </c>
      <c r="P1057" s="34"/>
      <c r="Q1057" s="31" t="s">
        <v>489</v>
      </c>
    </row>
    <row r="1058" ht="15.75" customHeight="1" spans="1:17">
      <c r="A1058" s="18">
        <v>1051</v>
      </c>
      <c r="B1058" s="32"/>
      <c r="C1058" s="22" t="s">
        <v>4049</v>
      </c>
      <c r="D1058" s="22" t="s">
        <v>4050</v>
      </c>
      <c r="E1058" s="22"/>
      <c r="F1058" s="22"/>
      <c r="G1058" s="24">
        <v>1</v>
      </c>
      <c r="H1058" s="25" t="s">
        <v>551</v>
      </c>
      <c r="I1058" s="26">
        <v>42705</v>
      </c>
      <c r="J1058" s="26">
        <v>42705</v>
      </c>
      <c r="K1058" s="27">
        <v>9300</v>
      </c>
      <c r="L1058" s="28">
        <v>6207.75</v>
      </c>
      <c r="M1058" s="28">
        <v>8370</v>
      </c>
      <c r="N1058" s="29">
        <v>0.71</v>
      </c>
      <c r="O1058" s="28">
        <v>5940</v>
      </c>
      <c r="P1058" s="34"/>
      <c r="Q1058" s="31" t="s">
        <v>489</v>
      </c>
    </row>
    <row r="1059" ht="15.75" customHeight="1" spans="1:17">
      <c r="A1059" s="18">
        <v>1052</v>
      </c>
      <c r="B1059" s="32"/>
      <c r="C1059" s="22" t="s">
        <v>4051</v>
      </c>
      <c r="D1059" s="22" t="s">
        <v>4052</v>
      </c>
      <c r="E1059" s="22"/>
      <c r="F1059" s="23"/>
      <c r="G1059" s="24">
        <v>1</v>
      </c>
      <c r="H1059" s="25" t="s">
        <v>551</v>
      </c>
      <c r="I1059" s="26">
        <v>42705</v>
      </c>
      <c r="J1059" s="26">
        <v>42705</v>
      </c>
      <c r="K1059" s="27">
        <v>5000</v>
      </c>
      <c r="L1059" s="28">
        <v>3337.43</v>
      </c>
      <c r="M1059" s="28">
        <v>4750</v>
      </c>
      <c r="N1059" s="29">
        <v>0.77</v>
      </c>
      <c r="O1059" s="28">
        <v>3660</v>
      </c>
      <c r="P1059" s="34"/>
      <c r="Q1059" s="31" t="s">
        <v>489</v>
      </c>
    </row>
    <row r="1060" ht="15.75" customHeight="1" spans="1:17">
      <c r="A1060" s="18">
        <v>1053</v>
      </c>
      <c r="B1060" s="32"/>
      <c r="C1060" s="22" t="s">
        <v>4053</v>
      </c>
      <c r="D1060" s="22" t="s">
        <v>2416</v>
      </c>
      <c r="E1060" s="22"/>
      <c r="F1060" s="23"/>
      <c r="G1060" s="24">
        <v>1</v>
      </c>
      <c r="H1060" s="25" t="s">
        <v>551</v>
      </c>
      <c r="I1060" s="26">
        <v>42795</v>
      </c>
      <c r="J1060" s="26">
        <v>42795</v>
      </c>
      <c r="K1060" s="27">
        <v>1080</v>
      </c>
      <c r="L1060" s="28">
        <v>772.2</v>
      </c>
      <c r="M1060" s="28">
        <v>1030</v>
      </c>
      <c r="N1060" s="29">
        <v>0.74</v>
      </c>
      <c r="O1060" s="28">
        <v>760</v>
      </c>
      <c r="P1060" s="34"/>
      <c r="Q1060" s="31" t="s">
        <v>489</v>
      </c>
    </row>
    <row r="1061" ht="15.75" customHeight="1" spans="1:17">
      <c r="A1061" s="18">
        <v>1054</v>
      </c>
      <c r="B1061" s="32"/>
      <c r="C1061" s="22" t="s">
        <v>4054</v>
      </c>
      <c r="D1061" s="22" t="s">
        <v>2419</v>
      </c>
      <c r="E1061" s="22"/>
      <c r="F1061" s="23"/>
      <c r="G1061" s="24">
        <v>1</v>
      </c>
      <c r="H1061" s="25" t="s">
        <v>551</v>
      </c>
      <c r="I1061" s="26">
        <v>42998</v>
      </c>
      <c r="J1061" s="26">
        <v>42998</v>
      </c>
      <c r="K1061" s="27">
        <v>4320</v>
      </c>
      <c r="L1061" s="28">
        <v>3499.2</v>
      </c>
      <c r="M1061" s="28">
        <v>4100</v>
      </c>
      <c r="N1061" s="29">
        <v>0.88</v>
      </c>
      <c r="O1061" s="28">
        <v>3610</v>
      </c>
      <c r="P1061" s="34"/>
      <c r="Q1061" s="31" t="s">
        <v>489</v>
      </c>
    </row>
    <row r="1062" ht="15.75" customHeight="1" spans="1:17">
      <c r="A1062" s="18">
        <v>1055</v>
      </c>
      <c r="B1062" s="32"/>
      <c r="C1062" s="22" t="s">
        <v>4055</v>
      </c>
      <c r="D1062" s="22" t="s">
        <v>2610</v>
      </c>
      <c r="E1062" s="22"/>
      <c r="F1062" s="22"/>
      <c r="G1062" s="24">
        <v>1</v>
      </c>
      <c r="H1062" s="25" t="s">
        <v>2353</v>
      </c>
      <c r="I1062" s="26">
        <v>43069</v>
      </c>
      <c r="J1062" s="26">
        <v>43069</v>
      </c>
      <c r="K1062" s="35">
        <v>11396</v>
      </c>
      <c r="L1062" s="28">
        <v>9591.6</v>
      </c>
      <c r="M1062" s="28">
        <v>10830</v>
      </c>
      <c r="N1062" s="29">
        <v>0.87</v>
      </c>
      <c r="O1062" s="28">
        <v>9420</v>
      </c>
      <c r="P1062" s="34"/>
      <c r="Q1062" s="31" t="s">
        <v>489</v>
      </c>
    </row>
    <row r="1063" ht="15.75" customHeight="1" spans="1:17">
      <c r="A1063" s="18">
        <v>1056</v>
      </c>
      <c r="B1063" s="32"/>
      <c r="C1063" s="22" t="s">
        <v>4056</v>
      </c>
      <c r="D1063" s="23" t="s">
        <v>3355</v>
      </c>
      <c r="E1063" s="22"/>
      <c r="F1063" s="22"/>
      <c r="G1063" s="24">
        <v>5</v>
      </c>
      <c r="H1063" s="25" t="s">
        <v>551</v>
      </c>
      <c r="I1063" s="26">
        <v>43069</v>
      </c>
      <c r="J1063" s="26">
        <v>43069</v>
      </c>
      <c r="K1063" s="27">
        <v>29500</v>
      </c>
      <c r="L1063" s="28">
        <v>24829.2</v>
      </c>
      <c r="M1063" s="28">
        <v>28910</v>
      </c>
      <c r="N1063" s="29">
        <v>0.91</v>
      </c>
      <c r="O1063" s="28">
        <v>26310</v>
      </c>
      <c r="P1063" s="34"/>
      <c r="Q1063" s="31" t="s">
        <v>489</v>
      </c>
    </row>
    <row r="1064" ht="15.75" customHeight="1" spans="1:17">
      <c r="A1064" s="18">
        <v>1057</v>
      </c>
      <c r="B1064" s="32"/>
      <c r="C1064" s="22" t="s">
        <v>4057</v>
      </c>
      <c r="D1064" s="23" t="s">
        <v>4058</v>
      </c>
      <c r="E1064" s="24"/>
      <c r="F1064" s="22"/>
      <c r="G1064" s="24">
        <v>1</v>
      </c>
      <c r="H1064" s="25" t="s">
        <v>2353</v>
      </c>
      <c r="I1064" s="26">
        <v>43131</v>
      </c>
      <c r="J1064" s="26">
        <v>43131</v>
      </c>
      <c r="K1064" s="27">
        <v>5200</v>
      </c>
      <c r="L1064" s="28">
        <v>4541.36</v>
      </c>
      <c r="M1064" s="28">
        <v>5200</v>
      </c>
      <c r="N1064" s="29">
        <v>0.88</v>
      </c>
      <c r="O1064" s="28">
        <v>4580</v>
      </c>
      <c r="P1064" s="34"/>
      <c r="Q1064" s="31" t="s">
        <v>489</v>
      </c>
    </row>
    <row r="1065" ht="15.75" customHeight="1" spans="1:17">
      <c r="A1065" s="18">
        <v>1058</v>
      </c>
      <c r="B1065" s="32"/>
      <c r="C1065" s="22" t="s">
        <v>4059</v>
      </c>
      <c r="D1065" s="22" t="s">
        <v>2421</v>
      </c>
      <c r="E1065" s="24"/>
      <c r="F1065" s="22"/>
      <c r="G1065" s="24">
        <v>1</v>
      </c>
      <c r="H1065" s="25" t="s">
        <v>551</v>
      </c>
      <c r="I1065" s="26">
        <v>43131</v>
      </c>
      <c r="J1065" s="26">
        <v>43131</v>
      </c>
      <c r="K1065" s="27">
        <v>3400</v>
      </c>
      <c r="L1065" s="28">
        <v>2682.24</v>
      </c>
      <c r="M1065" s="28">
        <v>3400</v>
      </c>
      <c r="N1065" s="29">
        <v>0.85</v>
      </c>
      <c r="O1065" s="28">
        <v>2890</v>
      </c>
      <c r="P1065" s="34"/>
      <c r="Q1065" s="31" t="s">
        <v>489</v>
      </c>
    </row>
    <row r="1066" ht="15.75" customHeight="1" spans="1:17">
      <c r="A1066" s="18">
        <v>1059</v>
      </c>
      <c r="B1066" s="32"/>
      <c r="C1066" s="22" t="s">
        <v>4060</v>
      </c>
      <c r="D1066" s="22" t="s">
        <v>3691</v>
      </c>
      <c r="E1066" s="24"/>
      <c r="F1066" s="22"/>
      <c r="G1066" s="24">
        <v>1</v>
      </c>
      <c r="H1066" s="25" t="s">
        <v>551</v>
      </c>
      <c r="I1066" s="26">
        <v>42998</v>
      </c>
      <c r="J1066" s="26">
        <v>42998</v>
      </c>
      <c r="K1066" s="27">
        <v>3500</v>
      </c>
      <c r="L1066" s="28">
        <v>2834.96</v>
      </c>
      <c r="M1066" s="28">
        <v>3330</v>
      </c>
      <c r="N1066" s="29">
        <v>0.88</v>
      </c>
      <c r="O1066" s="28">
        <v>2930</v>
      </c>
      <c r="P1066" s="34"/>
      <c r="Q1066" s="31" t="s">
        <v>489</v>
      </c>
    </row>
    <row r="1067" ht="15.75" customHeight="1" spans="1:17">
      <c r="A1067" s="18">
        <v>1060</v>
      </c>
      <c r="B1067" s="32"/>
      <c r="C1067" s="22" t="s">
        <v>4061</v>
      </c>
      <c r="D1067" s="22" t="s">
        <v>2736</v>
      </c>
      <c r="E1067" s="24"/>
      <c r="F1067" s="22"/>
      <c r="G1067" s="24">
        <v>1</v>
      </c>
      <c r="H1067" s="25" t="s">
        <v>551</v>
      </c>
      <c r="I1067" s="26">
        <v>42675</v>
      </c>
      <c r="J1067" s="26">
        <v>42675</v>
      </c>
      <c r="K1067" s="27">
        <v>2800</v>
      </c>
      <c r="L1067" s="28">
        <v>1824.74</v>
      </c>
      <c r="M1067" s="28">
        <v>2550</v>
      </c>
      <c r="N1067" s="29">
        <v>0.76</v>
      </c>
      <c r="O1067" s="28">
        <v>1940</v>
      </c>
      <c r="P1067" s="34"/>
      <c r="Q1067" s="31" t="s">
        <v>489</v>
      </c>
    </row>
    <row r="1068" ht="15.75" customHeight="1" spans="1:17">
      <c r="A1068" s="18">
        <v>1061</v>
      </c>
      <c r="B1068" s="32"/>
      <c r="C1068" s="22" t="s">
        <v>4062</v>
      </c>
      <c r="D1068" s="22" t="s">
        <v>4063</v>
      </c>
      <c r="E1068" s="24"/>
      <c r="F1068" s="22"/>
      <c r="G1068" s="24">
        <v>1</v>
      </c>
      <c r="H1068" s="25" t="s">
        <v>626</v>
      </c>
      <c r="I1068" s="26">
        <v>42705</v>
      </c>
      <c r="J1068" s="26">
        <v>42705</v>
      </c>
      <c r="K1068" s="36">
        <v>50816</v>
      </c>
      <c r="L1068" s="28">
        <v>33919.61</v>
      </c>
      <c r="M1068" s="28">
        <v>48280</v>
      </c>
      <c r="N1068" s="29">
        <v>0.77</v>
      </c>
      <c r="O1068" s="28">
        <v>37180</v>
      </c>
      <c r="P1068" s="34"/>
      <c r="Q1068" s="31" t="s">
        <v>489</v>
      </c>
    </row>
    <row r="1069" ht="15.75" customHeight="1" spans="1:17">
      <c r="A1069" s="18">
        <v>1062</v>
      </c>
      <c r="B1069" s="32"/>
      <c r="C1069" s="22" t="s">
        <v>4064</v>
      </c>
      <c r="D1069" s="22" t="s">
        <v>3218</v>
      </c>
      <c r="E1069" s="24"/>
      <c r="F1069" s="22"/>
      <c r="G1069" s="24">
        <v>1</v>
      </c>
      <c r="H1069" s="25" t="s">
        <v>551</v>
      </c>
      <c r="I1069" s="26">
        <v>42705</v>
      </c>
      <c r="J1069" s="26">
        <v>42705</v>
      </c>
      <c r="K1069" s="36">
        <v>24885</v>
      </c>
      <c r="L1069" s="28">
        <v>16610.79</v>
      </c>
      <c r="M1069" s="28">
        <v>23640</v>
      </c>
      <c r="N1069" s="29">
        <v>0.77</v>
      </c>
      <c r="O1069" s="28">
        <v>18200</v>
      </c>
      <c r="P1069" s="34"/>
      <c r="Q1069" s="31" t="s">
        <v>489</v>
      </c>
    </row>
    <row r="1070" ht="15.75" customHeight="1" spans="1:17">
      <c r="A1070" s="18">
        <v>1063</v>
      </c>
      <c r="B1070" s="38"/>
      <c r="C1070" s="22" t="s">
        <v>4065</v>
      </c>
      <c r="D1070" s="22" t="s">
        <v>3218</v>
      </c>
      <c r="E1070" s="24"/>
      <c r="F1070" s="22"/>
      <c r="G1070" s="24">
        <v>1</v>
      </c>
      <c r="H1070" s="25" t="s">
        <v>551</v>
      </c>
      <c r="I1070" s="26">
        <v>42705</v>
      </c>
      <c r="J1070" s="26">
        <v>42705</v>
      </c>
      <c r="K1070" s="36">
        <v>99540</v>
      </c>
      <c r="L1070" s="28">
        <v>66442.95</v>
      </c>
      <c r="M1070" s="28">
        <v>94560</v>
      </c>
      <c r="N1070" s="29">
        <v>0.77</v>
      </c>
      <c r="O1070" s="28">
        <v>72810</v>
      </c>
      <c r="P1070" s="34"/>
      <c r="Q1070" s="31" t="s">
        <v>489</v>
      </c>
    </row>
    <row r="1071" ht="15.75" customHeight="1" spans="1:17">
      <c r="A1071" s="18">
        <v>1064</v>
      </c>
      <c r="B1071" s="18"/>
      <c r="C1071" s="22"/>
      <c r="D1071" s="48" t="s">
        <v>2076</v>
      </c>
      <c r="E1071" s="50"/>
      <c r="F1071" s="53"/>
      <c r="G1071" s="50"/>
      <c r="H1071" s="51"/>
      <c r="I1071" s="52"/>
      <c r="J1071" s="52"/>
      <c r="K1071" s="49">
        <f>SUM(K1008:K1070)</f>
        <v>1692418.96</v>
      </c>
      <c r="L1071" s="41">
        <f>SUM(L1008:L1070)</f>
        <v>1215162.2</v>
      </c>
      <c r="M1071" s="41">
        <f>SUM(M1008:M1070)</f>
        <v>1608145</v>
      </c>
      <c r="N1071" s="42"/>
      <c r="O1071" s="41">
        <f>SUM(O1008:O1070)</f>
        <v>1213660</v>
      </c>
      <c r="P1071" s="34"/>
      <c r="Q1071" s="31"/>
    </row>
    <row r="1072" ht="15.75" customHeight="1" spans="1:17">
      <c r="A1072" s="18">
        <v>1065</v>
      </c>
      <c r="B1072" s="21" t="s">
        <v>4066</v>
      </c>
      <c r="C1072" s="22" t="s">
        <v>4067</v>
      </c>
      <c r="D1072" s="22" t="s">
        <v>4068</v>
      </c>
      <c r="E1072" s="24"/>
      <c r="F1072" s="22"/>
      <c r="G1072" s="24">
        <v>1</v>
      </c>
      <c r="H1072" s="25" t="s">
        <v>551</v>
      </c>
      <c r="I1072" s="26">
        <v>41671</v>
      </c>
      <c r="J1072" s="26">
        <v>41671</v>
      </c>
      <c r="K1072" s="36">
        <v>5200</v>
      </c>
      <c r="L1072" s="28">
        <v>4068.1</v>
      </c>
      <c r="M1072" s="28">
        <v>4680</v>
      </c>
      <c r="N1072" s="29">
        <v>0.63</v>
      </c>
      <c r="O1072" s="28">
        <v>2950</v>
      </c>
      <c r="P1072" s="34"/>
      <c r="Q1072" s="31" t="s">
        <v>490</v>
      </c>
    </row>
    <row r="1073" ht="15.75" customHeight="1" spans="1:17">
      <c r="A1073" s="18">
        <v>1066</v>
      </c>
      <c r="B1073" s="32"/>
      <c r="C1073" s="22" t="s">
        <v>4069</v>
      </c>
      <c r="D1073" s="22" t="s">
        <v>4070</v>
      </c>
      <c r="E1073" s="24"/>
      <c r="F1073" s="22"/>
      <c r="G1073" s="24">
        <v>1</v>
      </c>
      <c r="H1073" s="25" t="s">
        <v>551</v>
      </c>
      <c r="I1073" s="26">
        <v>42036</v>
      </c>
      <c r="J1073" s="26">
        <v>42036</v>
      </c>
      <c r="K1073" s="35">
        <v>167970</v>
      </c>
      <c r="L1073" s="28">
        <v>139380.16</v>
      </c>
      <c r="M1073" s="28">
        <v>154530</v>
      </c>
      <c r="N1073" s="29">
        <v>0.58</v>
      </c>
      <c r="O1073" s="28">
        <v>89630</v>
      </c>
      <c r="P1073" s="34"/>
      <c r="Q1073" s="31" t="s">
        <v>490</v>
      </c>
    </row>
    <row r="1074" ht="15.75" customHeight="1" spans="1:17">
      <c r="A1074" s="18">
        <v>1067</v>
      </c>
      <c r="B1074" s="32"/>
      <c r="C1074" s="22" t="s">
        <v>4071</v>
      </c>
      <c r="D1074" s="22" t="s">
        <v>2941</v>
      </c>
      <c r="E1074" s="24"/>
      <c r="F1074" s="22"/>
      <c r="G1074" s="24">
        <v>1</v>
      </c>
      <c r="H1074" s="25" t="s">
        <v>2353</v>
      </c>
      <c r="I1074" s="26">
        <v>42668</v>
      </c>
      <c r="J1074" s="26">
        <v>42668</v>
      </c>
      <c r="K1074" s="35">
        <v>63780</v>
      </c>
      <c r="L1074" s="28">
        <v>57973.42</v>
      </c>
      <c r="M1074" s="28">
        <v>60590</v>
      </c>
      <c r="N1074" s="29">
        <v>0.76</v>
      </c>
      <c r="O1074" s="28">
        <v>46050</v>
      </c>
      <c r="P1074" s="34"/>
      <c r="Q1074" s="31" t="s">
        <v>490</v>
      </c>
    </row>
    <row r="1075" ht="15.75" customHeight="1" spans="1:17">
      <c r="A1075" s="18">
        <v>1068</v>
      </c>
      <c r="B1075" s="32"/>
      <c r="C1075" s="22" t="s">
        <v>4072</v>
      </c>
      <c r="D1075" s="22" t="s">
        <v>4073</v>
      </c>
      <c r="E1075" s="24"/>
      <c r="F1075" s="22"/>
      <c r="G1075" s="24">
        <v>1</v>
      </c>
      <c r="H1075" s="25" t="s">
        <v>2353</v>
      </c>
      <c r="I1075" s="26">
        <v>40057</v>
      </c>
      <c r="J1075" s="26">
        <v>40057</v>
      </c>
      <c r="K1075" s="27">
        <v>23400</v>
      </c>
      <c r="L1075" s="28">
        <v>13395.96</v>
      </c>
      <c r="M1075" s="28">
        <v>19420</v>
      </c>
      <c r="N1075" s="29">
        <v>0.2</v>
      </c>
      <c r="O1075" s="28">
        <v>3880</v>
      </c>
      <c r="P1075" s="34"/>
      <c r="Q1075" s="31" t="s">
        <v>490</v>
      </c>
    </row>
    <row r="1076" ht="15.75" customHeight="1" spans="1:17">
      <c r="A1076" s="18">
        <v>1069</v>
      </c>
      <c r="B1076" s="32"/>
      <c r="C1076" s="22" t="s">
        <v>4074</v>
      </c>
      <c r="D1076" s="22" t="s">
        <v>2941</v>
      </c>
      <c r="E1076" s="24"/>
      <c r="F1076" s="22"/>
      <c r="G1076" s="24">
        <v>1</v>
      </c>
      <c r="H1076" s="25" t="s">
        <v>2353</v>
      </c>
      <c r="I1076" s="26">
        <v>42553</v>
      </c>
      <c r="J1076" s="26">
        <v>42553</v>
      </c>
      <c r="K1076" s="27">
        <v>43113</v>
      </c>
      <c r="L1076" s="28">
        <v>38675.84</v>
      </c>
      <c r="M1076" s="28">
        <v>40960</v>
      </c>
      <c r="N1076" s="29">
        <v>0.73</v>
      </c>
      <c r="O1076" s="28">
        <v>29900</v>
      </c>
      <c r="P1076" s="34"/>
      <c r="Q1076" s="31" t="s">
        <v>490</v>
      </c>
    </row>
    <row r="1077" ht="15.75" customHeight="1" spans="1:17">
      <c r="A1077" s="18">
        <v>1070</v>
      </c>
      <c r="B1077" s="32"/>
      <c r="C1077" s="22" t="s">
        <v>4075</v>
      </c>
      <c r="D1077" s="23" t="s">
        <v>4076</v>
      </c>
      <c r="E1077" s="24"/>
      <c r="F1077" s="22"/>
      <c r="G1077" s="24">
        <v>1</v>
      </c>
      <c r="H1077" s="25" t="s">
        <v>551</v>
      </c>
      <c r="I1077" s="26">
        <v>42236</v>
      </c>
      <c r="J1077" s="26">
        <v>42236</v>
      </c>
      <c r="K1077" s="27">
        <v>99000</v>
      </c>
      <c r="L1077" s="28">
        <v>84500.44</v>
      </c>
      <c r="M1077" s="28">
        <v>91080</v>
      </c>
      <c r="N1077" s="29">
        <v>0.64</v>
      </c>
      <c r="O1077" s="28">
        <v>58290</v>
      </c>
      <c r="P1077" s="34"/>
      <c r="Q1077" s="31" t="s">
        <v>490</v>
      </c>
    </row>
    <row r="1078" ht="15.75" customHeight="1" spans="1:17">
      <c r="A1078" s="18">
        <v>1071</v>
      </c>
      <c r="B1078" s="32"/>
      <c r="C1078" s="22" t="s">
        <v>4077</v>
      </c>
      <c r="D1078" s="22" t="s">
        <v>3515</v>
      </c>
      <c r="E1078" s="24"/>
      <c r="F1078" s="22"/>
      <c r="G1078" s="24">
        <v>1</v>
      </c>
      <c r="H1078" s="25" t="s">
        <v>2353</v>
      </c>
      <c r="I1078" s="26">
        <v>42369</v>
      </c>
      <c r="J1078" s="26">
        <v>42369</v>
      </c>
      <c r="K1078" s="27">
        <v>141024</v>
      </c>
      <c r="L1078" s="28">
        <v>122602.74</v>
      </c>
      <c r="M1078" s="28">
        <v>131150</v>
      </c>
      <c r="N1078" s="29">
        <v>0.68</v>
      </c>
      <c r="O1078" s="28">
        <v>89180</v>
      </c>
      <c r="P1078" s="34"/>
      <c r="Q1078" s="31" t="s">
        <v>490</v>
      </c>
    </row>
    <row r="1079" ht="15.75" customHeight="1" spans="1:17">
      <c r="A1079" s="18">
        <v>1072</v>
      </c>
      <c r="B1079" s="32"/>
      <c r="C1079" s="22" t="s">
        <v>4078</v>
      </c>
      <c r="D1079" s="22" t="s">
        <v>2941</v>
      </c>
      <c r="E1079" s="24"/>
      <c r="F1079" s="22"/>
      <c r="G1079" s="24">
        <v>1</v>
      </c>
      <c r="H1079" s="25" t="s">
        <v>2353</v>
      </c>
      <c r="I1079" s="26">
        <v>41904</v>
      </c>
      <c r="J1079" s="26">
        <v>41904</v>
      </c>
      <c r="K1079" s="27">
        <v>27150</v>
      </c>
      <c r="L1079" s="28">
        <v>21991.44</v>
      </c>
      <c r="M1079" s="28">
        <v>24440</v>
      </c>
      <c r="N1079" s="29">
        <v>0.55</v>
      </c>
      <c r="O1079" s="28">
        <v>13440</v>
      </c>
      <c r="P1079" s="34"/>
      <c r="Q1079" s="31" t="s">
        <v>490</v>
      </c>
    </row>
    <row r="1080" ht="15.75" customHeight="1" spans="1:17">
      <c r="A1080" s="18">
        <v>1073</v>
      </c>
      <c r="B1080" s="32"/>
      <c r="C1080" s="22" t="s">
        <v>4079</v>
      </c>
      <c r="D1080" s="22" t="s">
        <v>4080</v>
      </c>
      <c r="E1080" s="24"/>
      <c r="F1080" s="22"/>
      <c r="G1080" s="24">
        <v>1</v>
      </c>
      <c r="H1080" s="25" t="s">
        <v>551</v>
      </c>
      <c r="I1080" s="26">
        <v>41904</v>
      </c>
      <c r="J1080" s="26">
        <v>41904</v>
      </c>
      <c r="K1080" s="27">
        <v>58179.5</v>
      </c>
      <c r="L1080" s="28">
        <v>47125.58</v>
      </c>
      <c r="M1080" s="28">
        <v>47710</v>
      </c>
      <c r="N1080" s="29">
        <v>0.55</v>
      </c>
      <c r="O1080" s="28">
        <v>26240</v>
      </c>
      <c r="P1080" s="34"/>
      <c r="Q1080" s="31" t="s">
        <v>490</v>
      </c>
    </row>
    <row r="1081" ht="15.75" customHeight="1" spans="1:17">
      <c r="A1081" s="18">
        <v>1074</v>
      </c>
      <c r="B1081" s="32"/>
      <c r="C1081" s="22" t="s">
        <v>4081</v>
      </c>
      <c r="D1081" s="22" t="s">
        <v>4082</v>
      </c>
      <c r="E1081" s="24"/>
      <c r="F1081" s="22"/>
      <c r="G1081" s="24">
        <v>1</v>
      </c>
      <c r="H1081" s="25" t="s">
        <v>551</v>
      </c>
      <c r="I1081" s="26">
        <v>42369</v>
      </c>
      <c r="J1081" s="26">
        <v>42369</v>
      </c>
      <c r="K1081" s="36">
        <v>34461.54</v>
      </c>
      <c r="L1081" s="28">
        <v>29960.01</v>
      </c>
      <c r="M1081" s="28">
        <v>31700</v>
      </c>
      <c r="N1081" s="29">
        <v>0.68</v>
      </c>
      <c r="O1081" s="28">
        <v>21560</v>
      </c>
      <c r="P1081" s="34"/>
      <c r="Q1081" s="31" t="s">
        <v>490</v>
      </c>
    </row>
    <row r="1082" ht="15.75" customHeight="1" spans="1:17">
      <c r="A1082" s="18">
        <v>1075</v>
      </c>
      <c r="B1082" s="32"/>
      <c r="C1082" s="22" t="s">
        <v>4083</v>
      </c>
      <c r="D1082" s="22" t="s">
        <v>2355</v>
      </c>
      <c r="E1082" s="24"/>
      <c r="F1082" s="22"/>
      <c r="G1082" s="24">
        <v>1</v>
      </c>
      <c r="H1082" s="25" t="s">
        <v>551</v>
      </c>
      <c r="I1082" s="26">
        <v>42644</v>
      </c>
      <c r="J1082" s="26">
        <v>42644</v>
      </c>
      <c r="K1082" s="36">
        <v>103000</v>
      </c>
      <c r="L1082" s="28">
        <v>84245.34</v>
      </c>
      <c r="M1082" s="28">
        <v>103000</v>
      </c>
      <c r="N1082" s="29">
        <v>0.84</v>
      </c>
      <c r="O1082" s="28">
        <v>86520</v>
      </c>
      <c r="P1082" s="34"/>
      <c r="Q1082" s="31" t="s">
        <v>490</v>
      </c>
    </row>
    <row r="1083" ht="15.75" customHeight="1" spans="1:17">
      <c r="A1083" s="18">
        <v>1076</v>
      </c>
      <c r="B1083" s="32"/>
      <c r="C1083" s="22" t="s">
        <v>4084</v>
      </c>
      <c r="D1083" s="22" t="s">
        <v>2359</v>
      </c>
      <c r="E1083" s="24"/>
      <c r="F1083" s="22"/>
      <c r="G1083" s="24">
        <v>1</v>
      </c>
      <c r="H1083" s="25" t="s">
        <v>551</v>
      </c>
      <c r="I1083" s="26">
        <v>40016</v>
      </c>
      <c r="J1083" s="26">
        <v>40016</v>
      </c>
      <c r="K1083" s="36">
        <v>57718.4</v>
      </c>
      <c r="L1083" s="28">
        <v>7455</v>
      </c>
      <c r="M1083" s="28">
        <v>50220</v>
      </c>
      <c r="N1083" s="29">
        <v>0.39</v>
      </c>
      <c r="O1083" s="28">
        <v>19590</v>
      </c>
      <c r="P1083" s="34"/>
      <c r="Q1083" s="31" t="s">
        <v>490</v>
      </c>
    </row>
    <row r="1084" ht="15.75" customHeight="1" spans="1:17">
      <c r="A1084" s="18">
        <v>1077</v>
      </c>
      <c r="B1084" s="32"/>
      <c r="C1084" s="22" t="s">
        <v>4085</v>
      </c>
      <c r="D1084" s="22" t="s">
        <v>2362</v>
      </c>
      <c r="E1084" s="24"/>
      <c r="F1084" s="22"/>
      <c r="G1084" s="24">
        <v>1</v>
      </c>
      <c r="H1084" s="25" t="s">
        <v>551</v>
      </c>
      <c r="I1084" s="26">
        <v>40148</v>
      </c>
      <c r="J1084" s="26">
        <v>40148</v>
      </c>
      <c r="K1084" s="27">
        <v>10610</v>
      </c>
      <c r="L1084" s="28">
        <v>1790</v>
      </c>
      <c r="M1084" s="28">
        <v>8700</v>
      </c>
      <c r="N1084" s="29">
        <v>0.15</v>
      </c>
      <c r="O1084" s="28">
        <v>1310</v>
      </c>
      <c r="P1084" s="34"/>
      <c r="Q1084" s="31" t="s">
        <v>490</v>
      </c>
    </row>
    <row r="1085" ht="15.75" customHeight="1" spans="1:17">
      <c r="A1085" s="18">
        <v>1078</v>
      </c>
      <c r="B1085" s="32"/>
      <c r="C1085" s="22" t="s">
        <v>4086</v>
      </c>
      <c r="D1085" s="22" t="s">
        <v>2362</v>
      </c>
      <c r="E1085" s="24"/>
      <c r="F1085" s="22"/>
      <c r="G1085" s="24">
        <v>1</v>
      </c>
      <c r="H1085" s="25" t="s">
        <v>551</v>
      </c>
      <c r="I1085" s="26">
        <v>40422</v>
      </c>
      <c r="J1085" s="26">
        <v>40422</v>
      </c>
      <c r="K1085" s="27">
        <v>2330</v>
      </c>
      <c r="L1085" s="28">
        <v>558.8</v>
      </c>
      <c r="M1085" s="28">
        <v>1980</v>
      </c>
      <c r="N1085" s="29">
        <v>0.15</v>
      </c>
      <c r="O1085" s="28">
        <v>300</v>
      </c>
      <c r="P1085" s="34"/>
      <c r="Q1085" s="31" t="s">
        <v>490</v>
      </c>
    </row>
    <row r="1086" ht="15.75" customHeight="1" spans="1:17">
      <c r="A1086" s="18">
        <v>1079</v>
      </c>
      <c r="B1086" s="32"/>
      <c r="C1086" s="22" t="s">
        <v>4087</v>
      </c>
      <c r="D1086" s="22" t="s">
        <v>2396</v>
      </c>
      <c r="E1086" s="24"/>
      <c r="F1086" s="22"/>
      <c r="G1086" s="24">
        <v>1</v>
      </c>
      <c r="H1086" s="25" t="s">
        <v>551</v>
      </c>
      <c r="I1086" s="26">
        <v>40422</v>
      </c>
      <c r="J1086" s="26">
        <v>40422</v>
      </c>
      <c r="K1086" s="27">
        <v>2600</v>
      </c>
      <c r="L1086" s="28">
        <v>624.32</v>
      </c>
      <c r="M1086" s="28">
        <v>1610</v>
      </c>
      <c r="N1086" s="29">
        <v>0.15</v>
      </c>
      <c r="O1086" s="28">
        <v>240</v>
      </c>
      <c r="P1086" s="34"/>
      <c r="Q1086" s="31" t="s">
        <v>490</v>
      </c>
    </row>
    <row r="1087" ht="15.75" customHeight="1" spans="1:17">
      <c r="A1087" s="18">
        <v>1080</v>
      </c>
      <c r="B1087" s="32"/>
      <c r="C1087" s="22" t="s">
        <v>4088</v>
      </c>
      <c r="D1087" s="22" t="s">
        <v>4089</v>
      </c>
      <c r="E1087" s="24"/>
      <c r="F1087" s="22"/>
      <c r="G1087" s="24">
        <v>1</v>
      </c>
      <c r="H1087" s="25" t="s">
        <v>551</v>
      </c>
      <c r="I1087" s="26">
        <v>40452</v>
      </c>
      <c r="J1087" s="26">
        <v>40452</v>
      </c>
      <c r="K1087" s="27">
        <v>3200</v>
      </c>
      <c r="L1087" s="28">
        <v>793.65</v>
      </c>
      <c r="M1087" s="28">
        <v>2720</v>
      </c>
      <c r="N1087" s="29">
        <v>0.15</v>
      </c>
      <c r="O1087" s="28">
        <v>410</v>
      </c>
      <c r="P1087" s="34"/>
      <c r="Q1087" s="31" t="s">
        <v>490</v>
      </c>
    </row>
    <row r="1088" ht="15.75" customHeight="1" spans="1:17">
      <c r="A1088" s="18">
        <v>1081</v>
      </c>
      <c r="B1088" s="32"/>
      <c r="C1088" s="22" t="s">
        <v>4090</v>
      </c>
      <c r="D1088" s="22" t="s">
        <v>4091</v>
      </c>
      <c r="E1088" s="24"/>
      <c r="F1088" s="22"/>
      <c r="G1088" s="24">
        <v>1</v>
      </c>
      <c r="H1088" s="25" t="s">
        <v>551</v>
      </c>
      <c r="I1088" s="26">
        <v>40452</v>
      </c>
      <c r="J1088" s="26">
        <v>40452</v>
      </c>
      <c r="K1088" s="27">
        <v>6850</v>
      </c>
      <c r="L1088" s="28">
        <v>1698.15</v>
      </c>
      <c r="M1088" s="28">
        <v>4250</v>
      </c>
      <c r="N1088" s="29">
        <v>0.15</v>
      </c>
      <c r="O1088" s="28">
        <v>640</v>
      </c>
      <c r="P1088" s="34"/>
      <c r="Q1088" s="31" t="s">
        <v>490</v>
      </c>
    </row>
    <row r="1089" ht="15.75" customHeight="1" spans="1:17">
      <c r="A1089" s="18">
        <v>1082</v>
      </c>
      <c r="B1089" s="32"/>
      <c r="C1089" s="22" t="s">
        <v>4092</v>
      </c>
      <c r="D1089" s="22" t="s">
        <v>4093</v>
      </c>
      <c r="E1089" s="24"/>
      <c r="F1089" s="22"/>
      <c r="G1089" s="24">
        <v>1</v>
      </c>
      <c r="H1089" s="25" t="s">
        <v>2353</v>
      </c>
      <c r="I1089" s="26">
        <v>39995</v>
      </c>
      <c r="J1089" s="26">
        <v>39995</v>
      </c>
      <c r="K1089" s="27">
        <v>376000</v>
      </c>
      <c r="L1089" s="28">
        <v>48566.3</v>
      </c>
      <c r="M1089" s="28">
        <v>319600</v>
      </c>
      <c r="N1089" s="29">
        <v>0.3</v>
      </c>
      <c r="O1089" s="28">
        <v>95880</v>
      </c>
      <c r="P1089" s="34"/>
      <c r="Q1089" s="31" t="s">
        <v>490</v>
      </c>
    </row>
    <row r="1090" ht="15.75" customHeight="1" spans="1:17">
      <c r="A1090" s="18">
        <v>1083</v>
      </c>
      <c r="B1090" s="32"/>
      <c r="C1090" s="22" t="s">
        <v>4094</v>
      </c>
      <c r="D1090" s="22" t="s">
        <v>4095</v>
      </c>
      <c r="E1090" s="24"/>
      <c r="F1090" s="22"/>
      <c r="G1090" s="24">
        <v>1</v>
      </c>
      <c r="H1090" s="25" t="s">
        <v>2353</v>
      </c>
      <c r="I1090" s="26">
        <v>42668</v>
      </c>
      <c r="J1090" s="26">
        <v>42668</v>
      </c>
      <c r="K1090" s="27">
        <v>48146.72</v>
      </c>
      <c r="L1090" s="28">
        <v>39380.04</v>
      </c>
      <c r="M1090" s="28">
        <v>43810</v>
      </c>
      <c r="N1090" s="29">
        <v>0.8</v>
      </c>
      <c r="O1090" s="28">
        <v>35050</v>
      </c>
      <c r="P1090" s="34"/>
      <c r="Q1090" s="31" t="s">
        <v>490</v>
      </c>
    </row>
    <row r="1091" ht="15.75" customHeight="1" spans="1:17">
      <c r="A1091" s="18">
        <v>1084</v>
      </c>
      <c r="B1091" s="32"/>
      <c r="C1091" s="22" t="s">
        <v>4096</v>
      </c>
      <c r="D1091" s="22" t="s">
        <v>2419</v>
      </c>
      <c r="E1091" s="24"/>
      <c r="F1091" s="22"/>
      <c r="G1091" s="24">
        <v>2</v>
      </c>
      <c r="H1091" s="25" t="s">
        <v>551</v>
      </c>
      <c r="I1091" s="26">
        <v>42553</v>
      </c>
      <c r="J1091" s="26">
        <v>42553</v>
      </c>
      <c r="K1091" s="27">
        <v>2490</v>
      </c>
      <c r="L1091" s="28">
        <v>1977.54</v>
      </c>
      <c r="M1091" s="28">
        <v>2270</v>
      </c>
      <c r="N1091" s="29">
        <v>0.78</v>
      </c>
      <c r="O1091" s="28">
        <v>1770</v>
      </c>
      <c r="P1091" s="34"/>
      <c r="Q1091" s="31" t="s">
        <v>490</v>
      </c>
    </row>
    <row r="1092" ht="15.75" customHeight="1" spans="1:17">
      <c r="A1092" s="18">
        <v>1085</v>
      </c>
      <c r="B1092" s="32"/>
      <c r="C1092" s="22" t="s">
        <v>4097</v>
      </c>
      <c r="D1092" s="22" t="s">
        <v>2362</v>
      </c>
      <c r="E1092" s="24"/>
      <c r="F1092" s="22"/>
      <c r="G1092" s="24">
        <v>1</v>
      </c>
      <c r="H1092" s="25" t="s">
        <v>551</v>
      </c>
      <c r="I1092" s="26">
        <v>42186</v>
      </c>
      <c r="J1092" s="26">
        <v>42186</v>
      </c>
      <c r="K1092" s="27">
        <v>1310</v>
      </c>
      <c r="L1092" s="28">
        <v>915.94</v>
      </c>
      <c r="M1092" s="28">
        <v>1190</v>
      </c>
      <c r="N1092" s="29">
        <v>0.62</v>
      </c>
      <c r="O1092" s="28">
        <v>740</v>
      </c>
      <c r="P1092" s="34"/>
      <c r="Q1092" s="31" t="s">
        <v>490</v>
      </c>
    </row>
    <row r="1093" ht="15.75" customHeight="1" spans="1:17">
      <c r="A1093" s="18">
        <v>1086</v>
      </c>
      <c r="B1093" s="32"/>
      <c r="C1093" s="22" t="s">
        <v>4098</v>
      </c>
      <c r="D1093" s="22" t="s">
        <v>2394</v>
      </c>
      <c r="E1093" s="24"/>
      <c r="F1093" s="22"/>
      <c r="G1093" s="24">
        <v>2</v>
      </c>
      <c r="H1093" s="25" t="s">
        <v>626</v>
      </c>
      <c r="I1093" s="26">
        <v>40849</v>
      </c>
      <c r="J1093" s="26">
        <v>40849</v>
      </c>
      <c r="K1093" s="27">
        <v>12600</v>
      </c>
      <c r="L1093" s="28">
        <v>4420.5</v>
      </c>
      <c r="M1093" s="28">
        <v>10080</v>
      </c>
      <c r="N1093" s="29">
        <v>0.26</v>
      </c>
      <c r="O1093" s="28">
        <v>2620</v>
      </c>
      <c r="P1093" s="34"/>
      <c r="Q1093" s="31" t="s">
        <v>490</v>
      </c>
    </row>
    <row r="1094" ht="15.75" customHeight="1" spans="1:17">
      <c r="A1094" s="18">
        <v>1087</v>
      </c>
      <c r="B1094" s="32"/>
      <c r="C1094" s="22" t="s">
        <v>4099</v>
      </c>
      <c r="D1094" s="22" t="s">
        <v>2424</v>
      </c>
      <c r="E1094" s="24"/>
      <c r="F1094" s="22"/>
      <c r="G1094" s="24">
        <v>1</v>
      </c>
      <c r="H1094" s="25" t="s">
        <v>551</v>
      </c>
      <c r="I1094" s="26">
        <v>41019</v>
      </c>
      <c r="J1094" s="26">
        <v>41019</v>
      </c>
      <c r="K1094" s="27">
        <v>3000</v>
      </c>
      <c r="L1094" s="28">
        <v>1171.25</v>
      </c>
      <c r="M1094" s="28">
        <v>2100</v>
      </c>
      <c r="N1094" s="29">
        <v>0.15</v>
      </c>
      <c r="O1094" s="28">
        <v>320</v>
      </c>
      <c r="P1094" s="34"/>
      <c r="Q1094" s="31" t="s">
        <v>490</v>
      </c>
    </row>
    <row r="1095" ht="15.75" customHeight="1" spans="1:17">
      <c r="A1095" s="18">
        <v>1088</v>
      </c>
      <c r="B1095" s="32"/>
      <c r="C1095" s="22" t="s">
        <v>4100</v>
      </c>
      <c r="D1095" s="22" t="s">
        <v>2424</v>
      </c>
      <c r="E1095" s="24"/>
      <c r="F1095" s="22"/>
      <c r="G1095" s="24">
        <v>1</v>
      </c>
      <c r="H1095" s="25" t="s">
        <v>551</v>
      </c>
      <c r="I1095" s="26">
        <v>41019</v>
      </c>
      <c r="J1095" s="26">
        <v>41019</v>
      </c>
      <c r="K1095" s="27">
        <v>3000</v>
      </c>
      <c r="L1095" s="28">
        <v>1171.25</v>
      </c>
      <c r="M1095" s="28">
        <v>2100</v>
      </c>
      <c r="N1095" s="29">
        <v>0.15</v>
      </c>
      <c r="O1095" s="28">
        <v>320</v>
      </c>
      <c r="P1095" s="34"/>
      <c r="Q1095" s="31" t="s">
        <v>490</v>
      </c>
    </row>
    <row r="1096" ht="15.75" customHeight="1" spans="1:17">
      <c r="A1096" s="18">
        <v>1089</v>
      </c>
      <c r="B1096" s="32"/>
      <c r="C1096" s="22" t="s">
        <v>4101</v>
      </c>
      <c r="D1096" s="22" t="s">
        <v>2396</v>
      </c>
      <c r="E1096" s="24"/>
      <c r="F1096" s="22"/>
      <c r="G1096" s="24">
        <v>1</v>
      </c>
      <c r="H1096" s="25" t="s">
        <v>551</v>
      </c>
      <c r="I1096" s="26">
        <v>41019</v>
      </c>
      <c r="J1096" s="26">
        <v>41019</v>
      </c>
      <c r="K1096" s="36">
        <v>1200</v>
      </c>
      <c r="L1096" s="28">
        <v>468.5</v>
      </c>
      <c r="M1096" s="28">
        <v>840</v>
      </c>
      <c r="N1096" s="29">
        <v>0.15</v>
      </c>
      <c r="O1096" s="28">
        <v>130</v>
      </c>
      <c r="P1096" s="34"/>
      <c r="Q1096" s="31" t="s">
        <v>490</v>
      </c>
    </row>
    <row r="1097" ht="15.75" customHeight="1" spans="1:17">
      <c r="A1097" s="18">
        <v>1090</v>
      </c>
      <c r="B1097" s="32"/>
      <c r="C1097" s="22" t="s">
        <v>4102</v>
      </c>
      <c r="D1097" s="22" t="s">
        <v>2359</v>
      </c>
      <c r="E1097" s="24"/>
      <c r="F1097" s="22"/>
      <c r="G1097" s="24">
        <v>1</v>
      </c>
      <c r="H1097" s="25" t="s">
        <v>551</v>
      </c>
      <c r="I1097" s="26">
        <v>41070</v>
      </c>
      <c r="J1097" s="26">
        <v>41070</v>
      </c>
      <c r="K1097" s="36">
        <v>79800</v>
      </c>
      <c r="L1097" s="28">
        <v>32418.75</v>
      </c>
      <c r="M1097" s="28">
        <v>72620</v>
      </c>
      <c r="N1097" s="29">
        <v>0.58</v>
      </c>
      <c r="O1097" s="28">
        <v>42120</v>
      </c>
      <c r="P1097" s="34"/>
      <c r="Q1097" s="31" t="s">
        <v>490</v>
      </c>
    </row>
    <row r="1098" ht="15.75" customHeight="1" spans="1:17">
      <c r="A1098" s="18">
        <v>1091</v>
      </c>
      <c r="B1098" s="32"/>
      <c r="C1098" s="22" t="s">
        <v>4103</v>
      </c>
      <c r="D1098" s="22" t="s">
        <v>4104</v>
      </c>
      <c r="E1098" s="24"/>
      <c r="F1098" s="22"/>
      <c r="G1098" s="24">
        <v>1</v>
      </c>
      <c r="H1098" s="25" t="s">
        <v>2353</v>
      </c>
      <c r="I1098" s="26">
        <v>40897</v>
      </c>
      <c r="J1098" s="26">
        <v>40897</v>
      </c>
      <c r="K1098" s="36">
        <v>140300</v>
      </c>
      <c r="L1098" s="28">
        <v>50332.49</v>
      </c>
      <c r="M1098" s="28">
        <v>120660</v>
      </c>
      <c r="N1098" s="29">
        <v>0.48</v>
      </c>
      <c r="O1098" s="28">
        <v>57920</v>
      </c>
      <c r="P1098" s="34"/>
      <c r="Q1098" s="31" t="s">
        <v>490</v>
      </c>
    </row>
    <row r="1099" ht="15.75" customHeight="1" spans="1:17">
      <c r="A1099" s="18">
        <v>1092</v>
      </c>
      <c r="B1099" s="32"/>
      <c r="C1099" s="22" t="s">
        <v>4105</v>
      </c>
      <c r="D1099" s="22" t="s">
        <v>4106</v>
      </c>
      <c r="E1099" s="24"/>
      <c r="F1099" s="22"/>
      <c r="G1099" s="24">
        <v>1</v>
      </c>
      <c r="H1099" s="25" t="s">
        <v>2353</v>
      </c>
      <c r="I1099" s="26">
        <v>40897</v>
      </c>
      <c r="J1099" s="26">
        <v>40897</v>
      </c>
      <c r="K1099" s="36">
        <v>778500</v>
      </c>
      <c r="L1099" s="28">
        <v>279286.47</v>
      </c>
      <c r="M1099" s="28">
        <v>817430</v>
      </c>
      <c r="N1099" s="29">
        <v>0.48</v>
      </c>
      <c r="O1099" s="28">
        <v>392370</v>
      </c>
      <c r="P1099" s="34"/>
      <c r="Q1099" s="31" t="s">
        <v>490</v>
      </c>
    </row>
    <row r="1100" ht="15.75" customHeight="1" spans="1:17">
      <c r="A1100" s="18">
        <v>1093</v>
      </c>
      <c r="B1100" s="32"/>
      <c r="C1100" s="22" t="s">
        <v>4107</v>
      </c>
      <c r="D1100" s="22" t="s">
        <v>4108</v>
      </c>
      <c r="E1100" s="24"/>
      <c r="F1100" s="22"/>
      <c r="G1100" s="24">
        <v>1</v>
      </c>
      <c r="H1100" s="25" t="s">
        <v>2353</v>
      </c>
      <c r="I1100" s="26">
        <v>40897</v>
      </c>
      <c r="J1100" s="26">
        <v>40897</v>
      </c>
      <c r="K1100" s="36">
        <v>2200</v>
      </c>
      <c r="L1100" s="28">
        <v>788.98</v>
      </c>
      <c r="M1100" s="28">
        <v>1870</v>
      </c>
      <c r="N1100" s="29">
        <v>0.15</v>
      </c>
      <c r="O1100" s="28">
        <v>280</v>
      </c>
      <c r="P1100" s="34"/>
      <c r="Q1100" s="31" t="s">
        <v>490</v>
      </c>
    </row>
    <row r="1101" ht="15.75" customHeight="1" spans="1:17">
      <c r="A1101" s="18">
        <v>1094</v>
      </c>
      <c r="B1101" s="32"/>
      <c r="C1101" s="22" t="s">
        <v>4109</v>
      </c>
      <c r="D1101" s="22" t="s">
        <v>4110</v>
      </c>
      <c r="E1101" s="24"/>
      <c r="F1101" s="22"/>
      <c r="G1101" s="24">
        <v>1</v>
      </c>
      <c r="H1101" s="25" t="s">
        <v>2353</v>
      </c>
      <c r="I1101" s="26">
        <v>41023</v>
      </c>
      <c r="J1101" s="26">
        <v>41023</v>
      </c>
      <c r="K1101" s="27">
        <v>124700</v>
      </c>
      <c r="L1101" s="28">
        <v>48684.83</v>
      </c>
      <c r="M1101" s="28">
        <v>109740</v>
      </c>
      <c r="N1101" s="29">
        <v>0.51</v>
      </c>
      <c r="O1101" s="28">
        <v>55970</v>
      </c>
      <c r="P1101" s="34"/>
      <c r="Q1101" s="31" t="s">
        <v>490</v>
      </c>
    </row>
    <row r="1102" ht="15.75" customHeight="1" spans="1:17">
      <c r="A1102" s="18">
        <v>1095</v>
      </c>
      <c r="B1102" s="32"/>
      <c r="C1102" s="22" t="s">
        <v>4111</v>
      </c>
      <c r="D1102" s="22" t="s">
        <v>4112</v>
      </c>
      <c r="E1102" s="24"/>
      <c r="F1102" s="22"/>
      <c r="G1102" s="24">
        <v>1</v>
      </c>
      <c r="H1102" s="25" t="s">
        <v>2353</v>
      </c>
      <c r="I1102" s="26">
        <v>41023</v>
      </c>
      <c r="J1102" s="26">
        <v>41023</v>
      </c>
      <c r="K1102" s="27">
        <v>687500</v>
      </c>
      <c r="L1102" s="28">
        <v>268411.33</v>
      </c>
      <c r="M1102" s="28">
        <v>687500</v>
      </c>
      <c r="N1102" s="29">
        <v>0.51</v>
      </c>
      <c r="O1102" s="28">
        <v>350630</v>
      </c>
      <c r="P1102" s="34"/>
      <c r="Q1102" s="31" t="s">
        <v>490</v>
      </c>
    </row>
    <row r="1103" ht="15.75" customHeight="1" spans="1:17">
      <c r="A1103" s="18">
        <v>1096</v>
      </c>
      <c r="B1103" s="32"/>
      <c r="C1103" s="22" t="s">
        <v>4113</v>
      </c>
      <c r="D1103" s="22" t="s">
        <v>4114</v>
      </c>
      <c r="E1103" s="24"/>
      <c r="F1103" s="22"/>
      <c r="G1103" s="24">
        <v>1</v>
      </c>
      <c r="H1103" s="25" t="s">
        <v>2353</v>
      </c>
      <c r="I1103" s="26">
        <v>41023</v>
      </c>
      <c r="J1103" s="26">
        <v>41023</v>
      </c>
      <c r="K1103" s="27">
        <v>2200</v>
      </c>
      <c r="L1103" s="28">
        <v>858.66</v>
      </c>
      <c r="M1103" s="28">
        <v>1940</v>
      </c>
      <c r="N1103" s="29">
        <v>0.15</v>
      </c>
      <c r="O1103" s="28">
        <v>290</v>
      </c>
      <c r="P1103" s="34"/>
      <c r="Q1103" s="31" t="s">
        <v>490</v>
      </c>
    </row>
    <row r="1104" ht="15.75" customHeight="1" spans="1:17">
      <c r="A1104" s="18">
        <v>1097</v>
      </c>
      <c r="B1104" s="32"/>
      <c r="C1104" s="22" t="s">
        <v>4115</v>
      </c>
      <c r="D1104" s="23" t="s">
        <v>2394</v>
      </c>
      <c r="E1104" s="24"/>
      <c r="F1104" s="23"/>
      <c r="G1104" s="24">
        <v>1</v>
      </c>
      <c r="H1104" s="25" t="s">
        <v>626</v>
      </c>
      <c r="I1104" s="26">
        <v>41944</v>
      </c>
      <c r="J1104" s="26">
        <v>41944</v>
      </c>
      <c r="K1104" s="27">
        <v>70800</v>
      </c>
      <c r="L1104" s="28">
        <v>45017</v>
      </c>
      <c r="M1104" s="28">
        <v>58060</v>
      </c>
      <c r="N1104" s="29">
        <v>0.56</v>
      </c>
      <c r="O1104" s="28">
        <v>32510</v>
      </c>
      <c r="P1104" s="30"/>
      <c r="Q1104" s="31" t="s">
        <v>490</v>
      </c>
    </row>
    <row r="1105" ht="15.75" customHeight="1" spans="1:18">
      <c r="A1105" s="18">
        <v>1098</v>
      </c>
      <c r="B1105" s="32"/>
      <c r="C1105" s="22" t="s">
        <v>4116</v>
      </c>
      <c r="D1105" s="23" t="s">
        <v>2362</v>
      </c>
      <c r="E1105" s="24"/>
      <c r="F1105" s="23"/>
      <c r="G1105" s="24">
        <v>1</v>
      </c>
      <c r="H1105" s="25" t="s">
        <v>551</v>
      </c>
      <c r="I1105" s="26">
        <v>42522</v>
      </c>
      <c r="J1105" s="26">
        <v>42522</v>
      </c>
      <c r="K1105" s="27">
        <v>2200</v>
      </c>
      <c r="L1105" s="28">
        <v>1729.66</v>
      </c>
      <c r="M1105" s="28">
        <v>2000</v>
      </c>
      <c r="N1105" s="29">
        <v>0.72</v>
      </c>
      <c r="O1105" s="28">
        <v>1440</v>
      </c>
      <c r="P1105" s="30"/>
      <c r="Q1105" s="31" t="s">
        <v>490</v>
      </c>
    </row>
    <row r="1106" ht="15.75" customHeight="1" spans="1:18">
      <c r="A1106" s="18">
        <v>1099</v>
      </c>
      <c r="B1106" s="32"/>
      <c r="C1106" s="22" t="s">
        <v>4117</v>
      </c>
      <c r="D1106" s="23" t="s">
        <v>3835</v>
      </c>
      <c r="E1106" s="24"/>
      <c r="F1106" s="23"/>
      <c r="G1106" s="24">
        <v>1</v>
      </c>
      <c r="H1106" s="25" t="s">
        <v>551</v>
      </c>
      <c r="I1106" s="26">
        <v>42036</v>
      </c>
      <c r="J1106" s="26">
        <v>42036</v>
      </c>
      <c r="K1106" s="27">
        <v>93580</v>
      </c>
      <c r="L1106" s="28">
        <v>61723.88</v>
      </c>
      <c r="M1106" s="28">
        <v>86090</v>
      </c>
      <c r="N1106" s="29">
        <v>0.58</v>
      </c>
      <c r="O1106" s="28">
        <v>49930</v>
      </c>
      <c r="P1106" s="30"/>
      <c r="Q1106" s="31" t="s">
        <v>490</v>
      </c>
    </row>
    <row r="1107" ht="15.75" customHeight="1" spans="1:18">
      <c r="A1107" s="18">
        <v>1100</v>
      </c>
      <c r="B1107" s="32"/>
      <c r="C1107" s="22" t="s">
        <v>4118</v>
      </c>
      <c r="D1107" s="23" t="s">
        <v>2506</v>
      </c>
      <c r="E1107" s="24"/>
      <c r="F1107" s="23"/>
      <c r="G1107" s="24">
        <v>1</v>
      </c>
      <c r="H1107" s="25" t="s">
        <v>551</v>
      </c>
      <c r="I1107" s="26">
        <v>40544</v>
      </c>
      <c r="J1107" s="26">
        <v>40544</v>
      </c>
      <c r="K1107" s="27">
        <v>1600</v>
      </c>
      <c r="L1107" s="28">
        <v>434.36</v>
      </c>
      <c r="M1107" s="28">
        <v>1380</v>
      </c>
      <c r="N1107" s="29">
        <v>0.18</v>
      </c>
      <c r="O1107" s="28">
        <v>250</v>
      </c>
      <c r="P1107" s="30"/>
      <c r="Q1107" s="31" t="s">
        <v>490</v>
      </c>
    </row>
    <row r="1108" ht="15.75" customHeight="1" spans="1:18">
      <c r="A1108" s="18">
        <v>1101</v>
      </c>
      <c r="B1108" s="32"/>
      <c r="C1108" s="22" t="s">
        <v>4119</v>
      </c>
      <c r="D1108" s="23" t="s">
        <v>3835</v>
      </c>
      <c r="E1108" s="24"/>
      <c r="F1108" s="23"/>
      <c r="G1108" s="24">
        <v>1</v>
      </c>
      <c r="H1108" s="25" t="s">
        <v>551</v>
      </c>
      <c r="I1108" s="26">
        <v>42125</v>
      </c>
      <c r="J1108" s="26">
        <v>42125</v>
      </c>
      <c r="K1108" s="35">
        <v>89640</v>
      </c>
      <c r="L1108" s="28">
        <v>61254</v>
      </c>
      <c r="M1108" s="28">
        <v>82470</v>
      </c>
      <c r="N1108" s="29">
        <v>0.61</v>
      </c>
      <c r="O1108" s="28">
        <v>50310</v>
      </c>
      <c r="P1108" s="30"/>
      <c r="Q1108" s="31" t="s">
        <v>490</v>
      </c>
    </row>
    <row r="1109" ht="15.75" customHeight="1" spans="1:18">
      <c r="A1109" s="18">
        <v>1102</v>
      </c>
      <c r="B1109" s="32"/>
      <c r="C1109" s="22" t="s">
        <v>4120</v>
      </c>
      <c r="D1109" s="23" t="s">
        <v>2677</v>
      </c>
      <c r="E1109" s="24" t="s">
        <v>2474</v>
      </c>
      <c r="F1109" s="23"/>
      <c r="G1109" s="24">
        <v>1</v>
      </c>
      <c r="H1109" s="25" t="s">
        <v>551</v>
      </c>
      <c r="I1109" s="26">
        <v>43028</v>
      </c>
      <c r="J1109" s="26">
        <v>43028</v>
      </c>
      <c r="K1109" s="27">
        <v>1680</v>
      </c>
      <c r="L1109" s="28">
        <v>1533.7</v>
      </c>
      <c r="M1109" s="28">
        <v>1600</v>
      </c>
      <c r="N1109" s="29">
        <v>0.86</v>
      </c>
      <c r="O1109" s="28">
        <v>1380</v>
      </c>
      <c r="P1109" s="30"/>
      <c r="Q1109" s="31" t="s">
        <v>490</v>
      </c>
    </row>
    <row r="1110" ht="15.75" customHeight="1" spans="1:18">
      <c r="A1110" s="18">
        <v>1103</v>
      </c>
      <c r="B1110" s="32"/>
      <c r="C1110" s="22" t="s">
        <v>4121</v>
      </c>
      <c r="D1110" s="23" t="s">
        <v>2374</v>
      </c>
      <c r="E1110" s="24"/>
      <c r="F1110" s="23"/>
      <c r="G1110" s="24">
        <v>1</v>
      </c>
      <c r="H1110" s="25" t="s">
        <v>551</v>
      </c>
      <c r="I1110" s="26">
        <v>43028</v>
      </c>
      <c r="J1110" s="26">
        <v>43028</v>
      </c>
      <c r="K1110" s="27">
        <v>3900</v>
      </c>
      <c r="L1110" s="28">
        <v>3560.32</v>
      </c>
      <c r="M1110" s="28">
        <v>3710</v>
      </c>
      <c r="N1110" s="29">
        <v>0.86</v>
      </c>
      <c r="O1110" s="28">
        <v>3190</v>
      </c>
      <c r="P1110" s="30"/>
      <c r="Q1110" s="31" t="s">
        <v>490</v>
      </c>
    </row>
    <row r="1111" ht="15.75" customHeight="1" spans="1:18">
      <c r="A1111" s="18">
        <v>1104</v>
      </c>
      <c r="B1111" s="32"/>
      <c r="C1111" s="22" t="s">
        <v>4122</v>
      </c>
      <c r="D1111" s="23" t="s">
        <v>2648</v>
      </c>
      <c r="E1111" s="24"/>
      <c r="F1111" s="23"/>
      <c r="G1111" s="24">
        <v>1</v>
      </c>
      <c r="H1111" s="25" t="s">
        <v>551</v>
      </c>
      <c r="I1111" s="26">
        <v>43251</v>
      </c>
      <c r="J1111" s="26">
        <v>43251</v>
      </c>
      <c r="K1111" s="27">
        <v>5000</v>
      </c>
      <c r="L1111" s="28">
        <v>250</v>
      </c>
      <c r="M1111" s="28">
        <v>5000</v>
      </c>
      <c r="N1111" s="29">
        <v>0.92</v>
      </c>
      <c r="O1111" s="28">
        <v>4600</v>
      </c>
      <c r="P1111" s="30"/>
      <c r="Q1111" s="31" t="s">
        <v>490</v>
      </c>
    </row>
    <row r="1112" ht="15.75" customHeight="1" spans="1:18">
      <c r="A1112" s="18">
        <v>1105</v>
      </c>
      <c r="B1112" s="32"/>
      <c r="C1112" s="22" t="s">
        <v>4123</v>
      </c>
      <c r="D1112" s="23" t="s">
        <v>2648</v>
      </c>
      <c r="E1112" s="24"/>
      <c r="F1112" s="22"/>
      <c r="G1112" s="24">
        <v>1</v>
      </c>
      <c r="H1112" s="25" t="s">
        <v>551</v>
      </c>
      <c r="I1112" s="26">
        <v>43251</v>
      </c>
      <c r="J1112" s="26">
        <v>43251</v>
      </c>
      <c r="K1112" s="27">
        <v>6592</v>
      </c>
      <c r="L1112" s="28">
        <v>329.6</v>
      </c>
      <c r="M1112" s="28">
        <v>6590</v>
      </c>
      <c r="N1112" s="29">
        <v>0.92</v>
      </c>
      <c r="O1112" s="28">
        <v>6060</v>
      </c>
      <c r="P1112" s="30"/>
      <c r="Q1112" s="31" t="s">
        <v>490</v>
      </c>
    </row>
    <row r="1113" ht="15.75" customHeight="1" spans="1:18">
      <c r="A1113" s="18">
        <v>1106</v>
      </c>
      <c r="B1113" s="32"/>
      <c r="C1113" s="22" t="s">
        <v>4124</v>
      </c>
      <c r="D1113" s="23" t="s">
        <v>4125</v>
      </c>
      <c r="E1113" s="24"/>
      <c r="F1113" s="23"/>
      <c r="G1113" s="24">
        <v>1</v>
      </c>
      <c r="H1113" s="25" t="s">
        <v>551</v>
      </c>
      <c r="I1113" s="26">
        <v>43251</v>
      </c>
      <c r="J1113" s="26">
        <v>43251</v>
      </c>
      <c r="K1113" s="27">
        <v>1200</v>
      </c>
      <c r="L1113" s="28">
        <v>60</v>
      </c>
      <c r="M1113" s="28">
        <v>1200</v>
      </c>
      <c r="N1113" s="29">
        <v>0.92</v>
      </c>
      <c r="O1113" s="28">
        <v>1100</v>
      </c>
      <c r="P1113" s="30"/>
      <c r="Q1113" s="31" t="s">
        <v>490</v>
      </c>
    </row>
    <row r="1114" ht="15.75" customHeight="1" spans="1:18">
      <c r="A1114" s="18">
        <v>1107</v>
      </c>
      <c r="B1114" s="32"/>
      <c r="C1114" s="22" t="s">
        <v>4126</v>
      </c>
      <c r="D1114" s="23" t="s">
        <v>2506</v>
      </c>
      <c r="E1114" s="24"/>
      <c r="F1114" s="23"/>
      <c r="G1114" s="24">
        <v>1</v>
      </c>
      <c r="H1114" s="25" t="s">
        <v>551</v>
      </c>
      <c r="I1114" s="26">
        <v>43251</v>
      </c>
      <c r="J1114" s="26">
        <v>43251</v>
      </c>
      <c r="K1114" s="27">
        <v>1250</v>
      </c>
      <c r="L1114" s="28">
        <v>82.12</v>
      </c>
      <c r="M1114" s="28">
        <v>1250</v>
      </c>
      <c r="N1114" s="29">
        <v>0.92</v>
      </c>
      <c r="O1114" s="28">
        <v>1150</v>
      </c>
      <c r="P1114" s="30"/>
      <c r="Q1114" s="31" t="s">
        <v>490</v>
      </c>
    </row>
    <row r="1115" ht="15.75" customHeight="1" spans="1:18">
      <c r="A1115" s="18">
        <v>1108</v>
      </c>
      <c r="B1115" s="32"/>
      <c r="C1115" s="22" t="s">
        <v>4127</v>
      </c>
      <c r="D1115" s="23" t="s">
        <v>4128</v>
      </c>
      <c r="E1115" s="24"/>
      <c r="F1115" s="23"/>
      <c r="G1115" s="24">
        <v>1</v>
      </c>
      <c r="H1115" s="25" t="s">
        <v>551</v>
      </c>
      <c r="I1115" s="26">
        <v>43251</v>
      </c>
      <c r="J1115" s="26">
        <v>43251</v>
      </c>
      <c r="K1115" s="27">
        <v>2150</v>
      </c>
      <c r="L1115" s="28">
        <v>924.56</v>
      </c>
      <c r="M1115" s="28">
        <v>2150</v>
      </c>
      <c r="N1115" s="29">
        <v>0.92</v>
      </c>
      <c r="O1115" s="28">
        <v>1980</v>
      </c>
      <c r="P1115" s="30"/>
      <c r="Q1115" s="31" t="s">
        <v>490</v>
      </c>
    </row>
    <row r="1116" ht="15.75" customHeight="1" spans="1:18">
      <c r="A1116" s="18">
        <v>1109</v>
      </c>
      <c r="B1116" s="32"/>
      <c r="C1116" s="22" t="s">
        <v>4129</v>
      </c>
      <c r="D1116" s="23" t="s">
        <v>2416</v>
      </c>
      <c r="E1116" s="24"/>
      <c r="F1116" s="22"/>
      <c r="G1116" s="24">
        <v>1</v>
      </c>
      <c r="H1116" s="25" t="s">
        <v>551</v>
      </c>
      <c r="I1116" s="26">
        <v>43251</v>
      </c>
      <c r="J1116" s="26">
        <v>43251</v>
      </c>
      <c r="K1116" s="27">
        <v>775</v>
      </c>
      <c r="L1116" s="28">
        <v>597.06</v>
      </c>
      <c r="M1116" s="28">
        <v>780</v>
      </c>
      <c r="N1116" s="29">
        <v>0.9</v>
      </c>
      <c r="O1116" s="28">
        <v>700</v>
      </c>
      <c r="P1116" s="34"/>
      <c r="Q1116" s="31" t="s">
        <v>490</v>
      </c>
    </row>
    <row r="1117" ht="15.75" customHeight="1" spans="1:18">
      <c r="A1117" s="18">
        <v>1110</v>
      </c>
      <c r="B1117" s="32"/>
      <c r="C1117" s="22" t="s">
        <v>4130</v>
      </c>
      <c r="D1117" s="23" t="s">
        <v>2362</v>
      </c>
      <c r="E1117" s="24"/>
      <c r="F1117" s="22"/>
      <c r="G1117" s="24">
        <v>1</v>
      </c>
      <c r="H1117" s="25" t="s">
        <v>551</v>
      </c>
      <c r="I1117" s="26">
        <v>43251</v>
      </c>
      <c r="J1117" s="26">
        <v>43251</v>
      </c>
      <c r="K1117" s="27">
        <v>1600</v>
      </c>
      <c r="L1117" s="28">
        <v>1245.24</v>
      </c>
      <c r="M1117" s="28">
        <v>1600</v>
      </c>
      <c r="N1117" s="29">
        <v>0.92</v>
      </c>
      <c r="O1117" s="28">
        <v>1470</v>
      </c>
      <c r="P1117" s="34"/>
      <c r="Q1117" s="31" t="s">
        <v>490</v>
      </c>
      <c r="R1117" s="37"/>
    </row>
    <row r="1118" ht="15.75" customHeight="1" spans="1:18">
      <c r="A1118" s="18">
        <v>1111</v>
      </c>
      <c r="B1118" s="32"/>
      <c r="C1118" s="22" t="s">
        <v>4131</v>
      </c>
      <c r="D1118" s="23" t="s">
        <v>2399</v>
      </c>
      <c r="E1118" s="24"/>
      <c r="F1118" s="22"/>
      <c r="G1118" s="24">
        <v>1</v>
      </c>
      <c r="H1118" s="25" t="s">
        <v>551</v>
      </c>
      <c r="I1118" s="26">
        <v>43251</v>
      </c>
      <c r="J1118" s="26">
        <v>43251</v>
      </c>
      <c r="K1118" s="35">
        <v>18400</v>
      </c>
      <c r="L1118" s="28">
        <v>17817.32</v>
      </c>
      <c r="M1118" s="28">
        <v>18400</v>
      </c>
      <c r="N1118" s="29">
        <v>0.93</v>
      </c>
      <c r="O1118" s="28">
        <v>17110</v>
      </c>
      <c r="P1118" s="34"/>
      <c r="Q1118" s="31" t="s">
        <v>490</v>
      </c>
    </row>
    <row r="1119" ht="15.75" customHeight="1" spans="1:18">
      <c r="A1119" s="18">
        <v>1112</v>
      </c>
      <c r="B1119" s="32"/>
      <c r="C1119" s="22" t="s">
        <v>4132</v>
      </c>
      <c r="D1119" s="23" t="s">
        <v>4133</v>
      </c>
      <c r="E1119" s="24"/>
      <c r="F1119" s="22"/>
      <c r="G1119" s="24">
        <v>1</v>
      </c>
      <c r="H1119" s="25" t="s">
        <v>551</v>
      </c>
      <c r="I1119" s="26">
        <v>43307</v>
      </c>
      <c r="J1119" s="26">
        <v>43307</v>
      </c>
      <c r="K1119" s="27">
        <v>9300</v>
      </c>
      <c r="L1119" s="28">
        <v>8195.57</v>
      </c>
      <c r="M1119" s="28">
        <v>9300</v>
      </c>
      <c r="N1119" s="29">
        <v>0.93</v>
      </c>
      <c r="O1119" s="28">
        <v>8650</v>
      </c>
      <c r="P1119" s="34"/>
      <c r="Q1119" s="31" t="s">
        <v>490</v>
      </c>
    </row>
    <row r="1120" ht="15.75" customHeight="1" spans="1:18">
      <c r="A1120" s="18">
        <v>1113</v>
      </c>
      <c r="B1120" s="32"/>
      <c r="C1120" s="22" t="s">
        <v>4134</v>
      </c>
      <c r="D1120" s="23" t="s">
        <v>2596</v>
      </c>
      <c r="E1120" s="24"/>
      <c r="F1120" s="22"/>
      <c r="G1120" s="24">
        <v>1</v>
      </c>
      <c r="H1120" s="25" t="s">
        <v>551</v>
      </c>
      <c r="I1120" s="26">
        <v>42369</v>
      </c>
      <c r="J1120" s="26">
        <v>42369</v>
      </c>
      <c r="K1120" s="27">
        <v>1600</v>
      </c>
      <c r="L1120" s="28">
        <v>764.11</v>
      </c>
      <c r="M1120" s="28">
        <v>1520</v>
      </c>
      <c r="N1120" s="29">
        <v>0.73</v>
      </c>
      <c r="O1120" s="28">
        <v>1110</v>
      </c>
      <c r="P1120" s="34"/>
      <c r="Q1120" s="31" t="s">
        <v>490</v>
      </c>
    </row>
    <row r="1121" ht="15.75" customHeight="1" spans="1:17">
      <c r="A1121" s="18">
        <v>1114</v>
      </c>
      <c r="B1121" s="32"/>
      <c r="C1121" s="22" t="s">
        <v>4135</v>
      </c>
      <c r="D1121" s="23" t="s">
        <v>2570</v>
      </c>
      <c r="E1121" s="24"/>
      <c r="F1121" s="22"/>
      <c r="G1121" s="24">
        <v>1</v>
      </c>
      <c r="H1121" s="25" t="s">
        <v>551</v>
      </c>
      <c r="I1121" s="26">
        <v>41379</v>
      </c>
      <c r="J1121" s="26">
        <v>41379</v>
      </c>
      <c r="K1121" s="27">
        <v>4500</v>
      </c>
      <c r="L1121" s="28">
        <v>225</v>
      </c>
      <c r="M1121" s="28">
        <v>4460</v>
      </c>
      <c r="N1121" s="29">
        <v>0.5</v>
      </c>
      <c r="O1121" s="28">
        <v>2230</v>
      </c>
      <c r="P1121" s="34"/>
      <c r="Q1121" s="31" t="s">
        <v>490</v>
      </c>
    </row>
    <row r="1122" ht="15.75" customHeight="1" spans="1:17">
      <c r="A1122" s="18">
        <v>1115</v>
      </c>
      <c r="B1122" s="32"/>
      <c r="C1122" s="22" t="s">
        <v>4136</v>
      </c>
      <c r="D1122" s="23" t="s">
        <v>4137</v>
      </c>
      <c r="E1122" s="24"/>
      <c r="F1122" s="22"/>
      <c r="G1122" s="24">
        <v>1</v>
      </c>
      <c r="H1122" s="25" t="s">
        <v>551</v>
      </c>
      <c r="I1122" s="26">
        <v>42005</v>
      </c>
      <c r="J1122" s="26">
        <v>42005</v>
      </c>
      <c r="K1122" s="27">
        <v>1800</v>
      </c>
      <c r="L1122" s="28">
        <v>546</v>
      </c>
      <c r="M1122" s="28">
        <v>1710</v>
      </c>
      <c r="N1122" s="29">
        <v>0.65</v>
      </c>
      <c r="O1122" s="28">
        <v>1110</v>
      </c>
      <c r="P1122" s="34"/>
      <c r="Q1122" s="31" t="s">
        <v>490</v>
      </c>
    </row>
    <row r="1123" ht="15.75" customHeight="1" spans="1:17">
      <c r="A1123" s="18">
        <v>1116</v>
      </c>
      <c r="B1123" s="32"/>
      <c r="C1123" s="22" t="s">
        <v>4138</v>
      </c>
      <c r="D1123" s="23" t="s">
        <v>4139</v>
      </c>
      <c r="E1123" s="24"/>
      <c r="F1123" s="22"/>
      <c r="G1123" s="24">
        <v>1</v>
      </c>
      <c r="H1123" s="25" t="s">
        <v>551</v>
      </c>
      <c r="I1123" s="26">
        <v>42005</v>
      </c>
      <c r="J1123" s="26">
        <v>42005</v>
      </c>
      <c r="K1123" s="27">
        <v>4500</v>
      </c>
      <c r="L1123" s="28">
        <v>1365</v>
      </c>
      <c r="M1123" s="28">
        <v>4280</v>
      </c>
      <c r="N1123" s="29">
        <v>0.65</v>
      </c>
      <c r="O1123" s="28">
        <v>2780</v>
      </c>
      <c r="P1123" s="34"/>
      <c r="Q1123" s="31" t="s">
        <v>490</v>
      </c>
    </row>
    <row r="1124" ht="15.75" customHeight="1" spans="1:17">
      <c r="A1124" s="18">
        <v>1117</v>
      </c>
      <c r="B1124" s="32"/>
      <c r="C1124" s="22" t="s">
        <v>4140</v>
      </c>
      <c r="D1124" s="23" t="s">
        <v>2394</v>
      </c>
      <c r="E1124" s="24"/>
      <c r="F1124" s="22"/>
      <c r="G1124" s="24">
        <v>1</v>
      </c>
      <c r="H1124" s="25" t="s">
        <v>626</v>
      </c>
      <c r="I1124" s="26">
        <v>42370</v>
      </c>
      <c r="J1124" s="26">
        <v>42370</v>
      </c>
      <c r="K1124" s="27">
        <v>1800</v>
      </c>
      <c r="L1124" s="28">
        <v>888</v>
      </c>
      <c r="M1124" s="28">
        <v>1440</v>
      </c>
      <c r="N1124" s="29">
        <v>0.68</v>
      </c>
      <c r="O1124" s="28">
        <v>980</v>
      </c>
      <c r="P1124" s="34"/>
      <c r="Q1124" s="31" t="s">
        <v>490</v>
      </c>
    </row>
    <row r="1125" ht="15.75" customHeight="1" spans="1:17">
      <c r="A1125" s="18">
        <v>1118</v>
      </c>
      <c r="B1125" s="32"/>
      <c r="C1125" s="22" t="s">
        <v>4141</v>
      </c>
      <c r="D1125" s="23" t="s">
        <v>4024</v>
      </c>
      <c r="E1125" s="24"/>
      <c r="F1125" s="22"/>
      <c r="G1125" s="24">
        <v>1</v>
      </c>
      <c r="H1125" s="25" t="s">
        <v>626</v>
      </c>
      <c r="I1125" s="26">
        <v>42709</v>
      </c>
      <c r="J1125" s="26">
        <v>42709</v>
      </c>
      <c r="K1125" s="27">
        <v>1800</v>
      </c>
      <c r="L1125" s="28">
        <v>1201.5</v>
      </c>
      <c r="M1125" s="28">
        <v>1440</v>
      </c>
      <c r="N1125" s="29">
        <v>0.77</v>
      </c>
      <c r="O1125" s="28">
        <v>1110</v>
      </c>
      <c r="P1125" s="34"/>
      <c r="Q1125" s="31" t="s">
        <v>490</v>
      </c>
    </row>
    <row r="1126" ht="15.75" customHeight="1" spans="1:17">
      <c r="A1126" s="18">
        <v>1119</v>
      </c>
      <c r="B1126" s="32"/>
      <c r="C1126" s="22" t="s">
        <v>4142</v>
      </c>
      <c r="D1126" s="23" t="s">
        <v>4137</v>
      </c>
      <c r="E1126" s="24"/>
      <c r="F1126" s="22"/>
      <c r="G1126" s="24">
        <v>1</v>
      </c>
      <c r="H1126" s="25" t="s">
        <v>551</v>
      </c>
      <c r="I1126" s="26">
        <v>42005</v>
      </c>
      <c r="J1126" s="26">
        <v>42005</v>
      </c>
      <c r="K1126" s="27">
        <v>1800</v>
      </c>
      <c r="L1126" s="28">
        <v>546</v>
      </c>
      <c r="M1126" s="28">
        <v>1710</v>
      </c>
      <c r="N1126" s="29">
        <v>0.65</v>
      </c>
      <c r="O1126" s="28">
        <v>1110</v>
      </c>
      <c r="P1126" s="34"/>
      <c r="Q1126" s="31" t="s">
        <v>490</v>
      </c>
    </row>
    <row r="1127" ht="15.75" customHeight="1" spans="1:17">
      <c r="A1127" s="18">
        <v>1120</v>
      </c>
      <c r="B1127" s="32"/>
      <c r="C1127" s="22" t="s">
        <v>4143</v>
      </c>
      <c r="D1127" s="23" t="s">
        <v>2461</v>
      </c>
      <c r="E1127" s="24"/>
      <c r="F1127" s="22"/>
      <c r="G1127" s="24">
        <v>2</v>
      </c>
      <c r="H1127" s="25" t="s">
        <v>551</v>
      </c>
      <c r="I1127" s="26">
        <v>42095</v>
      </c>
      <c r="J1127" s="26">
        <v>42095</v>
      </c>
      <c r="K1127" s="27">
        <v>11016</v>
      </c>
      <c r="L1127" s="28">
        <v>3864.78</v>
      </c>
      <c r="M1127" s="28">
        <v>10240</v>
      </c>
      <c r="N1127" s="29">
        <v>0.71</v>
      </c>
      <c r="O1127" s="28">
        <v>7270</v>
      </c>
      <c r="P1127" s="34"/>
      <c r="Q1127" s="31" t="s">
        <v>490</v>
      </c>
    </row>
    <row r="1128" ht="15.75" customHeight="1" spans="1:17">
      <c r="A1128" s="18">
        <v>1121</v>
      </c>
      <c r="B1128" s="32"/>
      <c r="C1128" s="22" t="s">
        <v>4144</v>
      </c>
      <c r="D1128" s="23" t="s">
        <v>4145</v>
      </c>
      <c r="E1128" s="24"/>
      <c r="F1128" s="22"/>
      <c r="G1128" s="24">
        <v>1</v>
      </c>
      <c r="H1128" s="25" t="s">
        <v>551</v>
      </c>
      <c r="I1128" s="26">
        <v>42369</v>
      </c>
      <c r="J1128" s="26">
        <v>42369</v>
      </c>
      <c r="K1128" s="27">
        <v>3100</v>
      </c>
      <c r="L1128" s="28">
        <v>1480.36</v>
      </c>
      <c r="M1128" s="28">
        <v>2850</v>
      </c>
      <c r="N1128" s="29">
        <v>0.6</v>
      </c>
      <c r="O1128" s="28">
        <v>1710</v>
      </c>
      <c r="P1128" s="34"/>
      <c r="Q1128" s="31" t="s">
        <v>490</v>
      </c>
    </row>
    <row r="1129" ht="15.75" customHeight="1" spans="1:17">
      <c r="A1129" s="18">
        <v>1122</v>
      </c>
      <c r="B1129" s="32"/>
      <c r="C1129" s="22" t="s">
        <v>4146</v>
      </c>
      <c r="D1129" s="23" t="s">
        <v>2416</v>
      </c>
      <c r="E1129" s="24"/>
      <c r="F1129" s="22"/>
      <c r="G1129" s="24">
        <v>1</v>
      </c>
      <c r="H1129" s="25" t="s">
        <v>551</v>
      </c>
      <c r="I1129" s="26">
        <v>42369</v>
      </c>
      <c r="J1129" s="26">
        <v>42369</v>
      </c>
      <c r="K1129" s="27">
        <v>1540</v>
      </c>
      <c r="L1129" s="28">
        <v>735.46</v>
      </c>
      <c r="M1129" s="28">
        <v>1310</v>
      </c>
      <c r="N1129" s="29">
        <v>0.6</v>
      </c>
      <c r="O1129" s="28">
        <v>790</v>
      </c>
      <c r="P1129" s="34"/>
      <c r="Q1129" s="31" t="s">
        <v>490</v>
      </c>
    </row>
    <row r="1130" ht="15.75" customHeight="1" spans="1:17">
      <c r="A1130" s="18">
        <v>1123</v>
      </c>
      <c r="B1130" s="32"/>
      <c r="C1130" s="22" t="s">
        <v>4147</v>
      </c>
      <c r="D1130" s="22" t="s">
        <v>2777</v>
      </c>
      <c r="E1130" s="24" t="s">
        <v>4028</v>
      </c>
      <c r="F1130" s="22"/>
      <c r="G1130" s="24">
        <v>1</v>
      </c>
      <c r="H1130" s="25" t="s">
        <v>551</v>
      </c>
      <c r="I1130" s="26">
        <v>42491</v>
      </c>
      <c r="J1130" s="26">
        <v>42491</v>
      </c>
      <c r="K1130" s="35">
        <v>1750</v>
      </c>
      <c r="L1130" s="28">
        <v>974.12</v>
      </c>
      <c r="M1130" s="28">
        <v>1690</v>
      </c>
      <c r="N1130" s="29">
        <v>0.76</v>
      </c>
      <c r="O1130" s="28">
        <v>1280</v>
      </c>
      <c r="P1130" s="34"/>
      <c r="Q1130" s="31" t="s">
        <v>490</v>
      </c>
    </row>
    <row r="1131" ht="15.75" customHeight="1" spans="1:17">
      <c r="A1131" s="18">
        <v>1124</v>
      </c>
      <c r="B1131" s="32"/>
      <c r="C1131" s="22" t="s">
        <v>4148</v>
      </c>
      <c r="D1131" s="23" t="s">
        <v>2715</v>
      </c>
      <c r="E1131" s="24"/>
      <c r="F1131" s="22"/>
      <c r="G1131" s="24">
        <v>1</v>
      </c>
      <c r="H1131" s="25" t="s">
        <v>551</v>
      </c>
      <c r="I1131" s="26">
        <v>42522</v>
      </c>
      <c r="J1131" s="26">
        <v>42522</v>
      </c>
      <c r="K1131" s="35">
        <v>1300</v>
      </c>
      <c r="L1131" s="28">
        <v>744.34</v>
      </c>
      <c r="M1131" s="28">
        <v>1260</v>
      </c>
      <c r="N1131" s="29">
        <v>0.77</v>
      </c>
      <c r="O1131" s="28">
        <v>970</v>
      </c>
      <c r="P1131" s="34"/>
      <c r="Q1131" s="31" t="s">
        <v>490</v>
      </c>
    </row>
    <row r="1132" ht="15.75" customHeight="1" spans="1:17">
      <c r="A1132" s="18">
        <v>1125</v>
      </c>
      <c r="B1132" s="32"/>
      <c r="C1132" s="22" t="s">
        <v>4149</v>
      </c>
      <c r="D1132" s="23" t="s">
        <v>4150</v>
      </c>
      <c r="E1132" s="24"/>
      <c r="F1132" s="22"/>
      <c r="G1132" s="24">
        <v>1</v>
      </c>
      <c r="H1132" s="25" t="s">
        <v>2486</v>
      </c>
      <c r="I1132" s="26">
        <v>42992</v>
      </c>
      <c r="J1132" s="26">
        <v>42992</v>
      </c>
      <c r="K1132" s="27">
        <v>9200</v>
      </c>
      <c r="L1132" s="28">
        <v>7451.96</v>
      </c>
      <c r="M1132" s="28">
        <v>8740</v>
      </c>
      <c r="N1132" s="29">
        <v>0.81</v>
      </c>
      <c r="O1132" s="28">
        <v>7080</v>
      </c>
      <c r="P1132" s="34"/>
      <c r="Q1132" s="31" t="s">
        <v>490</v>
      </c>
    </row>
    <row r="1133" ht="15.75" customHeight="1" spans="1:17">
      <c r="A1133" s="18">
        <v>1126</v>
      </c>
      <c r="B1133" s="32"/>
      <c r="C1133" s="22" t="s">
        <v>4151</v>
      </c>
      <c r="D1133" s="23" t="s">
        <v>2416</v>
      </c>
      <c r="E1133" s="24"/>
      <c r="F1133" s="22"/>
      <c r="G1133" s="24">
        <v>1</v>
      </c>
      <c r="H1133" s="25" t="s">
        <v>551</v>
      </c>
      <c r="I1133" s="26">
        <v>43033</v>
      </c>
      <c r="J1133" s="26">
        <v>43033</v>
      </c>
      <c r="K1133" s="27">
        <v>1650</v>
      </c>
      <c r="L1133" s="28">
        <v>1362.57</v>
      </c>
      <c r="M1133" s="28">
        <v>1570</v>
      </c>
      <c r="N1133" s="29">
        <v>0.83</v>
      </c>
      <c r="O1133" s="28">
        <v>1300</v>
      </c>
      <c r="P1133" s="34"/>
      <c r="Q1133" s="31" t="s">
        <v>490</v>
      </c>
    </row>
    <row r="1134" ht="15.75" customHeight="1" spans="1:17">
      <c r="A1134" s="18">
        <v>1127</v>
      </c>
      <c r="B1134" s="32"/>
      <c r="C1134" s="22" t="s">
        <v>4152</v>
      </c>
      <c r="D1134" s="23" t="s">
        <v>4153</v>
      </c>
      <c r="E1134" s="24"/>
      <c r="F1134" s="22"/>
      <c r="G1134" s="24">
        <v>1</v>
      </c>
      <c r="H1134" s="25" t="s">
        <v>551</v>
      </c>
      <c r="I1134" s="26">
        <v>43209</v>
      </c>
      <c r="J1134" s="26">
        <v>43209</v>
      </c>
      <c r="K1134" s="27">
        <v>7800</v>
      </c>
      <c r="L1134" s="28">
        <v>7182.5</v>
      </c>
      <c r="M1134" s="28">
        <v>7800</v>
      </c>
      <c r="N1134" s="29">
        <v>0.91</v>
      </c>
      <c r="O1134" s="28">
        <v>7100</v>
      </c>
      <c r="P1134" s="34"/>
      <c r="Q1134" s="31" t="s">
        <v>490</v>
      </c>
    </row>
    <row r="1135" ht="15.75" customHeight="1" spans="1:17">
      <c r="A1135" s="18">
        <v>1128</v>
      </c>
      <c r="B1135" s="32"/>
      <c r="C1135" s="22" t="s">
        <v>4154</v>
      </c>
      <c r="D1135" s="23" t="s">
        <v>4155</v>
      </c>
      <c r="E1135" s="24"/>
      <c r="F1135" s="22"/>
      <c r="G1135" s="24">
        <v>1</v>
      </c>
      <c r="H1135" s="25" t="s">
        <v>551</v>
      </c>
      <c r="I1135" s="26">
        <v>43257</v>
      </c>
      <c r="J1135" s="26">
        <v>43257</v>
      </c>
      <c r="K1135" s="27">
        <v>4600</v>
      </c>
      <c r="L1135" s="28">
        <v>4381.51</v>
      </c>
      <c r="M1135" s="28">
        <v>4600</v>
      </c>
      <c r="N1135" s="29">
        <v>0.92</v>
      </c>
      <c r="O1135" s="28">
        <v>4230</v>
      </c>
      <c r="P1135" s="34"/>
      <c r="Q1135" s="31" t="s">
        <v>490</v>
      </c>
    </row>
    <row r="1136" ht="15.75" customHeight="1" spans="1:17">
      <c r="A1136" s="18">
        <v>1129</v>
      </c>
      <c r="B1136" s="32"/>
      <c r="C1136" s="22" t="s">
        <v>4156</v>
      </c>
      <c r="D1136" s="23" t="s">
        <v>4155</v>
      </c>
      <c r="E1136" s="24"/>
      <c r="F1136" s="22"/>
      <c r="G1136" s="24">
        <v>2</v>
      </c>
      <c r="H1136" s="25" t="s">
        <v>551</v>
      </c>
      <c r="I1136" s="26">
        <v>43257</v>
      </c>
      <c r="J1136" s="26">
        <v>43257</v>
      </c>
      <c r="K1136" s="36">
        <v>7220</v>
      </c>
      <c r="L1136" s="28">
        <v>6877.04</v>
      </c>
      <c r="M1136" s="28">
        <v>7220</v>
      </c>
      <c r="N1136" s="29">
        <v>0.92</v>
      </c>
      <c r="O1136" s="28">
        <v>6640</v>
      </c>
      <c r="P1136" s="34"/>
      <c r="Q1136" s="31" t="s">
        <v>490</v>
      </c>
    </row>
    <row r="1137" ht="15.75" customHeight="1" spans="1:17">
      <c r="A1137" s="18">
        <v>1130</v>
      </c>
      <c r="B1137" s="32"/>
      <c r="C1137" s="22" t="s">
        <v>4157</v>
      </c>
      <c r="D1137" s="22" t="s">
        <v>4155</v>
      </c>
      <c r="E1137" s="24"/>
      <c r="F1137" s="22"/>
      <c r="G1137" s="24">
        <v>1</v>
      </c>
      <c r="H1137" s="25" t="s">
        <v>551</v>
      </c>
      <c r="I1137" s="26">
        <v>43257</v>
      </c>
      <c r="J1137" s="26">
        <v>43257</v>
      </c>
      <c r="K1137" s="36">
        <v>6194</v>
      </c>
      <c r="L1137" s="28">
        <v>5899.79</v>
      </c>
      <c r="M1137" s="28">
        <v>6190</v>
      </c>
      <c r="N1137" s="29">
        <v>0.92</v>
      </c>
      <c r="O1137" s="28">
        <v>5690</v>
      </c>
      <c r="P1137" s="34"/>
      <c r="Q1137" s="31" t="s">
        <v>490</v>
      </c>
    </row>
    <row r="1138" ht="15.75" customHeight="1" spans="1:17">
      <c r="A1138" s="18">
        <v>1131</v>
      </c>
      <c r="B1138" s="32"/>
      <c r="C1138" s="22" t="s">
        <v>4158</v>
      </c>
      <c r="D1138" s="23" t="s">
        <v>4159</v>
      </c>
      <c r="E1138" s="24"/>
      <c r="F1138" s="23" t="s">
        <v>3243</v>
      </c>
      <c r="G1138" s="24">
        <v>1</v>
      </c>
      <c r="H1138" s="25" t="s">
        <v>551</v>
      </c>
      <c r="I1138" s="26">
        <v>43299</v>
      </c>
      <c r="J1138" s="26">
        <v>43299</v>
      </c>
      <c r="K1138" s="36">
        <v>2500</v>
      </c>
      <c r="L1138" s="28">
        <v>2420.84</v>
      </c>
      <c r="M1138" s="28">
        <v>2500</v>
      </c>
      <c r="N1138" s="29">
        <v>0.93</v>
      </c>
      <c r="O1138" s="28">
        <v>2330</v>
      </c>
      <c r="P1138" s="34"/>
      <c r="Q1138" s="31" t="s">
        <v>490</v>
      </c>
    </row>
    <row r="1139" ht="15.75" customHeight="1" spans="1:17">
      <c r="A1139" s="18">
        <v>1132</v>
      </c>
      <c r="B1139" s="32"/>
      <c r="C1139" s="22" t="s">
        <v>4160</v>
      </c>
      <c r="D1139" s="23" t="s">
        <v>4161</v>
      </c>
      <c r="E1139" s="24"/>
      <c r="F1139" s="22" t="s">
        <v>3248</v>
      </c>
      <c r="G1139" s="24">
        <v>2</v>
      </c>
      <c r="H1139" s="25" t="s">
        <v>551</v>
      </c>
      <c r="I1139" s="26">
        <v>43299</v>
      </c>
      <c r="J1139" s="26">
        <v>43299</v>
      </c>
      <c r="K1139" s="36">
        <v>4260</v>
      </c>
      <c r="L1139" s="28">
        <v>4125.1</v>
      </c>
      <c r="M1139" s="28">
        <v>4260</v>
      </c>
      <c r="N1139" s="29">
        <v>0.93</v>
      </c>
      <c r="O1139" s="28">
        <v>3960</v>
      </c>
      <c r="P1139" s="34"/>
      <c r="Q1139" s="31" t="s">
        <v>490</v>
      </c>
    </row>
    <row r="1140" ht="15.75" customHeight="1" spans="1:17">
      <c r="A1140" s="18">
        <v>1133</v>
      </c>
      <c r="B1140" s="32"/>
      <c r="C1140" s="22" t="s">
        <v>4162</v>
      </c>
      <c r="D1140" s="22" t="s">
        <v>2698</v>
      </c>
      <c r="E1140" s="24"/>
      <c r="F1140" s="22" t="s">
        <v>4163</v>
      </c>
      <c r="G1140" s="24">
        <v>1</v>
      </c>
      <c r="H1140" s="25" t="s">
        <v>551</v>
      </c>
      <c r="I1140" s="26">
        <v>43299</v>
      </c>
      <c r="J1140" s="26">
        <v>43299</v>
      </c>
      <c r="K1140" s="36">
        <v>2500</v>
      </c>
      <c r="L1140" s="28">
        <v>2420.84</v>
      </c>
      <c r="M1140" s="28">
        <v>2500</v>
      </c>
      <c r="N1140" s="29">
        <v>0.96</v>
      </c>
      <c r="O1140" s="28">
        <v>2400</v>
      </c>
      <c r="P1140" s="34"/>
      <c r="Q1140" s="31" t="s">
        <v>490</v>
      </c>
    </row>
    <row r="1141" ht="15.75" customHeight="1" spans="1:17">
      <c r="A1141" s="18">
        <v>1134</v>
      </c>
      <c r="B1141" s="32"/>
      <c r="C1141" s="22" t="s">
        <v>4164</v>
      </c>
      <c r="D1141" s="22" t="s">
        <v>3527</v>
      </c>
      <c r="E1141" s="24"/>
      <c r="F1141" s="22" t="s">
        <v>2459</v>
      </c>
      <c r="G1141" s="24">
        <v>2</v>
      </c>
      <c r="H1141" s="25" t="s">
        <v>551</v>
      </c>
      <c r="I1141" s="26">
        <v>43307</v>
      </c>
      <c r="J1141" s="26">
        <v>43307</v>
      </c>
      <c r="K1141" s="27">
        <v>3100</v>
      </c>
      <c r="L1141" s="28">
        <v>2707.36</v>
      </c>
      <c r="M1141" s="28">
        <v>3100</v>
      </c>
      <c r="N1141" s="29">
        <v>0.91</v>
      </c>
      <c r="O1141" s="28">
        <v>2820</v>
      </c>
      <c r="P1141" s="34"/>
      <c r="Q1141" s="31" t="s">
        <v>490</v>
      </c>
    </row>
    <row r="1142" ht="15.75" customHeight="1" spans="1:17">
      <c r="A1142" s="18">
        <v>1135</v>
      </c>
      <c r="B1142" s="32"/>
      <c r="C1142" s="22" t="s">
        <v>4165</v>
      </c>
      <c r="D1142" s="22" t="s">
        <v>3527</v>
      </c>
      <c r="E1142" s="24"/>
      <c r="F1142" s="22" t="s">
        <v>2459</v>
      </c>
      <c r="G1142" s="24">
        <v>6</v>
      </c>
      <c r="H1142" s="25" t="s">
        <v>551</v>
      </c>
      <c r="I1142" s="26">
        <v>43329</v>
      </c>
      <c r="J1142" s="26">
        <v>43329</v>
      </c>
      <c r="K1142" s="27">
        <v>22572</v>
      </c>
      <c r="L1142" s="28">
        <v>22214.61</v>
      </c>
      <c r="M1142" s="28">
        <v>22570</v>
      </c>
      <c r="N1142" s="29">
        <v>0.93</v>
      </c>
      <c r="O1142" s="28">
        <v>20990</v>
      </c>
      <c r="P1142" s="34"/>
      <c r="Q1142" s="31" t="s">
        <v>490</v>
      </c>
    </row>
    <row r="1143" ht="15.75" customHeight="1" spans="1:17">
      <c r="A1143" s="18">
        <v>1136</v>
      </c>
      <c r="B1143" s="32"/>
      <c r="C1143" s="22" t="s">
        <v>4166</v>
      </c>
      <c r="D1143" s="23" t="s">
        <v>4167</v>
      </c>
      <c r="E1143" s="24"/>
      <c r="F1143" s="22"/>
      <c r="G1143" s="24">
        <v>1</v>
      </c>
      <c r="H1143" s="25" t="s">
        <v>551</v>
      </c>
      <c r="I1143" s="26">
        <v>43372</v>
      </c>
      <c r="J1143" s="26">
        <v>43372</v>
      </c>
      <c r="K1143" s="27">
        <v>2500</v>
      </c>
      <c r="L1143" s="28">
        <v>2500</v>
      </c>
      <c r="M1143" s="28">
        <v>2500</v>
      </c>
      <c r="N1143" s="29">
        <v>0.95</v>
      </c>
      <c r="O1143" s="28">
        <v>2380</v>
      </c>
      <c r="P1143" s="34"/>
      <c r="Q1143" s="31" t="s">
        <v>490</v>
      </c>
    </row>
    <row r="1144" ht="15.75" customHeight="1" spans="1:17">
      <c r="A1144" s="18">
        <v>1137</v>
      </c>
      <c r="B1144" s="32"/>
      <c r="C1144" s="22" t="s">
        <v>4168</v>
      </c>
      <c r="D1144" s="22" t="s">
        <v>2566</v>
      </c>
      <c r="E1144" s="22"/>
      <c r="F1144" s="22"/>
      <c r="G1144" s="24">
        <v>1</v>
      </c>
      <c r="H1144" s="25" t="s">
        <v>551</v>
      </c>
      <c r="I1144" s="26">
        <v>43373</v>
      </c>
      <c r="J1144" s="26">
        <v>43373</v>
      </c>
      <c r="K1144" s="27">
        <v>1960</v>
      </c>
      <c r="L1144" s="28">
        <v>1960</v>
      </c>
      <c r="M1144" s="28">
        <v>1960</v>
      </c>
      <c r="N1144" s="29">
        <v>0.96</v>
      </c>
      <c r="O1144" s="28">
        <v>1880</v>
      </c>
      <c r="P1144" s="34"/>
      <c r="Q1144" s="31" t="s">
        <v>490</v>
      </c>
    </row>
    <row r="1145" ht="15.75" customHeight="1" spans="1:17">
      <c r="A1145" s="18">
        <v>1138</v>
      </c>
      <c r="B1145" s="32"/>
      <c r="C1145" s="22" t="s">
        <v>4169</v>
      </c>
      <c r="D1145" s="22" t="s">
        <v>2596</v>
      </c>
      <c r="E1145" s="22"/>
      <c r="F1145" s="22"/>
      <c r="G1145" s="24">
        <v>2</v>
      </c>
      <c r="H1145" s="25" t="s">
        <v>551</v>
      </c>
      <c r="I1145" s="26">
        <v>43341</v>
      </c>
      <c r="J1145" s="26">
        <v>43341</v>
      </c>
      <c r="K1145" s="27">
        <v>4182</v>
      </c>
      <c r="L1145" s="28">
        <v>4115.78</v>
      </c>
      <c r="M1145" s="28">
        <v>4180</v>
      </c>
      <c r="N1145" s="29">
        <v>0.95</v>
      </c>
      <c r="O1145" s="28">
        <v>3970</v>
      </c>
      <c r="P1145" s="34"/>
      <c r="Q1145" s="31" t="s">
        <v>490</v>
      </c>
    </row>
    <row r="1146" ht="15.75" customHeight="1" spans="1:17">
      <c r="A1146" s="18">
        <v>1139</v>
      </c>
      <c r="B1146" s="32"/>
      <c r="C1146" s="22" t="s">
        <v>4170</v>
      </c>
      <c r="D1146" s="22" t="s">
        <v>2713</v>
      </c>
      <c r="E1146" s="22"/>
      <c r="F1146" s="22"/>
      <c r="G1146" s="24">
        <v>1</v>
      </c>
      <c r="H1146" s="25" t="s">
        <v>551</v>
      </c>
      <c r="I1146" s="26">
        <v>40026</v>
      </c>
      <c r="J1146" s="26">
        <v>40026</v>
      </c>
      <c r="K1146" s="27">
        <v>2300</v>
      </c>
      <c r="L1146" s="28">
        <v>115</v>
      </c>
      <c r="M1146" s="28">
        <v>2230</v>
      </c>
      <c r="N1146" s="29">
        <v>0.19</v>
      </c>
      <c r="O1146" s="28">
        <v>420</v>
      </c>
      <c r="P1146" s="34"/>
      <c r="Q1146" s="31" t="s">
        <v>490</v>
      </c>
    </row>
    <row r="1147" ht="15.75" customHeight="1" spans="1:17">
      <c r="A1147" s="18">
        <v>1140</v>
      </c>
      <c r="B1147" s="32"/>
      <c r="C1147" s="22" t="s">
        <v>4171</v>
      </c>
      <c r="D1147" s="22" t="s">
        <v>2402</v>
      </c>
      <c r="E1147" s="22"/>
      <c r="F1147" s="22"/>
      <c r="G1147" s="24">
        <v>1</v>
      </c>
      <c r="H1147" s="25" t="s">
        <v>551</v>
      </c>
      <c r="I1147" s="26">
        <v>40027</v>
      </c>
      <c r="J1147" s="26">
        <v>40027</v>
      </c>
      <c r="K1147" s="27">
        <v>1700</v>
      </c>
      <c r="L1147" s="28">
        <v>85</v>
      </c>
      <c r="M1147" s="28">
        <v>1330</v>
      </c>
      <c r="N1147" s="29">
        <v>0.15</v>
      </c>
      <c r="O1147" s="28">
        <v>200</v>
      </c>
      <c r="P1147" s="34"/>
      <c r="Q1147" s="31" t="s">
        <v>490</v>
      </c>
    </row>
    <row r="1148" ht="15.75" customHeight="1" spans="1:17">
      <c r="A1148" s="18">
        <v>1141</v>
      </c>
      <c r="B1148" s="32"/>
      <c r="C1148" s="22" t="s">
        <v>4172</v>
      </c>
      <c r="D1148" s="22" t="s">
        <v>4173</v>
      </c>
      <c r="E1148" s="22"/>
      <c r="F1148" s="22"/>
      <c r="G1148" s="24">
        <v>1</v>
      </c>
      <c r="H1148" s="25" t="s">
        <v>551</v>
      </c>
      <c r="I1148" s="26">
        <v>40028</v>
      </c>
      <c r="J1148" s="26">
        <v>40028</v>
      </c>
      <c r="K1148" s="27">
        <v>1500</v>
      </c>
      <c r="L1148" s="28">
        <v>75</v>
      </c>
      <c r="M1148" s="28">
        <v>1250</v>
      </c>
      <c r="N1148" s="29">
        <v>0.15</v>
      </c>
      <c r="O1148" s="28">
        <v>190</v>
      </c>
      <c r="P1148" s="34"/>
      <c r="Q1148" s="31" t="s">
        <v>490</v>
      </c>
    </row>
    <row r="1149" ht="15.75" customHeight="1" spans="1:17">
      <c r="A1149" s="18">
        <v>1142</v>
      </c>
      <c r="B1149" s="32"/>
      <c r="C1149" s="22" t="s">
        <v>4174</v>
      </c>
      <c r="D1149" s="22" t="s">
        <v>4175</v>
      </c>
      <c r="E1149" s="22"/>
      <c r="F1149" s="22"/>
      <c r="G1149" s="24">
        <v>1</v>
      </c>
      <c r="H1149" s="25" t="s">
        <v>551</v>
      </c>
      <c r="I1149" s="26">
        <v>40029</v>
      </c>
      <c r="J1149" s="26">
        <v>40029</v>
      </c>
      <c r="K1149" s="27">
        <v>1700</v>
      </c>
      <c r="L1149" s="28">
        <v>85</v>
      </c>
      <c r="M1149" s="28">
        <v>1330</v>
      </c>
      <c r="N1149" s="29">
        <v>0.15</v>
      </c>
      <c r="O1149" s="28">
        <v>200</v>
      </c>
      <c r="P1149" s="34"/>
      <c r="Q1149" s="31" t="s">
        <v>490</v>
      </c>
    </row>
    <row r="1150" ht="15.75" customHeight="1" spans="1:17">
      <c r="A1150" s="18">
        <v>1143</v>
      </c>
      <c r="B1150" s="32"/>
      <c r="C1150" s="22" t="s">
        <v>4176</v>
      </c>
      <c r="D1150" s="22" t="s">
        <v>4177</v>
      </c>
      <c r="E1150" s="22"/>
      <c r="F1150" s="22"/>
      <c r="G1150" s="24">
        <v>1</v>
      </c>
      <c r="H1150" s="25" t="s">
        <v>551</v>
      </c>
      <c r="I1150" s="26">
        <v>40030</v>
      </c>
      <c r="J1150" s="26">
        <v>40030</v>
      </c>
      <c r="K1150" s="27">
        <v>1500</v>
      </c>
      <c r="L1150" s="28">
        <v>75</v>
      </c>
      <c r="M1150" s="28">
        <v>1170</v>
      </c>
      <c r="N1150" s="29">
        <v>0.15</v>
      </c>
      <c r="O1150" s="28">
        <v>180</v>
      </c>
      <c r="P1150" s="34"/>
      <c r="Q1150" s="31" t="s">
        <v>490</v>
      </c>
    </row>
    <row r="1151" ht="15.75" customHeight="1" spans="1:17">
      <c r="A1151" s="18">
        <v>1144</v>
      </c>
      <c r="B1151" s="32"/>
      <c r="C1151" s="22" t="s">
        <v>4178</v>
      </c>
      <c r="D1151" s="22" t="s">
        <v>4179</v>
      </c>
      <c r="E1151" s="22"/>
      <c r="F1151" s="22"/>
      <c r="G1151" s="24">
        <v>1</v>
      </c>
      <c r="H1151" s="25" t="s">
        <v>551</v>
      </c>
      <c r="I1151" s="26">
        <v>40031</v>
      </c>
      <c r="J1151" s="26">
        <v>40031</v>
      </c>
      <c r="K1151" s="27">
        <v>2200</v>
      </c>
      <c r="L1151" s="28">
        <v>110</v>
      </c>
      <c r="M1151" s="28">
        <v>2130</v>
      </c>
      <c r="N1151" s="29">
        <v>0.19</v>
      </c>
      <c r="O1151" s="28">
        <v>400</v>
      </c>
      <c r="P1151" s="34"/>
      <c r="Q1151" s="31" t="s">
        <v>490</v>
      </c>
    </row>
    <row r="1152" ht="15.75" customHeight="1" spans="1:17">
      <c r="A1152" s="18">
        <v>1145</v>
      </c>
      <c r="B1152" s="32"/>
      <c r="C1152" s="22" t="s">
        <v>4180</v>
      </c>
      <c r="D1152" s="22" t="s">
        <v>4181</v>
      </c>
      <c r="E1152" s="22"/>
      <c r="F1152" s="22"/>
      <c r="G1152" s="24">
        <v>1</v>
      </c>
      <c r="H1152" s="25" t="s">
        <v>551</v>
      </c>
      <c r="I1152" s="26">
        <v>42321</v>
      </c>
      <c r="J1152" s="26">
        <v>42321</v>
      </c>
      <c r="K1152" s="27">
        <v>2750</v>
      </c>
      <c r="L1152" s="28">
        <v>1269.64</v>
      </c>
      <c r="M1152" s="28">
        <v>2530</v>
      </c>
      <c r="N1152" s="29">
        <v>0.66</v>
      </c>
      <c r="O1152" s="28">
        <v>1670</v>
      </c>
      <c r="P1152" s="34"/>
      <c r="Q1152" s="31" t="s">
        <v>490</v>
      </c>
    </row>
    <row r="1153" ht="15.75" customHeight="1" spans="1:17">
      <c r="A1153" s="18">
        <v>1146</v>
      </c>
      <c r="B1153" s="32"/>
      <c r="C1153" s="22" t="s">
        <v>4182</v>
      </c>
      <c r="D1153" s="22" t="s">
        <v>2713</v>
      </c>
      <c r="E1153" s="22"/>
      <c r="F1153" s="22"/>
      <c r="G1153" s="24">
        <v>1</v>
      </c>
      <c r="H1153" s="25" t="s">
        <v>551</v>
      </c>
      <c r="I1153" s="26">
        <v>42370</v>
      </c>
      <c r="J1153" s="26">
        <v>42370</v>
      </c>
      <c r="K1153" s="36">
        <v>5000</v>
      </c>
      <c r="L1153" s="28">
        <v>2466.56</v>
      </c>
      <c r="M1153" s="28">
        <v>4850</v>
      </c>
      <c r="N1153" s="29">
        <v>0.73</v>
      </c>
      <c r="O1153" s="28">
        <v>3540</v>
      </c>
      <c r="P1153" s="34"/>
      <c r="Q1153" s="31" t="s">
        <v>490</v>
      </c>
    </row>
    <row r="1154" ht="15.75" customHeight="1" spans="1:17">
      <c r="A1154" s="18">
        <v>1147</v>
      </c>
      <c r="B1154" s="32"/>
      <c r="C1154" s="22" t="s">
        <v>4183</v>
      </c>
      <c r="D1154" s="22" t="s">
        <v>4184</v>
      </c>
      <c r="E1154" s="22"/>
      <c r="F1154" s="22"/>
      <c r="G1154" s="24">
        <v>1</v>
      </c>
      <c r="H1154" s="25" t="s">
        <v>551</v>
      </c>
      <c r="I1154" s="26">
        <v>41821</v>
      </c>
      <c r="J1154" s="26">
        <v>41821</v>
      </c>
      <c r="K1154" s="36">
        <v>1300</v>
      </c>
      <c r="L1154" s="28">
        <v>271</v>
      </c>
      <c r="M1154" s="28">
        <v>1300</v>
      </c>
      <c r="N1154" s="29">
        <v>0.6</v>
      </c>
      <c r="O1154" s="28">
        <v>780</v>
      </c>
      <c r="P1154" s="34"/>
      <c r="Q1154" s="31" t="s">
        <v>490</v>
      </c>
    </row>
    <row r="1155" ht="15.75" customHeight="1" spans="1:17">
      <c r="A1155" s="18">
        <v>1148</v>
      </c>
      <c r="B1155" s="32"/>
      <c r="C1155" s="22" t="s">
        <v>4185</v>
      </c>
      <c r="D1155" s="22" t="s">
        <v>1983</v>
      </c>
      <c r="E1155" s="22"/>
      <c r="F1155" s="22"/>
      <c r="G1155" s="24">
        <v>1</v>
      </c>
      <c r="H1155" s="25" t="s">
        <v>626</v>
      </c>
      <c r="I1155" s="26">
        <v>42709</v>
      </c>
      <c r="J1155" s="26">
        <v>42709</v>
      </c>
      <c r="K1155" s="36">
        <v>9300</v>
      </c>
      <c r="L1155" s="28">
        <v>6207.75</v>
      </c>
      <c r="M1155" s="28">
        <v>8370</v>
      </c>
      <c r="N1155" s="29">
        <v>0.71</v>
      </c>
      <c r="O1155" s="28">
        <v>5940</v>
      </c>
      <c r="P1155" s="34"/>
      <c r="Q1155" s="31" t="s">
        <v>490</v>
      </c>
    </row>
    <row r="1156" ht="15.75" customHeight="1" spans="1:17">
      <c r="A1156" s="18">
        <v>1149</v>
      </c>
      <c r="B1156" s="32"/>
      <c r="C1156" s="22" t="s">
        <v>4186</v>
      </c>
      <c r="D1156" s="22" t="s">
        <v>4187</v>
      </c>
      <c r="E1156" s="22"/>
      <c r="F1156" s="22"/>
      <c r="G1156" s="24">
        <v>1</v>
      </c>
      <c r="H1156" s="25" t="s">
        <v>551</v>
      </c>
      <c r="I1156" s="26">
        <v>43307</v>
      </c>
      <c r="J1156" s="26">
        <v>43307</v>
      </c>
      <c r="K1156" s="36">
        <v>1300</v>
      </c>
      <c r="L1156" s="28">
        <v>878.11</v>
      </c>
      <c r="M1156" s="28">
        <v>1300</v>
      </c>
      <c r="N1156" s="29">
        <v>0.94</v>
      </c>
      <c r="O1156" s="28">
        <v>1220</v>
      </c>
      <c r="P1156" s="34"/>
      <c r="Q1156" s="31" t="s">
        <v>490</v>
      </c>
    </row>
    <row r="1157" ht="15.75" customHeight="1" spans="1:17">
      <c r="A1157" s="18">
        <v>1150</v>
      </c>
      <c r="B1157" s="32"/>
      <c r="C1157" s="22" t="s">
        <v>4188</v>
      </c>
      <c r="D1157" s="22" t="s">
        <v>4189</v>
      </c>
      <c r="E1157" s="22"/>
      <c r="F1157" s="22"/>
      <c r="G1157" s="24">
        <v>1</v>
      </c>
      <c r="H1157" s="25" t="s">
        <v>551</v>
      </c>
      <c r="I1157" s="26">
        <v>43307</v>
      </c>
      <c r="J1157" s="26">
        <v>43307</v>
      </c>
      <c r="K1157" s="36">
        <v>20000</v>
      </c>
      <c r="L1157" s="28">
        <v>13983.46</v>
      </c>
      <c r="M1157" s="28">
        <v>20000</v>
      </c>
      <c r="N1157" s="29">
        <v>0.94</v>
      </c>
      <c r="O1157" s="28">
        <v>18800</v>
      </c>
      <c r="P1157" s="34"/>
      <c r="Q1157" s="31" t="s">
        <v>490</v>
      </c>
    </row>
    <row r="1158" ht="15.75" customHeight="1" spans="1:17">
      <c r="A1158" s="18">
        <v>1151</v>
      </c>
      <c r="B1158" s="32"/>
      <c r="C1158" s="22" t="s">
        <v>4190</v>
      </c>
      <c r="D1158" s="22" t="s">
        <v>4191</v>
      </c>
      <c r="E1158" s="22"/>
      <c r="F1158" s="22"/>
      <c r="G1158" s="24">
        <v>1</v>
      </c>
      <c r="H1158" s="25" t="s">
        <v>551</v>
      </c>
      <c r="I1158" s="26">
        <v>43307</v>
      </c>
      <c r="J1158" s="26">
        <v>43307</v>
      </c>
      <c r="K1158" s="27">
        <v>2000</v>
      </c>
      <c r="L1158" s="28">
        <v>1556.76</v>
      </c>
      <c r="M1158" s="28">
        <v>2000</v>
      </c>
      <c r="N1158" s="29">
        <v>0.94</v>
      </c>
      <c r="O1158" s="28">
        <v>1880</v>
      </c>
      <c r="P1158" s="34"/>
      <c r="Q1158" s="31" t="s">
        <v>490</v>
      </c>
    </row>
    <row r="1159" ht="15.75" customHeight="1" spans="1:17">
      <c r="A1159" s="18">
        <v>1152</v>
      </c>
      <c r="B1159" s="32"/>
      <c r="C1159" s="22" t="s">
        <v>4192</v>
      </c>
      <c r="D1159" s="22" t="s">
        <v>2566</v>
      </c>
      <c r="E1159" s="22" t="s">
        <v>2567</v>
      </c>
      <c r="F1159" s="22" t="s">
        <v>2568</v>
      </c>
      <c r="G1159" s="24">
        <v>1</v>
      </c>
      <c r="H1159" s="25" t="s">
        <v>551</v>
      </c>
      <c r="I1159" s="26">
        <v>43307</v>
      </c>
      <c r="J1159" s="26">
        <v>43307</v>
      </c>
      <c r="K1159" s="27">
        <v>1960</v>
      </c>
      <c r="L1159" s="28">
        <v>1742.72</v>
      </c>
      <c r="M1159" s="28">
        <v>1960</v>
      </c>
      <c r="N1159" s="29">
        <v>0.94</v>
      </c>
      <c r="O1159" s="28">
        <v>1840</v>
      </c>
      <c r="P1159" s="34"/>
      <c r="Q1159" s="31" t="s">
        <v>490</v>
      </c>
    </row>
    <row r="1160" ht="15.75" customHeight="1" spans="1:17">
      <c r="A1160" s="18">
        <v>1153</v>
      </c>
      <c r="B1160" s="32"/>
      <c r="C1160" s="22" t="s">
        <v>4193</v>
      </c>
      <c r="D1160" s="22" t="s">
        <v>2713</v>
      </c>
      <c r="E1160" s="22"/>
      <c r="F1160" s="22"/>
      <c r="G1160" s="24">
        <v>1</v>
      </c>
      <c r="H1160" s="25" t="s">
        <v>551</v>
      </c>
      <c r="I1160" s="26">
        <v>43307</v>
      </c>
      <c r="J1160" s="26">
        <v>43307</v>
      </c>
      <c r="K1160" s="27">
        <v>5000</v>
      </c>
      <c r="L1160" s="28">
        <v>3773.02</v>
      </c>
      <c r="M1160" s="28">
        <v>5000</v>
      </c>
      <c r="N1160" s="29">
        <v>0.94</v>
      </c>
      <c r="O1160" s="28">
        <v>4700</v>
      </c>
      <c r="P1160" s="34"/>
      <c r="Q1160" s="31" t="s">
        <v>490</v>
      </c>
    </row>
    <row r="1161" ht="15.75" customHeight="1" spans="1:17">
      <c r="A1161" s="18">
        <v>1154</v>
      </c>
      <c r="B1161" s="32"/>
      <c r="C1161" s="22" t="s">
        <v>4194</v>
      </c>
      <c r="D1161" s="22" t="s">
        <v>4195</v>
      </c>
      <c r="E1161" s="22"/>
      <c r="F1161" s="22"/>
      <c r="G1161" s="24">
        <v>1</v>
      </c>
      <c r="H1161" s="25" t="s">
        <v>2498</v>
      </c>
      <c r="I1161" s="26">
        <v>41730</v>
      </c>
      <c r="J1161" s="26">
        <v>41730</v>
      </c>
      <c r="K1161" s="27">
        <v>9900</v>
      </c>
      <c r="L1161" s="28">
        <v>1592.25</v>
      </c>
      <c r="M1161" s="28">
        <v>8710</v>
      </c>
      <c r="N1161" s="29">
        <v>0.17</v>
      </c>
      <c r="O1161" s="28">
        <v>1480</v>
      </c>
      <c r="P1161" s="34"/>
      <c r="Q1161" s="31" t="s">
        <v>490</v>
      </c>
    </row>
    <row r="1162" ht="15.75" customHeight="1" spans="1:17">
      <c r="A1162" s="18">
        <v>1155</v>
      </c>
      <c r="B1162" s="32"/>
      <c r="C1162" s="22" t="s">
        <v>4196</v>
      </c>
      <c r="D1162" s="22" t="s">
        <v>2517</v>
      </c>
      <c r="E1162" s="22"/>
      <c r="F1162" s="22"/>
      <c r="G1162" s="24">
        <v>1</v>
      </c>
      <c r="H1162" s="25" t="s">
        <v>2498</v>
      </c>
      <c r="I1162" s="26">
        <v>43209</v>
      </c>
      <c r="J1162" s="26">
        <v>43209</v>
      </c>
      <c r="K1162" s="27">
        <v>8300</v>
      </c>
      <c r="L1162" s="28">
        <v>7642.9</v>
      </c>
      <c r="M1162" s="28">
        <v>8300</v>
      </c>
      <c r="N1162" s="29">
        <v>0.85</v>
      </c>
      <c r="O1162" s="28">
        <v>7060</v>
      </c>
      <c r="P1162" s="34"/>
      <c r="Q1162" s="31" t="s">
        <v>490</v>
      </c>
    </row>
    <row r="1163" ht="15.75" customHeight="1" spans="1:17">
      <c r="A1163" s="18">
        <v>1156</v>
      </c>
      <c r="B1163" s="32"/>
      <c r="C1163" s="22" t="s">
        <v>4197</v>
      </c>
      <c r="D1163" s="22" t="s">
        <v>3302</v>
      </c>
      <c r="E1163" s="22"/>
      <c r="F1163" s="22"/>
      <c r="G1163" s="24">
        <v>1</v>
      </c>
      <c r="H1163" s="25" t="s">
        <v>2498</v>
      </c>
      <c r="I1163" s="26">
        <v>43280</v>
      </c>
      <c r="J1163" s="26">
        <v>43280</v>
      </c>
      <c r="K1163" s="27">
        <v>3000</v>
      </c>
      <c r="L1163" s="28">
        <v>2857.5</v>
      </c>
      <c r="M1163" s="28">
        <v>3000</v>
      </c>
      <c r="N1163" s="29">
        <v>0.87</v>
      </c>
      <c r="O1163" s="28">
        <v>2610</v>
      </c>
      <c r="P1163" s="34"/>
      <c r="Q1163" s="31" t="s">
        <v>490</v>
      </c>
    </row>
    <row r="1164" ht="15.75" customHeight="1" spans="1:17">
      <c r="A1164" s="18">
        <v>1157</v>
      </c>
      <c r="B1164" s="32"/>
      <c r="C1164" s="22" t="s">
        <v>4198</v>
      </c>
      <c r="D1164" s="22" t="s">
        <v>2517</v>
      </c>
      <c r="E1164" s="22"/>
      <c r="F1164" s="22"/>
      <c r="G1164" s="24">
        <v>1</v>
      </c>
      <c r="H1164" s="25" t="s">
        <v>2498</v>
      </c>
      <c r="I1164" s="26">
        <v>43306</v>
      </c>
      <c r="J1164" s="26">
        <v>43306</v>
      </c>
      <c r="K1164" s="27">
        <v>8500</v>
      </c>
      <c r="L1164" s="28">
        <v>8230.84</v>
      </c>
      <c r="M1164" s="28">
        <v>8500</v>
      </c>
      <c r="N1164" s="29">
        <v>0.88</v>
      </c>
      <c r="O1164" s="28">
        <v>7480</v>
      </c>
      <c r="P1164" s="34"/>
      <c r="Q1164" s="31" t="s">
        <v>490</v>
      </c>
    </row>
    <row r="1165" ht="15.75" customHeight="1" spans="1:17">
      <c r="A1165" s="18">
        <v>1158</v>
      </c>
      <c r="B1165" s="32"/>
      <c r="C1165" s="22" t="s">
        <v>4199</v>
      </c>
      <c r="D1165" s="23" t="s">
        <v>4200</v>
      </c>
      <c r="E1165" s="22"/>
      <c r="F1165" s="22"/>
      <c r="G1165" s="24">
        <v>1</v>
      </c>
      <c r="H1165" s="25" t="s">
        <v>626</v>
      </c>
      <c r="I1165" s="26">
        <v>41487</v>
      </c>
      <c r="J1165" s="26">
        <v>41487</v>
      </c>
      <c r="K1165" s="27">
        <v>3160</v>
      </c>
      <c r="L1165" s="28">
        <v>158</v>
      </c>
      <c r="M1165" s="28">
        <v>2780</v>
      </c>
      <c r="N1165" s="29">
        <v>0.64</v>
      </c>
      <c r="O1165" s="28">
        <v>1780</v>
      </c>
      <c r="P1165" s="34"/>
      <c r="Q1165" s="31" t="s">
        <v>490</v>
      </c>
    </row>
    <row r="1166" ht="15.75" customHeight="1" spans="1:17">
      <c r="A1166" s="18">
        <v>1159</v>
      </c>
      <c r="B1166" s="32"/>
      <c r="C1166" s="22" t="s">
        <v>4201</v>
      </c>
      <c r="D1166" s="22" t="s">
        <v>2362</v>
      </c>
      <c r="E1166" s="22"/>
      <c r="F1166" s="22"/>
      <c r="G1166" s="24">
        <v>1</v>
      </c>
      <c r="H1166" s="25" t="s">
        <v>551</v>
      </c>
      <c r="I1166" s="26">
        <v>41548</v>
      </c>
      <c r="J1166" s="26">
        <v>41548</v>
      </c>
      <c r="K1166" s="27">
        <v>3200</v>
      </c>
      <c r="L1166" s="28">
        <v>210.47</v>
      </c>
      <c r="M1166" s="28">
        <v>2880</v>
      </c>
      <c r="N1166" s="29">
        <v>0.45</v>
      </c>
      <c r="O1166" s="28">
        <v>1300</v>
      </c>
      <c r="P1166" s="34"/>
      <c r="Q1166" s="31" t="s">
        <v>490</v>
      </c>
    </row>
    <row r="1167" ht="15.75" customHeight="1" spans="1:17">
      <c r="A1167" s="18">
        <v>1160</v>
      </c>
      <c r="B1167" s="32"/>
      <c r="C1167" s="22" t="s">
        <v>4202</v>
      </c>
      <c r="D1167" s="22" t="s">
        <v>2939</v>
      </c>
      <c r="E1167" s="24"/>
      <c r="F1167" s="23"/>
      <c r="G1167" s="24">
        <v>1</v>
      </c>
      <c r="H1167" s="25" t="s">
        <v>2353</v>
      </c>
      <c r="I1167" s="26">
        <v>42490</v>
      </c>
      <c r="J1167" s="26">
        <v>42490</v>
      </c>
      <c r="K1167" s="27">
        <v>4967.82</v>
      </c>
      <c r="L1167" s="28">
        <v>2686.68</v>
      </c>
      <c r="M1167" s="28">
        <v>4720</v>
      </c>
      <c r="N1167" s="29">
        <v>0.79</v>
      </c>
      <c r="O1167" s="28">
        <v>3730</v>
      </c>
      <c r="P1167" s="34"/>
      <c r="Q1167" s="31" t="s">
        <v>490</v>
      </c>
    </row>
    <row r="1168" ht="15.75" customHeight="1" spans="1:17">
      <c r="A1168" s="18">
        <v>1161</v>
      </c>
      <c r="B1168" s="32"/>
      <c r="C1168" s="22" t="s">
        <v>4203</v>
      </c>
      <c r="D1168" s="22" t="s">
        <v>2666</v>
      </c>
      <c r="E1168" s="24"/>
      <c r="F1168" s="22"/>
      <c r="G1168" s="24">
        <v>1</v>
      </c>
      <c r="H1168" s="25" t="s">
        <v>626</v>
      </c>
      <c r="I1168" s="26">
        <v>42553</v>
      </c>
      <c r="J1168" s="26">
        <v>42553</v>
      </c>
      <c r="K1168" s="27">
        <v>34377</v>
      </c>
      <c r="L1168" s="28">
        <v>20225.2</v>
      </c>
      <c r="M1168" s="28">
        <v>31970</v>
      </c>
      <c r="N1168" s="29">
        <v>0.81</v>
      </c>
      <c r="O1168" s="28">
        <v>25900</v>
      </c>
      <c r="P1168" s="34"/>
      <c r="Q1168" s="31" t="s">
        <v>490</v>
      </c>
    </row>
    <row r="1169" ht="15.75" customHeight="1" spans="1:17">
      <c r="A1169" s="18">
        <v>1162</v>
      </c>
      <c r="B1169" s="32"/>
      <c r="C1169" s="22" t="s">
        <v>4204</v>
      </c>
      <c r="D1169" s="22" t="s">
        <v>4205</v>
      </c>
      <c r="E1169" s="24"/>
      <c r="F1169" s="22"/>
      <c r="G1169" s="24">
        <v>1</v>
      </c>
      <c r="H1169" s="25" t="s">
        <v>2353</v>
      </c>
      <c r="I1169" s="26">
        <v>42590</v>
      </c>
      <c r="J1169" s="26">
        <v>42590</v>
      </c>
      <c r="K1169" s="27">
        <v>37904</v>
      </c>
      <c r="L1169" s="28">
        <v>22900.25</v>
      </c>
      <c r="M1169" s="28">
        <v>39040</v>
      </c>
      <c r="N1169" s="29">
        <v>0.81</v>
      </c>
      <c r="O1169" s="28">
        <v>31620</v>
      </c>
      <c r="P1169" s="34"/>
      <c r="Q1169" s="31" t="s">
        <v>490</v>
      </c>
    </row>
    <row r="1170" ht="15.75" customHeight="1" spans="1:17">
      <c r="A1170" s="18">
        <v>1163</v>
      </c>
      <c r="B1170" s="32"/>
      <c r="C1170" s="22" t="s">
        <v>4206</v>
      </c>
      <c r="D1170" s="22" t="s">
        <v>2527</v>
      </c>
      <c r="E1170" s="24"/>
      <c r="F1170" s="22"/>
      <c r="G1170" s="24">
        <v>148</v>
      </c>
      <c r="H1170" s="25" t="s">
        <v>626</v>
      </c>
      <c r="I1170" s="26">
        <v>42590</v>
      </c>
      <c r="J1170" s="26">
        <v>42590</v>
      </c>
      <c r="K1170" s="36">
        <v>8140</v>
      </c>
      <c r="L1170" s="28">
        <v>4918</v>
      </c>
      <c r="M1170" s="28">
        <v>7730</v>
      </c>
      <c r="N1170" s="29">
        <v>0.74</v>
      </c>
      <c r="O1170" s="28">
        <v>5720</v>
      </c>
      <c r="P1170" s="34"/>
      <c r="Q1170" s="31" t="s">
        <v>490</v>
      </c>
    </row>
    <row r="1171" ht="15.75" customHeight="1" spans="1:17">
      <c r="A1171" s="18">
        <v>1164</v>
      </c>
      <c r="B1171" s="32"/>
      <c r="C1171" s="22" t="s">
        <v>4207</v>
      </c>
      <c r="D1171" s="22" t="s">
        <v>3542</v>
      </c>
      <c r="E1171" s="24"/>
      <c r="F1171" s="22"/>
      <c r="G1171" s="24">
        <v>1</v>
      </c>
      <c r="H1171" s="25" t="s">
        <v>2353</v>
      </c>
      <c r="I1171" s="26">
        <v>42252</v>
      </c>
      <c r="J1171" s="26">
        <v>42252</v>
      </c>
      <c r="K1171" s="36">
        <v>48000</v>
      </c>
      <c r="L1171" s="28">
        <v>20640</v>
      </c>
      <c r="M1171" s="28">
        <v>44640</v>
      </c>
      <c r="N1171" s="29">
        <v>0.64</v>
      </c>
      <c r="O1171" s="28">
        <v>28570</v>
      </c>
      <c r="P1171" s="34"/>
      <c r="Q1171" s="31" t="s">
        <v>490</v>
      </c>
    </row>
    <row r="1172" ht="15.75" customHeight="1" spans="1:17">
      <c r="A1172" s="18">
        <v>1165</v>
      </c>
      <c r="B1172" s="32"/>
      <c r="C1172" s="22" t="s">
        <v>4208</v>
      </c>
      <c r="D1172" s="22" t="s">
        <v>4209</v>
      </c>
      <c r="E1172" s="24"/>
      <c r="F1172" s="22"/>
      <c r="G1172" s="24">
        <v>1</v>
      </c>
      <c r="H1172" s="25" t="s">
        <v>626</v>
      </c>
      <c r="I1172" s="26">
        <v>42709</v>
      </c>
      <c r="J1172" s="26">
        <v>42709</v>
      </c>
      <c r="K1172" s="36">
        <v>6000</v>
      </c>
      <c r="L1172" s="28">
        <v>4005</v>
      </c>
      <c r="M1172" s="28">
        <v>6960</v>
      </c>
      <c r="N1172" s="29">
        <v>0.86</v>
      </c>
      <c r="O1172" s="28">
        <v>5990</v>
      </c>
      <c r="P1172" s="34"/>
      <c r="Q1172" s="31" t="s">
        <v>490</v>
      </c>
    </row>
    <row r="1173" ht="15.75" customHeight="1" spans="1:17">
      <c r="A1173" s="18">
        <v>1166</v>
      </c>
      <c r="B1173" s="32"/>
      <c r="C1173" s="22" t="s">
        <v>4210</v>
      </c>
      <c r="D1173" s="22" t="s">
        <v>1983</v>
      </c>
      <c r="E1173" s="24"/>
      <c r="F1173" s="22"/>
      <c r="G1173" s="24">
        <v>1</v>
      </c>
      <c r="H1173" s="25" t="s">
        <v>626</v>
      </c>
      <c r="I1173" s="26">
        <v>42998</v>
      </c>
      <c r="J1173" s="26">
        <v>42998</v>
      </c>
      <c r="K1173" s="36">
        <v>8645</v>
      </c>
      <c r="L1173" s="28">
        <v>7002.44</v>
      </c>
      <c r="M1173" s="28">
        <v>8210</v>
      </c>
      <c r="N1173" s="29">
        <v>0.81</v>
      </c>
      <c r="O1173" s="28">
        <v>6650</v>
      </c>
      <c r="P1173" s="34"/>
      <c r="Q1173" s="31" t="s">
        <v>490</v>
      </c>
    </row>
    <row r="1174" ht="15.75" customHeight="1" spans="1:17">
      <c r="A1174" s="18">
        <v>1167</v>
      </c>
      <c r="B1174" s="32"/>
      <c r="C1174" s="22" t="s">
        <v>4211</v>
      </c>
      <c r="D1174" s="22" t="s">
        <v>2939</v>
      </c>
      <c r="E1174" s="24"/>
      <c r="F1174" s="22"/>
      <c r="G1174" s="24">
        <v>500</v>
      </c>
      <c r="H1174" s="25" t="s">
        <v>2981</v>
      </c>
      <c r="I1174" s="26">
        <v>42522</v>
      </c>
      <c r="J1174" s="26">
        <v>42522</v>
      </c>
      <c r="K1174" s="36">
        <v>20000</v>
      </c>
      <c r="L1174" s="28">
        <v>11449.91</v>
      </c>
      <c r="M1174" s="28">
        <v>19000</v>
      </c>
      <c r="N1174" s="29">
        <v>0.8</v>
      </c>
      <c r="O1174" s="28">
        <v>15200</v>
      </c>
      <c r="P1174" s="34"/>
      <c r="Q1174" s="31" t="s">
        <v>490</v>
      </c>
    </row>
    <row r="1175" ht="15.75" customHeight="1" spans="1:17">
      <c r="A1175" s="18">
        <v>1168</v>
      </c>
      <c r="B1175" s="32"/>
      <c r="C1175" s="22" t="s">
        <v>4212</v>
      </c>
      <c r="D1175" s="22" t="s">
        <v>2426</v>
      </c>
      <c r="E1175" s="24"/>
      <c r="F1175" s="22"/>
      <c r="G1175" s="24">
        <v>2</v>
      </c>
      <c r="H1175" s="25" t="s">
        <v>551</v>
      </c>
      <c r="I1175" s="26">
        <v>42850</v>
      </c>
      <c r="J1175" s="26">
        <v>42850</v>
      </c>
      <c r="K1175" s="27">
        <v>6200</v>
      </c>
      <c r="L1175" s="28">
        <v>4531.11</v>
      </c>
      <c r="M1175" s="28">
        <v>5890</v>
      </c>
      <c r="N1175" s="29">
        <v>0.76</v>
      </c>
      <c r="O1175" s="28">
        <v>4480</v>
      </c>
      <c r="P1175" s="34"/>
      <c r="Q1175" s="31" t="s">
        <v>490</v>
      </c>
    </row>
    <row r="1176" ht="15.75" customHeight="1" spans="1:17">
      <c r="A1176" s="18">
        <v>1169</v>
      </c>
      <c r="B1176" s="32"/>
      <c r="C1176" s="22" t="s">
        <v>4213</v>
      </c>
      <c r="D1176" s="22" t="s">
        <v>4214</v>
      </c>
      <c r="E1176" s="24" t="s">
        <v>2429</v>
      </c>
      <c r="F1176" s="22"/>
      <c r="G1176" s="24">
        <v>1</v>
      </c>
      <c r="H1176" s="25" t="s">
        <v>551</v>
      </c>
      <c r="I1176" s="26">
        <v>42850</v>
      </c>
      <c r="J1176" s="26">
        <v>42850</v>
      </c>
      <c r="K1176" s="27">
        <v>2800</v>
      </c>
      <c r="L1176" s="28">
        <v>2046.39</v>
      </c>
      <c r="M1176" s="28">
        <v>2800</v>
      </c>
      <c r="N1176" s="29">
        <v>0.84</v>
      </c>
      <c r="O1176" s="28">
        <v>2350</v>
      </c>
      <c r="P1176" s="34"/>
      <c r="Q1176" s="31" t="s">
        <v>490</v>
      </c>
    </row>
    <row r="1177" ht="15.75" customHeight="1" spans="1:17">
      <c r="A1177" s="18">
        <v>1170</v>
      </c>
      <c r="B1177" s="32"/>
      <c r="C1177" s="22" t="s">
        <v>4215</v>
      </c>
      <c r="D1177" s="22" t="s">
        <v>4216</v>
      </c>
      <c r="E1177" s="24"/>
      <c r="F1177" s="22"/>
      <c r="G1177" s="24">
        <v>1</v>
      </c>
      <c r="H1177" s="25" t="s">
        <v>626</v>
      </c>
      <c r="I1177" s="26">
        <v>43069</v>
      </c>
      <c r="J1177" s="26">
        <v>43069</v>
      </c>
      <c r="K1177" s="27">
        <v>28377</v>
      </c>
      <c r="L1177" s="28">
        <v>23884</v>
      </c>
      <c r="M1177" s="28">
        <v>26960</v>
      </c>
      <c r="N1177" s="29">
        <v>0.92</v>
      </c>
      <c r="O1177" s="28">
        <v>24800</v>
      </c>
      <c r="P1177" s="34"/>
      <c r="Q1177" s="31" t="s">
        <v>490</v>
      </c>
    </row>
    <row r="1178" ht="15.75" customHeight="1" spans="1:17">
      <c r="A1178" s="18">
        <v>1171</v>
      </c>
      <c r="B1178" s="32"/>
      <c r="C1178" s="22" t="s">
        <v>4217</v>
      </c>
      <c r="D1178" s="22" t="s">
        <v>4218</v>
      </c>
      <c r="E1178" s="24"/>
      <c r="F1178" s="22"/>
      <c r="G1178" s="24">
        <v>1</v>
      </c>
      <c r="H1178" s="25" t="s">
        <v>551</v>
      </c>
      <c r="I1178" s="26">
        <v>42618</v>
      </c>
      <c r="J1178" s="26">
        <v>42618</v>
      </c>
      <c r="K1178" s="27">
        <v>2200</v>
      </c>
      <c r="L1178" s="28">
        <v>1364.08</v>
      </c>
      <c r="M1178" s="28">
        <v>2000</v>
      </c>
      <c r="N1178" s="29">
        <v>0.74</v>
      </c>
      <c r="O1178" s="28">
        <v>1480</v>
      </c>
      <c r="P1178" s="34"/>
      <c r="Q1178" s="31" t="s">
        <v>490</v>
      </c>
    </row>
    <row r="1179" ht="15.75" customHeight="1" spans="1:17">
      <c r="A1179" s="18">
        <v>1172</v>
      </c>
      <c r="B1179" s="32"/>
      <c r="C1179" s="22" t="s">
        <v>4219</v>
      </c>
      <c r="D1179" s="22" t="s">
        <v>1392</v>
      </c>
      <c r="E1179" s="24"/>
      <c r="F1179" s="22"/>
      <c r="G1179" s="24">
        <v>1</v>
      </c>
      <c r="H1179" s="25" t="s">
        <v>551</v>
      </c>
      <c r="I1179" s="26">
        <v>43089</v>
      </c>
      <c r="J1179" s="26">
        <v>43089</v>
      </c>
      <c r="K1179" s="27">
        <v>32300</v>
      </c>
      <c r="L1179" s="28">
        <v>27697.22</v>
      </c>
      <c r="M1179" s="28">
        <v>30690</v>
      </c>
      <c r="N1179" s="29">
        <v>0.92</v>
      </c>
      <c r="O1179" s="28">
        <v>28230</v>
      </c>
      <c r="P1179" s="34"/>
      <c r="Q1179" s="31" t="s">
        <v>490</v>
      </c>
    </row>
    <row r="1180" ht="15.75" customHeight="1" spans="1:17">
      <c r="A1180" s="18">
        <v>1173</v>
      </c>
      <c r="B1180" s="32"/>
      <c r="C1180" s="22" t="s">
        <v>4220</v>
      </c>
      <c r="D1180" s="22" t="s">
        <v>3842</v>
      </c>
      <c r="E1180" s="24"/>
      <c r="F1180" s="22"/>
      <c r="G1180" s="24">
        <v>2</v>
      </c>
      <c r="H1180" s="25" t="s">
        <v>551</v>
      </c>
      <c r="I1180" s="26">
        <v>43089</v>
      </c>
      <c r="J1180" s="26">
        <v>43089</v>
      </c>
      <c r="K1180" s="27">
        <v>4600</v>
      </c>
      <c r="L1180" s="28">
        <v>3944.53</v>
      </c>
      <c r="M1180" s="28">
        <v>4370</v>
      </c>
      <c r="N1180" s="29">
        <v>0.89</v>
      </c>
      <c r="O1180" s="28">
        <v>3890</v>
      </c>
      <c r="P1180" s="34"/>
      <c r="Q1180" s="31" t="s">
        <v>490</v>
      </c>
    </row>
    <row r="1181" ht="15.75" customHeight="1" spans="1:17">
      <c r="A1181" s="18">
        <v>1174</v>
      </c>
      <c r="B1181" s="32"/>
      <c r="C1181" s="22" t="s">
        <v>4221</v>
      </c>
      <c r="D1181" s="22" t="s">
        <v>4222</v>
      </c>
      <c r="E1181" s="24"/>
      <c r="F1181" s="22"/>
      <c r="G1181" s="24">
        <v>200</v>
      </c>
      <c r="H1181" s="25" t="s">
        <v>626</v>
      </c>
      <c r="I1181" s="26">
        <v>43089</v>
      </c>
      <c r="J1181" s="26">
        <v>43089</v>
      </c>
      <c r="K1181" s="27">
        <v>7399.93</v>
      </c>
      <c r="L1181" s="28">
        <v>6345.4</v>
      </c>
      <c r="M1181" s="28">
        <v>7200</v>
      </c>
      <c r="N1181" s="29">
        <v>0.87</v>
      </c>
      <c r="O1181" s="28">
        <v>6260</v>
      </c>
      <c r="P1181" s="34"/>
      <c r="Q1181" s="31" t="s">
        <v>490</v>
      </c>
    </row>
    <row r="1182" ht="15.75" customHeight="1" spans="1:17">
      <c r="A1182" s="18">
        <v>1175</v>
      </c>
      <c r="B1182" s="32"/>
      <c r="C1182" s="22" t="s">
        <v>4223</v>
      </c>
      <c r="D1182" s="22" t="s">
        <v>2362</v>
      </c>
      <c r="E1182" s="24"/>
      <c r="F1182" s="22"/>
      <c r="G1182" s="24">
        <v>2</v>
      </c>
      <c r="H1182" s="25" t="s">
        <v>551</v>
      </c>
      <c r="I1182" s="26">
        <v>43131</v>
      </c>
      <c r="J1182" s="26">
        <v>43131</v>
      </c>
      <c r="K1182" s="27">
        <v>9402</v>
      </c>
      <c r="L1182" s="28">
        <v>8211.04</v>
      </c>
      <c r="M1182" s="28">
        <v>9400</v>
      </c>
      <c r="N1182" s="29">
        <v>0.88</v>
      </c>
      <c r="O1182" s="28">
        <v>8270</v>
      </c>
      <c r="P1182" s="34"/>
      <c r="Q1182" s="31" t="s">
        <v>490</v>
      </c>
    </row>
    <row r="1183" ht="15.75" customHeight="1" spans="1:17">
      <c r="A1183" s="18">
        <v>1176</v>
      </c>
      <c r="B1183" s="32"/>
      <c r="C1183" s="22" t="s">
        <v>4224</v>
      </c>
      <c r="D1183" s="22" t="s">
        <v>2461</v>
      </c>
      <c r="E1183" s="24"/>
      <c r="F1183" s="22"/>
      <c r="G1183" s="24">
        <v>2</v>
      </c>
      <c r="H1183" s="25" t="s">
        <v>551</v>
      </c>
      <c r="I1183" s="26">
        <v>43159</v>
      </c>
      <c r="J1183" s="26">
        <v>43159</v>
      </c>
      <c r="K1183" s="36">
        <v>14400</v>
      </c>
      <c r="L1183" s="28">
        <v>12804</v>
      </c>
      <c r="M1183" s="28">
        <v>14400</v>
      </c>
      <c r="N1183" s="29">
        <v>0.92</v>
      </c>
      <c r="O1183" s="28">
        <v>13250</v>
      </c>
      <c r="P1183" s="34"/>
      <c r="Q1183" s="31" t="s">
        <v>490</v>
      </c>
    </row>
    <row r="1184" ht="15.75" customHeight="1" spans="1:17">
      <c r="A1184" s="18">
        <v>1177</v>
      </c>
      <c r="B1184" s="32"/>
      <c r="C1184" s="22" t="s">
        <v>4225</v>
      </c>
      <c r="D1184" s="22" t="s">
        <v>2469</v>
      </c>
      <c r="E1184" s="24" t="s">
        <v>4226</v>
      </c>
      <c r="F1184" s="22"/>
      <c r="G1184" s="24">
        <v>9</v>
      </c>
      <c r="H1184" s="25" t="s">
        <v>551</v>
      </c>
      <c r="I1184" s="26">
        <v>43214</v>
      </c>
      <c r="J1184" s="26">
        <v>43214</v>
      </c>
      <c r="K1184" s="36">
        <v>82800</v>
      </c>
      <c r="L1184" s="28">
        <v>76245</v>
      </c>
      <c r="M1184" s="28">
        <v>82800</v>
      </c>
      <c r="N1184" s="29">
        <v>0.94</v>
      </c>
      <c r="O1184" s="28">
        <v>77830</v>
      </c>
      <c r="P1184" s="34"/>
      <c r="Q1184" s="31" t="s">
        <v>490</v>
      </c>
    </row>
    <row r="1185" ht="15.75" customHeight="1" spans="1:17">
      <c r="A1185" s="18">
        <v>1178</v>
      </c>
      <c r="B1185" s="38"/>
      <c r="C1185" s="22" t="s">
        <v>4227</v>
      </c>
      <c r="D1185" s="22" t="s">
        <v>4228</v>
      </c>
      <c r="E1185" s="24"/>
      <c r="F1185" s="22"/>
      <c r="G1185" s="24">
        <v>4</v>
      </c>
      <c r="H1185" s="25" t="s">
        <v>2767</v>
      </c>
      <c r="I1185" s="26">
        <v>43305</v>
      </c>
      <c r="J1185" s="26">
        <v>43305</v>
      </c>
      <c r="K1185" s="36">
        <v>11317</v>
      </c>
      <c r="L1185" s="28">
        <v>10958.62</v>
      </c>
      <c r="M1185" s="28">
        <v>11320</v>
      </c>
      <c r="N1185" s="29">
        <v>0.96</v>
      </c>
      <c r="O1185" s="28">
        <v>10870</v>
      </c>
      <c r="P1185" s="34"/>
      <c r="Q1185" s="31" t="s">
        <v>490</v>
      </c>
    </row>
    <row r="1186" ht="15.75" customHeight="1" spans="1:17">
      <c r="A1186" s="18">
        <v>1179</v>
      </c>
      <c r="B1186" s="18"/>
      <c r="C1186" s="22"/>
      <c r="D1186" s="48" t="s">
        <v>2207</v>
      </c>
      <c r="E1186" s="24"/>
      <c r="F1186" s="22"/>
      <c r="G1186" s="24"/>
      <c r="H1186" s="25"/>
      <c r="I1186" s="26"/>
      <c r="J1186" s="26"/>
      <c r="K1186" s="40">
        <f>SUM(K1072:K1185)</f>
        <v>4004343.91</v>
      </c>
      <c r="L1186" s="41">
        <f>SUM(L1072:L1185)</f>
        <v>2054645.59</v>
      </c>
      <c r="M1186" s="41">
        <f>SUM(M1072:M1185)</f>
        <v>3818690</v>
      </c>
      <c r="N1186" s="42"/>
      <c r="O1186" s="41">
        <f>SUM(O1072:O1185)</f>
        <v>2172350</v>
      </c>
      <c r="P1186" s="34"/>
      <c r="Q1186" s="31"/>
    </row>
    <row r="1187" ht="15.75" customHeight="1" spans="1:17">
      <c r="A1187" s="18">
        <v>1180</v>
      </c>
      <c r="B1187" s="580" t="s">
        <v>4229</v>
      </c>
      <c r="C1187" s="22" t="s">
        <v>4230</v>
      </c>
      <c r="D1187" s="22" t="s">
        <v>2859</v>
      </c>
      <c r="E1187" s="24"/>
      <c r="F1187" s="22"/>
      <c r="G1187" s="24">
        <v>1</v>
      </c>
      <c r="H1187" s="25" t="s">
        <v>626</v>
      </c>
      <c r="I1187" s="26">
        <v>42522</v>
      </c>
      <c r="J1187" s="26">
        <v>42522</v>
      </c>
      <c r="K1187" s="27">
        <v>27005</v>
      </c>
      <c r="L1187" s="28">
        <v>24118.97</v>
      </c>
      <c r="M1187" s="28">
        <v>25110</v>
      </c>
      <c r="N1187" s="29">
        <v>0.8</v>
      </c>
      <c r="O1187" s="28">
        <v>20090</v>
      </c>
      <c r="P1187" s="34"/>
      <c r="Q1187" s="31" t="s">
        <v>4231</v>
      </c>
    </row>
    <row r="1188" ht="15.75" customHeight="1" spans="1:17">
      <c r="A1188" s="18">
        <v>1181</v>
      </c>
      <c r="B1188" s="32"/>
      <c r="C1188" s="22" t="s">
        <v>4232</v>
      </c>
      <c r="D1188" s="22" t="s">
        <v>2371</v>
      </c>
      <c r="E1188" s="24"/>
      <c r="F1188" s="22"/>
      <c r="G1188" s="24">
        <v>1</v>
      </c>
      <c r="H1188" s="25" t="s">
        <v>551</v>
      </c>
      <c r="I1188" s="26">
        <v>40179</v>
      </c>
      <c r="J1188" s="26">
        <v>40179</v>
      </c>
      <c r="K1188" s="27">
        <v>30500</v>
      </c>
      <c r="L1188" s="28">
        <v>5388.16</v>
      </c>
      <c r="M1188" s="28">
        <v>25930</v>
      </c>
      <c r="N1188" s="29">
        <v>0.15</v>
      </c>
      <c r="O1188" s="28">
        <v>3890</v>
      </c>
      <c r="P1188" s="34"/>
      <c r="Q1188" s="31" t="s">
        <v>4231</v>
      </c>
    </row>
    <row r="1189" ht="15.75" customHeight="1" spans="1:17">
      <c r="A1189" s="18">
        <v>1182</v>
      </c>
      <c r="B1189" s="32"/>
      <c r="C1189" s="22" t="s">
        <v>4233</v>
      </c>
      <c r="D1189" s="22" t="s">
        <v>3674</v>
      </c>
      <c r="E1189" s="24"/>
      <c r="F1189" s="22"/>
      <c r="G1189" s="24">
        <v>1</v>
      </c>
      <c r="H1189" s="25" t="s">
        <v>551</v>
      </c>
      <c r="I1189" s="26">
        <v>40210</v>
      </c>
      <c r="J1189" s="26">
        <v>40210</v>
      </c>
      <c r="K1189" s="35">
        <v>5600</v>
      </c>
      <c r="L1189" s="28">
        <v>1034.01</v>
      </c>
      <c r="M1189" s="28">
        <v>4760</v>
      </c>
      <c r="N1189" s="29">
        <v>0.15</v>
      </c>
      <c r="O1189" s="28">
        <v>710</v>
      </c>
      <c r="P1189" s="34"/>
      <c r="Q1189" s="31" t="s">
        <v>4231</v>
      </c>
    </row>
    <row r="1190" ht="15.75" customHeight="1" spans="1:17">
      <c r="A1190" s="18">
        <v>1183</v>
      </c>
      <c r="B1190" s="32"/>
      <c r="C1190" s="22" t="s">
        <v>4234</v>
      </c>
      <c r="D1190" s="22" t="s">
        <v>2362</v>
      </c>
      <c r="E1190" s="24"/>
      <c r="F1190" s="22"/>
      <c r="G1190" s="24">
        <v>1</v>
      </c>
      <c r="H1190" s="25" t="s">
        <v>551</v>
      </c>
      <c r="I1190" s="26">
        <v>40210</v>
      </c>
      <c r="J1190" s="26">
        <v>40210</v>
      </c>
      <c r="K1190" s="27">
        <v>15290</v>
      </c>
      <c r="L1190" s="28">
        <v>2821.85</v>
      </c>
      <c r="M1190" s="28">
        <v>13000</v>
      </c>
      <c r="N1190" s="29">
        <v>0.15</v>
      </c>
      <c r="O1190" s="28">
        <v>1950</v>
      </c>
      <c r="P1190" s="34"/>
      <c r="Q1190" s="31" t="s">
        <v>4231</v>
      </c>
    </row>
    <row r="1191" ht="15.75" customHeight="1" spans="1:17">
      <c r="A1191" s="18">
        <v>1184</v>
      </c>
      <c r="B1191" s="32"/>
      <c r="C1191" s="22" t="s">
        <v>4235</v>
      </c>
      <c r="D1191" s="22" t="s">
        <v>2359</v>
      </c>
      <c r="E1191" s="24"/>
      <c r="F1191" s="22"/>
      <c r="G1191" s="24">
        <v>1</v>
      </c>
      <c r="H1191" s="25" t="s">
        <v>551</v>
      </c>
      <c r="I1191" s="26">
        <v>40299</v>
      </c>
      <c r="J1191" s="26">
        <v>40299</v>
      </c>
      <c r="K1191" s="27">
        <v>115000</v>
      </c>
      <c r="L1191" s="28">
        <v>23958</v>
      </c>
      <c r="M1191" s="28">
        <v>101200</v>
      </c>
      <c r="N1191" s="29">
        <v>0.44</v>
      </c>
      <c r="O1191" s="28">
        <v>44530</v>
      </c>
      <c r="P1191" s="34"/>
      <c r="Q1191" s="31" t="s">
        <v>4231</v>
      </c>
    </row>
    <row r="1192" ht="15.75" customHeight="1" spans="1:17">
      <c r="A1192" s="18">
        <v>1185</v>
      </c>
      <c r="B1192" s="32"/>
      <c r="C1192" s="22" t="s">
        <v>4236</v>
      </c>
      <c r="D1192" s="22" t="s">
        <v>2639</v>
      </c>
      <c r="E1192" s="24"/>
      <c r="F1192" s="22"/>
      <c r="G1192" s="24">
        <v>1</v>
      </c>
      <c r="H1192" s="25" t="s">
        <v>551</v>
      </c>
      <c r="I1192" s="26">
        <v>40330</v>
      </c>
      <c r="J1192" s="26">
        <v>40330</v>
      </c>
      <c r="K1192" s="27">
        <v>3200</v>
      </c>
      <c r="L1192" s="28">
        <v>692.33</v>
      </c>
      <c r="M1192" s="28">
        <v>2720</v>
      </c>
      <c r="N1192" s="29">
        <v>0.27</v>
      </c>
      <c r="O1192" s="28">
        <v>730</v>
      </c>
      <c r="P1192" s="34"/>
      <c r="Q1192" s="31" t="s">
        <v>4231</v>
      </c>
    </row>
    <row r="1193" ht="15.75" customHeight="1" spans="1:17">
      <c r="A1193" s="18">
        <v>1186</v>
      </c>
      <c r="B1193" s="32"/>
      <c r="C1193" s="22" t="s">
        <v>4237</v>
      </c>
      <c r="D1193" s="22" t="s">
        <v>2362</v>
      </c>
      <c r="E1193" s="24"/>
      <c r="F1193" s="22"/>
      <c r="G1193" s="24">
        <v>1</v>
      </c>
      <c r="H1193" s="25" t="s">
        <v>551</v>
      </c>
      <c r="I1193" s="26">
        <v>40817</v>
      </c>
      <c r="J1193" s="26">
        <v>40817</v>
      </c>
      <c r="K1193" s="27">
        <v>2800</v>
      </c>
      <c r="L1193" s="28">
        <v>959.89</v>
      </c>
      <c r="M1193" s="28">
        <v>2410</v>
      </c>
      <c r="N1193" s="29">
        <v>0.25</v>
      </c>
      <c r="O1193" s="28">
        <v>600</v>
      </c>
      <c r="P1193" s="34"/>
      <c r="Q1193" s="31" t="s">
        <v>4231</v>
      </c>
    </row>
    <row r="1194" ht="15.75" customHeight="1" spans="1:17">
      <c r="A1194" s="18">
        <v>1187</v>
      </c>
      <c r="B1194" s="32"/>
      <c r="C1194" s="22" t="s">
        <v>4238</v>
      </c>
      <c r="D1194" s="22" t="s">
        <v>2362</v>
      </c>
      <c r="E1194" s="24"/>
      <c r="F1194" s="22"/>
      <c r="G1194" s="24">
        <v>1</v>
      </c>
      <c r="H1194" s="25" t="s">
        <v>551</v>
      </c>
      <c r="I1194" s="26">
        <v>40878</v>
      </c>
      <c r="J1194" s="26">
        <v>40878</v>
      </c>
      <c r="K1194" s="27">
        <v>3000</v>
      </c>
      <c r="L1194" s="28">
        <v>1076.25</v>
      </c>
      <c r="M1194" s="28">
        <v>2580</v>
      </c>
      <c r="N1194" s="29">
        <v>0.27</v>
      </c>
      <c r="O1194" s="28">
        <v>700</v>
      </c>
      <c r="P1194" s="34"/>
      <c r="Q1194" s="31" t="s">
        <v>4231</v>
      </c>
    </row>
    <row r="1195" ht="15.75" customHeight="1" spans="1:17">
      <c r="A1195" s="18">
        <v>1188</v>
      </c>
      <c r="B1195" s="32"/>
      <c r="C1195" s="22" t="s">
        <v>4239</v>
      </c>
      <c r="D1195" s="22" t="s">
        <v>2362</v>
      </c>
      <c r="E1195" s="24"/>
      <c r="F1195" s="22"/>
      <c r="G1195" s="24">
        <v>1</v>
      </c>
      <c r="H1195" s="25" t="s">
        <v>551</v>
      </c>
      <c r="I1195" s="26">
        <v>40940</v>
      </c>
      <c r="J1195" s="26">
        <v>40940</v>
      </c>
      <c r="K1195" s="27">
        <v>3200</v>
      </c>
      <c r="L1195" s="28">
        <v>1198.93</v>
      </c>
      <c r="M1195" s="28">
        <v>2820</v>
      </c>
      <c r="N1195" s="29">
        <v>0.28</v>
      </c>
      <c r="O1195" s="28">
        <v>790</v>
      </c>
      <c r="P1195" s="34"/>
      <c r="Q1195" s="31" t="s">
        <v>4231</v>
      </c>
    </row>
    <row r="1196" ht="15.75" customHeight="1" spans="1:17">
      <c r="A1196" s="18">
        <v>1189</v>
      </c>
      <c r="B1196" s="32"/>
      <c r="C1196" s="22" t="s">
        <v>4240</v>
      </c>
      <c r="D1196" s="22" t="s">
        <v>2362</v>
      </c>
      <c r="E1196" s="24"/>
      <c r="F1196" s="22"/>
      <c r="G1196" s="24">
        <v>1</v>
      </c>
      <c r="H1196" s="25" t="s">
        <v>551</v>
      </c>
      <c r="I1196" s="26">
        <v>41061</v>
      </c>
      <c r="J1196" s="26">
        <v>41061</v>
      </c>
      <c r="K1196" s="27">
        <v>3600</v>
      </c>
      <c r="L1196" s="28">
        <v>1462.5</v>
      </c>
      <c r="M1196" s="28">
        <v>3170</v>
      </c>
      <c r="N1196" s="29">
        <v>0.32</v>
      </c>
      <c r="O1196" s="28">
        <v>1010</v>
      </c>
      <c r="P1196" s="34"/>
      <c r="Q1196" s="31" t="s">
        <v>4231</v>
      </c>
    </row>
    <row r="1197" ht="15.75" customHeight="1" spans="1:17">
      <c r="A1197" s="18">
        <v>1190</v>
      </c>
      <c r="B1197" s="32"/>
      <c r="C1197" s="22" t="s">
        <v>4241</v>
      </c>
      <c r="D1197" s="22" t="s">
        <v>4153</v>
      </c>
      <c r="E1197" s="24"/>
      <c r="F1197" s="22"/>
      <c r="G1197" s="24">
        <v>1</v>
      </c>
      <c r="H1197" s="25" t="s">
        <v>551</v>
      </c>
      <c r="I1197" s="26">
        <v>41061</v>
      </c>
      <c r="J1197" s="26">
        <v>41061</v>
      </c>
      <c r="K1197" s="27">
        <v>7300</v>
      </c>
      <c r="L1197" s="28">
        <v>2965.75</v>
      </c>
      <c r="M1197" s="28">
        <v>5840</v>
      </c>
      <c r="N1197" s="29">
        <v>0.32</v>
      </c>
      <c r="O1197" s="28">
        <v>1870</v>
      </c>
      <c r="P1197" s="34"/>
      <c r="Q1197" s="31" t="s">
        <v>4231</v>
      </c>
    </row>
    <row r="1198" ht="15.75" customHeight="1" spans="1:17">
      <c r="A1198" s="18">
        <v>1191</v>
      </c>
      <c r="B1198" s="32"/>
      <c r="C1198" s="22" t="s">
        <v>4242</v>
      </c>
      <c r="D1198" s="22" t="s">
        <v>2359</v>
      </c>
      <c r="E1198" s="24" t="s">
        <v>4243</v>
      </c>
      <c r="F1198" s="22"/>
      <c r="G1198" s="24">
        <v>1</v>
      </c>
      <c r="H1198" s="25" t="s">
        <v>551</v>
      </c>
      <c r="I1198" s="26">
        <v>42552</v>
      </c>
      <c r="J1198" s="26">
        <v>42552</v>
      </c>
      <c r="K1198" s="36">
        <v>268000</v>
      </c>
      <c r="L1198" s="28">
        <v>212836.58</v>
      </c>
      <c r="M1198" s="28">
        <v>258900</v>
      </c>
      <c r="N1198" s="29">
        <v>0.83</v>
      </c>
      <c r="O1198" s="28">
        <v>214890</v>
      </c>
      <c r="P1198" s="34"/>
      <c r="Q1198" s="31" t="s">
        <v>4231</v>
      </c>
    </row>
    <row r="1199" ht="15.75" customHeight="1" spans="1:17">
      <c r="A1199" s="18">
        <v>1192</v>
      </c>
      <c r="B1199" s="32"/>
      <c r="C1199" s="22" t="s">
        <v>4244</v>
      </c>
      <c r="D1199" s="22" t="s">
        <v>3042</v>
      </c>
      <c r="E1199" s="24"/>
      <c r="F1199" s="22"/>
      <c r="G1199" s="24">
        <v>1</v>
      </c>
      <c r="H1199" s="25" t="s">
        <v>551</v>
      </c>
      <c r="I1199" s="26">
        <v>42699</v>
      </c>
      <c r="J1199" s="26">
        <v>42699</v>
      </c>
      <c r="K1199" s="36">
        <v>20000</v>
      </c>
      <c r="L1199" s="28">
        <v>16516.74</v>
      </c>
      <c r="M1199" s="28">
        <v>19000</v>
      </c>
      <c r="N1199" s="29">
        <v>0.77</v>
      </c>
      <c r="O1199" s="28">
        <v>14630</v>
      </c>
      <c r="P1199" s="34"/>
      <c r="Q1199" s="31" t="s">
        <v>4231</v>
      </c>
    </row>
    <row r="1200" ht="15.75" customHeight="1" spans="1:17">
      <c r="A1200" s="18">
        <v>1193</v>
      </c>
      <c r="B1200" s="32"/>
      <c r="C1200" s="22" t="s">
        <v>4245</v>
      </c>
      <c r="D1200" s="22" t="s">
        <v>2469</v>
      </c>
      <c r="E1200" s="24"/>
      <c r="F1200" s="22"/>
      <c r="G1200" s="24">
        <v>2</v>
      </c>
      <c r="H1200" s="25" t="s">
        <v>551</v>
      </c>
      <c r="I1200" s="26">
        <v>43159</v>
      </c>
      <c r="J1200" s="26">
        <v>43159</v>
      </c>
      <c r="K1200" s="36">
        <v>14400</v>
      </c>
      <c r="L1200" s="28">
        <v>13602</v>
      </c>
      <c r="M1200" s="28">
        <v>14400</v>
      </c>
      <c r="N1200" s="29">
        <v>0.92</v>
      </c>
      <c r="O1200" s="28">
        <v>13250</v>
      </c>
      <c r="P1200" s="34"/>
      <c r="Q1200" s="31" t="s">
        <v>4231</v>
      </c>
    </row>
    <row r="1201" ht="15.75" customHeight="1" spans="1:17">
      <c r="A1201" s="18">
        <v>1194</v>
      </c>
      <c r="B1201" s="32"/>
      <c r="C1201" s="22" t="s">
        <v>4246</v>
      </c>
      <c r="D1201" s="22" t="s">
        <v>2424</v>
      </c>
      <c r="E1201" s="24"/>
      <c r="F1201" s="22"/>
      <c r="G1201" s="24">
        <v>1</v>
      </c>
      <c r="H1201" s="25" t="s">
        <v>551</v>
      </c>
      <c r="I1201" s="26">
        <v>43187</v>
      </c>
      <c r="J1201" s="26">
        <v>43187</v>
      </c>
      <c r="K1201" s="36">
        <v>9800</v>
      </c>
      <c r="L1201" s="28">
        <v>4446.92</v>
      </c>
      <c r="M1201" s="28">
        <v>9800</v>
      </c>
      <c r="N1201" s="29">
        <v>0.88</v>
      </c>
      <c r="O1201" s="28">
        <v>8620</v>
      </c>
      <c r="P1201" s="34"/>
      <c r="Q1201" s="31" t="s">
        <v>4231</v>
      </c>
    </row>
    <row r="1202" ht="15.75" customHeight="1" spans="1:17">
      <c r="A1202" s="18">
        <v>1195</v>
      </c>
      <c r="B1202" s="32"/>
      <c r="C1202" s="22" t="s">
        <v>4247</v>
      </c>
      <c r="D1202" s="22" t="s">
        <v>2416</v>
      </c>
      <c r="E1202" s="24"/>
      <c r="F1202" s="22"/>
      <c r="G1202" s="24">
        <v>1</v>
      </c>
      <c r="H1202" s="25" t="s">
        <v>551</v>
      </c>
      <c r="I1202" s="26">
        <v>43187</v>
      </c>
      <c r="J1202" s="26">
        <v>43187</v>
      </c>
      <c r="K1202" s="43">
        <v>1300</v>
      </c>
      <c r="L1202" s="28">
        <v>65</v>
      </c>
      <c r="M1202" s="28">
        <v>1300</v>
      </c>
      <c r="N1202" s="29">
        <v>0.88</v>
      </c>
      <c r="O1202" s="28">
        <v>1140</v>
      </c>
      <c r="P1202" s="34"/>
      <c r="Q1202" s="31" t="s">
        <v>4231</v>
      </c>
    </row>
    <row r="1203" ht="15.75" customHeight="1" spans="1:17">
      <c r="A1203" s="18">
        <v>1196</v>
      </c>
      <c r="B1203" s="32"/>
      <c r="C1203" s="22" t="s">
        <v>4248</v>
      </c>
      <c r="D1203" s="22" t="s">
        <v>2410</v>
      </c>
      <c r="E1203" s="24"/>
      <c r="F1203" s="22"/>
      <c r="G1203" s="24">
        <v>1</v>
      </c>
      <c r="H1203" s="25" t="s">
        <v>551</v>
      </c>
      <c r="I1203" s="26">
        <v>43187</v>
      </c>
      <c r="J1203" s="26">
        <v>43187</v>
      </c>
      <c r="K1203" s="27">
        <v>1195</v>
      </c>
      <c r="L1203" s="28">
        <v>59.75</v>
      </c>
      <c r="M1203" s="28">
        <v>1200</v>
      </c>
      <c r="N1203" s="29">
        <v>0.88</v>
      </c>
      <c r="O1203" s="28">
        <v>1060</v>
      </c>
      <c r="P1203" s="34"/>
      <c r="Q1203" s="31" t="s">
        <v>4231</v>
      </c>
    </row>
    <row r="1204" ht="15.75" customHeight="1" spans="1:17">
      <c r="A1204" s="18">
        <v>1197</v>
      </c>
      <c r="B1204" s="32"/>
      <c r="C1204" s="22" t="s">
        <v>4249</v>
      </c>
      <c r="D1204" s="22" t="s">
        <v>2410</v>
      </c>
      <c r="E1204" s="24"/>
      <c r="F1204" s="22"/>
      <c r="G1204" s="24">
        <v>1</v>
      </c>
      <c r="H1204" s="25" t="s">
        <v>551</v>
      </c>
      <c r="I1204" s="26">
        <v>43187</v>
      </c>
      <c r="J1204" s="26">
        <v>43187</v>
      </c>
      <c r="K1204" s="27">
        <v>2200</v>
      </c>
      <c r="L1204" s="28">
        <v>911.23</v>
      </c>
      <c r="M1204" s="28">
        <v>2200</v>
      </c>
      <c r="N1204" s="29">
        <v>0.88</v>
      </c>
      <c r="O1204" s="28">
        <v>1940</v>
      </c>
      <c r="P1204" s="34"/>
      <c r="Q1204" s="31" t="s">
        <v>4231</v>
      </c>
    </row>
    <row r="1205" ht="15.75" customHeight="1" spans="1:17">
      <c r="A1205" s="18">
        <v>1198</v>
      </c>
      <c r="B1205" s="32"/>
      <c r="C1205" s="22" t="s">
        <v>4250</v>
      </c>
      <c r="D1205" s="22" t="s">
        <v>2416</v>
      </c>
      <c r="E1205" s="24"/>
      <c r="F1205" s="22"/>
      <c r="G1205" s="24">
        <v>3</v>
      </c>
      <c r="H1205" s="25" t="s">
        <v>551</v>
      </c>
      <c r="I1205" s="26">
        <v>43219</v>
      </c>
      <c r="J1205" s="26">
        <v>43219</v>
      </c>
      <c r="K1205" s="27">
        <v>2325</v>
      </c>
      <c r="L1205" s="28">
        <v>1791.23</v>
      </c>
      <c r="M1205" s="28">
        <v>2330</v>
      </c>
      <c r="N1205" s="29">
        <v>0.89</v>
      </c>
      <c r="O1205" s="28">
        <v>2070</v>
      </c>
      <c r="P1205" s="34"/>
      <c r="Q1205" s="31" t="s">
        <v>4231</v>
      </c>
    </row>
    <row r="1206" ht="15.75" customHeight="1" spans="1:17">
      <c r="A1206" s="18">
        <v>1199</v>
      </c>
      <c r="B1206" s="32"/>
      <c r="C1206" s="22" t="s">
        <v>4251</v>
      </c>
      <c r="D1206" s="22" t="s">
        <v>2911</v>
      </c>
      <c r="E1206" s="24"/>
      <c r="F1206" s="22"/>
      <c r="G1206" s="24">
        <v>1</v>
      </c>
      <c r="H1206" s="25" t="s">
        <v>551</v>
      </c>
      <c r="I1206" s="26">
        <v>43219</v>
      </c>
      <c r="J1206" s="26">
        <v>43219</v>
      </c>
      <c r="K1206" s="27">
        <v>1680</v>
      </c>
      <c r="L1206" s="28">
        <v>84</v>
      </c>
      <c r="M1206" s="28">
        <v>1680</v>
      </c>
      <c r="N1206" s="29">
        <v>0.85</v>
      </c>
      <c r="O1206" s="28">
        <v>1430</v>
      </c>
      <c r="P1206" s="34"/>
      <c r="Q1206" s="31" t="s">
        <v>4231</v>
      </c>
    </row>
    <row r="1207" ht="15.75" customHeight="1" spans="1:17">
      <c r="A1207" s="18">
        <v>1200</v>
      </c>
      <c r="B1207" s="32"/>
      <c r="C1207" s="22" t="s">
        <v>4252</v>
      </c>
      <c r="D1207" s="22" t="s">
        <v>2355</v>
      </c>
      <c r="E1207" s="24" t="s">
        <v>4253</v>
      </c>
      <c r="F1207" s="22"/>
      <c r="G1207" s="24">
        <v>1</v>
      </c>
      <c r="H1207" s="25" t="s">
        <v>551</v>
      </c>
      <c r="I1207" s="26">
        <v>40848</v>
      </c>
      <c r="J1207" s="26">
        <v>40848</v>
      </c>
      <c r="K1207" s="27">
        <v>58915.8</v>
      </c>
      <c r="L1207" s="43">
        <v>20669.36</v>
      </c>
      <c r="M1207" s="28">
        <v>54200</v>
      </c>
      <c r="N1207" s="29">
        <v>0.54</v>
      </c>
      <c r="O1207" s="28">
        <v>29270</v>
      </c>
      <c r="P1207" s="34"/>
      <c r="Q1207" s="31" t="s">
        <v>4231</v>
      </c>
    </row>
    <row r="1208" ht="15.75" customHeight="1" spans="1:17">
      <c r="A1208" s="18">
        <v>1201</v>
      </c>
      <c r="B1208" s="32"/>
      <c r="C1208" s="22" t="s">
        <v>4254</v>
      </c>
      <c r="D1208" s="22" t="s">
        <v>3121</v>
      </c>
      <c r="E1208" s="24" t="s">
        <v>4255</v>
      </c>
      <c r="F1208" s="22"/>
      <c r="G1208" s="24">
        <v>1</v>
      </c>
      <c r="H1208" s="25" t="s">
        <v>551</v>
      </c>
      <c r="I1208" s="26">
        <v>42814</v>
      </c>
      <c r="J1208" s="26">
        <v>42814</v>
      </c>
      <c r="K1208" s="27">
        <v>98000</v>
      </c>
      <c r="L1208" s="43">
        <v>84035.06</v>
      </c>
      <c r="M1208" s="28">
        <v>94080</v>
      </c>
      <c r="N1208" s="29">
        <v>0.88</v>
      </c>
      <c r="O1208" s="28">
        <v>82790</v>
      </c>
      <c r="P1208" s="34"/>
      <c r="Q1208" s="31" t="s">
        <v>4231</v>
      </c>
    </row>
    <row r="1209" ht="15.75" customHeight="1" spans="1:17">
      <c r="A1209" s="18">
        <v>1202</v>
      </c>
      <c r="B1209" s="32"/>
      <c r="C1209" s="22" t="s">
        <v>4256</v>
      </c>
      <c r="D1209" s="22" t="s">
        <v>4257</v>
      </c>
      <c r="E1209" s="24" t="s">
        <v>3557</v>
      </c>
      <c r="F1209" s="22"/>
      <c r="G1209" s="24">
        <v>1</v>
      </c>
      <c r="H1209" s="25" t="s">
        <v>551</v>
      </c>
      <c r="I1209" s="26">
        <v>43343</v>
      </c>
      <c r="J1209" s="26">
        <v>43343</v>
      </c>
      <c r="K1209" s="27">
        <v>1550</v>
      </c>
      <c r="L1209" s="43">
        <v>1378.22</v>
      </c>
      <c r="M1209" s="28">
        <v>1550</v>
      </c>
      <c r="N1209" s="29">
        <v>0.94</v>
      </c>
      <c r="O1209" s="28">
        <v>1460</v>
      </c>
      <c r="P1209" s="34"/>
      <c r="Q1209" s="31" t="s">
        <v>4231</v>
      </c>
    </row>
    <row r="1210" ht="15.75" customHeight="1" spans="1:17">
      <c r="A1210" s="18">
        <v>1203</v>
      </c>
      <c r="B1210" s="32"/>
      <c r="C1210" s="22" t="s">
        <v>4258</v>
      </c>
      <c r="D1210" s="22" t="s">
        <v>3218</v>
      </c>
      <c r="E1210" s="24"/>
      <c r="F1210" s="22"/>
      <c r="G1210" s="24">
        <v>1</v>
      </c>
      <c r="H1210" s="25" t="s">
        <v>551</v>
      </c>
      <c r="I1210" s="26">
        <v>42814</v>
      </c>
      <c r="J1210" s="26">
        <v>42814</v>
      </c>
      <c r="K1210" s="27">
        <v>124425</v>
      </c>
      <c r="L1210" s="43">
        <v>106694.46</v>
      </c>
      <c r="M1210" s="28">
        <v>118200</v>
      </c>
      <c r="N1210" s="29">
        <v>0.8</v>
      </c>
      <c r="O1210" s="28">
        <v>94560</v>
      </c>
      <c r="P1210" s="34"/>
      <c r="Q1210" s="31" t="s">
        <v>4231</v>
      </c>
    </row>
    <row r="1211" ht="15.75" customHeight="1" spans="1:17">
      <c r="A1211" s="18">
        <v>1204</v>
      </c>
      <c r="B1211" s="32"/>
      <c r="C1211" s="22" t="s">
        <v>4259</v>
      </c>
      <c r="D1211" s="23" t="s">
        <v>2440</v>
      </c>
      <c r="E1211" s="24"/>
      <c r="F1211" s="23" t="s">
        <v>4260</v>
      </c>
      <c r="G1211" s="24">
        <v>1</v>
      </c>
      <c r="H1211" s="25" t="s">
        <v>551</v>
      </c>
      <c r="I1211" s="26">
        <v>40269</v>
      </c>
      <c r="J1211" s="26">
        <v>40269</v>
      </c>
      <c r="K1211" s="27">
        <v>3800</v>
      </c>
      <c r="L1211" s="28">
        <v>190</v>
      </c>
      <c r="M1211" s="28">
        <v>3720</v>
      </c>
      <c r="N1211" s="29">
        <v>0.25</v>
      </c>
      <c r="O1211" s="28">
        <v>930</v>
      </c>
      <c r="P1211" s="30"/>
      <c r="Q1211" s="31" t="s">
        <v>4231</v>
      </c>
    </row>
    <row r="1212" ht="15.75" customHeight="1" spans="1:17">
      <c r="A1212" s="18">
        <v>1205</v>
      </c>
      <c r="B1212" s="32"/>
      <c r="C1212" s="22" t="s">
        <v>4261</v>
      </c>
      <c r="D1212" s="23" t="s">
        <v>4262</v>
      </c>
      <c r="E1212" s="24"/>
      <c r="F1212" s="23"/>
      <c r="G1212" s="24">
        <v>1</v>
      </c>
      <c r="H1212" s="25" t="s">
        <v>551</v>
      </c>
      <c r="I1212" s="26">
        <v>40269</v>
      </c>
      <c r="J1212" s="26">
        <v>40269</v>
      </c>
      <c r="K1212" s="27">
        <v>3900</v>
      </c>
      <c r="L1212" s="28">
        <v>195</v>
      </c>
      <c r="M1212" s="28">
        <v>3120</v>
      </c>
      <c r="N1212" s="29">
        <v>0.15</v>
      </c>
      <c r="O1212" s="28">
        <v>470</v>
      </c>
      <c r="P1212" s="30"/>
      <c r="Q1212" s="31" t="s">
        <v>4231</v>
      </c>
    </row>
    <row r="1213" ht="15.75" customHeight="1" spans="1:17">
      <c r="A1213" s="18">
        <v>1206</v>
      </c>
      <c r="B1213" s="32"/>
      <c r="C1213" s="22" t="s">
        <v>4263</v>
      </c>
      <c r="D1213" s="23" t="s">
        <v>2566</v>
      </c>
      <c r="E1213" s="24"/>
      <c r="F1213" s="23" t="s">
        <v>4264</v>
      </c>
      <c r="G1213" s="24">
        <v>1</v>
      </c>
      <c r="H1213" s="25" t="s">
        <v>551</v>
      </c>
      <c r="I1213" s="26">
        <v>40269</v>
      </c>
      <c r="J1213" s="26">
        <v>40269</v>
      </c>
      <c r="K1213" s="27">
        <v>1900</v>
      </c>
      <c r="L1213" s="28">
        <v>95</v>
      </c>
      <c r="M1213" s="28">
        <v>1860</v>
      </c>
      <c r="N1213" s="29">
        <v>0.25</v>
      </c>
      <c r="O1213" s="28">
        <v>470</v>
      </c>
      <c r="P1213" s="30"/>
      <c r="Q1213" s="31" t="s">
        <v>4231</v>
      </c>
    </row>
    <row r="1214" ht="15.75" customHeight="1" spans="1:17">
      <c r="A1214" s="18">
        <v>1207</v>
      </c>
      <c r="B1214" s="32"/>
      <c r="C1214" s="22" t="s">
        <v>4265</v>
      </c>
      <c r="D1214" s="23" t="s">
        <v>4266</v>
      </c>
      <c r="E1214" s="24"/>
      <c r="F1214" s="23"/>
      <c r="G1214" s="24">
        <v>1</v>
      </c>
      <c r="H1214" s="25" t="s">
        <v>551</v>
      </c>
      <c r="I1214" s="26">
        <v>39142</v>
      </c>
      <c r="J1214" s="26">
        <v>39142</v>
      </c>
      <c r="K1214" s="27">
        <v>7660</v>
      </c>
      <c r="L1214" s="28">
        <v>383</v>
      </c>
      <c r="M1214" s="28">
        <v>5970</v>
      </c>
      <c r="N1214" s="29">
        <v>0.24</v>
      </c>
      <c r="O1214" s="28">
        <v>1430</v>
      </c>
      <c r="P1214" s="30"/>
      <c r="Q1214" s="31" t="s">
        <v>4231</v>
      </c>
    </row>
    <row r="1215" ht="15.75" customHeight="1" spans="1:17">
      <c r="A1215" s="18">
        <v>1208</v>
      </c>
      <c r="B1215" s="32"/>
      <c r="C1215" s="22" t="s">
        <v>4267</v>
      </c>
      <c r="D1215" s="23" t="s">
        <v>4268</v>
      </c>
      <c r="E1215" s="24"/>
      <c r="F1215" s="23"/>
      <c r="G1215" s="24">
        <v>1</v>
      </c>
      <c r="H1215" s="25" t="s">
        <v>551</v>
      </c>
      <c r="I1215" s="26">
        <v>40391</v>
      </c>
      <c r="J1215" s="26">
        <v>40391</v>
      </c>
      <c r="K1215" s="27">
        <v>2250</v>
      </c>
      <c r="L1215" s="28">
        <v>112.5</v>
      </c>
      <c r="M1215" s="28">
        <v>1760</v>
      </c>
      <c r="N1215" s="29">
        <v>0.15</v>
      </c>
      <c r="O1215" s="28">
        <v>260</v>
      </c>
      <c r="P1215" s="30"/>
      <c r="Q1215" s="31" t="s">
        <v>4231</v>
      </c>
    </row>
    <row r="1216" ht="15.75" customHeight="1" spans="1:17">
      <c r="A1216" s="18">
        <v>1209</v>
      </c>
      <c r="B1216" s="32"/>
      <c r="C1216" s="22" t="s">
        <v>4269</v>
      </c>
      <c r="D1216" s="23" t="s">
        <v>3297</v>
      </c>
      <c r="E1216" s="24"/>
      <c r="F1216" s="23"/>
      <c r="G1216" s="24">
        <v>1</v>
      </c>
      <c r="H1216" s="25" t="s">
        <v>551</v>
      </c>
      <c r="I1216" s="26">
        <v>40695</v>
      </c>
      <c r="J1216" s="26">
        <v>40695</v>
      </c>
      <c r="K1216" s="27">
        <v>1175</v>
      </c>
      <c r="L1216" s="28">
        <v>58.75</v>
      </c>
      <c r="M1216" s="28">
        <v>1080</v>
      </c>
      <c r="N1216" s="29">
        <v>0.51</v>
      </c>
      <c r="O1216" s="28">
        <v>550</v>
      </c>
      <c r="P1216" s="30"/>
      <c r="Q1216" s="31" t="s">
        <v>4231</v>
      </c>
    </row>
    <row r="1217" ht="15.75" customHeight="1" spans="1:18">
      <c r="A1217" s="18">
        <v>1210</v>
      </c>
      <c r="B1217" s="32"/>
      <c r="C1217" s="22" t="s">
        <v>4270</v>
      </c>
      <c r="D1217" s="23" t="s">
        <v>2997</v>
      </c>
      <c r="E1217" s="24"/>
      <c r="F1217" s="23"/>
      <c r="G1217" s="24">
        <v>1</v>
      </c>
      <c r="H1217" s="25" t="s">
        <v>551</v>
      </c>
      <c r="I1217" s="26">
        <v>41122</v>
      </c>
      <c r="J1217" s="26">
        <v>41122</v>
      </c>
      <c r="K1217" s="27">
        <v>13000</v>
      </c>
      <c r="L1217" s="28">
        <v>650</v>
      </c>
      <c r="M1217" s="28">
        <v>12740</v>
      </c>
      <c r="N1217" s="29">
        <v>0.44</v>
      </c>
      <c r="O1217" s="28">
        <v>5610</v>
      </c>
      <c r="P1217" s="30"/>
      <c r="Q1217" s="31" t="s">
        <v>4231</v>
      </c>
    </row>
    <row r="1218" ht="15.75" customHeight="1" spans="1:18">
      <c r="A1218" s="18">
        <v>1211</v>
      </c>
      <c r="B1218" s="32"/>
      <c r="C1218" s="22" t="s">
        <v>4271</v>
      </c>
      <c r="D1218" s="23" t="s">
        <v>4272</v>
      </c>
      <c r="E1218" s="24"/>
      <c r="F1218" s="23"/>
      <c r="G1218" s="24">
        <v>1</v>
      </c>
      <c r="H1218" s="25" t="s">
        <v>551</v>
      </c>
      <c r="I1218" s="26">
        <v>42005</v>
      </c>
      <c r="J1218" s="26">
        <v>42005</v>
      </c>
      <c r="K1218" s="27">
        <v>1800</v>
      </c>
      <c r="L1218" s="28">
        <v>546</v>
      </c>
      <c r="M1218" s="28">
        <v>1710</v>
      </c>
      <c r="N1218" s="29">
        <v>0.65</v>
      </c>
      <c r="O1218" s="28">
        <v>1110</v>
      </c>
      <c r="P1218" s="30"/>
      <c r="Q1218" s="31" t="s">
        <v>4231</v>
      </c>
    </row>
    <row r="1219" ht="15.75" customHeight="1" spans="1:18">
      <c r="A1219" s="18">
        <v>1212</v>
      </c>
      <c r="B1219" s="32"/>
      <c r="C1219" s="22" t="s">
        <v>4273</v>
      </c>
      <c r="D1219" s="23" t="s">
        <v>3280</v>
      </c>
      <c r="E1219" s="24"/>
      <c r="F1219" s="23"/>
      <c r="G1219" s="24">
        <v>1</v>
      </c>
      <c r="H1219" s="25" t="s">
        <v>551</v>
      </c>
      <c r="I1219" s="26">
        <v>42036</v>
      </c>
      <c r="J1219" s="26">
        <v>42036</v>
      </c>
      <c r="K1219" s="27">
        <v>1800</v>
      </c>
      <c r="L1219" s="28">
        <v>574.5</v>
      </c>
      <c r="M1219" s="28">
        <v>1710</v>
      </c>
      <c r="N1219" s="29">
        <v>0.65</v>
      </c>
      <c r="O1219" s="28">
        <v>1110</v>
      </c>
      <c r="P1219" s="30"/>
      <c r="Q1219" s="31" t="s">
        <v>4231</v>
      </c>
    </row>
    <row r="1220" ht="15.75" customHeight="1" spans="1:18">
      <c r="A1220" s="18">
        <v>1213</v>
      </c>
      <c r="B1220" s="32"/>
      <c r="C1220" s="22" t="s">
        <v>4274</v>
      </c>
      <c r="D1220" s="23" t="s">
        <v>4275</v>
      </c>
      <c r="E1220" s="24"/>
      <c r="F1220" s="23"/>
      <c r="G1220" s="24">
        <v>2</v>
      </c>
      <c r="H1220" s="25" t="s">
        <v>551</v>
      </c>
      <c r="I1220" s="26">
        <v>42156</v>
      </c>
      <c r="J1220" s="26">
        <v>42156</v>
      </c>
      <c r="K1220" s="27">
        <v>5000</v>
      </c>
      <c r="L1220" s="28">
        <v>1912.37</v>
      </c>
      <c r="M1220" s="28">
        <v>4250</v>
      </c>
      <c r="N1220" s="29">
        <v>0.53</v>
      </c>
      <c r="O1220" s="28">
        <v>2250</v>
      </c>
      <c r="P1220" s="30"/>
      <c r="Q1220" s="31" t="s">
        <v>4231</v>
      </c>
    </row>
    <row r="1221" ht="15.75" customHeight="1" spans="1:18">
      <c r="A1221" s="18">
        <v>1214</v>
      </c>
      <c r="B1221" s="32"/>
      <c r="C1221" s="22" t="s">
        <v>4276</v>
      </c>
      <c r="D1221" s="23" t="s">
        <v>2440</v>
      </c>
      <c r="E1221" s="24"/>
      <c r="F1221" s="23"/>
      <c r="G1221" s="24">
        <v>1</v>
      </c>
      <c r="H1221" s="25" t="s">
        <v>551</v>
      </c>
      <c r="I1221" s="26">
        <v>42309</v>
      </c>
      <c r="J1221" s="26">
        <v>42309</v>
      </c>
      <c r="K1221" s="27">
        <v>5000</v>
      </c>
      <c r="L1221" s="28">
        <v>2308.22</v>
      </c>
      <c r="M1221" s="28">
        <v>4750</v>
      </c>
      <c r="N1221" s="29">
        <v>0.72</v>
      </c>
      <c r="O1221" s="28">
        <v>3420</v>
      </c>
      <c r="P1221" s="30"/>
      <c r="Q1221" s="31" t="s">
        <v>4231</v>
      </c>
    </row>
    <row r="1222" ht="15.75" customHeight="1" spans="1:18">
      <c r="A1222" s="18">
        <v>1215</v>
      </c>
      <c r="B1222" s="32"/>
      <c r="C1222" s="22" t="s">
        <v>4277</v>
      </c>
      <c r="D1222" s="23" t="s">
        <v>1983</v>
      </c>
      <c r="E1222" s="24" t="s">
        <v>4278</v>
      </c>
      <c r="F1222" s="23"/>
      <c r="G1222" s="24">
        <v>1</v>
      </c>
      <c r="H1222" s="25" t="s">
        <v>551</v>
      </c>
      <c r="I1222" s="26">
        <v>42491</v>
      </c>
      <c r="J1222" s="26">
        <v>42491</v>
      </c>
      <c r="K1222" s="27">
        <v>9500</v>
      </c>
      <c r="L1222" s="28">
        <v>5288.24</v>
      </c>
      <c r="M1222" s="28">
        <v>8550</v>
      </c>
      <c r="N1222" s="29">
        <v>0.64</v>
      </c>
      <c r="O1222" s="28">
        <v>5470</v>
      </c>
      <c r="P1222" s="30"/>
      <c r="Q1222" s="31" t="s">
        <v>4231</v>
      </c>
    </row>
    <row r="1223" ht="15.75" customHeight="1" spans="1:18">
      <c r="A1223" s="18">
        <v>1216</v>
      </c>
      <c r="B1223" s="32"/>
      <c r="C1223" s="22" t="s">
        <v>4279</v>
      </c>
      <c r="D1223" s="23" t="s">
        <v>4280</v>
      </c>
      <c r="E1223" s="24"/>
      <c r="F1223" s="23"/>
      <c r="G1223" s="24">
        <v>1</v>
      </c>
      <c r="H1223" s="25" t="s">
        <v>551</v>
      </c>
      <c r="I1223" s="26">
        <v>42491</v>
      </c>
      <c r="J1223" s="26">
        <v>42491</v>
      </c>
      <c r="K1223" s="27">
        <v>4000</v>
      </c>
      <c r="L1223" s="28">
        <v>2226.76</v>
      </c>
      <c r="M1223" s="28">
        <v>3880</v>
      </c>
      <c r="N1223" s="29">
        <v>0.76</v>
      </c>
      <c r="O1223" s="28">
        <v>2950</v>
      </c>
      <c r="P1223" s="30"/>
      <c r="Q1223" s="31" t="s">
        <v>4231</v>
      </c>
    </row>
    <row r="1224" ht="15.75" customHeight="1" spans="1:18">
      <c r="A1224" s="18">
        <v>1217</v>
      </c>
      <c r="B1224" s="32"/>
      <c r="C1224" s="22" t="s">
        <v>4281</v>
      </c>
      <c r="D1224" s="23" t="s">
        <v>4282</v>
      </c>
      <c r="E1224" s="24"/>
      <c r="F1224" s="23"/>
      <c r="G1224" s="24">
        <v>1</v>
      </c>
      <c r="H1224" s="25" t="s">
        <v>626</v>
      </c>
      <c r="I1224" s="26">
        <v>42186</v>
      </c>
      <c r="J1224" s="26">
        <v>42186</v>
      </c>
      <c r="K1224" s="27">
        <v>1800</v>
      </c>
      <c r="L1224" s="28">
        <v>717</v>
      </c>
      <c r="M1224" s="28">
        <v>1480</v>
      </c>
      <c r="N1224" s="29">
        <v>0.62</v>
      </c>
      <c r="O1224" s="28">
        <v>920</v>
      </c>
      <c r="P1224" s="30"/>
      <c r="Q1224" s="31" t="s">
        <v>4231</v>
      </c>
    </row>
    <row r="1225" ht="15.75" customHeight="1" spans="1:18">
      <c r="A1225" s="18">
        <v>1218</v>
      </c>
      <c r="B1225" s="32"/>
      <c r="C1225" s="22" t="s">
        <v>4283</v>
      </c>
      <c r="D1225" s="23" t="s">
        <v>4284</v>
      </c>
      <c r="E1225" s="24"/>
      <c r="F1225" s="23"/>
      <c r="G1225" s="24">
        <v>1</v>
      </c>
      <c r="H1225" s="25" t="s">
        <v>551</v>
      </c>
      <c r="I1225" s="26">
        <v>42522</v>
      </c>
      <c r="J1225" s="26">
        <v>42522</v>
      </c>
      <c r="K1225" s="27">
        <v>1300</v>
      </c>
      <c r="L1225" s="28">
        <v>744.34</v>
      </c>
      <c r="M1225" s="28">
        <v>1260</v>
      </c>
      <c r="N1225" s="29">
        <v>0.77</v>
      </c>
      <c r="O1225" s="28">
        <v>970</v>
      </c>
      <c r="P1225" s="30"/>
      <c r="Q1225" s="31" t="s">
        <v>4231</v>
      </c>
    </row>
    <row r="1226" ht="15.75" customHeight="1" spans="1:18">
      <c r="A1226" s="18">
        <v>1219</v>
      </c>
      <c r="B1226" s="32"/>
      <c r="C1226" s="22" t="s">
        <v>4285</v>
      </c>
      <c r="D1226" s="23" t="s">
        <v>2419</v>
      </c>
      <c r="E1226" s="24"/>
      <c r="F1226" s="23"/>
      <c r="G1226" s="24">
        <v>3</v>
      </c>
      <c r="H1226" s="25" t="s">
        <v>551</v>
      </c>
      <c r="I1226" s="26">
        <v>42522</v>
      </c>
      <c r="J1226" s="26">
        <v>42522</v>
      </c>
      <c r="K1226" s="27">
        <v>3735</v>
      </c>
      <c r="L1226" s="28">
        <v>2138.22</v>
      </c>
      <c r="M1226" s="28">
        <v>3400</v>
      </c>
      <c r="N1226" s="29">
        <v>0.77</v>
      </c>
      <c r="O1226" s="28">
        <v>2620</v>
      </c>
      <c r="P1226" s="30"/>
      <c r="Q1226" s="31" t="s">
        <v>4231</v>
      </c>
    </row>
    <row r="1227" ht="15.75" customHeight="1" spans="1:18">
      <c r="A1227" s="18">
        <v>1220</v>
      </c>
      <c r="B1227" s="32"/>
      <c r="C1227" s="22" t="s">
        <v>4286</v>
      </c>
      <c r="D1227" s="23" t="s">
        <v>2416</v>
      </c>
      <c r="E1227" s="24"/>
      <c r="F1227" s="22"/>
      <c r="G1227" s="24">
        <v>2</v>
      </c>
      <c r="H1227" s="25" t="s">
        <v>551</v>
      </c>
      <c r="I1227" s="26">
        <v>42552</v>
      </c>
      <c r="J1227" s="26">
        <v>42552</v>
      </c>
      <c r="K1227" s="27">
        <v>3400</v>
      </c>
      <c r="L1227" s="28">
        <v>2000.42</v>
      </c>
      <c r="M1227" s="28">
        <v>3060</v>
      </c>
      <c r="N1227" s="29">
        <v>0.66</v>
      </c>
      <c r="O1227" s="28">
        <v>2020</v>
      </c>
      <c r="P1227" s="34"/>
      <c r="Q1227" s="31" t="s">
        <v>4231</v>
      </c>
    </row>
    <row r="1228" ht="15.75" customHeight="1" spans="1:18">
      <c r="A1228" s="18">
        <v>1221</v>
      </c>
      <c r="B1228" s="32"/>
      <c r="C1228" s="22" t="s">
        <v>4287</v>
      </c>
      <c r="D1228" s="23" t="s">
        <v>2399</v>
      </c>
      <c r="E1228" s="24"/>
      <c r="F1228" s="22"/>
      <c r="G1228" s="24">
        <v>1</v>
      </c>
      <c r="H1228" s="25" t="s">
        <v>551</v>
      </c>
      <c r="I1228" s="26">
        <v>42583</v>
      </c>
      <c r="J1228" s="26">
        <v>42583</v>
      </c>
      <c r="K1228" s="27">
        <v>18800</v>
      </c>
      <c r="L1228" s="28">
        <v>11358.25</v>
      </c>
      <c r="M1228" s="28">
        <v>18240</v>
      </c>
      <c r="N1228" s="29">
        <v>0.78</v>
      </c>
      <c r="O1228" s="28">
        <v>14230</v>
      </c>
      <c r="P1228" s="34"/>
      <c r="Q1228" s="31" t="s">
        <v>4231</v>
      </c>
      <c r="R1228" s="37"/>
    </row>
    <row r="1229" ht="15.75" customHeight="1" spans="1:18">
      <c r="A1229" s="18">
        <v>1222</v>
      </c>
      <c r="B1229" s="32"/>
      <c r="C1229" s="22" t="s">
        <v>4288</v>
      </c>
      <c r="D1229" s="23" t="s">
        <v>2396</v>
      </c>
      <c r="E1229" s="24" t="s">
        <v>4289</v>
      </c>
      <c r="F1229" s="22"/>
      <c r="G1229" s="24">
        <v>1</v>
      </c>
      <c r="H1229" s="25" t="s">
        <v>551</v>
      </c>
      <c r="I1229" s="26">
        <v>42614</v>
      </c>
      <c r="J1229" s="26">
        <v>42614</v>
      </c>
      <c r="K1229" s="27">
        <v>1500</v>
      </c>
      <c r="L1229" s="28">
        <v>930</v>
      </c>
      <c r="M1229" s="28">
        <v>1350</v>
      </c>
      <c r="N1229" s="29">
        <v>0.68</v>
      </c>
      <c r="O1229" s="28">
        <v>920</v>
      </c>
      <c r="P1229" s="34"/>
      <c r="Q1229" s="31" t="s">
        <v>4231</v>
      </c>
    </row>
    <row r="1230" ht="15.75" customHeight="1" spans="1:18">
      <c r="A1230" s="18">
        <v>1223</v>
      </c>
      <c r="B1230" s="32"/>
      <c r="C1230" s="22" t="s">
        <v>4290</v>
      </c>
      <c r="D1230" s="23" t="s">
        <v>2421</v>
      </c>
      <c r="E1230" s="24"/>
      <c r="F1230" s="22"/>
      <c r="G1230" s="24">
        <v>1</v>
      </c>
      <c r="H1230" s="25" t="s">
        <v>551</v>
      </c>
      <c r="I1230" s="26">
        <v>42614</v>
      </c>
      <c r="J1230" s="26">
        <v>42614</v>
      </c>
      <c r="K1230" s="27">
        <v>34800</v>
      </c>
      <c r="L1230" s="28">
        <v>21576</v>
      </c>
      <c r="M1230" s="28">
        <v>31320</v>
      </c>
      <c r="N1230" s="29">
        <v>0.68</v>
      </c>
      <c r="O1230" s="28">
        <v>21300</v>
      </c>
      <c r="P1230" s="34"/>
      <c r="Q1230" s="31" t="s">
        <v>4231</v>
      </c>
    </row>
    <row r="1231" ht="15.75" customHeight="1" spans="1:18">
      <c r="A1231" s="18">
        <v>1224</v>
      </c>
      <c r="B1231" s="32"/>
      <c r="C1231" s="22" t="s">
        <v>4291</v>
      </c>
      <c r="D1231" s="23" t="s">
        <v>4292</v>
      </c>
      <c r="E1231" s="24"/>
      <c r="F1231" s="22"/>
      <c r="G1231" s="24">
        <v>3</v>
      </c>
      <c r="H1231" s="25" t="s">
        <v>551</v>
      </c>
      <c r="I1231" s="26">
        <v>43003</v>
      </c>
      <c r="J1231" s="26">
        <v>43003</v>
      </c>
      <c r="K1231" s="27">
        <v>5970</v>
      </c>
      <c r="L1231" s="28">
        <v>4835.64</v>
      </c>
      <c r="M1231" s="28">
        <v>5670</v>
      </c>
      <c r="N1231" s="29">
        <v>0.81</v>
      </c>
      <c r="O1231" s="28">
        <v>4590</v>
      </c>
      <c r="P1231" s="34"/>
      <c r="Q1231" s="31" t="s">
        <v>4231</v>
      </c>
    </row>
    <row r="1232" ht="15.75" customHeight="1" spans="1:18">
      <c r="A1232" s="18">
        <v>1225</v>
      </c>
      <c r="B1232" s="32"/>
      <c r="C1232" s="22" t="s">
        <v>4293</v>
      </c>
      <c r="D1232" s="23" t="s">
        <v>4294</v>
      </c>
      <c r="E1232" s="24"/>
      <c r="F1232" s="22"/>
      <c r="G1232" s="24">
        <v>1</v>
      </c>
      <c r="H1232" s="25" t="s">
        <v>551</v>
      </c>
      <c r="I1232" s="26">
        <v>43028</v>
      </c>
      <c r="J1232" s="26">
        <v>43028</v>
      </c>
      <c r="K1232" s="27">
        <v>5000</v>
      </c>
      <c r="L1232" s="28">
        <v>4129.13</v>
      </c>
      <c r="M1232" s="28">
        <v>4850</v>
      </c>
      <c r="N1232" s="29">
        <v>0.88</v>
      </c>
      <c r="O1232" s="28">
        <v>4270</v>
      </c>
      <c r="P1232" s="34"/>
      <c r="Q1232" s="31" t="s">
        <v>4231</v>
      </c>
    </row>
    <row r="1233" ht="15.75" customHeight="1" spans="1:17">
      <c r="A1233" s="18">
        <v>1226</v>
      </c>
      <c r="B1233" s="32"/>
      <c r="C1233" s="22" t="s">
        <v>4295</v>
      </c>
      <c r="D1233" s="23" t="s">
        <v>2639</v>
      </c>
      <c r="E1233" s="24"/>
      <c r="F1233" s="22"/>
      <c r="G1233" s="24">
        <v>1</v>
      </c>
      <c r="H1233" s="25" t="s">
        <v>551</v>
      </c>
      <c r="I1233" s="26">
        <v>43187</v>
      </c>
      <c r="J1233" s="26">
        <v>43187</v>
      </c>
      <c r="K1233" s="27">
        <v>3100</v>
      </c>
      <c r="L1233" s="28">
        <v>155</v>
      </c>
      <c r="M1233" s="28">
        <v>3100</v>
      </c>
      <c r="N1233" s="29">
        <v>0.92</v>
      </c>
      <c r="O1233" s="28">
        <v>2850</v>
      </c>
      <c r="P1233" s="34"/>
      <c r="Q1233" s="31" t="s">
        <v>4231</v>
      </c>
    </row>
    <row r="1234" ht="15.75" customHeight="1" spans="1:17">
      <c r="A1234" s="18">
        <v>1227</v>
      </c>
      <c r="B1234" s="32"/>
      <c r="C1234" s="22" t="s">
        <v>4296</v>
      </c>
      <c r="D1234" s="23" t="s">
        <v>3288</v>
      </c>
      <c r="E1234" s="24"/>
      <c r="F1234" s="22"/>
      <c r="G1234" s="24">
        <v>1</v>
      </c>
      <c r="H1234" s="25" t="s">
        <v>551</v>
      </c>
      <c r="I1234" s="26">
        <v>43187</v>
      </c>
      <c r="J1234" s="26">
        <v>43187</v>
      </c>
      <c r="K1234" s="27">
        <v>4500</v>
      </c>
      <c r="L1234" s="28">
        <v>1222.5</v>
      </c>
      <c r="M1234" s="28">
        <v>4500</v>
      </c>
      <c r="N1234" s="29">
        <v>0.92</v>
      </c>
      <c r="O1234" s="28">
        <v>4140</v>
      </c>
      <c r="P1234" s="34"/>
      <c r="Q1234" s="31" t="s">
        <v>4231</v>
      </c>
    </row>
    <row r="1235" ht="15.75" customHeight="1" spans="1:17">
      <c r="A1235" s="18">
        <v>1228</v>
      </c>
      <c r="B1235" s="32"/>
      <c r="C1235" s="22" t="s">
        <v>4297</v>
      </c>
      <c r="D1235" s="23" t="s">
        <v>2924</v>
      </c>
      <c r="E1235" s="24"/>
      <c r="F1235" s="22"/>
      <c r="G1235" s="24">
        <v>1</v>
      </c>
      <c r="H1235" s="25" t="s">
        <v>551</v>
      </c>
      <c r="I1235" s="26">
        <v>43187</v>
      </c>
      <c r="J1235" s="26">
        <v>43187</v>
      </c>
      <c r="K1235" s="27">
        <v>13000</v>
      </c>
      <c r="L1235" s="28">
        <v>3531.76</v>
      </c>
      <c r="M1235" s="28">
        <v>13000</v>
      </c>
      <c r="N1235" s="29">
        <v>0.92</v>
      </c>
      <c r="O1235" s="28">
        <v>11960</v>
      </c>
      <c r="P1235" s="34"/>
      <c r="Q1235" s="31" t="s">
        <v>4231</v>
      </c>
    </row>
    <row r="1236" ht="15.75" customHeight="1" spans="1:17">
      <c r="A1236" s="18">
        <v>1229</v>
      </c>
      <c r="B1236" s="32"/>
      <c r="C1236" s="22" t="s">
        <v>4298</v>
      </c>
      <c r="D1236" s="23" t="s">
        <v>2566</v>
      </c>
      <c r="E1236" s="24"/>
      <c r="F1236" s="22"/>
      <c r="G1236" s="24">
        <v>1</v>
      </c>
      <c r="H1236" s="25" t="s">
        <v>551</v>
      </c>
      <c r="I1236" s="26">
        <v>43187</v>
      </c>
      <c r="J1236" s="26">
        <v>43187</v>
      </c>
      <c r="K1236" s="27">
        <v>2000</v>
      </c>
      <c r="L1236" s="28">
        <v>1271.59</v>
      </c>
      <c r="M1236" s="28">
        <v>2000</v>
      </c>
      <c r="N1236" s="29">
        <v>0.92</v>
      </c>
      <c r="O1236" s="28">
        <v>1840</v>
      </c>
      <c r="P1236" s="34"/>
      <c r="Q1236" s="31" t="s">
        <v>4231</v>
      </c>
    </row>
    <row r="1237" ht="15.75" customHeight="1" spans="1:17">
      <c r="A1237" s="18">
        <v>1230</v>
      </c>
      <c r="B1237" s="32"/>
      <c r="C1237" s="22" t="s">
        <v>4299</v>
      </c>
      <c r="D1237" s="23" t="s">
        <v>4300</v>
      </c>
      <c r="E1237" s="24"/>
      <c r="F1237" s="22"/>
      <c r="G1237" s="24">
        <v>1</v>
      </c>
      <c r="H1237" s="25" t="s">
        <v>551</v>
      </c>
      <c r="I1237" s="26">
        <v>43198</v>
      </c>
      <c r="J1237" s="26">
        <v>43198</v>
      </c>
      <c r="K1237" s="27">
        <v>1485</v>
      </c>
      <c r="L1237" s="28">
        <v>1367.45</v>
      </c>
      <c r="M1237" s="28">
        <v>1490</v>
      </c>
      <c r="N1237" s="29">
        <v>0.9</v>
      </c>
      <c r="O1237" s="28">
        <v>1340</v>
      </c>
      <c r="P1237" s="34"/>
      <c r="Q1237" s="31" t="s">
        <v>4231</v>
      </c>
    </row>
    <row r="1238" ht="15.75" customHeight="1" spans="1:17">
      <c r="A1238" s="18">
        <v>1231</v>
      </c>
      <c r="B1238" s="32"/>
      <c r="C1238" s="22" t="s">
        <v>4301</v>
      </c>
      <c r="D1238" s="23" t="s">
        <v>4302</v>
      </c>
      <c r="E1238" s="24"/>
      <c r="F1238" s="22" t="s">
        <v>3243</v>
      </c>
      <c r="G1238" s="24">
        <v>6</v>
      </c>
      <c r="H1238" s="25" t="s">
        <v>551</v>
      </c>
      <c r="I1238" s="26">
        <v>43299</v>
      </c>
      <c r="J1238" s="26">
        <v>43299</v>
      </c>
      <c r="K1238" s="27">
        <v>3360</v>
      </c>
      <c r="L1238" s="28">
        <v>3253.6</v>
      </c>
      <c r="M1238" s="28">
        <v>3360</v>
      </c>
      <c r="N1238" s="29">
        <v>0.93</v>
      </c>
      <c r="O1238" s="28">
        <v>3120</v>
      </c>
      <c r="P1238" s="34"/>
      <c r="Q1238" s="31" t="s">
        <v>4231</v>
      </c>
    </row>
    <row r="1239" ht="15.75" customHeight="1" spans="1:17">
      <c r="A1239" s="18">
        <v>1232</v>
      </c>
      <c r="B1239" s="32"/>
      <c r="C1239" s="22" t="s">
        <v>4303</v>
      </c>
      <c r="D1239" s="23" t="s">
        <v>3527</v>
      </c>
      <c r="E1239" s="24"/>
      <c r="F1239" s="22" t="s">
        <v>2459</v>
      </c>
      <c r="G1239" s="24">
        <v>2</v>
      </c>
      <c r="H1239" s="25" t="s">
        <v>551</v>
      </c>
      <c r="I1239" s="26">
        <v>43307</v>
      </c>
      <c r="J1239" s="26">
        <v>43307</v>
      </c>
      <c r="K1239" s="27">
        <v>3100</v>
      </c>
      <c r="L1239" s="28">
        <v>2707.36</v>
      </c>
      <c r="M1239" s="28">
        <v>3100</v>
      </c>
      <c r="N1239" s="29">
        <v>0.91</v>
      </c>
      <c r="O1239" s="28">
        <v>2820</v>
      </c>
      <c r="P1239" s="34"/>
      <c r="Q1239" s="31" t="s">
        <v>4231</v>
      </c>
    </row>
    <row r="1240" ht="15.75" customHeight="1" spans="1:17">
      <c r="A1240" s="18">
        <v>1233</v>
      </c>
      <c r="B1240" s="32"/>
      <c r="C1240" s="22" t="s">
        <v>4304</v>
      </c>
      <c r="D1240" s="23" t="s">
        <v>2723</v>
      </c>
      <c r="E1240" s="24"/>
      <c r="F1240" s="22"/>
      <c r="G1240" s="24">
        <v>1</v>
      </c>
      <c r="H1240" s="25" t="s">
        <v>551</v>
      </c>
      <c r="I1240" s="26">
        <v>43312</v>
      </c>
      <c r="J1240" s="26">
        <v>43312</v>
      </c>
      <c r="K1240" s="27">
        <v>11760</v>
      </c>
      <c r="L1240" s="28">
        <v>11387.6</v>
      </c>
      <c r="M1240" s="28">
        <v>11760</v>
      </c>
      <c r="N1240" s="29">
        <v>0.94</v>
      </c>
      <c r="O1240" s="28">
        <v>11050</v>
      </c>
      <c r="P1240" s="34"/>
      <c r="Q1240" s="31" t="s">
        <v>4231</v>
      </c>
    </row>
    <row r="1241" ht="15.75" customHeight="1" spans="1:17">
      <c r="A1241" s="18">
        <v>1234</v>
      </c>
      <c r="B1241" s="32"/>
      <c r="C1241" s="22" t="s">
        <v>4305</v>
      </c>
      <c r="D1241" s="22" t="s">
        <v>4306</v>
      </c>
      <c r="E1241" s="24"/>
      <c r="F1241" s="22"/>
      <c r="G1241" s="24">
        <v>1</v>
      </c>
      <c r="H1241" s="25" t="s">
        <v>551</v>
      </c>
      <c r="I1241" s="26">
        <v>43350</v>
      </c>
      <c r="J1241" s="26">
        <v>43350</v>
      </c>
      <c r="K1241" s="27">
        <v>4600</v>
      </c>
      <c r="L1241" s="28">
        <v>4600</v>
      </c>
      <c r="M1241" s="28">
        <v>4600</v>
      </c>
      <c r="N1241" s="29">
        <v>0.94</v>
      </c>
      <c r="O1241" s="28">
        <v>4320</v>
      </c>
      <c r="P1241" s="34"/>
      <c r="Q1241" s="31" t="s">
        <v>4231</v>
      </c>
    </row>
    <row r="1242" ht="15.75" customHeight="1" spans="1:17">
      <c r="A1242" s="18">
        <v>1235</v>
      </c>
      <c r="B1242" s="32"/>
      <c r="C1242" s="22" t="s">
        <v>4307</v>
      </c>
      <c r="D1242" s="23" t="s">
        <v>2596</v>
      </c>
      <c r="E1242" s="24"/>
      <c r="F1242" s="22"/>
      <c r="G1242" s="24">
        <v>2</v>
      </c>
      <c r="H1242" s="25" t="s">
        <v>551</v>
      </c>
      <c r="I1242" s="26">
        <v>43341</v>
      </c>
      <c r="J1242" s="26">
        <v>43341</v>
      </c>
      <c r="K1242" s="27">
        <v>5006</v>
      </c>
      <c r="L1242" s="28">
        <v>4926.74</v>
      </c>
      <c r="M1242" s="28">
        <v>5010</v>
      </c>
      <c r="N1242" s="29">
        <v>0.95</v>
      </c>
      <c r="O1242" s="28">
        <v>4760</v>
      </c>
      <c r="P1242" s="34"/>
      <c r="Q1242" s="31" t="s">
        <v>4231</v>
      </c>
    </row>
    <row r="1243" ht="15.75" customHeight="1" spans="1:17">
      <c r="A1243" s="18">
        <v>1236</v>
      </c>
      <c r="B1243" s="32"/>
      <c r="C1243" s="22" t="s">
        <v>4308</v>
      </c>
      <c r="D1243" s="23" t="s">
        <v>2506</v>
      </c>
      <c r="E1243" s="24"/>
      <c r="F1243" s="22"/>
      <c r="G1243" s="24">
        <v>1</v>
      </c>
      <c r="H1243" s="25" t="s">
        <v>551</v>
      </c>
      <c r="I1243" s="26">
        <v>43343</v>
      </c>
      <c r="J1243" s="26">
        <v>43343</v>
      </c>
      <c r="K1243" s="35">
        <v>1600</v>
      </c>
      <c r="L1243" s="28">
        <v>1194.72</v>
      </c>
      <c r="M1243" s="28">
        <v>1600</v>
      </c>
      <c r="N1243" s="29">
        <v>0.94</v>
      </c>
      <c r="O1243" s="28">
        <v>1500</v>
      </c>
      <c r="P1243" s="34"/>
      <c r="Q1243" s="31" t="s">
        <v>4231</v>
      </c>
    </row>
    <row r="1244" ht="15.75" customHeight="1" spans="1:17">
      <c r="A1244" s="18">
        <v>1237</v>
      </c>
      <c r="B1244" s="32"/>
      <c r="C1244" s="22" t="s">
        <v>4309</v>
      </c>
      <c r="D1244" s="23" t="s">
        <v>3614</v>
      </c>
      <c r="E1244" s="24" t="s">
        <v>4310</v>
      </c>
      <c r="F1244" s="23"/>
      <c r="G1244" s="24">
        <v>1</v>
      </c>
      <c r="H1244" s="25" t="s">
        <v>551</v>
      </c>
      <c r="I1244" s="26">
        <v>43343</v>
      </c>
      <c r="J1244" s="26">
        <v>43343</v>
      </c>
      <c r="K1244" s="27">
        <v>1100</v>
      </c>
      <c r="L1244" s="28">
        <v>873.54</v>
      </c>
      <c r="M1244" s="28">
        <v>1100</v>
      </c>
      <c r="N1244" s="29">
        <v>0.94</v>
      </c>
      <c r="O1244" s="28">
        <v>1030</v>
      </c>
      <c r="P1244" s="34"/>
      <c r="Q1244" s="31" t="s">
        <v>4231</v>
      </c>
    </row>
    <row r="1245" ht="15.75" customHeight="1" spans="1:17">
      <c r="A1245" s="18">
        <v>1238</v>
      </c>
      <c r="B1245" s="32"/>
      <c r="C1245" s="22" t="s">
        <v>4311</v>
      </c>
      <c r="D1245" s="23" t="s">
        <v>2399</v>
      </c>
      <c r="E1245" s="24"/>
      <c r="F1245" s="22"/>
      <c r="G1245" s="24">
        <v>1</v>
      </c>
      <c r="H1245" s="25" t="s">
        <v>551</v>
      </c>
      <c r="I1245" s="26">
        <v>43187</v>
      </c>
      <c r="J1245" s="26">
        <v>43187</v>
      </c>
      <c r="K1245" s="27">
        <v>18800</v>
      </c>
      <c r="L1245" s="28">
        <v>11953.59</v>
      </c>
      <c r="M1245" s="28">
        <v>18800</v>
      </c>
      <c r="N1245" s="29">
        <v>0.92</v>
      </c>
      <c r="O1245" s="28">
        <v>17300</v>
      </c>
      <c r="P1245" s="34"/>
      <c r="Q1245" s="31" t="s">
        <v>4231</v>
      </c>
    </row>
    <row r="1246" ht="15.75" customHeight="1" spans="1:17">
      <c r="A1246" s="18">
        <v>1239</v>
      </c>
      <c r="B1246" s="32"/>
      <c r="C1246" s="22" t="s">
        <v>4312</v>
      </c>
      <c r="D1246" s="23" t="s">
        <v>4313</v>
      </c>
      <c r="E1246" s="24"/>
      <c r="F1246" s="22" t="s">
        <v>4314</v>
      </c>
      <c r="G1246" s="24">
        <v>1</v>
      </c>
      <c r="H1246" s="25" t="s">
        <v>2498</v>
      </c>
      <c r="I1246" s="26">
        <v>41974</v>
      </c>
      <c r="J1246" s="26">
        <v>41974</v>
      </c>
      <c r="K1246" s="27">
        <v>24800</v>
      </c>
      <c r="L1246" s="28">
        <v>7129.85</v>
      </c>
      <c r="M1246" s="28">
        <v>21820</v>
      </c>
      <c r="N1246" s="29">
        <v>0.28</v>
      </c>
      <c r="O1246" s="28">
        <v>6110</v>
      </c>
      <c r="P1246" s="34"/>
      <c r="Q1246" s="31" t="s">
        <v>4231</v>
      </c>
    </row>
    <row r="1247" ht="15.75" customHeight="1" spans="1:17">
      <c r="A1247" s="18">
        <v>1240</v>
      </c>
      <c r="B1247" s="32"/>
      <c r="C1247" s="22" t="s">
        <v>4315</v>
      </c>
      <c r="D1247" s="23" t="s">
        <v>3124</v>
      </c>
      <c r="E1247" s="24"/>
      <c r="F1247" s="22"/>
      <c r="G1247" s="24">
        <v>1</v>
      </c>
      <c r="H1247" s="25" t="s">
        <v>2498</v>
      </c>
      <c r="I1247" s="26">
        <v>42064</v>
      </c>
      <c r="J1247" s="26">
        <v>42064</v>
      </c>
      <c r="K1247" s="36">
        <v>5600</v>
      </c>
      <c r="L1247" s="28">
        <v>1875.86</v>
      </c>
      <c r="M1247" s="28">
        <v>5040</v>
      </c>
      <c r="N1247" s="29">
        <v>0.32</v>
      </c>
      <c r="O1247" s="28">
        <v>1610</v>
      </c>
      <c r="P1247" s="34"/>
      <c r="Q1247" s="31" t="s">
        <v>4231</v>
      </c>
    </row>
    <row r="1248" ht="15.75" customHeight="1" spans="1:17">
      <c r="A1248" s="18">
        <v>1241</v>
      </c>
      <c r="B1248" s="32"/>
      <c r="C1248" s="22" t="s">
        <v>4316</v>
      </c>
      <c r="D1248" s="22" t="s">
        <v>4317</v>
      </c>
      <c r="E1248" s="24"/>
      <c r="F1248" s="22"/>
      <c r="G1248" s="24">
        <v>1</v>
      </c>
      <c r="H1248" s="25" t="s">
        <v>2498</v>
      </c>
      <c r="I1248" s="26">
        <v>42875</v>
      </c>
      <c r="J1248" s="26">
        <v>42875</v>
      </c>
      <c r="K1248" s="36">
        <v>46000</v>
      </c>
      <c r="L1248" s="28">
        <v>34346.72</v>
      </c>
      <c r="M1248" s="28">
        <v>43700</v>
      </c>
      <c r="N1248" s="29">
        <v>0.68</v>
      </c>
      <c r="O1248" s="28">
        <v>29720</v>
      </c>
      <c r="P1248" s="34"/>
      <c r="Q1248" s="31" t="s">
        <v>4231</v>
      </c>
    </row>
    <row r="1249" ht="15.75" customHeight="1" spans="1:17">
      <c r="A1249" s="18">
        <v>1242</v>
      </c>
      <c r="B1249" s="32"/>
      <c r="C1249" s="22" t="s">
        <v>4318</v>
      </c>
      <c r="D1249" s="23" t="s">
        <v>4319</v>
      </c>
      <c r="E1249" s="24"/>
      <c r="F1249" s="22"/>
      <c r="G1249" s="24">
        <v>1</v>
      </c>
      <c r="H1249" s="25" t="s">
        <v>2498</v>
      </c>
      <c r="I1249" s="26">
        <v>43059</v>
      </c>
      <c r="J1249" s="26">
        <v>43059</v>
      </c>
      <c r="K1249" s="36">
        <v>35000</v>
      </c>
      <c r="L1249" s="28">
        <v>29458.3</v>
      </c>
      <c r="M1249" s="28">
        <v>33250</v>
      </c>
      <c r="N1249" s="29">
        <v>0.77</v>
      </c>
      <c r="O1249" s="28">
        <v>25600</v>
      </c>
      <c r="P1249" s="34"/>
      <c r="Q1249" s="31" t="s">
        <v>4231</v>
      </c>
    </row>
    <row r="1250" ht="15.75" customHeight="1" spans="1:17">
      <c r="A1250" s="18">
        <v>1243</v>
      </c>
      <c r="B1250" s="32"/>
      <c r="C1250" s="22" t="s">
        <v>4320</v>
      </c>
      <c r="D1250" s="23" t="s">
        <v>3302</v>
      </c>
      <c r="E1250" s="24"/>
      <c r="F1250" s="22"/>
      <c r="G1250" s="24">
        <v>1</v>
      </c>
      <c r="H1250" s="25" t="s">
        <v>2498</v>
      </c>
      <c r="I1250" s="26">
        <v>43219</v>
      </c>
      <c r="J1250" s="26">
        <v>43219</v>
      </c>
      <c r="K1250" s="36">
        <v>2500</v>
      </c>
      <c r="L1250" s="28">
        <v>1114.65</v>
      </c>
      <c r="M1250" s="28">
        <v>2500</v>
      </c>
      <c r="N1250" s="29">
        <v>0.85</v>
      </c>
      <c r="O1250" s="28">
        <v>2130</v>
      </c>
      <c r="P1250" s="34"/>
      <c r="Q1250" s="31" t="s">
        <v>4231</v>
      </c>
    </row>
    <row r="1251" ht="15.75" customHeight="1" spans="1:17">
      <c r="A1251" s="18">
        <v>1244</v>
      </c>
      <c r="B1251" s="32"/>
      <c r="C1251" s="22" t="s">
        <v>4321</v>
      </c>
      <c r="D1251" s="22" t="s">
        <v>2517</v>
      </c>
      <c r="E1251" s="24"/>
      <c r="F1251" s="22"/>
      <c r="G1251" s="24">
        <v>1</v>
      </c>
      <c r="H1251" s="25" t="s">
        <v>2498</v>
      </c>
      <c r="I1251" s="26">
        <v>43333</v>
      </c>
      <c r="J1251" s="26">
        <v>43333</v>
      </c>
      <c r="K1251" s="36">
        <v>8500</v>
      </c>
      <c r="L1251" s="28">
        <v>8365.42</v>
      </c>
      <c r="M1251" s="28">
        <v>8500</v>
      </c>
      <c r="N1251" s="29">
        <v>0.9</v>
      </c>
      <c r="O1251" s="28">
        <v>7650</v>
      </c>
      <c r="P1251" s="34"/>
      <c r="Q1251" s="31" t="s">
        <v>4231</v>
      </c>
    </row>
    <row r="1252" ht="15.75" customHeight="1" spans="1:17">
      <c r="A1252" s="18">
        <v>1245</v>
      </c>
      <c r="B1252" s="32"/>
      <c r="C1252" s="22" t="s">
        <v>4322</v>
      </c>
      <c r="D1252" s="22" t="s">
        <v>3985</v>
      </c>
      <c r="E1252" s="24" t="s">
        <v>3262</v>
      </c>
      <c r="F1252" s="22"/>
      <c r="G1252" s="24">
        <v>1</v>
      </c>
      <c r="H1252" s="25" t="s">
        <v>2498</v>
      </c>
      <c r="I1252" s="26">
        <v>42639</v>
      </c>
      <c r="J1252" s="26">
        <v>42639</v>
      </c>
      <c r="K1252" s="27">
        <v>84000</v>
      </c>
      <c r="L1252" s="28">
        <v>52080</v>
      </c>
      <c r="M1252" s="28">
        <v>84000</v>
      </c>
      <c r="N1252" s="29">
        <v>0.79</v>
      </c>
      <c r="O1252" s="28">
        <v>66360</v>
      </c>
      <c r="P1252" s="34"/>
      <c r="Q1252" s="31" t="s">
        <v>4231</v>
      </c>
    </row>
    <row r="1253" ht="15.75" customHeight="1" spans="1:17">
      <c r="A1253" s="18">
        <v>1246</v>
      </c>
      <c r="B1253" s="32"/>
      <c r="C1253" s="22" t="s">
        <v>4323</v>
      </c>
      <c r="D1253" s="22" t="s">
        <v>2749</v>
      </c>
      <c r="E1253" s="24"/>
      <c r="F1253" s="22"/>
      <c r="G1253" s="24">
        <v>1</v>
      </c>
      <c r="H1253" s="25" t="s">
        <v>626</v>
      </c>
      <c r="I1253" s="26">
        <v>41974</v>
      </c>
      <c r="J1253" s="26">
        <v>41974</v>
      </c>
      <c r="K1253" s="27">
        <v>84000</v>
      </c>
      <c r="L1253" s="28">
        <v>24150</v>
      </c>
      <c r="M1253" s="28">
        <v>73920</v>
      </c>
      <c r="N1253" s="29">
        <v>0.57</v>
      </c>
      <c r="O1253" s="28">
        <v>42130</v>
      </c>
      <c r="P1253" s="34"/>
      <c r="Q1253" s="31" t="s">
        <v>4231</v>
      </c>
    </row>
    <row r="1254" ht="15.75" customHeight="1" spans="1:17">
      <c r="A1254" s="18">
        <v>1247</v>
      </c>
      <c r="B1254" s="32"/>
      <c r="C1254" s="22" t="s">
        <v>4324</v>
      </c>
      <c r="D1254" s="23" t="s">
        <v>2527</v>
      </c>
      <c r="E1254" s="24"/>
      <c r="F1254" s="22"/>
      <c r="G1254" s="24">
        <v>216</v>
      </c>
      <c r="H1254" s="25" t="s">
        <v>626</v>
      </c>
      <c r="I1254" s="26">
        <v>42370</v>
      </c>
      <c r="J1254" s="26">
        <v>42370</v>
      </c>
      <c r="K1254" s="27">
        <v>151200</v>
      </c>
      <c r="L1254" s="28">
        <v>74592</v>
      </c>
      <c r="M1254" s="28">
        <v>143640</v>
      </c>
      <c r="N1254" s="29">
        <v>0.68</v>
      </c>
      <c r="O1254" s="28">
        <v>97680</v>
      </c>
      <c r="P1254" s="34"/>
      <c r="Q1254" s="31" t="s">
        <v>4231</v>
      </c>
    </row>
    <row r="1255" ht="15.75" customHeight="1" spans="1:17">
      <c r="A1255" s="18">
        <v>1248</v>
      </c>
      <c r="B1255" s="32"/>
      <c r="C1255" s="22" t="s">
        <v>4325</v>
      </c>
      <c r="D1255" s="22" t="s">
        <v>2489</v>
      </c>
      <c r="E1255" s="22"/>
      <c r="F1255" s="22"/>
      <c r="G1255" s="24">
        <v>1</v>
      </c>
      <c r="H1255" s="25" t="s">
        <v>2353</v>
      </c>
      <c r="I1255" s="26">
        <v>42461</v>
      </c>
      <c r="J1255" s="26">
        <v>42461</v>
      </c>
      <c r="K1255" s="27">
        <v>5760</v>
      </c>
      <c r="L1255" s="28">
        <v>3115.2</v>
      </c>
      <c r="M1255" s="28">
        <v>5470</v>
      </c>
      <c r="N1255" s="29">
        <v>0.7</v>
      </c>
      <c r="O1255" s="28">
        <v>3830</v>
      </c>
      <c r="P1255" s="34"/>
      <c r="Q1255" s="31" t="s">
        <v>4231</v>
      </c>
    </row>
    <row r="1256" ht="15.75" customHeight="1" spans="1:17">
      <c r="A1256" s="18">
        <v>1249</v>
      </c>
      <c r="B1256" s="32"/>
      <c r="C1256" s="22" t="s">
        <v>4326</v>
      </c>
      <c r="D1256" s="22" t="s">
        <v>2939</v>
      </c>
      <c r="E1256" s="24"/>
      <c r="F1256" s="22"/>
      <c r="G1256" s="24">
        <v>1</v>
      </c>
      <c r="H1256" s="25" t="s">
        <v>2353</v>
      </c>
      <c r="I1256" s="26">
        <v>42491</v>
      </c>
      <c r="J1256" s="26">
        <v>42491</v>
      </c>
      <c r="K1256" s="27">
        <v>40590</v>
      </c>
      <c r="L1256" s="28">
        <v>22594.96</v>
      </c>
      <c r="M1256" s="28">
        <v>38560</v>
      </c>
      <c r="N1256" s="29">
        <v>0.79</v>
      </c>
      <c r="O1256" s="28">
        <v>30460</v>
      </c>
      <c r="P1256" s="34"/>
      <c r="Q1256" s="31" t="s">
        <v>4231</v>
      </c>
    </row>
    <row r="1257" ht="15.75" customHeight="1" spans="1:17">
      <c r="A1257" s="18">
        <v>1250</v>
      </c>
      <c r="B1257" s="32"/>
      <c r="C1257" s="22" t="s">
        <v>4327</v>
      </c>
      <c r="D1257" s="22" t="s">
        <v>3822</v>
      </c>
      <c r="E1257" s="22"/>
      <c r="F1257" s="22"/>
      <c r="G1257" s="24">
        <v>1</v>
      </c>
      <c r="H1257" s="25" t="s">
        <v>2767</v>
      </c>
      <c r="I1257" s="26">
        <v>42552</v>
      </c>
      <c r="J1257" s="26">
        <v>42552</v>
      </c>
      <c r="K1257" s="27">
        <v>23896</v>
      </c>
      <c r="L1257" s="28">
        <v>14058.9</v>
      </c>
      <c r="M1257" s="28">
        <v>21510</v>
      </c>
      <c r="N1257" s="29">
        <v>0.83</v>
      </c>
      <c r="O1257" s="28">
        <v>17850</v>
      </c>
      <c r="P1257" s="34"/>
      <c r="Q1257" s="31" t="s">
        <v>4231</v>
      </c>
    </row>
    <row r="1258" ht="15.75" customHeight="1" spans="1:17">
      <c r="A1258" s="18">
        <v>1251</v>
      </c>
      <c r="B1258" s="32"/>
      <c r="C1258" s="22" t="s">
        <v>4328</v>
      </c>
      <c r="D1258" s="22" t="s">
        <v>4329</v>
      </c>
      <c r="E1258" s="22"/>
      <c r="F1258" s="22"/>
      <c r="G1258" s="24">
        <v>1</v>
      </c>
      <c r="H1258" s="25" t="s">
        <v>2486</v>
      </c>
      <c r="I1258" s="26">
        <v>42644</v>
      </c>
      <c r="J1258" s="26">
        <v>42644</v>
      </c>
      <c r="K1258" s="27">
        <v>48248</v>
      </c>
      <c r="L1258" s="28">
        <v>30677.61</v>
      </c>
      <c r="M1258" s="28">
        <v>43420</v>
      </c>
      <c r="N1258" s="29">
        <v>0.82</v>
      </c>
      <c r="O1258" s="28">
        <v>35600</v>
      </c>
      <c r="P1258" s="34"/>
      <c r="Q1258" s="31" t="s">
        <v>4231</v>
      </c>
    </row>
    <row r="1259" ht="15.75" customHeight="1" spans="1:17">
      <c r="A1259" s="18">
        <v>1252</v>
      </c>
      <c r="B1259" s="32"/>
      <c r="C1259" s="22" t="s">
        <v>4330</v>
      </c>
      <c r="D1259" s="22" t="s">
        <v>2603</v>
      </c>
      <c r="E1259" s="22"/>
      <c r="F1259" s="22"/>
      <c r="G1259" s="24">
        <v>1</v>
      </c>
      <c r="H1259" s="25" t="s">
        <v>2353</v>
      </c>
      <c r="I1259" s="26">
        <v>42644</v>
      </c>
      <c r="J1259" s="26">
        <v>42644</v>
      </c>
      <c r="K1259" s="27">
        <v>51998.4</v>
      </c>
      <c r="L1259" s="28">
        <v>33062.27</v>
      </c>
      <c r="M1259" s="28">
        <v>49400</v>
      </c>
      <c r="N1259" s="29">
        <v>0.82</v>
      </c>
      <c r="O1259" s="28">
        <v>40510</v>
      </c>
      <c r="P1259" s="34"/>
      <c r="Q1259" s="31" t="s">
        <v>4231</v>
      </c>
    </row>
    <row r="1260" ht="15.75" customHeight="1" spans="1:17">
      <c r="A1260" s="18">
        <v>1253</v>
      </c>
      <c r="B1260" s="32"/>
      <c r="C1260" s="22" t="s">
        <v>4331</v>
      </c>
      <c r="D1260" s="22" t="s">
        <v>4332</v>
      </c>
      <c r="E1260" s="22"/>
      <c r="F1260" s="22"/>
      <c r="G1260" s="24">
        <v>1</v>
      </c>
      <c r="H1260" s="25" t="s">
        <v>2353</v>
      </c>
      <c r="I1260" s="26">
        <v>42644</v>
      </c>
      <c r="J1260" s="26">
        <v>42644</v>
      </c>
      <c r="K1260" s="27">
        <v>225150.31</v>
      </c>
      <c r="L1260" s="28">
        <v>143158.07</v>
      </c>
      <c r="M1260" s="28">
        <v>204890</v>
      </c>
      <c r="N1260" s="29">
        <v>0.79</v>
      </c>
      <c r="O1260" s="28">
        <v>161860</v>
      </c>
      <c r="P1260" s="34"/>
      <c r="Q1260" s="31" t="s">
        <v>4231</v>
      </c>
    </row>
    <row r="1261" ht="15.75" customHeight="1" spans="1:17">
      <c r="A1261" s="18">
        <v>1254</v>
      </c>
      <c r="B1261" s="32"/>
      <c r="C1261" s="22" t="s">
        <v>4333</v>
      </c>
      <c r="D1261" s="22" t="s">
        <v>2747</v>
      </c>
      <c r="E1261" s="22"/>
      <c r="F1261" s="22"/>
      <c r="G1261" s="24">
        <v>1</v>
      </c>
      <c r="H1261" s="25" t="s">
        <v>551</v>
      </c>
      <c r="I1261" s="26">
        <v>42705</v>
      </c>
      <c r="J1261" s="26">
        <v>42705</v>
      </c>
      <c r="K1261" s="27">
        <v>46980</v>
      </c>
      <c r="L1261" s="28">
        <v>31359.15</v>
      </c>
      <c r="M1261" s="28">
        <v>43220</v>
      </c>
      <c r="N1261" s="29">
        <v>0.77</v>
      </c>
      <c r="O1261" s="28">
        <v>33280</v>
      </c>
      <c r="P1261" s="34"/>
      <c r="Q1261" s="31" t="s">
        <v>4231</v>
      </c>
    </row>
    <row r="1262" ht="15.75" customHeight="1" spans="1:17">
      <c r="A1262" s="18">
        <v>1255</v>
      </c>
      <c r="B1262" s="32"/>
      <c r="C1262" s="22" t="s">
        <v>4334</v>
      </c>
      <c r="D1262" s="22" t="s">
        <v>4214</v>
      </c>
      <c r="E1262" s="22" t="s">
        <v>2429</v>
      </c>
      <c r="F1262" s="22"/>
      <c r="G1262" s="24">
        <v>1</v>
      </c>
      <c r="H1262" s="25" t="s">
        <v>551</v>
      </c>
      <c r="I1262" s="26">
        <v>42850</v>
      </c>
      <c r="J1262" s="26">
        <v>42850</v>
      </c>
      <c r="K1262" s="27">
        <v>2800</v>
      </c>
      <c r="L1262" s="28">
        <v>2046.39</v>
      </c>
      <c r="M1262" s="28">
        <v>2800</v>
      </c>
      <c r="N1262" s="29">
        <v>0.84</v>
      </c>
      <c r="O1262" s="28">
        <v>2350</v>
      </c>
      <c r="P1262" s="34"/>
      <c r="Q1262" s="31" t="s">
        <v>4231</v>
      </c>
    </row>
    <row r="1263" ht="15.75" customHeight="1" spans="1:17">
      <c r="A1263" s="18">
        <v>1256</v>
      </c>
      <c r="B1263" s="32"/>
      <c r="C1263" s="22" t="s">
        <v>4335</v>
      </c>
      <c r="D1263" s="22" t="s">
        <v>2410</v>
      </c>
      <c r="E1263" s="22"/>
      <c r="F1263" s="22"/>
      <c r="G1263" s="24">
        <v>1</v>
      </c>
      <c r="H1263" s="25" t="s">
        <v>551</v>
      </c>
      <c r="I1263" s="26">
        <v>42865</v>
      </c>
      <c r="J1263" s="26">
        <v>42865</v>
      </c>
      <c r="K1263" s="27">
        <v>2600</v>
      </c>
      <c r="L1263" s="28">
        <v>1941.28</v>
      </c>
      <c r="M1263" s="28">
        <v>2470</v>
      </c>
      <c r="N1263" s="29">
        <v>0.76</v>
      </c>
      <c r="O1263" s="28">
        <v>1880</v>
      </c>
      <c r="P1263" s="34"/>
      <c r="Q1263" s="31" t="s">
        <v>4231</v>
      </c>
    </row>
    <row r="1264" ht="15.75" customHeight="1" spans="1:17">
      <c r="A1264" s="18">
        <v>1257</v>
      </c>
      <c r="B1264" s="32"/>
      <c r="C1264" s="22" t="s">
        <v>4336</v>
      </c>
      <c r="D1264" s="22" t="s">
        <v>2421</v>
      </c>
      <c r="E1264" s="22"/>
      <c r="F1264" s="22"/>
      <c r="G1264" s="24">
        <v>1</v>
      </c>
      <c r="H1264" s="25" t="s">
        <v>551</v>
      </c>
      <c r="I1264" s="26">
        <v>42865</v>
      </c>
      <c r="J1264" s="26">
        <v>42865</v>
      </c>
      <c r="K1264" s="36">
        <v>4700</v>
      </c>
      <c r="L1264" s="28">
        <v>3509.28</v>
      </c>
      <c r="M1264" s="28">
        <v>4470</v>
      </c>
      <c r="N1264" s="29">
        <v>0.76</v>
      </c>
      <c r="O1264" s="28">
        <v>3400</v>
      </c>
      <c r="P1264" s="34"/>
      <c r="Q1264" s="31" t="s">
        <v>4231</v>
      </c>
    </row>
    <row r="1265" ht="15.75" customHeight="1" spans="1:17">
      <c r="A1265" s="18">
        <v>1258</v>
      </c>
      <c r="B1265" s="32"/>
      <c r="C1265" s="22" t="s">
        <v>4337</v>
      </c>
      <c r="D1265" s="22" t="s">
        <v>3231</v>
      </c>
      <c r="E1265" s="22" t="s">
        <v>2502</v>
      </c>
      <c r="F1265" s="22"/>
      <c r="G1265" s="24">
        <v>1</v>
      </c>
      <c r="H1265" s="25" t="s">
        <v>551</v>
      </c>
      <c r="I1265" s="26">
        <v>42865</v>
      </c>
      <c r="J1265" s="26">
        <v>42865</v>
      </c>
      <c r="K1265" s="36">
        <v>4500</v>
      </c>
      <c r="L1265" s="28">
        <v>3360</v>
      </c>
      <c r="M1265" s="28">
        <v>4280</v>
      </c>
      <c r="N1265" s="29">
        <v>0.81</v>
      </c>
      <c r="O1265" s="28">
        <v>3470</v>
      </c>
      <c r="P1265" s="34"/>
      <c r="Q1265" s="31" t="s">
        <v>4231</v>
      </c>
    </row>
    <row r="1266" ht="15.75" customHeight="1" spans="1:17">
      <c r="A1266" s="18">
        <v>1259</v>
      </c>
      <c r="B1266" s="32"/>
      <c r="C1266" s="22" t="s">
        <v>4338</v>
      </c>
      <c r="D1266" s="22" t="s">
        <v>2419</v>
      </c>
      <c r="E1266" s="22"/>
      <c r="F1266" s="22"/>
      <c r="G1266" s="24">
        <v>1</v>
      </c>
      <c r="H1266" s="25" t="s">
        <v>551</v>
      </c>
      <c r="I1266" s="26">
        <v>42888</v>
      </c>
      <c r="J1266" s="26">
        <v>42888</v>
      </c>
      <c r="K1266" s="36">
        <v>2160</v>
      </c>
      <c r="L1266" s="28">
        <v>1647</v>
      </c>
      <c r="M1266" s="28">
        <v>2050</v>
      </c>
      <c r="N1266" s="29">
        <v>0.85</v>
      </c>
      <c r="O1266" s="28">
        <v>1740</v>
      </c>
      <c r="P1266" s="34"/>
      <c r="Q1266" s="31" t="s">
        <v>4231</v>
      </c>
    </row>
    <row r="1267" ht="15.75" customHeight="1" spans="1:17">
      <c r="A1267" s="18">
        <v>1260</v>
      </c>
      <c r="B1267" s="32"/>
      <c r="C1267" s="22" t="s">
        <v>4339</v>
      </c>
      <c r="D1267" s="22" t="s">
        <v>4216</v>
      </c>
      <c r="E1267" s="22"/>
      <c r="F1267" s="22"/>
      <c r="G1267" s="24">
        <v>1</v>
      </c>
      <c r="H1267" s="25" t="s">
        <v>626</v>
      </c>
      <c r="I1267" s="26">
        <v>43059</v>
      </c>
      <c r="J1267" s="26">
        <v>43059</v>
      </c>
      <c r="K1267" s="36">
        <v>37781</v>
      </c>
      <c r="L1267" s="28">
        <v>31799</v>
      </c>
      <c r="M1267" s="28">
        <v>35890</v>
      </c>
      <c r="N1267" s="29">
        <v>0.91</v>
      </c>
      <c r="O1267" s="28">
        <v>32660</v>
      </c>
      <c r="P1267" s="34"/>
      <c r="Q1267" s="31" t="s">
        <v>4231</v>
      </c>
    </row>
    <row r="1268" ht="15.75" customHeight="1" spans="1:17">
      <c r="A1268" s="18">
        <v>1261</v>
      </c>
      <c r="B1268" s="32"/>
      <c r="C1268" s="22" t="s">
        <v>4340</v>
      </c>
      <c r="D1268" s="22" t="s">
        <v>3842</v>
      </c>
      <c r="E1268" s="22"/>
      <c r="F1268" s="22"/>
      <c r="G1268" s="24">
        <v>1</v>
      </c>
      <c r="H1268" s="25" t="s">
        <v>551</v>
      </c>
      <c r="I1268" s="26">
        <v>43089</v>
      </c>
      <c r="J1268" s="26">
        <v>43089</v>
      </c>
      <c r="K1268" s="36">
        <v>9200</v>
      </c>
      <c r="L1268" s="28">
        <v>7888.97</v>
      </c>
      <c r="M1268" s="28">
        <v>8740</v>
      </c>
      <c r="N1268" s="29">
        <v>0.89</v>
      </c>
      <c r="O1268" s="28">
        <v>7780</v>
      </c>
      <c r="P1268" s="34"/>
      <c r="Q1268" s="31" t="s">
        <v>4231</v>
      </c>
    </row>
    <row r="1269" ht="15.75" customHeight="1" spans="1:17">
      <c r="A1269" s="18">
        <v>1262</v>
      </c>
      <c r="B1269" s="32"/>
      <c r="C1269" s="22" t="s">
        <v>4341</v>
      </c>
      <c r="D1269" s="22" t="s">
        <v>4222</v>
      </c>
      <c r="E1269" s="22"/>
      <c r="F1269" s="22"/>
      <c r="G1269" s="24">
        <v>200</v>
      </c>
      <c r="H1269" s="25" t="s">
        <v>626</v>
      </c>
      <c r="I1269" s="26">
        <v>43089</v>
      </c>
      <c r="J1269" s="26">
        <v>43089</v>
      </c>
      <c r="K1269" s="27">
        <v>7399.93</v>
      </c>
      <c r="L1269" s="28">
        <v>6345.4</v>
      </c>
      <c r="M1269" s="28">
        <v>7200</v>
      </c>
      <c r="N1269" s="29">
        <v>0.87</v>
      </c>
      <c r="O1269" s="28">
        <v>6260</v>
      </c>
      <c r="P1269" s="34"/>
      <c r="Q1269" s="31" t="s">
        <v>4231</v>
      </c>
    </row>
    <row r="1270" ht="15.75" customHeight="1" spans="1:17">
      <c r="A1270" s="18">
        <v>1263</v>
      </c>
      <c r="B1270" s="32"/>
      <c r="C1270" s="22" t="s">
        <v>4342</v>
      </c>
      <c r="D1270" s="22" t="s">
        <v>2442</v>
      </c>
      <c r="E1270" s="22"/>
      <c r="F1270" s="22"/>
      <c r="G1270" s="24">
        <v>1</v>
      </c>
      <c r="H1270" s="25" t="s">
        <v>551</v>
      </c>
      <c r="I1270" s="26">
        <v>43089</v>
      </c>
      <c r="J1270" s="26">
        <v>43089</v>
      </c>
      <c r="K1270" s="27">
        <v>12300</v>
      </c>
      <c r="L1270" s="28">
        <v>10547.25</v>
      </c>
      <c r="M1270" s="28">
        <v>11930</v>
      </c>
      <c r="N1270" s="29">
        <v>0.89</v>
      </c>
      <c r="O1270" s="28">
        <v>10620</v>
      </c>
      <c r="P1270" s="34"/>
      <c r="Q1270" s="31" t="s">
        <v>4231</v>
      </c>
    </row>
    <row r="1271" ht="15.75" customHeight="1" spans="1:17">
      <c r="A1271" s="18">
        <v>1264</v>
      </c>
      <c r="B1271" s="32"/>
      <c r="C1271" s="22" t="s">
        <v>4343</v>
      </c>
      <c r="D1271" s="22" t="s">
        <v>3932</v>
      </c>
      <c r="E1271" s="22"/>
      <c r="F1271" s="22"/>
      <c r="G1271" s="24">
        <v>1</v>
      </c>
      <c r="H1271" s="25" t="s">
        <v>551</v>
      </c>
      <c r="I1271" s="26">
        <v>43089</v>
      </c>
      <c r="J1271" s="26">
        <v>43089</v>
      </c>
      <c r="K1271" s="27">
        <v>5000</v>
      </c>
      <c r="L1271" s="28">
        <v>4287.47</v>
      </c>
      <c r="M1271" s="28">
        <v>4850</v>
      </c>
      <c r="N1271" s="29">
        <v>0.89</v>
      </c>
      <c r="O1271" s="28">
        <v>4320</v>
      </c>
      <c r="P1271" s="34"/>
      <c r="Q1271" s="31" t="s">
        <v>4231</v>
      </c>
    </row>
    <row r="1272" ht="15.75" customHeight="1" spans="1:17">
      <c r="A1272" s="18">
        <v>1265</v>
      </c>
      <c r="B1272" s="32"/>
      <c r="C1272" s="22" t="s">
        <v>4344</v>
      </c>
      <c r="D1272" s="22" t="s">
        <v>2469</v>
      </c>
      <c r="E1272" s="22" t="s">
        <v>4226</v>
      </c>
      <c r="F1272" s="23"/>
      <c r="G1272" s="24">
        <v>10</v>
      </c>
      <c r="H1272" s="25" t="s">
        <v>551</v>
      </c>
      <c r="I1272" s="26">
        <v>43214</v>
      </c>
      <c r="J1272" s="26">
        <v>43214</v>
      </c>
      <c r="K1272" s="27">
        <v>92000</v>
      </c>
      <c r="L1272" s="28">
        <v>84716.65</v>
      </c>
      <c r="M1272" s="28">
        <v>92000</v>
      </c>
      <c r="N1272" s="29">
        <v>0.94</v>
      </c>
      <c r="O1272" s="28">
        <v>86480</v>
      </c>
      <c r="P1272" s="34"/>
      <c r="Q1272" s="31" t="s">
        <v>4231</v>
      </c>
    </row>
    <row r="1273" ht="15.75" customHeight="1" spans="1:17">
      <c r="A1273" s="18">
        <v>1266</v>
      </c>
      <c r="B1273" s="32"/>
      <c r="C1273" s="22" t="s">
        <v>4345</v>
      </c>
      <c r="D1273" s="22" t="s">
        <v>4346</v>
      </c>
      <c r="E1273" s="22" t="s">
        <v>4347</v>
      </c>
      <c r="F1273" s="23"/>
      <c r="G1273" s="24">
        <v>1</v>
      </c>
      <c r="H1273" s="25" t="s">
        <v>551</v>
      </c>
      <c r="I1273" s="26">
        <v>43299</v>
      </c>
      <c r="J1273" s="26">
        <v>43299</v>
      </c>
      <c r="K1273" s="27">
        <v>9300</v>
      </c>
      <c r="L1273" s="28">
        <v>9005.5</v>
      </c>
      <c r="M1273" s="28">
        <v>9300</v>
      </c>
      <c r="N1273" s="29">
        <v>0.95</v>
      </c>
      <c r="O1273" s="28">
        <v>8840</v>
      </c>
      <c r="P1273" s="34"/>
      <c r="Q1273" s="31" t="s">
        <v>4231</v>
      </c>
    </row>
    <row r="1274" ht="15.75" customHeight="1" spans="1:17">
      <c r="A1274" s="18">
        <v>1267</v>
      </c>
      <c r="B1274" s="38"/>
      <c r="C1274" s="22" t="s">
        <v>4348</v>
      </c>
      <c r="D1274" s="22" t="s">
        <v>4349</v>
      </c>
      <c r="E1274" s="22"/>
      <c r="F1274" s="23"/>
      <c r="G1274" s="24">
        <v>1</v>
      </c>
      <c r="H1274" s="25" t="s">
        <v>2353</v>
      </c>
      <c r="I1274" s="26">
        <v>42675</v>
      </c>
      <c r="J1274" s="26">
        <v>42675</v>
      </c>
      <c r="K1274" s="27">
        <v>31009</v>
      </c>
      <c r="L1274" s="28">
        <v>20207.44</v>
      </c>
      <c r="M1274" s="28">
        <v>29460</v>
      </c>
      <c r="N1274" s="29">
        <v>0.76</v>
      </c>
      <c r="O1274" s="28">
        <v>22390</v>
      </c>
      <c r="P1274" s="34"/>
      <c r="Q1274" s="31" t="s">
        <v>4231</v>
      </c>
    </row>
    <row r="1275" ht="15.75" customHeight="1" spans="1:17">
      <c r="A1275" s="18">
        <v>1268</v>
      </c>
      <c r="B1275" s="18"/>
      <c r="C1275" s="22"/>
      <c r="D1275" s="48" t="s">
        <v>4350</v>
      </c>
      <c r="E1275" s="22"/>
      <c r="F1275" s="22"/>
      <c r="G1275" s="24"/>
      <c r="H1275" s="25"/>
      <c r="I1275" s="26"/>
      <c r="J1275" s="26"/>
      <c r="K1275" s="44">
        <f>SUM(K1187:K1274)</f>
        <v>2135759.44</v>
      </c>
      <c r="L1275" s="41">
        <f>SUM(L1187:L1274)</f>
        <v>1338622.57</v>
      </c>
      <c r="M1275" s="41">
        <f>SUM(M1187:M1274)</f>
        <v>2005810</v>
      </c>
      <c r="N1275" s="42"/>
      <c r="O1275" s="41">
        <f>SUM(O1187:O1274)</f>
        <v>1484450</v>
      </c>
      <c r="P1275" s="34"/>
      <c r="Q1275" s="31"/>
    </row>
    <row r="1276" ht="15.75" customHeight="1" spans="1:17">
      <c r="A1276" s="18">
        <v>1269</v>
      </c>
      <c r="B1276" s="18"/>
      <c r="C1276" s="22" t="s">
        <v>4351</v>
      </c>
      <c r="D1276" s="54" t="s">
        <v>2639</v>
      </c>
      <c r="E1276" s="22"/>
      <c r="F1276" s="22"/>
      <c r="G1276" s="24">
        <v>1</v>
      </c>
      <c r="H1276" s="25" t="s">
        <v>551</v>
      </c>
      <c r="I1276" s="26">
        <v>40087</v>
      </c>
      <c r="J1276" s="26">
        <v>40087</v>
      </c>
      <c r="K1276" s="35">
        <v>4134</v>
      </c>
      <c r="L1276" s="28">
        <v>632.13</v>
      </c>
      <c r="M1276" s="28">
        <v>3430</v>
      </c>
      <c r="N1276" s="29">
        <v>0.21</v>
      </c>
      <c r="O1276" s="28">
        <v>720</v>
      </c>
      <c r="P1276" s="55"/>
      <c r="Q1276" s="54" t="s">
        <v>492</v>
      </c>
    </row>
    <row r="1277" ht="15.75" customHeight="1" spans="1:17">
      <c r="A1277" s="18">
        <v>1270</v>
      </c>
      <c r="B1277" s="18"/>
      <c r="C1277" s="22" t="s">
        <v>4352</v>
      </c>
      <c r="D1277" s="54" t="s">
        <v>4353</v>
      </c>
      <c r="E1277" s="22"/>
      <c r="F1277" s="22"/>
      <c r="G1277" s="24">
        <v>1</v>
      </c>
      <c r="H1277" s="25" t="s">
        <v>551</v>
      </c>
      <c r="I1277" s="26">
        <v>39965</v>
      </c>
      <c r="J1277" s="26">
        <v>39965</v>
      </c>
      <c r="K1277" s="35">
        <v>720</v>
      </c>
      <c r="L1277" s="28">
        <v>87.3</v>
      </c>
      <c r="M1277" s="28">
        <v>700</v>
      </c>
      <c r="N1277" s="29">
        <v>0.15</v>
      </c>
      <c r="O1277" s="28">
        <v>110</v>
      </c>
      <c r="P1277" s="55"/>
      <c r="Q1277" s="54" t="s">
        <v>492</v>
      </c>
    </row>
    <row r="1278" ht="15.75" customHeight="1" spans="1:17">
      <c r="A1278" s="18">
        <v>1271</v>
      </c>
      <c r="B1278" s="18"/>
      <c r="C1278" s="22" t="s">
        <v>4354</v>
      </c>
      <c r="D1278" s="54" t="s">
        <v>2648</v>
      </c>
      <c r="E1278" s="22"/>
      <c r="F1278" s="22"/>
      <c r="G1278" s="24">
        <v>1</v>
      </c>
      <c r="H1278" s="25" t="s">
        <v>551</v>
      </c>
      <c r="I1278" s="26">
        <v>39965</v>
      </c>
      <c r="J1278" s="26">
        <v>39965</v>
      </c>
      <c r="K1278" s="35">
        <v>1500</v>
      </c>
      <c r="L1278" s="28">
        <v>181.83</v>
      </c>
      <c r="M1278" s="28">
        <v>1230</v>
      </c>
      <c r="N1278" s="29">
        <v>0.15</v>
      </c>
      <c r="O1278" s="28">
        <v>180</v>
      </c>
      <c r="P1278" s="55"/>
      <c r="Q1278" s="54" t="s">
        <v>492</v>
      </c>
    </row>
    <row r="1279" ht="15.75" customHeight="1" spans="1:17">
      <c r="A1279" s="18">
        <v>1272</v>
      </c>
      <c r="B1279" s="18"/>
      <c r="C1279" s="22" t="s">
        <v>4355</v>
      </c>
      <c r="D1279" s="54" t="s">
        <v>2394</v>
      </c>
      <c r="E1279" s="22"/>
      <c r="F1279" s="22"/>
      <c r="G1279" s="24">
        <v>1</v>
      </c>
      <c r="H1279" s="25" t="s">
        <v>626</v>
      </c>
      <c r="I1279" s="26">
        <v>39965</v>
      </c>
      <c r="J1279" s="26">
        <v>39965</v>
      </c>
      <c r="K1279" s="35">
        <v>13200</v>
      </c>
      <c r="L1279" s="28">
        <v>1600.5</v>
      </c>
      <c r="M1279" s="28">
        <v>9900</v>
      </c>
      <c r="N1279" s="29">
        <v>0.15</v>
      </c>
      <c r="O1279" s="28">
        <v>1490</v>
      </c>
      <c r="P1279" s="55"/>
      <c r="Q1279" s="54" t="s">
        <v>492</v>
      </c>
    </row>
    <row r="1280" ht="15.75" customHeight="1" spans="1:17">
      <c r="A1280" s="18">
        <v>1273</v>
      </c>
      <c r="B1280" s="18"/>
      <c r="C1280" s="22" t="s">
        <v>4356</v>
      </c>
      <c r="D1280" s="54" t="s">
        <v>4357</v>
      </c>
      <c r="E1280" s="22"/>
      <c r="F1280" s="22"/>
      <c r="G1280" s="24">
        <v>1</v>
      </c>
      <c r="H1280" s="25" t="s">
        <v>626</v>
      </c>
      <c r="I1280" s="26">
        <v>39965</v>
      </c>
      <c r="J1280" s="26">
        <v>39965</v>
      </c>
      <c r="K1280" s="35">
        <v>1800</v>
      </c>
      <c r="L1280" s="28">
        <v>218.25</v>
      </c>
      <c r="M1280" s="28">
        <v>1350</v>
      </c>
      <c r="N1280" s="29">
        <v>0.15</v>
      </c>
      <c r="O1280" s="28">
        <v>200</v>
      </c>
      <c r="P1280" s="55"/>
      <c r="Q1280" s="54" t="s">
        <v>492</v>
      </c>
    </row>
    <row r="1281" ht="15.75" customHeight="1" spans="1:17">
      <c r="A1281" s="18">
        <v>1274</v>
      </c>
      <c r="B1281" s="18"/>
      <c r="C1281" s="22" t="s">
        <v>4358</v>
      </c>
      <c r="D1281" s="54" t="s">
        <v>3677</v>
      </c>
      <c r="E1281" s="22"/>
      <c r="F1281" s="22"/>
      <c r="G1281" s="24">
        <v>1</v>
      </c>
      <c r="H1281" s="25" t="s">
        <v>626</v>
      </c>
      <c r="I1281" s="26">
        <v>39965</v>
      </c>
      <c r="J1281" s="26">
        <v>39965</v>
      </c>
      <c r="K1281" s="35">
        <v>920</v>
      </c>
      <c r="L1281" s="28">
        <v>111.58</v>
      </c>
      <c r="M1281" s="28">
        <v>690</v>
      </c>
      <c r="N1281" s="29">
        <v>0.15</v>
      </c>
      <c r="O1281" s="28">
        <v>100</v>
      </c>
      <c r="P1281" s="55"/>
      <c r="Q1281" s="54" t="s">
        <v>492</v>
      </c>
    </row>
    <row r="1282" ht="15.75" customHeight="1" spans="1:17">
      <c r="A1282" s="18">
        <v>1275</v>
      </c>
      <c r="B1282" s="18"/>
      <c r="C1282" s="22" t="s">
        <v>4359</v>
      </c>
      <c r="D1282" s="54" t="s">
        <v>2648</v>
      </c>
      <c r="E1282" s="22"/>
      <c r="F1282" s="22"/>
      <c r="G1282" s="24">
        <v>1</v>
      </c>
      <c r="H1282" s="25" t="s">
        <v>551</v>
      </c>
      <c r="I1282" s="26">
        <v>39995</v>
      </c>
      <c r="J1282" s="26">
        <v>39995</v>
      </c>
      <c r="K1282" s="35">
        <v>3400</v>
      </c>
      <c r="L1282" s="28">
        <v>439.14</v>
      </c>
      <c r="M1282" s="28">
        <v>2790</v>
      </c>
      <c r="N1282" s="29">
        <v>0.15</v>
      </c>
      <c r="O1282" s="28">
        <v>420</v>
      </c>
      <c r="P1282" s="55"/>
      <c r="Q1282" s="54" t="s">
        <v>492</v>
      </c>
    </row>
    <row r="1283" ht="15.75" customHeight="1" spans="1:17">
      <c r="A1283" s="18">
        <v>1276</v>
      </c>
      <c r="B1283" s="18"/>
      <c r="C1283" s="22" t="s">
        <v>4360</v>
      </c>
      <c r="D1283" s="54" t="s">
        <v>4361</v>
      </c>
      <c r="E1283" s="22"/>
      <c r="F1283" s="22"/>
      <c r="G1283" s="24">
        <v>1</v>
      </c>
      <c r="H1283" s="25" t="s">
        <v>551</v>
      </c>
      <c r="I1283" s="26">
        <v>40026</v>
      </c>
      <c r="J1283" s="26">
        <v>40026</v>
      </c>
      <c r="K1283" s="35">
        <v>59404</v>
      </c>
      <c r="L1283" s="28">
        <v>8143.31</v>
      </c>
      <c r="M1283" s="28">
        <v>49310</v>
      </c>
      <c r="N1283" s="29">
        <v>0.15</v>
      </c>
      <c r="O1283" s="28">
        <v>7400</v>
      </c>
      <c r="P1283" s="55"/>
      <c r="Q1283" s="54" t="s">
        <v>492</v>
      </c>
    </row>
    <row r="1284" ht="15.75" customHeight="1" spans="1:17">
      <c r="A1284" s="18">
        <v>1277</v>
      </c>
      <c r="B1284" s="18"/>
      <c r="C1284" s="22" t="s">
        <v>4362</v>
      </c>
      <c r="D1284" s="54" t="s">
        <v>4363</v>
      </c>
      <c r="E1284" s="22"/>
      <c r="F1284" s="22"/>
      <c r="G1284" s="24">
        <v>1</v>
      </c>
      <c r="H1284" s="25" t="s">
        <v>551</v>
      </c>
      <c r="I1284" s="26">
        <v>40057</v>
      </c>
      <c r="J1284" s="26">
        <v>40057</v>
      </c>
      <c r="K1284" s="35">
        <v>1520</v>
      </c>
      <c r="L1284" s="28">
        <v>220.43</v>
      </c>
      <c r="M1284" s="28">
        <v>1190</v>
      </c>
      <c r="N1284" s="29">
        <v>0.15</v>
      </c>
      <c r="O1284" s="28">
        <v>180</v>
      </c>
      <c r="P1284" s="55"/>
      <c r="Q1284" s="54" t="s">
        <v>492</v>
      </c>
    </row>
    <row r="1285" ht="15.75" customHeight="1" spans="1:17">
      <c r="A1285" s="18">
        <v>1278</v>
      </c>
      <c r="B1285" s="18"/>
      <c r="C1285" s="22" t="s">
        <v>4364</v>
      </c>
      <c r="D1285" s="54" t="s">
        <v>4365</v>
      </c>
      <c r="E1285" s="22"/>
      <c r="F1285" s="22"/>
      <c r="G1285" s="24">
        <v>1</v>
      </c>
      <c r="H1285" s="25" t="s">
        <v>551</v>
      </c>
      <c r="I1285" s="26">
        <v>40087</v>
      </c>
      <c r="J1285" s="26">
        <v>40087</v>
      </c>
      <c r="K1285" s="35">
        <v>400</v>
      </c>
      <c r="L1285" s="28">
        <v>61.14</v>
      </c>
      <c r="M1285" s="28">
        <v>300</v>
      </c>
      <c r="N1285" s="29">
        <v>0.15</v>
      </c>
      <c r="O1285" s="28">
        <v>50</v>
      </c>
      <c r="P1285" s="55"/>
      <c r="Q1285" s="54" t="s">
        <v>492</v>
      </c>
    </row>
    <row r="1286" ht="15.75" customHeight="1" spans="1:17">
      <c r="A1286" s="18">
        <v>1279</v>
      </c>
      <c r="B1286" s="18"/>
      <c r="C1286" s="22" t="s">
        <v>4366</v>
      </c>
      <c r="D1286" s="54" t="s">
        <v>2863</v>
      </c>
      <c r="E1286" s="22"/>
      <c r="F1286" s="22"/>
      <c r="G1286" s="24">
        <v>1</v>
      </c>
      <c r="H1286" s="25" t="s">
        <v>551</v>
      </c>
      <c r="I1286" s="26">
        <v>40148</v>
      </c>
      <c r="J1286" s="26">
        <v>40148</v>
      </c>
      <c r="K1286" s="35">
        <v>22000</v>
      </c>
      <c r="L1286" s="28">
        <v>3712.47</v>
      </c>
      <c r="M1286" s="28">
        <v>18480</v>
      </c>
      <c r="N1286" s="29">
        <v>0.15</v>
      </c>
      <c r="O1286" s="28">
        <v>2770</v>
      </c>
      <c r="P1286" s="55"/>
      <c r="Q1286" s="54" t="s">
        <v>492</v>
      </c>
    </row>
    <row r="1287" ht="15.75" customHeight="1" spans="1:17">
      <c r="A1287" s="18">
        <v>1280</v>
      </c>
      <c r="B1287" s="18"/>
      <c r="C1287" s="22" t="s">
        <v>4367</v>
      </c>
      <c r="D1287" s="54" t="s">
        <v>4368</v>
      </c>
      <c r="E1287" s="22"/>
      <c r="F1287" s="22"/>
      <c r="G1287" s="24">
        <v>1</v>
      </c>
      <c r="H1287" s="25" t="s">
        <v>551</v>
      </c>
      <c r="I1287" s="26">
        <v>40513</v>
      </c>
      <c r="J1287" s="26">
        <v>40513</v>
      </c>
      <c r="K1287" s="35">
        <v>243411.97</v>
      </c>
      <c r="L1287" s="28">
        <v>64199.9</v>
      </c>
      <c r="M1287" s="28">
        <v>206900</v>
      </c>
      <c r="N1287" s="29">
        <v>0.17</v>
      </c>
      <c r="O1287" s="28">
        <v>35170</v>
      </c>
      <c r="P1287" s="55"/>
      <c r="Q1287" s="54" t="s">
        <v>492</v>
      </c>
    </row>
    <row r="1288" ht="15.75" customHeight="1" spans="1:17">
      <c r="A1288" s="18">
        <v>1281</v>
      </c>
      <c r="B1288" s="18"/>
      <c r="C1288" s="56"/>
      <c r="D1288" s="39" t="s">
        <v>4369</v>
      </c>
      <c r="E1288" s="24"/>
      <c r="F1288" s="22"/>
      <c r="G1288" s="24"/>
      <c r="H1288" s="25"/>
      <c r="I1288" s="26"/>
      <c r="J1288" s="26"/>
      <c r="K1288" s="40">
        <f>SUM(K1276:K1287)</f>
        <v>352409.97</v>
      </c>
      <c r="L1288" s="57">
        <f>SUM(L1276:L1287)</f>
        <v>79607.98</v>
      </c>
      <c r="M1288" s="41">
        <f>SUM(M1276:M1287)</f>
        <v>296270</v>
      </c>
      <c r="N1288" s="42"/>
      <c r="O1288" s="41">
        <f>SUM(O1276:O1287)</f>
        <v>48790</v>
      </c>
      <c r="P1288" s="34"/>
      <c r="Q1288" s="58"/>
    </row>
    <row r="1289" ht="15.75" customHeight="1" spans="1:17">
      <c r="A1289" s="18"/>
      <c r="B1289" s="18"/>
      <c r="C1289" s="56"/>
      <c r="D1289" s="22"/>
      <c r="E1289" s="24"/>
      <c r="F1289" s="22"/>
      <c r="G1289" s="24"/>
      <c r="H1289" s="25"/>
      <c r="I1289" s="26"/>
      <c r="J1289" s="26"/>
      <c r="K1289" s="27"/>
      <c r="L1289" s="43"/>
      <c r="M1289" s="28"/>
      <c r="N1289" s="29"/>
      <c r="O1289" s="28"/>
      <c r="P1289" s="34"/>
      <c r="Q1289" s="58"/>
    </row>
    <row r="1290" ht="15.75" customHeight="1" spans="1:17">
      <c r="A1290" s="18"/>
      <c r="B1290" s="18"/>
      <c r="C1290" s="56"/>
      <c r="D1290" s="22"/>
      <c r="E1290" s="24"/>
      <c r="F1290" s="22"/>
      <c r="G1290" s="24"/>
      <c r="H1290" s="24"/>
      <c r="I1290" s="59"/>
      <c r="J1290" s="59"/>
      <c r="K1290" s="60"/>
      <c r="L1290" s="28"/>
      <c r="M1290" s="28"/>
      <c r="N1290" s="29"/>
      <c r="O1290" s="28"/>
      <c r="P1290" s="34"/>
      <c r="Q1290" s="58"/>
    </row>
    <row r="1291" ht="15.75" customHeight="1" spans="1:17">
      <c r="A1291" s="14" t="s">
        <v>245</v>
      </c>
      <c r="B1291" s="14"/>
      <c r="C1291" s="18"/>
      <c r="D1291" s="18"/>
      <c r="E1291" s="18"/>
      <c r="F1291" s="61"/>
      <c r="G1291" s="62"/>
      <c r="H1291" s="61"/>
      <c r="I1291" s="34"/>
      <c r="J1291" s="34"/>
      <c r="K1291" s="28">
        <f>K96+K160+K260+K386+K508+K675+K796+K898+K927+K1007+K1071+K1186+K1275+K1288</f>
        <v>70269815.93</v>
      </c>
      <c r="L1291" s="28">
        <f>L96+L160+L260+L386+L508+L675+L796+L898+L927+L1007+L1071+L1186+L1275+L1288</f>
        <v>52108506.74</v>
      </c>
      <c r="M1291" s="28">
        <f>M96+M160+M260+M386+M508+M675+M796+M898+M927+M1007+M1071+M1186+M1275+M1288</f>
        <v>66389425</v>
      </c>
      <c r="N1291" s="55"/>
      <c r="O1291" s="28">
        <f>O96+O160+O260+O386+O508+O675+O796+O898+O927+O1007+O1071+O1186+O1275+O1288</f>
        <v>48663190</v>
      </c>
      <c r="P1291" s="55"/>
      <c r="Q1291" s="56"/>
    </row>
    <row r="1292" ht="15.75" customHeight="1" spans="1:17">
      <c r="A1292" s="63" t="s">
        <v>538</v>
      </c>
      <c r="B1292" s="63"/>
      <c r="C1292" s="63"/>
      <c r="D1292" s="63"/>
      <c r="E1292" s="34"/>
      <c r="F1292" s="34"/>
      <c r="G1292" s="34"/>
      <c r="H1292" s="34"/>
      <c r="I1292" s="34"/>
      <c r="J1292" s="34"/>
      <c r="K1292" s="28"/>
      <c r="L1292" s="64"/>
      <c r="M1292" s="64"/>
      <c r="N1292" s="65"/>
      <c r="O1292" s="64"/>
      <c r="P1292" s="65"/>
      <c r="Q1292" s="58"/>
    </row>
    <row r="1293" ht="15.75" customHeight="1" spans="1:17">
      <c r="A1293" s="14" t="s">
        <v>195</v>
      </c>
      <c r="B1293" s="14"/>
      <c r="C1293" s="14"/>
      <c r="D1293" s="14"/>
      <c r="E1293" s="18"/>
      <c r="F1293" s="61"/>
      <c r="G1293" s="58"/>
      <c r="H1293" s="61"/>
      <c r="I1293" s="34"/>
      <c r="J1293" s="34"/>
      <c r="K1293" s="28">
        <f>K1291-K1292</f>
        <v>70269815.93</v>
      </c>
      <c r="L1293" s="28">
        <f>L1291-L1292</f>
        <v>52108506.74</v>
      </c>
      <c r="M1293" s="28">
        <f>M1291-M1292</f>
        <v>66389425</v>
      </c>
      <c r="N1293" s="55"/>
      <c r="O1293" s="28">
        <f>O1291-O1292</f>
        <v>48663190</v>
      </c>
      <c r="P1293" s="66">
        <f>IF(L1293=0,0,(O1293-L1293)/L1293)</f>
        <v>-0.0661</v>
      </c>
      <c r="Q1293" s="56"/>
    </row>
    <row r="1294" ht="15.75" customHeight="1" spans="1:17">
      <c r="A1294" s="67" t="str">
        <f>[1]参数填写!A5</f>
        <v>被评估单位填表人：</v>
      </c>
      <c r="B1294" s="67"/>
      <c r="C1294" s="68"/>
      <c r="D1294" s="68"/>
      <c r="E1294" s="68"/>
      <c r="K1294" s="69" t="s">
        <v>186</v>
      </c>
      <c r="L1294" s="69"/>
      <c r="M1294" s="69"/>
      <c r="N1294" s="69"/>
      <c r="O1294" s="69"/>
      <c r="P1294" s="69"/>
      <c r="Q1294" s="69"/>
    </row>
    <row r="1295" ht="15.75" customHeight="1" spans="1:17">
      <c r="A1295" s="70" t="str">
        <f>[1]参数填写!A6</f>
        <v>填表日期：</v>
      </c>
      <c r="B1295" s="70"/>
    </row>
    <row r="1303" ht="15.75" customHeight="1" spans="11:11">
      <c r="K1303" s="71"/>
    </row>
    <row r="1306" ht="15.75" customHeight="1" spans="11:11">
      <c r="K1306" s="72"/>
    </row>
    <row r="1307" ht="15.75" customHeight="1" spans="11:11">
      <c r="K1307" s="72"/>
    </row>
  </sheetData>
  <mergeCells count="32">
    <mergeCell ref="O3:Q3"/>
    <mergeCell ref="N5:Q5"/>
    <mergeCell ref="K6:L6"/>
    <mergeCell ref="M6:O6"/>
    <mergeCell ref="A1291:D1291"/>
    <mergeCell ref="A1292:D1292"/>
    <mergeCell ref="A1293:D1293"/>
    <mergeCell ref="A6:A7"/>
    <mergeCell ref="B6:B7"/>
    <mergeCell ref="B8:B95"/>
    <mergeCell ref="B97:B159"/>
    <mergeCell ref="B161:B259"/>
    <mergeCell ref="B261:B385"/>
    <mergeCell ref="B387:B507"/>
    <mergeCell ref="B509:B674"/>
    <mergeCell ref="B676:B795"/>
    <mergeCell ref="B797:B897"/>
    <mergeCell ref="B899:B926"/>
    <mergeCell ref="B928:B1006"/>
    <mergeCell ref="B1008:B1070"/>
    <mergeCell ref="B1072:B1185"/>
    <mergeCell ref="B1187:B1274"/>
    <mergeCell ref="C6:C7"/>
    <mergeCell ref="D6:D7"/>
    <mergeCell ref="E6:E7"/>
    <mergeCell ref="F6:F7"/>
    <mergeCell ref="G6:G7"/>
    <mergeCell ref="H6:H7"/>
    <mergeCell ref="I6:I7"/>
    <mergeCell ref="J6:J7"/>
    <mergeCell ref="P6:P7"/>
    <mergeCell ref="Q6:Q7"/>
  </mergeCells>
  <pageMargins left="0.7" right="0.7" top="0.75" bottom="0.75" header="0.3" footer="0.3"/>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workbookViewId="0">
      <selection activeCell="A1" sqref="$A1:$XFD1048576"/>
    </sheetView>
  </sheetViews>
  <sheetFormatPr defaultColWidth="9" defaultRowHeight="12.75"/>
  <cols>
    <col min="1" max="1" width="7" style="81" customWidth="1"/>
    <col min="2" max="2" width="25.6" style="81" customWidth="1"/>
    <col min="3" max="3" width="14.1" style="81" customWidth="1"/>
    <col min="4" max="4" width="13.4" style="81" customWidth="1"/>
    <col min="5" max="5" width="16.2" style="81" customWidth="1"/>
    <col min="6" max="6" width="14.2" style="81" customWidth="1"/>
    <col min="7" max="7" width="11.1" style="81" customWidth="1"/>
    <col min="8" max="8" width="9.2" style="81" customWidth="1"/>
    <col min="9" max="9" width="7" style="81" customWidth="1"/>
    <col min="10" max="10" width="7.2" style="81" customWidth="1"/>
    <col min="11" max="16384" width="9" style="81"/>
  </cols>
  <sheetData>
    <row r="1" s="73" customFormat="1" ht="30" customHeight="1" spans="1:10">
      <c r="A1" s="189" t="s">
        <v>472</v>
      </c>
      <c r="B1" s="86"/>
      <c r="C1" s="86"/>
      <c r="D1" s="86"/>
      <c r="E1" s="86"/>
      <c r="F1" s="86"/>
      <c r="G1" s="86"/>
      <c r="H1" s="86"/>
      <c r="I1" s="86"/>
      <c r="J1" s="86"/>
    </row>
    <row r="2" ht="14.1" customHeight="1" spans="1:10">
      <c r="A2" s="190" t="str">
        <f>'4-6固定资产汇总表'!A2</f>
        <v>评估基准日：2019年3月31日</v>
      </c>
      <c r="B2" s="92"/>
      <c r="C2" s="92"/>
      <c r="D2" s="92"/>
      <c r="E2" s="93"/>
      <c r="F2" s="93"/>
      <c r="G2" s="93"/>
      <c r="H2" s="93"/>
      <c r="I2" s="93"/>
      <c r="J2" s="93"/>
    </row>
    <row r="3" ht="14.1" customHeight="1" spans="1:10">
      <c r="A3" s="100"/>
      <c r="B3" s="100"/>
      <c r="C3" s="100"/>
      <c r="D3" s="100"/>
      <c r="E3" s="96"/>
      <c r="F3" s="96"/>
      <c r="G3" s="96"/>
      <c r="H3" s="191" t="s">
        <v>452</v>
      </c>
      <c r="I3" s="191"/>
      <c r="J3" s="191"/>
    </row>
    <row r="4" ht="14.1" customHeight="1" spans="1:10">
      <c r="A4" s="100"/>
      <c r="B4" s="100"/>
      <c r="C4" s="100"/>
      <c r="D4" s="100"/>
      <c r="E4" s="96"/>
      <c r="F4" s="96"/>
      <c r="G4" s="96"/>
      <c r="H4" s="191"/>
      <c r="I4" s="191"/>
      <c r="J4" s="191"/>
    </row>
    <row r="5" ht="15.75" customHeight="1" spans="1:10">
      <c r="A5" s="192" t="s">
        <v>4387</v>
      </c>
      <c r="G5" s="193" t="s">
        <v>3</v>
      </c>
      <c r="H5" s="193"/>
      <c r="I5" s="193"/>
      <c r="J5" s="193"/>
    </row>
    <row r="6" s="74" customFormat="1" ht="15.75" customHeight="1" spans="1:10">
      <c r="A6" s="133" t="s">
        <v>171</v>
      </c>
      <c r="B6" s="133" t="s">
        <v>130</v>
      </c>
      <c r="C6" s="194" t="s">
        <v>94</v>
      </c>
      <c r="D6" s="195"/>
      <c r="E6" s="133" t="s">
        <v>95</v>
      </c>
      <c r="F6" s="110"/>
      <c r="G6" s="133" t="s">
        <v>475</v>
      </c>
      <c r="H6" s="110"/>
      <c r="I6" s="133" t="s">
        <v>296</v>
      </c>
      <c r="J6" s="110"/>
    </row>
    <row r="7" s="74" customFormat="1" ht="15.75" customHeight="1" spans="1:10">
      <c r="A7" s="110"/>
      <c r="B7" s="110"/>
      <c r="C7" s="196" t="s">
        <v>431</v>
      </c>
      <c r="D7" s="133" t="s">
        <v>432</v>
      </c>
      <c r="E7" s="133" t="s">
        <v>431</v>
      </c>
      <c r="F7" s="133" t="s">
        <v>432</v>
      </c>
      <c r="G7" s="133" t="s">
        <v>431</v>
      </c>
      <c r="H7" s="133" t="s">
        <v>432</v>
      </c>
      <c r="I7" s="133" t="s">
        <v>431</v>
      </c>
      <c r="J7" s="133" t="s">
        <v>432</v>
      </c>
    </row>
    <row r="8" ht="15.75" customHeight="1" spans="1:10">
      <c r="A8" s="197"/>
      <c r="B8" s="198" t="s">
        <v>4371</v>
      </c>
      <c r="C8" s="199" t="e">
        <f>SUM(C9:C11)</f>
        <v>#REF!</v>
      </c>
      <c r="D8" s="199" t="e">
        <f>SUM(D9:D11)</f>
        <v>#REF!</v>
      </c>
      <c r="E8" s="199" t="e">
        <f>SUM(E9:E11)</f>
        <v>#REF!</v>
      </c>
      <c r="F8" s="199" t="e">
        <f>SUM(F9:F11)</f>
        <v>#REF!</v>
      </c>
      <c r="G8" s="200" t="e">
        <f t="shared" ref="G8:H10" si="0">E8-C8</f>
        <v>#REF!</v>
      </c>
      <c r="H8" s="200" t="e">
        <f t="shared" si="0"/>
        <v>#REF!</v>
      </c>
      <c r="I8" s="201" t="e">
        <f>IF(C8=0,0,G8/C8)</f>
        <v>#REF!</v>
      </c>
      <c r="J8" s="202" t="e">
        <f>IF(D8=0,0,H8/D8)</f>
        <v>#REF!</v>
      </c>
    </row>
    <row r="9" ht="15.75" customHeight="1" spans="1:10">
      <c r="A9" s="197" t="s">
        <v>4372</v>
      </c>
      <c r="B9" s="203" t="s">
        <v>4373</v>
      </c>
      <c r="C9" s="204">
        <v>0</v>
      </c>
      <c r="D9" s="204">
        <v>0</v>
      </c>
      <c r="E9" s="204">
        <v>0</v>
      </c>
      <c r="F9" s="204">
        <v>0</v>
      </c>
      <c r="G9" s="200">
        <v>0</v>
      </c>
      <c r="H9" s="200">
        <v>0</v>
      </c>
      <c r="I9" s="201">
        <v>0</v>
      </c>
      <c r="J9" s="202">
        <v>0</v>
      </c>
    </row>
    <row r="10" ht="15.75" customHeight="1" spans="1:10">
      <c r="A10" s="197" t="s">
        <v>4374</v>
      </c>
      <c r="B10" s="203" t="s">
        <v>4375</v>
      </c>
      <c r="C10" s="204" t="e">
        <f>构筑物!#REF!</f>
        <v>#REF!</v>
      </c>
      <c r="D10" s="204" t="e">
        <f>构筑物!#REF!</f>
        <v>#REF!</v>
      </c>
      <c r="E10" s="204" t="e">
        <f>构筑物!#REF!</f>
        <v>#REF!</v>
      </c>
      <c r="F10" s="204" t="e">
        <f>构筑物!#REF!</f>
        <v>#REF!</v>
      </c>
      <c r="G10" s="200" t="e">
        <f t="shared" si="0"/>
        <v>#REF!</v>
      </c>
      <c r="H10" s="200" t="e">
        <f t="shared" si="0"/>
        <v>#REF!</v>
      </c>
      <c r="I10" s="201" t="e">
        <f t="shared" ref="I10:J21" si="1">IF(C10=0,0,G10/C10)</f>
        <v>#REF!</v>
      </c>
      <c r="J10" s="202" t="e">
        <f t="shared" si="1"/>
        <v>#REF!</v>
      </c>
    </row>
    <row r="11" ht="15.75" customHeight="1" spans="1:10">
      <c r="A11" s="197" t="s">
        <v>4376</v>
      </c>
      <c r="B11" s="203" t="s">
        <v>4377</v>
      </c>
      <c r="C11" s="204">
        <v>0</v>
      </c>
      <c r="D11" s="204">
        <v>0</v>
      </c>
      <c r="E11" s="204">
        <v>0</v>
      </c>
      <c r="F11" s="204">
        <v>0</v>
      </c>
      <c r="G11" s="200">
        <v>0</v>
      </c>
      <c r="H11" s="200">
        <v>0</v>
      </c>
      <c r="I11" s="201">
        <v>0</v>
      </c>
      <c r="J11" s="202">
        <v>0</v>
      </c>
    </row>
    <row r="12" ht="15.75" customHeight="1" spans="1:10">
      <c r="A12" s="197"/>
      <c r="B12" s="205"/>
      <c r="C12" s="199"/>
      <c r="D12" s="137"/>
      <c r="E12" s="137"/>
      <c r="F12" s="137"/>
      <c r="G12" s="200"/>
      <c r="H12" s="200"/>
      <c r="I12" s="201"/>
      <c r="J12" s="202"/>
    </row>
    <row r="13" ht="15.75" customHeight="1" spans="1:10">
      <c r="A13" s="197"/>
      <c r="B13" s="203"/>
      <c r="C13" s="199"/>
      <c r="D13" s="137"/>
      <c r="E13" s="137"/>
      <c r="F13" s="137"/>
      <c r="G13" s="200"/>
      <c r="H13" s="200"/>
      <c r="I13" s="201"/>
      <c r="J13" s="202"/>
    </row>
    <row r="14" ht="15.75" customHeight="1" spans="1:10">
      <c r="A14" s="197"/>
      <c r="B14" s="198" t="s">
        <v>4378</v>
      </c>
      <c r="C14" s="199" t="e">
        <f>SUM(C15:C17)</f>
        <v>#REF!</v>
      </c>
      <c r="D14" s="199" t="e">
        <f>SUM(D15:D17)</f>
        <v>#REF!</v>
      </c>
      <c r="E14" s="199" t="e">
        <f>SUM(E15:E17)</f>
        <v>#REF!</v>
      </c>
      <c r="F14" s="199" t="e">
        <f>SUM(F15:F17)</f>
        <v>#REF!</v>
      </c>
      <c r="G14" s="200" t="e">
        <f t="shared" ref="G14:H15" si="2">E14-C14</f>
        <v>#REF!</v>
      </c>
      <c r="H14" s="200" t="e">
        <f t="shared" si="2"/>
        <v>#REF!</v>
      </c>
      <c r="I14" s="201" t="e">
        <f t="shared" si="1"/>
        <v>#REF!</v>
      </c>
      <c r="J14" s="202" t="e">
        <f t="shared" si="1"/>
        <v>#REF!</v>
      </c>
    </row>
    <row r="15" ht="15.75" customHeight="1" spans="1:10">
      <c r="A15" s="197" t="s">
        <v>4379</v>
      </c>
      <c r="B15" s="203" t="s">
        <v>478</v>
      </c>
      <c r="C15" s="204" t="e">
        <f>'机器设备 '!#REF!</f>
        <v>#REF!</v>
      </c>
      <c r="D15" s="204" t="e">
        <f>'机器设备 '!#REF!</f>
        <v>#REF!</v>
      </c>
      <c r="E15" s="204" t="e">
        <f>'机器设备 '!#REF!</f>
        <v>#REF!</v>
      </c>
      <c r="F15" s="204" t="e">
        <f>'机器设备 '!#REF!</f>
        <v>#REF!</v>
      </c>
      <c r="G15" s="200" t="e">
        <f t="shared" si="2"/>
        <v>#REF!</v>
      </c>
      <c r="H15" s="200" t="e">
        <f t="shared" si="2"/>
        <v>#REF!</v>
      </c>
      <c r="I15" s="201" t="e">
        <f t="shared" si="1"/>
        <v>#REF!</v>
      </c>
      <c r="J15" s="202" t="e">
        <f t="shared" si="1"/>
        <v>#REF!</v>
      </c>
    </row>
    <row r="16" ht="15.75" customHeight="1" spans="1:10">
      <c r="A16" s="197" t="s">
        <v>4380</v>
      </c>
      <c r="B16" s="203" t="s">
        <v>4381</v>
      </c>
      <c r="C16" s="204">
        <v>0</v>
      </c>
      <c r="D16" s="204">
        <v>0</v>
      </c>
      <c r="E16" s="204">
        <v>0</v>
      </c>
      <c r="F16" s="204">
        <v>0</v>
      </c>
      <c r="G16" s="200">
        <v>0</v>
      </c>
      <c r="H16" s="200">
        <v>0</v>
      </c>
      <c r="I16" s="201">
        <v>0</v>
      </c>
      <c r="J16" s="202">
        <v>0</v>
      </c>
    </row>
    <row r="17" ht="15.75" customHeight="1" spans="1:10">
      <c r="A17" s="197" t="s">
        <v>4382</v>
      </c>
      <c r="B17" s="203" t="s">
        <v>4383</v>
      </c>
      <c r="C17" s="204">
        <v>0</v>
      </c>
      <c r="D17" s="204">
        <v>0</v>
      </c>
      <c r="E17" s="204">
        <v>0</v>
      </c>
      <c r="F17" s="204">
        <v>0</v>
      </c>
      <c r="G17" s="200">
        <v>0</v>
      </c>
      <c r="H17" s="200">
        <v>0</v>
      </c>
      <c r="I17" s="201">
        <v>0</v>
      </c>
      <c r="J17" s="202">
        <v>0</v>
      </c>
    </row>
    <row r="18" ht="15.75" customHeight="1" spans="1:10">
      <c r="A18" s="197"/>
      <c r="B18" s="203"/>
      <c r="C18" s="199"/>
      <c r="D18" s="137"/>
      <c r="E18" s="137"/>
      <c r="F18" s="137"/>
      <c r="G18" s="200"/>
      <c r="H18" s="200"/>
      <c r="I18" s="201"/>
      <c r="J18" s="202"/>
    </row>
    <row r="19" ht="15.75" customHeight="1" spans="1:10">
      <c r="A19" s="197" t="s">
        <v>4384</v>
      </c>
      <c r="B19" s="203" t="s">
        <v>4385</v>
      </c>
      <c r="C19" s="204">
        <v>0</v>
      </c>
      <c r="D19" s="204">
        <v>0</v>
      </c>
      <c r="E19" s="204">
        <v>0</v>
      </c>
      <c r="F19" s="204">
        <v>0</v>
      </c>
      <c r="G19" s="200">
        <v>0</v>
      </c>
      <c r="H19" s="200">
        <v>0</v>
      </c>
      <c r="I19" s="201">
        <v>0</v>
      </c>
      <c r="J19" s="202">
        <v>0</v>
      </c>
    </row>
    <row r="20" ht="15.75" customHeight="1" spans="1:10">
      <c r="A20" s="197"/>
      <c r="B20" s="203"/>
      <c r="C20" s="199"/>
      <c r="D20" s="137"/>
      <c r="E20" s="137"/>
      <c r="F20" s="137"/>
      <c r="G20" s="200"/>
      <c r="H20" s="200"/>
      <c r="I20" s="201"/>
      <c r="J20" s="202"/>
    </row>
    <row r="21" ht="15.75" customHeight="1" spans="1:10">
      <c r="A21" s="206" t="s">
        <v>63</v>
      </c>
      <c r="B21" s="207"/>
      <c r="C21" s="199" t="e">
        <f>C8+C14+C19</f>
        <v>#REF!</v>
      </c>
      <c r="D21" s="199" t="e">
        <f>D8+D14+D19</f>
        <v>#REF!</v>
      </c>
      <c r="E21" s="199" t="e">
        <f>E8+E14+E19</f>
        <v>#REF!</v>
      </c>
      <c r="F21" s="199" t="e">
        <f>F8+F14+F19</f>
        <v>#REF!</v>
      </c>
      <c r="G21" s="200" t="e">
        <f>E21-C21</f>
        <v>#REF!</v>
      </c>
      <c r="H21" s="200" t="e">
        <f>F21-D21</f>
        <v>#REF!</v>
      </c>
      <c r="I21" s="201" t="e">
        <f t="shared" si="1"/>
        <v>#REF!</v>
      </c>
      <c r="J21" s="202" t="e">
        <f t="shared" si="1"/>
        <v>#REF!</v>
      </c>
    </row>
    <row r="22" ht="15.75" customHeight="1" spans="1:10">
      <c r="E22" s="208" t="s">
        <v>186</v>
      </c>
      <c r="F22" s="208"/>
      <c r="G22" s="208"/>
      <c r="H22" s="208"/>
      <c r="I22" s="208"/>
      <c r="J22" s="208"/>
    </row>
    <row r="23" ht="15.75" customHeight="1" spans="1:10">
      <c r="A23" s="79"/>
    </row>
    <row r="24" ht="15.75" customHeight="1" spans="1:10">
      <c r="C24" s="209"/>
      <c r="E24" s="209"/>
      <c r="F24" s="209"/>
    </row>
    <row r="26" ht="15.75" customHeight="1" spans="1:10">
      <c r="C26" s="209"/>
      <c r="D26" s="209"/>
    </row>
    <row r="29" ht="15.75" customHeight="1" spans="1:10">
      <c r="C29" s="209"/>
    </row>
    <row r="31" ht="15.75" customHeight="1" spans="1:10">
      <c r="C31" s="209">
        <f>C29-C30</f>
        <v>0</v>
      </c>
    </row>
  </sheetData>
  <mergeCells count="9">
    <mergeCell ref="H3:J3"/>
    <mergeCell ref="G5:J5"/>
    <mergeCell ref="C6:D6"/>
    <mergeCell ref="E6:F6"/>
    <mergeCell ref="G6:H6"/>
    <mergeCell ref="I6:J6"/>
    <mergeCell ref="A21:B21"/>
    <mergeCell ref="A6:A7"/>
    <mergeCell ref="B6:B7"/>
  </mergeCells>
  <pageMargins left="0.7" right="0.7" top="0.75" bottom="0.75" header="0.3" footer="0.3"/>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92"/>
  <sheetViews>
    <sheetView workbookViewId="0">
      <selection activeCell="A1" sqref="$A1:$XFD1048576"/>
    </sheetView>
  </sheetViews>
  <sheetFormatPr defaultColWidth="9" defaultRowHeight="12.75"/>
  <cols>
    <col min="1" max="1" width="4.9" style="79" customWidth="1"/>
    <col min="2" max="2" width="33.9" style="79" customWidth="1"/>
    <col min="3" max="3" width="21.2" style="79" customWidth="1"/>
    <col min="4" max="4" width="25" style="80" customWidth="1"/>
    <col min="5" max="5" width="9.9" style="80" customWidth="1"/>
    <col min="6" max="6" width="12.2" style="81" customWidth="1"/>
    <col min="7" max="7" width="11.5" style="81" customWidth="1"/>
    <col min="8" max="8" width="5.2" style="81" customWidth="1"/>
    <col min="9" max="9" width="8.4" style="81" customWidth="1"/>
    <col min="10" max="10" width="13.9" style="81" customWidth="1"/>
    <col min="11" max="11" width="13.7" style="81" customWidth="1"/>
    <col min="12" max="12" width="11.6" style="81" customWidth="1"/>
    <col min="13" max="13" width="7.2" style="82" customWidth="1"/>
    <col min="14" max="14" width="13" style="83" customWidth="1"/>
    <col min="15" max="15" width="7.5" style="81" customWidth="1"/>
    <col min="16" max="16" width="7.6" style="81" customWidth="1"/>
    <col min="17" max="17" width="22" style="74" customWidth="1"/>
    <col min="18" max="16384" width="9" style="81"/>
  </cols>
  <sheetData>
    <row r="1" s="73" customFormat="1" ht="30" customHeight="1" spans="1:19">
      <c r="A1" s="84" t="s">
        <v>503</v>
      </c>
      <c r="B1" s="84"/>
      <c r="C1" s="84"/>
      <c r="D1" s="85"/>
      <c r="E1" s="85"/>
      <c r="F1" s="86"/>
      <c r="G1" s="86"/>
      <c r="H1" s="86"/>
      <c r="I1" s="86"/>
      <c r="J1" s="86"/>
      <c r="K1" s="86"/>
      <c r="L1" s="86"/>
      <c r="M1" s="87"/>
      <c r="N1" s="88"/>
      <c r="O1" s="86"/>
      <c r="P1" s="86"/>
      <c r="Q1" s="89"/>
      <c r="R1" s="89"/>
      <c r="S1" s="89"/>
    </row>
    <row r="2" ht="14.1" customHeight="1" spans="1:19">
      <c r="A2" s="90" t="s">
        <v>832</v>
      </c>
      <c r="B2" s="90"/>
      <c r="C2" s="90"/>
      <c r="D2" s="91"/>
      <c r="E2" s="91"/>
      <c r="F2" s="92"/>
      <c r="G2" s="92"/>
      <c r="H2" s="92"/>
      <c r="I2" s="93"/>
      <c r="J2" s="93"/>
      <c r="K2" s="93"/>
      <c r="L2" s="93"/>
      <c r="M2" s="94"/>
      <c r="N2" s="95"/>
      <c r="O2" s="93"/>
      <c r="P2" s="93"/>
      <c r="Q2" s="96"/>
      <c r="R2" s="97"/>
      <c r="S2" s="97"/>
    </row>
    <row r="3" ht="14.1" customHeight="1" spans="1:19">
      <c r="A3" s="98"/>
      <c r="B3" s="98"/>
      <c r="C3" s="98"/>
      <c r="D3" s="99"/>
      <c r="E3" s="99"/>
      <c r="F3" s="100"/>
      <c r="G3" s="100"/>
      <c r="H3" s="100"/>
      <c r="I3" s="96"/>
      <c r="J3" s="96"/>
      <c r="K3" s="96"/>
      <c r="L3" s="96"/>
      <c r="M3" s="101"/>
      <c r="N3" s="102"/>
      <c r="O3" s="103" t="s">
        <v>505</v>
      </c>
      <c r="P3" s="103"/>
      <c r="Q3" s="103"/>
      <c r="R3" s="97"/>
      <c r="S3" s="97"/>
    </row>
    <row r="4" ht="14.1" customHeight="1" spans="1:19">
      <c r="A4" s="98"/>
      <c r="B4" s="98"/>
      <c r="C4" s="98"/>
      <c r="D4" s="99"/>
      <c r="E4" s="99"/>
      <c r="F4" s="100"/>
      <c r="G4" s="100"/>
      <c r="H4" s="100"/>
      <c r="I4" s="96"/>
      <c r="J4" s="96"/>
      <c r="K4" s="96"/>
      <c r="L4" s="96"/>
      <c r="M4" s="101"/>
      <c r="N4" s="102"/>
      <c r="O4" s="103"/>
      <c r="P4" s="103"/>
      <c r="Q4" s="100"/>
      <c r="R4" s="97"/>
      <c r="S4" s="97"/>
    </row>
    <row r="5" ht="15.75" customHeight="1" spans="1:19">
      <c r="A5" s="104" t="s">
        <v>4386</v>
      </c>
      <c r="B5" s="104"/>
      <c r="C5" s="104"/>
      <c r="N5" s="105" t="s">
        <v>454</v>
      </c>
      <c r="O5" s="105"/>
      <c r="P5" s="105"/>
      <c r="Q5" s="105"/>
    </row>
    <row r="6" s="74" customFormat="1" ht="15.75" customHeight="1" spans="1:19">
      <c r="A6" s="106" t="s">
        <v>455</v>
      </c>
      <c r="B6" s="107" t="s">
        <v>456</v>
      </c>
      <c r="C6" s="108" t="s">
        <v>507</v>
      </c>
      <c r="D6" s="109" t="s">
        <v>834</v>
      </c>
      <c r="E6" s="16" t="s">
        <v>458</v>
      </c>
      <c r="F6" s="110" t="s">
        <v>459</v>
      </c>
      <c r="G6" s="111" t="s">
        <v>460</v>
      </c>
      <c r="H6" s="111" t="s">
        <v>461</v>
      </c>
      <c r="I6" s="111" t="s">
        <v>511</v>
      </c>
      <c r="J6" s="110" t="s">
        <v>463</v>
      </c>
      <c r="K6" s="110"/>
      <c r="L6" s="110" t="s">
        <v>464</v>
      </c>
      <c r="M6" s="110"/>
      <c r="N6" s="110"/>
      <c r="O6" s="111" t="s">
        <v>465</v>
      </c>
      <c r="P6" s="111" t="s">
        <v>430</v>
      </c>
      <c r="Q6" s="111" t="s">
        <v>527</v>
      </c>
    </row>
    <row r="7" s="74" customFormat="1" ht="15.75" customHeight="1" spans="1:19">
      <c r="A7" s="106"/>
      <c r="B7" s="112"/>
      <c r="C7" s="108"/>
      <c r="D7" s="108"/>
      <c r="E7" s="18"/>
      <c r="F7" s="110"/>
      <c r="G7" s="110"/>
      <c r="H7" s="111"/>
      <c r="I7" s="110"/>
      <c r="J7" s="110" t="s">
        <v>466</v>
      </c>
      <c r="K7" s="110" t="s">
        <v>467</v>
      </c>
      <c r="L7" s="110" t="s">
        <v>466</v>
      </c>
      <c r="M7" s="113" t="s">
        <v>468</v>
      </c>
      <c r="N7" s="114" t="s">
        <v>467</v>
      </c>
      <c r="O7" s="110"/>
      <c r="P7" s="110"/>
      <c r="Q7" s="110"/>
    </row>
    <row r="8" s="75" customFormat="1" ht="15.75" customHeight="1" spans="1:19">
      <c r="A8" s="115" t="s">
        <v>302</v>
      </c>
      <c r="B8" s="116" t="s">
        <v>835</v>
      </c>
      <c r="C8" s="117" t="s">
        <v>836</v>
      </c>
      <c r="D8" s="118" t="s">
        <v>837</v>
      </c>
      <c r="E8" s="118" t="s">
        <v>838</v>
      </c>
      <c r="F8" s="118" t="s">
        <v>839</v>
      </c>
      <c r="G8" s="119">
        <v>41030</v>
      </c>
      <c r="H8" s="61" t="s">
        <v>840</v>
      </c>
      <c r="I8" s="120">
        <v>867</v>
      </c>
      <c r="J8" s="121">
        <v>22746451.7</v>
      </c>
      <c r="K8" s="121">
        <v>18607715.36</v>
      </c>
      <c r="L8" s="122">
        <v>542910</v>
      </c>
      <c r="M8" s="123">
        <v>0.73</v>
      </c>
      <c r="N8" s="122">
        <v>396320</v>
      </c>
      <c r="O8" s="124"/>
      <c r="P8" s="125">
        <f t="shared" ref="P8:P71" si="0">L8/I8</f>
        <v>626</v>
      </c>
      <c r="Q8" s="126" t="s">
        <v>841</v>
      </c>
    </row>
    <row r="9" s="2" customFormat="1" ht="15.75" customHeight="1" spans="1:19">
      <c r="A9" s="115" t="s">
        <v>303</v>
      </c>
      <c r="B9" s="127"/>
      <c r="C9" s="128"/>
      <c r="D9" s="118" t="s">
        <v>837</v>
      </c>
      <c r="E9" s="118" t="s">
        <v>842</v>
      </c>
      <c r="F9" s="118" t="s">
        <v>839</v>
      </c>
      <c r="G9" s="119">
        <v>41030</v>
      </c>
      <c r="H9" s="61" t="s">
        <v>840</v>
      </c>
      <c r="I9" s="120">
        <v>867</v>
      </c>
      <c r="J9" s="129"/>
      <c r="K9" s="129"/>
      <c r="L9" s="122">
        <v>542910</v>
      </c>
      <c r="M9" s="123">
        <v>0.73</v>
      </c>
      <c r="N9" s="122">
        <v>396320</v>
      </c>
      <c r="O9" s="124"/>
      <c r="P9" s="125">
        <f t="shared" si="0"/>
        <v>626</v>
      </c>
      <c r="Q9" s="126" t="s">
        <v>841</v>
      </c>
    </row>
    <row r="10" s="2" customFormat="1" ht="15.75" customHeight="1" spans="1:19">
      <c r="A10" s="115" t="s">
        <v>304</v>
      </c>
      <c r="B10" s="127"/>
      <c r="C10" s="128"/>
      <c r="D10" s="118" t="s">
        <v>837</v>
      </c>
      <c r="E10" s="118" t="s">
        <v>843</v>
      </c>
      <c r="F10" s="118" t="s">
        <v>839</v>
      </c>
      <c r="G10" s="119">
        <v>41030</v>
      </c>
      <c r="H10" s="61" t="s">
        <v>840</v>
      </c>
      <c r="I10" s="120">
        <v>867</v>
      </c>
      <c r="J10" s="129"/>
      <c r="K10" s="129"/>
      <c r="L10" s="122">
        <v>542910</v>
      </c>
      <c r="M10" s="123">
        <v>0.73</v>
      </c>
      <c r="N10" s="122">
        <v>396320</v>
      </c>
      <c r="O10" s="124"/>
      <c r="P10" s="125">
        <f t="shared" si="0"/>
        <v>626</v>
      </c>
      <c r="Q10" s="126" t="s">
        <v>841</v>
      </c>
    </row>
    <row r="11" s="2" customFormat="1" ht="15.75" customHeight="1" spans="1:19">
      <c r="A11" s="115" t="s">
        <v>305</v>
      </c>
      <c r="B11" s="127"/>
      <c r="C11" s="128"/>
      <c r="D11" s="118" t="s">
        <v>837</v>
      </c>
      <c r="E11" s="118" t="s">
        <v>844</v>
      </c>
      <c r="F11" s="118" t="s">
        <v>839</v>
      </c>
      <c r="G11" s="119">
        <v>41030</v>
      </c>
      <c r="H11" s="61" t="s">
        <v>840</v>
      </c>
      <c r="I11" s="120">
        <v>867</v>
      </c>
      <c r="J11" s="129"/>
      <c r="K11" s="129"/>
      <c r="L11" s="122">
        <v>542910</v>
      </c>
      <c r="M11" s="123">
        <v>0.73</v>
      </c>
      <c r="N11" s="122">
        <v>396320</v>
      </c>
      <c r="O11" s="124"/>
      <c r="P11" s="125">
        <f t="shared" si="0"/>
        <v>626</v>
      </c>
      <c r="Q11" s="126" t="s">
        <v>841</v>
      </c>
    </row>
    <row r="12" s="2" customFormat="1" ht="15.75" customHeight="1" spans="1:19">
      <c r="A12" s="115" t="s">
        <v>306</v>
      </c>
      <c r="B12" s="127"/>
      <c r="C12" s="128"/>
      <c r="D12" s="118" t="s">
        <v>837</v>
      </c>
      <c r="E12" s="118" t="s">
        <v>845</v>
      </c>
      <c r="F12" s="118" t="s">
        <v>839</v>
      </c>
      <c r="G12" s="119">
        <v>41030</v>
      </c>
      <c r="H12" s="61" t="s">
        <v>840</v>
      </c>
      <c r="I12" s="120">
        <v>867</v>
      </c>
      <c r="J12" s="129"/>
      <c r="K12" s="129"/>
      <c r="L12" s="122">
        <v>542910</v>
      </c>
      <c r="M12" s="123">
        <v>0.73</v>
      </c>
      <c r="N12" s="122">
        <v>396320</v>
      </c>
      <c r="O12" s="124"/>
      <c r="P12" s="125">
        <f t="shared" si="0"/>
        <v>626</v>
      </c>
      <c r="Q12" s="126" t="s">
        <v>841</v>
      </c>
    </row>
    <row r="13" s="2" customFormat="1" ht="15.75" customHeight="1" spans="1:19">
      <c r="A13" s="115" t="s">
        <v>307</v>
      </c>
      <c r="B13" s="127"/>
      <c r="C13" s="128"/>
      <c r="D13" s="118" t="s">
        <v>837</v>
      </c>
      <c r="E13" s="118" t="s">
        <v>846</v>
      </c>
      <c r="F13" s="118" t="s">
        <v>839</v>
      </c>
      <c r="G13" s="119">
        <v>41030</v>
      </c>
      <c r="H13" s="61" t="s">
        <v>840</v>
      </c>
      <c r="I13" s="120">
        <v>867</v>
      </c>
      <c r="J13" s="129"/>
      <c r="K13" s="129"/>
      <c r="L13" s="122">
        <v>542910</v>
      </c>
      <c r="M13" s="123">
        <v>0.73</v>
      </c>
      <c r="N13" s="122">
        <v>396320</v>
      </c>
      <c r="O13" s="124"/>
      <c r="P13" s="125">
        <f t="shared" si="0"/>
        <v>626</v>
      </c>
      <c r="Q13" s="126" t="s">
        <v>841</v>
      </c>
    </row>
    <row r="14" s="2" customFormat="1" ht="15.75" customHeight="1" spans="1:19">
      <c r="A14" s="115" t="s">
        <v>308</v>
      </c>
      <c r="B14" s="127"/>
      <c r="C14" s="128"/>
      <c r="D14" s="118" t="s">
        <v>847</v>
      </c>
      <c r="E14" s="118" t="s">
        <v>848</v>
      </c>
      <c r="F14" s="118" t="s">
        <v>839</v>
      </c>
      <c r="G14" s="119">
        <v>41030</v>
      </c>
      <c r="H14" s="61" t="s">
        <v>840</v>
      </c>
      <c r="I14" s="120">
        <v>550</v>
      </c>
      <c r="J14" s="129"/>
      <c r="K14" s="129"/>
      <c r="L14" s="122">
        <v>371100</v>
      </c>
      <c r="M14" s="123">
        <v>0.73</v>
      </c>
      <c r="N14" s="122">
        <v>270900</v>
      </c>
      <c r="O14" s="124"/>
      <c r="P14" s="125">
        <f t="shared" si="0"/>
        <v>675</v>
      </c>
      <c r="Q14" s="126" t="s">
        <v>841</v>
      </c>
    </row>
    <row r="15" s="2" customFormat="1" ht="15.75" customHeight="1" spans="1:19">
      <c r="A15" s="115" t="s">
        <v>309</v>
      </c>
      <c r="B15" s="127"/>
      <c r="C15" s="128"/>
      <c r="D15" s="118" t="s">
        <v>847</v>
      </c>
      <c r="E15" s="118" t="s">
        <v>849</v>
      </c>
      <c r="F15" s="118" t="s">
        <v>839</v>
      </c>
      <c r="G15" s="119">
        <v>41030</v>
      </c>
      <c r="H15" s="61" t="s">
        <v>840</v>
      </c>
      <c r="I15" s="120">
        <v>550</v>
      </c>
      <c r="J15" s="129"/>
      <c r="K15" s="129"/>
      <c r="L15" s="122">
        <v>371100</v>
      </c>
      <c r="M15" s="123">
        <v>0.73</v>
      </c>
      <c r="N15" s="122">
        <v>270900</v>
      </c>
      <c r="O15" s="124"/>
      <c r="P15" s="125">
        <f t="shared" si="0"/>
        <v>675</v>
      </c>
      <c r="Q15" s="126" t="s">
        <v>841</v>
      </c>
    </row>
    <row r="16" s="2" customFormat="1" ht="15.75" customHeight="1" spans="1:19">
      <c r="A16" s="115" t="s">
        <v>310</v>
      </c>
      <c r="B16" s="127"/>
      <c r="C16" s="128"/>
      <c r="D16" s="118" t="s">
        <v>847</v>
      </c>
      <c r="E16" s="118" t="s">
        <v>850</v>
      </c>
      <c r="F16" s="118" t="s">
        <v>839</v>
      </c>
      <c r="G16" s="119">
        <v>41030</v>
      </c>
      <c r="H16" s="61" t="s">
        <v>840</v>
      </c>
      <c r="I16" s="120">
        <v>550</v>
      </c>
      <c r="J16" s="129"/>
      <c r="K16" s="129"/>
      <c r="L16" s="122">
        <v>371100</v>
      </c>
      <c r="M16" s="123">
        <v>0.73</v>
      </c>
      <c r="N16" s="122">
        <v>270900</v>
      </c>
      <c r="O16" s="124"/>
      <c r="P16" s="125">
        <f t="shared" si="0"/>
        <v>675</v>
      </c>
      <c r="Q16" s="126" t="s">
        <v>841</v>
      </c>
    </row>
    <row r="17" s="2" customFormat="1" ht="15.75" customHeight="1" spans="1:17">
      <c r="A17" s="115" t="s">
        <v>311</v>
      </c>
      <c r="B17" s="127"/>
      <c r="C17" s="128"/>
      <c r="D17" s="118" t="s">
        <v>847</v>
      </c>
      <c r="E17" s="118" t="s">
        <v>851</v>
      </c>
      <c r="F17" s="118" t="s">
        <v>839</v>
      </c>
      <c r="G17" s="119">
        <v>41030</v>
      </c>
      <c r="H17" s="61" t="s">
        <v>840</v>
      </c>
      <c r="I17" s="120">
        <v>550</v>
      </c>
      <c r="J17" s="129"/>
      <c r="K17" s="129"/>
      <c r="L17" s="122">
        <v>371100</v>
      </c>
      <c r="M17" s="123">
        <v>0.73</v>
      </c>
      <c r="N17" s="122">
        <v>270900</v>
      </c>
      <c r="O17" s="124"/>
      <c r="P17" s="125">
        <f t="shared" si="0"/>
        <v>675</v>
      </c>
      <c r="Q17" s="126" t="s">
        <v>841</v>
      </c>
    </row>
    <row r="18" s="2" customFormat="1" ht="15.75" customHeight="1" spans="1:17">
      <c r="A18" s="115" t="s">
        <v>312</v>
      </c>
      <c r="B18" s="127"/>
      <c r="C18" s="128"/>
      <c r="D18" s="118" t="s">
        <v>847</v>
      </c>
      <c r="E18" s="118" t="s">
        <v>852</v>
      </c>
      <c r="F18" s="118" t="s">
        <v>839</v>
      </c>
      <c r="G18" s="119">
        <v>41030</v>
      </c>
      <c r="H18" s="61" t="s">
        <v>840</v>
      </c>
      <c r="I18" s="120">
        <v>550</v>
      </c>
      <c r="J18" s="129"/>
      <c r="K18" s="129"/>
      <c r="L18" s="122">
        <v>371100</v>
      </c>
      <c r="M18" s="123">
        <v>0.73</v>
      </c>
      <c r="N18" s="122">
        <v>270900</v>
      </c>
      <c r="O18" s="124"/>
      <c r="P18" s="125">
        <f t="shared" si="0"/>
        <v>675</v>
      </c>
      <c r="Q18" s="126" t="s">
        <v>841</v>
      </c>
    </row>
    <row r="19" s="2" customFormat="1" ht="15.75" customHeight="1" spans="1:17">
      <c r="A19" s="115" t="s">
        <v>313</v>
      </c>
      <c r="B19" s="127"/>
      <c r="C19" s="128"/>
      <c r="D19" s="118" t="s">
        <v>847</v>
      </c>
      <c r="E19" s="118" t="s">
        <v>853</v>
      </c>
      <c r="F19" s="118" t="s">
        <v>839</v>
      </c>
      <c r="G19" s="119">
        <v>41030</v>
      </c>
      <c r="H19" s="61" t="s">
        <v>840</v>
      </c>
      <c r="I19" s="120">
        <v>550</v>
      </c>
      <c r="J19" s="129"/>
      <c r="K19" s="129"/>
      <c r="L19" s="122">
        <v>371100</v>
      </c>
      <c r="M19" s="123">
        <v>0.73</v>
      </c>
      <c r="N19" s="122">
        <v>270900</v>
      </c>
      <c r="O19" s="124"/>
      <c r="P19" s="125">
        <f t="shared" si="0"/>
        <v>675</v>
      </c>
      <c r="Q19" s="126" t="s">
        <v>841</v>
      </c>
    </row>
    <row r="20" s="2" customFormat="1" ht="15.75" customHeight="1" spans="1:17">
      <c r="A20" s="115" t="s">
        <v>314</v>
      </c>
      <c r="B20" s="127"/>
      <c r="C20" s="128"/>
      <c r="D20" s="118" t="s">
        <v>847</v>
      </c>
      <c r="E20" s="118" t="s">
        <v>854</v>
      </c>
      <c r="F20" s="118" t="s">
        <v>839</v>
      </c>
      <c r="G20" s="119">
        <v>41030</v>
      </c>
      <c r="H20" s="61" t="s">
        <v>840</v>
      </c>
      <c r="I20" s="120">
        <v>550</v>
      </c>
      <c r="J20" s="129"/>
      <c r="K20" s="129"/>
      <c r="L20" s="122">
        <v>371100</v>
      </c>
      <c r="M20" s="123">
        <v>0.73</v>
      </c>
      <c r="N20" s="122">
        <v>270900</v>
      </c>
      <c r="O20" s="124"/>
      <c r="P20" s="125">
        <f t="shared" si="0"/>
        <v>675</v>
      </c>
      <c r="Q20" s="126" t="s">
        <v>841</v>
      </c>
    </row>
    <row r="21" s="75" customFormat="1" ht="15.75" customHeight="1" spans="1:17">
      <c r="A21" s="115" t="s">
        <v>315</v>
      </c>
      <c r="B21" s="127"/>
      <c r="C21" s="128"/>
      <c r="D21" s="118" t="s">
        <v>847</v>
      </c>
      <c r="E21" s="118" t="s">
        <v>855</v>
      </c>
      <c r="F21" s="118" t="s">
        <v>839</v>
      </c>
      <c r="G21" s="119">
        <v>41030</v>
      </c>
      <c r="H21" s="61" t="s">
        <v>840</v>
      </c>
      <c r="I21" s="120">
        <v>550</v>
      </c>
      <c r="J21" s="129"/>
      <c r="K21" s="129"/>
      <c r="L21" s="122">
        <v>371100</v>
      </c>
      <c r="M21" s="123">
        <v>0.73</v>
      </c>
      <c r="N21" s="122">
        <v>270900</v>
      </c>
      <c r="O21" s="124"/>
      <c r="P21" s="125">
        <f t="shared" si="0"/>
        <v>675</v>
      </c>
      <c r="Q21" s="126" t="s">
        <v>841</v>
      </c>
    </row>
    <row r="22" s="2" customFormat="1" ht="15.75" customHeight="1" spans="1:17">
      <c r="A22" s="115" t="s">
        <v>316</v>
      </c>
      <c r="B22" s="127"/>
      <c r="C22" s="128"/>
      <c r="D22" s="118" t="s">
        <v>847</v>
      </c>
      <c r="E22" s="118" t="s">
        <v>856</v>
      </c>
      <c r="F22" s="118" t="s">
        <v>839</v>
      </c>
      <c r="G22" s="119">
        <v>41030</v>
      </c>
      <c r="H22" s="61" t="s">
        <v>840</v>
      </c>
      <c r="I22" s="120">
        <v>550</v>
      </c>
      <c r="J22" s="129"/>
      <c r="K22" s="129"/>
      <c r="L22" s="122">
        <v>371100</v>
      </c>
      <c r="M22" s="123">
        <v>0.73</v>
      </c>
      <c r="N22" s="122">
        <v>270900</v>
      </c>
      <c r="O22" s="124"/>
      <c r="P22" s="125">
        <f t="shared" si="0"/>
        <v>675</v>
      </c>
      <c r="Q22" s="126" t="s">
        <v>841</v>
      </c>
    </row>
    <row r="23" s="2" customFormat="1" ht="15.75" customHeight="1" spans="1:17">
      <c r="A23" s="115" t="s">
        <v>317</v>
      </c>
      <c r="B23" s="127"/>
      <c r="C23" s="128"/>
      <c r="D23" s="118" t="s">
        <v>847</v>
      </c>
      <c r="E23" s="118" t="s">
        <v>857</v>
      </c>
      <c r="F23" s="118" t="s">
        <v>839</v>
      </c>
      <c r="G23" s="119">
        <v>41030</v>
      </c>
      <c r="H23" s="61" t="s">
        <v>840</v>
      </c>
      <c r="I23" s="120">
        <v>550</v>
      </c>
      <c r="J23" s="129"/>
      <c r="K23" s="129"/>
      <c r="L23" s="122">
        <v>371100</v>
      </c>
      <c r="M23" s="123">
        <v>0.73</v>
      </c>
      <c r="N23" s="122">
        <v>270900</v>
      </c>
      <c r="O23" s="124"/>
      <c r="P23" s="125">
        <f t="shared" si="0"/>
        <v>675</v>
      </c>
      <c r="Q23" s="126" t="s">
        <v>841</v>
      </c>
    </row>
    <row r="24" s="2" customFormat="1" ht="15.75" customHeight="1" spans="1:17">
      <c r="A24" s="115" t="s">
        <v>318</v>
      </c>
      <c r="B24" s="127"/>
      <c r="C24" s="128"/>
      <c r="D24" s="118" t="s">
        <v>847</v>
      </c>
      <c r="E24" s="118" t="s">
        <v>858</v>
      </c>
      <c r="F24" s="118" t="s">
        <v>839</v>
      </c>
      <c r="G24" s="119">
        <v>41030</v>
      </c>
      <c r="H24" s="61" t="s">
        <v>840</v>
      </c>
      <c r="I24" s="120">
        <v>550</v>
      </c>
      <c r="J24" s="129"/>
      <c r="K24" s="129"/>
      <c r="L24" s="122">
        <v>371100</v>
      </c>
      <c r="M24" s="123">
        <v>0.73</v>
      </c>
      <c r="N24" s="122">
        <v>270900</v>
      </c>
      <c r="O24" s="124"/>
      <c r="P24" s="125">
        <f t="shared" si="0"/>
        <v>675</v>
      </c>
      <c r="Q24" s="126" t="s">
        <v>841</v>
      </c>
    </row>
    <row r="25" s="2" customFormat="1" ht="15.75" customHeight="1" spans="1:17">
      <c r="A25" s="115" t="s">
        <v>319</v>
      </c>
      <c r="B25" s="127"/>
      <c r="C25" s="128"/>
      <c r="D25" s="118" t="s">
        <v>847</v>
      </c>
      <c r="E25" s="118" t="s">
        <v>859</v>
      </c>
      <c r="F25" s="118" t="s">
        <v>839</v>
      </c>
      <c r="G25" s="119">
        <v>41030</v>
      </c>
      <c r="H25" s="61" t="s">
        <v>840</v>
      </c>
      <c r="I25" s="120">
        <v>550</v>
      </c>
      <c r="J25" s="129"/>
      <c r="K25" s="129"/>
      <c r="L25" s="122">
        <v>371100</v>
      </c>
      <c r="M25" s="123">
        <v>0.73</v>
      </c>
      <c r="N25" s="122">
        <v>270900</v>
      </c>
      <c r="O25" s="124"/>
      <c r="P25" s="125">
        <f t="shared" si="0"/>
        <v>675</v>
      </c>
      <c r="Q25" s="126" t="s">
        <v>841</v>
      </c>
    </row>
    <row r="26" s="2" customFormat="1" ht="15.75" customHeight="1" spans="1:17">
      <c r="A26" s="115" t="s">
        <v>320</v>
      </c>
      <c r="B26" s="127"/>
      <c r="C26" s="128"/>
      <c r="D26" s="118" t="s">
        <v>837</v>
      </c>
      <c r="E26" s="130" t="s">
        <v>860</v>
      </c>
      <c r="F26" s="118" t="s">
        <v>839</v>
      </c>
      <c r="G26" s="131">
        <v>41030</v>
      </c>
      <c r="H26" s="61" t="s">
        <v>840</v>
      </c>
      <c r="I26" s="120">
        <v>867</v>
      </c>
      <c r="J26" s="129"/>
      <c r="K26" s="129"/>
      <c r="L26" s="122">
        <v>542910</v>
      </c>
      <c r="M26" s="123">
        <v>0.73</v>
      </c>
      <c r="N26" s="122">
        <v>396320</v>
      </c>
      <c r="O26" s="124"/>
      <c r="P26" s="125">
        <f t="shared" si="0"/>
        <v>626</v>
      </c>
      <c r="Q26" s="126" t="s">
        <v>841</v>
      </c>
    </row>
    <row r="27" s="2" customFormat="1" ht="15.75" customHeight="1" spans="1:17">
      <c r="A27" s="115" t="s">
        <v>335</v>
      </c>
      <c r="B27" s="127"/>
      <c r="C27" s="128"/>
      <c r="D27" s="118" t="s">
        <v>837</v>
      </c>
      <c r="E27" s="130" t="s">
        <v>861</v>
      </c>
      <c r="F27" s="118" t="s">
        <v>839</v>
      </c>
      <c r="G27" s="131">
        <v>41030</v>
      </c>
      <c r="H27" s="61" t="s">
        <v>840</v>
      </c>
      <c r="I27" s="120">
        <v>867</v>
      </c>
      <c r="J27" s="129"/>
      <c r="K27" s="129"/>
      <c r="L27" s="122">
        <v>542910</v>
      </c>
      <c r="M27" s="123">
        <v>0.73</v>
      </c>
      <c r="N27" s="122">
        <v>396320</v>
      </c>
      <c r="O27" s="124"/>
      <c r="P27" s="125">
        <f t="shared" si="0"/>
        <v>626</v>
      </c>
      <c r="Q27" s="126" t="s">
        <v>841</v>
      </c>
    </row>
    <row r="28" s="2" customFormat="1" ht="15.75" customHeight="1" spans="1:17">
      <c r="A28" s="115" t="s">
        <v>336</v>
      </c>
      <c r="B28" s="127"/>
      <c r="C28" s="128"/>
      <c r="D28" s="118" t="s">
        <v>837</v>
      </c>
      <c r="E28" s="130" t="s">
        <v>862</v>
      </c>
      <c r="F28" s="118" t="s">
        <v>839</v>
      </c>
      <c r="G28" s="131">
        <v>41030</v>
      </c>
      <c r="H28" s="61" t="s">
        <v>840</v>
      </c>
      <c r="I28" s="120">
        <v>867</v>
      </c>
      <c r="J28" s="129"/>
      <c r="K28" s="129"/>
      <c r="L28" s="122">
        <v>542910</v>
      </c>
      <c r="M28" s="123">
        <v>0.73</v>
      </c>
      <c r="N28" s="122">
        <v>396320</v>
      </c>
      <c r="O28" s="124"/>
      <c r="P28" s="125">
        <f t="shared" si="0"/>
        <v>626</v>
      </c>
      <c r="Q28" s="126" t="s">
        <v>841</v>
      </c>
    </row>
    <row r="29" s="2" customFormat="1" ht="15.75" customHeight="1" spans="1:17">
      <c r="A29" s="115" t="s">
        <v>337</v>
      </c>
      <c r="B29" s="127"/>
      <c r="C29" s="128"/>
      <c r="D29" s="118" t="s">
        <v>837</v>
      </c>
      <c r="E29" s="130" t="s">
        <v>863</v>
      </c>
      <c r="F29" s="118" t="s">
        <v>839</v>
      </c>
      <c r="G29" s="131">
        <v>41030</v>
      </c>
      <c r="H29" s="61" t="s">
        <v>840</v>
      </c>
      <c r="I29" s="120">
        <v>867</v>
      </c>
      <c r="J29" s="129"/>
      <c r="K29" s="129"/>
      <c r="L29" s="122">
        <v>542910</v>
      </c>
      <c r="M29" s="123">
        <v>0.73</v>
      </c>
      <c r="N29" s="122">
        <v>396320</v>
      </c>
      <c r="O29" s="124"/>
      <c r="P29" s="125">
        <f t="shared" si="0"/>
        <v>626</v>
      </c>
      <c r="Q29" s="126" t="s">
        <v>841</v>
      </c>
    </row>
    <row r="30" s="2" customFormat="1" ht="15.75" customHeight="1" spans="1:17">
      <c r="A30" s="115" t="s">
        <v>864</v>
      </c>
      <c r="B30" s="127"/>
      <c r="C30" s="128"/>
      <c r="D30" s="118" t="s">
        <v>837</v>
      </c>
      <c r="E30" s="130" t="s">
        <v>865</v>
      </c>
      <c r="F30" s="118" t="s">
        <v>839</v>
      </c>
      <c r="G30" s="131">
        <v>41030</v>
      </c>
      <c r="H30" s="61" t="s">
        <v>840</v>
      </c>
      <c r="I30" s="120">
        <v>867</v>
      </c>
      <c r="J30" s="129"/>
      <c r="K30" s="129"/>
      <c r="L30" s="122">
        <v>542910</v>
      </c>
      <c r="M30" s="123">
        <v>0.73</v>
      </c>
      <c r="N30" s="122">
        <v>396320</v>
      </c>
      <c r="O30" s="124"/>
      <c r="P30" s="125">
        <f t="shared" si="0"/>
        <v>626</v>
      </c>
      <c r="Q30" s="126" t="s">
        <v>841</v>
      </c>
    </row>
    <row r="31" s="2" customFormat="1" ht="15.75" customHeight="1" spans="1:17">
      <c r="A31" s="115" t="s">
        <v>866</v>
      </c>
      <c r="B31" s="127"/>
      <c r="C31" s="128"/>
      <c r="D31" s="118" t="s">
        <v>837</v>
      </c>
      <c r="E31" s="130" t="s">
        <v>867</v>
      </c>
      <c r="F31" s="118" t="s">
        <v>839</v>
      </c>
      <c r="G31" s="131">
        <v>41030</v>
      </c>
      <c r="H31" s="61" t="s">
        <v>840</v>
      </c>
      <c r="I31" s="120">
        <v>867</v>
      </c>
      <c r="J31" s="129"/>
      <c r="K31" s="129"/>
      <c r="L31" s="122">
        <v>542910</v>
      </c>
      <c r="M31" s="123">
        <v>0.73</v>
      </c>
      <c r="N31" s="122">
        <v>396320</v>
      </c>
      <c r="O31" s="124"/>
      <c r="P31" s="125">
        <f t="shared" si="0"/>
        <v>626</v>
      </c>
      <c r="Q31" s="126" t="s">
        <v>841</v>
      </c>
    </row>
    <row r="32" s="2" customFormat="1" ht="15.75" customHeight="1" spans="1:17">
      <c r="A32" s="115" t="s">
        <v>868</v>
      </c>
      <c r="B32" s="127"/>
      <c r="C32" s="128"/>
      <c r="D32" s="118" t="s">
        <v>837</v>
      </c>
      <c r="E32" s="130" t="s">
        <v>869</v>
      </c>
      <c r="F32" s="118" t="s">
        <v>839</v>
      </c>
      <c r="G32" s="131">
        <v>41030</v>
      </c>
      <c r="H32" s="61" t="s">
        <v>840</v>
      </c>
      <c r="I32" s="120">
        <v>867</v>
      </c>
      <c r="J32" s="129"/>
      <c r="K32" s="129"/>
      <c r="L32" s="122">
        <v>542910</v>
      </c>
      <c r="M32" s="123">
        <v>0.73</v>
      </c>
      <c r="N32" s="122">
        <v>396320</v>
      </c>
      <c r="O32" s="124"/>
      <c r="P32" s="125">
        <f t="shared" si="0"/>
        <v>626</v>
      </c>
      <c r="Q32" s="126" t="s">
        <v>841</v>
      </c>
    </row>
    <row r="33" s="2" customFormat="1" ht="15.75" customHeight="1" spans="1:17">
      <c r="A33" s="115" t="s">
        <v>870</v>
      </c>
      <c r="B33" s="127"/>
      <c r="C33" s="128"/>
      <c r="D33" s="130" t="s">
        <v>847</v>
      </c>
      <c r="E33" s="130" t="s">
        <v>871</v>
      </c>
      <c r="F33" s="118" t="s">
        <v>839</v>
      </c>
      <c r="G33" s="131">
        <v>41030</v>
      </c>
      <c r="H33" s="61" t="s">
        <v>840</v>
      </c>
      <c r="I33" s="120">
        <v>550</v>
      </c>
      <c r="J33" s="129"/>
      <c r="K33" s="129"/>
      <c r="L33" s="122">
        <v>371100</v>
      </c>
      <c r="M33" s="123">
        <v>0.73</v>
      </c>
      <c r="N33" s="122">
        <v>270900</v>
      </c>
      <c r="O33" s="124"/>
      <c r="P33" s="125">
        <f t="shared" si="0"/>
        <v>675</v>
      </c>
      <c r="Q33" s="126" t="s">
        <v>841</v>
      </c>
    </row>
    <row r="34" s="2" customFormat="1" ht="15.75" customHeight="1" spans="1:17">
      <c r="A34" s="115" t="s">
        <v>872</v>
      </c>
      <c r="B34" s="127"/>
      <c r="C34" s="128"/>
      <c r="D34" s="130" t="s">
        <v>847</v>
      </c>
      <c r="E34" s="130" t="s">
        <v>873</v>
      </c>
      <c r="F34" s="118" t="s">
        <v>839</v>
      </c>
      <c r="G34" s="131">
        <v>41030</v>
      </c>
      <c r="H34" s="61" t="s">
        <v>840</v>
      </c>
      <c r="I34" s="120">
        <v>550</v>
      </c>
      <c r="J34" s="129"/>
      <c r="K34" s="129"/>
      <c r="L34" s="122">
        <v>371100</v>
      </c>
      <c r="M34" s="123">
        <v>0.73</v>
      </c>
      <c r="N34" s="122">
        <v>270900</v>
      </c>
      <c r="O34" s="124"/>
      <c r="P34" s="125">
        <f t="shared" si="0"/>
        <v>675</v>
      </c>
      <c r="Q34" s="126" t="s">
        <v>841</v>
      </c>
    </row>
    <row r="35" s="2" customFormat="1" ht="15.75" customHeight="1" spans="1:17">
      <c r="A35" s="115" t="s">
        <v>874</v>
      </c>
      <c r="B35" s="127"/>
      <c r="C35" s="128"/>
      <c r="D35" s="130" t="s">
        <v>847</v>
      </c>
      <c r="E35" s="130" t="s">
        <v>875</v>
      </c>
      <c r="F35" s="118" t="s">
        <v>839</v>
      </c>
      <c r="G35" s="131">
        <v>41030</v>
      </c>
      <c r="H35" s="61" t="s">
        <v>840</v>
      </c>
      <c r="I35" s="120">
        <v>550</v>
      </c>
      <c r="J35" s="129"/>
      <c r="K35" s="129"/>
      <c r="L35" s="122">
        <v>371100</v>
      </c>
      <c r="M35" s="123">
        <v>0.73</v>
      </c>
      <c r="N35" s="122">
        <v>270900</v>
      </c>
      <c r="O35" s="124"/>
      <c r="P35" s="125">
        <f t="shared" si="0"/>
        <v>675</v>
      </c>
      <c r="Q35" s="126" t="s">
        <v>841</v>
      </c>
    </row>
    <row r="36" s="75" customFormat="1" ht="15.75" customHeight="1" spans="1:17">
      <c r="A36" s="115" t="s">
        <v>876</v>
      </c>
      <c r="B36" s="127"/>
      <c r="C36" s="128"/>
      <c r="D36" s="130" t="s">
        <v>847</v>
      </c>
      <c r="E36" s="130" t="s">
        <v>877</v>
      </c>
      <c r="F36" s="118" t="s">
        <v>839</v>
      </c>
      <c r="G36" s="131">
        <v>41030</v>
      </c>
      <c r="H36" s="61" t="s">
        <v>840</v>
      </c>
      <c r="I36" s="120">
        <v>550</v>
      </c>
      <c r="J36" s="129"/>
      <c r="K36" s="129"/>
      <c r="L36" s="122">
        <v>371100</v>
      </c>
      <c r="M36" s="123">
        <v>0.73</v>
      </c>
      <c r="N36" s="122">
        <v>270900</v>
      </c>
      <c r="O36" s="124"/>
      <c r="P36" s="125">
        <f t="shared" si="0"/>
        <v>675</v>
      </c>
      <c r="Q36" s="126" t="s">
        <v>841</v>
      </c>
    </row>
    <row r="37" s="2" customFormat="1" ht="15.75" customHeight="1" spans="1:17">
      <c r="A37" s="115" t="s">
        <v>878</v>
      </c>
      <c r="B37" s="127"/>
      <c r="C37" s="128"/>
      <c r="D37" s="130" t="s">
        <v>847</v>
      </c>
      <c r="E37" s="130" t="s">
        <v>879</v>
      </c>
      <c r="F37" s="118" t="s">
        <v>839</v>
      </c>
      <c r="G37" s="131">
        <v>41030</v>
      </c>
      <c r="H37" s="61" t="s">
        <v>840</v>
      </c>
      <c r="I37" s="120">
        <v>550</v>
      </c>
      <c r="J37" s="129"/>
      <c r="K37" s="129"/>
      <c r="L37" s="122">
        <v>371100</v>
      </c>
      <c r="M37" s="123">
        <v>0.73</v>
      </c>
      <c r="N37" s="122">
        <v>270900</v>
      </c>
      <c r="O37" s="124"/>
      <c r="P37" s="125">
        <f t="shared" si="0"/>
        <v>675</v>
      </c>
      <c r="Q37" s="126" t="s">
        <v>841</v>
      </c>
    </row>
    <row r="38" s="2" customFormat="1" ht="15.75" customHeight="1" spans="1:17">
      <c r="A38" s="115" t="s">
        <v>880</v>
      </c>
      <c r="B38" s="127"/>
      <c r="C38" s="128"/>
      <c r="D38" s="130" t="s">
        <v>847</v>
      </c>
      <c r="E38" s="130" t="s">
        <v>881</v>
      </c>
      <c r="F38" s="118" t="s">
        <v>839</v>
      </c>
      <c r="G38" s="131">
        <v>41030</v>
      </c>
      <c r="H38" s="61" t="s">
        <v>840</v>
      </c>
      <c r="I38" s="120">
        <v>550</v>
      </c>
      <c r="J38" s="129"/>
      <c r="K38" s="129"/>
      <c r="L38" s="122">
        <v>371100</v>
      </c>
      <c r="M38" s="123">
        <v>0.73</v>
      </c>
      <c r="N38" s="122">
        <v>270900</v>
      </c>
      <c r="O38" s="124"/>
      <c r="P38" s="125">
        <f t="shared" si="0"/>
        <v>675</v>
      </c>
      <c r="Q38" s="126" t="s">
        <v>841</v>
      </c>
    </row>
    <row r="39" s="2" customFormat="1" ht="15.75" customHeight="1" spans="1:17">
      <c r="A39" s="115" t="s">
        <v>882</v>
      </c>
      <c r="B39" s="127"/>
      <c r="C39" s="128"/>
      <c r="D39" s="130" t="s">
        <v>847</v>
      </c>
      <c r="E39" s="130" t="s">
        <v>883</v>
      </c>
      <c r="F39" s="118" t="s">
        <v>839</v>
      </c>
      <c r="G39" s="131">
        <v>41030</v>
      </c>
      <c r="H39" s="61" t="s">
        <v>840</v>
      </c>
      <c r="I39" s="120">
        <v>550</v>
      </c>
      <c r="J39" s="129"/>
      <c r="K39" s="129"/>
      <c r="L39" s="122">
        <v>371100</v>
      </c>
      <c r="M39" s="123">
        <v>0.73</v>
      </c>
      <c r="N39" s="122">
        <v>270900</v>
      </c>
      <c r="O39" s="124"/>
      <c r="P39" s="125">
        <f t="shared" si="0"/>
        <v>675</v>
      </c>
      <c r="Q39" s="126" t="s">
        <v>841</v>
      </c>
    </row>
    <row r="40" s="2" customFormat="1" ht="15.75" customHeight="1" spans="1:17">
      <c r="A40" s="115" t="s">
        <v>884</v>
      </c>
      <c r="B40" s="127"/>
      <c r="C40" s="128"/>
      <c r="D40" s="130" t="s">
        <v>847</v>
      </c>
      <c r="E40" s="130" t="s">
        <v>885</v>
      </c>
      <c r="F40" s="118" t="s">
        <v>839</v>
      </c>
      <c r="G40" s="131">
        <v>41030</v>
      </c>
      <c r="H40" s="61" t="s">
        <v>840</v>
      </c>
      <c r="I40" s="120">
        <v>550</v>
      </c>
      <c r="J40" s="129"/>
      <c r="K40" s="129"/>
      <c r="L40" s="122">
        <v>371100</v>
      </c>
      <c r="M40" s="123">
        <v>0.73</v>
      </c>
      <c r="N40" s="122">
        <v>270900</v>
      </c>
      <c r="O40" s="124"/>
      <c r="P40" s="125">
        <f t="shared" si="0"/>
        <v>675</v>
      </c>
      <c r="Q40" s="126" t="s">
        <v>841</v>
      </c>
    </row>
    <row r="41" s="2" customFormat="1" ht="15.75" customHeight="1" spans="1:17">
      <c r="A41" s="115" t="s">
        <v>886</v>
      </c>
      <c r="B41" s="127"/>
      <c r="C41" s="128"/>
      <c r="D41" s="130" t="s">
        <v>847</v>
      </c>
      <c r="E41" s="130" t="s">
        <v>887</v>
      </c>
      <c r="F41" s="118" t="s">
        <v>839</v>
      </c>
      <c r="G41" s="131">
        <v>41030</v>
      </c>
      <c r="H41" s="61" t="s">
        <v>840</v>
      </c>
      <c r="I41" s="120">
        <v>550</v>
      </c>
      <c r="J41" s="129"/>
      <c r="K41" s="129"/>
      <c r="L41" s="122">
        <v>371100</v>
      </c>
      <c r="M41" s="123">
        <v>0.73</v>
      </c>
      <c r="N41" s="122">
        <v>270900</v>
      </c>
      <c r="O41" s="124"/>
      <c r="P41" s="125">
        <f t="shared" si="0"/>
        <v>675</v>
      </c>
      <c r="Q41" s="126" t="s">
        <v>841</v>
      </c>
    </row>
    <row r="42" s="2" customFormat="1" ht="15.75" customHeight="1" spans="1:17">
      <c r="A42" s="115" t="s">
        <v>888</v>
      </c>
      <c r="B42" s="127"/>
      <c r="C42" s="128"/>
      <c r="D42" s="130" t="s">
        <v>847</v>
      </c>
      <c r="E42" s="130" t="s">
        <v>889</v>
      </c>
      <c r="F42" s="118" t="s">
        <v>839</v>
      </c>
      <c r="G42" s="131">
        <v>41030</v>
      </c>
      <c r="H42" s="61" t="s">
        <v>840</v>
      </c>
      <c r="I42" s="120">
        <v>550</v>
      </c>
      <c r="J42" s="129"/>
      <c r="K42" s="129"/>
      <c r="L42" s="122">
        <v>371100</v>
      </c>
      <c r="M42" s="123">
        <v>0.73</v>
      </c>
      <c r="N42" s="122">
        <v>270900</v>
      </c>
      <c r="O42" s="124"/>
      <c r="P42" s="125">
        <f t="shared" si="0"/>
        <v>675</v>
      </c>
      <c r="Q42" s="126" t="s">
        <v>841</v>
      </c>
    </row>
    <row r="43" s="2" customFormat="1" ht="15.75" customHeight="1" spans="1:17">
      <c r="A43" s="115" t="s">
        <v>890</v>
      </c>
      <c r="B43" s="127"/>
      <c r="C43" s="128"/>
      <c r="D43" s="118" t="s">
        <v>837</v>
      </c>
      <c r="E43" s="130" t="s">
        <v>891</v>
      </c>
      <c r="F43" s="118" t="s">
        <v>839</v>
      </c>
      <c r="G43" s="131">
        <v>42644</v>
      </c>
      <c r="H43" s="61" t="s">
        <v>840</v>
      </c>
      <c r="I43" s="120">
        <v>867</v>
      </c>
      <c r="J43" s="129"/>
      <c r="K43" s="129"/>
      <c r="L43" s="122">
        <v>542910</v>
      </c>
      <c r="M43" s="123">
        <v>0.86</v>
      </c>
      <c r="N43" s="122">
        <v>466900</v>
      </c>
      <c r="O43" s="124"/>
      <c r="P43" s="125">
        <f t="shared" si="0"/>
        <v>626</v>
      </c>
      <c r="Q43" s="126" t="s">
        <v>841</v>
      </c>
    </row>
    <row r="44" s="2" customFormat="1" ht="15.75" customHeight="1" spans="1:17">
      <c r="A44" s="115" t="s">
        <v>892</v>
      </c>
      <c r="B44" s="127"/>
      <c r="C44" s="128"/>
      <c r="D44" s="118" t="s">
        <v>837</v>
      </c>
      <c r="E44" s="130" t="s">
        <v>893</v>
      </c>
      <c r="F44" s="118" t="s">
        <v>839</v>
      </c>
      <c r="G44" s="131">
        <v>42644</v>
      </c>
      <c r="H44" s="61" t="s">
        <v>840</v>
      </c>
      <c r="I44" s="120">
        <v>867</v>
      </c>
      <c r="J44" s="129"/>
      <c r="K44" s="129"/>
      <c r="L44" s="122">
        <v>542910</v>
      </c>
      <c r="M44" s="123">
        <v>0.86</v>
      </c>
      <c r="N44" s="122">
        <v>466900</v>
      </c>
      <c r="O44" s="124"/>
      <c r="P44" s="125">
        <f t="shared" si="0"/>
        <v>626</v>
      </c>
      <c r="Q44" s="126" t="s">
        <v>841</v>
      </c>
    </row>
    <row r="45" s="3" customFormat="1" ht="15.75" customHeight="1" spans="1:17">
      <c r="A45" s="115" t="s">
        <v>894</v>
      </c>
      <c r="B45" s="127"/>
      <c r="C45" s="128"/>
      <c r="D45" s="118" t="s">
        <v>837</v>
      </c>
      <c r="E45" s="130" t="s">
        <v>895</v>
      </c>
      <c r="F45" s="118" t="s">
        <v>839</v>
      </c>
      <c r="G45" s="131">
        <v>42644</v>
      </c>
      <c r="H45" s="61" t="s">
        <v>840</v>
      </c>
      <c r="I45" s="120">
        <v>867</v>
      </c>
      <c r="J45" s="129"/>
      <c r="K45" s="129"/>
      <c r="L45" s="122">
        <v>542910</v>
      </c>
      <c r="M45" s="123">
        <v>0.86</v>
      </c>
      <c r="N45" s="122">
        <v>466900</v>
      </c>
      <c r="O45" s="124"/>
      <c r="P45" s="125">
        <f t="shared" si="0"/>
        <v>626</v>
      </c>
      <c r="Q45" s="126" t="s">
        <v>841</v>
      </c>
    </row>
    <row r="46" s="3" customFormat="1" ht="15.75" customHeight="1" spans="1:17">
      <c r="A46" s="115" t="s">
        <v>896</v>
      </c>
      <c r="B46" s="127"/>
      <c r="C46" s="128"/>
      <c r="D46" s="118" t="s">
        <v>837</v>
      </c>
      <c r="E46" s="130" t="s">
        <v>897</v>
      </c>
      <c r="F46" s="118" t="s">
        <v>839</v>
      </c>
      <c r="G46" s="131">
        <v>42644</v>
      </c>
      <c r="H46" s="61" t="s">
        <v>840</v>
      </c>
      <c r="I46" s="120">
        <v>867</v>
      </c>
      <c r="J46" s="129"/>
      <c r="K46" s="129"/>
      <c r="L46" s="122">
        <v>542910</v>
      </c>
      <c r="M46" s="123">
        <v>0.86</v>
      </c>
      <c r="N46" s="122">
        <v>466900</v>
      </c>
      <c r="O46" s="124"/>
      <c r="P46" s="125">
        <f t="shared" si="0"/>
        <v>626</v>
      </c>
      <c r="Q46" s="126" t="s">
        <v>841</v>
      </c>
    </row>
    <row r="47" s="3" customFormat="1" ht="15.75" customHeight="1" spans="1:17">
      <c r="A47" s="115" t="s">
        <v>898</v>
      </c>
      <c r="B47" s="127"/>
      <c r="C47" s="128"/>
      <c r="D47" s="118" t="s">
        <v>837</v>
      </c>
      <c r="E47" s="130" t="s">
        <v>899</v>
      </c>
      <c r="F47" s="118" t="s">
        <v>839</v>
      </c>
      <c r="G47" s="131">
        <v>42644</v>
      </c>
      <c r="H47" s="61" t="s">
        <v>840</v>
      </c>
      <c r="I47" s="120">
        <v>867</v>
      </c>
      <c r="J47" s="129"/>
      <c r="K47" s="129"/>
      <c r="L47" s="122">
        <v>542910</v>
      </c>
      <c r="M47" s="123">
        <v>0.86</v>
      </c>
      <c r="N47" s="122">
        <v>466900</v>
      </c>
      <c r="O47" s="124"/>
      <c r="P47" s="125">
        <f t="shared" si="0"/>
        <v>626</v>
      </c>
      <c r="Q47" s="126" t="s">
        <v>841</v>
      </c>
    </row>
    <row r="48" s="3" customFormat="1" ht="15.75" customHeight="1" spans="1:17">
      <c r="A48" s="115" t="s">
        <v>900</v>
      </c>
      <c r="B48" s="127"/>
      <c r="C48" s="128"/>
      <c r="D48" s="118" t="s">
        <v>837</v>
      </c>
      <c r="E48" s="130" t="s">
        <v>901</v>
      </c>
      <c r="F48" s="118" t="s">
        <v>839</v>
      </c>
      <c r="G48" s="131">
        <v>42644</v>
      </c>
      <c r="H48" s="61" t="s">
        <v>840</v>
      </c>
      <c r="I48" s="120">
        <v>867</v>
      </c>
      <c r="J48" s="129"/>
      <c r="K48" s="129"/>
      <c r="L48" s="122">
        <v>542910</v>
      </c>
      <c r="M48" s="123">
        <v>0.86</v>
      </c>
      <c r="N48" s="122">
        <v>466900</v>
      </c>
      <c r="O48" s="124"/>
      <c r="P48" s="125">
        <f t="shared" si="0"/>
        <v>626</v>
      </c>
      <c r="Q48" s="126" t="s">
        <v>841</v>
      </c>
    </row>
    <row r="49" s="3" customFormat="1" ht="15.75" customHeight="1" spans="1:17">
      <c r="A49" s="115" t="s">
        <v>902</v>
      </c>
      <c r="B49" s="127"/>
      <c r="C49" s="128"/>
      <c r="D49" s="118" t="s">
        <v>837</v>
      </c>
      <c r="E49" s="130" t="s">
        <v>903</v>
      </c>
      <c r="F49" s="118" t="s">
        <v>839</v>
      </c>
      <c r="G49" s="131">
        <v>42644</v>
      </c>
      <c r="H49" s="61" t="s">
        <v>840</v>
      </c>
      <c r="I49" s="120">
        <v>867</v>
      </c>
      <c r="J49" s="129"/>
      <c r="K49" s="129"/>
      <c r="L49" s="122">
        <v>542910</v>
      </c>
      <c r="M49" s="123">
        <v>0.86</v>
      </c>
      <c r="N49" s="122">
        <v>466900</v>
      </c>
      <c r="O49" s="124"/>
      <c r="P49" s="125">
        <f t="shared" si="0"/>
        <v>626</v>
      </c>
      <c r="Q49" s="126" t="s">
        <v>841</v>
      </c>
    </row>
    <row r="50" s="3" customFormat="1" ht="15.75" customHeight="1" spans="1:17">
      <c r="A50" s="115" t="s">
        <v>904</v>
      </c>
      <c r="B50" s="127"/>
      <c r="C50" s="128"/>
      <c r="D50" s="118" t="s">
        <v>847</v>
      </c>
      <c r="E50" s="130">
        <v>301</v>
      </c>
      <c r="F50" s="118" t="s">
        <v>839</v>
      </c>
      <c r="G50" s="131">
        <v>42644</v>
      </c>
      <c r="H50" s="61" t="s">
        <v>840</v>
      </c>
      <c r="I50" s="120">
        <v>550</v>
      </c>
      <c r="J50" s="129"/>
      <c r="K50" s="129"/>
      <c r="L50" s="122">
        <v>371100</v>
      </c>
      <c r="M50" s="123">
        <v>0.86</v>
      </c>
      <c r="N50" s="122">
        <v>319150</v>
      </c>
      <c r="O50" s="124"/>
      <c r="P50" s="125">
        <f t="shared" si="0"/>
        <v>675</v>
      </c>
      <c r="Q50" s="126" t="s">
        <v>841</v>
      </c>
    </row>
    <row r="51" s="2" customFormat="1" ht="15.75" customHeight="1" spans="1:17">
      <c r="A51" s="115" t="s">
        <v>905</v>
      </c>
      <c r="B51" s="127"/>
      <c r="C51" s="128"/>
      <c r="D51" s="118" t="s">
        <v>847</v>
      </c>
      <c r="E51" s="130">
        <v>302</v>
      </c>
      <c r="F51" s="118" t="s">
        <v>839</v>
      </c>
      <c r="G51" s="131">
        <v>42644</v>
      </c>
      <c r="H51" s="61" t="s">
        <v>840</v>
      </c>
      <c r="I51" s="120">
        <v>550</v>
      </c>
      <c r="J51" s="129"/>
      <c r="K51" s="129"/>
      <c r="L51" s="122">
        <v>371100</v>
      </c>
      <c r="M51" s="123">
        <v>0.86</v>
      </c>
      <c r="N51" s="122">
        <v>319150</v>
      </c>
      <c r="O51" s="124"/>
      <c r="P51" s="125">
        <f t="shared" si="0"/>
        <v>675</v>
      </c>
      <c r="Q51" s="126" t="s">
        <v>841</v>
      </c>
    </row>
    <row r="52" s="2" customFormat="1" ht="15.75" customHeight="1" spans="1:17">
      <c r="A52" s="115" t="s">
        <v>906</v>
      </c>
      <c r="B52" s="127"/>
      <c r="C52" s="128"/>
      <c r="D52" s="118" t="s">
        <v>847</v>
      </c>
      <c r="E52" s="130">
        <v>303</v>
      </c>
      <c r="F52" s="118" t="s">
        <v>839</v>
      </c>
      <c r="G52" s="131">
        <v>42644</v>
      </c>
      <c r="H52" s="61" t="s">
        <v>840</v>
      </c>
      <c r="I52" s="120">
        <v>550</v>
      </c>
      <c r="J52" s="129"/>
      <c r="K52" s="129"/>
      <c r="L52" s="122">
        <v>371100</v>
      </c>
      <c r="M52" s="123">
        <v>0.86</v>
      </c>
      <c r="N52" s="122">
        <v>319150</v>
      </c>
      <c r="O52" s="124"/>
      <c r="P52" s="125">
        <f t="shared" si="0"/>
        <v>675</v>
      </c>
      <c r="Q52" s="126" t="s">
        <v>841</v>
      </c>
    </row>
    <row r="53" s="2" customFormat="1" ht="15.75" customHeight="1" spans="1:17">
      <c r="A53" s="115" t="s">
        <v>907</v>
      </c>
      <c r="B53" s="127"/>
      <c r="C53" s="128"/>
      <c r="D53" s="118" t="s">
        <v>847</v>
      </c>
      <c r="E53" s="130">
        <v>304</v>
      </c>
      <c r="F53" s="118" t="s">
        <v>839</v>
      </c>
      <c r="G53" s="131">
        <v>42644</v>
      </c>
      <c r="H53" s="61" t="s">
        <v>840</v>
      </c>
      <c r="I53" s="120">
        <v>550</v>
      </c>
      <c r="J53" s="129"/>
      <c r="K53" s="129"/>
      <c r="L53" s="122">
        <v>371100</v>
      </c>
      <c r="M53" s="123">
        <v>0.86</v>
      </c>
      <c r="N53" s="122">
        <v>319150</v>
      </c>
      <c r="O53" s="124"/>
      <c r="P53" s="125">
        <f t="shared" si="0"/>
        <v>675</v>
      </c>
      <c r="Q53" s="126" t="s">
        <v>841</v>
      </c>
    </row>
    <row r="54" s="2" customFormat="1" ht="15.75" customHeight="1" spans="1:17">
      <c r="A54" s="115" t="s">
        <v>908</v>
      </c>
      <c r="B54" s="127"/>
      <c r="C54" s="128"/>
      <c r="D54" s="118" t="s">
        <v>847</v>
      </c>
      <c r="E54" s="130">
        <v>305</v>
      </c>
      <c r="F54" s="118" t="s">
        <v>839</v>
      </c>
      <c r="G54" s="131">
        <v>42644</v>
      </c>
      <c r="H54" s="61" t="s">
        <v>840</v>
      </c>
      <c r="I54" s="120">
        <v>550</v>
      </c>
      <c r="J54" s="129"/>
      <c r="K54" s="129"/>
      <c r="L54" s="122">
        <v>371100</v>
      </c>
      <c r="M54" s="123">
        <v>0.86</v>
      </c>
      <c r="N54" s="122">
        <v>319150</v>
      </c>
      <c r="O54" s="124"/>
      <c r="P54" s="125">
        <f t="shared" si="0"/>
        <v>675</v>
      </c>
      <c r="Q54" s="126" t="s">
        <v>841</v>
      </c>
    </row>
    <row r="55" s="2" customFormat="1" ht="15.75" customHeight="1" spans="1:17">
      <c r="A55" s="115" t="s">
        <v>909</v>
      </c>
      <c r="B55" s="127"/>
      <c r="C55" s="128"/>
      <c r="D55" s="118" t="s">
        <v>847</v>
      </c>
      <c r="E55" s="130">
        <v>306</v>
      </c>
      <c r="F55" s="118" t="s">
        <v>839</v>
      </c>
      <c r="G55" s="131">
        <v>42644</v>
      </c>
      <c r="H55" s="61" t="s">
        <v>840</v>
      </c>
      <c r="I55" s="120">
        <v>550</v>
      </c>
      <c r="J55" s="129"/>
      <c r="K55" s="129"/>
      <c r="L55" s="122">
        <v>371100</v>
      </c>
      <c r="M55" s="123">
        <v>0.86</v>
      </c>
      <c r="N55" s="122">
        <v>319150</v>
      </c>
      <c r="O55" s="124"/>
      <c r="P55" s="125">
        <f t="shared" si="0"/>
        <v>675</v>
      </c>
      <c r="Q55" s="126" t="s">
        <v>841</v>
      </c>
    </row>
    <row r="56" s="2" customFormat="1" ht="15.75" customHeight="1" spans="1:17">
      <c r="A56" s="115" t="s">
        <v>910</v>
      </c>
      <c r="B56" s="127"/>
      <c r="C56" s="128"/>
      <c r="D56" s="118" t="s">
        <v>847</v>
      </c>
      <c r="E56" s="130">
        <v>307</v>
      </c>
      <c r="F56" s="118" t="s">
        <v>839</v>
      </c>
      <c r="G56" s="131">
        <v>42644</v>
      </c>
      <c r="H56" s="61" t="s">
        <v>840</v>
      </c>
      <c r="I56" s="120">
        <v>550</v>
      </c>
      <c r="J56" s="129"/>
      <c r="K56" s="129"/>
      <c r="L56" s="122">
        <v>371100</v>
      </c>
      <c r="M56" s="123">
        <v>0.86</v>
      </c>
      <c r="N56" s="122">
        <v>319150</v>
      </c>
      <c r="O56" s="124"/>
      <c r="P56" s="125">
        <f t="shared" si="0"/>
        <v>675</v>
      </c>
      <c r="Q56" s="126" t="s">
        <v>841</v>
      </c>
    </row>
    <row r="57" s="2" customFormat="1" ht="15.75" customHeight="1" spans="1:17">
      <c r="A57" s="115" t="s">
        <v>911</v>
      </c>
      <c r="B57" s="127"/>
      <c r="C57" s="128"/>
      <c r="D57" s="118" t="s">
        <v>837</v>
      </c>
      <c r="E57" s="130" t="s">
        <v>912</v>
      </c>
      <c r="F57" s="118" t="s">
        <v>839</v>
      </c>
      <c r="G57" s="131">
        <v>42644</v>
      </c>
      <c r="H57" s="61" t="s">
        <v>840</v>
      </c>
      <c r="I57" s="120">
        <v>867</v>
      </c>
      <c r="J57" s="129"/>
      <c r="K57" s="129"/>
      <c r="L57" s="122">
        <v>542910</v>
      </c>
      <c r="M57" s="123">
        <v>0.86</v>
      </c>
      <c r="N57" s="122">
        <v>466900</v>
      </c>
      <c r="O57" s="124"/>
      <c r="P57" s="125">
        <f t="shared" si="0"/>
        <v>626</v>
      </c>
      <c r="Q57" s="126" t="s">
        <v>841</v>
      </c>
    </row>
    <row r="58" s="2" customFormat="1" ht="15.75" customHeight="1" spans="1:17">
      <c r="A58" s="115" t="s">
        <v>913</v>
      </c>
      <c r="B58" s="127"/>
      <c r="C58" s="128"/>
      <c r="D58" s="118" t="s">
        <v>837</v>
      </c>
      <c r="E58" s="130" t="s">
        <v>914</v>
      </c>
      <c r="F58" s="118" t="s">
        <v>839</v>
      </c>
      <c r="G58" s="131">
        <v>42644</v>
      </c>
      <c r="H58" s="61" t="s">
        <v>840</v>
      </c>
      <c r="I58" s="120">
        <v>867</v>
      </c>
      <c r="J58" s="129"/>
      <c r="K58" s="129"/>
      <c r="L58" s="122">
        <v>542910</v>
      </c>
      <c r="M58" s="123">
        <v>0.86</v>
      </c>
      <c r="N58" s="122">
        <v>466900</v>
      </c>
      <c r="O58" s="124"/>
      <c r="P58" s="125">
        <f t="shared" si="0"/>
        <v>626</v>
      </c>
      <c r="Q58" s="126" t="s">
        <v>841</v>
      </c>
    </row>
    <row r="59" s="2" customFormat="1" ht="15.75" customHeight="1" spans="1:17">
      <c r="A59" s="115" t="s">
        <v>915</v>
      </c>
      <c r="B59" s="127"/>
      <c r="C59" s="128"/>
      <c r="D59" s="118" t="s">
        <v>837</v>
      </c>
      <c r="E59" s="130" t="s">
        <v>916</v>
      </c>
      <c r="F59" s="118" t="s">
        <v>839</v>
      </c>
      <c r="G59" s="131">
        <v>42644</v>
      </c>
      <c r="H59" s="61" t="s">
        <v>840</v>
      </c>
      <c r="I59" s="120">
        <v>867</v>
      </c>
      <c r="J59" s="129"/>
      <c r="K59" s="129"/>
      <c r="L59" s="122">
        <v>542910</v>
      </c>
      <c r="M59" s="123">
        <v>0.86</v>
      </c>
      <c r="N59" s="122">
        <v>466900</v>
      </c>
      <c r="O59" s="124"/>
      <c r="P59" s="125">
        <f t="shared" si="0"/>
        <v>626</v>
      </c>
      <c r="Q59" s="126" t="s">
        <v>841</v>
      </c>
    </row>
    <row r="60" s="2" customFormat="1" ht="15.75" customHeight="1" spans="1:17">
      <c r="A60" s="115" t="s">
        <v>917</v>
      </c>
      <c r="B60" s="127"/>
      <c r="C60" s="128"/>
      <c r="D60" s="118" t="s">
        <v>837</v>
      </c>
      <c r="E60" s="130" t="s">
        <v>918</v>
      </c>
      <c r="F60" s="118" t="s">
        <v>839</v>
      </c>
      <c r="G60" s="131">
        <v>42644</v>
      </c>
      <c r="H60" s="61" t="s">
        <v>840</v>
      </c>
      <c r="I60" s="120">
        <v>867</v>
      </c>
      <c r="J60" s="129"/>
      <c r="K60" s="129"/>
      <c r="L60" s="122">
        <v>542910</v>
      </c>
      <c r="M60" s="123">
        <v>0.86</v>
      </c>
      <c r="N60" s="122">
        <v>466900</v>
      </c>
      <c r="O60" s="124"/>
      <c r="P60" s="125">
        <f t="shared" si="0"/>
        <v>626</v>
      </c>
      <c r="Q60" s="126" t="s">
        <v>841</v>
      </c>
    </row>
    <row r="61" s="2" customFormat="1" ht="15.75" customHeight="1" spans="1:17">
      <c r="A61" s="115" t="s">
        <v>919</v>
      </c>
      <c r="B61" s="127"/>
      <c r="C61" s="128"/>
      <c r="D61" s="118" t="s">
        <v>837</v>
      </c>
      <c r="E61" s="130" t="s">
        <v>920</v>
      </c>
      <c r="F61" s="118" t="s">
        <v>839</v>
      </c>
      <c r="G61" s="131">
        <v>42644</v>
      </c>
      <c r="H61" s="61" t="s">
        <v>840</v>
      </c>
      <c r="I61" s="120">
        <v>867</v>
      </c>
      <c r="J61" s="129"/>
      <c r="K61" s="129"/>
      <c r="L61" s="122">
        <v>542910</v>
      </c>
      <c r="M61" s="123">
        <v>0.86</v>
      </c>
      <c r="N61" s="122">
        <v>466900</v>
      </c>
      <c r="O61" s="124"/>
      <c r="P61" s="125">
        <f t="shared" si="0"/>
        <v>626</v>
      </c>
      <c r="Q61" s="126" t="s">
        <v>841</v>
      </c>
    </row>
    <row r="62" s="2" customFormat="1" ht="15.75" customHeight="1" spans="1:17">
      <c r="A62" s="115" t="s">
        <v>921</v>
      </c>
      <c r="B62" s="127"/>
      <c r="C62" s="128"/>
      <c r="D62" s="118" t="s">
        <v>847</v>
      </c>
      <c r="E62" s="130">
        <v>401</v>
      </c>
      <c r="F62" s="118" t="s">
        <v>839</v>
      </c>
      <c r="G62" s="131">
        <v>42644</v>
      </c>
      <c r="H62" s="61" t="s">
        <v>840</v>
      </c>
      <c r="I62" s="120">
        <v>550</v>
      </c>
      <c r="J62" s="129"/>
      <c r="K62" s="129"/>
      <c r="L62" s="122">
        <v>371100</v>
      </c>
      <c r="M62" s="123">
        <v>0.86</v>
      </c>
      <c r="N62" s="122">
        <v>319150</v>
      </c>
      <c r="O62" s="124"/>
      <c r="P62" s="125">
        <f t="shared" si="0"/>
        <v>675</v>
      </c>
      <c r="Q62" s="126" t="s">
        <v>841</v>
      </c>
    </row>
    <row r="63" s="75" customFormat="1" ht="15.75" customHeight="1" spans="1:17">
      <c r="A63" s="115" t="s">
        <v>922</v>
      </c>
      <c r="B63" s="127"/>
      <c r="C63" s="128"/>
      <c r="D63" s="118" t="s">
        <v>847</v>
      </c>
      <c r="E63" s="130">
        <v>402</v>
      </c>
      <c r="F63" s="118" t="s">
        <v>839</v>
      </c>
      <c r="G63" s="131">
        <v>42644</v>
      </c>
      <c r="H63" s="61" t="s">
        <v>840</v>
      </c>
      <c r="I63" s="120">
        <v>550</v>
      </c>
      <c r="J63" s="129"/>
      <c r="K63" s="129"/>
      <c r="L63" s="122">
        <v>371100</v>
      </c>
      <c r="M63" s="123">
        <v>0.86</v>
      </c>
      <c r="N63" s="122">
        <v>319150</v>
      </c>
      <c r="O63" s="124"/>
      <c r="P63" s="125">
        <f t="shared" si="0"/>
        <v>675</v>
      </c>
      <c r="Q63" s="126" t="s">
        <v>841</v>
      </c>
    </row>
    <row r="64" s="2" customFormat="1" ht="15.75" customHeight="1" spans="1:17">
      <c r="A64" s="115" t="s">
        <v>923</v>
      </c>
      <c r="B64" s="127"/>
      <c r="C64" s="128"/>
      <c r="D64" s="118" t="s">
        <v>847</v>
      </c>
      <c r="E64" s="130">
        <v>403</v>
      </c>
      <c r="F64" s="118" t="s">
        <v>839</v>
      </c>
      <c r="G64" s="131">
        <v>42644</v>
      </c>
      <c r="H64" s="61" t="s">
        <v>840</v>
      </c>
      <c r="I64" s="120">
        <v>550</v>
      </c>
      <c r="J64" s="129"/>
      <c r="K64" s="129"/>
      <c r="L64" s="122">
        <v>371100</v>
      </c>
      <c r="M64" s="123">
        <v>0.86</v>
      </c>
      <c r="N64" s="122">
        <v>319150</v>
      </c>
      <c r="O64" s="124"/>
      <c r="P64" s="125">
        <f t="shared" si="0"/>
        <v>675</v>
      </c>
      <c r="Q64" s="126" t="s">
        <v>841</v>
      </c>
    </row>
    <row r="65" s="2" customFormat="1" ht="15.75" customHeight="1" spans="1:17">
      <c r="A65" s="115" t="s">
        <v>924</v>
      </c>
      <c r="B65" s="127"/>
      <c r="C65" s="128"/>
      <c r="D65" s="118" t="s">
        <v>847</v>
      </c>
      <c r="E65" s="130">
        <v>404</v>
      </c>
      <c r="F65" s="118" t="s">
        <v>839</v>
      </c>
      <c r="G65" s="131">
        <v>42644</v>
      </c>
      <c r="H65" s="61" t="s">
        <v>840</v>
      </c>
      <c r="I65" s="120">
        <v>550</v>
      </c>
      <c r="J65" s="129"/>
      <c r="K65" s="129"/>
      <c r="L65" s="122">
        <v>371100</v>
      </c>
      <c r="M65" s="123">
        <v>0.86</v>
      </c>
      <c r="N65" s="122">
        <v>319150</v>
      </c>
      <c r="O65" s="124"/>
      <c r="P65" s="125">
        <f t="shared" si="0"/>
        <v>675</v>
      </c>
      <c r="Q65" s="126" t="s">
        <v>841</v>
      </c>
    </row>
    <row r="66" s="2" customFormat="1" ht="15.75" customHeight="1" spans="1:17">
      <c r="A66" s="115" t="s">
        <v>925</v>
      </c>
      <c r="B66" s="127"/>
      <c r="C66" s="128"/>
      <c r="D66" s="118" t="s">
        <v>847</v>
      </c>
      <c r="E66" s="130">
        <v>405</v>
      </c>
      <c r="F66" s="118" t="s">
        <v>839</v>
      </c>
      <c r="G66" s="131">
        <v>42644</v>
      </c>
      <c r="H66" s="61" t="s">
        <v>840</v>
      </c>
      <c r="I66" s="120">
        <v>550</v>
      </c>
      <c r="J66" s="129"/>
      <c r="K66" s="129"/>
      <c r="L66" s="122">
        <v>371100</v>
      </c>
      <c r="M66" s="123">
        <v>0.86</v>
      </c>
      <c r="N66" s="122">
        <v>319150</v>
      </c>
      <c r="O66" s="124"/>
      <c r="P66" s="125">
        <f t="shared" si="0"/>
        <v>675</v>
      </c>
      <c r="Q66" s="126" t="s">
        <v>841</v>
      </c>
    </row>
    <row r="67" s="2" customFormat="1" ht="15.75" customHeight="1" spans="1:17">
      <c r="A67" s="115" t="s">
        <v>926</v>
      </c>
      <c r="B67" s="127"/>
      <c r="C67" s="128"/>
      <c r="D67" s="118" t="s">
        <v>847</v>
      </c>
      <c r="E67" s="130">
        <v>406</v>
      </c>
      <c r="F67" s="118" t="s">
        <v>839</v>
      </c>
      <c r="G67" s="131">
        <v>42644</v>
      </c>
      <c r="H67" s="61" t="s">
        <v>840</v>
      </c>
      <c r="I67" s="120">
        <v>550</v>
      </c>
      <c r="J67" s="129"/>
      <c r="K67" s="129"/>
      <c r="L67" s="122">
        <v>371100</v>
      </c>
      <c r="M67" s="123">
        <v>0.86</v>
      </c>
      <c r="N67" s="122">
        <v>319150</v>
      </c>
      <c r="O67" s="124"/>
      <c r="P67" s="125">
        <f t="shared" si="0"/>
        <v>675</v>
      </c>
      <c r="Q67" s="126" t="s">
        <v>841</v>
      </c>
    </row>
    <row r="68" s="2" customFormat="1" ht="15.75" customHeight="1" spans="1:17">
      <c r="A68" s="115" t="s">
        <v>927</v>
      </c>
      <c r="B68" s="127"/>
      <c r="C68" s="128"/>
      <c r="D68" s="118" t="s">
        <v>847</v>
      </c>
      <c r="E68" s="130">
        <v>407</v>
      </c>
      <c r="F68" s="118" t="s">
        <v>839</v>
      </c>
      <c r="G68" s="131">
        <v>42644</v>
      </c>
      <c r="H68" s="61" t="s">
        <v>840</v>
      </c>
      <c r="I68" s="120">
        <v>550</v>
      </c>
      <c r="J68" s="129"/>
      <c r="K68" s="129"/>
      <c r="L68" s="122">
        <v>371100</v>
      </c>
      <c r="M68" s="123">
        <v>0.86</v>
      </c>
      <c r="N68" s="122">
        <v>319150</v>
      </c>
      <c r="O68" s="124"/>
      <c r="P68" s="125">
        <f t="shared" si="0"/>
        <v>675</v>
      </c>
      <c r="Q68" s="126" t="s">
        <v>841</v>
      </c>
    </row>
    <row r="69" s="2" customFormat="1" ht="15.75" customHeight="1" spans="1:17">
      <c r="A69" s="115" t="s">
        <v>928</v>
      </c>
      <c r="B69" s="127"/>
      <c r="C69" s="128"/>
      <c r="D69" s="130" t="s">
        <v>929</v>
      </c>
      <c r="E69" s="130" t="s">
        <v>930</v>
      </c>
      <c r="F69" s="130" t="s">
        <v>931</v>
      </c>
      <c r="G69" s="119">
        <v>42005</v>
      </c>
      <c r="H69" s="61" t="s">
        <v>840</v>
      </c>
      <c r="I69" s="120">
        <v>260</v>
      </c>
      <c r="J69" s="129"/>
      <c r="K69" s="129"/>
      <c r="L69" s="122">
        <v>210270</v>
      </c>
      <c r="M69" s="123">
        <v>0.86</v>
      </c>
      <c r="N69" s="122">
        <v>180830</v>
      </c>
      <c r="O69" s="124"/>
      <c r="P69" s="125">
        <f t="shared" si="0"/>
        <v>809</v>
      </c>
      <c r="Q69" s="126" t="s">
        <v>841</v>
      </c>
    </row>
    <row r="70" s="2" customFormat="1" ht="15.75" customHeight="1" spans="1:17">
      <c r="A70" s="115" t="s">
        <v>932</v>
      </c>
      <c r="B70" s="127"/>
      <c r="C70" s="128"/>
      <c r="D70" s="130" t="s">
        <v>929</v>
      </c>
      <c r="E70" s="130" t="s">
        <v>930</v>
      </c>
      <c r="F70" s="130" t="s">
        <v>931</v>
      </c>
      <c r="G70" s="119">
        <v>42005</v>
      </c>
      <c r="H70" s="61" t="s">
        <v>840</v>
      </c>
      <c r="I70" s="120">
        <v>260</v>
      </c>
      <c r="J70" s="129"/>
      <c r="K70" s="129"/>
      <c r="L70" s="122">
        <v>210270</v>
      </c>
      <c r="M70" s="123">
        <v>0.86</v>
      </c>
      <c r="N70" s="122">
        <v>180830</v>
      </c>
      <c r="O70" s="124"/>
      <c r="P70" s="125">
        <f t="shared" si="0"/>
        <v>809</v>
      </c>
      <c r="Q70" s="126" t="s">
        <v>841</v>
      </c>
    </row>
    <row r="71" s="2" customFormat="1" ht="15.75" customHeight="1" spans="1:17">
      <c r="A71" s="115" t="s">
        <v>933</v>
      </c>
      <c r="B71" s="127"/>
      <c r="C71" s="128"/>
      <c r="D71" s="130" t="s">
        <v>929</v>
      </c>
      <c r="E71" s="130" t="s">
        <v>930</v>
      </c>
      <c r="F71" s="130" t="s">
        <v>931</v>
      </c>
      <c r="G71" s="119">
        <v>42005</v>
      </c>
      <c r="H71" s="61" t="s">
        <v>840</v>
      </c>
      <c r="I71" s="120">
        <v>260</v>
      </c>
      <c r="J71" s="129"/>
      <c r="K71" s="129"/>
      <c r="L71" s="122">
        <v>210270</v>
      </c>
      <c r="M71" s="123">
        <v>0.86</v>
      </c>
      <c r="N71" s="122">
        <v>180830</v>
      </c>
      <c r="O71" s="124"/>
      <c r="P71" s="125">
        <f t="shared" si="0"/>
        <v>809</v>
      </c>
      <c r="Q71" s="126" t="s">
        <v>841</v>
      </c>
    </row>
    <row r="72" s="2" customFormat="1" ht="15.75" customHeight="1" spans="1:17">
      <c r="A72" s="115" t="s">
        <v>934</v>
      </c>
      <c r="B72" s="127"/>
      <c r="C72" s="128"/>
      <c r="D72" s="130" t="s">
        <v>935</v>
      </c>
      <c r="E72" s="130" t="s">
        <v>930</v>
      </c>
      <c r="F72" s="130" t="s">
        <v>931</v>
      </c>
      <c r="G72" s="119">
        <v>43344</v>
      </c>
      <c r="H72" s="61" t="s">
        <v>840</v>
      </c>
      <c r="I72" s="120">
        <v>150</v>
      </c>
      <c r="J72" s="129"/>
      <c r="K72" s="129"/>
      <c r="L72" s="122">
        <v>103980</v>
      </c>
      <c r="M72" s="123">
        <v>0.92</v>
      </c>
      <c r="N72" s="122">
        <v>95660</v>
      </c>
      <c r="O72" s="124"/>
      <c r="P72" s="125">
        <f t="shared" ref="P72:P73" si="1">L72/I72</f>
        <v>693</v>
      </c>
      <c r="Q72" s="126" t="s">
        <v>841</v>
      </c>
    </row>
    <row r="73" s="75" customFormat="1" ht="15.75" customHeight="1" spans="1:17">
      <c r="A73" s="115" t="s">
        <v>936</v>
      </c>
      <c r="B73" s="127"/>
      <c r="C73" s="128"/>
      <c r="D73" s="130" t="s">
        <v>937</v>
      </c>
      <c r="E73" s="130" t="s">
        <v>930</v>
      </c>
      <c r="F73" s="130" t="s">
        <v>938</v>
      </c>
      <c r="G73" s="119">
        <v>42887</v>
      </c>
      <c r="H73" s="61" t="s">
        <v>840</v>
      </c>
      <c r="I73" s="120">
        <v>1500</v>
      </c>
      <c r="J73" s="129"/>
      <c r="K73" s="129"/>
      <c r="L73" s="122">
        <v>1005150</v>
      </c>
      <c r="M73" s="123">
        <v>0.88</v>
      </c>
      <c r="N73" s="122">
        <v>884530</v>
      </c>
      <c r="O73" s="124"/>
      <c r="P73" s="125">
        <f t="shared" si="1"/>
        <v>670</v>
      </c>
      <c r="Q73" s="126" t="s">
        <v>841</v>
      </c>
    </row>
    <row r="74" s="76" customFormat="1" ht="15.75" customHeight="1" spans="1:17">
      <c r="A74" s="115" t="s">
        <v>939</v>
      </c>
      <c r="B74" s="127"/>
      <c r="C74" s="128"/>
      <c r="D74" s="108" t="s">
        <v>940</v>
      </c>
      <c r="E74" s="108"/>
      <c r="F74" s="132"/>
      <c r="G74" s="119">
        <v>41852</v>
      </c>
      <c r="H74" s="133" t="s">
        <v>941</v>
      </c>
      <c r="I74" s="134">
        <v>1</v>
      </c>
      <c r="J74" s="135">
        <f>316800+79200</f>
        <v>396000</v>
      </c>
      <c r="K74" s="136">
        <f>255354+63838.5</f>
        <v>319192.5</v>
      </c>
      <c r="L74" s="137">
        <f>515470+103090</f>
        <v>618560</v>
      </c>
      <c r="M74" s="138">
        <v>0.85</v>
      </c>
      <c r="N74" s="139">
        <f>438150+87630</f>
        <v>525780</v>
      </c>
      <c r="O74" s="140"/>
      <c r="P74" s="141"/>
      <c r="Q74" s="142" t="s">
        <v>841</v>
      </c>
    </row>
    <row r="75" ht="15.75" customHeight="1" spans="1:17">
      <c r="A75" s="115" t="s">
        <v>942</v>
      </c>
      <c r="B75" s="127"/>
      <c r="C75" s="128"/>
      <c r="D75" s="108" t="s">
        <v>943</v>
      </c>
      <c r="E75" s="108"/>
      <c r="F75" s="132"/>
      <c r="G75" s="119">
        <v>42064</v>
      </c>
      <c r="H75" s="133" t="s">
        <v>941</v>
      </c>
      <c r="I75" s="134">
        <v>1</v>
      </c>
      <c r="J75" s="135">
        <v>96085</v>
      </c>
      <c r="K75" s="136">
        <v>80110.72</v>
      </c>
      <c r="L75" s="137">
        <v>118550</v>
      </c>
      <c r="M75" s="138">
        <v>0.8</v>
      </c>
      <c r="N75" s="139">
        <v>94840</v>
      </c>
      <c r="O75" s="140"/>
      <c r="P75" s="141"/>
      <c r="Q75" s="142" t="s">
        <v>841</v>
      </c>
    </row>
    <row r="76" ht="15.75" customHeight="1" spans="1:17">
      <c r="A76" s="115" t="s">
        <v>944</v>
      </c>
      <c r="B76" s="127"/>
      <c r="C76" s="128"/>
      <c r="D76" s="108" t="s">
        <v>945</v>
      </c>
      <c r="E76" s="108"/>
      <c r="F76" s="132"/>
      <c r="G76" s="119">
        <v>41974</v>
      </c>
      <c r="H76" s="133" t="s">
        <v>941</v>
      </c>
      <c r="I76" s="134">
        <v>1</v>
      </c>
      <c r="J76" s="135">
        <v>131986</v>
      </c>
      <c r="K76" s="136">
        <v>108476.2</v>
      </c>
      <c r="L76" s="137">
        <v>171800</v>
      </c>
      <c r="M76" s="138">
        <v>0.79</v>
      </c>
      <c r="N76" s="139">
        <v>135720</v>
      </c>
      <c r="O76" s="140"/>
      <c r="P76" s="141"/>
      <c r="Q76" s="142" t="s">
        <v>841</v>
      </c>
    </row>
    <row r="77" ht="15.75" customHeight="1" spans="1:17">
      <c r="A77" s="115" t="s">
        <v>946</v>
      </c>
      <c r="B77" s="127"/>
      <c r="C77" s="128"/>
      <c r="D77" s="108" t="s">
        <v>947</v>
      </c>
      <c r="E77" s="108"/>
      <c r="F77" s="132"/>
      <c r="G77" s="119">
        <v>41974</v>
      </c>
      <c r="H77" s="133" t="s">
        <v>941</v>
      </c>
      <c r="I77" s="134">
        <v>1</v>
      </c>
      <c r="J77" s="135">
        <v>144232</v>
      </c>
      <c r="K77" s="136">
        <v>118540.6</v>
      </c>
      <c r="L77" s="137">
        <v>187750</v>
      </c>
      <c r="M77" s="138">
        <v>0.79</v>
      </c>
      <c r="N77" s="139">
        <v>148320</v>
      </c>
      <c r="O77" s="140"/>
      <c r="P77" s="141"/>
      <c r="Q77" s="142" t="s">
        <v>841</v>
      </c>
    </row>
    <row r="78" ht="15.75" customHeight="1" spans="1:17">
      <c r="A78" s="115" t="s">
        <v>948</v>
      </c>
      <c r="B78" s="127"/>
      <c r="C78" s="128"/>
      <c r="D78" s="108" t="s">
        <v>949</v>
      </c>
      <c r="E78" s="108"/>
      <c r="F78" s="132"/>
      <c r="G78" s="119">
        <v>42705</v>
      </c>
      <c r="H78" s="133" t="s">
        <v>941</v>
      </c>
      <c r="I78" s="134">
        <v>1</v>
      </c>
      <c r="J78" s="135">
        <v>42334.41</v>
      </c>
      <c r="K78" s="136">
        <v>38815.44</v>
      </c>
      <c r="L78" s="137">
        <v>52230</v>
      </c>
      <c r="M78" s="138">
        <v>0.89</v>
      </c>
      <c r="N78" s="139">
        <v>46480</v>
      </c>
      <c r="O78" s="140"/>
      <c r="P78" s="141"/>
      <c r="Q78" s="142" t="s">
        <v>841</v>
      </c>
    </row>
    <row r="79" ht="15.75" customHeight="1" spans="1:17">
      <c r="A79" s="115" t="s">
        <v>950</v>
      </c>
      <c r="B79" s="127"/>
      <c r="C79" s="128"/>
      <c r="D79" s="108" t="s">
        <v>951</v>
      </c>
      <c r="E79" s="108"/>
      <c r="F79" s="132"/>
      <c r="G79" s="119">
        <v>42579</v>
      </c>
      <c r="H79" s="133" t="s">
        <v>941</v>
      </c>
      <c r="I79" s="134">
        <v>1</v>
      </c>
      <c r="J79" s="135">
        <v>20500</v>
      </c>
      <c r="K79" s="136">
        <v>18390.1</v>
      </c>
      <c r="L79" s="137">
        <v>25290</v>
      </c>
      <c r="M79" s="138">
        <v>0.87</v>
      </c>
      <c r="N79" s="139">
        <v>22000</v>
      </c>
      <c r="O79" s="140"/>
      <c r="P79" s="141"/>
      <c r="Q79" s="142" t="s">
        <v>841</v>
      </c>
    </row>
    <row r="80" ht="15.75" customHeight="1" spans="1:17">
      <c r="A80" s="115" t="s">
        <v>952</v>
      </c>
      <c r="B80" s="127"/>
      <c r="C80" s="128"/>
      <c r="D80" s="108" t="s">
        <v>953</v>
      </c>
      <c r="E80" s="108"/>
      <c r="F80" s="132"/>
      <c r="G80" s="119">
        <v>42644</v>
      </c>
      <c r="H80" s="133" t="s">
        <v>941</v>
      </c>
      <c r="I80" s="134">
        <v>1</v>
      </c>
      <c r="J80" s="135">
        <v>109717</v>
      </c>
      <c r="K80" s="136">
        <v>99728.1</v>
      </c>
      <c r="L80" s="137">
        <v>135370</v>
      </c>
      <c r="M80" s="138">
        <v>0.88</v>
      </c>
      <c r="N80" s="139">
        <v>119130</v>
      </c>
      <c r="O80" s="140"/>
      <c r="P80" s="141"/>
      <c r="Q80" s="142" t="s">
        <v>841</v>
      </c>
    </row>
    <row r="81" ht="15.75" customHeight="1" spans="1:17">
      <c r="A81" s="115" t="s">
        <v>954</v>
      </c>
      <c r="B81" s="127"/>
      <c r="C81" s="128"/>
      <c r="D81" s="109" t="s">
        <v>955</v>
      </c>
      <c r="E81" s="108"/>
      <c r="F81" s="132"/>
      <c r="G81" s="119">
        <v>42751</v>
      </c>
      <c r="H81" s="133" t="s">
        <v>941</v>
      </c>
      <c r="I81" s="134">
        <v>1</v>
      </c>
      <c r="J81" s="135">
        <v>73045.05</v>
      </c>
      <c r="K81" s="136">
        <v>67262.25</v>
      </c>
      <c r="L81" s="137">
        <v>87640</v>
      </c>
      <c r="M81" s="138">
        <v>0.89</v>
      </c>
      <c r="N81" s="139">
        <v>78000</v>
      </c>
      <c r="O81" s="140"/>
      <c r="P81" s="141"/>
      <c r="Q81" s="142" t="s">
        <v>841</v>
      </c>
    </row>
    <row r="82" ht="15.75" customHeight="1" spans="1:17">
      <c r="A82" s="115" t="s">
        <v>956</v>
      </c>
      <c r="B82" s="127"/>
      <c r="C82" s="128"/>
      <c r="D82" s="108" t="s">
        <v>957</v>
      </c>
      <c r="E82" s="108"/>
      <c r="F82" s="132"/>
      <c r="G82" s="119">
        <v>43339</v>
      </c>
      <c r="H82" s="133" t="s">
        <v>941</v>
      </c>
      <c r="I82" s="134">
        <v>2</v>
      </c>
      <c r="J82" s="135">
        <v>115040</v>
      </c>
      <c r="K82" s="136">
        <v>114584.63</v>
      </c>
      <c r="L82" s="137">
        <v>136730</v>
      </c>
      <c r="M82" s="138">
        <v>0.97</v>
      </c>
      <c r="N82" s="139">
        <v>132630</v>
      </c>
      <c r="O82" s="140"/>
      <c r="P82" s="141"/>
      <c r="Q82" s="143" t="s">
        <v>841</v>
      </c>
    </row>
    <row r="83" ht="15.75" customHeight="1" spans="1:17">
      <c r="A83" s="115" t="s">
        <v>958</v>
      </c>
      <c r="B83" s="127"/>
      <c r="C83" s="128"/>
      <c r="D83" s="108" t="s">
        <v>959</v>
      </c>
      <c r="E83" s="108"/>
      <c r="F83" s="132"/>
      <c r="G83" s="119">
        <v>43305</v>
      </c>
      <c r="H83" s="133" t="s">
        <v>941</v>
      </c>
      <c r="I83" s="134">
        <v>2</v>
      </c>
      <c r="J83" s="135">
        <v>9780</v>
      </c>
      <c r="K83" s="136">
        <v>9470.3</v>
      </c>
      <c r="L83" s="137">
        <v>11620</v>
      </c>
      <c r="M83" s="138">
        <v>0.96</v>
      </c>
      <c r="N83" s="139">
        <v>11160</v>
      </c>
      <c r="O83" s="140"/>
      <c r="P83" s="141"/>
      <c r="Q83" s="142" t="s">
        <v>960</v>
      </c>
    </row>
    <row r="84" ht="15.75" customHeight="1" spans="1:17">
      <c r="A84" s="115" t="s">
        <v>961</v>
      </c>
      <c r="B84" s="127"/>
      <c r="C84" s="128"/>
      <c r="D84" s="108" t="s">
        <v>962</v>
      </c>
      <c r="E84" s="108"/>
      <c r="F84" s="132"/>
      <c r="G84" s="119">
        <v>42278</v>
      </c>
      <c r="H84" s="133" t="s">
        <v>941</v>
      </c>
      <c r="I84" s="134">
        <v>1</v>
      </c>
      <c r="J84" s="135">
        <v>1409325.32</v>
      </c>
      <c r="K84" s="136">
        <v>1214075.02</v>
      </c>
      <c r="L84" s="137">
        <v>1738790</v>
      </c>
      <c r="M84" s="138">
        <v>0.83</v>
      </c>
      <c r="N84" s="139">
        <v>1443200</v>
      </c>
      <c r="O84" s="140"/>
      <c r="P84" s="141"/>
      <c r="Q84" s="142" t="s">
        <v>963</v>
      </c>
    </row>
    <row r="85" ht="15.75" customHeight="1" spans="1:17">
      <c r="A85" s="115" t="s">
        <v>964</v>
      </c>
      <c r="B85" s="127"/>
      <c r="C85" s="128"/>
      <c r="D85" s="108" t="s">
        <v>965</v>
      </c>
      <c r="E85" s="108"/>
      <c r="F85" s="132"/>
      <c r="G85" s="119">
        <v>42339</v>
      </c>
      <c r="H85" s="133" t="s">
        <v>941</v>
      </c>
      <c r="I85" s="134">
        <v>1</v>
      </c>
      <c r="J85" s="135">
        <v>126020.5</v>
      </c>
      <c r="K85" s="136">
        <v>109559.11</v>
      </c>
      <c r="L85" s="137">
        <v>155480</v>
      </c>
      <c r="M85" s="138">
        <v>0.84</v>
      </c>
      <c r="N85" s="139">
        <v>130600</v>
      </c>
      <c r="O85" s="140"/>
      <c r="P85" s="141"/>
      <c r="Q85" s="142" t="s">
        <v>963</v>
      </c>
    </row>
    <row r="86" ht="15.75" customHeight="1" spans="1:17">
      <c r="A86" s="115" t="s">
        <v>966</v>
      </c>
      <c r="B86" s="127"/>
      <c r="C86" s="144"/>
      <c r="D86" s="108" t="s">
        <v>967</v>
      </c>
      <c r="E86" s="108"/>
      <c r="F86" s="132"/>
      <c r="G86" s="119">
        <v>42428</v>
      </c>
      <c r="H86" s="133" t="s">
        <v>941</v>
      </c>
      <c r="I86" s="134">
        <v>1</v>
      </c>
      <c r="J86" s="135">
        <v>51707.6</v>
      </c>
      <c r="K86" s="136">
        <v>45362.52</v>
      </c>
      <c r="L86" s="137">
        <v>63800</v>
      </c>
      <c r="M86" s="138">
        <v>0.79</v>
      </c>
      <c r="N86" s="139">
        <v>50400</v>
      </c>
      <c r="O86" s="140"/>
      <c r="P86" s="141"/>
      <c r="Q86" s="142" t="s">
        <v>963</v>
      </c>
    </row>
    <row r="87" s="77" customFormat="1" ht="15.75" customHeight="1" spans="1:17">
      <c r="A87" s="115" t="s">
        <v>968</v>
      </c>
      <c r="B87" s="145"/>
      <c r="C87" s="145"/>
      <c r="D87" s="146" t="s">
        <v>969</v>
      </c>
      <c r="E87" s="147"/>
      <c r="F87" s="132"/>
      <c r="G87" s="148"/>
      <c r="H87" s="149"/>
      <c r="I87" s="150"/>
      <c r="J87" s="151">
        <f>SUM(J8:J86)</f>
        <v>25472225</v>
      </c>
      <c r="K87" s="151">
        <f>SUM(K8:K86)</f>
        <v>20951283</v>
      </c>
      <c r="L87" s="151">
        <f>SUM(L8:L86)</f>
        <v>32175900</v>
      </c>
      <c r="M87" s="151"/>
      <c r="N87" s="151">
        <f>SUM(N8:N86)</f>
        <v>25643800</v>
      </c>
      <c r="O87" s="152"/>
      <c r="P87" s="153"/>
      <c r="Q87" s="154"/>
    </row>
    <row r="88" s="2" customFormat="1" ht="15.75" customHeight="1" spans="1:17">
      <c r="A88" s="115" t="s">
        <v>970</v>
      </c>
      <c r="B88" s="17" t="s">
        <v>971</v>
      </c>
      <c r="C88" s="155" t="s">
        <v>972</v>
      </c>
      <c r="D88" s="18" t="s">
        <v>973</v>
      </c>
      <c r="E88" s="18">
        <v>1</v>
      </c>
      <c r="F88" s="14" t="s">
        <v>839</v>
      </c>
      <c r="G88" s="119">
        <v>40179</v>
      </c>
      <c r="H88" s="61" t="s">
        <v>840</v>
      </c>
      <c r="I88" s="120">
        <v>1331.1</v>
      </c>
      <c r="J88" s="121">
        <v>24082922.01</v>
      </c>
      <c r="K88" s="121">
        <v>20526992.36</v>
      </c>
      <c r="L88" s="122">
        <v>887360</v>
      </c>
      <c r="M88" s="123">
        <v>0.65</v>
      </c>
      <c r="N88" s="122">
        <v>576780</v>
      </c>
      <c r="O88" s="124"/>
      <c r="P88" s="125">
        <f t="shared" ref="P88:P116" si="2">L88/I88</f>
        <v>667</v>
      </c>
      <c r="Q88" s="126" t="s">
        <v>974</v>
      </c>
    </row>
    <row r="89" s="2" customFormat="1" ht="15.75" customHeight="1" spans="1:17">
      <c r="A89" s="115" t="s">
        <v>975</v>
      </c>
      <c r="B89" s="17"/>
      <c r="C89" s="156"/>
      <c r="D89" s="18" t="s">
        <v>976</v>
      </c>
      <c r="E89" s="18">
        <v>2</v>
      </c>
      <c r="F89" s="14" t="s">
        <v>839</v>
      </c>
      <c r="G89" s="119">
        <v>40179</v>
      </c>
      <c r="H89" s="61" t="s">
        <v>840</v>
      </c>
      <c r="I89" s="120">
        <v>1331.1</v>
      </c>
      <c r="J89" s="157"/>
      <c r="K89" s="157"/>
      <c r="L89" s="122">
        <v>887360</v>
      </c>
      <c r="M89" s="123">
        <v>0.65</v>
      </c>
      <c r="N89" s="122">
        <v>576780</v>
      </c>
      <c r="O89" s="124"/>
      <c r="P89" s="125">
        <f t="shared" si="2"/>
        <v>667</v>
      </c>
      <c r="Q89" s="126" t="s">
        <v>974</v>
      </c>
    </row>
    <row r="90" s="2" customFormat="1" ht="15.75" customHeight="1" spans="1:17">
      <c r="A90" s="115" t="s">
        <v>977</v>
      </c>
      <c r="B90" s="17"/>
      <c r="C90" s="156"/>
      <c r="D90" s="18" t="s">
        <v>978</v>
      </c>
      <c r="E90" s="18">
        <v>3</v>
      </c>
      <c r="F90" s="14" t="s">
        <v>839</v>
      </c>
      <c r="G90" s="119">
        <v>40179</v>
      </c>
      <c r="H90" s="61" t="s">
        <v>840</v>
      </c>
      <c r="I90" s="120">
        <v>647.28</v>
      </c>
      <c r="J90" s="157"/>
      <c r="K90" s="157"/>
      <c r="L90" s="122">
        <v>431500</v>
      </c>
      <c r="M90" s="123">
        <v>0.65</v>
      </c>
      <c r="N90" s="122">
        <v>280480</v>
      </c>
      <c r="O90" s="124"/>
      <c r="P90" s="125">
        <f t="shared" si="2"/>
        <v>667</v>
      </c>
      <c r="Q90" s="126" t="s">
        <v>974</v>
      </c>
    </row>
    <row r="91" s="2" customFormat="1" ht="15.75" customHeight="1" spans="1:17">
      <c r="A91" s="115" t="s">
        <v>979</v>
      </c>
      <c r="B91" s="17"/>
      <c r="C91" s="156"/>
      <c r="D91" s="18" t="s">
        <v>980</v>
      </c>
      <c r="E91" s="18">
        <v>4</v>
      </c>
      <c r="F91" s="14" t="s">
        <v>839</v>
      </c>
      <c r="G91" s="119">
        <v>40179</v>
      </c>
      <c r="H91" s="61" t="s">
        <v>840</v>
      </c>
      <c r="I91" s="120">
        <v>2041.02</v>
      </c>
      <c r="J91" s="157"/>
      <c r="K91" s="157"/>
      <c r="L91" s="122">
        <v>1360620</v>
      </c>
      <c r="M91" s="123">
        <v>0.65</v>
      </c>
      <c r="N91" s="122">
        <v>884400</v>
      </c>
      <c r="O91" s="124"/>
      <c r="P91" s="125">
        <f t="shared" si="2"/>
        <v>667</v>
      </c>
      <c r="Q91" s="126" t="s">
        <v>974</v>
      </c>
    </row>
    <row r="92" s="2" customFormat="1" ht="15.75" customHeight="1" spans="1:17">
      <c r="A92" s="115" t="s">
        <v>981</v>
      </c>
      <c r="B92" s="17"/>
      <c r="C92" s="156"/>
      <c r="D92" s="18" t="s">
        <v>982</v>
      </c>
      <c r="E92" s="18">
        <v>5</v>
      </c>
      <c r="F92" s="14" t="s">
        <v>839</v>
      </c>
      <c r="G92" s="119">
        <v>40179</v>
      </c>
      <c r="H92" s="61" t="s">
        <v>840</v>
      </c>
      <c r="I92" s="120">
        <v>647.28</v>
      </c>
      <c r="J92" s="157"/>
      <c r="K92" s="157"/>
      <c r="L92" s="122">
        <v>431500</v>
      </c>
      <c r="M92" s="123">
        <v>0.65</v>
      </c>
      <c r="N92" s="122">
        <v>280480</v>
      </c>
      <c r="O92" s="124"/>
      <c r="P92" s="125">
        <f t="shared" si="2"/>
        <v>667</v>
      </c>
      <c r="Q92" s="126" t="s">
        <v>974</v>
      </c>
    </row>
    <row r="93" s="2" customFormat="1" ht="15.75" customHeight="1" spans="1:17">
      <c r="A93" s="115" t="s">
        <v>983</v>
      </c>
      <c r="B93" s="17"/>
      <c r="C93" s="156"/>
      <c r="D93" s="18" t="s">
        <v>984</v>
      </c>
      <c r="E93" s="18">
        <v>6</v>
      </c>
      <c r="F93" s="14" t="s">
        <v>839</v>
      </c>
      <c r="G93" s="119">
        <v>40179</v>
      </c>
      <c r="H93" s="61" t="s">
        <v>840</v>
      </c>
      <c r="I93" s="120">
        <v>436.41</v>
      </c>
      <c r="J93" s="157"/>
      <c r="K93" s="157"/>
      <c r="L93" s="122">
        <v>290930</v>
      </c>
      <c r="M93" s="123">
        <v>0.65</v>
      </c>
      <c r="N93" s="122">
        <v>189100</v>
      </c>
      <c r="O93" s="124"/>
      <c r="P93" s="125">
        <f t="shared" si="2"/>
        <v>667</v>
      </c>
      <c r="Q93" s="126" t="s">
        <v>974</v>
      </c>
    </row>
    <row r="94" s="2" customFormat="1" ht="15.75" customHeight="1" spans="1:17">
      <c r="A94" s="115" t="s">
        <v>985</v>
      </c>
      <c r="B94" s="17"/>
      <c r="C94" s="156"/>
      <c r="D94" s="18" t="s">
        <v>986</v>
      </c>
      <c r="E94" s="18">
        <v>7</v>
      </c>
      <c r="F94" s="14" t="s">
        <v>839</v>
      </c>
      <c r="G94" s="119">
        <v>40179</v>
      </c>
      <c r="H94" s="61" t="s">
        <v>840</v>
      </c>
      <c r="I94" s="120">
        <v>1252.8</v>
      </c>
      <c r="J94" s="157"/>
      <c r="K94" s="157"/>
      <c r="L94" s="122">
        <v>835160</v>
      </c>
      <c r="M94" s="123">
        <v>0.65</v>
      </c>
      <c r="N94" s="122">
        <v>542850</v>
      </c>
      <c r="O94" s="124"/>
      <c r="P94" s="125">
        <f t="shared" si="2"/>
        <v>667</v>
      </c>
      <c r="Q94" s="126" t="s">
        <v>974</v>
      </c>
    </row>
    <row r="95" s="3" customFormat="1" ht="15.75" customHeight="1" spans="1:17">
      <c r="A95" s="115" t="s">
        <v>987</v>
      </c>
      <c r="B95" s="17"/>
      <c r="C95" s="156"/>
      <c r="D95" s="18" t="s">
        <v>988</v>
      </c>
      <c r="E95" s="18">
        <v>8</v>
      </c>
      <c r="F95" s="14" t="s">
        <v>839</v>
      </c>
      <c r="G95" s="119">
        <v>40179</v>
      </c>
      <c r="H95" s="61" t="s">
        <v>840</v>
      </c>
      <c r="I95" s="120">
        <v>1320.66</v>
      </c>
      <c r="J95" s="157"/>
      <c r="K95" s="157"/>
      <c r="L95" s="122">
        <v>880400</v>
      </c>
      <c r="M95" s="123">
        <v>0.65</v>
      </c>
      <c r="N95" s="122">
        <v>572260</v>
      </c>
      <c r="O95" s="124"/>
      <c r="P95" s="125">
        <f t="shared" si="2"/>
        <v>667</v>
      </c>
      <c r="Q95" s="126" t="s">
        <v>974</v>
      </c>
    </row>
    <row r="96" s="3" customFormat="1" ht="15.75" customHeight="1" spans="1:17">
      <c r="A96" s="115" t="s">
        <v>989</v>
      </c>
      <c r="B96" s="17"/>
      <c r="C96" s="156"/>
      <c r="D96" s="18" t="s">
        <v>990</v>
      </c>
      <c r="E96" s="18">
        <v>9</v>
      </c>
      <c r="F96" s="14" t="s">
        <v>839</v>
      </c>
      <c r="G96" s="119">
        <v>40179</v>
      </c>
      <c r="H96" s="61" t="s">
        <v>840</v>
      </c>
      <c r="I96" s="120">
        <v>1320.66</v>
      </c>
      <c r="J96" s="157"/>
      <c r="K96" s="157"/>
      <c r="L96" s="122">
        <v>880400</v>
      </c>
      <c r="M96" s="123">
        <v>0.65</v>
      </c>
      <c r="N96" s="122">
        <v>572260</v>
      </c>
      <c r="O96" s="124"/>
      <c r="P96" s="125">
        <f t="shared" si="2"/>
        <v>667</v>
      </c>
      <c r="Q96" s="126" t="s">
        <v>974</v>
      </c>
    </row>
    <row r="97" s="3" customFormat="1" ht="15.75" customHeight="1" spans="1:20">
      <c r="A97" s="115" t="s">
        <v>991</v>
      </c>
      <c r="B97" s="17"/>
      <c r="C97" s="156"/>
      <c r="D97" s="18" t="s">
        <v>992</v>
      </c>
      <c r="E97" s="18">
        <v>10</v>
      </c>
      <c r="F97" s="14" t="s">
        <v>839</v>
      </c>
      <c r="G97" s="119">
        <v>40179</v>
      </c>
      <c r="H97" s="61" t="s">
        <v>840</v>
      </c>
      <c r="I97" s="120">
        <v>1320.66</v>
      </c>
      <c r="J97" s="157"/>
      <c r="K97" s="157"/>
      <c r="L97" s="122">
        <v>880400</v>
      </c>
      <c r="M97" s="123">
        <v>0.65</v>
      </c>
      <c r="N97" s="122">
        <v>572260</v>
      </c>
      <c r="O97" s="124"/>
      <c r="P97" s="125">
        <f t="shared" si="2"/>
        <v>667</v>
      </c>
      <c r="Q97" s="126" t="s">
        <v>974</v>
      </c>
    </row>
    <row r="98" s="3" customFormat="1" ht="15.75" customHeight="1" spans="1:20">
      <c r="A98" s="115" t="s">
        <v>993</v>
      </c>
      <c r="B98" s="17"/>
      <c r="C98" s="156"/>
      <c r="D98" s="18" t="s">
        <v>994</v>
      </c>
      <c r="E98" s="18">
        <v>1</v>
      </c>
      <c r="F98" s="14" t="s">
        <v>839</v>
      </c>
      <c r="G98" s="119">
        <v>40179</v>
      </c>
      <c r="H98" s="61" t="s">
        <v>840</v>
      </c>
      <c r="I98" s="120">
        <v>662.94</v>
      </c>
      <c r="J98" s="157"/>
      <c r="K98" s="157"/>
      <c r="L98" s="122">
        <v>441940</v>
      </c>
      <c r="M98" s="123">
        <v>0.65</v>
      </c>
      <c r="N98" s="122">
        <v>287260</v>
      </c>
      <c r="O98" s="124"/>
      <c r="P98" s="125">
        <f t="shared" si="2"/>
        <v>667</v>
      </c>
      <c r="Q98" s="126" t="s">
        <v>974</v>
      </c>
    </row>
    <row r="99" s="3" customFormat="1" ht="15.75" customHeight="1" spans="1:20">
      <c r="A99" s="115" t="s">
        <v>995</v>
      </c>
      <c r="B99" s="17"/>
      <c r="C99" s="156"/>
      <c r="D99" s="18" t="s">
        <v>996</v>
      </c>
      <c r="E99" s="18">
        <v>2</v>
      </c>
      <c r="F99" s="14" t="s">
        <v>839</v>
      </c>
      <c r="G99" s="119">
        <v>40179</v>
      </c>
      <c r="H99" s="61" t="s">
        <v>840</v>
      </c>
      <c r="I99" s="120">
        <v>662.94</v>
      </c>
      <c r="J99" s="157"/>
      <c r="K99" s="157"/>
      <c r="L99" s="122">
        <v>441940</v>
      </c>
      <c r="M99" s="123">
        <v>0.65</v>
      </c>
      <c r="N99" s="122">
        <v>287260</v>
      </c>
      <c r="O99" s="124"/>
      <c r="P99" s="125">
        <f t="shared" si="2"/>
        <v>667</v>
      </c>
      <c r="Q99" s="126" t="s">
        <v>974</v>
      </c>
    </row>
    <row r="100" s="3" customFormat="1" ht="15.75" customHeight="1" spans="1:20">
      <c r="A100" s="115" t="s">
        <v>997</v>
      </c>
      <c r="B100" s="17"/>
      <c r="C100" s="156"/>
      <c r="D100" s="18" t="s">
        <v>998</v>
      </c>
      <c r="E100" s="18">
        <v>3</v>
      </c>
      <c r="F100" s="14" t="s">
        <v>839</v>
      </c>
      <c r="G100" s="119">
        <v>40179</v>
      </c>
      <c r="H100" s="61" t="s">
        <v>840</v>
      </c>
      <c r="I100" s="120">
        <v>662.94</v>
      </c>
      <c r="J100" s="157"/>
      <c r="K100" s="157"/>
      <c r="L100" s="122">
        <v>441940</v>
      </c>
      <c r="M100" s="123">
        <v>0.65</v>
      </c>
      <c r="N100" s="122">
        <v>287260</v>
      </c>
      <c r="O100" s="124"/>
      <c r="P100" s="125">
        <f t="shared" si="2"/>
        <v>667</v>
      </c>
      <c r="Q100" s="126" t="s">
        <v>974</v>
      </c>
    </row>
    <row r="101" s="78" customFormat="1" ht="15.75" customHeight="1" spans="1:20">
      <c r="A101" s="115" t="s">
        <v>999</v>
      </c>
      <c r="B101" s="17"/>
      <c r="C101" s="156"/>
      <c r="D101" s="18" t="s">
        <v>1000</v>
      </c>
      <c r="E101" s="18">
        <v>4</v>
      </c>
      <c r="F101" s="14" t="s">
        <v>839</v>
      </c>
      <c r="G101" s="119">
        <v>40179</v>
      </c>
      <c r="H101" s="61" t="s">
        <v>840</v>
      </c>
      <c r="I101" s="120">
        <v>662.94</v>
      </c>
      <c r="J101" s="157"/>
      <c r="K101" s="157"/>
      <c r="L101" s="122">
        <v>441940</v>
      </c>
      <c r="M101" s="123">
        <v>0.65</v>
      </c>
      <c r="N101" s="122">
        <v>287260</v>
      </c>
      <c r="O101" s="124"/>
      <c r="P101" s="125">
        <f t="shared" si="2"/>
        <v>667</v>
      </c>
      <c r="Q101" s="126" t="s">
        <v>974</v>
      </c>
    </row>
    <row r="102" s="3" customFormat="1" ht="15.75" customHeight="1" spans="1:20">
      <c r="A102" s="115" t="s">
        <v>1001</v>
      </c>
      <c r="B102" s="17"/>
      <c r="C102" s="156"/>
      <c r="D102" s="18" t="s">
        <v>1002</v>
      </c>
      <c r="E102" s="18">
        <v>5</v>
      </c>
      <c r="F102" s="14" t="s">
        <v>839</v>
      </c>
      <c r="G102" s="119">
        <v>40179</v>
      </c>
      <c r="H102" s="61" t="s">
        <v>840</v>
      </c>
      <c r="I102" s="120">
        <v>662.94</v>
      </c>
      <c r="J102" s="157"/>
      <c r="K102" s="157"/>
      <c r="L102" s="122">
        <v>441940</v>
      </c>
      <c r="M102" s="123">
        <v>0.65</v>
      </c>
      <c r="N102" s="122">
        <v>287260</v>
      </c>
      <c r="O102" s="124"/>
      <c r="P102" s="125">
        <f t="shared" si="2"/>
        <v>667</v>
      </c>
      <c r="Q102" s="126" t="s">
        <v>974</v>
      </c>
    </row>
    <row r="103" s="2" customFormat="1" ht="15.75" customHeight="1" spans="1:20">
      <c r="A103" s="115" t="s">
        <v>1003</v>
      </c>
      <c r="B103" s="17"/>
      <c r="C103" s="156"/>
      <c r="D103" s="18" t="s">
        <v>1004</v>
      </c>
      <c r="E103" s="18">
        <v>6</v>
      </c>
      <c r="F103" s="14" t="s">
        <v>839</v>
      </c>
      <c r="G103" s="119">
        <v>40179</v>
      </c>
      <c r="H103" s="61" t="s">
        <v>840</v>
      </c>
      <c r="I103" s="120">
        <v>662.94</v>
      </c>
      <c r="J103" s="157"/>
      <c r="K103" s="157"/>
      <c r="L103" s="122">
        <v>441940</v>
      </c>
      <c r="M103" s="123">
        <v>0.65</v>
      </c>
      <c r="N103" s="122">
        <v>287260</v>
      </c>
      <c r="O103" s="124"/>
      <c r="P103" s="125">
        <f t="shared" si="2"/>
        <v>667</v>
      </c>
      <c r="Q103" s="126" t="s">
        <v>974</v>
      </c>
    </row>
    <row r="104" s="2" customFormat="1" ht="15.75" customHeight="1" spans="1:20">
      <c r="A104" s="115" t="s">
        <v>1005</v>
      </c>
      <c r="B104" s="17"/>
      <c r="C104" s="156"/>
      <c r="D104" s="18" t="s">
        <v>1006</v>
      </c>
      <c r="E104" s="18">
        <v>7</v>
      </c>
      <c r="F104" s="14" t="s">
        <v>839</v>
      </c>
      <c r="G104" s="119">
        <v>40179</v>
      </c>
      <c r="H104" s="61" t="s">
        <v>840</v>
      </c>
      <c r="I104" s="120">
        <v>662.94</v>
      </c>
      <c r="J104" s="157"/>
      <c r="K104" s="157"/>
      <c r="L104" s="122">
        <v>441940</v>
      </c>
      <c r="M104" s="123">
        <v>0.65</v>
      </c>
      <c r="N104" s="122">
        <v>287260</v>
      </c>
      <c r="O104" s="124"/>
      <c r="P104" s="125">
        <f t="shared" si="2"/>
        <v>667</v>
      </c>
      <c r="Q104" s="126" t="s">
        <v>974</v>
      </c>
      <c r="T104" s="158"/>
    </row>
    <row r="105" s="2" customFormat="1" ht="15.75" customHeight="1" spans="1:20">
      <c r="A105" s="115" t="s">
        <v>1007</v>
      </c>
      <c r="B105" s="17"/>
      <c r="C105" s="156"/>
      <c r="D105" s="18" t="s">
        <v>1008</v>
      </c>
      <c r="E105" s="18">
        <v>8</v>
      </c>
      <c r="F105" s="14" t="s">
        <v>839</v>
      </c>
      <c r="G105" s="119">
        <v>40179</v>
      </c>
      <c r="H105" s="61" t="s">
        <v>840</v>
      </c>
      <c r="I105" s="120">
        <v>662.94</v>
      </c>
      <c r="J105" s="157"/>
      <c r="K105" s="157"/>
      <c r="L105" s="122">
        <v>441940</v>
      </c>
      <c r="M105" s="123">
        <v>0.65</v>
      </c>
      <c r="N105" s="122">
        <v>287260</v>
      </c>
      <c r="O105" s="124"/>
      <c r="P105" s="125">
        <f t="shared" si="2"/>
        <v>667</v>
      </c>
      <c r="Q105" s="126" t="s">
        <v>974</v>
      </c>
      <c r="T105" s="158"/>
    </row>
    <row r="106" s="2" customFormat="1" ht="15.75" customHeight="1" spans="1:20">
      <c r="A106" s="115" t="s">
        <v>1009</v>
      </c>
      <c r="B106" s="17"/>
      <c r="C106" s="156"/>
      <c r="D106" s="18" t="s">
        <v>1010</v>
      </c>
      <c r="E106" s="18">
        <v>9</v>
      </c>
      <c r="F106" s="14" t="s">
        <v>839</v>
      </c>
      <c r="G106" s="119">
        <v>40179</v>
      </c>
      <c r="H106" s="61" t="s">
        <v>840</v>
      </c>
      <c r="I106" s="120">
        <v>662.94</v>
      </c>
      <c r="J106" s="157"/>
      <c r="K106" s="157"/>
      <c r="L106" s="122">
        <v>441940</v>
      </c>
      <c r="M106" s="123">
        <v>0.65</v>
      </c>
      <c r="N106" s="122">
        <v>287260</v>
      </c>
      <c r="O106" s="124"/>
      <c r="P106" s="125">
        <f t="shared" si="2"/>
        <v>667</v>
      </c>
      <c r="Q106" s="126" t="s">
        <v>974</v>
      </c>
    </row>
    <row r="107" s="2" customFormat="1" ht="15.75" customHeight="1" spans="1:20">
      <c r="A107" s="115" t="s">
        <v>1011</v>
      </c>
      <c r="B107" s="17"/>
      <c r="C107" s="156"/>
      <c r="D107" s="18" t="s">
        <v>1012</v>
      </c>
      <c r="E107" s="18">
        <v>10</v>
      </c>
      <c r="F107" s="14" t="s">
        <v>839</v>
      </c>
      <c r="G107" s="119">
        <v>40179</v>
      </c>
      <c r="H107" s="61" t="s">
        <v>840</v>
      </c>
      <c r="I107" s="120">
        <v>662.94</v>
      </c>
      <c r="J107" s="157"/>
      <c r="K107" s="157"/>
      <c r="L107" s="122">
        <v>441940</v>
      </c>
      <c r="M107" s="123">
        <v>0.65</v>
      </c>
      <c r="N107" s="122">
        <v>287260</v>
      </c>
      <c r="O107" s="124"/>
      <c r="P107" s="125">
        <f t="shared" si="2"/>
        <v>667</v>
      </c>
      <c r="Q107" s="126" t="s">
        <v>974</v>
      </c>
    </row>
    <row r="108" s="2" customFormat="1" ht="15.75" customHeight="1" spans="1:20">
      <c r="A108" s="115" t="s">
        <v>1013</v>
      </c>
      <c r="B108" s="17"/>
      <c r="C108" s="156"/>
      <c r="D108" s="18" t="s">
        <v>1014</v>
      </c>
      <c r="E108" s="18">
        <v>11</v>
      </c>
      <c r="F108" s="14" t="s">
        <v>839</v>
      </c>
      <c r="G108" s="119">
        <v>40179</v>
      </c>
      <c r="H108" s="61" t="s">
        <v>840</v>
      </c>
      <c r="I108" s="120">
        <v>662.94</v>
      </c>
      <c r="J108" s="157"/>
      <c r="K108" s="157"/>
      <c r="L108" s="122">
        <v>441940</v>
      </c>
      <c r="M108" s="123">
        <v>0.65</v>
      </c>
      <c r="N108" s="122">
        <v>287260</v>
      </c>
      <c r="O108" s="124"/>
      <c r="P108" s="125">
        <f t="shared" si="2"/>
        <v>667</v>
      </c>
      <c r="Q108" s="126" t="s">
        <v>974</v>
      </c>
    </row>
    <row r="109" s="2" customFormat="1" ht="15.75" customHeight="1" spans="1:20">
      <c r="A109" s="115" t="s">
        <v>1015</v>
      </c>
      <c r="B109" s="17"/>
      <c r="C109" s="156"/>
      <c r="D109" s="18" t="s">
        <v>1016</v>
      </c>
      <c r="E109" s="18">
        <v>12</v>
      </c>
      <c r="F109" s="14" t="s">
        <v>839</v>
      </c>
      <c r="G109" s="119">
        <v>40179</v>
      </c>
      <c r="H109" s="61" t="s">
        <v>840</v>
      </c>
      <c r="I109" s="120">
        <v>662.94</v>
      </c>
      <c r="J109" s="157"/>
      <c r="K109" s="157"/>
      <c r="L109" s="122">
        <v>441940</v>
      </c>
      <c r="M109" s="123">
        <v>0.65</v>
      </c>
      <c r="N109" s="122">
        <v>287260</v>
      </c>
      <c r="O109" s="124"/>
      <c r="P109" s="125">
        <f t="shared" si="2"/>
        <v>667</v>
      </c>
      <c r="Q109" s="126" t="s">
        <v>974</v>
      </c>
    </row>
    <row r="110" s="2" customFormat="1" ht="15.75" customHeight="1" spans="1:20">
      <c r="A110" s="115" t="s">
        <v>1017</v>
      </c>
      <c r="B110" s="17"/>
      <c r="C110" s="156"/>
      <c r="D110" s="18" t="s">
        <v>1018</v>
      </c>
      <c r="E110" s="18">
        <v>13</v>
      </c>
      <c r="F110" s="14" t="s">
        <v>839</v>
      </c>
      <c r="G110" s="119">
        <v>40179</v>
      </c>
      <c r="H110" s="61" t="s">
        <v>840</v>
      </c>
      <c r="I110" s="120">
        <v>662.94</v>
      </c>
      <c r="J110" s="157"/>
      <c r="K110" s="157"/>
      <c r="L110" s="122">
        <v>441940</v>
      </c>
      <c r="M110" s="123">
        <v>0.65</v>
      </c>
      <c r="N110" s="122">
        <v>287260</v>
      </c>
      <c r="O110" s="124"/>
      <c r="P110" s="125">
        <f t="shared" si="2"/>
        <v>667</v>
      </c>
      <c r="Q110" s="126" t="s">
        <v>974</v>
      </c>
    </row>
    <row r="111" s="2" customFormat="1" ht="15.75" customHeight="1" spans="1:20">
      <c r="A111" s="115" t="s">
        <v>1019</v>
      </c>
      <c r="B111" s="17"/>
      <c r="C111" s="156"/>
      <c r="D111" s="18" t="s">
        <v>1020</v>
      </c>
      <c r="E111" s="18">
        <v>14</v>
      </c>
      <c r="F111" s="14" t="s">
        <v>839</v>
      </c>
      <c r="G111" s="119">
        <v>40179</v>
      </c>
      <c r="H111" s="61" t="s">
        <v>840</v>
      </c>
      <c r="I111" s="120">
        <v>662.94</v>
      </c>
      <c r="J111" s="157"/>
      <c r="K111" s="157"/>
      <c r="L111" s="122">
        <v>441940</v>
      </c>
      <c r="M111" s="123">
        <v>0.65</v>
      </c>
      <c r="N111" s="122">
        <v>287260</v>
      </c>
      <c r="O111" s="124"/>
      <c r="P111" s="125">
        <f t="shared" si="2"/>
        <v>667</v>
      </c>
      <c r="Q111" s="126" t="s">
        <v>974</v>
      </c>
    </row>
    <row r="112" s="2" customFormat="1" ht="15.75" customHeight="1" spans="1:20">
      <c r="A112" s="115" t="s">
        <v>1021</v>
      </c>
      <c r="B112" s="17"/>
      <c r="C112" s="156"/>
      <c r="D112" s="18" t="s">
        <v>1022</v>
      </c>
      <c r="E112" s="18">
        <v>15</v>
      </c>
      <c r="F112" s="14" t="s">
        <v>839</v>
      </c>
      <c r="G112" s="119">
        <v>40179</v>
      </c>
      <c r="H112" s="61" t="s">
        <v>840</v>
      </c>
      <c r="I112" s="120">
        <v>662.94</v>
      </c>
      <c r="J112" s="157"/>
      <c r="K112" s="157"/>
      <c r="L112" s="122">
        <v>441940</v>
      </c>
      <c r="M112" s="123">
        <v>0.65</v>
      </c>
      <c r="N112" s="122">
        <v>287260</v>
      </c>
      <c r="O112" s="124"/>
      <c r="P112" s="125">
        <f t="shared" si="2"/>
        <v>667</v>
      </c>
      <c r="Q112" s="126" t="s">
        <v>974</v>
      </c>
    </row>
    <row r="113" s="2" customFormat="1" ht="15.75" customHeight="1" spans="1:17">
      <c r="A113" s="115" t="s">
        <v>1023</v>
      </c>
      <c r="B113" s="17"/>
      <c r="C113" s="156"/>
      <c r="D113" s="18" t="s">
        <v>1024</v>
      </c>
      <c r="E113" s="18">
        <v>16</v>
      </c>
      <c r="F113" s="14" t="s">
        <v>839</v>
      </c>
      <c r="G113" s="119">
        <v>40179</v>
      </c>
      <c r="H113" s="61" t="s">
        <v>840</v>
      </c>
      <c r="I113" s="120">
        <v>662.94</v>
      </c>
      <c r="J113" s="157"/>
      <c r="K113" s="157"/>
      <c r="L113" s="122">
        <v>441940</v>
      </c>
      <c r="M113" s="123">
        <v>0.65</v>
      </c>
      <c r="N113" s="122">
        <v>287260</v>
      </c>
      <c r="O113" s="124"/>
      <c r="P113" s="125">
        <f t="shared" si="2"/>
        <v>667</v>
      </c>
      <c r="Q113" s="126" t="s">
        <v>974</v>
      </c>
    </row>
    <row r="114" s="2" customFormat="1" ht="15.75" customHeight="1" spans="1:17">
      <c r="A114" s="115" t="s">
        <v>1025</v>
      </c>
      <c r="B114" s="17"/>
      <c r="C114" s="156"/>
      <c r="D114" s="18" t="s">
        <v>1026</v>
      </c>
      <c r="E114" s="18">
        <v>17</v>
      </c>
      <c r="F114" s="14" t="s">
        <v>839</v>
      </c>
      <c r="G114" s="119">
        <v>40179</v>
      </c>
      <c r="H114" s="61" t="s">
        <v>840</v>
      </c>
      <c r="I114" s="120">
        <v>662.94</v>
      </c>
      <c r="J114" s="157"/>
      <c r="K114" s="157"/>
      <c r="L114" s="122">
        <v>441940</v>
      </c>
      <c r="M114" s="123">
        <v>0.65</v>
      </c>
      <c r="N114" s="122">
        <v>287260</v>
      </c>
      <c r="O114" s="124"/>
      <c r="P114" s="125">
        <f t="shared" si="2"/>
        <v>667</v>
      </c>
      <c r="Q114" s="126" t="s">
        <v>974</v>
      </c>
    </row>
    <row r="115" s="2" customFormat="1" ht="15.75" customHeight="1" spans="1:17">
      <c r="A115" s="115" t="s">
        <v>1027</v>
      </c>
      <c r="B115" s="17"/>
      <c r="C115" s="156"/>
      <c r="D115" s="18" t="s">
        <v>1028</v>
      </c>
      <c r="E115" s="18">
        <v>1</v>
      </c>
      <c r="F115" s="18" t="s">
        <v>931</v>
      </c>
      <c r="G115" s="119">
        <v>40179</v>
      </c>
      <c r="H115" s="61" t="s">
        <v>840</v>
      </c>
      <c r="I115" s="120">
        <v>252</v>
      </c>
      <c r="J115" s="157"/>
      <c r="K115" s="157"/>
      <c r="L115" s="122">
        <v>203800</v>
      </c>
      <c r="M115" s="123">
        <v>0.77</v>
      </c>
      <c r="N115" s="122">
        <v>156930</v>
      </c>
      <c r="O115" s="124"/>
      <c r="P115" s="125">
        <f t="shared" si="2"/>
        <v>809</v>
      </c>
      <c r="Q115" s="126" t="s">
        <v>974</v>
      </c>
    </row>
    <row r="116" s="2" customFormat="1" ht="15.75" customHeight="1" spans="1:17">
      <c r="A116" s="115" t="s">
        <v>1029</v>
      </c>
      <c r="B116" s="17"/>
      <c r="C116" s="156"/>
      <c r="D116" s="18" t="s">
        <v>1030</v>
      </c>
      <c r="E116" s="18">
        <v>1</v>
      </c>
      <c r="F116" s="18" t="s">
        <v>1031</v>
      </c>
      <c r="G116" s="119">
        <v>43009</v>
      </c>
      <c r="H116" s="61" t="s">
        <v>840</v>
      </c>
      <c r="I116" s="120">
        <v>720</v>
      </c>
      <c r="J116" s="157"/>
      <c r="K116" s="157"/>
      <c r="L116" s="122">
        <v>707070</v>
      </c>
      <c r="M116" s="123">
        <v>0.91</v>
      </c>
      <c r="N116" s="122">
        <v>643430</v>
      </c>
      <c r="O116" s="124"/>
      <c r="P116" s="125">
        <f t="shared" si="2"/>
        <v>982</v>
      </c>
      <c r="Q116" s="126" t="s">
        <v>974</v>
      </c>
    </row>
    <row r="117" ht="15.75" customHeight="1" spans="1:17">
      <c r="A117" s="115" t="s">
        <v>1032</v>
      </c>
      <c r="B117" s="112"/>
      <c r="C117" s="156"/>
      <c r="D117" s="108" t="s">
        <v>1033</v>
      </c>
      <c r="E117" s="108"/>
      <c r="F117" s="132"/>
      <c r="G117" s="119">
        <v>41030</v>
      </c>
      <c r="H117" s="133" t="s">
        <v>941</v>
      </c>
      <c r="I117" s="134">
        <v>1</v>
      </c>
      <c r="J117" s="135">
        <v>90000</v>
      </c>
      <c r="K117" s="136">
        <v>62925</v>
      </c>
      <c r="L117" s="137">
        <v>125300</v>
      </c>
      <c r="M117" s="138">
        <v>0.77</v>
      </c>
      <c r="N117" s="139">
        <v>96480</v>
      </c>
      <c r="O117" s="140"/>
      <c r="P117" s="141"/>
      <c r="Q117" s="142" t="s">
        <v>974</v>
      </c>
    </row>
    <row r="118" ht="15.75" customHeight="1" spans="1:17">
      <c r="A118" s="115" t="s">
        <v>1034</v>
      </c>
      <c r="B118" s="112"/>
      <c r="C118" s="156"/>
      <c r="D118" s="108" t="s">
        <v>1035</v>
      </c>
      <c r="E118" s="108"/>
      <c r="F118" s="132"/>
      <c r="G118" s="119">
        <v>41030</v>
      </c>
      <c r="H118" s="133" t="s">
        <v>941</v>
      </c>
      <c r="I118" s="134">
        <v>3</v>
      </c>
      <c r="J118" s="135">
        <v>64200</v>
      </c>
      <c r="K118" s="136">
        <v>44886.12</v>
      </c>
      <c r="L118" s="137">
        <v>89380</v>
      </c>
      <c r="M118" s="138">
        <v>0.66</v>
      </c>
      <c r="N118" s="139">
        <v>58990</v>
      </c>
      <c r="O118" s="140"/>
      <c r="P118" s="141"/>
      <c r="Q118" s="142" t="s">
        <v>974</v>
      </c>
    </row>
    <row r="119" ht="15.75" customHeight="1" spans="1:17">
      <c r="A119" s="115" t="s">
        <v>1036</v>
      </c>
      <c r="B119" s="112"/>
      <c r="C119" s="156"/>
      <c r="D119" s="108" t="s">
        <v>1035</v>
      </c>
      <c r="E119" s="108"/>
      <c r="F119" s="132"/>
      <c r="G119" s="119">
        <v>41030</v>
      </c>
      <c r="H119" s="133" t="s">
        <v>941</v>
      </c>
      <c r="I119" s="134">
        <v>2</v>
      </c>
      <c r="J119" s="135">
        <v>104070</v>
      </c>
      <c r="K119" s="136">
        <v>72762.56</v>
      </c>
      <c r="L119" s="137">
        <v>144890</v>
      </c>
      <c r="M119" s="138">
        <v>0.66</v>
      </c>
      <c r="N119" s="139">
        <v>95630</v>
      </c>
      <c r="O119" s="140"/>
      <c r="P119" s="141"/>
      <c r="Q119" s="142" t="s">
        <v>974</v>
      </c>
    </row>
    <row r="120" ht="15.75" customHeight="1" spans="1:17">
      <c r="A120" s="115" t="s">
        <v>1037</v>
      </c>
      <c r="B120" s="112"/>
      <c r="C120" s="156"/>
      <c r="D120" s="108" t="s">
        <v>1038</v>
      </c>
      <c r="E120" s="108"/>
      <c r="F120" s="132"/>
      <c r="G120" s="119">
        <v>41030</v>
      </c>
      <c r="H120" s="133" t="s">
        <v>941</v>
      </c>
      <c r="I120" s="134">
        <v>1</v>
      </c>
      <c r="J120" s="135">
        <v>19979</v>
      </c>
      <c r="K120" s="136">
        <v>13968.92</v>
      </c>
      <c r="L120" s="137">
        <v>27820</v>
      </c>
      <c r="M120" s="138">
        <v>0.54</v>
      </c>
      <c r="N120" s="139">
        <v>15020</v>
      </c>
      <c r="O120" s="140"/>
      <c r="P120" s="141"/>
      <c r="Q120" s="142" t="s">
        <v>974</v>
      </c>
    </row>
    <row r="121" ht="15.75" customHeight="1" spans="1:17">
      <c r="A121" s="115" t="s">
        <v>1039</v>
      </c>
      <c r="B121" s="112"/>
      <c r="C121" s="156"/>
      <c r="D121" s="108" t="s">
        <v>1040</v>
      </c>
      <c r="E121" s="108"/>
      <c r="F121" s="132"/>
      <c r="G121" s="119">
        <v>41030</v>
      </c>
      <c r="H121" s="133" t="s">
        <v>941</v>
      </c>
      <c r="I121" s="134">
        <v>1</v>
      </c>
      <c r="J121" s="135">
        <v>195195</v>
      </c>
      <c r="K121" s="136">
        <v>136473.6</v>
      </c>
      <c r="L121" s="137">
        <v>271760</v>
      </c>
      <c r="M121" s="138">
        <v>0.86</v>
      </c>
      <c r="N121" s="139">
        <v>233710</v>
      </c>
      <c r="O121" s="140"/>
      <c r="P121" s="141"/>
      <c r="Q121" s="142" t="s">
        <v>974</v>
      </c>
    </row>
    <row r="122" ht="15.75" customHeight="1" spans="1:17">
      <c r="A122" s="115" t="s">
        <v>1041</v>
      </c>
      <c r="B122" s="112"/>
      <c r="C122" s="156"/>
      <c r="D122" s="108" t="s">
        <v>1035</v>
      </c>
      <c r="E122" s="108"/>
      <c r="F122" s="132"/>
      <c r="G122" s="119">
        <v>41030</v>
      </c>
      <c r="H122" s="133" t="s">
        <v>941</v>
      </c>
      <c r="I122" s="134">
        <v>1</v>
      </c>
      <c r="J122" s="135">
        <v>48150</v>
      </c>
      <c r="K122" s="136">
        <v>33665.16</v>
      </c>
      <c r="L122" s="137">
        <v>67040</v>
      </c>
      <c r="M122" s="138">
        <v>0.66</v>
      </c>
      <c r="N122" s="139">
        <v>44250</v>
      </c>
      <c r="O122" s="140"/>
      <c r="P122" s="141"/>
      <c r="Q122" s="142" t="s">
        <v>974</v>
      </c>
    </row>
    <row r="123" ht="15.75" customHeight="1" spans="1:17">
      <c r="A123" s="115" t="s">
        <v>1042</v>
      </c>
      <c r="B123" s="112"/>
      <c r="C123" s="156"/>
      <c r="D123" s="108" t="s">
        <v>1043</v>
      </c>
      <c r="E123" s="108"/>
      <c r="F123" s="132"/>
      <c r="G123" s="119">
        <v>41030</v>
      </c>
      <c r="H123" s="133" t="s">
        <v>941</v>
      </c>
      <c r="I123" s="134">
        <v>1</v>
      </c>
      <c r="J123" s="135">
        <v>284458</v>
      </c>
      <c r="K123" s="136">
        <v>198883.52</v>
      </c>
      <c r="L123" s="137">
        <v>396030</v>
      </c>
      <c r="M123" s="138">
        <v>0.77</v>
      </c>
      <c r="N123" s="139">
        <v>304940</v>
      </c>
      <c r="O123" s="140"/>
      <c r="P123" s="141"/>
      <c r="Q123" s="142" t="s">
        <v>974</v>
      </c>
    </row>
    <row r="124" s="77" customFormat="1" ht="15.75" customHeight="1" spans="1:17">
      <c r="A124" s="115" t="s">
        <v>1044</v>
      </c>
      <c r="B124" s="112"/>
      <c r="C124" s="156"/>
      <c r="D124" s="108" t="s">
        <v>1045</v>
      </c>
      <c r="E124" s="108"/>
      <c r="F124" s="132"/>
      <c r="G124" s="119">
        <v>41030</v>
      </c>
      <c r="H124" s="133" t="s">
        <v>941</v>
      </c>
      <c r="I124" s="134">
        <v>1</v>
      </c>
      <c r="J124" s="135">
        <v>191383.49</v>
      </c>
      <c r="K124" s="136">
        <v>133808.93</v>
      </c>
      <c r="L124" s="137">
        <v>266450</v>
      </c>
      <c r="M124" s="138">
        <v>0.54</v>
      </c>
      <c r="N124" s="139">
        <v>143880</v>
      </c>
      <c r="O124" s="140"/>
      <c r="P124" s="141"/>
      <c r="Q124" s="142" t="s">
        <v>974</v>
      </c>
    </row>
    <row r="125" ht="15.75" customHeight="1" spans="1:17">
      <c r="A125" s="115" t="s">
        <v>1046</v>
      </c>
      <c r="B125" s="112"/>
      <c r="C125" s="156"/>
      <c r="D125" s="108" t="s">
        <v>1047</v>
      </c>
      <c r="E125" s="108"/>
      <c r="F125" s="132"/>
      <c r="G125" s="119">
        <v>41518</v>
      </c>
      <c r="H125" s="133" t="s">
        <v>941</v>
      </c>
      <c r="I125" s="134">
        <v>1</v>
      </c>
      <c r="J125" s="135">
        <v>38713.06</v>
      </c>
      <c r="K125" s="136">
        <v>29518.66</v>
      </c>
      <c r="L125" s="137">
        <v>52580</v>
      </c>
      <c r="M125" s="138">
        <v>0.73</v>
      </c>
      <c r="N125" s="139">
        <v>38380</v>
      </c>
      <c r="O125" s="140"/>
      <c r="P125" s="141"/>
      <c r="Q125" s="142" t="s">
        <v>974</v>
      </c>
    </row>
    <row r="126" ht="15.75" customHeight="1" spans="1:17">
      <c r="A126" s="115" t="s">
        <v>1048</v>
      </c>
      <c r="B126" s="112"/>
      <c r="C126" s="156"/>
      <c r="D126" s="108" t="s">
        <v>1049</v>
      </c>
      <c r="E126" s="108"/>
      <c r="F126" s="132"/>
      <c r="G126" s="119">
        <v>41579</v>
      </c>
      <c r="H126" s="133" t="s">
        <v>941</v>
      </c>
      <c r="I126" s="134">
        <v>1</v>
      </c>
      <c r="J126" s="135">
        <v>1035.79</v>
      </c>
      <c r="K126" s="136">
        <v>797.99</v>
      </c>
      <c r="L126" s="137">
        <v>1410</v>
      </c>
      <c r="M126" s="138">
        <v>0.73</v>
      </c>
      <c r="N126" s="139">
        <v>1030</v>
      </c>
      <c r="O126" s="140"/>
      <c r="P126" s="141"/>
      <c r="Q126" s="142" t="s">
        <v>974</v>
      </c>
    </row>
    <row r="127" ht="15.75" customHeight="1" spans="1:17">
      <c r="A127" s="115" t="s">
        <v>1050</v>
      </c>
      <c r="B127" s="112"/>
      <c r="C127" s="156"/>
      <c r="D127" s="108" t="s">
        <v>1051</v>
      </c>
      <c r="E127" s="108"/>
      <c r="F127" s="132"/>
      <c r="G127" s="119">
        <v>41699</v>
      </c>
      <c r="H127" s="133" t="s">
        <v>941</v>
      </c>
      <c r="I127" s="134">
        <v>1</v>
      </c>
      <c r="J127" s="135">
        <v>250000</v>
      </c>
      <c r="K127" s="136">
        <v>196562.68</v>
      </c>
      <c r="L127" s="137">
        <v>325420</v>
      </c>
      <c r="M127" s="138">
        <v>0.83</v>
      </c>
      <c r="N127" s="139">
        <v>270100</v>
      </c>
      <c r="O127" s="140"/>
      <c r="P127" s="141"/>
      <c r="Q127" s="142" t="s">
        <v>974</v>
      </c>
    </row>
    <row r="128" ht="15.75" customHeight="1" spans="1:17">
      <c r="A128" s="115" t="s">
        <v>1052</v>
      </c>
      <c r="B128" s="112"/>
      <c r="C128" s="156"/>
      <c r="D128" s="108" t="s">
        <v>1053</v>
      </c>
      <c r="E128" s="108"/>
      <c r="F128" s="132"/>
      <c r="G128" s="119">
        <v>41760</v>
      </c>
      <c r="H128" s="133" t="s">
        <v>941</v>
      </c>
      <c r="I128" s="134">
        <v>1</v>
      </c>
      <c r="J128" s="135">
        <v>85000</v>
      </c>
      <c r="K128" s="136">
        <v>67504.08</v>
      </c>
      <c r="L128" s="137">
        <v>110640</v>
      </c>
      <c r="M128" s="138">
        <v>0.84</v>
      </c>
      <c r="N128" s="139">
        <v>92940</v>
      </c>
      <c r="O128" s="140"/>
      <c r="P128" s="141"/>
      <c r="Q128" s="143" t="s">
        <v>974</v>
      </c>
    </row>
    <row r="129" ht="15.75" customHeight="1" spans="1:17">
      <c r="A129" s="115" t="s">
        <v>1054</v>
      </c>
      <c r="B129" s="112"/>
      <c r="C129" s="156"/>
      <c r="D129" s="108" t="s">
        <v>1055</v>
      </c>
      <c r="E129" s="108"/>
      <c r="F129" s="132"/>
      <c r="G129" s="119">
        <v>41852</v>
      </c>
      <c r="H129" s="133" t="s">
        <v>941</v>
      </c>
      <c r="I129" s="134">
        <v>1</v>
      </c>
      <c r="J129" s="135">
        <v>72744.02</v>
      </c>
      <c r="K129" s="136">
        <v>58634.47</v>
      </c>
      <c r="L129" s="137">
        <v>94690</v>
      </c>
      <c r="M129" s="138">
        <v>0.69</v>
      </c>
      <c r="N129" s="139">
        <v>65340</v>
      </c>
      <c r="O129" s="140"/>
      <c r="P129" s="141"/>
      <c r="Q129" s="142" t="s">
        <v>974</v>
      </c>
    </row>
    <row r="130" ht="15.75" customHeight="1" spans="1:17">
      <c r="A130" s="115" t="s">
        <v>1056</v>
      </c>
      <c r="B130" s="112"/>
      <c r="C130" s="156"/>
      <c r="D130" s="108" t="s">
        <v>1057</v>
      </c>
      <c r="E130" s="108"/>
      <c r="F130" s="132"/>
      <c r="G130" s="119">
        <v>41883</v>
      </c>
      <c r="H130" s="133" t="s">
        <v>941</v>
      </c>
      <c r="I130" s="134">
        <v>1</v>
      </c>
      <c r="J130" s="135">
        <v>288542.3</v>
      </c>
      <c r="K130" s="136">
        <v>233719.1</v>
      </c>
      <c r="L130" s="137">
        <v>375590</v>
      </c>
      <c r="M130" s="138">
        <v>0.78</v>
      </c>
      <c r="N130" s="139">
        <v>292960</v>
      </c>
      <c r="O130" s="140"/>
      <c r="P130" s="141"/>
      <c r="Q130" s="142" t="s">
        <v>974</v>
      </c>
    </row>
    <row r="131" ht="15.75" customHeight="1" spans="1:17">
      <c r="A131" s="115" t="s">
        <v>1058</v>
      </c>
      <c r="B131" s="112"/>
      <c r="C131" s="156"/>
      <c r="D131" s="108" t="s">
        <v>1059</v>
      </c>
      <c r="E131" s="108"/>
      <c r="F131" s="132"/>
      <c r="G131" s="119">
        <v>41699</v>
      </c>
      <c r="H131" s="133" t="s">
        <v>941</v>
      </c>
      <c r="I131" s="134">
        <v>1</v>
      </c>
      <c r="J131" s="135">
        <v>1346774.94</v>
      </c>
      <c r="K131" s="136">
        <v>1058902.02</v>
      </c>
      <c r="L131" s="137">
        <v>1753080</v>
      </c>
      <c r="M131" s="138">
        <v>0.75</v>
      </c>
      <c r="N131" s="139">
        <v>1314810</v>
      </c>
      <c r="O131" s="140"/>
      <c r="P131" s="141"/>
      <c r="Q131" s="142" t="s">
        <v>974</v>
      </c>
    </row>
    <row r="132" ht="15.75" customHeight="1" spans="1:17">
      <c r="A132" s="115" t="s">
        <v>1060</v>
      </c>
      <c r="B132" s="112"/>
      <c r="C132" s="156"/>
      <c r="D132" s="108" t="s">
        <v>1059</v>
      </c>
      <c r="E132" s="108"/>
      <c r="F132" s="132"/>
      <c r="G132" s="119">
        <v>41760</v>
      </c>
      <c r="H132" s="133" t="s">
        <v>941</v>
      </c>
      <c r="I132" s="134">
        <v>1</v>
      </c>
      <c r="J132" s="135">
        <v>23750</v>
      </c>
      <c r="K132" s="136">
        <v>18861.48</v>
      </c>
      <c r="L132" s="137">
        <v>30920</v>
      </c>
      <c r="M132" s="138">
        <v>0.76</v>
      </c>
      <c r="N132" s="139">
        <v>23500</v>
      </c>
      <c r="O132" s="140"/>
      <c r="P132" s="141"/>
      <c r="Q132" s="142" t="s">
        <v>974</v>
      </c>
    </row>
    <row r="133" ht="15.75" customHeight="1" spans="1:17">
      <c r="A133" s="115" t="s">
        <v>1061</v>
      </c>
      <c r="B133" s="112"/>
      <c r="C133" s="156"/>
      <c r="D133" s="108" t="s">
        <v>1062</v>
      </c>
      <c r="E133" s="108"/>
      <c r="F133" s="132"/>
      <c r="G133" s="119">
        <v>42219</v>
      </c>
      <c r="H133" s="133" t="s">
        <v>941</v>
      </c>
      <c r="I133" s="134">
        <v>1</v>
      </c>
      <c r="J133" s="135">
        <v>19095</v>
      </c>
      <c r="K133" s="136">
        <v>16298.54</v>
      </c>
      <c r="L133" s="137">
        <v>23560</v>
      </c>
      <c r="M133" s="138">
        <v>0.82</v>
      </c>
      <c r="N133" s="139">
        <v>19320</v>
      </c>
      <c r="O133" s="140"/>
      <c r="P133" s="141"/>
      <c r="Q133" s="142" t="s">
        <v>974</v>
      </c>
    </row>
    <row r="134" ht="15.75" customHeight="1" spans="1:17">
      <c r="A134" s="115" t="s">
        <v>1063</v>
      </c>
      <c r="B134" s="112"/>
      <c r="C134" s="156"/>
      <c r="D134" s="108" t="s">
        <v>943</v>
      </c>
      <c r="E134" s="108"/>
      <c r="F134" s="132"/>
      <c r="G134" s="119">
        <v>42795</v>
      </c>
      <c r="H134" s="133" t="s">
        <v>941</v>
      </c>
      <c r="I134" s="134">
        <v>1</v>
      </c>
      <c r="J134" s="135">
        <v>90000</v>
      </c>
      <c r="K134" s="136">
        <v>83587.5</v>
      </c>
      <c r="L134" s="137">
        <v>107980</v>
      </c>
      <c r="M134" s="138">
        <v>0.9</v>
      </c>
      <c r="N134" s="139">
        <v>97180</v>
      </c>
      <c r="O134" s="140"/>
      <c r="P134" s="141"/>
      <c r="Q134" s="142" t="s">
        <v>974</v>
      </c>
    </row>
    <row r="135" ht="15.75" customHeight="1" spans="1:17">
      <c r="A135" s="115" t="s">
        <v>1064</v>
      </c>
      <c r="B135" s="112"/>
      <c r="C135" s="156"/>
      <c r="D135" s="108" t="s">
        <v>1065</v>
      </c>
      <c r="E135" s="108"/>
      <c r="F135" s="132"/>
      <c r="G135" s="119">
        <v>43284</v>
      </c>
      <c r="H135" s="133" t="s">
        <v>941</v>
      </c>
      <c r="I135" s="134">
        <v>1</v>
      </c>
      <c r="J135" s="135">
        <v>90000</v>
      </c>
      <c r="K135" s="136">
        <v>87150</v>
      </c>
      <c r="L135" s="137">
        <v>106970</v>
      </c>
      <c r="M135" s="138">
        <v>0.97</v>
      </c>
      <c r="N135" s="139">
        <v>103760</v>
      </c>
      <c r="O135" s="140"/>
      <c r="P135" s="141"/>
      <c r="Q135" s="142" t="s">
        <v>974</v>
      </c>
    </row>
    <row r="136" ht="15.75" customHeight="1" spans="1:17">
      <c r="A136" s="115" t="s">
        <v>1066</v>
      </c>
      <c r="B136" s="112"/>
      <c r="C136" s="156"/>
      <c r="D136" s="108" t="s">
        <v>1067</v>
      </c>
      <c r="E136" s="108"/>
      <c r="F136" s="132"/>
      <c r="G136" s="119">
        <v>41030</v>
      </c>
      <c r="H136" s="133" t="s">
        <v>941</v>
      </c>
      <c r="I136" s="134">
        <v>1</v>
      </c>
      <c r="J136" s="135">
        <v>2100000</v>
      </c>
      <c r="K136" s="136">
        <v>1468250</v>
      </c>
      <c r="L136" s="137">
        <v>2923700</v>
      </c>
      <c r="M136" s="138">
        <v>0.66</v>
      </c>
      <c r="N136" s="139">
        <v>1929640</v>
      </c>
      <c r="O136" s="140"/>
      <c r="P136" s="141"/>
      <c r="Q136" s="142" t="s">
        <v>1068</v>
      </c>
    </row>
    <row r="137" ht="15.75" customHeight="1" spans="1:17">
      <c r="A137" s="115" t="s">
        <v>1069</v>
      </c>
      <c r="B137" s="112"/>
      <c r="C137" s="156"/>
      <c r="D137" s="108" t="s">
        <v>1070</v>
      </c>
      <c r="E137" s="108"/>
      <c r="F137" s="132"/>
      <c r="G137" s="119">
        <v>41275</v>
      </c>
      <c r="H137" s="133" t="s">
        <v>941</v>
      </c>
      <c r="I137" s="134">
        <v>1</v>
      </c>
      <c r="J137" s="135">
        <v>81652.8</v>
      </c>
      <c r="K137" s="136">
        <v>59674.52</v>
      </c>
      <c r="L137" s="137">
        <v>110910</v>
      </c>
      <c r="M137" s="138">
        <v>0.59</v>
      </c>
      <c r="N137" s="139">
        <v>65440</v>
      </c>
      <c r="O137" s="140"/>
      <c r="P137" s="141"/>
      <c r="Q137" s="142" t="s">
        <v>1068</v>
      </c>
    </row>
    <row r="138" ht="15.75" customHeight="1" spans="1:17">
      <c r="A138" s="115" t="s">
        <v>1071</v>
      </c>
      <c r="B138" s="112"/>
      <c r="C138" s="156"/>
      <c r="D138" s="108" t="s">
        <v>1072</v>
      </c>
      <c r="E138" s="108"/>
      <c r="F138" s="132"/>
      <c r="G138" s="119">
        <v>41275</v>
      </c>
      <c r="H138" s="133" t="s">
        <v>941</v>
      </c>
      <c r="I138" s="134">
        <v>1</v>
      </c>
      <c r="J138" s="135">
        <v>99263.45</v>
      </c>
      <c r="K138" s="136">
        <v>72544.89</v>
      </c>
      <c r="L138" s="137">
        <v>134830</v>
      </c>
      <c r="M138" s="138">
        <v>0.69</v>
      </c>
      <c r="N138" s="139">
        <v>93030</v>
      </c>
      <c r="O138" s="140"/>
      <c r="P138" s="141"/>
      <c r="Q138" s="142" t="s">
        <v>1068</v>
      </c>
    </row>
    <row r="139" ht="15.75" customHeight="1" spans="1:17">
      <c r="A139" s="115" t="s">
        <v>1073</v>
      </c>
      <c r="B139" s="112"/>
      <c r="C139" s="156"/>
      <c r="D139" s="108" t="s">
        <v>1074</v>
      </c>
      <c r="E139" s="108"/>
      <c r="F139" s="132"/>
      <c r="G139" s="119">
        <v>41409</v>
      </c>
      <c r="H139" s="133" t="s">
        <v>941</v>
      </c>
      <c r="I139" s="134">
        <v>1</v>
      </c>
      <c r="J139" s="135">
        <v>11057.39</v>
      </c>
      <c r="K139" s="136">
        <v>8256.11</v>
      </c>
      <c r="L139" s="137">
        <v>15020</v>
      </c>
      <c r="M139" s="138">
        <v>0.71</v>
      </c>
      <c r="N139" s="139">
        <v>10660</v>
      </c>
      <c r="O139" s="140"/>
      <c r="P139" s="141"/>
      <c r="Q139" s="142" t="s">
        <v>1068</v>
      </c>
    </row>
    <row r="140" ht="15.75" customHeight="1" spans="1:17">
      <c r="A140" s="115" t="s">
        <v>1075</v>
      </c>
      <c r="B140" s="112"/>
      <c r="C140" s="156"/>
      <c r="D140" s="108" t="s">
        <v>1076</v>
      </c>
      <c r="E140" s="108"/>
      <c r="F140" s="132"/>
      <c r="G140" s="119">
        <v>41518</v>
      </c>
      <c r="H140" s="133" t="s">
        <v>941</v>
      </c>
      <c r="I140" s="134">
        <v>1</v>
      </c>
      <c r="J140" s="135">
        <v>173400</v>
      </c>
      <c r="K140" s="136">
        <v>132217.2</v>
      </c>
      <c r="L140" s="137">
        <v>235530</v>
      </c>
      <c r="M140" s="138">
        <v>0.73</v>
      </c>
      <c r="N140" s="139">
        <v>171940</v>
      </c>
      <c r="O140" s="140"/>
      <c r="P140" s="141"/>
      <c r="Q140" s="142" t="s">
        <v>1068</v>
      </c>
    </row>
    <row r="141" ht="15.75" customHeight="1" spans="1:17">
      <c r="A141" s="115" t="s">
        <v>1077</v>
      </c>
      <c r="B141" s="112"/>
      <c r="C141" s="156"/>
      <c r="D141" s="108" t="s">
        <v>1078</v>
      </c>
      <c r="E141" s="108"/>
      <c r="F141" s="132"/>
      <c r="G141" s="119">
        <v>41548</v>
      </c>
      <c r="H141" s="133" t="s">
        <v>941</v>
      </c>
      <c r="I141" s="134">
        <v>1</v>
      </c>
      <c r="J141" s="135">
        <v>142210.81</v>
      </c>
      <c r="K141" s="136">
        <v>108998.53</v>
      </c>
      <c r="L141" s="137">
        <v>193160</v>
      </c>
      <c r="M141" s="138">
        <v>0.73</v>
      </c>
      <c r="N141" s="139">
        <v>141010</v>
      </c>
      <c r="O141" s="140"/>
      <c r="P141" s="141"/>
      <c r="Q141" s="142" t="s">
        <v>1068</v>
      </c>
    </row>
    <row r="142" ht="15.75" customHeight="1" spans="1:17">
      <c r="A142" s="115" t="s">
        <v>1079</v>
      </c>
      <c r="B142" s="112"/>
      <c r="C142" s="156"/>
      <c r="D142" s="108" t="s">
        <v>962</v>
      </c>
      <c r="E142" s="108"/>
      <c r="F142" s="132"/>
      <c r="G142" s="119">
        <v>41609</v>
      </c>
      <c r="H142" s="133" t="s">
        <v>941</v>
      </c>
      <c r="I142" s="134">
        <v>1</v>
      </c>
      <c r="J142" s="135">
        <v>57873.18</v>
      </c>
      <c r="K142" s="136">
        <v>44815.62</v>
      </c>
      <c r="L142" s="137">
        <v>78610</v>
      </c>
      <c r="M142" s="138">
        <v>0.74</v>
      </c>
      <c r="N142" s="139">
        <v>58170</v>
      </c>
      <c r="O142" s="140"/>
      <c r="P142" s="141"/>
      <c r="Q142" s="142" t="s">
        <v>1068</v>
      </c>
    </row>
    <row r="143" ht="15.75" customHeight="1" spans="1:17">
      <c r="A143" s="115" t="s">
        <v>1080</v>
      </c>
      <c r="B143" s="112"/>
      <c r="C143" s="156"/>
      <c r="D143" s="108" t="s">
        <v>1081</v>
      </c>
      <c r="E143" s="108"/>
      <c r="F143" s="132"/>
      <c r="G143" s="119">
        <v>41671</v>
      </c>
      <c r="H143" s="133" t="s">
        <v>941</v>
      </c>
      <c r="I143" s="134">
        <v>1</v>
      </c>
      <c r="J143" s="135">
        <v>24250</v>
      </c>
      <c r="K143" s="136">
        <v>18970.55</v>
      </c>
      <c r="L143" s="137">
        <v>31570</v>
      </c>
      <c r="M143" s="138">
        <v>0.83</v>
      </c>
      <c r="N143" s="139">
        <v>26200</v>
      </c>
      <c r="O143" s="140"/>
      <c r="P143" s="141"/>
      <c r="Q143" s="142" t="s">
        <v>1068</v>
      </c>
    </row>
    <row r="144" ht="15.75" customHeight="1" spans="1:17">
      <c r="A144" s="115" t="s">
        <v>1082</v>
      </c>
      <c r="B144" s="112"/>
      <c r="C144" s="156"/>
      <c r="D144" s="108" t="s">
        <v>1083</v>
      </c>
      <c r="E144" s="108"/>
      <c r="F144" s="132"/>
      <c r="G144" s="119">
        <v>41671</v>
      </c>
      <c r="H144" s="133" t="s">
        <v>941</v>
      </c>
      <c r="I144" s="134">
        <v>1</v>
      </c>
      <c r="J144" s="135">
        <v>112809.19</v>
      </c>
      <c r="K144" s="136">
        <v>88249.49</v>
      </c>
      <c r="L144" s="137">
        <v>146840</v>
      </c>
      <c r="M144" s="138">
        <v>0.75</v>
      </c>
      <c r="N144" s="139">
        <v>110130</v>
      </c>
      <c r="O144" s="140"/>
      <c r="P144" s="141"/>
      <c r="Q144" s="142" t="s">
        <v>1068</v>
      </c>
    </row>
    <row r="145" ht="15.75" customHeight="1" spans="1:20">
      <c r="A145" s="115" t="s">
        <v>1084</v>
      </c>
      <c r="B145" s="112"/>
      <c r="C145" s="156"/>
      <c r="D145" s="108" t="s">
        <v>1085</v>
      </c>
      <c r="E145" s="108"/>
      <c r="F145" s="132"/>
      <c r="G145" s="119">
        <v>41852</v>
      </c>
      <c r="H145" s="133" t="s">
        <v>941</v>
      </c>
      <c r="I145" s="134">
        <v>1</v>
      </c>
      <c r="J145" s="135">
        <v>6030</v>
      </c>
      <c r="K145" s="136">
        <v>4860.37</v>
      </c>
      <c r="L145" s="137">
        <v>7850</v>
      </c>
      <c r="M145" s="138">
        <v>0.77</v>
      </c>
      <c r="N145" s="139">
        <v>6040</v>
      </c>
      <c r="O145" s="140"/>
      <c r="P145" s="141"/>
      <c r="Q145" s="143" t="s">
        <v>1068</v>
      </c>
    </row>
    <row r="146" ht="15.75" customHeight="1" spans="1:20">
      <c r="A146" s="115" t="s">
        <v>1086</v>
      </c>
      <c r="B146" s="112"/>
      <c r="C146" s="156"/>
      <c r="D146" s="108" t="s">
        <v>1087</v>
      </c>
      <c r="E146" s="108"/>
      <c r="F146" s="132"/>
      <c r="G146" s="119">
        <v>41852</v>
      </c>
      <c r="H146" s="133" t="s">
        <v>941</v>
      </c>
      <c r="I146" s="134">
        <v>2</v>
      </c>
      <c r="J146" s="135">
        <v>111000</v>
      </c>
      <c r="K146" s="136">
        <v>89470.38</v>
      </c>
      <c r="L146" s="137">
        <v>144490</v>
      </c>
      <c r="M146" s="138">
        <v>0.77</v>
      </c>
      <c r="N146" s="139">
        <v>111260</v>
      </c>
      <c r="O146" s="140"/>
      <c r="P146" s="141"/>
      <c r="Q146" s="142" t="s">
        <v>1068</v>
      </c>
    </row>
    <row r="147" ht="15.75" customHeight="1" spans="1:20">
      <c r="A147" s="115" t="s">
        <v>1088</v>
      </c>
      <c r="B147" s="112"/>
      <c r="C147" s="156"/>
      <c r="D147" s="109" t="s">
        <v>1089</v>
      </c>
      <c r="E147" s="108"/>
      <c r="F147" s="132"/>
      <c r="G147" s="119">
        <v>42410</v>
      </c>
      <c r="H147" s="133" t="s">
        <v>941</v>
      </c>
      <c r="I147" s="134">
        <v>2</v>
      </c>
      <c r="J147" s="135">
        <v>20022.25</v>
      </c>
      <c r="K147" s="136">
        <v>17565.5</v>
      </c>
      <c r="L147" s="137">
        <v>24700</v>
      </c>
      <c r="M147" s="138">
        <v>0.79</v>
      </c>
      <c r="N147" s="139">
        <v>19510</v>
      </c>
      <c r="O147" s="140"/>
      <c r="P147" s="141"/>
      <c r="Q147" s="142" t="s">
        <v>1068</v>
      </c>
    </row>
    <row r="148" ht="15.75" customHeight="1" spans="1:20">
      <c r="A148" s="115" t="s">
        <v>1090</v>
      </c>
      <c r="B148" s="112"/>
      <c r="C148" s="159"/>
      <c r="D148" s="108" t="s">
        <v>962</v>
      </c>
      <c r="E148" s="108"/>
      <c r="F148" s="132"/>
      <c r="G148" s="119">
        <v>41609</v>
      </c>
      <c r="H148" s="133" t="s">
        <v>941</v>
      </c>
      <c r="I148" s="134">
        <v>1</v>
      </c>
      <c r="J148" s="135">
        <v>4528.75</v>
      </c>
      <c r="K148" s="136">
        <v>441.28</v>
      </c>
      <c r="L148" s="137">
        <v>6150</v>
      </c>
      <c r="M148" s="138">
        <v>0.74</v>
      </c>
      <c r="N148" s="139">
        <v>4550</v>
      </c>
      <c r="O148" s="140"/>
      <c r="P148" s="141"/>
      <c r="Q148" s="142" t="s">
        <v>1068</v>
      </c>
    </row>
    <row r="149" s="77" customFormat="1" ht="15.75" customHeight="1" spans="1:20">
      <c r="A149" s="115" t="s">
        <v>1091</v>
      </c>
      <c r="B149" s="160"/>
      <c r="C149" s="160"/>
      <c r="D149" s="146" t="s">
        <v>1092</v>
      </c>
      <c r="E149" s="147"/>
      <c r="F149" s="132"/>
      <c r="G149" s="148"/>
      <c r="H149" s="149"/>
      <c r="I149" s="150"/>
      <c r="J149" s="151">
        <f>SUM(J88:J148)</f>
        <v>30330110</v>
      </c>
      <c r="K149" s="151">
        <f>SUM(K88:K148)</f>
        <v>25190217</v>
      </c>
      <c r="L149" s="151">
        <f>SUM(L88:L148)</f>
        <v>24614350</v>
      </c>
      <c r="M149" s="151"/>
      <c r="N149" s="151">
        <f>SUM(N88:N148)</f>
        <v>16791230</v>
      </c>
      <c r="O149" s="152"/>
      <c r="P149" s="153"/>
      <c r="Q149" s="154"/>
    </row>
    <row r="150" s="2" customFormat="1" ht="15.75" customHeight="1" spans="1:20">
      <c r="A150" s="115" t="s">
        <v>1093</v>
      </c>
      <c r="B150" s="116" t="s">
        <v>1094</v>
      </c>
      <c r="C150" s="117" t="s">
        <v>1095</v>
      </c>
      <c r="D150" s="118" t="s">
        <v>837</v>
      </c>
      <c r="E150" s="118">
        <v>101</v>
      </c>
      <c r="F150" s="118" t="s">
        <v>839</v>
      </c>
      <c r="G150" s="131">
        <v>42826</v>
      </c>
      <c r="H150" s="61" t="s">
        <v>840</v>
      </c>
      <c r="I150" s="120">
        <v>360</v>
      </c>
      <c r="J150" s="121">
        <v>56771331.95</v>
      </c>
      <c r="K150" s="161">
        <v>37052865.53</v>
      </c>
      <c r="L150" s="122">
        <v>235000</v>
      </c>
      <c r="M150" s="123">
        <v>0.88</v>
      </c>
      <c r="N150" s="122">
        <v>206800</v>
      </c>
      <c r="O150" s="124"/>
      <c r="P150" s="125">
        <f t="shared" ref="P150:P213" si="3">L150/I150</f>
        <v>653</v>
      </c>
      <c r="Q150" s="126" t="s">
        <v>1096</v>
      </c>
    </row>
    <row r="151" s="2" customFormat="1" ht="15.75" customHeight="1" spans="1:20">
      <c r="A151" s="115" t="s">
        <v>1097</v>
      </c>
      <c r="B151" s="116"/>
      <c r="C151" s="156"/>
      <c r="D151" s="118" t="s">
        <v>837</v>
      </c>
      <c r="E151" s="118">
        <v>102</v>
      </c>
      <c r="F151" s="118" t="s">
        <v>839</v>
      </c>
      <c r="G151" s="131">
        <v>42826</v>
      </c>
      <c r="H151" s="61" t="s">
        <v>840</v>
      </c>
      <c r="I151" s="120">
        <v>360</v>
      </c>
      <c r="J151" s="129"/>
      <c r="K151" s="129"/>
      <c r="L151" s="122">
        <v>235000</v>
      </c>
      <c r="M151" s="123">
        <v>0.88</v>
      </c>
      <c r="N151" s="122">
        <v>206800</v>
      </c>
      <c r="O151" s="124"/>
      <c r="P151" s="125">
        <f t="shared" si="3"/>
        <v>653</v>
      </c>
      <c r="Q151" s="126" t="s">
        <v>1096</v>
      </c>
    </row>
    <row r="152" s="2" customFormat="1" ht="15.75" customHeight="1" spans="1:20">
      <c r="A152" s="115" t="s">
        <v>1098</v>
      </c>
      <c r="B152" s="116"/>
      <c r="C152" s="156"/>
      <c r="D152" s="118" t="s">
        <v>837</v>
      </c>
      <c r="E152" s="118">
        <v>103</v>
      </c>
      <c r="F152" s="118" t="s">
        <v>839</v>
      </c>
      <c r="G152" s="131">
        <v>42826</v>
      </c>
      <c r="H152" s="61" t="s">
        <v>840</v>
      </c>
      <c r="I152" s="120">
        <v>360</v>
      </c>
      <c r="J152" s="129"/>
      <c r="K152" s="129"/>
      <c r="L152" s="122">
        <v>235000</v>
      </c>
      <c r="M152" s="123">
        <v>0.88</v>
      </c>
      <c r="N152" s="122">
        <v>206800</v>
      </c>
      <c r="O152" s="124"/>
      <c r="P152" s="125">
        <f t="shared" si="3"/>
        <v>653</v>
      </c>
      <c r="Q152" s="126" t="s">
        <v>1096</v>
      </c>
      <c r="T152" s="162"/>
    </row>
    <row r="153" s="2" customFormat="1" ht="15.75" customHeight="1" spans="1:20">
      <c r="A153" s="115" t="s">
        <v>1099</v>
      </c>
      <c r="B153" s="116"/>
      <c r="C153" s="156"/>
      <c r="D153" s="118" t="s">
        <v>837</v>
      </c>
      <c r="E153" s="118">
        <v>104</v>
      </c>
      <c r="F153" s="118" t="s">
        <v>839</v>
      </c>
      <c r="G153" s="131">
        <v>42826</v>
      </c>
      <c r="H153" s="61" t="s">
        <v>840</v>
      </c>
      <c r="I153" s="120">
        <v>360</v>
      </c>
      <c r="J153" s="129"/>
      <c r="K153" s="129"/>
      <c r="L153" s="122">
        <v>235000</v>
      </c>
      <c r="M153" s="123">
        <v>0.88</v>
      </c>
      <c r="N153" s="122">
        <v>206800</v>
      </c>
      <c r="O153" s="124"/>
      <c r="P153" s="125">
        <f t="shared" si="3"/>
        <v>653</v>
      </c>
      <c r="Q153" s="126" t="s">
        <v>1096</v>
      </c>
      <c r="T153" s="162"/>
    </row>
    <row r="154" s="2" customFormat="1" ht="15.75" customHeight="1" spans="1:20">
      <c r="A154" s="115" t="s">
        <v>1100</v>
      </c>
      <c r="B154" s="116"/>
      <c r="C154" s="156"/>
      <c r="D154" s="118" t="s">
        <v>837</v>
      </c>
      <c r="E154" s="118">
        <v>105</v>
      </c>
      <c r="F154" s="118" t="s">
        <v>839</v>
      </c>
      <c r="G154" s="131">
        <v>42826</v>
      </c>
      <c r="H154" s="61" t="s">
        <v>840</v>
      </c>
      <c r="I154" s="120">
        <v>360</v>
      </c>
      <c r="J154" s="129"/>
      <c r="K154" s="129"/>
      <c r="L154" s="122">
        <v>235000</v>
      </c>
      <c r="M154" s="123">
        <v>0.88</v>
      </c>
      <c r="N154" s="122">
        <v>206800</v>
      </c>
      <c r="O154" s="124"/>
      <c r="P154" s="125">
        <f t="shared" si="3"/>
        <v>653</v>
      </c>
      <c r="Q154" s="126" t="s">
        <v>1096</v>
      </c>
      <c r="T154" s="162"/>
    </row>
    <row r="155" s="2" customFormat="1" ht="15.75" customHeight="1" spans="1:20">
      <c r="A155" s="115" t="s">
        <v>1101</v>
      </c>
      <c r="B155" s="116"/>
      <c r="C155" s="156"/>
      <c r="D155" s="118" t="s">
        <v>837</v>
      </c>
      <c r="E155" s="118">
        <v>106</v>
      </c>
      <c r="F155" s="118" t="s">
        <v>839</v>
      </c>
      <c r="G155" s="131">
        <v>42826</v>
      </c>
      <c r="H155" s="61" t="s">
        <v>840</v>
      </c>
      <c r="I155" s="120">
        <v>360</v>
      </c>
      <c r="J155" s="129"/>
      <c r="K155" s="129"/>
      <c r="L155" s="122">
        <v>235000</v>
      </c>
      <c r="M155" s="123">
        <v>0.88</v>
      </c>
      <c r="N155" s="122">
        <v>206800</v>
      </c>
      <c r="O155" s="124"/>
      <c r="P155" s="125">
        <f t="shared" si="3"/>
        <v>653</v>
      </c>
      <c r="Q155" s="126" t="s">
        <v>1096</v>
      </c>
      <c r="T155" s="162"/>
    </row>
    <row r="156" s="2" customFormat="1" ht="15.75" customHeight="1" spans="1:20">
      <c r="A156" s="115" t="s">
        <v>1102</v>
      </c>
      <c r="B156" s="116"/>
      <c r="C156" s="156"/>
      <c r="D156" s="118" t="s">
        <v>837</v>
      </c>
      <c r="E156" s="118">
        <v>107</v>
      </c>
      <c r="F156" s="118" t="s">
        <v>839</v>
      </c>
      <c r="G156" s="131">
        <v>42826</v>
      </c>
      <c r="H156" s="61" t="s">
        <v>840</v>
      </c>
      <c r="I156" s="120">
        <v>360</v>
      </c>
      <c r="J156" s="129"/>
      <c r="K156" s="129"/>
      <c r="L156" s="122">
        <v>235000</v>
      </c>
      <c r="M156" s="123">
        <v>0.88</v>
      </c>
      <c r="N156" s="122">
        <v>206800</v>
      </c>
      <c r="O156" s="124"/>
      <c r="P156" s="125">
        <f t="shared" si="3"/>
        <v>653</v>
      </c>
      <c r="Q156" s="126" t="s">
        <v>1096</v>
      </c>
      <c r="T156" s="162"/>
    </row>
    <row r="157" s="2" customFormat="1" ht="15.75" customHeight="1" spans="1:20">
      <c r="A157" s="115" t="s">
        <v>1103</v>
      </c>
      <c r="B157" s="116"/>
      <c r="C157" s="156"/>
      <c r="D157" s="118" t="s">
        <v>837</v>
      </c>
      <c r="E157" s="118">
        <v>108</v>
      </c>
      <c r="F157" s="118" t="s">
        <v>839</v>
      </c>
      <c r="G157" s="131">
        <v>42826</v>
      </c>
      <c r="H157" s="61" t="s">
        <v>840</v>
      </c>
      <c r="I157" s="120">
        <v>360</v>
      </c>
      <c r="J157" s="129"/>
      <c r="K157" s="129"/>
      <c r="L157" s="122">
        <v>235000</v>
      </c>
      <c r="M157" s="123">
        <v>0.88</v>
      </c>
      <c r="N157" s="122">
        <v>206800</v>
      </c>
      <c r="O157" s="124"/>
      <c r="P157" s="125">
        <f t="shared" si="3"/>
        <v>653</v>
      </c>
      <c r="Q157" s="126" t="s">
        <v>1096</v>
      </c>
      <c r="T157" s="162"/>
    </row>
    <row r="158" s="75" customFormat="1" ht="15.75" customHeight="1" spans="1:20">
      <c r="A158" s="115" t="s">
        <v>1104</v>
      </c>
      <c r="B158" s="116"/>
      <c r="C158" s="156"/>
      <c r="D158" s="118" t="s">
        <v>837</v>
      </c>
      <c r="E158" s="118">
        <v>109</v>
      </c>
      <c r="F158" s="118" t="s">
        <v>839</v>
      </c>
      <c r="G158" s="131">
        <v>42826</v>
      </c>
      <c r="H158" s="61" t="s">
        <v>840</v>
      </c>
      <c r="I158" s="120">
        <v>360</v>
      </c>
      <c r="J158" s="129"/>
      <c r="K158" s="129"/>
      <c r="L158" s="122">
        <v>235000</v>
      </c>
      <c r="M158" s="123">
        <v>0.88</v>
      </c>
      <c r="N158" s="122">
        <v>206800</v>
      </c>
      <c r="O158" s="124"/>
      <c r="P158" s="125">
        <f t="shared" si="3"/>
        <v>653</v>
      </c>
      <c r="Q158" s="126" t="s">
        <v>1096</v>
      </c>
      <c r="T158" s="162"/>
    </row>
    <row r="159" s="2" customFormat="1" ht="15.75" customHeight="1" spans="1:20">
      <c r="A159" s="115" t="s">
        <v>1105</v>
      </c>
      <c r="B159" s="116"/>
      <c r="C159" s="156"/>
      <c r="D159" s="118" t="s">
        <v>837</v>
      </c>
      <c r="E159" s="118">
        <v>110</v>
      </c>
      <c r="F159" s="118" t="s">
        <v>839</v>
      </c>
      <c r="G159" s="131">
        <v>42826</v>
      </c>
      <c r="H159" s="61" t="s">
        <v>840</v>
      </c>
      <c r="I159" s="120">
        <v>360</v>
      </c>
      <c r="J159" s="129"/>
      <c r="K159" s="129"/>
      <c r="L159" s="122">
        <v>235000</v>
      </c>
      <c r="M159" s="123">
        <v>0.88</v>
      </c>
      <c r="N159" s="122">
        <v>206800</v>
      </c>
      <c r="O159" s="124"/>
      <c r="P159" s="125">
        <f t="shared" si="3"/>
        <v>653</v>
      </c>
      <c r="Q159" s="126" t="s">
        <v>1096</v>
      </c>
      <c r="T159" s="162"/>
    </row>
    <row r="160" s="2" customFormat="1" ht="15.75" customHeight="1" spans="1:20">
      <c r="A160" s="115" t="s">
        <v>1106</v>
      </c>
      <c r="B160" s="116"/>
      <c r="C160" s="156"/>
      <c r="D160" s="118" t="s">
        <v>837</v>
      </c>
      <c r="E160" s="118">
        <v>111</v>
      </c>
      <c r="F160" s="118" t="s">
        <v>839</v>
      </c>
      <c r="G160" s="131">
        <v>42826</v>
      </c>
      <c r="H160" s="61" t="s">
        <v>840</v>
      </c>
      <c r="I160" s="120">
        <v>360</v>
      </c>
      <c r="J160" s="129"/>
      <c r="K160" s="129"/>
      <c r="L160" s="122">
        <v>235000</v>
      </c>
      <c r="M160" s="123">
        <v>0.88</v>
      </c>
      <c r="N160" s="122">
        <v>206800</v>
      </c>
      <c r="O160" s="124"/>
      <c r="P160" s="125">
        <f t="shared" si="3"/>
        <v>653</v>
      </c>
      <c r="Q160" s="126" t="s">
        <v>1096</v>
      </c>
      <c r="T160" s="162"/>
    </row>
    <row r="161" s="2" customFormat="1" ht="15.75" customHeight="1" spans="1:20">
      <c r="A161" s="115" t="s">
        <v>1107</v>
      </c>
      <c r="B161" s="116"/>
      <c r="C161" s="156"/>
      <c r="D161" s="118" t="s">
        <v>837</v>
      </c>
      <c r="E161" s="118">
        <v>112</v>
      </c>
      <c r="F161" s="118" t="s">
        <v>839</v>
      </c>
      <c r="G161" s="131">
        <v>42826</v>
      </c>
      <c r="H161" s="61" t="s">
        <v>840</v>
      </c>
      <c r="I161" s="120">
        <v>360</v>
      </c>
      <c r="J161" s="129"/>
      <c r="K161" s="129"/>
      <c r="L161" s="122">
        <v>235000</v>
      </c>
      <c r="M161" s="123">
        <v>0.88</v>
      </c>
      <c r="N161" s="122">
        <v>206800</v>
      </c>
      <c r="O161" s="124"/>
      <c r="P161" s="125">
        <f t="shared" si="3"/>
        <v>653</v>
      </c>
      <c r="Q161" s="126" t="s">
        <v>1096</v>
      </c>
      <c r="T161" s="162"/>
    </row>
    <row r="162" s="2" customFormat="1" ht="15.75" customHeight="1" spans="1:20">
      <c r="A162" s="115" t="s">
        <v>1108</v>
      </c>
      <c r="B162" s="116"/>
      <c r="C162" s="156"/>
      <c r="D162" s="118" t="s">
        <v>837</v>
      </c>
      <c r="E162" s="118">
        <v>113</v>
      </c>
      <c r="F162" s="118" t="s">
        <v>839</v>
      </c>
      <c r="G162" s="131">
        <v>42826</v>
      </c>
      <c r="H162" s="61" t="s">
        <v>840</v>
      </c>
      <c r="I162" s="120">
        <v>360</v>
      </c>
      <c r="J162" s="129"/>
      <c r="K162" s="129"/>
      <c r="L162" s="122">
        <v>235000</v>
      </c>
      <c r="M162" s="123">
        <v>0.88</v>
      </c>
      <c r="N162" s="122">
        <v>206800</v>
      </c>
      <c r="O162" s="124"/>
      <c r="P162" s="125">
        <f t="shared" si="3"/>
        <v>653</v>
      </c>
      <c r="Q162" s="126" t="s">
        <v>1096</v>
      </c>
      <c r="T162" s="162"/>
    </row>
    <row r="163" s="2" customFormat="1" ht="15.75" customHeight="1" spans="1:20">
      <c r="A163" s="115" t="s">
        <v>1109</v>
      </c>
      <c r="B163" s="116"/>
      <c r="C163" s="156"/>
      <c r="D163" s="118" t="s">
        <v>837</v>
      </c>
      <c r="E163" s="118">
        <v>114</v>
      </c>
      <c r="F163" s="118" t="s">
        <v>839</v>
      </c>
      <c r="G163" s="131">
        <v>42826</v>
      </c>
      <c r="H163" s="61" t="s">
        <v>840</v>
      </c>
      <c r="I163" s="120">
        <v>360</v>
      </c>
      <c r="J163" s="129"/>
      <c r="K163" s="129"/>
      <c r="L163" s="122">
        <v>235000</v>
      </c>
      <c r="M163" s="123">
        <v>0.88</v>
      </c>
      <c r="N163" s="122">
        <v>206800</v>
      </c>
      <c r="O163" s="124"/>
      <c r="P163" s="125">
        <f t="shared" si="3"/>
        <v>653</v>
      </c>
      <c r="Q163" s="126" t="s">
        <v>1096</v>
      </c>
      <c r="T163" s="162"/>
    </row>
    <row r="164" s="2" customFormat="1" ht="15.75" customHeight="1" spans="1:20">
      <c r="A164" s="115" t="s">
        <v>1110</v>
      </c>
      <c r="B164" s="116"/>
      <c r="C164" s="156"/>
      <c r="D164" s="118" t="s">
        <v>837</v>
      </c>
      <c r="E164" s="118">
        <v>115</v>
      </c>
      <c r="F164" s="118" t="s">
        <v>839</v>
      </c>
      <c r="G164" s="131">
        <v>42826</v>
      </c>
      <c r="H164" s="61" t="s">
        <v>840</v>
      </c>
      <c r="I164" s="120">
        <v>360</v>
      </c>
      <c r="J164" s="129"/>
      <c r="K164" s="129"/>
      <c r="L164" s="122">
        <v>235000</v>
      </c>
      <c r="M164" s="123">
        <v>0.88</v>
      </c>
      <c r="N164" s="122">
        <v>206800</v>
      </c>
      <c r="O164" s="124"/>
      <c r="P164" s="125">
        <f t="shared" si="3"/>
        <v>653</v>
      </c>
      <c r="Q164" s="126" t="s">
        <v>1096</v>
      </c>
    </row>
    <row r="165" s="2" customFormat="1" ht="15.75" customHeight="1" spans="1:20">
      <c r="A165" s="115" t="s">
        <v>1111</v>
      </c>
      <c r="B165" s="116"/>
      <c r="C165" s="156"/>
      <c r="D165" s="118" t="s">
        <v>837</v>
      </c>
      <c r="E165" s="118">
        <v>116</v>
      </c>
      <c r="F165" s="118" t="s">
        <v>839</v>
      </c>
      <c r="G165" s="131">
        <v>42826</v>
      </c>
      <c r="H165" s="61" t="s">
        <v>840</v>
      </c>
      <c r="I165" s="120">
        <v>360</v>
      </c>
      <c r="J165" s="129"/>
      <c r="K165" s="129"/>
      <c r="L165" s="122">
        <v>235000</v>
      </c>
      <c r="M165" s="123">
        <v>0.88</v>
      </c>
      <c r="N165" s="122">
        <v>206800</v>
      </c>
      <c r="O165" s="124"/>
      <c r="P165" s="125">
        <f t="shared" si="3"/>
        <v>653</v>
      </c>
      <c r="Q165" s="126" t="s">
        <v>1096</v>
      </c>
    </row>
    <row r="166" s="2" customFormat="1" ht="15.75" customHeight="1" spans="1:20">
      <c r="A166" s="115" t="s">
        <v>1112</v>
      </c>
      <c r="B166" s="116"/>
      <c r="C166" s="156"/>
      <c r="D166" s="118" t="s">
        <v>837</v>
      </c>
      <c r="E166" s="118">
        <v>117</v>
      </c>
      <c r="F166" s="118" t="s">
        <v>839</v>
      </c>
      <c r="G166" s="131">
        <v>42826</v>
      </c>
      <c r="H166" s="61" t="s">
        <v>840</v>
      </c>
      <c r="I166" s="120">
        <v>360</v>
      </c>
      <c r="J166" s="129"/>
      <c r="K166" s="129"/>
      <c r="L166" s="122">
        <v>235000</v>
      </c>
      <c r="M166" s="123">
        <v>0.88</v>
      </c>
      <c r="N166" s="122">
        <v>206800</v>
      </c>
      <c r="O166" s="124"/>
      <c r="P166" s="125">
        <f t="shared" si="3"/>
        <v>653</v>
      </c>
      <c r="Q166" s="126" t="s">
        <v>1096</v>
      </c>
    </row>
    <row r="167" s="3" customFormat="1" ht="15.75" customHeight="1" spans="1:20">
      <c r="A167" s="115" t="s">
        <v>1113</v>
      </c>
      <c r="B167" s="116"/>
      <c r="C167" s="156"/>
      <c r="D167" s="118" t="s">
        <v>837</v>
      </c>
      <c r="E167" s="118">
        <v>118</v>
      </c>
      <c r="F167" s="118" t="s">
        <v>839</v>
      </c>
      <c r="G167" s="131">
        <v>42826</v>
      </c>
      <c r="H167" s="61" t="s">
        <v>840</v>
      </c>
      <c r="I167" s="120">
        <v>360</v>
      </c>
      <c r="J167" s="129"/>
      <c r="K167" s="129"/>
      <c r="L167" s="122">
        <v>235000</v>
      </c>
      <c r="M167" s="123">
        <v>0.88</v>
      </c>
      <c r="N167" s="122">
        <v>206800</v>
      </c>
      <c r="O167" s="124"/>
      <c r="P167" s="125">
        <f t="shared" si="3"/>
        <v>653</v>
      </c>
      <c r="Q167" s="126" t="s">
        <v>1096</v>
      </c>
    </row>
    <row r="168" s="3" customFormat="1" ht="15.75" customHeight="1" spans="1:20">
      <c r="A168" s="115" t="s">
        <v>1114</v>
      </c>
      <c r="B168" s="116"/>
      <c r="C168" s="156"/>
      <c r="D168" s="118" t="s">
        <v>837</v>
      </c>
      <c r="E168" s="118">
        <v>119</v>
      </c>
      <c r="F168" s="118" t="s">
        <v>839</v>
      </c>
      <c r="G168" s="131">
        <v>42826</v>
      </c>
      <c r="H168" s="61" t="s">
        <v>840</v>
      </c>
      <c r="I168" s="120">
        <v>360</v>
      </c>
      <c r="J168" s="129"/>
      <c r="K168" s="129"/>
      <c r="L168" s="122">
        <v>235000</v>
      </c>
      <c r="M168" s="123">
        <v>0.88</v>
      </c>
      <c r="N168" s="122">
        <v>206800</v>
      </c>
      <c r="O168" s="124"/>
      <c r="P168" s="125">
        <f t="shared" si="3"/>
        <v>653</v>
      </c>
      <c r="Q168" s="126" t="s">
        <v>1096</v>
      </c>
    </row>
    <row r="169" s="3" customFormat="1" ht="15.75" customHeight="1" spans="1:20">
      <c r="A169" s="115" t="s">
        <v>1115</v>
      </c>
      <c r="B169" s="116"/>
      <c r="C169" s="156"/>
      <c r="D169" s="118" t="s">
        <v>847</v>
      </c>
      <c r="E169" s="118">
        <v>121</v>
      </c>
      <c r="F169" s="118" t="s">
        <v>839</v>
      </c>
      <c r="G169" s="131">
        <v>42826</v>
      </c>
      <c r="H169" s="61" t="s">
        <v>840</v>
      </c>
      <c r="I169" s="120">
        <v>550</v>
      </c>
      <c r="J169" s="129"/>
      <c r="K169" s="129"/>
      <c r="L169" s="122">
        <v>359020</v>
      </c>
      <c r="M169" s="123">
        <v>0.88</v>
      </c>
      <c r="N169" s="122">
        <v>315940</v>
      </c>
      <c r="O169" s="124"/>
      <c r="P169" s="125">
        <f t="shared" si="3"/>
        <v>653</v>
      </c>
      <c r="Q169" s="126" t="s">
        <v>1096</v>
      </c>
    </row>
    <row r="170" s="3" customFormat="1" ht="15.75" customHeight="1" spans="1:20">
      <c r="A170" s="115" t="s">
        <v>1116</v>
      </c>
      <c r="B170" s="116"/>
      <c r="C170" s="156"/>
      <c r="D170" s="118" t="s">
        <v>847</v>
      </c>
      <c r="E170" s="118">
        <v>122</v>
      </c>
      <c r="F170" s="118" t="s">
        <v>839</v>
      </c>
      <c r="G170" s="131">
        <v>42826</v>
      </c>
      <c r="H170" s="61" t="s">
        <v>840</v>
      </c>
      <c r="I170" s="120">
        <v>550</v>
      </c>
      <c r="J170" s="129"/>
      <c r="K170" s="129"/>
      <c r="L170" s="122">
        <v>359020</v>
      </c>
      <c r="M170" s="123">
        <v>0.88</v>
      </c>
      <c r="N170" s="122">
        <v>315940</v>
      </c>
      <c r="O170" s="124"/>
      <c r="P170" s="125">
        <f t="shared" si="3"/>
        <v>653</v>
      </c>
      <c r="Q170" s="126" t="s">
        <v>1096</v>
      </c>
    </row>
    <row r="171" s="3" customFormat="1" ht="15.75" customHeight="1" spans="1:20">
      <c r="A171" s="115" t="s">
        <v>1117</v>
      </c>
      <c r="B171" s="116"/>
      <c r="C171" s="156"/>
      <c r="D171" s="118" t="s">
        <v>847</v>
      </c>
      <c r="E171" s="118">
        <v>123</v>
      </c>
      <c r="F171" s="118" t="s">
        <v>839</v>
      </c>
      <c r="G171" s="131">
        <v>42826</v>
      </c>
      <c r="H171" s="61" t="s">
        <v>840</v>
      </c>
      <c r="I171" s="120">
        <v>550</v>
      </c>
      <c r="J171" s="129"/>
      <c r="K171" s="129"/>
      <c r="L171" s="122">
        <v>359020</v>
      </c>
      <c r="M171" s="123">
        <v>0.88</v>
      </c>
      <c r="N171" s="122">
        <v>315940</v>
      </c>
      <c r="O171" s="124"/>
      <c r="P171" s="125">
        <f t="shared" si="3"/>
        <v>653</v>
      </c>
      <c r="Q171" s="126" t="s">
        <v>1096</v>
      </c>
    </row>
    <row r="172" s="3" customFormat="1" ht="15.75" customHeight="1" spans="1:20">
      <c r="A172" s="115" t="s">
        <v>1118</v>
      </c>
      <c r="B172" s="116"/>
      <c r="C172" s="156"/>
      <c r="D172" s="118" t="s">
        <v>847</v>
      </c>
      <c r="E172" s="118">
        <v>124</v>
      </c>
      <c r="F172" s="118" t="s">
        <v>839</v>
      </c>
      <c r="G172" s="131">
        <v>42826</v>
      </c>
      <c r="H172" s="61" t="s">
        <v>840</v>
      </c>
      <c r="I172" s="120">
        <v>550</v>
      </c>
      <c r="J172" s="129"/>
      <c r="K172" s="129"/>
      <c r="L172" s="122">
        <v>359020</v>
      </c>
      <c r="M172" s="123">
        <v>0.88</v>
      </c>
      <c r="N172" s="122">
        <v>315940</v>
      </c>
      <c r="O172" s="124"/>
      <c r="P172" s="125">
        <f t="shared" si="3"/>
        <v>653</v>
      </c>
      <c r="Q172" s="126" t="s">
        <v>1096</v>
      </c>
    </row>
    <row r="173" s="2" customFormat="1" ht="15.75" customHeight="1" spans="1:20">
      <c r="A173" s="115" t="s">
        <v>1119</v>
      </c>
      <c r="B173" s="116"/>
      <c r="C173" s="156"/>
      <c r="D173" s="118" t="s">
        <v>847</v>
      </c>
      <c r="E173" s="118">
        <v>125</v>
      </c>
      <c r="F173" s="118" t="s">
        <v>839</v>
      </c>
      <c r="G173" s="131">
        <v>42826</v>
      </c>
      <c r="H173" s="61" t="s">
        <v>840</v>
      </c>
      <c r="I173" s="120">
        <v>550</v>
      </c>
      <c r="J173" s="129"/>
      <c r="K173" s="129"/>
      <c r="L173" s="122">
        <v>359020</v>
      </c>
      <c r="M173" s="123">
        <v>0.88</v>
      </c>
      <c r="N173" s="122">
        <v>315940</v>
      </c>
      <c r="O173" s="124"/>
      <c r="P173" s="125">
        <f t="shared" si="3"/>
        <v>653</v>
      </c>
      <c r="Q173" s="126" t="s">
        <v>1096</v>
      </c>
    </row>
    <row r="174" s="2" customFormat="1" ht="15.75" customHeight="1" spans="1:20">
      <c r="A174" s="115" t="s">
        <v>1120</v>
      </c>
      <c r="B174" s="116"/>
      <c r="C174" s="156"/>
      <c r="D174" s="118" t="s">
        <v>847</v>
      </c>
      <c r="E174" s="118">
        <v>126</v>
      </c>
      <c r="F174" s="118" t="s">
        <v>839</v>
      </c>
      <c r="G174" s="131">
        <v>42826</v>
      </c>
      <c r="H174" s="61" t="s">
        <v>840</v>
      </c>
      <c r="I174" s="120">
        <v>550</v>
      </c>
      <c r="J174" s="129"/>
      <c r="K174" s="129"/>
      <c r="L174" s="122">
        <v>359020</v>
      </c>
      <c r="M174" s="123">
        <v>0.88</v>
      </c>
      <c r="N174" s="122">
        <v>315940</v>
      </c>
      <c r="O174" s="124"/>
      <c r="P174" s="125">
        <f t="shared" si="3"/>
        <v>653</v>
      </c>
      <c r="Q174" s="126" t="s">
        <v>1096</v>
      </c>
    </row>
    <row r="175" s="2" customFormat="1" ht="15.75" customHeight="1" spans="1:20">
      <c r="A175" s="115" t="s">
        <v>1121</v>
      </c>
      <c r="B175" s="116"/>
      <c r="C175" s="156"/>
      <c r="D175" s="118" t="s">
        <v>847</v>
      </c>
      <c r="E175" s="118">
        <v>127</v>
      </c>
      <c r="F175" s="118" t="s">
        <v>839</v>
      </c>
      <c r="G175" s="131">
        <v>42826</v>
      </c>
      <c r="H175" s="61" t="s">
        <v>840</v>
      </c>
      <c r="I175" s="120">
        <v>550</v>
      </c>
      <c r="J175" s="129"/>
      <c r="K175" s="129"/>
      <c r="L175" s="122">
        <v>359020</v>
      </c>
      <c r="M175" s="123">
        <v>0.88</v>
      </c>
      <c r="N175" s="122">
        <v>315940</v>
      </c>
      <c r="O175" s="124"/>
      <c r="P175" s="125">
        <f t="shared" si="3"/>
        <v>653</v>
      </c>
      <c r="Q175" s="126" t="s">
        <v>1096</v>
      </c>
    </row>
    <row r="176" s="2" customFormat="1" ht="15.75" customHeight="1" spans="1:20">
      <c r="A176" s="115" t="s">
        <v>1122</v>
      </c>
      <c r="B176" s="116"/>
      <c r="C176" s="156"/>
      <c r="D176" s="118" t="s">
        <v>847</v>
      </c>
      <c r="E176" s="118">
        <v>128</v>
      </c>
      <c r="F176" s="118" t="s">
        <v>839</v>
      </c>
      <c r="G176" s="131">
        <v>42826</v>
      </c>
      <c r="H176" s="61" t="s">
        <v>840</v>
      </c>
      <c r="I176" s="120">
        <v>550</v>
      </c>
      <c r="J176" s="129"/>
      <c r="K176" s="129"/>
      <c r="L176" s="122">
        <v>359020</v>
      </c>
      <c r="M176" s="123">
        <v>0.88</v>
      </c>
      <c r="N176" s="122">
        <v>315940</v>
      </c>
      <c r="O176" s="124"/>
      <c r="P176" s="125">
        <f t="shared" si="3"/>
        <v>653</v>
      </c>
      <c r="Q176" s="126" t="s">
        <v>1096</v>
      </c>
    </row>
    <row r="177" s="2" customFormat="1" ht="15.75" customHeight="1" spans="1:17">
      <c r="A177" s="115" t="s">
        <v>1123</v>
      </c>
      <c r="B177" s="116"/>
      <c r="C177" s="156"/>
      <c r="D177" s="118" t="s">
        <v>847</v>
      </c>
      <c r="E177" s="118">
        <v>129</v>
      </c>
      <c r="F177" s="118" t="s">
        <v>839</v>
      </c>
      <c r="G177" s="131">
        <v>42826</v>
      </c>
      <c r="H177" s="61" t="s">
        <v>840</v>
      </c>
      <c r="I177" s="120">
        <v>550</v>
      </c>
      <c r="J177" s="129"/>
      <c r="K177" s="129"/>
      <c r="L177" s="122">
        <v>359020</v>
      </c>
      <c r="M177" s="123">
        <v>0.88</v>
      </c>
      <c r="N177" s="122">
        <v>315940</v>
      </c>
      <c r="O177" s="124"/>
      <c r="P177" s="125">
        <f t="shared" si="3"/>
        <v>653</v>
      </c>
      <c r="Q177" s="126" t="s">
        <v>1096</v>
      </c>
    </row>
    <row r="178" s="2" customFormat="1" ht="15.75" customHeight="1" spans="1:17">
      <c r="A178" s="115" t="s">
        <v>1124</v>
      </c>
      <c r="B178" s="116"/>
      <c r="C178" s="156"/>
      <c r="D178" s="118" t="s">
        <v>847</v>
      </c>
      <c r="E178" s="118">
        <v>130</v>
      </c>
      <c r="F178" s="118" t="s">
        <v>839</v>
      </c>
      <c r="G178" s="131">
        <v>42826</v>
      </c>
      <c r="H178" s="61" t="s">
        <v>840</v>
      </c>
      <c r="I178" s="120">
        <v>550</v>
      </c>
      <c r="J178" s="129"/>
      <c r="K178" s="129"/>
      <c r="L178" s="122">
        <v>359020</v>
      </c>
      <c r="M178" s="123">
        <v>0.88</v>
      </c>
      <c r="N178" s="122">
        <v>315940</v>
      </c>
      <c r="O178" s="124"/>
      <c r="P178" s="125">
        <f t="shared" si="3"/>
        <v>653</v>
      </c>
      <c r="Q178" s="126" t="s">
        <v>1096</v>
      </c>
    </row>
    <row r="179" s="2" customFormat="1" ht="15.75" customHeight="1" spans="1:17">
      <c r="A179" s="115" t="s">
        <v>1125</v>
      </c>
      <c r="B179" s="116"/>
      <c r="C179" s="156"/>
      <c r="D179" s="118" t="s">
        <v>847</v>
      </c>
      <c r="E179" s="118">
        <v>131</v>
      </c>
      <c r="F179" s="118" t="s">
        <v>839</v>
      </c>
      <c r="G179" s="131">
        <v>42826</v>
      </c>
      <c r="H179" s="61" t="s">
        <v>840</v>
      </c>
      <c r="I179" s="120">
        <v>550</v>
      </c>
      <c r="J179" s="129"/>
      <c r="K179" s="129"/>
      <c r="L179" s="122">
        <v>359020</v>
      </c>
      <c r="M179" s="123">
        <v>0.88</v>
      </c>
      <c r="N179" s="122">
        <v>315940</v>
      </c>
      <c r="O179" s="124"/>
      <c r="P179" s="125">
        <f t="shared" si="3"/>
        <v>653</v>
      </c>
      <c r="Q179" s="126" t="s">
        <v>1096</v>
      </c>
    </row>
    <row r="180" s="2" customFormat="1" ht="15.75" customHeight="1" spans="1:17">
      <c r="A180" s="115" t="s">
        <v>1126</v>
      </c>
      <c r="B180" s="116"/>
      <c r="C180" s="156"/>
      <c r="D180" s="118" t="s">
        <v>847</v>
      </c>
      <c r="E180" s="118">
        <v>132</v>
      </c>
      <c r="F180" s="118" t="s">
        <v>839</v>
      </c>
      <c r="G180" s="131">
        <v>42826</v>
      </c>
      <c r="H180" s="61" t="s">
        <v>840</v>
      </c>
      <c r="I180" s="120">
        <v>550</v>
      </c>
      <c r="J180" s="129"/>
      <c r="K180" s="129"/>
      <c r="L180" s="122">
        <v>359020</v>
      </c>
      <c r="M180" s="123">
        <v>0.88</v>
      </c>
      <c r="N180" s="122">
        <v>315940</v>
      </c>
      <c r="O180" s="124"/>
      <c r="P180" s="125">
        <f t="shared" si="3"/>
        <v>653</v>
      </c>
      <c r="Q180" s="126" t="s">
        <v>1096</v>
      </c>
    </row>
    <row r="181" s="2" customFormat="1" ht="15.75" customHeight="1" spans="1:17">
      <c r="A181" s="115" t="s">
        <v>1127</v>
      </c>
      <c r="B181" s="116"/>
      <c r="C181" s="156"/>
      <c r="D181" s="118" t="s">
        <v>847</v>
      </c>
      <c r="E181" s="118">
        <v>133</v>
      </c>
      <c r="F181" s="118" t="s">
        <v>839</v>
      </c>
      <c r="G181" s="131">
        <v>42826</v>
      </c>
      <c r="H181" s="61" t="s">
        <v>840</v>
      </c>
      <c r="I181" s="120">
        <v>550</v>
      </c>
      <c r="J181" s="129"/>
      <c r="K181" s="129"/>
      <c r="L181" s="122">
        <v>359020</v>
      </c>
      <c r="M181" s="123">
        <v>0.88</v>
      </c>
      <c r="N181" s="122">
        <v>315940</v>
      </c>
      <c r="O181" s="124"/>
      <c r="P181" s="125">
        <f t="shared" si="3"/>
        <v>653</v>
      </c>
      <c r="Q181" s="126" t="s">
        <v>1096</v>
      </c>
    </row>
    <row r="182" s="2" customFormat="1" ht="15.75" customHeight="1" spans="1:17">
      <c r="A182" s="115" t="s">
        <v>1128</v>
      </c>
      <c r="B182" s="116"/>
      <c r="C182" s="156"/>
      <c r="D182" s="118" t="s">
        <v>847</v>
      </c>
      <c r="E182" s="118">
        <v>134</v>
      </c>
      <c r="F182" s="118" t="s">
        <v>839</v>
      </c>
      <c r="G182" s="131">
        <v>42826</v>
      </c>
      <c r="H182" s="61" t="s">
        <v>840</v>
      </c>
      <c r="I182" s="120">
        <v>550</v>
      </c>
      <c r="J182" s="129"/>
      <c r="K182" s="129"/>
      <c r="L182" s="122">
        <v>359020</v>
      </c>
      <c r="M182" s="123">
        <v>0.88</v>
      </c>
      <c r="N182" s="122">
        <v>315940</v>
      </c>
      <c r="O182" s="124"/>
      <c r="P182" s="125">
        <f t="shared" si="3"/>
        <v>653</v>
      </c>
      <c r="Q182" s="126" t="s">
        <v>1096</v>
      </c>
    </row>
    <row r="183" s="2" customFormat="1" ht="15.75" customHeight="1" spans="1:17">
      <c r="A183" s="115" t="s">
        <v>1129</v>
      </c>
      <c r="B183" s="116"/>
      <c r="C183" s="156"/>
      <c r="D183" s="118" t="s">
        <v>847</v>
      </c>
      <c r="E183" s="118">
        <v>135</v>
      </c>
      <c r="F183" s="118" t="s">
        <v>839</v>
      </c>
      <c r="G183" s="131">
        <v>42826</v>
      </c>
      <c r="H183" s="61" t="s">
        <v>840</v>
      </c>
      <c r="I183" s="120">
        <v>550</v>
      </c>
      <c r="J183" s="129"/>
      <c r="K183" s="129"/>
      <c r="L183" s="122">
        <v>359020</v>
      </c>
      <c r="M183" s="123">
        <v>0.88</v>
      </c>
      <c r="N183" s="122">
        <v>315940</v>
      </c>
      <c r="O183" s="124"/>
      <c r="P183" s="125">
        <f t="shared" si="3"/>
        <v>653</v>
      </c>
      <c r="Q183" s="126" t="s">
        <v>1096</v>
      </c>
    </row>
    <row r="184" s="2" customFormat="1" ht="15.75" customHeight="1" spans="1:17">
      <c r="A184" s="115" t="s">
        <v>1130</v>
      </c>
      <c r="B184" s="116"/>
      <c r="C184" s="156"/>
      <c r="D184" s="118" t="s">
        <v>847</v>
      </c>
      <c r="E184" s="118">
        <v>136</v>
      </c>
      <c r="F184" s="118" t="s">
        <v>839</v>
      </c>
      <c r="G184" s="131">
        <v>42826</v>
      </c>
      <c r="H184" s="61" t="s">
        <v>840</v>
      </c>
      <c r="I184" s="120">
        <v>550</v>
      </c>
      <c r="J184" s="129"/>
      <c r="K184" s="129"/>
      <c r="L184" s="122">
        <v>359020</v>
      </c>
      <c r="M184" s="123">
        <v>0.88</v>
      </c>
      <c r="N184" s="122">
        <v>315940</v>
      </c>
      <c r="O184" s="124"/>
      <c r="P184" s="125">
        <f t="shared" si="3"/>
        <v>653</v>
      </c>
      <c r="Q184" s="126" t="s">
        <v>1096</v>
      </c>
    </row>
    <row r="185" s="75" customFormat="1" ht="15.75" customHeight="1" spans="1:17">
      <c r="A185" s="115" t="s">
        <v>1131</v>
      </c>
      <c r="B185" s="116"/>
      <c r="C185" s="156"/>
      <c r="D185" s="118" t="s">
        <v>847</v>
      </c>
      <c r="E185" s="118">
        <v>137</v>
      </c>
      <c r="F185" s="118" t="s">
        <v>839</v>
      </c>
      <c r="G185" s="131">
        <v>42826</v>
      </c>
      <c r="H185" s="61" t="s">
        <v>840</v>
      </c>
      <c r="I185" s="120">
        <v>550</v>
      </c>
      <c r="J185" s="129"/>
      <c r="K185" s="129"/>
      <c r="L185" s="122">
        <v>359020</v>
      </c>
      <c r="M185" s="123">
        <v>0.88</v>
      </c>
      <c r="N185" s="122">
        <v>315940</v>
      </c>
      <c r="O185" s="124"/>
      <c r="P185" s="125">
        <f t="shared" si="3"/>
        <v>653</v>
      </c>
      <c r="Q185" s="126" t="s">
        <v>1096</v>
      </c>
    </row>
    <row r="186" s="2" customFormat="1" ht="15.75" customHeight="1" spans="1:17">
      <c r="A186" s="115" t="s">
        <v>1132</v>
      </c>
      <c r="B186" s="116"/>
      <c r="C186" s="156"/>
      <c r="D186" s="118" t="s">
        <v>847</v>
      </c>
      <c r="E186" s="118">
        <v>138</v>
      </c>
      <c r="F186" s="118" t="s">
        <v>839</v>
      </c>
      <c r="G186" s="131">
        <v>42826</v>
      </c>
      <c r="H186" s="61" t="s">
        <v>840</v>
      </c>
      <c r="I186" s="120">
        <v>550</v>
      </c>
      <c r="J186" s="129"/>
      <c r="K186" s="129"/>
      <c r="L186" s="122">
        <v>359020</v>
      </c>
      <c r="M186" s="123">
        <v>0.88</v>
      </c>
      <c r="N186" s="122">
        <v>315940</v>
      </c>
      <c r="O186" s="124"/>
      <c r="P186" s="125">
        <f t="shared" si="3"/>
        <v>653</v>
      </c>
      <c r="Q186" s="126" t="s">
        <v>1096</v>
      </c>
    </row>
    <row r="187" s="2" customFormat="1" ht="15.75" customHeight="1" spans="1:17">
      <c r="A187" s="115" t="s">
        <v>1133</v>
      </c>
      <c r="B187" s="116"/>
      <c r="C187" s="156"/>
      <c r="D187" s="118" t="s">
        <v>837</v>
      </c>
      <c r="E187" s="130">
        <v>201</v>
      </c>
      <c r="F187" s="118" t="s">
        <v>839</v>
      </c>
      <c r="G187" s="131">
        <v>43374</v>
      </c>
      <c r="H187" s="61" t="s">
        <v>840</v>
      </c>
      <c r="I187" s="120">
        <v>300</v>
      </c>
      <c r="J187" s="129"/>
      <c r="K187" s="129"/>
      <c r="L187" s="122">
        <v>195830</v>
      </c>
      <c r="M187" s="123">
        <v>0.92</v>
      </c>
      <c r="N187" s="122">
        <v>180160</v>
      </c>
      <c r="O187" s="124"/>
      <c r="P187" s="125">
        <f t="shared" si="3"/>
        <v>653</v>
      </c>
      <c r="Q187" s="126" t="s">
        <v>1096</v>
      </c>
    </row>
    <row r="188" s="2" customFormat="1" ht="15.75" customHeight="1" spans="1:17">
      <c r="A188" s="115" t="s">
        <v>1134</v>
      </c>
      <c r="B188" s="116"/>
      <c r="C188" s="156"/>
      <c r="D188" s="118" t="s">
        <v>837</v>
      </c>
      <c r="E188" s="130">
        <v>202</v>
      </c>
      <c r="F188" s="118" t="s">
        <v>839</v>
      </c>
      <c r="G188" s="131">
        <v>43374</v>
      </c>
      <c r="H188" s="61" t="s">
        <v>840</v>
      </c>
      <c r="I188" s="120">
        <v>300</v>
      </c>
      <c r="J188" s="129"/>
      <c r="K188" s="129"/>
      <c r="L188" s="122">
        <v>195830</v>
      </c>
      <c r="M188" s="123">
        <v>0.92</v>
      </c>
      <c r="N188" s="122">
        <v>180160</v>
      </c>
      <c r="O188" s="124"/>
      <c r="P188" s="125">
        <f t="shared" si="3"/>
        <v>653</v>
      </c>
      <c r="Q188" s="126" t="s">
        <v>1096</v>
      </c>
    </row>
    <row r="189" s="2" customFormat="1" ht="15.75" customHeight="1" spans="1:17">
      <c r="A189" s="115" t="s">
        <v>1135</v>
      </c>
      <c r="B189" s="116"/>
      <c r="C189" s="156"/>
      <c r="D189" s="118" t="s">
        <v>837</v>
      </c>
      <c r="E189" s="130">
        <v>203</v>
      </c>
      <c r="F189" s="118" t="s">
        <v>839</v>
      </c>
      <c r="G189" s="131">
        <v>43374</v>
      </c>
      <c r="H189" s="61" t="s">
        <v>840</v>
      </c>
      <c r="I189" s="120">
        <v>300</v>
      </c>
      <c r="J189" s="129"/>
      <c r="K189" s="129"/>
      <c r="L189" s="122">
        <v>195830</v>
      </c>
      <c r="M189" s="123">
        <v>0.92</v>
      </c>
      <c r="N189" s="122">
        <v>180160</v>
      </c>
      <c r="O189" s="124"/>
      <c r="P189" s="125">
        <f t="shared" si="3"/>
        <v>653</v>
      </c>
      <c r="Q189" s="126" t="s">
        <v>1096</v>
      </c>
    </row>
    <row r="190" s="2" customFormat="1" ht="15.75" customHeight="1" spans="1:17">
      <c r="A190" s="115" t="s">
        <v>1136</v>
      </c>
      <c r="B190" s="116"/>
      <c r="C190" s="156"/>
      <c r="D190" s="118" t="s">
        <v>837</v>
      </c>
      <c r="E190" s="130">
        <v>204</v>
      </c>
      <c r="F190" s="118" t="s">
        <v>839</v>
      </c>
      <c r="G190" s="131">
        <v>43374</v>
      </c>
      <c r="H190" s="61" t="s">
        <v>840</v>
      </c>
      <c r="I190" s="120">
        <v>260</v>
      </c>
      <c r="J190" s="129"/>
      <c r="K190" s="129"/>
      <c r="L190" s="122">
        <v>169720</v>
      </c>
      <c r="M190" s="123">
        <v>0.92</v>
      </c>
      <c r="N190" s="122">
        <v>156140</v>
      </c>
      <c r="O190" s="124"/>
      <c r="P190" s="125">
        <f t="shared" si="3"/>
        <v>653</v>
      </c>
      <c r="Q190" s="126" t="s">
        <v>1096</v>
      </c>
    </row>
    <row r="191" s="2" customFormat="1" ht="15.75" customHeight="1" spans="1:17">
      <c r="A191" s="115" t="s">
        <v>1137</v>
      </c>
      <c r="B191" s="116"/>
      <c r="C191" s="156"/>
      <c r="D191" s="118" t="s">
        <v>837</v>
      </c>
      <c r="E191" s="130">
        <v>205</v>
      </c>
      <c r="F191" s="118" t="s">
        <v>839</v>
      </c>
      <c r="G191" s="131">
        <v>43374</v>
      </c>
      <c r="H191" s="61" t="s">
        <v>840</v>
      </c>
      <c r="I191" s="120">
        <v>260</v>
      </c>
      <c r="J191" s="129"/>
      <c r="K191" s="129"/>
      <c r="L191" s="122">
        <v>169720</v>
      </c>
      <c r="M191" s="123">
        <v>0.92</v>
      </c>
      <c r="N191" s="122">
        <v>156140</v>
      </c>
      <c r="O191" s="124"/>
      <c r="P191" s="125">
        <f t="shared" si="3"/>
        <v>653</v>
      </c>
      <c r="Q191" s="126" t="s">
        <v>1096</v>
      </c>
    </row>
    <row r="192" s="2" customFormat="1" ht="15.75" customHeight="1" spans="1:17">
      <c r="A192" s="115" t="s">
        <v>1138</v>
      </c>
      <c r="B192" s="116"/>
      <c r="C192" s="156"/>
      <c r="D192" s="118" t="s">
        <v>837</v>
      </c>
      <c r="E192" s="130">
        <v>206</v>
      </c>
      <c r="F192" s="118" t="s">
        <v>839</v>
      </c>
      <c r="G192" s="131">
        <v>43374</v>
      </c>
      <c r="H192" s="61" t="s">
        <v>840</v>
      </c>
      <c r="I192" s="120">
        <v>260</v>
      </c>
      <c r="J192" s="129"/>
      <c r="K192" s="129"/>
      <c r="L192" s="122">
        <v>169720</v>
      </c>
      <c r="M192" s="123">
        <v>0.92</v>
      </c>
      <c r="N192" s="122">
        <v>156140</v>
      </c>
      <c r="O192" s="124"/>
      <c r="P192" s="125">
        <f t="shared" si="3"/>
        <v>653</v>
      </c>
      <c r="Q192" s="126" t="s">
        <v>1096</v>
      </c>
    </row>
    <row r="193" s="2" customFormat="1" ht="15.75" customHeight="1" spans="1:17">
      <c r="A193" s="115" t="s">
        <v>1139</v>
      </c>
      <c r="B193" s="116"/>
      <c r="C193" s="156"/>
      <c r="D193" s="118" t="s">
        <v>837</v>
      </c>
      <c r="E193" s="130">
        <v>207</v>
      </c>
      <c r="F193" s="118" t="s">
        <v>839</v>
      </c>
      <c r="G193" s="131">
        <v>43374</v>
      </c>
      <c r="H193" s="61" t="s">
        <v>840</v>
      </c>
      <c r="I193" s="120">
        <v>260</v>
      </c>
      <c r="J193" s="129"/>
      <c r="K193" s="129"/>
      <c r="L193" s="122">
        <v>169720</v>
      </c>
      <c r="M193" s="123">
        <v>0.92</v>
      </c>
      <c r="N193" s="122">
        <v>156140</v>
      </c>
      <c r="O193" s="124"/>
      <c r="P193" s="125">
        <f t="shared" si="3"/>
        <v>653</v>
      </c>
      <c r="Q193" s="126" t="s">
        <v>1096</v>
      </c>
    </row>
    <row r="194" s="2" customFormat="1" ht="15.75" customHeight="1" spans="1:17">
      <c r="A194" s="115" t="s">
        <v>1140</v>
      </c>
      <c r="B194" s="116"/>
      <c r="C194" s="156"/>
      <c r="D194" s="118" t="s">
        <v>837</v>
      </c>
      <c r="E194" s="130">
        <v>208</v>
      </c>
      <c r="F194" s="118" t="s">
        <v>839</v>
      </c>
      <c r="G194" s="131">
        <v>43374</v>
      </c>
      <c r="H194" s="61" t="s">
        <v>840</v>
      </c>
      <c r="I194" s="120">
        <v>260</v>
      </c>
      <c r="J194" s="129"/>
      <c r="K194" s="129"/>
      <c r="L194" s="122">
        <v>169720</v>
      </c>
      <c r="M194" s="123">
        <v>0.92</v>
      </c>
      <c r="N194" s="122">
        <v>156140</v>
      </c>
      <c r="O194" s="124"/>
      <c r="P194" s="125">
        <f t="shared" si="3"/>
        <v>653</v>
      </c>
      <c r="Q194" s="126" t="s">
        <v>1096</v>
      </c>
    </row>
    <row r="195" s="2" customFormat="1" ht="15.75" customHeight="1" spans="1:17">
      <c r="A195" s="115" t="s">
        <v>1141</v>
      </c>
      <c r="B195" s="116"/>
      <c r="C195" s="156"/>
      <c r="D195" s="118" t="s">
        <v>837</v>
      </c>
      <c r="E195" s="130">
        <v>109</v>
      </c>
      <c r="F195" s="118" t="s">
        <v>839</v>
      </c>
      <c r="G195" s="131">
        <v>43374</v>
      </c>
      <c r="H195" s="61" t="s">
        <v>840</v>
      </c>
      <c r="I195" s="120">
        <v>260</v>
      </c>
      <c r="J195" s="129"/>
      <c r="K195" s="129"/>
      <c r="L195" s="122">
        <v>169720</v>
      </c>
      <c r="M195" s="123">
        <v>0.92</v>
      </c>
      <c r="N195" s="122">
        <v>156140</v>
      </c>
      <c r="O195" s="124"/>
      <c r="P195" s="125">
        <f t="shared" si="3"/>
        <v>653</v>
      </c>
      <c r="Q195" s="126" t="s">
        <v>1096</v>
      </c>
    </row>
    <row r="196" s="2" customFormat="1" ht="15.75" customHeight="1" spans="1:17">
      <c r="A196" s="115" t="s">
        <v>1142</v>
      </c>
      <c r="B196" s="116"/>
      <c r="C196" s="156"/>
      <c r="D196" s="130" t="s">
        <v>847</v>
      </c>
      <c r="E196" s="130">
        <v>209</v>
      </c>
      <c r="F196" s="118" t="s">
        <v>839</v>
      </c>
      <c r="G196" s="131">
        <v>43374</v>
      </c>
      <c r="H196" s="61" t="s">
        <v>840</v>
      </c>
      <c r="I196" s="120">
        <v>240</v>
      </c>
      <c r="J196" s="129"/>
      <c r="K196" s="129"/>
      <c r="L196" s="122">
        <v>156670</v>
      </c>
      <c r="M196" s="123">
        <v>0.92</v>
      </c>
      <c r="N196" s="122">
        <v>144140</v>
      </c>
      <c r="O196" s="124"/>
      <c r="P196" s="125">
        <f t="shared" si="3"/>
        <v>653</v>
      </c>
      <c r="Q196" s="126" t="s">
        <v>1096</v>
      </c>
    </row>
    <row r="197" s="2" customFormat="1" ht="15.75" customHeight="1" spans="1:17">
      <c r="A197" s="115" t="s">
        <v>1143</v>
      </c>
      <c r="B197" s="116"/>
      <c r="C197" s="156"/>
      <c r="D197" s="130" t="s">
        <v>847</v>
      </c>
      <c r="E197" s="130">
        <v>210</v>
      </c>
      <c r="F197" s="118" t="s">
        <v>839</v>
      </c>
      <c r="G197" s="131">
        <v>43374</v>
      </c>
      <c r="H197" s="61" t="s">
        <v>840</v>
      </c>
      <c r="I197" s="120">
        <v>240</v>
      </c>
      <c r="J197" s="129"/>
      <c r="K197" s="129"/>
      <c r="L197" s="122">
        <v>156670</v>
      </c>
      <c r="M197" s="123">
        <v>0.92</v>
      </c>
      <c r="N197" s="122">
        <v>144140</v>
      </c>
      <c r="O197" s="124"/>
      <c r="P197" s="125">
        <f t="shared" si="3"/>
        <v>653</v>
      </c>
      <c r="Q197" s="126" t="s">
        <v>1096</v>
      </c>
    </row>
    <row r="198" s="2" customFormat="1" ht="15.75" customHeight="1" spans="1:17">
      <c r="A198" s="115" t="s">
        <v>1144</v>
      </c>
      <c r="B198" s="116"/>
      <c r="C198" s="156"/>
      <c r="D198" s="130" t="s">
        <v>847</v>
      </c>
      <c r="E198" s="130">
        <v>211</v>
      </c>
      <c r="F198" s="118" t="s">
        <v>839</v>
      </c>
      <c r="G198" s="131">
        <v>43374</v>
      </c>
      <c r="H198" s="61" t="s">
        <v>840</v>
      </c>
      <c r="I198" s="120">
        <v>240</v>
      </c>
      <c r="J198" s="129"/>
      <c r="K198" s="129"/>
      <c r="L198" s="122">
        <v>156670</v>
      </c>
      <c r="M198" s="123">
        <v>0.92</v>
      </c>
      <c r="N198" s="122">
        <v>144140</v>
      </c>
      <c r="O198" s="124"/>
      <c r="P198" s="125">
        <f t="shared" si="3"/>
        <v>653</v>
      </c>
      <c r="Q198" s="126" t="s">
        <v>1096</v>
      </c>
    </row>
    <row r="199" s="2" customFormat="1" ht="15.75" customHeight="1" spans="1:17">
      <c r="A199" s="115" t="s">
        <v>1145</v>
      </c>
      <c r="B199" s="116"/>
      <c r="C199" s="156"/>
      <c r="D199" s="130" t="s">
        <v>847</v>
      </c>
      <c r="E199" s="130">
        <v>212</v>
      </c>
      <c r="F199" s="118" t="s">
        <v>839</v>
      </c>
      <c r="G199" s="131">
        <v>43374</v>
      </c>
      <c r="H199" s="61" t="s">
        <v>840</v>
      </c>
      <c r="I199" s="120">
        <v>240</v>
      </c>
      <c r="J199" s="129"/>
      <c r="K199" s="129"/>
      <c r="L199" s="122">
        <v>156670</v>
      </c>
      <c r="M199" s="123">
        <v>0.92</v>
      </c>
      <c r="N199" s="122">
        <v>144140</v>
      </c>
      <c r="O199" s="124"/>
      <c r="P199" s="125">
        <f t="shared" si="3"/>
        <v>653</v>
      </c>
      <c r="Q199" s="126" t="s">
        <v>1096</v>
      </c>
    </row>
    <row r="200" s="75" customFormat="1" ht="15.75" customHeight="1" spans="1:17">
      <c r="A200" s="115" t="s">
        <v>1146</v>
      </c>
      <c r="B200" s="116"/>
      <c r="C200" s="156"/>
      <c r="D200" s="130" t="s">
        <v>847</v>
      </c>
      <c r="E200" s="130">
        <v>213</v>
      </c>
      <c r="F200" s="118" t="s">
        <v>839</v>
      </c>
      <c r="G200" s="131">
        <v>43374</v>
      </c>
      <c r="H200" s="61" t="s">
        <v>840</v>
      </c>
      <c r="I200" s="120">
        <v>240</v>
      </c>
      <c r="J200" s="129"/>
      <c r="K200" s="129"/>
      <c r="L200" s="122">
        <v>156670</v>
      </c>
      <c r="M200" s="123">
        <v>0.92</v>
      </c>
      <c r="N200" s="122">
        <v>144140</v>
      </c>
      <c r="O200" s="124"/>
      <c r="P200" s="125">
        <f t="shared" si="3"/>
        <v>653</v>
      </c>
      <c r="Q200" s="126" t="s">
        <v>1096</v>
      </c>
    </row>
    <row r="201" s="2" customFormat="1" ht="15.75" customHeight="1" spans="1:17">
      <c r="A201" s="115" t="s">
        <v>1147</v>
      </c>
      <c r="B201" s="116"/>
      <c r="C201" s="156"/>
      <c r="D201" s="130" t="s">
        <v>847</v>
      </c>
      <c r="E201" s="130">
        <v>214</v>
      </c>
      <c r="F201" s="118" t="s">
        <v>839</v>
      </c>
      <c r="G201" s="131">
        <v>43374</v>
      </c>
      <c r="H201" s="61" t="s">
        <v>840</v>
      </c>
      <c r="I201" s="120">
        <v>240</v>
      </c>
      <c r="J201" s="129"/>
      <c r="K201" s="129"/>
      <c r="L201" s="122">
        <v>156670</v>
      </c>
      <c r="M201" s="123">
        <v>0.92</v>
      </c>
      <c r="N201" s="122">
        <v>144140</v>
      </c>
      <c r="O201" s="124"/>
      <c r="P201" s="125">
        <f t="shared" si="3"/>
        <v>653</v>
      </c>
      <c r="Q201" s="126" t="s">
        <v>1096</v>
      </c>
    </row>
    <row r="202" s="2" customFormat="1" ht="15.75" customHeight="1" spans="1:17">
      <c r="A202" s="115" t="s">
        <v>1148</v>
      </c>
      <c r="B202" s="116"/>
      <c r="C202" s="156"/>
      <c r="D202" s="130" t="s">
        <v>847</v>
      </c>
      <c r="E202" s="130">
        <v>215</v>
      </c>
      <c r="F202" s="118" t="s">
        <v>839</v>
      </c>
      <c r="G202" s="131">
        <v>43374</v>
      </c>
      <c r="H202" s="61" t="s">
        <v>840</v>
      </c>
      <c r="I202" s="120">
        <v>240</v>
      </c>
      <c r="J202" s="129"/>
      <c r="K202" s="129"/>
      <c r="L202" s="122">
        <v>156670</v>
      </c>
      <c r="M202" s="123">
        <v>0.92</v>
      </c>
      <c r="N202" s="122">
        <v>144140</v>
      </c>
      <c r="O202" s="124"/>
      <c r="P202" s="125">
        <f t="shared" si="3"/>
        <v>653</v>
      </c>
      <c r="Q202" s="126" t="s">
        <v>1096</v>
      </c>
    </row>
    <row r="203" s="2" customFormat="1" ht="15.75" customHeight="1" spans="1:17">
      <c r="A203" s="115" t="s">
        <v>1149</v>
      </c>
      <c r="B203" s="116"/>
      <c r="C203" s="156"/>
      <c r="D203" s="130" t="s">
        <v>847</v>
      </c>
      <c r="E203" s="130">
        <v>216</v>
      </c>
      <c r="F203" s="118" t="s">
        <v>839</v>
      </c>
      <c r="G203" s="131">
        <v>43374</v>
      </c>
      <c r="H203" s="61" t="s">
        <v>840</v>
      </c>
      <c r="I203" s="120">
        <v>240</v>
      </c>
      <c r="J203" s="129"/>
      <c r="K203" s="129"/>
      <c r="L203" s="122">
        <v>156670</v>
      </c>
      <c r="M203" s="123">
        <v>0.92</v>
      </c>
      <c r="N203" s="122">
        <v>144140</v>
      </c>
      <c r="O203" s="124"/>
      <c r="P203" s="125">
        <f t="shared" si="3"/>
        <v>653</v>
      </c>
      <c r="Q203" s="126" t="s">
        <v>1096</v>
      </c>
    </row>
    <row r="204" s="2" customFormat="1" ht="15.75" customHeight="1" spans="1:17">
      <c r="A204" s="115" t="s">
        <v>1150</v>
      </c>
      <c r="B204" s="116"/>
      <c r="C204" s="156"/>
      <c r="D204" s="130" t="s">
        <v>847</v>
      </c>
      <c r="E204" s="130">
        <v>217</v>
      </c>
      <c r="F204" s="118" t="s">
        <v>839</v>
      </c>
      <c r="G204" s="131">
        <v>43374</v>
      </c>
      <c r="H204" s="61" t="s">
        <v>840</v>
      </c>
      <c r="I204" s="120">
        <v>240</v>
      </c>
      <c r="J204" s="129"/>
      <c r="K204" s="129"/>
      <c r="L204" s="122">
        <v>156670</v>
      </c>
      <c r="M204" s="123">
        <v>0.92</v>
      </c>
      <c r="N204" s="122">
        <v>144140</v>
      </c>
      <c r="O204" s="124"/>
      <c r="P204" s="125">
        <f t="shared" si="3"/>
        <v>653</v>
      </c>
      <c r="Q204" s="126" t="s">
        <v>1096</v>
      </c>
    </row>
    <row r="205" s="2" customFormat="1" ht="15.75" customHeight="1" spans="1:17">
      <c r="A205" s="115" t="s">
        <v>1151</v>
      </c>
      <c r="B205" s="116"/>
      <c r="C205" s="156"/>
      <c r="D205" s="130" t="s">
        <v>847</v>
      </c>
      <c r="E205" s="130">
        <v>218</v>
      </c>
      <c r="F205" s="118" t="s">
        <v>839</v>
      </c>
      <c r="G205" s="131">
        <v>43374</v>
      </c>
      <c r="H205" s="61" t="s">
        <v>840</v>
      </c>
      <c r="I205" s="120">
        <v>240</v>
      </c>
      <c r="J205" s="129"/>
      <c r="K205" s="129"/>
      <c r="L205" s="122">
        <v>156670</v>
      </c>
      <c r="M205" s="123">
        <v>0.92</v>
      </c>
      <c r="N205" s="122">
        <v>144140</v>
      </c>
      <c r="O205" s="124"/>
      <c r="P205" s="125">
        <f t="shared" si="3"/>
        <v>653</v>
      </c>
      <c r="Q205" s="126" t="s">
        <v>1096</v>
      </c>
    </row>
    <row r="206" s="2" customFormat="1" ht="15.75" customHeight="1" spans="1:17">
      <c r="A206" s="115" t="s">
        <v>1152</v>
      </c>
      <c r="B206" s="116"/>
      <c r="C206" s="156"/>
      <c r="D206" s="130" t="s">
        <v>847</v>
      </c>
      <c r="E206" s="130">
        <v>219</v>
      </c>
      <c r="F206" s="118" t="s">
        <v>839</v>
      </c>
      <c r="G206" s="131">
        <v>43374</v>
      </c>
      <c r="H206" s="61" t="s">
        <v>840</v>
      </c>
      <c r="I206" s="120">
        <v>240</v>
      </c>
      <c r="J206" s="129"/>
      <c r="K206" s="129"/>
      <c r="L206" s="122">
        <v>156670</v>
      </c>
      <c r="M206" s="123">
        <v>0.92</v>
      </c>
      <c r="N206" s="122">
        <v>144140</v>
      </c>
      <c r="O206" s="124"/>
      <c r="P206" s="125">
        <f t="shared" si="3"/>
        <v>653</v>
      </c>
      <c r="Q206" s="126" t="s">
        <v>1096</v>
      </c>
    </row>
    <row r="207" s="2" customFormat="1" ht="15.75" customHeight="1" spans="1:17">
      <c r="A207" s="115" t="s">
        <v>1153</v>
      </c>
      <c r="B207" s="116"/>
      <c r="C207" s="156"/>
      <c r="D207" s="130" t="s">
        <v>847</v>
      </c>
      <c r="E207" s="130">
        <v>220</v>
      </c>
      <c r="F207" s="118" t="s">
        <v>839</v>
      </c>
      <c r="G207" s="131">
        <v>43374</v>
      </c>
      <c r="H207" s="61" t="s">
        <v>840</v>
      </c>
      <c r="I207" s="120">
        <v>240</v>
      </c>
      <c r="J207" s="129"/>
      <c r="K207" s="129"/>
      <c r="L207" s="122">
        <v>156670</v>
      </c>
      <c r="M207" s="123">
        <v>0.92</v>
      </c>
      <c r="N207" s="122">
        <v>144140</v>
      </c>
      <c r="O207" s="124"/>
      <c r="P207" s="125">
        <f t="shared" si="3"/>
        <v>653</v>
      </c>
      <c r="Q207" s="126" t="s">
        <v>1096</v>
      </c>
    </row>
    <row r="208" s="2" customFormat="1" ht="15.75" customHeight="1" spans="1:17">
      <c r="A208" s="115" t="s">
        <v>1154</v>
      </c>
      <c r="B208" s="116"/>
      <c r="C208" s="156"/>
      <c r="D208" s="118" t="s">
        <v>837</v>
      </c>
      <c r="E208" s="130">
        <v>301</v>
      </c>
      <c r="F208" s="118" t="s">
        <v>839</v>
      </c>
      <c r="G208" s="131">
        <v>43040</v>
      </c>
      <c r="H208" s="61" t="s">
        <v>840</v>
      </c>
      <c r="I208" s="120">
        <v>320</v>
      </c>
      <c r="J208" s="129"/>
      <c r="K208" s="129"/>
      <c r="L208" s="122">
        <v>208890</v>
      </c>
      <c r="M208" s="123">
        <v>0.9</v>
      </c>
      <c r="N208" s="122">
        <v>188000</v>
      </c>
      <c r="O208" s="124"/>
      <c r="P208" s="125">
        <f t="shared" si="3"/>
        <v>653</v>
      </c>
      <c r="Q208" s="126" t="s">
        <v>1096</v>
      </c>
    </row>
    <row r="209" s="3" customFormat="1" ht="15.75" customHeight="1" spans="1:17">
      <c r="A209" s="115" t="s">
        <v>1155</v>
      </c>
      <c r="B209" s="116"/>
      <c r="C209" s="156"/>
      <c r="D209" s="118" t="s">
        <v>837</v>
      </c>
      <c r="E209" s="130">
        <v>302</v>
      </c>
      <c r="F209" s="118" t="s">
        <v>839</v>
      </c>
      <c r="G209" s="131">
        <v>43040</v>
      </c>
      <c r="H209" s="61" t="s">
        <v>840</v>
      </c>
      <c r="I209" s="120">
        <v>320</v>
      </c>
      <c r="J209" s="129"/>
      <c r="K209" s="129"/>
      <c r="L209" s="122">
        <v>208890</v>
      </c>
      <c r="M209" s="123">
        <v>0.9</v>
      </c>
      <c r="N209" s="122">
        <v>188000</v>
      </c>
      <c r="O209" s="124"/>
      <c r="P209" s="125">
        <f t="shared" si="3"/>
        <v>653</v>
      </c>
      <c r="Q209" s="126" t="s">
        <v>1096</v>
      </c>
    </row>
    <row r="210" s="3" customFormat="1" ht="15.75" customHeight="1" spans="1:17">
      <c r="A210" s="115" t="s">
        <v>1156</v>
      </c>
      <c r="B210" s="116"/>
      <c r="C210" s="156"/>
      <c r="D210" s="118" t="s">
        <v>837</v>
      </c>
      <c r="E210" s="130">
        <v>303</v>
      </c>
      <c r="F210" s="118" t="s">
        <v>839</v>
      </c>
      <c r="G210" s="131">
        <v>43040</v>
      </c>
      <c r="H210" s="61" t="s">
        <v>840</v>
      </c>
      <c r="I210" s="120">
        <v>320</v>
      </c>
      <c r="J210" s="129"/>
      <c r="K210" s="129"/>
      <c r="L210" s="122">
        <v>208890</v>
      </c>
      <c r="M210" s="123">
        <v>0.9</v>
      </c>
      <c r="N210" s="122">
        <v>188000</v>
      </c>
      <c r="O210" s="124"/>
      <c r="P210" s="125">
        <f t="shared" si="3"/>
        <v>653</v>
      </c>
      <c r="Q210" s="126" t="s">
        <v>1096</v>
      </c>
    </row>
    <row r="211" s="3" customFormat="1" ht="15.75" customHeight="1" spans="1:17">
      <c r="A211" s="115" t="s">
        <v>1157</v>
      </c>
      <c r="B211" s="116"/>
      <c r="C211" s="156"/>
      <c r="D211" s="118" t="s">
        <v>837</v>
      </c>
      <c r="E211" s="130">
        <v>304</v>
      </c>
      <c r="F211" s="118" t="s">
        <v>839</v>
      </c>
      <c r="G211" s="131">
        <v>43040</v>
      </c>
      <c r="H211" s="61" t="s">
        <v>840</v>
      </c>
      <c r="I211" s="120">
        <v>320</v>
      </c>
      <c r="J211" s="129"/>
      <c r="K211" s="129"/>
      <c r="L211" s="122">
        <v>208890</v>
      </c>
      <c r="M211" s="123">
        <v>0.9</v>
      </c>
      <c r="N211" s="122">
        <v>188000</v>
      </c>
      <c r="O211" s="124"/>
      <c r="P211" s="125">
        <f t="shared" si="3"/>
        <v>653</v>
      </c>
      <c r="Q211" s="126" t="s">
        <v>1096</v>
      </c>
    </row>
    <row r="212" s="3" customFormat="1" ht="15.75" customHeight="1" spans="1:17">
      <c r="A212" s="115" t="s">
        <v>1158</v>
      </c>
      <c r="B212" s="116"/>
      <c r="C212" s="156"/>
      <c r="D212" s="118" t="s">
        <v>837</v>
      </c>
      <c r="E212" s="130">
        <v>305</v>
      </c>
      <c r="F212" s="118" t="s">
        <v>839</v>
      </c>
      <c r="G212" s="131">
        <v>43040</v>
      </c>
      <c r="H212" s="61" t="s">
        <v>840</v>
      </c>
      <c r="I212" s="120">
        <v>320</v>
      </c>
      <c r="J212" s="129"/>
      <c r="K212" s="129"/>
      <c r="L212" s="122">
        <v>208890</v>
      </c>
      <c r="M212" s="123">
        <v>0.9</v>
      </c>
      <c r="N212" s="122">
        <v>188000</v>
      </c>
      <c r="O212" s="124"/>
      <c r="P212" s="125">
        <f t="shared" si="3"/>
        <v>653</v>
      </c>
      <c r="Q212" s="126" t="s">
        <v>1096</v>
      </c>
    </row>
    <row r="213" s="3" customFormat="1" ht="15.75" customHeight="1" spans="1:17">
      <c r="A213" s="115" t="s">
        <v>1159</v>
      </c>
      <c r="B213" s="116"/>
      <c r="C213" s="156"/>
      <c r="D213" s="118" t="s">
        <v>837</v>
      </c>
      <c r="E213" s="130">
        <v>306</v>
      </c>
      <c r="F213" s="118" t="s">
        <v>839</v>
      </c>
      <c r="G213" s="131">
        <v>43040</v>
      </c>
      <c r="H213" s="61" t="s">
        <v>840</v>
      </c>
      <c r="I213" s="120">
        <v>320</v>
      </c>
      <c r="J213" s="129"/>
      <c r="K213" s="129"/>
      <c r="L213" s="122">
        <v>208890</v>
      </c>
      <c r="M213" s="123">
        <v>0.9</v>
      </c>
      <c r="N213" s="122">
        <v>188000</v>
      </c>
      <c r="O213" s="124"/>
      <c r="P213" s="125">
        <f t="shared" si="3"/>
        <v>653</v>
      </c>
      <c r="Q213" s="126" t="s">
        <v>1096</v>
      </c>
    </row>
    <row r="214" s="3" customFormat="1" ht="15.75" customHeight="1" spans="1:17">
      <c r="A214" s="115" t="s">
        <v>1160</v>
      </c>
      <c r="B214" s="116"/>
      <c r="C214" s="156"/>
      <c r="D214" s="118" t="s">
        <v>837</v>
      </c>
      <c r="E214" s="130">
        <v>307</v>
      </c>
      <c r="F214" s="118" t="s">
        <v>839</v>
      </c>
      <c r="G214" s="131">
        <v>43040</v>
      </c>
      <c r="H214" s="61" t="s">
        <v>840</v>
      </c>
      <c r="I214" s="120">
        <v>320</v>
      </c>
      <c r="J214" s="129"/>
      <c r="K214" s="129"/>
      <c r="L214" s="122">
        <v>208890</v>
      </c>
      <c r="M214" s="123">
        <v>0.9</v>
      </c>
      <c r="N214" s="122">
        <v>188000</v>
      </c>
      <c r="O214" s="124"/>
      <c r="P214" s="125">
        <f t="shared" ref="P214:P277" si="4">L214/I214</f>
        <v>653</v>
      </c>
      <c r="Q214" s="126" t="s">
        <v>1096</v>
      </c>
    </row>
    <row r="215" s="78" customFormat="1" ht="15.75" customHeight="1" spans="1:17">
      <c r="A215" s="115" t="s">
        <v>1161</v>
      </c>
      <c r="B215" s="116"/>
      <c r="C215" s="156"/>
      <c r="D215" s="118" t="s">
        <v>837</v>
      </c>
      <c r="E215" s="130">
        <v>308</v>
      </c>
      <c r="F215" s="118" t="s">
        <v>839</v>
      </c>
      <c r="G215" s="131">
        <v>43040</v>
      </c>
      <c r="H215" s="61" t="s">
        <v>840</v>
      </c>
      <c r="I215" s="120">
        <v>320</v>
      </c>
      <c r="J215" s="129"/>
      <c r="K215" s="129"/>
      <c r="L215" s="122">
        <v>208890</v>
      </c>
      <c r="M215" s="123">
        <v>0.9</v>
      </c>
      <c r="N215" s="122">
        <v>188000</v>
      </c>
      <c r="O215" s="124"/>
      <c r="P215" s="125">
        <f t="shared" si="4"/>
        <v>653</v>
      </c>
      <c r="Q215" s="126" t="s">
        <v>1096</v>
      </c>
    </row>
    <row r="216" s="3" customFormat="1" ht="15.75" customHeight="1" spans="1:17">
      <c r="A216" s="115" t="s">
        <v>1162</v>
      </c>
      <c r="B216" s="116"/>
      <c r="C216" s="156"/>
      <c r="D216" s="118" t="s">
        <v>837</v>
      </c>
      <c r="E216" s="130">
        <v>309</v>
      </c>
      <c r="F216" s="118" t="s">
        <v>839</v>
      </c>
      <c r="G216" s="131">
        <v>43040</v>
      </c>
      <c r="H216" s="61" t="s">
        <v>840</v>
      </c>
      <c r="I216" s="120">
        <v>320</v>
      </c>
      <c r="J216" s="129"/>
      <c r="K216" s="129"/>
      <c r="L216" s="122">
        <v>208890</v>
      </c>
      <c r="M216" s="123">
        <v>0.9</v>
      </c>
      <c r="N216" s="122">
        <v>188000</v>
      </c>
      <c r="O216" s="124"/>
      <c r="P216" s="125">
        <f t="shared" si="4"/>
        <v>653</v>
      </c>
      <c r="Q216" s="126" t="s">
        <v>1096</v>
      </c>
    </row>
    <row r="217" s="2" customFormat="1" ht="15.75" customHeight="1" spans="1:17">
      <c r="A217" s="115" t="s">
        <v>1163</v>
      </c>
      <c r="B217" s="116"/>
      <c r="C217" s="156"/>
      <c r="D217" s="118" t="s">
        <v>837</v>
      </c>
      <c r="E217" s="130">
        <v>310</v>
      </c>
      <c r="F217" s="118" t="s">
        <v>839</v>
      </c>
      <c r="G217" s="131">
        <v>43040</v>
      </c>
      <c r="H217" s="61" t="s">
        <v>840</v>
      </c>
      <c r="I217" s="120">
        <v>320</v>
      </c>
      <c r="J217" s="129"/>
      <c r="K217" s="129"/>
      <c r="L217" s="122">
        <v>208890</v>
      </c>
      <c r="M217" s="123">
        <v>0.9</v>
      </c>
      <c r="N217" s="122">
        <v>188000</v>
      </c>
      <c r="O217" s="124"/>
      <c r="P217" s="125">
        <f t="shared" si="4"/>
        <v>653</v>
      </c>
      <c r="Q217" s="126" t="s">
        <v>1096</v>
      </c>
    </row>
    <row r="218" s="2" customFormat="1" ht="15.75" customHeight="1" spans="1:17">
      <c r="A218" s="115" t="s">
        <v>1164</v>
      </c>
      <c r="B218" s="116"/>
      <c r="C218" s="156"/>
      <c r="D218" s="118" t="s">
        <v>837</v>
      </c>
      <c r="E218" s="130">
        <v>311</v>
      </c>
      <c r="F218" s="118" t="s">
        <v>839</v>
      </c>
      <c r="G218" s="131">
        <v>43040</v>
      </c>
      <c r="H218" s="61" t="s">
        <v>840</v>
      </c>
      <c r="I218" s="120">
        <v>320</v>
      </c>
      <c r="J218" s="129"/>
      <c r="K218" s="129"/>
      <c r="L218" s="122">
        <v>208890</v>
      </c>
      <c r="M218" s="123">
        <v>0.9</v>
      </c>
      <c r="N218" s="122">
        <v>188000</v>
      </c>
      <c r="O218" s="124"/>
      <c r="P218" s="125">
        <f t="shared" si="4"/>
        <v>653</v>
      </c>
      <c r="Q218" s="126" t="s">
        <v>1096</v>
      </c>
    </row>
    <row r="219" s="2" customFormat="1" ht="15.75" customHeight="1" spans="1:17">
      <c r="A219" s="115" t="s">
        <v>1165</v>
      </c>
      <c r="B219" s="116"/>
      <c r="C219" s="156"/>
      <c r="D219" s="118" t="s">
        <v>837</v>
      </c>
      <c r="E219" s="130">
        <v>312</v>
      </c>
      <c r="F219" s="118" t="s">
        <v>839</v>
      </c>
      <c r="G219" s="131">
        <v>43040</v>
      </c>
      <c r="H219" s="61" t="s">
        <v>840</v>
      </c>
      <c r="I219" s="120">
        <v>320</v>
      </c>
      <c r="J219" s="129"/>
      <c r="K219" s="129"/>
      <c r="L219" s="122">
        <v>208890</v>
      </c>
      <c r="M219" s="123">
        <v>0.9</v>
      </c>
      <c r="N219" s="122">
        <v>188000</v>
      </c>
      <c r="O219" s="124"/>
      <c r="P219" s="125">
        <f t="shared" si="4"/>
        <v>653</v>
      </c>
      <c r="Q219" s="126" t="s">
        <v>1096</v>
      </c>
    </row>
    <row r="220" s="2" customFormat="1" ht="15.75" customHeight="1" spans="1:17">
      <c r="A220" s="115" t="s">
        <v>1166</v>
      </c>
      <c r="B220" s="116"/>
      <c r="C220" s="156"/>
      <c r="D220" s="118" t="s">
        <v>837</v>
      </c>
      <c r="E220" s="130">
        <v>313</v>
      </c>
      <c r="F220" s="118" t="s">
        <v>839</v>
      </c>
      <c r="G220" s="131">
        <v>43040</v>
      </c>
      <c r="H220" s="61" t="s">
        <v>840</v>
      </c>
      <c r="I220" s="120">
        <v>320</v>
      </c>
      <c r="J220" s="129"/>
      <c r="K220" s="129"/>
      <c r="L220" s="122">
        <v>208890</v>
      </c>
      <c r="M220" s="123">
        <v>0.9</v>
      </c>
      <c r="N220" s="122">
        <v>188000</v>
      </c>
      <c r="O220" s="124"/>
      <c r="P220" s="125">
        <f t="shared" si="4"/>
        <v>653</v>
      </c>
      <c r="Q220" s="126" t="s">
        <v>1096</v>
      </c>
    </row>
    <row r="221" s="2" customFormat="1" ht="15.75" customHeight="1" spans="1:17">
      <c r="A221" s="115" t="s">
        <v>1167</v>
      </c>
      <c r="B221" s="116"/>
      <c r="C221" s="156"/>
      <c r="D221" s="118" t="s">
        <v>837</v>
      </c>
      <c r="E221" s="130">
        <v>314</v>
      </c>
      <c r="F221" s="118" t="s">
        <v>839</v>
      </c>
      <c r="G221" s="131">
        <v>43040</v>
      </c>
      <c r="H221" s="61" t="s">
        <v>840</v>
      </c>
      <c r="I221" s="120">
        <v>320</v>
      </c>
      <c r="J221" s="129"/>
      <c r="K221" s="129"/>
      <c r="L221" s="122">
        <v>208890</v>
      </c>
      <c r="M221" s="123">
        <v>0.9</v>
      </c>
      <c r="N221" s="122">
        <v>188000</v>
      </c>
      <c r="O221" s="124"/>
      <c r="P221" s="125">
        <f t="shared" si="4"/>
        <v>653</v>
      </c>
      <c r="Q221" s="126" t="s">
        <v>1096</v>
      </c>
    </row>
    <row r="222" s="2" customFormat="1" ht="15.75" customHeight="1" spans="1:17">
      <c r="A222" s="115" t="s">
        <v>1168</v>
      </c>
      <c r="B222" s="116"/>
      <c r="C222" s="156"/>
      <c r="D222" s="118" t="s">
        <v>837</v>
      </c>
      <c r="E222" s="130">
        <v>315</v>
      </c>
      <c r="F222" s="118" t="s">
        <v>839</v>
      </c>
      <c r="G222" s="131">
        <v>43040</v>
      </c>
      <c r="H222" s="61" t="s">
        <v>840</v>
      </c>
      <c r="I222" s="120">
        <v>320</v>
      </c>
      <c r="J222" s="129"/>
      <c r="K222" s="129"/>
      <c r="L222" s="122">
        <v>208890</v>
      </c>
      <c r="M222" s="123">
        <v>0.9</v>
      </c>
      <c r="N222" s="122">
        <v>188000</v>
      </c>
      <c r="O222" s="124"/>
      <c r="P222" s="125">
        <f t="shared" si="4"/>
        <v>653</v>
      </c>
      <c r="Q222" s="126" t="s">
        <v>1096</v>
      </c>
    </row>
    <row r="223" s="2" customFormat="1" ht="15.75" customHeight="1" spans="1:17">
      <c r="A223" s="115" t="s">
        <v>1169</v>
      </c>
      <c r="B223" s="116"/>
      <c r="C223" s="156"/>
      <c r="D223" s="118" t="s">
        <v>837</v>
      </c>
      <c r="E223" s="130">
        <v>316</v>
      </c>
      <c r="F223" s="118" t="s">
        <v>839</v>
      </c>
      <c r="G223" s="131">
        <v>43040</v>
      </c>
      <c r="H223" s="61" t="s">
        <v>840</v>
      </c>
      <c r="I223" s="120">
        <v>320</v>
      </c>
      <c r="J223" s="129"/>
      <c r="K223" s="129"/>
      <c r="L223" s="122">
        <v>208890</v>
      </c>
      <c r="M223" s="123">
        <v>0.9</v>
      </c>
      <c r="N223" s="122">
        <v>188000</v>
      </c>
      <c r="O223" s="124"/>
      <c r="P223" s="125">
        <f t="shared" si="4"/>
        <v>653</v>
      </c>
      <c r="Q223" s="126" t="s">
        <v>1096</v>
      </c>
    </row>
    <row r="224" s="2" customFormat="1" ht="15.75" customHeight="1" spans="1:17">
      <c r="A224" s="115" t="s">
        <v>1170</v>
      </c>
      <c r="B224" s="116"/>
      <c r="C224" s="156"/>
      <c r="D224" s="118" t="s">
        <v>847</v>
      </c>
      <c r="E224" s="130">
        <v>317</v>
      </c>
      <c r="F224" s="118" t="s">
        <v>839</v>
      </c>
      <c r="G224" s="131">
        <v>43040</v>
      </c>
      <c r="H224" s="61" t="s">
        <v>840</v>
      </c>
      <c r="I224" s="120">
        <v>260</v>
      </c>
      <c r="J224" s="129"/>
      <c r="K224" s="129"/>
      <c r="L224" s="122">
        <v>169720</v>
      </c>
      <c r="M224" s="123">
        <v>0.9</v>
      </c>
      <c r="N224" s="122">
        <v>152750</v>
      </c>
      <c r="O224" s="124"/>
      <c r="P224" s="125">
        <f t="shared" si="4"/>
        <v>653</v>
      </c>
      <c r="Q224" s="126" t="s">
        <v>1096</v>
      </c>
    </row>
    <row r="225" s="2" customFormat="1" ht="15.75" customHeight="1" spans="1:17">
      <c r="A225" s="115" t="s">
        <v>1171</v>
      </c>
      <c r="B225" s="116"/>
      <c r="C225" s="156"/>
      <c r="D225" s="118" t="s">
        <v>847</v>
      </c>
      <c r="E225" s="130">
        <v>318</v>
      </c>
      <c r="F225" s="118" t="s">
        <v>839</v>
      </c>
      <c r="G225" s="131">
        <v>43040</v>
      </c>
      <c r="H225" s="61" t="s">
        <v>840</v>
      </c>
      <c r="I225" s="120">
        <v>260</v>
      </c>
      <c r="J225" s="129"/>
      <c r="K225" s="129"/>
      <c r="L225" s="122">
        <v>169720</v>
      </c>
      <c r="M225" s="123">
        <v>0.9</v>
      </c>
      <c r="N225" s="122">
        <v>152750</v>
      </c>
      <c r="O225" s="124"/>
      <c r="P225" s="125">
        <f t="shared" si="4"/>
        <v>653</v>
      </c>
      <c r="Q225" s="126" t="s">
        <v>1096</v>
      </c>
    </row>
    <row r="226" s="2" customFormat="1" ht="15.75" customHeight="1" spans="1:17">
      <c r="A226" s="115" t="s">
        <v>1172</v>
      </c>
      <c r="B226" s="116"/>
      <c r="C226" s="156"/>
      <c r="D226" s="118" t="s">
        <v>847</v>
      </c>
      <c r="E226" s="130">
        <v>319</v>
      </c>
      <c r="F226" s="118" t="s">
        <v>839</v>
      </c>
      <c r="G226" s="131">
        <v>43040</v>
      </c>
      <c r="H226" s="61" t="s">
        <v>840</v>
      </c>
      <c r="I226" s="120">
        <v>260</v>
      </c>
      <c r="J226" s="129"/>
      <c r="K226" s="129"/>
      <c r="L226" s="122">
        <v>169720</v>
      </c>
      <c r="M226" s="123">
        <v>0.9</v>
      </c>
      <c r="N226" s="122">
        <v>152750</v>
      </c>
      <c r="O226" s="124"/>
      <c r="P226" s="125">
        <f t="shared" si="4"/>
        <v>653</v>
      </c>
      <c r="Q226" s="126" t="s">
        <v>1096</v>
      </c>
    </row>
    <row r="227" s="2" customFormat="1" ht="15.75" customHeight="1" spans="1:17">
      <c r="A227" s="115" t="s">
        <v>1173</v>
      </c>
      <c r="B227" s="116"/>
      <c r="C227" s="156"/>
      <c r="D227" s="118" t="s">
        <v>847</v>
      </c>
      <c r="E227" s="130">
        <v>320</v>
      </c>
      <c r="F227" s="118" t="s">
        <v>839</v>
      </c>
      <c r="G227" s="131">
        <v>43040</v>
      </c>
      <c r="H227" s="61" t="s">
        <v>840</v>
      </c>
      <c r="I227" s="120">
        <v>260</v>
      </c>
      <c r="J227" s="129"/>
      <c r="K227" s="129"/>
      <c r="L227" s="122">
        <v>169720</v>
      </c>
      <c r="M227" s="123">
        <v>0.9</v>
      </c>
      <c r="N227" s="122">
        <v>152750</v>
      </c>
      <c r="O227" s="124"/>
      <c r="P227" s="125">
        <f t="shared" si="4"/>
        <v>653</v>
      </c>
      <c r="Q227" s="126" t="s">
        <v>1096</v>
      </c>
    </row>
    <row r="228" s="2" customFormat="1" ht="15.75" customHeight="1" spans="1:17">
      <c r="A228" s="115" t="s">
        <v>1174</v>
      </c>
      <c r="B228" s="116"/>
      <c r="C228" s="156"/>
      <c r="D228" s="118" t="s">
        <v>847</v>
      </c>
      <c r="E228" s="130">
        <v>321</v>
      </c>
      <c r="F228" s="118" t="s">
        <v>839</v>
      </c>
      <c r="G228" s="131">
        <v>43040</v>
      </c>
      <c r="H228" s="61" t="s">
        <v>840</v>
      </c>
      <c r="I228" s="120">
        <v>260</v>
      </c>
      <c r="J228" s="129"/>
      <c r="K228" s="129"/>
      <c r="L228" s="122">
        <v>169720</v>
      </c>
      <c r="M228" s="123">
        <v>0.9</v>
      </c>
      <c r="N228" s="122">
        <v>152750</v>
      </c>
      <c r="O228" s="124"/>
      <c r="P228" s="125">
        <f t="shared" si="4"/>
        <v>653</v>
      </c>
      <c r="Q228" s="126" t="s">
        <v>1096</v>
      </c>
    </row>
    <row r="229" s="75" customFormat="1" ht="15.75" customHeight="1" spans="1:17">
      <c r="A229" s="115" t="s">
        <v>1175</v>
      </c>
      <c r="B229" s="116"/>
      <c r="C229" s="156"/>
      <c r="D229" s="118" t="s">
        <v>847</v>
      </c>
      <c r="E229" s="130">
        <v>322</v>
      </c>
      <c r="F229" s="118" t="s">
        <v>839</v>
      </c>
      <c r="G229" s="131">
        <v>43040</v>
      </c>
      <c r="H229" s="61" t="s">
        <v>840</v>
      </c>
      <c r="I229" s="120">
        <v>260</v>
      </c>
      <c r="J229" s="129"/>
      <c r="K229" s="129"/>
      <c r="L229" s="122">
        <v>169720</v>
      </c>
      <c r="M229" s="123">
        <v>0.9</v>
      </c>
      <c r="N229" s="122">
        <v>152750</v>
      </c>
      <c r="O229" s="124"/>
      <c r="P229" s="125">
        <f t="shared" si="4"/>
        <v>653</v>
      </c>
      <c r="Q229" s="126" t="s">
        <v>1096</v>
      </c>
    </row>
    <row r="230" s="2" customFormat="1" ht="15.75" customHeight="1" spans="1:17">
      <c r="A230" s="115" t="s">
        <v>1176</v>
      </c>
      <c r="B230" s="116"/>
      <c r="C230" s="156"/>
      <c r="D230" s="118" t="s">
        <v>847</v>
      </c>
      <c r="E230" s="130">
        <v>323</v>
      </c>
      <c r="F230" s="118" t="s">
        <v>839</v>
      </c>
      <c r="G230" s="131">
        <v>43040</v>
      </c>
      <c r="H230" s="61" t="s">
        <v>840</v>
      </c>
      <c r="I230" s="120">
        <v>260</v>
      </c>
      <c r="J230" s="129"/>
      <c r="K230" s="129"/>
      <c r="L230" s="122">
        <v>169720</v>
      </c>
      <c r="M230" s="123">
        <v>0.9</v>
      </c>
      <c r="N230" s="122">
        <v>152750</v>
      </c>
      <c r="O230" s="124"/>
      <c r="P230" s="125">
        <f t="shared" si="4"/>
        <v>653</v>
      </c>
      <c r="Q230" s="126" t="s">
        <v>1096</v>
      </c>
    </row>
    <row r="231" s="2" customFormat="1" ht="15.75" customHeight="1" spans="1:17">
      <c r="A231" s="115" t="s">
        <v>1177</v>
      </c>
      <c r="B231" s="116"/>
      <c r="C231" s="156"/>
      <c r="D231" s="118" t="s">
        <v>847</v>
      </c>
      <c r="E231" s="130">
        <v>324</v>
      </c>
      <c r="F231" s="118" t="s">
        <v>839</v>
      </c>
      <c r="G231" s="131">
        <v>43040</v>
      </c>
      <c r="H231" s="61" t="s">
        <v>840</v>
      </c>
      <c r="I231" s="120">
        <v>260</v>
      </c>
      <c r="J231" s="129"/>
      <c r="K231" s="129"/>
      <c r="L231" s="122">
        <v>169720</v>
      </c>
      <c r="M231" s="123">
        <v>0.9</v>
      </c>
      <c r="N231" s="122">
        <v>152750</v>
      </c>
      <c r="O231" s="124"/>
      <c r="P231" s="125">
        <f t="shared" si="4"/>
        <v>653</v>
      </c>
      <c r="Q231" s="126" t="s">
        <v>1096</v>
      </c>
    </row>
    <row r="232" s="2" customFormat="1" ht="15.75" customHeight="1" spans="1:17">
      <c r="A232" s="115" t="s">
        <v>1178</v>
      </c>
      <c r="B232" s="116"/>
      <c r="C232" s="156"/>
      <c r="D232" s="118" t="s">
        <v>847</v>
      </c>
      <c r="E232" s="130">
        <v>325</v>
      </c>
      <c r="F232" s="118" t="s">
        <v>839</v>
      </c>
      <c r="G232" s="131">
        <v>43040</v>
      </c>
      <c r="H232" s="61" t="s">
        <v>840</v>
      </c>
      <c r="I232" s="120">
        <v>260</v>
      </c>
      <c r="J232" s="129"/>
      <c r="K232" s="129"/>
      <c r="L232" s="122">
        <v>169720</v>
      </c>
      <c r="M232" s="123">
        <v>0.9</v>
      </c>
      <c r="N232" s="122">
        <v>152750</v>
      </c>
      <c r="O232" s="124"/>
      <c r="P232" s="125">
        <f t="shared" si="4"/>
        <v>653</v>
      </c>
      <c r="Q232" s="126" t="s">
        <v>1096</v>
      </c>
    </row>
    <row r="233" s="2" customFormat="1" ht="15.75" customHeight="1" spans="1:17">
      <c r="A233" s="115" t="s">
        <v>1179</v>
      </c>
      <c r="B233" s="116"/>
      <c r="C233" s="156"/>
      <c r="D233" s="118" t="s">
        <v>847</v>
      </c>
      <c r="E233" s="130">
        <v>326</v>
      </c>
      <c r="F233" s="118" t="s">
        <v>839</v>
      </c>
      <c r="G233" s="131">
        <v>43040</v>
      </c>
      <c r="H233" s="61" t="s">
        <v>840</v>
      </c>
      <c r="I233" s="120">
        <v>260</v>
      </c>
      <c r="J233" s="129"/>
      <c r="K233" s="129"/>
      <c r="L233" s="122">
        <v>169720</v>
      </c>
      <c r="M233" s="123">
        <v>0.9</v>
      </c>
      <c r="N233" s="122">
        <v>152750</v>
      </c>
      <c r="O233" s="124"/>
      <c r="P233" s="125">
        <f t="shared" si="4"/>
        <v>653</v>
      </c>
      <c r="Q233" s="126" t="s">
        <v>1096</v>
      </c>
    </row>
    <row r="234" s="2" customFormat="1" ht="15.75" customHeight="1" spans="1:17">
      <c r="A234" s="115" t="s">
        <v>1180</v>
      </c>
      <c r="B234" s="116"/>
      <c r="C234" s="156"/>
      <c r="D234" s="118" t="s">
        <v>847</v>
      </c>
      <c r="E234" s="130">
        <v>327</v>
      </c>
      <c r="F234" s="118" t="s">
        <v>839</v>
      </c>
      <c r="G234" s="131">
        <v>43040</v>
      </c>
      <c r="H234" s="61" t="s">
        <v>840</v>
      </c>
      <c r="I234" s="120">
        <v>260</v>
      </c>
      <c r="J234" s="129"/>
      <c r="K234" s="129"/>
      <c r="L234" s="122">
        <v>169720</v>
      </c>
      <c r="M234" s="123">
        <v>0.9</v>
      </c>
      <c r="N234" s="122">
        <v>152750</v>
      </c>
      <c r="O234" s="124"/>
      <c r="P234" s="125">
        <f t="shared" si="4"/>
        <v>653</v>
      </c>
      <c r="Q234" s="126" t="s">
        <v>1096</v>
      </c>
    </row>
    <row r="235" s="2" customFormat="1" ht="15.75" customHeight="1" spans="1:17">
      <c r="A235" s="115" t="s">
        <v>1181</v>
      </c>
      <c r="B235" s="116"/>
      <c r="C235" s="156"/>
      <c r="D235" s="118" t="s">
        <v>847</v>
      </c>
      <c r="E235" s="130">
        <v>328</v>
      </c>
      <c r="F235" s="118" t="s">
        <v>839</v>
      </c>
      <c r="G235" s="131">
        <v>43040</v>
      </c>
      <c r="H235" s="61" t="s">
        <v>840</v>
      </c>
      <c r="I235" s="120">
        <v>260</v>
      </c>
      <c r="J235" s="129"/>
      <c r="K235" s="129"/>
      <c r="L235" s="122">
        <v>169720</v>
      </c>
      <c r="M235" s="123">
        <v>0.9</v>
      </c>
      <c r="N235" s="122">
        <v>152750</v>
      </c>
      <c r="O235" s="124"/>
      <c r="P235" s="125">
        <f t="shared" si="4"/>
        <v>653</v>
      </c>
      <c r="Q235" s="126" t="s">
        <v>1096</v>
      </c>
    </row>
    <row r="236" s="2" customFormat="1" ht="15.75" customHeight="1" spans="1:17">
      <c r="A236" s="115" t="s">
        <v>1182</v>
      </c>
      <c r="B236" s="116"/>
      <c r="C236" s="156"/>
      <c r="D236" s="118" t="s">
        <v>847</v>
      </c>
      <c r="E236" s="130">
        <v>329</v>
      </c>
      <c r="F236" s="118" t="s">
        <v>839</v>
      </c>
      <c r="G236" s="131">
        <v>43040</v>
      </c>
      <c r="H236" s="61" t="s">
        <v>840</v>
      </c>
      <c r="I236" s="120">
        <v>260</v>
      </c>
      <c r="J236" s="129"/>
      <c r="K236" s="129"/>
      <c r="L236" s="122">
        <v>169720</v>
      </c>
      <c r="M236" s="123">
        <v>0.9</v>
      </c>
      <c r="N236" s="122">
        <v>152750</v>
      </c>
      <c r="O236" s="124"/>
      <c r="P236" s="125">
        <f t="shared" si="4"/>
        <v>653</v>
      </c>
      <c r="Q236" s="126" t="s">
        <v>1096</v>
      </c>
    </row>
    <row r="237" s="2" customFormat="1" ht="15.75" customHeight="1" spans="1:17">
      <c r="A237" s="115" t="s">
        <v>1183</v>
      </c>
      <c r="B237" s="116"/>
      <c r="C237" s="156"/>
      <c r="D237" s="118" t="s">
        <v>847</v>
      </c>
      <c r="E237" s="130">
        <v>330</v>
      </c>
      <c r="F237" s="118" t="s">
        <v>839</v>
      </c>
      <c r="G237" s="131">
        <v>43040</v>
      </c>
      <c r="H237" s="61" t="s">
        <v>840</v>
      </c>
      <c r="I237" s="120">
        <v>260</v>
      </c>
      <c r="J237" s="129"/>
      <c r="K237" s="129"/>
      <c r="L237" s="122">
        <v>169720</v>
      </c>
      <c r="M237" s="123">
        <v>0.9</v>
      </c>
      <c r="N237" s="122">
        <v>152750</v>
      </c>
      <c r="O237" s="124"/>
      <c r="P237" s="125">
        <f t="shared" si="4"/>
        <v>653</v>
      </c>
      <c r="Q237" s="126" t="s">
        <v>1096</v>
      </c>
    </row>
    <row r="238" s="2" customFormat="1" ht="15.75" customHeight="1" spans="1:17">
      <c r="A238" s="115" t="s">
        <v>1184</v>
      </c>
      <c r="B238" s="116"/>
      <c r="C238" s="156"/>
      <c r="D238" s="118" t="s">
        <v>847</v>
      </c>
      <c r="E238" s="130">
        <v>331</v>
      </c>
      <c r="F238" s="118" t="s">
        <v>839</v>
      </c>
      <c r="G238" s="131">
        <v>43040</v>
      </c>
      <c r="H238" s="61" t="s">
        <v>840</v>
      </c>
      <c r="I238" s="120">
        <v>260</v>
      </c>
      <c r="J238" s="129"/>
      <c r="K238" s="129"/>
      <c r="L238" s="122">
        <v>169720</v>
      </c>
      <c r="M238" s="123">
        <v>0.9</v>
      </c>
      <c r="N238" s="122">
        <v>152750</v>
      </c>
      <c r="O238" s="124"/>
      <c r="P238" s="125">
        <f t="shared" si="4"/>
        <v>653</v>
      </c>
      <c r="Q238" s="126" t="s">
        <v>1096</v>
      </c>
    </row>
    <row r="239" s="2" customFormat="1" ht="15.75" customHeight="1" spans="1:17">
      <c r="A239" s="115" t="s">
        <v>1185</v>
      </c>
      <c r="B239" s="116"/>
      <c r="C239" s="156"/>
      <c r="D239" s="118" t="s">
        <v>847</v>
      </c>
      <c r="E239" s="130">
        <v>332</v>
      </c>
      <c r="F239" s="118" t="s">
        <v>839</v>
      </c>
      <c r="G239" s="131">
        <v>43040</v>
      </c>
      <c r="H239" s="61" t="s">
        <v>840</v>
      </c>
      <c r="I239" s="120">
        <v>260</v>
      </c>
      <c r="J239" s="129"/>
      <c r="K239" s="129"/>
      <c r="L239" s="122">
        <v>169720</v>
      </c>
      <c r="M239" s="123">
        <v>0.9</v>
      </c>
      <c r="N239" s="122">
        <v>152750</v>
      </c>
      <c r="O239" s="124"/>
      <c r="P239" s="125">
        <f t="shared" si="4"/>
        <v>653</v>
      </c>
      <c r="Q239" s="126" t="s">
        <v>1096</v>
      </c>
    </row>
    <row r="240" s="2" customFormat="1" ht="15.75" customHeight="1" spans="1:17">
      <c r="A240" s="115" t="s">
        <v>1186</v>
      </c>
      <c r="B240" s="116"/>
      <c r="C240" s="156"/>
      <c r="D240" s="118" t="s">
        <v>847</v>
      </c>
      <c r="E240" s="130">
        <v>333</v>
      </c>
      <c r="F240" s="118" t="s">
        <v>839</v>
      </c>
      <c r="G240" s="131">
        <v>43040</v>
      </c>
      <c r="H240" s="61" t="s">
        <v>840</v>
      </c>
      <c r="I240" s="120">
        <v>260</v>
      </c>
      <c r="J240" s="129"/>
      <c r="K240" s="129"/>
      <c r="L240" s="122">
        <v>169720</v>
      </c>
      <c r="M240" s="123">
        <v>0.9</v>
      </c>
      <c r="N240" s="122">
        <v>152750</v>
      </c>
      <c r="O240" s="124"/>
      <c r="P240" s="125">
        <f t="shared" si="4"/>
        <v>653</v>
      </c>
      <c r="Q240" s="126" t="s">
        <v>1096</v>
      </c>
    </row>
    <row r="241" s="2" customFormat="1" ht="15.75" customHeight="1" spans="1:17">
      <c r="A241" s="115" t="s">
        <v>1187</v>
      </c>
      <c r="B241" s="116"/>
      <c r="C241" s="156"/>
      <c r="D241" s="118" t="s">
        <v>837</v>
      </c>
      <c r="E241" s="130">
        <v>406</v>
      </c>
      <c r="F241" s="118" t="s">
        <v>839</v>
      </c>
      <c r="G241" s="131">
        <v>42826</v>
      </c>
      <c r="H241" s="61" t="s">
        <v>840</v>
      </c>
      <c r="I241" s="120">
        <v>180</v>
      </c>
      <c r="J241" s="129"/>
      <c r="K241" s="129"/>
      <c r="L241" s="122">
        <v>117500</v>
      </c>
      <c r="M241" s="123">
        <v>0.88</v>
      </c>
      <c r="N241" s="122">
        <v>103400</v>
      </c>
      <c r="O241" s="124"/>
      <c r="P241" s="125">
        <f t="shared" si="4"/>
        <v>653</v>
      </c>
      <c r="Q241" s="126" t="s">
        <v>1096</v>
      </c>
    </row>
    <row r="242" s="2" customFormat="1" ht="15.75" customHeight="1" spans="1:17">
      <c r="A242" s="115" t="s">
        <v>1188</v>
      </c>
      <c r="B242" s="116"/>
      <c r="C242" s="156"/>
      <c r="D242" s="118" t="s">
        <v>837</v>
      </c>
      <c r="E242" s="130">
        <v>407</v>
      </c>
      <c r="F242" s="118" t="s">
        <v>839</v>
      </c>
      <c r="G242" s="131">
        <v>42826</v>
      </c>
      <c r="H242" s="61" t="s">
        <v>840</v>
      </c>
      <c r="I242" s="120">
        <v>180</v>
      </c>
      <c r="J242" s="129"/>
      <c r="K242" s="129"/>
      <c r="L242" s="122">
        <v>117500</v>
      </c>
      <c r="M242" s="123">
        <v>0.88</v>
      </c>
      <c r="N242" s="122">
        <v>103400</v>
      </c>
      <c r="O242" s="124"/>
      <c r="P242" s="125">
        <f t="shared" si="4"/>
        <v>653</v>
      </c>
      <c r="Q242" s="126" t="s">
        <v>1096</v>
      </c>
    </row>
    <row r="243" s="2" customFormat="1" ht="15.75" customHeight="1" spans="1:17">
      <c r="A243" s="115" t="s">
        <v>1189</v>
      </c>
      <c r="B243" s="116"/>
      <c r="C243" s="156"/>
      <c r="D243" s="118" t="s">
        <v>837</v>
      </c>
      <c r="E243" s="130">
        <v>408</v>
      </c>
      <c r="F243" s="118" t="s">
        <v>839</v>
      </c>
      <c r="G243" s="131">
        <v>42826</v>
      </c>
      <c r="H243" s="61" t="s">
        <v>840</v>
      </c>
      <c r="I243" s="120">
        <v>320</v>
      </c>
      <c r="J243" s="129"/>
      <c r="K243" s="129"/>
      <c r="L243" s="122">
        <v>208890</v>
      </c>
      <c r="M243" s="123">
        <v>0.88</v>
      </c>
      <c r="N243" s="122">
        <v>183820</v>
      </c>
      <c r="O243" s="124"/>
      <c r="P243" s="125">
        <f t="shared" si="4"/>
        <v>653</v>
      </c>
      <c r="Q243" s="126" t="s">
        <v>1096</v>
      </c>
    </row>
    <row r="244" s="75" customFormat="1" ht="15.75" customHeight="1" spans="1:17">
      <c r="A244" s="115" t="s">
        <v>1190</v>
      </c>
      <c r="B244" s="116"/>
      <c r="C244" s="156"/>
      <c r="D244" s="118" t="s">
        <v>837</v>
      </c>
      <c r="E244" s="130">
        <v>409</v>
      </c>
      <c r="F244" s="118" t="s">
        <v>839</v>
      </c>
      <c r="G244" s="131">
        <v>42826</v>
      </c>
      <c r="H244" s="61" t="s">
        <v>840</v>
      </c>
      <c r="I244" s="120">
        <v>320</v>
      </c>
      <c r="J244" s="129"/>
      <c r="K244" s="129"/>
      <c r="L244" s="122">
        <v>208890</v>
      </c>
      <c r="M244" s="123">
        <v>0.88</v>
      </c>
      <c r="N244" s="122">
        <v>183820</v>
      </c>
      <c r="O244" s="124"/>
      <c r="P244" s="125">
        <f t="shared" si="4"/>
        <v>653</v>
      </c>
      <c r="Q244" s="126" t="s">
        <v>1096</v>
      </c>
    </row>
    <row r="245" s="2" customFormat="1" ht="15.75" customHeight="1" spans="1:17">
      <c r="A245" s="115" t="s">
        <v>1191</v>
      </c>
      <c r="B245" s="116"/>
      <c r="C245" s="156"/>
      <c r="D245" s="118" t="s">
        <v>837</v>
      </c>
      <c r="E245" s="130">
        <v>410</v>
      </c>
      <c r="F245" s="118" t="s">
        <v>839</v>
      </c>
      <c r="G245" s="131">
        <v>42826</v>
      </c>
      <c r="H245" s="61" t="s">
        <v>840</v>
      </c>
      <c r="I245" s="120">
        <v>320</v>
      </c>
      <c r="J245" s="129"/>
      <c r="K245" s="129"/>
      <c r="L245" s="122">
        <v>208890</v>
      </c>
      <c r="M245" s="123">
        <v>0.88</v>
      </c>
      <c r="N245" s="122">
        <v>183820</v>
      </c>
      <c r="O245" s="124"/>
      <c r="P245" s="125">
        <f t="shared" si="4"/>
        <v>653</v>
      </c>
      <c r="Q245" s="126" t="s">
        <v>1096</v>
      </c>
    </row>
    <row r="246" s="2" customFormat="1" ht="15.75" customHeight="1" spans="1:17">
      <c r="A246" s="115" t="s">
        <v>1192</v>
      </c>
      <c r="B246" s="116"/>
      <c r="C246" s="156"/>
      <c r="D246" s="118" t="s">
        <v>837</v>
      </c>
      <c r="E246" s="130">
        <v>411</v>
      </c>
      <c r="F246" s="118" t="s">
        <v>839</v>
      </c>
      <c r="G246" s="131">
        <v>42826</v>
      </c>
      <c r="H246" s="61" t="s">
        <v>840</v>
      </c>
      <c r="I246" s="120">
        <v>320</v>
      </c>
      <c r="J246" s="129"/>
      <c r="K246" s="129"/>
      <c r="L246" s="122">
        <v>208890</v>
      </c>
      <c r="M246" s="123">
        <v>0.88</v>
      </c>
      <c r="N246" s="122">
        <v>183820</v>
      </c>
      <c r="O246" s="124"/>
      <c r="P246" s="125">
        <f t="shared" si="4"/>
        <v>653</v>
      </c>
      <c r="Q246" s="126" t="s">
        <v>1096</v>
      </c>
    </row>
    <row r="247" s="2" customFormat="1" ht="15.75" customHeight="1" spans="1:17">
      <c r="A247" s="115" t="s">
        <v>1193</v>
      </c>
      <c r="B247" s="116"/>
      <c r="C247" s="156"/>
      <c r="D247" s="118" t="s">
        <v>837</v>
      </c>
      <c r="E247" s="130">
        <v>412</v>
      </c>
      <c r="F247" s="118" t="s">
        <v>839</v>
      </c>
      <c r="G247" s="131">
        <v>42826</v>
      </c>
      <c r="H247" s="61" t="s">
        <v>840</v>
      </c>
      <c r="I247" s="120">
        <v>320</v>
      </c>
      <c r="J247" s="129"/>
      <c r="K247" s="129"/>
      <c r="L247" s="122">
        <v>208890</v>
      </c>
      <c r="M247" s="123">
        <v>0.88</v>
      </c>
      <c r="N247" s="122">
        <v>183820</v>
      </c>
      <c r="O247" s="124"/>
      <c r="P247" s="125">
        <f t="shared" si="4"/>
        <v>653</v>
      </c>
      <c r="Q247" s="126" t="s">
        <v>1096</v>
      </c>
    </row>
    <row r="248" s="2" customFormat="1" ht="15.75" customHeight="1" spans="1:17">
      <c r="A248" s="115" t="s">
        <v>1194</v>
      </c>
      <c r="B248" s="116"/>
      <c r="C248" s="156"/>
      <c r="D248" s="118" t="s">
        <v>837</v>
      </c>
      <c r="E248" s="130">
        <v>413</v>
      </c>
      <c r="F248" s="118" t="s">
        <v>839</v>
      </c>
      <c r="G248" s="131">
        <v>42826</v>
      </c>
      <c r="H248" s="61" t="s">
        <v>840</v>
      </c>
      <c r="I248" s="120">
        <v>320</v>
      </c>
      <c r="J248" s="129"/>
      <c r="K248" s="129"/>
      <c r="L248" s="122">
        <v>208890</v>
      </c>
      <c r="M248" s="123">
        <v>0.88</v>
      </c>
      <c r="N248" s="122">
        <v>183820</v>
      </c>
      <c r="O248" s="124"/>
      <c r="P248" s="125">
        <f t="shared" si="4"/>
        <v>653</v>
      </c>
      <c r="Q248" s="126" t="s">
        <v>1096</v>
      </c>
    </row>
    <row r="249" s="2" customFormat="1" ht="15.75" customHeight="1" spans="1:17">
      <c r="A249" s="115" t="s">
        <v>1195</v>
      </c>
      <c r="B249" s="116"/>
      <c r="C249" s="156"/>
      <c r="D249" s="118" t="s">
        <v>847</v>
      </c>
      <c r="E249" s="130">
        <v>401</v>
      </c>
      <c r="F249" s="118" t="s">
        <v>839</v>
      </c>
      <c r="G249" s="131">
        <v>42826</v>
      </c>
      <c r="H249" s="61" t="s">
        <v>840</v>
      </c>
      <c r="I249" s="120">
        <v>260</v>
      </c>
      <c r="J249" s="129"/>
      <c r="K249" s="129"/>
      <c r="L249" s="122">
        <v>169720</v>
      </c>
      <c r="M249" s="123">
        <v>0.88</v>
      </c>
      <c r="N249" s="122">
        <v>149350</v>
      </c>
      <c r="O249" s="124"/>
      <c r="P249" s="125">
        <f t="shared" si="4"/>
        <v>653</v>
      </c>
      <c r="Q249" s="126" t="s">
        <v>1096</v>
      </c>
    </row>
    <row r="250" s="2" customFormat="1" ht="15.75" customHeight="1" spans="1:17">
      <c r="A250" s="115" t="s">
        <v>1196</v>
      </c>
      <c r="B250" s="116"/>
      <c r="C250" s="156"/>
      <c r="D250" s="118" t="s">
        <v>847</v>
      </c>
      <c r="E250" s="130">
        <v>402</v>
      </c>
      <c r="F250" s="118" t="s">
        <v>839</v>
      </c>
      <c r="G250" s="131">
        <v>42826</v>
      </c>
      <c r="H250" s="61" t="s">
        <v>840</v>
      </c>
      <c r="I250" s="120">
        <v>260</v>
      </c>
      <c r="J250" s="129"/>
      <c r="K250" s="129"/>
      <c r="L250" s="122">
        <v>169720</v>
      </c>
      <c r="M250" s="123">
        <v>0.88</v>
      </c>
      <c r="N250" s="122">
        <v>149350</v>
      </c>
      <c r="O250" s="124"/>
      <c r="P250" s="125">
        <f t="shared" si="4"/>
        <v>653</v>
      </c>
      <c r="Q250" s="126" t="s">
        <v>1096</v>
      </c>
    </row>
    <row r="251" s="2" customFormat="1" ht="15.75" customHeight="1" spans="1:17">
      <c r="A251" s="115" t="s">
        <v>1197</v>
      </c>
      <c r="B251" s="116"/>
      <c r="C251" s="156"/>
      <c r="D251" s="118" t="s">
        <v>847</v>
      </c>
      <c r="E251" s="130">
        <v>403</v>
      </c>
      <c r="F251" s="118" t="s">
        <v>839</v>
      </c>
      <c r="G251" s="131">
        <v>42826</v>
      </c>
      <c r="H251" s="61" t="s">
        <v>840</v>
      </c>
      <c r="I251" s="120">
        <v>260</v>
      </c>
      <c r="J251" s="129"/>
      <c r="K251" s="129"/>
      <c r="L251" s="122">
        <v>169720</v>
      </c>
      <c r="M251" s="123">
        <v>0.88</v>
      </c>
      <c r="N251" s="122">
        <v>149350</v>
      </c>
      <c r="O251" s="124"/>
      <c r="P251" s="125">
        <f t="shared" si="4"/>
        <v>653</v>
      </c>
      <c r="Q251" s="126" t="s">
        <v>1096</v>
      </c>
    </row>
    <row r="252" s="2" customFormat="1" ht="15.75" customHeight="1" spans="1:17">
      <c r="A252" s="115" t="s">
        <v>1198</v>
      </c>
      <c r="B252" s="116"/>
      <c r="C252" s="156"/>
      <c r="D252" s="118" t="s">
        <v>847</v>
      </c>
      <c r="E252" s="130">
        <v>404</v>
      </c>
      <c r="F252" s="118" t="s">
        <v>839</v>
      </c>
      <c r="G252" s="131">
        <v>42826</v>
      </c>
      <c r="H252" s="61" t="s">
        <v>840</v>
      </c>
      <c r="I252" s="120">
        <v>260</v>
      </c>
      <c r="J252" s="129"/>
      <c r="K252" s="129"/>
      <c r="L252" s="122">
        <v>169720</v>
      </c>
      <c r="M252" s="123">
        <v>0.88</v>
      </c>
      <c r="N252" s="122">
        <v>149350</v>
      </c>
      <c r="O252" s="124"/>
      <c r="P252" s="125">
        <f t="shared" si="4"/>
        <v>653</v>
      </c>
      <c r="Q252" s="126" t="s">
        <v>1096</v>
      </c>
    </row>
    <row r="253" s="3" customFormat="1" ht="15.75" customHeight="1" spans="1:17">
      <c r="A253" s="115" t="s">
        <v>1199</v>
      </c>
      <c r="B253" s="116"/>
      <c r="C253" s="156"/>
      <c r="D253" s="118" t="s">
        <v>847</v>
      </c>
      <c r="E253" s="130">
        <v>405</v>
      </c>
      <c r="F253" s="118" t="s">
        <v>839</v>
      </c>
      <c r="G253" s="131">
        <v>42826</v>
      </c>
      <c r="H253" s="61" t="s">
        <v>840</v>
      </c>
      <c r="I253" s="120">
        <v>260</v>
      </c>
      <c r="J253" s="129"/>
      <c r="K253" s="129"/>
      <c r="L253" s="122">
        <v>169720</v>
      </c>
      <c r="M253" s="123">
        <v>0.88</v>
      </c>
      <c r="N253" s="122">
        <v>149350</v>
      </c>
      <c r="O253" s="124"/>
      <c r="P253" s="125">
        <f t="shared" si="4"/>
        <v>653</v>
      </c>
      <c r="Q253" s="126" t="s">
        <v>1096</v>
      </c>
    </row>
    <row r="254" s="3" customFormat="1" ht="15.75" customHeight="1" spans="1:17">
      <c r="A254" s="115" t="s">
        <v>1200</v>
      </c>
      <c r="B254" s="116"/>
      <c r="C254" s="156"/>
      <c r="D254" s="118" t="s">
        <v>847</v>
      </c>
      <c r="E254" s="130">
        <v>414</v>
      </c>
      <c r="F254" s="118" t="s">
        <v>839</v>
      </c>
      <c r="G254" s="131">
        <v>42826</v>
      </c>
      <c r="H254" s="61" t="s">
        <v>840</v>
      </c>
      <c r="I254" s="120">
        <v>260</v>
      </c>
      <c r="J254" s="129"/>
      <c r="K254" s="129"/>
      <c r="L254" s="122">
        <v>169720</v>
      </c>
      <c r="M254" s="123">
        <v>0.88</v>
      </c>
      <c r="N254" s="122">
        <v>149350</v>
      </c>
      <c r="O254" s="124"/>
      <c r="P254" s="125">
        <f t="shared" si="4"/>
        <v>653</v>
      </c>
      <c r="Q254" s="126" t="s">
        <v>1096</v>
      </c>
    </row>
    <row r="255" s="3" customFormat="1" ht="15.75" customHeight="1" spans="1:17">
      <c r="A255" s="115" t="s">
        <v>1201</v>
      </c>
      <c r="B255" s="116"/>
      <c r="C255" s="156"/>
      <c r="D255" s="118" t="s">
        <v>847</v>
      </c>
      <c r="E255" s="130">
        <v>415</v>
      </c>
      <c r="F255" s="118" t="s">
        <v>839</v>
      </c>
      <c r="G255" s="131">
        <v>42826</v>
      </c>
      <c r="H255" s="61" t="s">
        <v>840</v>
      </c>
      <c r="I255" s="120">
        <v>260</v>
      </c>
      <c r="J255" s="129"/>
      <c r="K255" s="129"/>
      <c r="L255" s="122">
        <v>169720</v>
      </c>
      <c r="M255" s="123">
        <v>0.88</v>
      </c>
      <c r="N255" s="122">
        <v>149350</v>
      </c>
      <c r="O255" s="124"/>
      <c r="P255" s="125">
        <f t="shared" si="4"/>
        <v>653</v>
      </c>
      <c r="Q255" s="126" t="s">
        <v>1096</v>
      </c>
    </row>
    <row r="256" s="3" customFormat="1" ht="15.75" customHeight="1" spans="1:17">
      <c r="A256" s="115" t="s">
        <v>1202</v>
      </c>
      <c r="B256" s="116"/>
      <c r="C256" s="156"/>
      <c r="D256" s="118" t="s">
        <v>847</v>
      </c>
      <c r="E256" s="130">
        <v>416</v>
      </c>
      <c r="F256" s="118" t="s">
        <v>839</v>
      </c>
      <c r="G256" s="131">
        <v>42826</v>
      </c>
      <c r="H256" s="61" t="s">
        <v>840</v>
      </c>
      <c r="I256" s="120">
        <v>260</v>
      </c>
      <c r="J256" s="129"/>
      <c r="K256" s="129"/>
      <c r="L256" s="122">
        <v>169720</v>
      </c>
      <c r="M256" s="123">
        <v>0.88</v>
      </c>
      <c r="N256" s="122">
        <v>149350</v>
      </c>
      <c r="O256" s="124"/>
      <c r="P256" s="125">
        <f t="shared" si="4"/>
        <v>653</v>
      </c>
      <c r="Q256" s="126" t="s">
        <v>1096</v>
      </c>
    </row>
    <row r="257" s="3" customFormat="1" ht="15.75" customHeight="1" spans="1:17">
      <c r="A257" s="115" t="s">
        <v>1203</v>
      </c>
      <c r="B257" s="116"/>
      <c r="C257" s="156"/>
      <c r="D257" s="118" t="s">
        <v>847</v>
      </c>
      <c r="E257" s="130">
        <v>417</v>
      </c>
      <c r="F257" s="118" t="s">
        <v>839</v>
      </c>
      <c r="G257" s="131">
        <v>42826</v>
      </c>
      <c r="H257" s="61" t="s">
        <v>840</v>
      </c>
      <c r="I257" s="120">
        <v>260</v>
      </c>
      <c r="J257" s="129"/>
      <c r="K257" s="129"/>
      <c r="L257" s="122">
        <v>169720</v>
      </c>
      <c r="M257" s="123">
        <v>0.88</v>
      </c>
      <c r="N257" s="122">
        <v>149350</v>
      </c>
      <c r="O257" s="124"/>
      <c r="P257" s="125">
        <f t="shared" si="4"/>
        <v>653</v>
      </c>
      <c r="Q257" s="126" t="s">
        <v>1096</v>
      </c>
    </row>
    <row r="258" s="3" customFormat="1" ht="15.75" customHeight="1" spans="1:17">
      <c r="A258" s="115" t="s">
        <v>1204</v>
      </c>
      <c r="B258" s="116"/>
      <c r="C258" s="156"/>
      <c r="D258" s="118" t="s">
        <v>847</v>
      </c>
      <c r="E258" s="130">
        <v>418</v>
      </c>
      <c r="F258" s="118" t="s">
        <v>839</v>
      </c>
      <c r="G258" s="131">
        <v>42826</v>
      </c>
      <c r="H258" s="61" t="s">
        <v>840</v>
      </c>
      <c r="I258" s="120">
        <v>260</v>
      </c>
      <c r="J258" s="129"/>
      <c r="K258" s="129"/>
      <c r="L258" s="122">
        <v>169720</v>
      </c>
      <c r="M258" s="123">
        <v>0.88</v>
      </c>
      <c r="N258" s="122">
        <v>149350</v>
      </c>
      <c r="O258" s="124"/>
      <c r="P258" s="125">
        <f t="shared" si="4"/>
        <v>653</v>
      </c>
      <c r="Q258" s="126" t="s">
        <v>1096</v>
      </c>
    </row>
    <row r="259" s="2" customFormat="1" ht="15.75" customHeight="1" spans="1:17">
      <c r="A259" s="115" t="s">
        <v>1205</v>
      </c>
      <c r="B259" s="116"/>
      <c r="C259" s="156"/>
      <c r="D259" s="118" t="s">
        <v>837</v>
      </c>
      <c r="E259" s="130">
        <v>501</v>
      </c>
      <c r="F259" s="118" t="s">
        <v>839</v>
      </c>
      <c r="G259" s="131">
        <v>42826</v>
      </c>
      <c r="H259" s="61" t="s">
        <v>840</v>
      </c>
      <c r="I259" s="120">
        <v>210</v>
      </c>
      <c r="J259" s="129"/>
      <c r="K259" s="129"/>
      <c r="L259" s="122">
        <v>137080</v>
      </c>
      <c r="M259" s="123">
        <v>0.88</v>
      </c>
      <c r="N259" s="122">
        <v>120630</v>
      </c>
      <c r="O259" s="124"/>
      <c r="P259" s="125">
        <f t="shared" si="4"/>
        <v>653</v>
      </c>
      <c r="Q259" s="126" t="s">
        <v>1096</v>
      </c>
    </row>
    <row r="260" s="2" customFormat="1" ht="15.75" customHeight="1" spans="1:17">
      <c r="A260" s="115" t="s">
        <v>1206</v>
      </c>
      <c r="B260" s="116"/>
      <c r="C260" s="156"/>
      <c r="D260" s="118" t="s">
        <v>837</v>
      </c>
      <c r="E260" s="130">
        <v>502</v>
      </c>
      <c r="F260" s="118" t="s">
        <v>839</v>
      </c>
      <c r="G260" s="131">
        <v>42826</v>
      </c>
      <c r="H260" s="61" t="s">
        <v>840</v>
      </c>
      <c r="I260" s="120">
        <v>210</v>
      </c>
      <c r="J260" s="129"/>
      <c r="K260" s="129"/>
      <c r="L260" s="122">
        <v>137080</v>
      </c>
      <c r="M260" s="123">
        <v>0.88</v>
      </c>
      <c r="N260" s="122">
        <v>120630</v>
      </c>
      <c r="O260" s="124"/>
      <c r="P260" s="125">
        <f t="shared" si="4"/>
        <v>653</v>
      </c>
      <c r="Q260" s="126" t="s">
        <v>1096</v>
      </c>
    </row>
    <row r="261" s="2" customFormat="1" ht="15.75" customHeight="1" spans="1:17">
      <c r="A261" s="115" t="s">
        <v>1207</v>
      </c>
      <c r="B261" s="116"/>
      <c r="C261" s="156"/>
      <c r="D261" s="118" t="s">
        <v>837</v>
      </c>
      <c r="E261" s="130">
        <v>503</v>
      </c>
      <c r="F261" s="118" t="s">
        <v>839</v>
      </c>
      <c r="G261" s="131">
        <v>42826</v>
      </c>
      <c r="H261" s="61" t="s">
        <v>840</v>
      </c>
      <c r="I261" s="120">
        <v>210</v>
      </c>
      <c r="J261" s="129"/>
      <c r="K261" s="129"/>
      <c r="L261" s="122">
        <v>137080</v>
      </c>
      <c r="M261" s="123">
        <v>0.88</v>
      </c>
      <c r="N261" s="122">
        <v>120630</v>
      </c>
      <c r="O261" s="124"/>
      <c r="P261" s="125">
        <f t="shared" si="4"/>
        <v>653</v>
      </c>
      <c r="Q261" s="126" t="s">
        <v>1096</v>
      </c>
    </row>
    <row r="262" s="2" customFormat="1" ht="15.75" customHeight="1" spans="1:17">
      <c r="A262" s="115" t="s">
        <v>1208</v>
      </c>
      <c r="B262" s="116"/>
      <c r="C262" s="156"/>
      <c r="D262" s="118" t="s">
        <v>837</v>
      </c>
      <c r="E262" s="130">
        <v>504</v>
      </c>
      <c r="F262" s="118" t="s">
        <v>839</v>
      </c>
      <c r="G262" s="131">
        <v>42826</v>
      </c>
      <c r="H262" s="61" t="s">
        <v>840</v>
      </c>
      <c r="I262" s="120">
        <v>210</v>
      </c>
      <c r="J262" s="129"/>
      <c r="K262" s="129"/>
      <c r="L262" s="122">
        <v>137080</v>
      </c>
      <c r="M262" s="123">
        <v>0.88</v>
      </c>
      <c r="N262" s="122">
        <v>120630</v>
      </c>
      <c r="O262" s="124"/>
      <c r="P262" s="125">
        <f t="shared" si="4"/>
        <v>653</v>
      </c>
      <c r="Q262" s="126" t="s">
        <v>1096</v>
      </c>
    </row>
    <row r="263" s="2" customFormat="1" ht="15.75" customHeight="1" spans="1:17">
      <c r="A263" s="115" t="s">
        <v>1209</v>
      </c>
      <c r="B263" s="116"/>
      <c r="C263" s="156"/>
      <c r="D263" s="118" t="s">
        <v>837</v>
      </c>
      <c r="E263" s="130">
        <v>505</v>
      </c>
      <c r="F263" s="118" t="s">
        <v>839</v>
      </c>
      <c r="G263" s="131">
        <v>42826</v>
      </c>
      <c r="H263" s="61" t="s">
        <v>840</v>
      </c>
      <c r="I263" s="120">
        <v>210</v>
      </c>
      <c r="J263" s="129"/>
      <c r="K263" s="129"/>
      <c r="L263" s="122">
        <v>137080</v>
      </c>
      <c r="M263" s="123">
        <v>0.88</v>
      </c>
      <c r="N263" s="122">
        <v>120630</v>
      </c>
      <c r="O263" s="124"/>
      <c r="P263" s="125">
        <f t="shared" si="4"/>
        <v>653</v>
      </c>
      <c r="Q263" s="126" t="s">
        <v>1096</v>
      </c>
    </row>
    <row r="264" s="2" customFormat="1" ht="15.75" customHeight="1" spans="1:17">
      <c r="A264" s="115" t="s">
        <v>1210</v>
      </c>
      <c r="B264" s="116"/>
      <c r="C264" s="156"/>
      <c r="D264" s="118" t="s">
        <v>837</v>
      </c>
      <c r="E264" s="130">
        <v>506</v>
      </c>
      <c r="F264" s="118" t="s">
        <v>839</v>
      </c>
      <c r="G264" s="131">
        <v>42826</v>
      </c>
      <c r="H264" s="61" t="s">
        <v>840</v>
      </c>
      <c r="I264" s="120">
        <v>210</v>
      </c>
      <c r="J264" s="129"/>
      <c r="K264" s="129"/>
      <c r="L264" s="122">
        <v>137080</v>
      </c>
      <c r="M264" s="123">
        <v>0.88</v>
      </c>
      <c r="N264" s="122">
        <v>120630</v>
      </c>
      <c r="O264" s="124"/>
      <c r="P264" s="125">
        <f t="shared" si="4"/>
        <v>653</v>
      </c>
      <c r="Q264" s="126" t="s">
        <v>1096</v>
      </c>
    </row>
    <row r="265" s="2" customFormat="1" ht="15.75" customHeight="1" spans="1:17">
      <c r="A265" s="115" t="s">
        <v>1211</v>
      </c>
      <c r="B265" s="116"/>
      <c r="C265" s="156"/>
      <c r="D265" s="118" t="s">
        <v>837</v>
      </c>
      <c r="E265" s="130">
        <v>507</v>
      </c>
      <c r="F265" s="118" t="s">
        <v>839</v>
      </c>
      <c r="G265" s="131">
        <v>42826</v>
      </c>
      <c r="H265" s="61" t="s">
        <v>840</v>
      </c>
      <c r="I265" s="120">
        <v>210</v>
      </c>
      <c r="J265" s="129"/>
      <c r="K265" s="129"/>
      <c r="L265" s="122">
        <v>137080</v>
      </c>
      <c r="M265" s="123">
        <v>0.88</v>
      </c>
      <c r="N265" s="122">
        <v>120630</v>
      </c>
      <c r="O265" s="124"/>
      <c r="P265" s="125">
        <f t="shared" si="4"/>
        <v>653</v>
      </c>
      <c r="Q265" s="126" t="s">
        <v>1096</v>
      </c>
    </row>
    <row r="266" s="2" customFormat="1" ht="15.75" customHeight="1" spans="1:17">
      <c r="A266" s="115" t="s">
        <v>1212</v>
      </c>
      <c r="B266" s="116"/>
      <c r="C266" s="156"/>
      <c r="D266" s="118" t="s">
        <v>837</v>
      </c>
      <c r="E266" s="130">
        <v>508</v>
      </c>
      <c r="F266" s="118" t="s">
        <v>839</v>
      </c>
      <c r="G266" s="131">
        <v>42826</v>
      </c>
      <c r="H266" s="61" t="s">
        <v>840</v>
      </c>
      <c r="I266" s="120">
        <v>210</v>
      </c>
      <c r="J266" s="129"/>
      <c r="K266" s="129"/>
      <c r="L266" s="122">
        <v>137080</v>
      </c>
      <c r="M266" s="123">
        <v>0.88</v>
      </c>
      <c r="N266" s="122">
        <v>120630</v>
      </c>
      <c r="O266" s="124"/>
      <c r="P266" s="125">
        <f t="shared" si="4"/>
        <v>653</v>
      </c>
      <c r="Q266" s="126" t="s">
        <v>1096</v>
      </c>
    </row>
    <row r="267" s="2" customFormat="1" ht="15.75" customHeight="1" spans="1:17">
      <c r="A267" s="115" t="s">
        <v>1213</v>
      </c>
      <c r="B267" s="116"/>
      <c r="C267" s="156"/>
      <c r="D267" s="118" t="s">
        <v>837</v>
      </c>
      <c r="E267" s="130">
        <v>509</v>
      </c>
      <c r="F267" s="118" t="s">
        <v>839</v>
      </c>
      <c r="G267" s="131">
        <v>42826</v>
      </c>
      <c r="H267" s="61" t="s">
        <v>840</v>
      </c>
      <c r="I267" s="120">
        <v>180</v>
      </c>
      <c r="J267" s="129"/>
      <c r="K267" s="129"/>
      <c r="L267" s="122">
        <v>117500</v>
      </c>
      <c r="M267" s="123">
        <v>0.88</v>
      </c>
      <c r="N267" s="122">
        <v>103400</v>
      </c>
      <c r="O267" s="124"/>
      <c r="P267" s="125">
        <f t="shared" si="4"/>
        <v>653</v>
      </c>
      <c r="Q267" s="126" t="s">
        <v>1096</v>
      </c>
    </row>
    <row r="268" s="2" customFormat="1" ht="15.75" customHeight="1" spans="1:17">
      <c r="A268" s="115" t="s">
        <v>1214</v>
      </c>
      <c r="B268" s="116"/>
      <c r="C268" s="156"/>
      <c r="D268" s="118" t="s">
        <v>837</v>
      </c>
      <c r="E268" s="130">
        <v>510</v>
      </c>
      <c r="F268" s="118" t="s">
        <v>839</v>
      </c>
      <c r="G268" s="131">
        <v>42826</v>
      </c>
      <c r="H268" s="61" t="s">
        <v>840</v>
      </c>
      <c r="I268" s="120">
        <v>180</v>
      </c>
      <c r="J268" s="129"/>
      <c r="K268" s="129"/>
      <c r="L268" s="122">
        <v>117500</v>
      </c>
      <c r="M268" s="123">
        <v>0.88</v>
      </c>
      <c r="N268" s="122">
        <v>103400</v>
      </c>
      <c r="O268" s="124"/>
      <c r="P268" s="125">
        <f t="shared" si="4"/>
        <v>653</v>
      </c>
      <c r="Q268" s="126" t="s">
        <v>1096</v>
      </c>
    </row>
    <row r="269" s="2" customFormat="1" ht="15.75" customHeight="1" spans="1:17">
      <c r="A269" s="115" t="s">
        <v>1215</v>
      </c>
      <c r="B269" s="116"/>
      <c r="C269" s="156"/>
      <c r="D269" s="118" t="s">
        <v>837</v>
      </c>
      <c r="E269" s="130">
        <v>511</v>
      </c>
      <c r="F269" s="118" t="s">
        <v>839</v>
      </c>
      <c r="G269" s="131">
        <v>42826</v>
      </c>
      <c r="H269" s="61" t="s">
        <v>840</v>
      </c>
      <c r="I269" s="120">
        <v>180</v>
      </c>
      <c r="J269" s="129"/>
      <c r="K269" s="129"/>
      <c r="L269" s="122">
        <v>117500</v>
      </c>
      <c r="M269" s="123">
        <v>0.88</v>
      </c>
      <c r="N269" s="122">
        <v>103400</v>
      </c>
      <c r="O269" s="124"/>
      <c r="P269" s="125">
        <f t="shared" si="4"/>
        <v>653</v>
      </c>
      <c r="Q269" s="126" t="s">
        <v>1096</v>
      </c>
    </row>
    <row r="270" s="2" customFormat="1" ht="15.75" customHeight="1" spans="1:17">
      <c r="A270" s="115" t="s">
        <v>1216</v>
      </c>
      <c r="B270" s="116"/>
      <c r="C270" s="156"/>
      <c r="D270" s="118" t="s">
        <v>837</v>
      </c>
      <c r="E270" s="130">
        <v>512</v>
      </c>
      <c r="F270" s="118" t="s">
        <v>839</v>
      </c>
      <c r="G270" s="131">
        <v>42826</v>
      </c>
      <c r="H270" s="61" t="s">
        <v>840</v>
      </c>
      <c r="I270" s="120">
        <v>180</v>
      </c>
      <c r="J270" s="129"/>
      <c r="K270" s="129"/>
      <c r="L270" s="122">
        <v>117500</v>
      </c>
      <c r="M270" s="123">
        <v>0.88</v>
      </c>
      <c r="N270" s="122">
        <v>103400</v>
      </c>
      <c r="O270" s="124"/>
      <c r="P270" s="125">
        <f t="shared" si="4"/>
        <v>653</v>
      </c>
      <c r="Q270" s="126" t="s">
        <v>1096</v>
      </c>
    </row>
    <row r="271" s="75" customFormat="1" ht="15.75" customHeight="1" spans="1:17">
      <c r="A271" s="115" t="s">
        <v>1217</v>
      </c>
      <c r="B271" s="116"/>
      <c r="C271" s="156"/>
      <c r="D271" s="118" t="s">
        <v>847</v>
      </c>
      <c r="E271" s="130">
        <v>513</v>
      </c>
      <c r="F271" s="118" t="s">
        <v>839</v>
      </c>
      <c r="G271" s="131">
        <v>42826</v>
      </c>
      <c r="H271" s="61" t="s">
        <v>840</v>
      </c>
      <c r="I271" s="120">
        <v>200</v>
      </c>
      <c r="J271" s="129"/>
      <c r="K271" s="129"/>
      <c r="L271" s="122">
        <v>130550</v>
      </c>
      <c r="M271" s="123">
        <v>0.88</v>
      </c>
      <c r="N271" s="122">
        <v>114880</v>
      </c>
      <c r="O271" s="124"/>
      <c r="P271" s="125">
        <f t="shared" si="4"/>
        <v>653</v>
      </c>
      <c r="Q271" s="126" t="s">
        <v>1096</v>
      </c>
    </row>
    <row r="272" s="2" customFormat="1" ht="15.75" customHeight="1" spans="1:17">
      <c r="A272" s="115" t="s">
        <v>1218</v>
      </c>
      <c r="B272" s="116"/>
      <c r="C272" s="156"/>
      <c r="D272" s="118" t="s">
        <v>847</v>
      </c>
      <c r="E272" s="130">
        <v>514</v>
      </c>
      <c r="F272" s="118" t="s">
        <v>839</v>
      </c>
      <c r="G272" s="131">
        <v>42826</v>
      </c>
      <c r="H272" s="61" t="s">
        <v>840</v>
      </c>
      <c r="I272" s="120">
        <v>200</v>
      </c>
      <c r="J272" s="129"/>
      <c r="K272" s="129"/>
      <c r="L272" s="122">
        <v>130550</v>
      </c>
      <c r="M272" s="123">
        <v>0.88</v>
      </c>
      <c r="N272" s="122">
        <v>114880</v>
      </c>
      <c r="O272" s="124"/>
      <c r="P272" s="125">
        <f t="shared" si="4"/>
        <v>653</v>
      </c>
      <c r="Q272" s="126" t="s">
        <v>1096</v>
      </c>
    </row>
    <row r="273" s="2" customFormat="1" ht="15.75" customHeight="1" spans="1:17">
      <c r="A273" s="115" t="s">
        <v>1219</v>
      </c>
      <c r="B273" s="116"/>
      <c r="C273" s="156"/>
      <c r="D273" s="118" t="s">
        <v>847</v>
      </c>
      <c r="E273" s="130">
        <v>515</v>
      </c>
      <c r="F273" s="118" t="s">
        <v>839</v>
      </c>
      <c r="G273" s="131">
        <v>42826</v>
      </c>
      <c r="H273" s="61" t="s">
        <v>840</v>
      </c>
      <c r="I273" s="120">
        <v>180</v>
      </c>
      <c r="J273" s="129"/>
      <c r="K273" s="129"/>
      <c r="L273" s="122">
        <v>117500</v>
      </c>
      <c r="M273" s="123">
        <v>0.88</v>
      </c>
      <c r="N273" s="122">
        <v>103400</v>
      </c>
      <c r="O273" s="124"/>
      <c r="P273" s="125">
        <f t="shared" si="4"/>
        <v>653</v>
      </c>
      <c r="Q273" s="126" t="s">
        <v>1096</v>
      </c>
    </row>
    <row r="274" s="2" customFormat="1" ht="15.75" customHeight="1" spans="1:17">
      <c r="A274" s="115" t="s">
        <v>1220</v>
      </c>
      <c r="B274" s="116"/>
      <c r="C274" s="156"/>
      <c r="D274" s="118" t="s">
        <v>847</v>
      </c>
      <c r="E274" s="130">
        <v>516</v>
      </c>
      <c r="F274" s="118" t="s">
        <v>839</v>
      </c>
      <c r="G274" s="131">
        <v>42826</v>
      </c>
      <c r="H274" s="61" t="s">
        <v>840</v>
      </c>
      <c r="I274" s="120">
        <v>180</v>
      </c>
      <c r="J274" s="129"/>
      <c r="K274" s="129"/>
      <c r="L274" s="122">
        <v>117500</v>
      </c>
      <c r="M274" s="123">
        <v>0.88</v>
      </c>
      <c r="N274" s="122">
        <v>103400</v>
      </c>
      <c r="O274" s="124"/>
      <c r="P274" s="125">
        <f t="shared" si="4"/>
        <v>653</v>
      </c>
      <c r="Q274" s="126" t="s">
        <v>1096</v>
      </c>
    </row>
    <row r="275" s="2" customFormat="1" ht="15.75" customHeight="1" spans="1:17">
      <c r="A275" s="115" t="s">
        <v>1221</v>
      </c>
      <c r="B275" s="116"/>
      <c r="C275" s="156"/>
      <c r="D275" s="118" t="s">
        <v>847</v>
      </c>
      <c r="E275" s="130">
        <v>517</v>
      </c>
      <c r="F275" s="118" t="s">
        <v>839</v>
      </c>
      <c r="G275" s="131">
        <v>42826</v>
      </c>
      <c r="H275" s="61" t="s">
        <v>840</v>
      </c>
      <c r="I275" s="120">
        <v>160</v>
      </c>
      <c r="J275" s="129"/>
      <c r="K275" s="129"/>
      <c r="L275" s="122">
        <v>104440</v>
      </c>
      <c r="M275" s="123">
        <v>0.88</v>
      </c>
      <c r="N275" s="122">
        <v>91910</v>
      </c>
      <c r="O275" s="124"/>
      <c r="P275" s="125">
        <f t="shared" si="4"/>
        <v>653</v>
      </c>
      <c r="Q275" s="126" t="s">
        <v>1096</v>
      </c>
    </row>
    <row r="276" s="2" customFormat="1" ht="15.75" customHeight="1" spans="1:17">
      <c r="A276" s="115" t="s">
        <v>1222</v>
      </c>
      <c r="B276" s="116"/>
      <c r="C276" s="156"/>
      <c r="D276" s="118" t="s">
        <v>847</v>
      </c>
      <c r="E276" s="130">
        <v>518</v>
      </c>
      <c r="F276" s="118" t="s">
        <v>839</v>
      </c>
      <c r="G276" s="131">
        <v>42826</v>
      </c>
      <c r="H276" s="61" t="s">
        <v>840</v>
      </c>
      <c r="I276" s="120">
        <v>240</v>
      </c>
      <c r="J276" s="129"/>
      <c r="K276" s="129"/>
      <c r="L276" s="122">
        <v>156670</v>
      </c>
      <c r="M276" s="123">
        <v>0.88</v>
      </c>
      <c r="N276" s="122">
        <v>137870</v>
      </c>
      <c r="O276" s="124"/>
      <c r="P276" s="125">
        <f t="shared" si="4"/>
        <v>653</v>
      </c>
      <c r="Q276" s="126" t="s">
        <v>1096</v>
      </c>
    </row>
    <row r="277" s="2" customFormat="1" ht="15.75" customHeight="1" spans="1:17">
      <c r="A277" s="115" t="s">
        <v>1223</v>
      </c>
      <c r="B277" s="116"/>
      <c r="C277" s="156"/>
      <c r="D277" s="118" t="s">
        <v>847</v>
      </c>
      <c r="E277" s="130">
        <v>519</v>
      </c>
      <c r="F277" s="118" t="s">
        <v>839</v>
      </c>
      <c r="G277" s="131">
        <v>42826</v>
      </c>
      <c r="H277" s="61" t="s">
        <v>840</v>
      </c>
      <c r="I277" s="120">
        <v>240</v>
      </c>
      <c r="J277" s="129"/>
      <c r="K277" s="129"/>
      <c r="L277" s="122">
        <v>156670</v>
      </c>
      <c r="M277" s="123">
        <v>0.88</v>
      </c>
      <c r="N277" s="122">
        <v>137870</v>
      </c>
      <c r="O277" s="124"/>
      <c r="P277" s="125">
        <f t="shared" si="4"/>
        <v>653</v>
      </c>
      <c r="Q277" s="126" t="s">
        <v>1096</v>
      </c>
    </row>
    <row r="278" s="2" customFormat="1" ht="15.75" customHeight="1" spans="1:17">
      <c r="A278" s="115" t="s">
        <v>1224</v>
      </c>
      <c r="B278" s="116"/>
      <c r="C278" s="156"/>
      <c r="D278" s="118" t="s">
        <v>847</v>
      </c>
      <c r="E278" s="130">
        <v>520</v>
      </c>
      <c r="F278" s="118" t="s">
        <v>839</v>
      </c>
      <c r="G278" s="131">
        <v>42826</v>
      </c>
      <c r="H278" s="61" t="s">
        <v>840</v>
      </c>
      <c r="I278" s="120">
        <v>240</v>
      </c>
      <c r="J278" s="129"/>
      <c r="K278" s="129"/>
      <c r="L278" s="122">
        <v>156670</v>
      </c>
      <c r="M278" s="123">
        <v>0.88</v>
      </c>
      <c r="N278" s="122">
        <v>137870</v>
      </c>
      <c r="O278" s="124"/>
      <c r="P278" s="125">
        <f t="shared" ref="P278:P299" si="5">L278/I278</f>
        <v>653</v>
      </c>
      <c r="Q278" s="126" t="s">
        <v>1096</v>
      </c>
    </row>
    <row r="279" s="2" customFormat="1" ht="15.75" customHeight="1" spans="1:17">
      <c r="A279" s="115" t="s">
        <v>1225</v>
      </c>
      <c r="B279" s="116"/>
      <c r="C279" s="156"/>
      <c r="D279" s="118" t="s">
        <v>847</v>
      </c>
      <c r="E279" s="130">
        <v>521</v>
      </c>
      <c r="F279" s="118" t="s">
        <v>839</v>
      </c>
      <c r="G279" s="131">
        <v>42826</v>
      </c>
      <c r="H279" s="61" t="s">
        <v>840</v>
      </c>
      <c r="I279" s="120">
        <v>240</v>
      </c>
      <c r="J279" s="129"/>
      <c r="K279" s="129"/>
      <c r="L279" s="122">
        <v>156670</v>
      </c>
      <c r="M279" s="123">
        <v>0.88</v>
      </c>
      <c r="N279" s="122">
        <v>137870</v>
      </c>
      <c r="O279" s="124"/>
      <c r="P279" s="125">
        <f t="shared" si="5"/>
        <v>653</v>
      </c>
      <c r="Q279" s="126" t="s">
        <v>1096</v>
      </c>
    </row>
    <row r="280" s="2" customFormat="1" ht="15.75" customHeight="1" spans="1:17">
      <c r="A280" s="115" t="s">
        <v>1226</v>
      </c>
      <c r="B280" s="116"/>
      <c r="C280" s="156"/>
      <c r="D280" s="118" t="s">
        <v>847</v>
      </c>
      <c r="E280" s="130">
        <v>522</v>
      </c>
      <c r="F280" s="118" t="s">
        <v>839</v>
      </c>
      <c r="G280" s="131">
        <v>42826</v>
      </c>
      <c r="H280" s="61" t="s">
        <v>840</v>
      </c>
      <c r="I280" s="120">
        <v>240</v>
      </c>
      <c r="J280" s="129"/>
      <c r="K280" s="129"/>
      <c r="L280" s="122">
        <v>156670</v>
      </c>
      <c r="M280" s="123">
        <v>0.88</v>
      </c>
      <c r="N280" s="122">
        <v>137870</v>
      </c>
      <c r="O280" s="124"/>
      <c r="P280" s="125">
        <f t="shared" si="5"/>
        <v>653</v>
      </c>
      <c r="Q280" s="126" t="s">
        <v>1096</v>
      </c>
    </row>
    <row r="281" s="2" customFormat="1" ht="15.75" customHeight="1" spans="1:17">
      <c r="A281" s="115" t="s">
        <v>1227</v>
      </c>
      <c r="B281" s="116"/>
      <c r="C281" s="156"/>
      <c r="D281" s="118" t="s">
        <v>847</v>
      </c>
      <c r="E281" s="130">
        <v>523</v>
      </c>
      <c r="F281" s="118" t="s">
        <v>839</v>
      </c>
      <c r="G281" s="131">
        <v>42826</v>
      </c>
      <c r="H281" s="61" t="s">
        <v>840</v>
      </c>
      <c r="I281" s="120">
        <v>250</v>
      </c>
      <c r="J281" s="129"/>
      <c r="K281" s="129"/>
      <c r="L281" s="122">
        <v>163190</v>
      </c>
      <c r="M281" s="123">
        <v>0.88</v>
      </c>
      <c r="N281" s="122">
        <v>143610</v>
      </c>
      <c r="O281" s="124"/>
      <c r="P281" s="125">
        <f t="shared" si="5"/>
        <v>653</v>
      </c>
      <c r="Q281" s="126" t="s">
        <v>1096</v>
      </c>
    </row>
    <row r="282" s="2" customFormat="1" ht="15.75" customHeight="1" spans="1:17">
      <c r="A282" s="115" t="s">
        <v>1228</v>
      </c>
      <c r="B282" s="116"/>
      <c r="C282" s="156"/>
      <c r="D282" s="118" t="s">
        <v>1229</v>
      </c>
      <c r="E282" s="130" t="s">
        <v>1230</v>
      </c>
      <c r="F282" s="118" t="s">
        <v>839</v>
      </c>
      <c r="G282" s="131">
        <v>42736</v>
      </c>
      <c r="H282" s="61" t="s">
        <v>840</v>
      </c>
      <c r="I282" s="120">
        <v>300</v>
      </c>
      <c r="J282" s="129"/>
      <c r="K282" s="129"/>
      <c r="L282" s="122">
        <v>195830</v>
      </c>
      <c r="M282" s="123">
        <v>0.87</v>
      </c>
      <c r="N282" s="122">
        <v>170370</v>
      </c>
      <c r="O282" s="124"/>
      <c r="P282" s="125">
        <f t="shared" si="5"/>
        <v>653</v>
      </c>
      <c r="Q282" s="126" t="s">
        <v>1096</v>
      </c>
    </row>
    <row r="283" s="2" customFormat="1" ht="15.75" customHeight="1" spans="1:17">
      <c r="A283" s="115" t="s">
        <v>1231</v>
      </c>
      <c r="B283" s="116"/>
      <c r="C283" s="156"/>
      <c r="D283" s="118" t="s">
        <v>1229</v>
      </c>
      <c r="E283" s="130" t="s">
        <v>1232</v>
      </c>
      <c r="F283" s="118" t="s">
        <v>839</v>
      </c>
      <c r="G283" s="131">
        <v>42736</v>
      </c>
      <c r="H283" s="61" t="s">
        <v>840</v>
      </c>
      <c r="I283" s="120">
        <v>300</v>
      </c>
      <c r="J283" s="129"/>
      <c r="K283" s="129"/>
      <c r="L283" s="122">
        <v>195830</v>
      </c>
      <c r="M283" s="123">
        <v>0.87</v>
      </c>
      <c r="N283" s="122">
        <v>170370</v>
      </c>
      <c r="O283" s="124"/>
      <c r="P283" s="125">
        <f t="shared" si="5"/>
        <v>653</v>
      </c>
      <c r="Q283" s="126" t="s">
        <v>1096</v>
      </c>
    </row>
    <row r="284" s="2" customFormat="1" ht="15.75" customHeight="1" spans="1:17">
      <c r="A284" s="115" t="s">
        <v>1233</v>
      </c>
      <c r="B284" s="116"/>
      <c r="C284" s="156"/>
      <c r="D284" s="118" t="s">
        <v>1234</v>
      </c>
      <c r="E284" s="130" t="s">
        <v>1235</v>
      </c>
      <c r="F284" s="118" t="s">
        <v>839</v>
      </c>
      <c r="G284" s="131">
        <v>42736</v>
      </c>
      <c r="H284" s="61" t="s">
        <v>840</v>
      </c>
      <c r="I284" s="120">
        <v>400</v>
      </c>
      <c r="J284" s="129"/>
      <c r="K284" s="129"/>
      <c r="L284" s="122">
        <v>261110</v>
      </c>
      <c r="M284" s="123">
        <v>0.87</v>
      </c>
      <c r="N284" s="122">
        <v>227170</v>
      </c>
      <c r="O284" s="124"/>
      <c r="P284" s="125">
        <f t="shared" si="5"/>
        <v>653</v>
      </c>
      <c r="Q284" s="126" t="s">
        <v>1096</v>
      </c>
    </row>
    <row r="285" s="2" customFormat="1" ht="15.75" customHeight="1" spans="1:17">
      <c r="A285" s="115" t="s">
        <v>1236</v>
      </c>
      <c r="B285" s="116"/>
      <c r="C285" s="156"/>
      <c r="D285" s="118" t="s">
        <v>1234</v>
      </c>
      <c r="E285" s="130"/>
      <c r="F285" s="118" t="s">
        <v>839</v>
      </c>
      <c r="G285" s="131">
        <v>42736</v>
      </c>
      <c r="H285" s="61" t="s">
        <v>840</v>
      </c>
      <c r="I285" s="120">
        <v>400</v>
      </c>
      <c r="J285" s="129"/>
      <c r="K285" s="129"/>
      <c r="L285" s="122">
        <v>261110</v>
      </c>
      <c r="M285" s="123">
        <v>0.87</v>
      </c>
      <c r="N285" s="122">
        <v>227170</v>
      </c>
      <c r="O285" s="124"/>
      <c r="P285" s="125">
        <f t="shared" si="5"/>
        <v>653</v>
      </c>
      <c r="Q285" s="126" t="s">
        <v>1096</v>
      </c>
    </row>
    <row r="286" s="75" customFormat="1" ht="15.75" customHeight="1" spans="1:17">
      <c r="A286" s="115" t="s">
        <v>1237</v>
      </c>
      <c r="B286" s="116"/>
      <c r="C286" s="156"/>
      <c r="D286" s="118" t="s">
        <v>1238</v>
      </c>
      <c r="E286" s="130" t="s">
        <v>1239</v>
      </c>
      <c r="F286" s="118" t="s">
        <v>839</v>
      </c>
      <c r="G286" s="131">
        <v>42736</v>
      </c>
      <c r="H286" s="61" t="s">
        <v>840</v>
      </c>
      <c r="I286" s="120">
        <v>500</v>
      </c>
      <c r="J286" s="129"/>
      <c r="K286" s="129"/>
      <c r="L286" s="122">
        <v>326390</v>
      </c>
      <c r="M286" s="123">
        <v>0.87</v>
      </c>
      <c r="N286" s="122">
        <v>283960</v>
      </c>
      <c r="O286" s="124"/>
      <c r="P286" s="125">
        <f t="shared" si="5"/>
        <v>653</v>
      </c>
      <c r="Q286" s="126" t="s">
        <v>1096</v>
      </c>
    </row>
    <row r="287" s="2" customFormat="1" ht="15.75" customHeight="1" spans="1:17">
      <c r="A287" s="115" t="s">
        <v>1240</v>
      </c>
      <c r="B287" s="116"/>
      <c r="C287" s="156"/>
      <c r="D287" s="118" t="s">
        <v>1238</v>
      </c>
      <c r="E287" s="130" t="s">
        <v>1241</v>
      </c>
      <c r="F287" s="118" t="s">
        <v>839</v>
      </c>
      <c r="G287" s="131">
        <v>42736</v>
      </c>
      <c r="H287" s="61" t="s">
        <v>840</v>
      </c>
      <c r="I287" s="120">
        <v>500</v>
      </c>
      <c r="J287" s="129"/>
      <c r="K287" s="129"/>
      <c r="L287" s="122">
        <v>326390</v>
      </c>
      <c r="M287" s="123">
        <v>0.87</v>
      </c>
      <c r="N287" s="122">
        <v>283960</v>
      </c>
      <c r="O287" s="124"/>
      <c r="P287" s="125">
        <f t="shared" si="5"/>
        <v>653</v>
      </c>
      <c r="Q287" s="126" t="s">
        <v>1096</v>
      </c>
    </row>
    <row r="288" s="2" customFormat="1" ht="15.75" customHeight="1" spans="1:17">
      <c r="A288" s="115" t="s">
        <v>1242</v>
      </c>
      <c r="B288" s="116"/>
      <c r="C288" s="156"/>
      <c r="D288" s="118" t="s">
        <v>1238</v>
      </c>
      <c r="E288" s="130" t="s">
        <v>1243</v>
      </c>
      <c r="F288" s="118" t="s">
        <v>839</v>
      </c>
      <c r="G288" s="131">
        <v>42736</v>
      </c>
      <c r="H288" s="61" t="s">
        <v>840</v>
      </c>
      <c r="I288" s="120">
        <v>500</v>
      </c>
      <c r="J288" s="129"/>
      <c r="K288" s="129"/>
      <c r="L288" s="122">
        <v>326390</v>
      </c>
      <c r="M288" s="123">
        <v>0.87</v>
      </c>
      <c r="N288" s="122">
        <v>283960</v>
      </c>
      <c r="O288" s="124"/>
      <c r="P288" s="125">
        <f t="shared" si="5"/>
        <v>653</v>
      </c>
      <c r="Q288" s="126" t="s">
        <v>1096</v>
      </c>
    </row>
    <row r="289" s="2" customFormat="1" ht="15.75" customHeight="1" spans="1:17">
      <c r="A289" s="115" t="s">
        <v>1244</v>
      </c>
      <c r="B289" s="116"/>
      <c r="C289" s="156"/>
      <c r="D289" s="118" t="s">
        <v>1238</v>
      </c>
      <c r="E289" s="130" t="s">
        <v>1245</v>
      </c>
      <c r="F289" s="118" t="s">
        <v>839</v>
      </c>
      <c r="G289" s="131">
        <v>42736</v>
      </c>
      <c r="H289" s="61" t="s">
        <v>840</v>
      </c>
      <c r="I289" s="120">
        <v>500</v>
      </c>
      <c r="J289" s="129"/>
      <c r="K289" s="129"/>
      <c r="L289" s="122">
        <v>326390</v>
      </c>
      <c r="M289" s="123">
        <v>0.87</v>
      </c>
      <c r="N289" s="122">
        <v>283960</v>
      </c>
      <c r="O289" s="124"/>
      <c r="P289" s="125">
        <f t="shared" si="5"/>
        <v>653</v>
      </c>
      <c r="Q289" s="126" t="s">
        <v>1096</v>
      </c>
    </row>
    <row r="290" s="2" customFormat="1" ht="15.75" customHeight="1" spans="1:17">
      <c r="A290" s="115" t="s">
        <v>1246</v>
      </c>
      <c r="B290" s="116"/>
      <c r="C290" s="156"/>
      <c r="D290" s="118" t="s">
        <v>1238</v>
      </c>
      <c r="E290" s="130" t="s">
        <v>1247</v>
      </c>
      <c r="F290" s="118" t="s">
        <v>839</v>
      </c>
      <c r="G290" s="131">
        <v>42736</v>
      </c>
      <c r="H290" s="61" t="s">
        <v>840</v>
      </c>
      <c r="I290" s="120">
        <v>500</v>
      </c>
      <c r="J290" s="129"/>
      <c r="K290" s="129"/>
      <c r="L290" s="122">
        <v>326390</v>
      </c>
      <c r="M290" s="123">
        <v>0.87</v>
      </c>
      <c r="N290" s="122">
        <v>283960</v>
      </c>
      <c r="O290" s="124"/>
      <c r="P290" s="125">
        <f t="shared" si="5"/>
        <v>653</v>
      </c>
      <c r="Q290" s="126" t="s">
        <v>1096</v>
      </c>
    </row>
    <row r="291" s="2" customFormat="1" ht="15.75" customHeight="1" spans="1:17">
      <c r="A291" s="115" t="s">
        <v>1248</v>
      </c>
      <c r="B291" s="116"/>
      <c r="C291" s="156"/>
      <c r="D291" s="118" t="s">
        <v>1238</v>
      </c>
      <c r="E291" s="130" t="s">
        <v>1249</v>
      </c>
      <c r="F291" s="118" t="s">
        <v>839</v>
      </c>
      <c r="G291" s="131">
        <v>42736</v>
      </c>
      <c r="H291" s="61" t="s">
        <v>840</v>
      </c>
      <c r="I291" s="120">
        <v>500</v>
      </c>
      <c r="J291" s="129"/>
      <c r="K291" s="129"/>
      <c r="L291" s="122">
        <v>326390</v>
      </c>
      <c r="M291" s="123">
        <v>0.87</v>
      </c>
      <c r="N291" s="122">
        <v>283960</v>
      </c>
      <c r="O291" s="124"/>
      <c r="P291" s="125">
        <f t="shared" si="5"/>
        <v>653</v>
      </c>
      <c r="Q291" s="126" t="s">
        <v>1096</v>
      </c>
    </row>
    <row r="292" s="3" customFormat="1" ht="15.75" customHeight="1" spans="1:17">
      <c r="A292" s="115" t="s">
        <v>1250</v>
      </c>
      <c r="B292" s="116"/>
      <c r="C292" s="156"/>
      <c r="D292" s="130" t="s">
        <v>1251</v>
      </c>
      <c r="E292" s="130" t="s">
        <v>1252</v>
      </c>
      <c r="F292" s="130" t="s">
        <v>931</v>
      </c>
      <c r="G292" s="119">
        <v>42005</v>
      </c>
      <c r="H292" s="61" t="s">
        <v>840</v>
      </c>
      <c r="I292" s="120">
        <v>170</v>
      </c>
      <c r="J292" s="129"/>
      <c r="K292" s="129"/>
      <c r="L292" s="122">
        <v>137490</v>
      </c>
      <c r="M292" s="123">
        <v>0.86</v>
      </c>
      <c r="N292" s="122">
        <v>118240</v>
      </c>
      <c r="O292" s="124"/>
      <c r="P292" s="125">
        <f t="shared" si="5"/>
        <v>809</v>
      </c>
      <c r="Q292" s="126" t="s">
        <v>1096</v>
      </c>
    </row>
    <row r="293" s="2" customFormat="1" ht="15.75" customHeight="1" spans="1:17">
      <c r="A293" s="115" t="s">
        <v>1253</v>
      </c>
      <c r="B293" s="116"/>
      <c r="C293" s="156"/>
      <c r="D293" s="130" t="s">
        <v>1254</v>
      </c>
      <c r="E293" s="130" t="s">
        <v>1255</v>
      </c>
      <c r="F293" s="130" t="s">
        <v>931</v>
      </c>
      <c r="G293" s="119">
        <v>42005</v>
      </c>
      <c r="H293" s="61" t="s">
        <v>840</v>
      </c>
      <c r="I293" s="120">
        <v>170</v>
      </c>
      <c r="J293" s="129"/>
      <c r="K293" s="129"/>
      <c r="L293" s="122">
        <v>137490</v>
      </c>
      <c r="M293" s="123">
        <v>0.86</v>
      </c>
      <c r="N293" s="122">
        <v>118240</v>
      </c>
      <c r="O293" s="124"/>
      <c r="P293" s="125">
        <f t="shared" si="5"/>
        <v>809</v>
      </c>
      <c r="Q293" s="126" t="s">
        <v>1096</v>
      </c>
    </row>
    <row r="294" s="2" customFormat="1" ht="15.75" customHeight="1" spans="1:17">
      <c r="A294" s="115" t="s">
        <v>1256</v>
      </c>
      <c r="B294" s="116"/>
      <c r="C294" s="156"/>
      <c r="D294" s="130" t="s">
        <v>1257</v>
      </c>
      <c r="E294" s="130" t="s">
        <v>1258</v>
      </c>
      <c r="F294" s="130" t="s">
        <v>931</v>
      </c>
      <c r="G294" s="119">
        <v>42005</v>
      </c>
      <c r="H294" s="61" t="s">
        <v>840</v>
      </c>
      <c r="I294" s="120">
        <v>170</v>
      </c>
      <c r="J294" s="129"/>
      <c r="K294" s="129"/>
      <c r="L294" s="122">
        <v>137490</v>
      </c>
      <c r="M294" s="123">
        <v>0.86</v>
      </c>
      <c r="N294" s="122">
        <v>118240</v>
      </c>
      <c r="O294" s="124"/>
      <c r="P294" s="125">
        <f t="shared" si="5"/>
        <v>809</v>
      </c>
      <c r="Q294" s="126" t="s">
        <v>1096</v>
      </c>
    </row>
    <row r="295" s="2" customFormat="1" ht="15.75" customHeight="1" spans="1:17">
      <c r="A295" s="115" t="s">
        <v>1259</v>
      </c>
      <c r="B295" s="116"/>
      <c r="C295" s="156"/>
      <c r="D295" s="130" t="s">
        <v>1260</v>
      </c>
      <c r="E295" s="130" t="s">
        <v>930</v>
      </c>
      <c r="F295" s="130" t="s">
        <v>931</v>
      </c>
      <c r="G295" s="119">
        <v>42736</v>
      </c>
      <c r="H295" s="61" t="s">
        <v>840</v>
      </c>
      <c r="I295" s="120">
        <v>350</v>
      </c>
      <c r="J295" s="129"/>
      <c r="K295" s="129"/>
      <c r="L295" s="122">
        <v>242620</v>
      </c>
      <c r="M295" s="123">
        <v>0.9</v>
      </c>
      <c r="N295" s="122">
        <v>218360</v>
      </c>
      <c r="O295" s="124"/>
      <c r="P295" s="125">
        <f t="shared" si="5"/>
        <v>693</v>
      </c>
      <c r="Q295" s="126" t="s">
        <v>1096</v>
      </c>
    </row>
    <row r="296" s="2" customFormat="1" ht="15.75" customHeight="1" spans="1:17">
      <c r="A296" s="115" t="s">
        <v>1261</v>
      </c>
      <c r="B296" s="116"/>
      <c r="C296" s="156"/>
      <c r="D296" s="130" t="s">
        <v>1262</v>
      </c>
      <c r="E296" s="130" t="s">
        <v>1252</v>
      </c>
      <c r="F296" s="130" t="s">
        <v>931</v>
      </c>
      <c r="G296" s="119">
        <v>42736</v>
      </c>
      <c r="H296" s="61" t="s">
        <v>840</v>
      </c>
      <c r="I296" s="120">
        <v>700</v>
      </c>
      <c r="J296" s="129"/>
      <c r="K296" s="129"/>
      <c r="L296" s="122">
        <v>485250</v>
      </c>
      <c r="M296" s="123">
        <v>0.9</v>
      </c>
      <c r="N296" s="122">
        <v>436730</v>
      </c>
      <c r="O296" s="124"/>
      <c r="P296" s="125">
        <f t="shared" si="5"/>
        <v>693</v>
      </c>
      <c r="Q296" s="126" t="s">
        <v>1096</v>
      </c>
    </row>
    <row r="297" s="2" customFormat="1" ht="15.75" customHeight="1" spans="1:17">
      <c r="A297" s="115" t="s">
        <v>1263</v>
      </c>
      <c r="B297" s="116"/>
      <c r="C297" s="156"/>
      <c r="D297" s="130" t="s">
        <v>1262</v>
      </c>
      <c r="E297" s="130" t="s">
        <v>1255</v>
      </c>
      <c r="F297" s="130" t="s">
        <v>931</v>
      </c>
      <c r="G297" s="119">
        <v>42736</v>
      </c>
      <c r="H297" s="61" t="s">
        <v>840</v>
      </c>
      <c r="I297" s="120">
        <v>700</v>
      </c>
      <c r="J297" s="129"/>
      <c r="K297" s="129"/>
      <c r="L297" s="122">
        <v>485250</v>
      </c>
      <c r="M297" s="123">
        <v>0.9</v>
      </c>
      <c r="N297" s="122">
        <v>436730</v>
      </c>
      <c r="O297" s="124"/>
      <c r="P297" s="125">
        <f t="shared" si="5"/>
        <v>693</v>
      </c>
      <c r="Q297" s="126" t="s">
        <v>1096</v>
      </c>
    </row>
    <row r="298" s="2" customFormat="1" ht="15.75" customHeight="1" spans="1:17">
      <c r="A298" s="115" t="s">
        <v>1264</v>
      </c>
      <c r="B298" s="116"/>
      <c r="C298" s="156"/>
      <c r="D298" s="130" t="s">
        <v>937</v>
      </c>
      <c r="E298" s="130" t="s">
        <v>1252</v>
      </c>
      <c r="F298" s="130" t="s">
        <v>938</v>
      </c>
      <c r="G298" s="119">
        <v>42005</v>
      </c>
      <c r="H298" s="61" t="s">
        <v>840</v>
      </c>
      <c r="I298" s="120">
        <v>3000</v>
      </c>
      <c r="J298" s="129"/>
      <c r="K298" s="129"/>
      <c r="L298" s="122">
        <v>2010300</v>
      </c>
      <c r="M298" s="123">
        <v>0.81</v>
      </c>
      <c r="N298" s="122">
        <v>1628340</v>
      </c>
      <c r="O298" s="124"/>
      <c r="P298" s="125">
        <f t="shared" si="5"/>
        <v>670</v>
      </c>
      <c r="Q298" s="126" t="s">
        <v>1096</v>
      </c>
    </row>
    <row r="299" s="2" customFormat="1" ht="15.75" customHeight="1" spans="1:17">
      <c r="A299" s="115" t="s">
        <v>1265</v>
      </c>
      <c r="B299" s="116"/>
      <c r="C299" s="156"/>
      <c r="D299" s="130" t="s">
        <v>937</v>
      </c>
      <c r="E299" s="130" t="s">
        <v>1255</v>
      </c>
      <c r="F299" s="130" t="s">
        <v>938</v>
      </c>
      <c r="G299" s="119">
        <v>42005</v>
      </c>
      <c r="H299" s="61" t="s">
        <v>840</v>
      </c>
      <c r="I299" s="120">
        <v>3000</v>
      </c>
      <c r="J299" s="129"/>
      <c r="K299" s="129"/>
      <c r="L299" s="122">
        <v>2010300</v>
      </c>
      <c r="M299" s="123">
        <v>0.81</v>
      </c>
      <c r="N299" s="122">
        <v>1628340</v>
      </c>
      <c r="O299" s="124"/>
      <c r="P299" s="125">
        <f t="shared" si="5"/>
        <v>670</v>
      </c>
      <c r="Q299" s="126" t="s">
        <v>1096</v>
      </c>
    </row>
    <row r="300" ht="15.75" customHeight="1" spans="1:17">
      <c r="A300" s="115" t="s">
        <v>1266</v>
      </c>
      <c r="B300" s="112"/>
      <c r="C300" s="156"/>
      <c r="D300" s="108" t="s">
        <v>1267</v>
      </c>
      <c r="E300" s="108"/>
      <c r="F300" s="132"/>
      <c r="G300" s="119">
        <v>40664</v>
      </c>
      <c r="H300" s="133" t="s">
        <v>941</v>
      </c>
      <c r="I300" s="134">
        <v>1</v>
      </c>
      <c r="J300" s="135">
        <v>78040</v>
      </c>
      <c r="K300" s="136">
        <v>50855.92</v>
      </c>
      <c r="L300" s="137">
        <v>113950</v>
      </c>
      <c r="M300" s="138">
        <v>0.61</v>
      </c>
      <c r="N300" s="139">
        <v>69510</v>
      </c>
      <c r="O300" s="140"/>
      <c r="P300" s="141"/>
      <c r="Q300" s="142" t="s">
        <v>1096</v>
      </c>
    </row>
    <row r="301" ht="15.75" customHeight="1" spans="1:17">
      <c r="A301" s="115" t="s">
        <v>1268</v>
      </c>
      <c r="B301" s="112"/>
      <c r="C301" s="156"/>
      <c r="D301" s="108" t="s">
        <v>1267</v>
      </c>
      <c r="E301" s="108"/>
      <c r="F301" s="132"/>
      <c r="G301" s="119">
        <v>41153</v>
      </c>
      <c r="H301" s="133" t="s">
        <v>941</v>
      </c>
      <c r="I301" s="134">
        <v>1</v>
      </c>
      <c r="J301" s="135">
        <v>98935</v>
      </c>
      <c r="K301" s="136">
        <v>70738.36</v>
      </c>
      <c r="L301" s="137">
        <v>137740</v>
      </c>
      <c r="M301" s="138">
        <v>0.68</v>
      </c>
      <c r="N301" s="139">
        <v>93660</v>
      </c>
      <c r="O301" s="140"/>
      <c r="P301" s="141"/>
      <c r="Q301" s="142" t="s">
        <v>1096</v>
      </c>
    </row>
    <row r="302" ht="15.75" customHeight="1" spans="1:17">
      <c r="A302" s="115" t="s">
        <v>1269</v>
      </c>
      <c r="B302" s="112"/>
      <c r="C302" s="156"/>
      <c r="D302" s="108" t="s">
        <v>1270</v>
      </c>
      <c r="E302" s="108"/>
      <c r="F302" s="132"/>
      <c r="G302" s="119">
        <v>41153</v>
      </c>
      <c r="H302" s="133" t="s">
        <v>941</v>
      </c>
      <c r="I302" s="134">
        <v>1</v>
      </c>
      <c r="J302" s="135">
        <v>31297.39</v>
      </c>
      <c r="K302" s="136">
        <v>22377.31</v>
      </c>
      <c r="L302" s="137">
        <v>43570</v>
      </c>
      <c r="M302" s="138">
        <v>0.68</v>
      </c>
      <c r="N302" s="139">
        <v>29630</v>
      </c>
      <c r="O302" s="140"/>
      <c r="P302" s="141"/>
      <c r="Q302" s="142" t="s">
        <v>1096</v>
      </c>
    </row>
    <row r="303" ht="15.75" customHeight="1" spans="1:17">
      <c r="A303" s="115" t="s">
        <v>1271</v>
      </c>
      <c r="B303" s="112"/>
      <c r="C303" s="156"/>
      <c r="D303" s="108" t="s">
        <v>1272</v>
      </c>
      <c r="E303" s="108"/>
      <c r="F303" s="132"/>
      <c r="G303" s="119">
        <v>40179</v>
      </c>
      <c r="H303" s="133" t="s">
        <v>941</v>
      </c>
      <c r="I303" s="134">
        <v>1</v>
      </c>
      <c r="J303" s="135">
        <v>98000</v>
      </c>
      <c r="K303" s="136">
        <v>57656.32</v>
      </c>
      <c r="L303" s="137">
        <v>100000</v>
      </c>
      <c r="M303" s="138"/>
      <c r="N303" s="139">
        <v>100000</v>
      </c>
      <c r="O303" s="140"/>
      <c r="P303" s="141"/>
      <c r="Q303" s="142" t="s">
        <v>1096</v>
      </c>
    </row>
    <row r="304" ht="15.75" customHeight="1" spans="1:17">
      <c r="A304" s="115" t="s">
        <v>1273</v>
      </c>
      <c r="B304" s="112"/>
      <c r="C304" s="156"/>
      <c r="D304" s="109" t="s">
        <v>1274</v>
      </c>
      <c r="E304" s="108"/>
      <c r="F304" s="132"/>
      <c r="G304" s="119">
        <v>40330</v>
      </c>
      <c r="H304" s="133" t="s">
        <v>941</v>
      </c>
      <c r="I304" s="134">
        <v>1</v>
      </c>
      <c r="J304" s="135">
        <v>10244</v>
      </c>
      <c r="K304" s="136">
        <v>6229.55</v>
      </c>
      <c r="L304" s="137">
        <v>15310</v>
      </c>
      <c r="M304" s="138">
        <v>0.42</v>
      </c>
      <c r="N304" s="139">
        <v>6430</v>
      </c>
      <c r="O304" s="140"/>
      <c r="P304" s="141"/>
      <c r="Q304" s="142" t="s">
        <v>1096</v>
      </c>
    </row>
    <row r="305" ht="15.75" customHeight="1" spans="1:17">
      <c r="A305" s="115" t="s">
        <v>1275</v>
      </c>
      <c r="B305" s="112"/>
      <c r="C305" s="156"/>
      <c r="D305" s="108" t="s">
        <v>1276</v>
      </c>
      <c r="E305" s="108"/>
      <c r="F305" s="132"/>
      <c r="G305" s="119">
        <v>40391</v>
      </c>
      <c r="H305" s="133" t="s">
        <v>941</v>
      </c>
      <c r="I305" s="134">
        <v>1</v>
      </c>
      <c r="J305" s="135">
        <v>42487</v>
      </c>
      <c r="K305" s="136">
        <v>26173.54</v>
      </c>
      <c r="L305" s="137">
        <v>63480</v>
      </c>
      <c r="M305" s="138">
        <v>0.71</v>
      </c>
      <c r="N305" s="139">
        <v>45070</v>
      </c>
      <c r="O305" s="140"/>
      <c r="P305" s="141"/>
      <c r="Q305" s="142" t="s">
        <v>1096</v>
      </c>
    </row>
    <row r="306" ht="15.75" customHeight="1" spans="1:17">
      <c r="A306" s="115" t="s">
        <v>1277</v>
      </c>
      <c r="B306" s="112"/>
      <c r="C306" s="156"/>
      <c r="D306" s="108" t="s">
        <v>1278</v>
      </c>
      <c r="E306" s="108"/>
      <c r="F306" s="132"/>
      <c r="G306" s="119">
        <v>40483</v>
      </c>
      <c r="H306" s="133" t="s">
        <v>941</v>
      </c>
      <c r="I306" s="134">
        <v>1</v>
      </c>
      <c r="J306" s="135">
        <v>146074</v>
      </c>
      <c r="K306" s="136">
        <v>91722.26</v>
      </c>
      <c r="L306" s="137">
        <v>218250</v>
      </c>
      <c r="M306" s="138">
        <v>0.58</v>
      </c>
      <c r="N306" s="139">
        <v>126590</v>
      </c>
      <c r="O306" s="140"/>
      <c r="P306" s="141"/>
      <c r="Q306" s="142" t="s">
        <v>1096</v>
      </c>
    </row>
    <row r="307" ht="15.75" customHeight="1" spans="1:17">
      <c r="A307" s="115" t="s">
        <v>1279</v>
      </c>
      <c r="B307" s="112"/>
      <c r="C307" s="156"/>
      <c r="D307" s="108" t="s">
        <v>1280</v>
      </c>
      <c r="E307" s="108"/>
      <c r="F307" s="132"/>
      <c r="G307" s="119">
        <v>40544</v>
      </c>
      <c r="H307" s="133" t="s">
        <v>941</v>
      </c>
      <c r="I307" s="134">
        <v>1</v>
      </c>
      <c r="J307" s="135">
        <v>95000</v>
      </c>
      <c r="K307" s="136">
        <v>60404.32</v>
      </c>
      <c r="L307" s="137">
        <v>138710</v>
      </c>
      <c r="M307" s="138">
        <v>0.59</v>
      </c>
      <c r="N307" s="139">
        <v>81840</v>
      </c>
      <c r="O307" s="140"/>
      <c r="P307" s="141"/>
      <c r="Q307" s="142" t="s">
        <v>1096</v>
      </c>
    </row>
    <row r="308" ht="15.75" customHeight="1" spans="1:17">
      <c r="A308" s="115" t="s">
        <v>1281</v>
      </c>
      <c r="B308" s="112"/>
      <c r="C308" s="156"/>
      <c r="D308" s="108" t="s">
        <v>1282</v>
      </c>
      <c r="E308" s="108"/>
      <c r="F308" s="132"/>
      <c r="G308" s="119">
        <v>41183</v>
      </c>
      <c r="H308" s="133" t="s">
        <v>941</v>
      </c>
      <c r="I308" s="134">
        <v>1</v>
      </c>
      <c r="J308" s="135">
        <v>24000</v>
      </c>
      <c r="K308" s="136">
        <v>17255</v>
      </c>
      <c r="L308" s="137">
        <v>33410</v>
      </c>
      <c r="M308" s="138">
        <v>0.57</v>
      </c>
      <c r="N308" s="139">
        <v>19040</v>
      </c>
      <c r="O308" s="140"/>
      <c r="P308" s="141"/>
      <c r="Q308" s="142" t="s">
        <v>1096</v>
      </c>
    </row>
    <row r="309" ht="15.75" customHeight="1" spans="1:17">
      <c r="A309" s="115" t="s">
        <v>1283</v>
      </c>
      <c r="B309" s="112"/>
      <c r="C309" s="156"/>
      <c r="D309" s="108" t="s">
        <v>962</v>
      </c>
      <c r="E309" s="108"/>
      <c r="F309" s="132"/>
      <c r="G309" s="119">
        <v>41183</v>
      </c>
      <c r="H309" s="133" t="s">
        <v>941</v>
      </c>
      <c r="I309" s="134">
        <v>1</v>
      </c>
      <c r="J309" s="135">
        <v>128381</v>
      </c>
      <c r="K309" s="136">
        <v>92300.93</v>
      </c>
      <c r="L309" s="137">
        <v>178740</v>
      </c>
      <c r="M309" s="138">
        <v>0.68</v>
      </c>
      <c r="N309" s="139">
        <v>121540</v>
      </c>
      <c r="O309" s="140"/>
      <c r="P309" s="141"/>
      <c r="Q309" s="142" t="s">
        <v>1096</v>
      </c>
    </row>
    <row r="310" ht="15.75" customHeight="1" spans="1:17">
      <c r="A310" s="115" t="s">
        <v>1284</v>
      </c>
      <c r="B310" s="112"/>
      <c r="C310" s="156"/>
      <c r="D310" s="108" t="s">
        <v>1285</v>
      </c>
      <c r="E310" s="108"/>
      <c r="F310" s="132"/>
      <c r="G310" s="119">
        <v>41244</v>
      </c>
      <c r="H310" s="133" t="s">
        <v>941</v>
      </c>
      <c r="I310" s="134">
        <v>1</v>
      </c>
      <c r="J310" s="135">
        <v>47170</v>
      </c>
      <c r="K310" s="136">
        <v>34287.01</v>
      </c>
      <c r="L310" s="137">
        <v>65670</v>
      </c>
      <c r="M310" s="138">
        <v>0.69</v>
      </c>
      <c r="N310" s="139">
        <v>45310</v>
      </c>
      <c r="O310" s="140"/>
      <c r="P310" s="141"/>
      <c r="Q310" s="142" t="s">
        <v>1096</v>
      </c>
    </row>
    <row r="311" ht="15.75" customHeight="1" spans="1:17">
      <c r="A311" s="115" t="s">
        <v>1286</v>
      </c>
      <c r="B311" s="112"/>
      <c r="C311" s="156"/>
      <c r="D311" s="108" t="s">
        <v>1287</v>
      </c>
      <c r="E311" s="108"/>
      <c r="F311" s="132"/>
      <c r="G311" s="119">
        <v>41367</v>
      </c>
      <c r="H311" s="133" t="s">
        <v>941</v>
      </c>
      <c r="I311" s="134">
        <v>1</v>
      </c>
      <c r="J311" s="135">
        <v>68942</v>
      </c>
      <c r="K311" s="136">
        <v>51203.5</v>
      </c>
      <c r="L311" s="137">
        <v>93640</v>
      </c>
      <c r="M311" s="138">
        <v>0.61</v>
      </c>
      <c r="N311" s="139">
        <v>57120</v>
      </c>
      <c r="O311" s="140"/>
      <c r="P311" s="141"/>
      <c r="Q311" s="142" t="s">
        <v>1096</v>
      </c>
    </row>
    <row r="312" ht="15.75" customHeight="1" spans="1:17">
      <c r="A312" s="115" t="s">
        <v>1288</v>
      </c>
      <c r="B312" s="112"/>
      <c r="C312" s="156"/>
      <c r="D312" s="108" t="s">
        <v>1289</v>
      </c>
      <c r="E312" s="108"/>
      <c r="F312" s="132"/>
      <c r="G312" s="119">
        <v>41548</v>
      </c>
      <c r="H312" s="133" t="s">
        <v>941</v>
      </c>
      <c r="I312" s="134">
        <v>1</v>
      </c>
      <c r="J312" s="135">
        <v>113457.91</v>
      </c>
      <c r="K312" s="136">
        <v>86961.01</v>
      </c>
      <c r="L312" s="137">
        <v>154110</v>
      </c>
      <c r="M312" s="138">
        <v>0.73</v>
      </c>
      <c r="N312" s="139">
        <v>112500</v>
      </c>
      <c r="O312" s="140"/>
      <c r="P312" s="141"/>
      <c r="Q312" s="143" t="s">
        <v>1096</v>
      </c>
    </row>
    <row r="313" ht="15.75" customHeight="1" spans="1:17">
      <c r="A313" s="115" t="s">
        <v>1290</v>
      </c>
      <c r="B313" s="112"/>
      <c r="C313" s="156"/>
      <c r="D313" s="108" t="s">
        <v>1291</v>
      </c>
      <c r="E313" s="108"/>
      <c r="F313" s="132"/>
      <c r="G313" s="119">
        <v>41699</v>
      </c>
      <c r="H313" s="133" t="s">
        <v>941</v>
      </c>
      <c r="I313" s="134">
        <v>1</v>
      </c>
      <c r="J313" s="135">
        <v>47190</v>
      </c>
      <c r="K313" s="136">
        <v>37103.34</v>
      </c>
      <c r="L313" s="137">
        <v>50000</v>
      </c>
      <c r="M313" s="138"/>
      <c r="N313" s="139">
        <v>50000</v>
      </c>
      <c r="O313" s="140"/>
      <c r="P313" s="141"/>
      <c r="Q313" s="142" t="s">
        <v>1096</v>
      </c>
    </row>
    <row r="314" ht="15.75" customHeight="1" spans="1:17">
      <c r="A314" s="115" t="s">
        <v>1292</v>
      </c>
      <c r="B314" s="112"/>
      <c r="C314" s="156"/>
      <c r="D314" s="108" t="s">
        <v>1293</v>
      </c>
      <c r="E314" s="108"/>
      <c r="F314" s="132"/>
      <c r="G314" s="119">
        <v>41760</v>
      </c>
      <c r="H314" s="133" t="s">
        <v>941</v>
      </c>
      <c r="I314" s="134">
        <v>1</v>
      </c>
      <c r="J314" s="135">
        <v>8420</v>
      </c>
      <c r="K314" s="136">
        <v>6686.84</v>
      </c>
      <c r="L314" s="137">
        <v>10960</v>
      </c>
      <c r="M314" s="138">
        <v>0.76</v>
      </c>
      <c r="N314" s="139">
        <v>8330</v>
      </c>
      <c r="O314" s="140"/>
      <c r="P314" s="141"/>
      <c r="Q314" s="142" t="s">
        <v>1096</v>
      </c>
    </row>
    <row r="315" ht="15.75" customHeight="1" spans="1:17">
      <c r="A315" s="115" t="s">
        <v>1294</v>
      </c>
      <c r="B315" s="112"/>
      <c r="C315" s="156"/>
      <c r="D315" s="108" t="s">
        <v>1295</v>
      </c>
      <c r="E315" s="108"/>
      <c r="F315" s="132"/>
      <c r="G315" s="119">
        <v>41791</v>
      </c>
      <c r="H315" s="133" t="s">
        <v>941</v>
      </c>
      <c r="I315" s="134">
        <v>1</v>
      </c>
      <c r="J315" s="135">
        <v>20000</v>
      </c>
      <c r="K315" s="136">
        <v>15962.33</v>
      </c>
      <c r="L315" s="137">
        <v>26030</v>
      </c>
      <c r="M315" s="138">
        <v>0.68</v>
      </c>
      <c r="N315" s="139">
        <v>17700</v>
      </c>
      <c r="O315" s="140"/>
      <c r="P315" s="141"/>
      <c r="Q315" s="142" t="s">
        <v>1096</v>
      </c>
    </row>
    <row r="316" ht="15.75" customHeight="1" spans="1:17">
      <c r="A316" s="115" t="s">
        <v>1296</v>
      </c>
      <c r="B316" s="112"/>
      <c r="C316" s="156"/>
      <c r="D316" s="108" t="s">
        <v>949</v>
      </c>
      <c r="E316" s="108"/>
      <c r="F316" s="132"/>
      <c r="G316" s="119">
        <v>41913</v>
      </c>
      <c r="H316" s="133" t="s">
        <v>941</v>
      </c>
      <c r="I316" s="134">
        <v>1</v>
      </c>
      <c r="J316" s="135">
        <v>28500</v>
      </c>
      <c r="K316" s="136">
        <v>23197.93</v>
      </c>
      <c r="L316" s="137">
        <v>37100</v>
      </c>
      <c r="M316" s="138">
        <v>0.78</v>
      </c>
      <c r="N316" s="139">
        <v>28940</v>
      </c>
      <c r="O316" s="140"/>
      <c r="P316" s="141"/>
      <c r="Q316" s="142" t="s">
        <v>1096</v>
      </c>
    </row>
    <row r="317" ht="15.75" customHeight="1" spans="1:17">
      <c r="A317" s="115" t="s">
        <v>1297</v>
      </c>
      <c r="B317" s="112"/>
      <c r="C317" s="156"/>
      <c r="D317" s="108" t="s">
        <v>949</v>
      </c>
      <c r="E317" s="108"/>
      <c r="F317" s="132"/>
      <c r="G317" s="119">
        <v>42036</v>
      </c>
      <c r="H317" s="133" t="s">
        <v>941</v>
      </c>
      <c r="I317" s="134">
        <v>1</v>
      </c>
      <c r="J317" s="135">
        <v>57000</v>
      </c>
      <c r="K317" s="136">
        <v>47297.91</v>
      </c>
      <c r="L317" s="137">
        <v>70330</v>
      </c>
      <c r="M317" s="138">
        <v>0.8</v>
      </c>
      <c r="N317" s="139">
        <v>56260</v>
      </c>
      <c r="O317" s="140"/>
      <c r="P317" s="141"/>
      <c r="Q317" s="142" t="s">
        <v>1096</v>
      </c>
    </row>
    <row r="318" ht="15.75" customHeight="1" spans="1:17">
      <c r="A318" s="115" t="s">
        <v>1298</v>
      </c>
      <c r="B318" s="112"/>
      <c r="C318" s="156"/>
      <c r="D318" s="108" t="s">
        <v>1299</v>
      </c>
      <c r="E318" s="108"/>
      <c r="F318" s="132"/>
      <c r="G318" s="119">
        <v>42125</v>
      </c>
      <c r="H318" s="133" t="s">
        <v>941</v>
      </c>
      <c r="I318" s="134">
        <v>1</v>
      </c>
      <c r="J318" s="135">
        <v>38000</v>
      </c>
      <c r="K318" s="136">
        <v>31983.2</v>
      </c>
      <c r="L318" s="137">
        <v>46880</v>
      </c>
      <c r="M318" s="138">
        <v>0.81</v>
      </c>
      <c r="N318" s="139">
        <v>37970</v>
      </c>
      <c r="O318" s="140"/>
      <c r="P318" s="141"/>
      <c r="Q318" s="142" t="s">
        <v>1096</v>
      </c>
    </row>
    <row r="319" ht="15.75" customHeight="1" spans="1:17">
      <c r="A319" s="115" t="s">
        <v>1300</v>
      </c>
      <c r="B319" s="112"/>
      <c r="C319" s="156"/>
      <c r="D319" s="108" t="s">
        <v>1301</v>
      </c>
      <c r="E319" s="108"/>
      <c r="F319" s="132"/>
      <c r="G319" s="119">
        <v>42339</v>
      </c>
      <c r="H319" s="133" t="s">
        <v>941</v>
      </c>
      <c r="I319" s="134">
        <v>1</v>
      </c>
      <c r="J319" s="135">
        <v>28122.06</v>
      </c>
      <c r="K319" s="136">
        <v>24448.5</v>
      </c>
      <c r="L319" s="137">
        <v>34700</v>
      </c>
      <c r="M319" s="138">
        <v>0.78</v>
      </c>
      <c r="N319" s="139">
        <v>27070</v>
      </c>
      <c r="O319" s="140"/>
      <c r="P319" s="141"/>
      <c r="Q319" s="142" t="s">
        <v>1096</v>
      </c>
    </row>
    <row r="320" ht="15.75" customHeight="1" spans="1:17">
      <c r="A320" s="115" t="s">
        <v>1302</v>
      </c>
      <c r="B320" s="112"/>
      <c r="C320" s="156"/>
      <c r="D320" s="108" t="s">
        <v>1303</v>
      </c>
      <c r="E320" s="108"/>
      <c r="F320" s="132"/>
      <c r="G320" s="119">
        <v>42461</v>
      </c>
      <c r="H320" s="133" t="s">
        <v>941</v>
      </c>
      <c r="I320" s="134">
        <v>1</v>
      </c>
      <c r="J320" s="135">
        <v>18065.64</v>
      </c>
      <c r="K320" s="136">
        <v>15991.85</v>
      </c>
      <c r="L320" s="137">
        <v>22290</v>
      </c>
      <c r="M320" s="138">
        <v>0.85</v>
      </c>
      <c r="N320" s="139">
        <v>18950</v>
      </c>
      <c r="O320" s="140"/>
      <c r="P320" s="141"/>
      <c r="Q320" s="142" t="s">
        <v>1096</v>
      </c>
    </row>
    <row r="321" ht="15.75" customHeight="1" spans="1:17">
      <c r="A321" s="115" t="s">
        <v>1304</v>
      </c>
      <c r="B321" s="112"/>
      <c r="C321" s="156"/>
      <c r="D321" s="108" t="s">
        <v>1305</v>
      </c>
      <c r="E321" s="108"/>
      <c r="F321" s="132"/>
      <c r="G321" s="119">
        <v>42491</v>
      </c>
      <c r="H321" s="133" t="s">
        <v>941</v>
      </c>
      <c r="I321" s="134">
        <v>1</v>
      </c>
      <c r="J321" s="135">
        <v>18876.86</v>
      </c>
      <c r="K321" s="136">
        <v>16784.7</v>
      </c>
      <c r="L321" s="137">
        <v>23290</v>
      </c>
      <c r="M321" s="138">
        <v>0.86</v>
      </c>
      <c r="N321" s="139">
        <v>20030</v>
      </c>
      <c r="O321" s="140"/>
      <c r="P321" s="141"/>
      <c r="Q321" s="142" t="s">
        <v>1096</v>
      </c>
    </row>
    <row r="322" ht="15.75" customHeight="1" spans="1:17">
      <c r="A322" s="115" t="s">
        <v>1306</v>
      </c>
      <c r="B322" s="112"/>
      <c r="C322" s="156"/>
      <c r="D322" s="108" t="s">
        <v>1307</v>
      </c>
      <c r="E322" s="108"/>
      <c r="F322" s="132"/>
      <c r="G322" s="119">
        <v>42522</v>
      </c>
      <c r="H322" s="133" t="s">
        <v>941</v>
      </c>
      <c r="I322" s="134">
        <v>1</v>
      </c>
      <c r="J322" s="135">
        <v>32823</v>
      </c>
      <c r="K322" s="136">
        <v>29315.09</v>
      </c>
      <c r="L322" s="137">
        <v>40500</v>
      </c>
      <c r="M322" s="138">
        <v>0.86</v>
      </c>
      <c r="N322" s="139">
        <v>34830</v>
      </c>
      <c r="O322" s="140"/>
      <c r="P322" s="141"/>
      <c r="Q322" s="142" t="s">
        <v>1096</v>
      </c>
    </row>
    <row r="323" ht="15.75" customHeight="1" spans="1:17">
      <c r="A323" s="115" t="s">
        <v>1308</v>
      </c>
      <c r="B323" s="112"/>
      <c r="C323" s="156"/>
      <c r="D323" s="108" t="s">
        <v>1309</v>
      </c>
      <c r="E323" s="108"/>
      <c r="F323" s="132"/>
      <c r="G323" s="119">
        <v>42675</v>
      </c>
      <c r="H323" s="133" t="s">
        <v>941</v>
      </c>
      <c r="I323" s="134">
        <v>1</v>
      </c>
      <c r="J323" s="135">
        <v>38000</v>
      </c>
      <c r="K323" s="136">
        <v>34690.76</v>
      </c>
      <c r="L323" s="137">
        <v>46880</v>
      </c>
      <c r="M323" s="138">
        <v>0.88</v>
      </c>
      <c r="N323" s="139">
        <v>41250</v>
      </c>
      <c r="O323" s="140"/>
      <c r="P323" s="141"/>
      <c r="Q323" s="142" t="s">
        <v>1096</v>
      </c>
    </row>
    <row r="324" ht="15.75" customHeight="1" spans="1:17">
      <c r="A324" s="115" t="s">
        <v>1310</v>
      </c>
      <c r="B324" s="112"/>
      <c r="C324" s="156"/>
      <c r="D324" s="108" t="s">
        <v>1311</v>
      </c>
      <c r="E324" s="108"/>
      <c r="F324" s="132"/>
      <c r="G324" s="119">
        <v>42705</v>
      </c>
      <c r="H324" s="133" t="s">
        <v>941</v>
      </c>
      <c r="I324" s="134">
        <v>1</v>
      </c>
      <c r="J324" s="135">
        <v>45000</v>
      </c>
      <c r="K324" s="136">
        <v>41259.27</v>
      </c>
      <c r="L324" s="137">
        <v>55520</v>
      </c>
      <c r="M324" s="138">
        <v>0.93</v>
      </c>
      <c r="N324" s="139">
        <v>51630</v>
      </c>
      <c r="O324" s="140"/>
      <c r="P324" s="141"/>
      <c r="Q324" s="142" t="s">
        <v>1096</v>
      </c>
    </row>
    <row r="325" ht="15.75" customHeight="1" spans="1:17">
      <c r="A325" s="115" t="s">
        <v>1312</v>
      </c>
      <c r="B325" s="112"/>
      <c r="C325" s="156"/>
      <c r="D325" s="108" t="s">
        <v>1313</v>
      </c>
      <c r="E325" s="108"/>
      <c r="F325" s="132"/>
      <c r="G325" s="119">
        <v>42736</v>
      </c>
      <c r="H325" s="133" t="s">
        <v>941</v>
      </c>
      <c r="I325" s="134">
        <v>1</v>
      </c>
      <c r="J325" s="135">
        <v>30240.88</v>
      </c>
      <c r="K325" s="136">
        <v>27846.88</v>
      </c>
      <c r="L325" s="137">
        <v>36280</v>
      </c>
      <c r="M325" s="138">
        <v>0.86</v>
      </c>
      <c r="N325" s="139">
        <v>31200</v>
      </c>
      <c r="O325" s="140"/>
      <c r="P325" s="141"/>
      <c r="Q325" s="142" t="s">
        <v>1096</v>
      </c>
    </row>
    <row r="326" ht="15.75" customHeight="1" spans="1:17">
      <c r="A326" s="115" t="s">
        <v>1314</v>
      </c>
      <c r="B326" s="112"/>
      <c r="C326" s="156"/>
      <c r="D326" s="108" t="s">
        <v>1315</v>
      </c>
      <c r="E326" s="108"/>
      <c r="F326" s="132"/>
      <c r="G326" s="119">
        <v>42736</v>
      </c>
      <c r="H326" s="133" t="s">
        <v>941</v>
      </c>
      <c r="I326" s="134">
        <v>1</v>
      </c>
      <c r="J326" s="135">
        <v>6148</v>
      </c>
      <c r="K326" s="136">
        <v>5661.2</v>
      </c>
      <c r="L326" s="137"/>
      <c r="M326" s="138"/>
      <c r="N326" s="139"/>
      <c r="O326" s="140"/>
      <c r="P326" s="141"/>
      <c r="Q326" s="142" t="s">
        <v>1096</v>
      </c>
    </row>
    <row r="327" ht="15.75" customHeight="1" spans="1:17">
      <c r="A327" s="115" t="s">
        <v>1316</v>
      </c>
      <c r="B327" s="112"/>
      <c r="C327" s="156"/>
      <c r="D327" s="108" t="s">
        <v>1317</v>
      </c>
      <c r="E327" s="108"/>
      <c r="F327" s="132"/>
      <c r="G327" s="119">
        <v>42736</v>
      </c>
      <c r="H327" s="133" t="s">
        <v>941</v>
      </c>
      <c r="I327" s="134">
        <v>1</v>
      </c>
      <c r="J327" s="135">
        <v>183220.34</v>
      </c>
      <c r="K327" s="136">
        <v>168715.34</v>
      </c>
      <c r="L327" s="137">
        <v>219830</v>
      </c>
      <c r="M327" s="138">
        <v>0.89</v>
      </c>
      <c r="N327" s="139">
        <v>195650</v>
      </c>
      <c r="O327" s="140"/>
      <c r="P327" s="141"/>
      <c r="Q327" s="142" t="s">
        <v>1096</v>
      </c>
    </row>
    <row r="328" ht="15.75" customHeight="1" spans="1:17">
      <c r="A328" s="115" t="s">
        <v>1318</v>
      </c>
      <c r="B328" s="112"/>
      <c r="C328" s="156"/>
      <c r="D328" s="108" t="s">
        <v>1319</v>
      </c>
      <c r="E328" s="108"/>
      <c r="F328" s="132"/>
      <c r="G328" s="119">
        <v>43169</v>
      </c>
      <c r="H328" s="133" t="s">
        <v>941</v>
      </c>
      <c r="I328" s="134">
        <v>1</v>
      </c>
      <c r="J328" s="135">
        <v>130000</v>
      </c>
      <c r="K328" s="136">
        <v>126912.52</v>
      </c>
      <c r="L328" s="137">
        <v>154500</v>
      </c>
      <c r="M328" s="138">
        <v>0.95</v>
      </c>
      <c r="N328" s="139">
        <v>146780</v>
      </c>
      <c r="O328" s="140"/>
      <c r="P328" s="141"/>
      <c r="Q328" s="142" t="s">
        <v>1096</v>
      </c>
    </row>
    <row r="329" ht="15.75" customHeight="1" spans="1:17">
      <c r="A329" s="115" t="s">
        <v>1320</v>
      </c>
      <c r="B329" s="112"/>
      <c r="C329" s="156"/>
      <c r="D329" s="108" t="s">
        <v>1321</v>
      </c>
      <c r="E329" s="108"/>
      <c r="F329" s="132"/>
      <c r="G329" s="119">
        <v>41183</v>
      </c>
      <c r="H329" s="133" t="s">
        <v>941</v>
      </c>
      <c r="I329" s="134">
        <v>1</v>
      </c>
      <c r="J329" s="135">
        <v>15070</v>
      </c>
      <c r="K329" s="136">
        <v>10834.85</v>
      </c>
      <c r="L329" s="137">
        <v>20980</v>
      </c>
      <c r="M329" s="138">
        <v>0.68</v>
      </c>
      <c r="N329" s="139">
        <v>14270</v>
      </c>
      <c r="O329" s="140"/>
      <c r="P329" s="141"/>
      <c r="Q329" s="143" t="s">
        <v>1322</v>
      </c>
    </row>
    <row r="330" ht="15.75" customHeight="1" spans="1:17">
      <c r="A330" s="115" t="s">
        <v>1323</v>
      </c>
      <c r="B330" s="112"/>
      <c r="C330" s="159"/>
      <c r="D330" s="108" t="s">
        <v>1324</v>
      </c>
      <c r="E330" s="108"/>
      <c r="F330" s="132"/>
      <c r="G330" s="119">
        <v>43262</v>
      </c>
      <c r="H330" s="133" t="s">
        <v>941</v>
      </c>
      <c r="I330" s="134">
        <v>1</v>
      </c>
      <c r="J330" s="135">
        <v>1416588.76</v>
      </c>
      <c r="K330" s="136">
        <v>1399766.77</v>
      </c>
      <c r="L330" s="137">
        <v>1683610</v>
      </c>
      <c r="M330" s="138">
        <v>0.96</v>
      </c>
      <c r="N330" s="139">
        <v>1616270</v>
      </c>
      <c r="O330" s="140"/>
      <c r="P330" s="141"/>
      <c r="Q330" s="142" t="s">
        <v>1322</v>
      </c>
    </row>
    <row r="331" s="77" customFormat="1" ht="15.75" customHeight="1" spans="1:17">
      <c r="A331" s="115" t="s">
        <v>1325</v>
      </c>
      <c r="B331" s="163"/>
      <c r="C331" s="163"/>
      <c r="D331" s="146" t="s">
        <v>1326</v>
      </c>
      <c r="E331" s="147"/>
      <c r="F331" s="132"/>
      <c r="G331" s="148"/>
      <c r="H331" s="149"/>
      <c r="I331" s="150"/>
      <c r="J331" s="151">
        <f>SUM(J150:J330)</f>
        <v>59914626</v>
      </c>
      <c r="K331" s="151">
        <f>SUM(K150:K330)</f>
        <v>39785490</v>
      </c>
      <c r="L331" s="151">
        <f>SUM(L150:L330)</f>
        <v>39394620</v>
      </c>
      <c r="M331" s="151"/>
      <c r="N331" s="151">
        <f>SUM(N150:N330)</f>
        <v>34478590</v>
      </c>
      <c r="O331" s="152"/>
      <c r="P331" s="153"/>
      <c r="Q331" s="154"/>
    </row>
    <row r="332" s="2" customFormat="1" ht="15.75" customHeight="1" spans="1:17">
      <c r="A332" s="115" t="s">
        <v>1327</v>
      </c>
      <c r="B332" s="115"/>
      <c r="C332" s="164" t="s">
        <v>1328</v>
      </c>
      <c r="D332" s="118" t="s">
        <v>1329</v>
      </c>
      <c r="E332" s="118">
        <v>101</v>
      </c>
      <c r="F332" s="118" t="s">
        <v>839</v>
      </c>
      <c r="G332" s="131">
        <v>39417</v>
      </c>
      <c r="H332" s="61" t="s">
        <v>840</v>
      </c>
      <c r="I332" s="120">
        <v>336</v>
      </c>
      <c r="J332" s="121">
        <v>20555743.64</v>
      </c>
      <c r="K332" s="161">
        <v>12220668.82</v>
      </c>
      <c r="L332" s="122">
        <v>219330</v>
      </c>
      <c r="M332" s="123">
        <v>0.6</v>
      </c>
      <c r="N332" s="122">
        <v>131600</v>
      </c>
      <c r="O332" s="124"/>
      <c r="P332" s="125">
        <f t="shared" ref="P332:P383" si="6">L332/I332</f>
        <v>653</v>
      </c>
      <c r="Q332" s="126" t="s">
        <v>1330</v>
      </c>
    </row>
    <row r="333" s="2" customFormat="1" ht="15.75" customHeight="1" spans="1:17">
      <c r="A333" s="115" t="s">
        <v>1331</v>
      </c>
      <c r="B333" s="115"/>
      <c r="C333" s="156"/>
      <c r="D333" s="118" t="s">
        <v>1329</v>
      </c>
      <c r="E333" s="118">
        <v>102</v>
      </c>
      <c r="F333" s="118" t="s">
        <v>839</v>
      </c>
      <c r="G333" s="131">
        <v>39417</v>
      </c>
      <c r="H333" s="61" t="s">
        <v>840</v>
      </c>
      <c r="I333" s="120">
        <v>336</v>
      </c>
      <c r="J333" s="129"/>
      <c r="K333" s="129"/>
      <c r="L333" s="122">
        <v>219330</v>
      </c>
      <c r="M333" s="123">
        <v>0.6</v>
      </c>
      <c r="N333" s="122">
        <v>131600</v>
      </c>
      <c r="O333" s="124"/>
      <c r="P333" s="125">
        <f t="shared" si="6"/>
        <v>653</v>
      </c>
      <c r="Q333" s="126" t="s">
        <v>1330</v>
      </c>
    </row>
    <row r="334" s="2" customFormat="1" ht="15.75" customHeight="1" spans="1:17">
      <c r="A334" s="115" t="s">
        <v>1332</v>
      </c>
      <c r="B334" s="115"/>
      <c r="C334" s="156"/>
      <c r="D334" s="118" t="s">
        <v>1329</v>
      </c>
      <c r="E334" s="118">
        <v>103</v>
      </c>
      <c r="F334" s="118" t="s">
        <v>839</v>
      </c>
      <c r="G334" s="131">
        <v>39417</v>
      </c>
      <c r="H334" s="61" t="s">
        <v>840</v>
      </c>
      <c r="I334" s="120">
        <v>336</v>
      </c>
      <c r="J334" s="129"/>
      <c r="K334" s="129"/>
      <c r="L334" s="122">
        <v>219330</v>
      </c>
      <c r="M334" s="123">
        <v>0.6</v>
      </c>
      <c r="N334" s="122">
        <v>131600</v>
      </c>
      <c r="O334" s="124"/>
      <c r="P334" s="125">
        <f t="shared" si="6"/>
        <v>653</v>
      </c>
      <c r="Q334" s="126" t="s">
        <v>1330</v>
      </c>
    </row>
    <row r="335" s="2" customFormat="1" ht="15.75" customHeight="1" spans="1:17">
      <c r="A335" s="115" t="s">
        <v>1333</v>
      </c>
      <c r="B335" s="115"/>
      <c r="C335" s="156"/>
      <c r="D335" s="118" t="s">
        <v>1329</v>
      </c>
      <c r="E335" s="118">
        <v>104</v>
      </c>
      <c r="F335" s="118" t="s">
        <v>839</v>
      </c>
      <c r="G335" s="131">
        <v>39417</v>
      </c>
      <c r="H335" s="61" t="s">
        <v>840</v>
      </c>
      <c r="I335" s="120">
        <v>336</v>
      </c>
      <c r="J335" s="129"/>
      <c r="K335" s="129"/>
      <c r="L335" s="122">
        <v>219330</v>
      </c>
      <c r="M335" s="123">
        <v>0.6</v>
      </c>
      <c r="N335" s="122">
        <v>131600</v>
      </c>
      <c r="O335" s="124"/>
      <c r="P335" s="125">
        <f t="shared" si="6"/>
        <v>653</v>
      </c>
      <c r="Q335" s="126" t="s">
        <v>1330</v>
      </c>
    </row>
    <row r="336" s="75" customFormat="1" ht="15.75" customHeight="1" spans="1:17">
      <c r="A336" s="115" t="s">
        <v>1334</v>
      </c>
      <c r="B336" s="115"/>
      <c r="C336" s="156"/>
      <c r="D336" s="118" t="s">
        <v>1335</v>
      </c>
      <c r="E336" s="118">
        <v>105</v>
      </c>
      <c r="F336" s="118" t="s">
        <v>839</v>
      </c>
      <c r="G336" s="131">
        <v>39417</v>
      </c>
      <c r="H336" s="61" t="s">
        <v>840</v>
      </c>
      <c r="I336" s="120">
        <v>413</v>
      </c>
      <c r="J336" s="129"/>
      <c r="K336" s="129"/>
      <c r="L336" s="122">
        <v>269590</v>
      </c>
      <c r="M336" s="123">
        <v>0.6</v>
      </c>
      <c r="N336" s="122">
        <v>161750</v>
      </c>
      <c r="O336" s="124"/>
      <c r="P336" s="125">
        <f t="shared" si="6"/>
        <v>653</v>
      </c>
      <c r="Q336" s="126" t="s">
        <v>1330</v>
      </c>
    </row>
    <row r="337" s="2" customFormat="1" ht="15.75" customHeight="1" spans="1:17">
      <c r="A337" s="115" t="s">
        <v>1336</v>
      </c>
      <c r="B337" s="115"/>
      <c r="C337" s="156"/>
      <c r="D337" s="118" t="s">
        <v>1335</v>
      </c>
      <c r="E337" s="118">
        <v>106</v>
      </c>
      <c r="F337" s="118" t="s">
        <v>839</v>
      </c>
      <c r="G337" s="131">
        <v>39417</v>
      </c>
      <c r="H337" s="61" t="s">
        <v>840</v>
      </c>
      <c r="I337" s="120">
        <v>413</v>
      </c>
      <c r="J337" s="129"/>
      <c r="K337" s="129"/>
      <c r="L337" s="122">
        <v>269590</v>
      </c>
      <c r="M337" s="123">
        <v>0.6</v>
      </c>
      <c r="N337" s="122">
        <v>161750</v>
      </c>
      <c r="O337" s="124"/>
      <c r="P337" s="125">
        <f t="shared" si="6"/>
        <v>653</v>
      </c>
      <c r="Q337" s="126" t="s">
        <v>1330</v>
      </c>
    </row>
    <row r="338" s="2" customFormat="1" ht="15.75" customHeight="1" spans="1:17">
      <c r="A338" s="115" t="s">
        <v>1337</v>
      </c>
      <c r="B338" s="115"/>
      <c r="C338" s="156"/>
      <c r="D338" s="118" t="s">
        <v>1335</v>
      </c>
      <c r="E338" s="118">
        <v>107</v>
      </c>
      <c r="F338" s="118" t="s">
        <v>839</v>
      </c>
      <c r="G338" s="131">
        <v>39417</v>
      </c>
      <c r="H338" s="61" t="s">
        <v>840</v>
      </c>
      <c r="I338" s="120">
        <v>413</v>
      </c>
      <c r="J338" s="129"/>
      <c r="K338" s="129"/>
      <c r="L338" s="122">
        <v>269590</v>
      </c>
      <c r="M338" s="123">
        <v>0.6</v>
      </c>
      <c r="N338" s="122">
        <v>161750</v>
      </c>
      <c r="O338" s="124"/>
      <c r="P338" s="125">
        <f t="shared" si="6"/>
        <v>653</v>
      </c>
      <c r="Q338" s="126" t="s">
        <v>1330</v>
      </c>
    </row>
    <row r="339" s="2" customFormat="1" ht="15.75" customHeight="1" spans="1:17">
      <c r="A339" s="115" t="s">
        <v>1338</v>
      </c>
      <c r="B339" s="115"/>
      <c r="C339" s="156"/>
      <c r="D339" s="118" t="s">
        <v>1238</v>
      </c>
      <c r="E339" s="118">
        <v>108</v>
      </c>
      <c r="F339" s="118" t="s">
        <v>839</v>
      </c>
      <c r="G339" s="131">
        <v>39417</v>
      </c>
      <c r="H339" s="61" t="s">
        <v>840</v>
      </c>
      <c r="I339" s="120">
        <v>413</v>
      </c>
      <c r="J339" s="129"/>
      <c r="K339" s="129"/>
      <c r="L339" s="122">
        <v>269590</v>
      </c>
      <c r="M339" s="123">
        <v>0.6</v>
      </c>
      <c r="N339" s="122">
        <v>161750</v>
      </c>
      <c r="O339" s="124"/>
      <c r="P339" s="125">
        <f t="shared" si="6"/>
        <v>653</v>
      </c>
      <c r="Q339" s="126" t="s">
        <v>1330</v>
      </c>
    </row>
    <row r="340" s="2" customFormat="1" ht="15.75" customHeight="1" spans="1:17">
      <c r="A340" s="115" t="s">
        <v>1339</v>
      </c>
      <c r="B340" s="115"/>
      <c r="C340" s="156"/>
      <c r="D340" s="118" t="s">
        <v>1238</v>
      </c>
      <c r="E340" s="118">
        <v>109</v>
      </c>
      <c r="F340" s="118" t="s">
        <v>839</v>
      </c>
      <c r="G340" s="131">
        <v>39417</v>
      </c>
      <c r="H340" s="61" t="s">
        <v>840</v>
      </c>
      <c r="I340" s="120">
        <v>413</v>
      </c>
      <c r="J340" s="129"/>
      <c r="K340" s="129"/>
      <c r="L340" s="122">
        <v>269590</v>
      </c>
      <c r="M340" s="123">
        <v>0.6</v>
      </c>
      <c r="N340" s="122">
        <v>161750</v>
      </c>
      <c r="O340" s="124"/>
      <c r="P340" s="125">
        <f t="shared" si="6"/>
        <v>653</v>
      </c>
      <c r="Q340" s="126" t="s">
        <v>1330</v>
      </c>
    </row>
    <row r="341" s="2" customFormat="1" ht="15.75" customHeight="1" spans="1:17">
      <c r="A341" s="115" t="s">
        <v>1340</v>
      </c>
      <c r="B341" s="115"/>
      <c r="C341" s="156"/>
      <c r="D341" s="118" t="s">
        <v>1238</v>
      </c>
      <c r="E341" s="118">
        <v>110</v>
      </c>
      <c r="F341" s="118" t="s">
        <v>839</v>
      </c>
      <c r="G341" s="131">
        <v>39417</v>
      </c>
      <c r="H341" s="61" t="s">
        <v>840</v>
      </c>
      <c r="I341" s="120">
        <v>200</v>
      </c>
      <c r="J341" s="129"/>
      <c r="K341" s="129"/>
      <c r="L341" s="122">
        <v>130550</v>
      </c>
      <c r="M341" s="123">
        <v>0.6</v>
      </c>
      <c r="N341" s="122">
        <v>78330</v>
      </c>
      <c r="O341" s="124"/>
      <c r="P341" s="125">
        <f t="shared" si="6"/>
        <v>653</v>
      </c>
      <c r="Q341" s="126" t="s">
        <v>1330</v>
      </c>
    </row>
    <row r="342" s="2" customFormat="1" ht="15.75" customHeight="1" spans="1:17">
      <c r="A342" s="115" t="s">
        <v>1341</v>
      </c>
      <c r="B342" s="115"/>
      <c r="C342" s="156"/>
      <c r="D342" s="118" t="s">
        <v>847</v>
      </c>
      <c r="E342" s="118">
        <v>202</v>
      </c>
      <c r="F342" s="118" t="s">
        <v>839</v>
      </c>
      <c r="G342" s="131">
        <v>42491</v>
      </c>
      <c r="H342" s="61" t="s">
        <v>840</v>
      </c>
      <c r="I342" s="120">
        <v>544</v>
      </c>
      <c r="J342" s="129"/>
      <c r="K342" s="129"/>
      <c r="L342" s="122">
        <v>355110</v>
      </c>
      <c r="M342" s="123">
        <v>0.85</v>
      </c>
      <c r="N342" s="122">
        <v>301840</v>
      </c>
      <c r="O342" s="124"/>
      <c r="P342" s="125">
        <f t="shared" si="6"/>
        <v>653</v>
      </c>
      <c r="Q342" s="126" t="s">
        <v>1330</v>
      </c>
    </row>
    <row r="343" s="2" customFormat="1" ht="15.75" customHeight="1" spans="1:17">
      <c r="A343" s="115" t="s">
        <v>1342</v>
      </c>
      <c r="B343" s="115"/>
      <c r="C343" s="156"/>
      <c r="D343" s="118" t="s">
        <v>847</v>
      </c>
      <c r="E343" s="118">
        <v>203</v>
      </c>
      <c r="F343" s="118" t="s">
        <v>839</v>
      </c>
      <c r="G343" s="131">
        <v>39417</v>
      </c>
      <c r="H343" s="61" t="s">
        <v>840</v>
      </c>
      <c r="I343" s="120">
        <v>544</v>
      </c>
      <c r="J343" s="129"/>
      <c r="K343" s="129"/>
      <c r="L343" s="122">
        <v>355110</v>
      </c>
      <c r="M343" s="123">
        <v>0.6</v>
      </c>
      <c r="N343" s="122">
        <v>213070</v>
      </c>
      <c r="O343" s="124"/>
      <c r="P343" s="125">
        <f t="shared" si="6"/>
        <v>653</v>
      </c>
      <c r="Q343" s="126" t="s">
        <v>1330</v>
      </c>
    </row>
    <row r="344" s="2" customFormat="1" ht="15.75" customHeight="1" spans="1:17">
      <c r="A344" s="115" t="s">
        <v>1343</v>
      </c>
      <c r="B344" s="115"/>
      <c r="C344" s="156"/>
      <c r="D344" s="118" t="s">
        <v>847</v>
      </c>
      <c r="E344" s="118">
        <v>204</v>
      </c>
      <c r="F344" s="118" t="s">
        <v>839</v>
      </c>
      <c r="G344" s="131">
        <v>39417</v>
      </c>
      <c r="H344" s="61" t="s">
        <v>840</v>
      </c>
      <c r="I344" s="120">
        <v>544</v>
      </c>
      <c r="J344" s="129"/>
      <c r="K344" s="129"/>
      <c r="L344" s="122">
        <v>355110</v>
      </c>
      <c r="M344" s="123">
        <v>0.6</v>
      </c>
      <c r="N344" s="122">
        <v>213070</v>
      </c>
      <c r="O344" s="124"/>
      <c r="P344" s="125">
        <f t="shared" si="6"/>
        <v>653</v>
      </c>
      <c r="Q344" s="126" t="s">
        <v>1330</v>
      </c>
    </row>
    <row r="345" s="2" customFormat="1" ht="15.75" customHeight="1" spans="1:17">
      <c r="A345" s="115" t="s">
        <v>1344</v>
      </c>
      <c r="B345" s="115"/>
      <c r="C345" s="156"/>
      <c r="D345" s="118" t="s">
        <v>847</v>
      </c>
      <c r="E345" s="118">
        <v>205</v>
      </c>
      <c r="F345" s="118" t="s">
        <v>839</v>
      </c>
      <c r="G345" s="131">
        <v>39417</v>
      </c>
      <c r="H345" s="61" t="s">
        <v>840</v>
      </c>
      <c r="I345" s="120">
        <v>544</v>
      </c>
      <c r="J345" s="129"/>
      <c r="K345" s="129"/>
      <c r="L345" s="122">
        <v>355110</v>
      </c>
      <c r="M345" s="123">
        <v>0.6</v>
      </c>
      <c r="N345" s="122">
        <v>213070</v>
      </c>
      <c r="O345" s="124"/>
      <c r="P345" s="125">
        <f t="shared" si="6"/>
        <v>653</v>
      </c>
      <c r="Q345" s="126" t="s">
        <v>1330</v>
      </c>
    </row>
    <row r="346" s="2" customFormat="1" ht="15.75" customHeight="1" spans="1:17">
      <c r="A346" s="115" t="s">
        <v>1345</v>
      </c>
      <c r="B346" s="115"/>
      <c r="C346" s="156"/>
      <c r="D346" s="118" t="s">
        <v>847</v>
      </c>
      <c r="E346" s="118">
        <v>206</v>
      </c>
      <c r="F346" s="118" t="s">
        <v>839</v>
      </c>
      <c r="G346" s="131">
        <v>39417</v>
      </c>
      <c r="H346" s="61" t="s">
        <v>840</v>
      </c>
      <c r="I346" s="120">
        <v>544</v>
      </c>
      <c r="J346" s="129"/>
      <c r="K346" s="129"/>
      <c r="L346" s="122">
        <v>355110</v>
      </c>
      <c r="M346" s="123">
        <v>0.6</v>
      </c>
      <c r="N346" s="122">
        <v>213070</v>
      </c>
      <c r="O346" s="124"/>
      <c r="P346" s="125">
        <f t="shared" si="6"/>
        <v>653</v>
      </c>
      <c r="Q346" s="126" t="s">
        <v>1330</v>
      </c>
    </row>
    <row r="347" s="2" customFormat="1" ht="15.75" customHeight="1" spans="1:17">
      <c r="A347" s="115" t="s">
        <v>1346</v>
      </c>
      <c r="B347" s="115"/>
      <c r="C347" s="156"/>
      <c r="D347" s="118" t="s">
        <v>837</v>
      </c>
      <c r="E347" s="118">
        <v>207</v>
      </c>
      <c r="F347" s="118" t="s">
        <v>839</v>
      </c>
      <c r="G347" s="131">
        <v>39417</v>
      </c>
      <c r="H347" s="61" t="s">
        <v>840</v>
      </c>
      <c r="I347" s="120">
        <v>516</v>
      </c>
      <c r="J347" s="129"/>
      <c r="K347" s="129"/>
      <c r="L347" s="122">
        <v>336830</v>
      </c>
      <c r="M347" s="123">
        <v>0.6</v>
      </c>
      <c r="N347" s="122">
        <v>202100</v>
      </c>
      <c r="O347" s="124"/>
      <c r="P347" s="125">
        <f t="shared" si="6"/>
        <v>653</v>
      </c>
      <c r="Q347" s="126" t="s">
        <v>1330</v>
      </c>
    </row>
    <row r="348" s="2" customFormat="1" ht="15.75" customHeight="1" spans="1:17">
      <c r="A348" s="115" t="s">
        <v>1347</v>
      </c>
      <c r="B348" s="115"/>
      <c r="C348" s="156"/>
      <c r="D348" s="118" t="s">
        <v>837</v>
      </c>
      <c r="E348" s="118">
        <v>208</v>
      </c>
      <c r="F348" s="118" t="s">
        <v>839</v>
      </c>
      <c r="G348" s="131">
        <v>39417</v>
      </c>
      <c r="H348" s="61" t="s">
        <v>840</v>
      </c>
      <c r="I348" s="120">
        <v>516</v>
      </c>
      <c r="J348" s="129"/>
      <c r="K348" s="129"/>
      <c r="L348" s="122">
        <v>336830</v>
      </c>
      <c r="M348" s="123">
        <v>0.6</v>
      </c>
      <c r="N348" s="122">
        <v>202100</v>
      </c>
      <c r="O348" s="124"/>
      <c r="P348" s="125">
        <f t="shared" si="6"/>
        <v>653</v>
      </c>
      <c r="Q348" s="126" t="s">
        <v>1330</v>
      </c>
    </row>
    <row r="349" s="2" customFormat="1" ht="15.75" customHeight="1" spans="1:17">
      <c r="A349" s="115" t="s">
        <v>1348</v>
      </c>
      <c r="B349" s="115"/>
      <c r="C349" s="156"/>
      <c r="D349" s="118" t="s">
        <v>837</v>
      </c>
      <c r="E349" s="118">
        <v>209</v>
      </c>
      <c r="F349" s="118" t="s">
        <v>839</v>
      </c>
      <c r="G349" s="131">
        <v>39417</v>
      </c>
      <c r="H349" s="61" t="s">
        <v>840</v>
      </c>
      <c r="I349" s="120">
        <v>516</v>
      </c>
      <c r="J349" s="129"/>
      <c r="K349" s="129"/>
      <c r="L349" s="122">
        <v>336830</v>
      </c>
      <c r="M349" s="123">
        <v>0.6</v>
      </c>
      <c r="N349" s="122">
        <v>202100</v>
      </c>
      <c r="O349" s="124"/>
      <c r="P349" s="125">
        <f t="shared" si="6"/>
        <v>653</v>
      </c>
      <c r="Q349" s="126" t="s">
        <v>1330</v>
      </c>
    </row>
    <row r="350" s="2" customFormat="1" ht="15.75" customHeight="1" spans="1:17">
      <c r="A350" s="115" t="s">
        <v>1349</v>
      </c>
      <c r="B350" s="115"/>
      <c r="C350" s="156"/>
      <c r="D350" s="118" t="s">
        <v>837</v>
      </c>
      <c r="E350" s="118">
        <v>210</v>
      </c>
      <c r="F350" s="118" t="s">
        <v>839</v>
      </c>
      <c r="G350" s="131">
        <v>39417</v>
      </c>
      <c r="H350" s="61" t="s">
        <v>840</v>
      </c>
      <c r="I350" s="120">
        <v>516</v>
      </c>
      <c r="J350" s="129"/>
      <c r="K350" s="129"/>
      <c r="L350" s="122">
        <v>336830</v>
      </c>
      <c r="M350" s="123">
        <v>0.6</v>
      </c>
      <c r="N350" s="122">
        <v>202100</v>
      </c>
      <c r="O350" s="124"/>
      <c r="P350" s="125">
        <f t="shared" si="6"/>
        <v>653</v>
      </c>
      <c r="Q350" s="126" t="s">
        <v>1330</v>
      </c>
    </row>
    <row r="351" s="75" customFormat="1" ht="15.75" customHeight="1" spans="1:17">
      <c r="A351" s="115" t="s">
        <v>1350</v>
      </c>
      <c r="B351" s="115"/>
      <c r="C351" s="156"/>
      <c r="D351" s="118" t="s">
        <v>837</v>
      </c>
      <c r="E351" s="118">
        <v>211</v>
      </c>
      <c r="F351" s="118" t="s">
        <v>839</v>
      </c>
      <c r="G351" s="131">
        <v>39417</v>
      </c>
      <c r="H351" s="61" t="s">
        <v>840</v>
      </c>
      <c r="I351" s="120">
        <v>516</v>
      </c>
      <c r="J351" s="129"/>
      <c r="K351" s="129"/>
      <c r="L351" s="122">
        <v>336830</v>
      </c>
      <c r="M351" s="123">
        <v>0.6</v>
      </c>
      <c r="N351" s="122">
        <v>202100</v>
      </c>
      <c r="O351" s="124"/>
      <c r="P351" s="125">
        <f t="shared" si="6"/>
        <v>653</v>
      </c>
      <c r="Q351" s="126" t="s">
        <v>1330</v>
      </c>
    </row>
    <row r="352" s="2" customFormat="1" ht="15.75" customHeight="1" spans="1:17">
      <c r="A352" s="115" t="s">
        <v>1351</v>
      </c>
      <c r="B352" s="115"/>
      <c r="C352" s="156"/>
      <c r="D352" s="118" t="s">
        <v>837</v>
      </c>
      <c r="E352" s="118">
        <v>212</v>
      </c>
      <c r="F352" s="118" t="s">
        <v>839</v>
      </c>
      <c r="G352" s="131">
        <v>39417</v>
      </c>
      <c r="H352" s="61" t="s">
        <v>840</v>
      </c>
      <c r="I352" s="120">
        <v>516</v>
      </c>
      <c r="J352" s="129"/>
      <c r="K352" s="129"/>
      <c r="L352" s="122">
        <v>336830</v>
      </c>
      <c r="M352" s="123">
        <v>0.6</v>
      </c>
      <c r="N352" s="122">
        <v>202100</v>
      </c>
      <c r="O352" s="124"/>
      <c r="P352" s="125">
        <f t="shared" si="6"/>
        <v>653</v>
      </c>
      <c r="Q352" s="126" t="s">
        <v>1330</v>
      </c>
    </row>
    <row r="353" s="2" customFormat="1" ht="15.75" customHeight="1" spans="1:17">
      <c r="A353" s="115" t="s">
        <v>1352</v>
      </c>
      <c r="B353" s="115"/>
      <c r="C353" s="156"/>
      <c r="D353" s="118" t="s">
        <v>837</v>
      </c>
      <c r="E353" s="130">
        <v>301</v>
      </c>
      <c r="F353" s="118" t="s">
        <v>839</v>
      </c>
      <c r="G353" s="131">
        <v>39417</v>
      </c>
      <c r="H353" s="61" t="s">
        <v>840</v>
      </c>
      <c r="I353" s="120">
        <v>516</v>
      </c>
      <c r="J353" s="129"/>
      <c r="K353" s="129"/>
      <c r="L353" s="122">
        <v>336830</v>
      </c>
      <c r="M353" s="123">
        <v>0.6</v>
      </c>
      <c r="N353" s="122">
        <v>202100</v>
      </c>
      <c r="O353" s="124"/>
      <c r="P353" s="125">
        <f t="shared" si="6"/>
        <v>653</v>
      </c>
      <c r="Q353" s="126" t="s">
        <v>1330</v>
      </c>
    </row>
    <row r="354" s="2" customFormat="1" ht="15.75" customHeight="1" spans="1:17">
      <c r="A354" s="115" t="s">
        <v>1353</v>
      </c>
      <c r="B354" s="115"/>
      <c r="C354" s="156"/>
      <c r="D354" s="118" t="s">
        <v>837</v>
      </c>
      <c r="E354" s="130">
        <v>302</v>
      </c>
      <c r="F354" s="118" t="s">
        <v>839</v>
      </c>
      <c r="G354" s="131">
        <v>39417</v>
      </c>
      <c r="H354" s="61" t="s">
        <v>840</v>
      </c>
      <c r="I354" s="120">
        <v>516</v>
      </c>
      <c r="J354" s="129"/>
      <c r="K354" s="129"/>
      <c r="L354" s="122">
        <v>336830</v>
      </c>
      <c r="M354" s="123">
        <v>0.6</v>
      </c>
      <c r="N354" s="122">
        <v>202100</v>
      </c>
      <c r="O354" s="124"/>
      <c r="P354" s="125">
        <f t="shared" si="6"/>
        <v>653</v>
      </c>
      <c r="Q354" s="126" t="s">
        <v>1330</v>
      </c>
    </row>
    <row r="355" s="2" customFormat="1" ht="15.75" customHeight="1" spans="1:17">
      <c r="A355" s="115" t="s">
        <v>1354</v>
      </c>
      <c r="B355" s="115"/>
      <c r="C355" s="156"/>
      <c r="D355" s="118" t="s">
        <v>837</v>
      </c>
      <c r="E355" s="130">
        <v>303</v>
      </c>
      <c r="F355" s="118" t="s">
        <v>839</v>
      </c>
      <c r="G355" s="131">
        <v>39417</v>
      </c>
      <c r="H355" s="61" t="s">
        <v>840</v>
      </c>
      <c r="I355" s="120">
        <v>516</v>
      </c>
      <c r="J355" s="129"/>
      <c r="K355" s="129"/>
      <c r="L355" s="122">
        <v>336830</v>
      </c>
      <c r="M355" s="123">
        <v>0.6</v>
      </c>
      <c r="N355" s="122">
        <v>202100</v>
      </c>
      <c r="O355" s="124"/>
      <c r="P355" s="125">
        <f t="shared" si="6"/>
        <v>653</v>
      </c>
      <c r="Q355" s="126" t="s">
        <v>1330</v>
      </c>
    </row>
    <row r="356" s="2" customFormat="1" ht="15.75" customHeight="1" spans="1:17">
      <c r="A356" s="115" t="s">
        <v>1355</v>
      </c>
      <c r="B356" s="115"/>
      <c r="C356" s="156"/>
      <c r="D356" s="118" t="s">
        <v>837</v>
      </c>
      <c r="E356" s="130">
        <v>304</v>
      </c>
      <c r="F356" s="118" t="s">
        <v>839</v>
      </c>
      <c r="G356" s="131">
        <v>39417</v>
      </c>
      <c r="H356" s="61" t="s">
        <v>840</v>
      </c>
      <c r="I356" s="120">
        <v>516</v>
      </c>
      <c r="J356" s="129"/>
      <c r="K356" s="129"/>
      <c r="L356" s="122">
        <v>336830</v>
      </c>
      <c r="M356" s="123">
        <v>0.6</v>
      </c>
      <c r="N356" s="122">
        <v>202100</v>
      </c>
      <c r="O356" s="124"/>
      <c r="P356" s="125">
        <f t="shared" si="6"/>
        <v>653</v>
      </c>
      <c r="Q356" s="126" t="s">
        <v>1330</v>
      </c>
    </row>
    <row r="357" s="2" customFormat="1" ht="15.75" customHeight="1" spans="1:17">
      <c r="A357" s="115" t="s">
        <v>1356</v>
      </c>
      <c r="B357" s="115"/>
      <c r="C357" s="156"/>
      <c r="D357" s="118" t="s">
        <v>837</v>
      </c>
      <c r="E357" s="130">
        <v>305</v>
      </c>
      <c r="F357" s="118" t="s">
        <v>839</v>
      </c>
      <c r="G357" s="131">
        <v>39417</v>
      </c>
      <c r="H357" s="61" t="s">
        <v>840</v>
      </c>
      <c r="I357" s="120">
        <v>516</v>
      </c>
      <c r="J357" s="129"/>
      <c r="K357" s="129"/>
      <c r="L357" s="122">
        <v>336830</v>
      </c>
      <c r="M357" s="123">
        <v>0.6</v>
      </c>
      <c r="N357" s="122">
        <v>202100</v>
      </c>
      <c r="O357" s="124"/>
      <c r="P357" s="125">
        <f t="shared" si="6"/>
        <v>653</v>
      </c>
      <c r="Q357" s="126" t="s">
        <v>1330</v>
      </c>
    </row>
    <row r="358" s="2" customFormat="1" ht="15.75" customHeight="1" spans="1:17">
      <c r="A358" s="115" t="s">
        <v>1357</v>
      </c>
      <c r="B358" s="115"/>
      <c r="C358" s="156"/>
      <c r="D358" s="118" t="s">
        <v>837</v>
      </c>
      <c r="E358" s="130">
        <v>306</v>
      </c>
      <c r="F358" s="118" t="s">
        <v>839</v>
      </c>
      <c r="G358" s="131">
        <v>39417</v>
      </c>
      <c r="H358" s="61" t="s">
        <v>840</v>
      </c>
      <c r="I358" s="120">
        <v>516</v>
      </c>
      <c r="J358" s="129"/>
      <c r="K358" s="129"/>
      <c r="L358" s="122">
        <v>336830</v>
      </c>
      <c r="M358" s="123">
        <v>0.6</v>
      </c>
      <c r="N358" s="122">
        <v>202100</v>
      </c>
      <c r="O358" s="124"/>
      <c r="P358" s="125">
        <f t="shared" si="6"/>
        <v>653</v>
      </c>
      <c r="Q358" s="126" t="s">
        <v>1330</v>
      </c>
    </row>
    <row r="359" s="2" customFormat="1" ht="15.75" customHeight="1" spans="1:17">
      <c r="A359" s="115" t="s">
        <v>1358</v>
      </c>
      <c r="B359" s="115"/>
      <c r="C359" s="156"/>
      <c r="D359" s="118" t="s">
        <v>1359</v>
      </c>
      <c r="E359" s="130">
        <v>311</v>
      </c>
      <c r="F359" s="118" t="s">
        <v>839</v>
      </c>
      <c r="G359" s="131">
        <v>39417</v>
      </c>
      <c r="H359" s="61" t="s">
        <v>840</v>
      </c>
      <c r="I359" s="120">
        <v>516</v>
      </c>
      <c r="J359" s="129"/>
      <c r="K359" s="129"/>
      <c r="L359" s="122">
        <v>336830</v>
      </c>
      <c r="M359" s="123">
        <v>0.6</v>
      </c>
      <c r="N359" s="122">
        <v>202100</v>
      </c>
      <c r="O359" s="124"/>
      <c r="P359" s="125">
        <f t="shared" si="6"/>
        <v>653</v>
      </c>
      <c r="Q359" s="126" t="s">
        <v>1330</v>
      </c>
    </row>
    <row r="360" s="3" customFormat="1" ht="15.75" customHeight="1" spans="1:17">
      <c r="A360" s="115" t="s">
        <v>1360</v>
      </c>
      <c r="B360" s="115"/>
      <c r="C360" s="156"/>
      <c r="D360" s="118" t="s">
        <v>1359</v>
      </c>
      <c r="E360" s="130">
        <v>312</v>
      </c>
      <c r="F360" s="118" t="s">
        <v>839</v>
      </c>
      <c r="G360" s="131">
        <v>39417</v>
      </c>
      <c r="H360" s="61" t="s">
        <v>840</v>
      </c>
      <c r="I360" s="120">
        <v>516</v>
      </c>
      <c r="J360" s="129"/>
      <c r="K360" s="129"/>
      <c r="L360" s="122">
        <v>336830</v>
      </c>
      <c r="M360" s="123">
        <v>0.6</v>
      </c>
      <c r="N360" s="122">
        <v>202100</v>
      </c>
      <c r="O360" s="124"/>
      <c r="P360" s="125">
        <f t="shared" si="6"/>
        <v>653</v>
      </c>
      <c r="Q360" s="126" t="s">
        <v>1330</v>
      </c>
    </row>
    <row r="361" s="3" customFormat="1" ht="15.75" customHeight="1" spans="1:17">
      <c r="A361" s="115" t="s">
        <v>1361</v>
      </c>
      <c r="B361" s="115"/>
      <c r="C361" s="156"/>
      <c r="D361" s="118" t="s">
        <v>1359</v>
      </c>
      <c r="E361" s="130">
        <v>313</v>
      </c>
      <c r="F361" s="118" t="s">
        <v>839</v>
      </c>
      <c r="G361" s="131">
        <v>39417</v>
      </c>
      <c r="H361" s="61" t="s">
        <v>840</v>
      </c>
      <c r="I361" s="120">
        <v>516</v>
      </c>
      <c r="J361" s="129"/>
      <c r="K361" s="129"/>
      <c r="L361" s="122">
        <v>336830</v>
      </c>
      <c r="M361" s="123">
        <v>0.6</v>
      </c>
      <c r="N361" s="122">
        <v>202100</v>
      </c>
      <c r="O361" s="124"/>
      <c r="P361" s="125">
        <f t="shared" si="6"/>
        <v>653</v>
      </c>
      <c r="Q361" s="126" t="s">
        <v>1330</v>
      </c>
    </row>
    <row r="362" s="3" customFormat="1" ht="15.75" customHeight="1" spans="1:17">
      <c r="A362" s="115" t="s">
        <v>1362</v>
      </c>
      <c r="B362" s="115"/>
      <c r="C362" s="156"/>
      <c r="D362" s="130" t="s">
        <v>847</v>
      </c>
      <c r="E362" s="130">
        <v>314</v>
      </c>
      <c r="F362" s="118" t="s">
        <v>839</v>
      </c>
      <c r="G362" s="131">
        <v>39417</v>
      </c>
      <c r="H362" s="61" t="s">
        <v>840</v>
      </c>
      <c r="I362" s="120">
        <v>544</v>
      </c>
      <c r="J362" s="129"/>
      <c r="K362" s="129"/>
      <c r="L362" s="122">
        <v>355110</v>
      </c>
      <c r="M362" s="123">
        <v>0.6</v>
      </c>
      <c r="N362" s="122">
        <v>213070</v>
      </c>
      <c r="O362" s="124"/>
      <c r="P362" s="125">
        <f t="shared" si="6"/>
        <v>653</v>
      </c>
      <c r="Q362" s="126" t="s">
        <v>1330</v>
      </c>
    </row>
    <row r="363" s="3" customFormat="1" ht="15.75" customHeight="1" spans="1:17">
      <c r="A363" s="115" t="s">
        <v>1363</v>
      </c>
      <c r="B363" s="115"/>
      <c r="C363" s="156"/>
      <c r="D363" s="130" t="s">
        <v>847</v>
      </c>
      <c r="E363" s="130">
        <v>201</v>
      </c>
      <c r="F363" s="118" t="s">
        <v>839</v>
      </c>
      <c r="G363" s="131">
        <v>39417</v>
      </c>
      <c r="H363" s="61" t="s">
        <v>840</v>
      </c>
      <c r="I363" s="120">
        <v>544</v>
      </c>
      <c r="J363" s="129"/>
      <c r="K363" s="129"/>
      <c r="L363" s="122">
        <v>355110</v>
      </c>
      <c r="M363" s="123">
        <v>0.6</v>
      </c>
      <c r="N363" s="122">
        <v>213070</v>
      </c>
      <c r="O363" s="124"/>
      <c r="P363" s="125">
        <f t="shared" si="6"/>
        <v>653</v>
      </c>
      <c r="Q363" s="126" t="s">
        <v>1330</v>
      </c>
    </row>
    <row r="364" s="3" customFormat="1" ht="15.75" customHeight="1" spans="1:17">
      <c r="A364" s="115" t="s">
        <v>1364</v>
      </c>
      <c r="B364" s="115"/>
      <c r="C364" s="156"/>
      <c r="D364" s="130" t="s">
        <v>847</v>
      </c>
      <c r="E364" s="130">
        <v>307</v>
      </c>
      <c r="F364" s="118" t="s">
        <v>839</v>
      </c>
      <c r="G364" s="131">
        <v>39417</v>
      </c>
      <c r="H364" s="61" t="s">
        <v>840</v>
      </c>
      <c r="I364" s="120">
        <v>544</v>
      </c>
      <c r="J364" s="129"/>
      <c r="K364" s="129"/>
      <c r="L364" s="122">
        <v>355110</v>
      </c>
      <c r="M364" s="123">
        <v>0.6</v>
      </c>
      <c r="N364" s="122">
        <v>213070</v>
      </c>
      <c r="O364" s="124"/>
      <c r="P364" s="125">
        <f t="shared" si="6"/>
        <v>653</v>
      </c>
      <c r="Q364" s="126" t="s">
        <v>1330</v>
      </c>
    </row>
    <row r="365" s="3" customFormat="1" ht="15.75" customHeight="1" spans="1:17">
      <c r="A365" s="115" t="s">
        <v>1365</v>
      </c>
      <c r="B365" s="115"/>
      <c r="C365" s="156"/>
      <c r="D365" s="130" t="s">
        <v>847</v>
      </c>
      <c r="E365" s="130">
        <v>308</v>
      </c>
      <c r="F365" s="118" t="s">
        <v>839</v>
      </c>
      <c r="G365" s="131">
        <v>39417</v>
      </c>
      <c r="H365" s="61" t="s">
        <v>840</v>
      </c>
      <c r="I365" s="120">
        <v>544</v>
      </c>
      <c r="J365" s="129"/>
      <c r="K365" s="129"/>
      <c r="L365" s="122">
        <v>355110</v>
      </c>
      <c r="M365" s="123">
        <v>0.6</v>
      </c>
      <c r="N365" s="122">
        <v>213070</v>
      </c>
      <c r="O365" s="124"/>
      <c r="P365" s="125">
        <f t="shared" si="6"/>
        <v>653</v>
      </c>
      <c r="Q365" s="126" t="s">
        <v>1330</v>
      </c>
    </row>
    <row r="366" s="2" customFormat="1" ht="15.75" customHeight="1" spans="1:17">
      <c r="A366" s="115" t="s">
        <v>1366</v>
      </c>
      <c r="B366" s="115"/>
      <c r="C366" s="156"/>
      <c r="D366" s="130" t="s">
        <v>847</v>
      </c>
      <c r="E366" s="130">
        <v>309</v>
      </c>
      <c r="F366" s="118" t="s">
        <v>839</v>
      </c>
      <c r="G366" s="131">
        <v>39417</v>
      </c>
      <c r="H366" s="61" t="s">
        <v>840</v>
      </c>
      <c r="I366" s="120">
        <v>544</v>
      </c>
      <c r="J366" s="129"/>
      <c r="K366" s="129"/>
      <c r="L366" s="122">
        <v>355110</v>
      </c>
      <c r="M366" s="123">
        <v>0.6</v>
      </c>
      <c r="N366" s="122">
        <v>213070</v>
      </c>
      <c r="O366" s="124"/>
      <c r="P366" s="125">
        <f t="shared" si="6"/>
        <v>653</v>
      </c>
      <c r="Q366" s="126" t="s">
        <v>1330</v>
      </c>
    </row>
    <row r="367" s="2" customFormat="1" ht="15.75" customHeight="1" spans="1:17">
      <c r="A367" s="115" t="s">
        <v>1367</v>
      </c>
      <c r="B367" s="115"/>
      <c r="C367" s="156"/>
      <c r="D367" s="130" t="s">
        <v>847</v>
      </c>
      <c r="E367" s="130">
        <v>310</v>
      </c>
      <c r="F367" s="118" t="s">
        <v>839</v>
      </c>
      <c r="G367" s="131">
        <v>39417</v>
      </c>
      <c r="H367" s="61" t="s">
        <v>840</v>
      </c>
      <c r="I367" s="120">
        <v>544</v>
      </c>
      <c r="J367" s="129"/>
      <c r="K367" s="129"/>
      <c r="L367" s="122">
        <v>355110</v>
      </c>
      <c r="M367" s="123">
        <v>0.6</v>
      </c>
      <c r="N367" s="122">
        <v>213070</v>
      </c>
      <c r="O367" s="124"/>
      <c r="P367" s="125">
        <f t="shared" si="6"/>
        <v>653</v>
      </c>
      <c r="Q367" s="126" t="s">
        <v>1330</v>
      </c>
    </row>
    <row r="368" s="2" customFormat="1" ht="15.75" customHeight="1" spans="1:17">
      <c r="A368" s="115" t="s">
        <v>1368</v>
      </c>
      <c r="B368" s="115"/>
      <c r="C368" s="156"/>
      <c r="D368" s="118" t="s">
        <v>1229</v>
      </c>
      <c r="E368" s="130">
        <v>401</v>
      </c>
      <c r="F368" s="118" t="s">
        <v>839</v>
      </c>
      <c r="G368" s="131">
        <v>39417</v>
      </c>
      <c r="H368" s="61" t="s">
        <v>840</v>
      </c>
      <c r="I368" s="120">
        <v>848</v>
      </c>
      <c r="J368" s="129"/>
      <c r="K368" s="129"/>
      <c r="L368" s="122">
        <v>553550</v>
      </c>
      <c r="M368" s="123">
        <v>0.6</v>
      </c>
      <c r="N368" s="122">
        <v>332130</v>
      </c>
      <c r="O368" s="124"/>
      <c r="P368" s="125">
        <f t="shared" si="6"/>
        <v>653</v>
      </c>
      <c r="Q368" s="126" t="s">
        <v>1330</v>
      </c>
    </row>
    <row r="369" s="2" customFormat="1" ht="15.75" customHeight="1" spans="1:17">
      <c r="A369" s="115" t="s">
        <v>1369</v>
      </c>
      <c r="B369" s="115"/>
      <c r="C369" s="156"/>
      <c r="D369" s="118" t="s">
        <v>1229</v>
      </c>
      <c r="E369" s="130">
        <v>402</v>
      </c>
      <c r="F369" s="118" t="s">
        <v>839</v>
      </c>
      <c r="G369" s="131">
        <v>39417</v>
      </c>
      <c r="H369" s="61" t="s">
        <v>840</v>
      </c>
      <c r="I369" s="120">
        <v>848</v>
      </c>
      <c r="J369" s="129"/>
      <c r="K369" s="129"/>
      <c r="L369" s="122">
        <v>553550</v>
      </c>
      <c r="M369" s="123">
        <v>0.6</v>
      </c>
      <c r="N369" s="122">
        <v>332130</v>
      </c>
      <c r="O369" s="124"/>
      <c r="P369" s="125">
        <f t="shared" si="6"/>
        <v>653</v>
      </c>
      <c r="Q369" s="126" t="s">
        <v>1330</v>
      </c>
    </row>
    <row r="370" s="2" customFormat="1" ht="15.75" customHeight="1" spans="1:17">
      <c r="A370" s="115" t="s">
        <v>1370</v>
      </c>
      <c r="B370" s="115"/>
      <c r="C370" s="156"/>
      <c r="D370" s="118" t="s">
        <v>1229</v>
      </c>
      <c r="E370" s="130">
        <v>403</v>
      </c>
      <c r="F370" s="118" t="s">
        <v>839</v>
      </c>
      <c r="G370" s="131">
        <v>39417</v>
      </c>
      <c r="H370" s="61" t="s">
        <v>840</v>
      </c>
      <c r="I370" s="120">
        <v>848</v>
      </c>
      <c r="J370" s="129"/>
      <c r="K370" s="129"/>
      <c r="L370" s="122">
        <v>553550</v>
      </c>
      <c r="M370" s="123">
        <v>0.6</v>
      </c>
      <c r="N370" s="122">
        <v>332130</v>
      </c>
      <c r="O370" s="124"/>
      <c r="P370" s="125">
        <f t="shared" si="6"/>
        <v>653</v>
      </c>
      <c r="Q370" s="126" t="s">
        <v>1330</v>
      </c>
    </row>
    <row r="371" s="2" customFormat="1" ht="15.75" customHeight="1" spans="1:17">
      <c r="A371" s="115" t="s">
        <v>1371</v>
      </c>
      <c r="B371" s="115"/>
      <c r="C371" s="156"/>
      <c r="D371" s="118" t="s">
        <v>1229</v>
      </c>
      <c r="E371" s="130">
        <v>404</v>
      </c>
      <c r="F371" s="118" t="s">
        <v>839</v>
      </c>
      <c r="G371" s="131">
        <v>39417</v>
      </c>
      <c r="H371" s="61" t="s">
        <v>840</v>
      </c>
      <c r="I371" s="120">
        <v>848</v>
      </c>
      <c r="J371" s="129"/>
      <c r="K371" s="129"/>
      <c r="L371" s="122">
        <v>553550</v>
      </c>
      <c r="M371" s="123">
        <v>0.6</v>
      </c>
      <c r="N371" s="122">
        <v>332130</v>
      </c>
      <c r="O371" s="124"/>
      <c r="P371" s="125">
        <f t="shared" si="6"/>
        <v>653</v>
      </c>
      <c r="Q371" s="126" t="s">
        <v>1330</v>
      </c>
    </row>
    <row r="372" s="2" customFormat="1" ht="15.75" customHeight="1" spans="1:17">
      <c r="A372" s="115" t="s">
        <v>1372</v>
      </c>
      <c r="B372" s="115"/>
      <c r="C372" s="156"/>
      <c r="D372" s="118" t="s">
        <v>1229</v>
      </c>
      <c r="E372" s="130">
        <v>405</v>
      </c>
      <c r="F372" s="118" t="s">
        <v>839</v>
      </c>
      <c r="G372" s="131">
        <v>39417</v>
      </c>
      <c r="H372" s="61" t="s">
        <v>840</v>
      </c>
      <c r="I372" s="120">
        <v>848</v>
      </c>
      <c r="J372" s="129"/>
      <c r="K372" s="129"/>
      <c r="L372" s="122">
        <v>553550</v>
      </c>
      <c r="M372" s="123">
        <v>0.6</v>
      </c>
      <c r="N372" s="122">
        <v>332130</v>
      </c>
      <c r="O372" s="124"/>
      <c r="P372" s="125">
        <f t="shared" si="6"/>
        <v>653</v>
      </c>
      <c r="Q372" s="126" t="s">
        <v>1330</v>
      </c>
    </row>
    <row r="373" s="2" customFormat="1" ht="15.75" customHeight="1" spans="1:17">
      <c r="A373" s="115" t="s">
        <v>1373</v>
      </c>
      <c r="B373" s="115"/>
      <c r="C373" s="156"/>
      <c r="D373" s="118" t="s">
        <v>1229</v>
      </c>
      <c r="E373" s="130">
        <v>407</v>
      </c>
      <c r="F373" s="118" t="s">
        <v>839</v>
      </c>
      <c r="G373" s="131">
        <v>39417</v>
      </c>
      <c r="H373" s="61" t="s">
        <v>840</v>
      </c>
      <c r="I373" s="120">
        <v>848</v>
      </c>
      <c r="J373" s="129"/>
      <c r="K373" s="129"/>
      <c r="L373" s="122">
        <v>553550</v>
      </c>
      <c r="M373" s="123">
        <v>0.6</v>
      </c>
      <c r="N373" s="122">
        <v>332130</v>
      </c>
      <c r="O373" s="124"/>
      <c r="P373" s="125">
        <f t="shared" si="6"/>
        <v>653</v>
      </c>
      <c r="Q373" s="126" t="s">
        <v>1330</v>
      </c>
    </row>
    <row r="374" s="2" customFormat="1" ht="15.75" customHeight="1" spans="1:17">
      <c r="A374" s="115" t="s">
        <v>1374</v>
      </c>
      <c r="B374" s="115"/>
      <c r="C374" s="156"/>
      <c r="D374" s="118" t="s">
        <v>1375</v>
      </c>
      <c r="E374" s="130">
        <v>408</v>
      </c>
      <c r="F374" s="118" t="s">
        <v>839</v>
      </c>
      <c r="G374" s="131">
        <v>39417</v>
      </c>
      <c r="H374" s="61" t="s">
        <v>840</v>
      </c>
      <c r="I374" s="120">
        <v>516</v>
      </c>
      <c r="J374" s="129"/>
      <c r="K374" s="129"/>
      <c r="L374" s="122">
        <v>336830</v>
      </c>
      <c r="M374" s="123">
        <v>0.6</v>
      </c>
      <c r="N374" s="122">
        <v>202100</v>
      </c>
      <c r="O374" s="124"/>
      <c r="P374" s="125">
        <f t="shared" si="6"/>
        <v>653</v>
      </c>
      <c r="Q374" s="126" t="s">
        <v>1330</v>
      </c>
    </row>
    <row r="375" s="2" customFormat="1" ht="15.75" customHeight="1" spans="1:17">
      <c r="A375" s="115" t="s">
        <v>1376</v>
      </c>
      <c r="B375" s="115"/>
      <c r="C375" s="156"/>
      <c r="D375" s="118" t="s">
        <v>1375</v>
      </c>
      <c r="E375" s="130">
        <v>409</v>
      </c>
      <c r="F375" s="118" t="s">
        <v>839</v>
      </c>
      <c r="G375" s="131">
        <v>39417</v>
      </c>
      <c r="H375" s="61" t="s">
        <v>840</v>
      </c>
      <c r="I375" s="120">
        <v>336</v>
      </c>
      <c r="J375" s="129"/>
      <c r="K375" s="129"/>
      <c r="L375" s="122">
        <v>219330</v>
      </c>
      <c r="M375" s="123">
        <v>0.6</v>
      </c>
      <c r="N375" s="122">
        <v>131600</v>
      </c>
      <c r="O375" s="124"/>
      <c r="P375" s="125">
        <f t="shared" si="6"/>
        <v>653</v>
      </c>
      <c r="Q375" s="126" t="s">
        <v>1330</v>
      </c>
    </row>
    <row r="376" s="2" customFormat="1" ht="15.75" customHeight="1" spans="1:17">
      <c r="A376" s="115" t="s">
        <v>1377</v>
      </c>
      <c r="B376" s="115"/>
      <c r="C376" s="156"/>
      <c r="D376" s="118" t="s">
        <v>1375</v>
      </c>
      <c r="E376" s="130">
        <v>410</v>
      </c>
      <c r="F376" s="118" t="s">
        <v>839</v>
      </c>
      <c r="G376" s="131">
        <v>39417</v>
      </c>
      <c r="H376" s="61" t="s">
        <v>840</v>
      </c>
      <c r="I376" s="120">
        <v>516</v>
      </c>
      <c r="J376" s="129"/>
      <c r="K376" s="129"/>
      <c r="L376" s="122">
        <v>336830</v>
      </c>
      <c r="M376" s="123">
        <v>0.6</v>
      </c>
      <c r="N376" s="122">
        <v>202100</v>
      </c>
      <c r="O376" s="124"/>
      <c r="P376" s="125">
        <f t="shared" si="6"/>
        <v>653</v>
      </c>
      <c r="Q376" s="126" t="s">
        <v>1330</v>
      </c>
    </row>
    <row r="377" s="2" customFormat="1" ht="15.75" customHeight="1" spans="1:17">
      <c r="A377" s="115" t="s">
        <v>1378</v>
      </c>
      <c r="B377" s="115"/>
      <c r="C377" s="156"/>
      <c r="D377" s="118" t="s">
        <v>1375</v>
      </c>
      <c r="E377" s="130">
        <v>411</v>
      </c>
      <c r="F377" s="118" t="s">
        <v>839</v>
      </c>
      <c r="G377" s="131">
        <v>39417</v>
      </c>
      <c r="H377" s="61" t="s">
        <v>840</v>
      </c>
      <c r="I377" s="120">
        <v>516</v>
      </c>
      <c r="J377" s="129"/>
      <c r="K377" s="129"/>
      <c r="L377" s="122">
        <v>336830</v>
      </c>
      <c r="M377" s="123">
        <v>0.6</v>
      </c>
      <c r="N377" s="122">
        <v>202100</v>
      </c>
      <c r="O377" s="124"/>
      <c r="P377" s="125">
        <f t="shared" si="6"/>
        <v>653</v>
      </c>
      <c r="Q377" s="126" t="s">
        <v>1330</v>
      </c>
    </row>
    <row r="378" s="75" customFormat="1" ht="15.75" customHeight="1" spans="1:17">
      <c r="A378" s="115" t="s">
        <v>1379</v>
      </c>
      <c r="B378" s="115"/>
      <c r="C378" s="156"/>
      <c r="D378" s="118" t="s">
        <v>1380</v>
      </c>
      <c r="E378" s="165"/>
      <c r="F378" s="118" t="s">
        <v>839</v>
      </c>
      <c r="G378" s="131">
        <v>39417</v>
      </c>
      <c r="H378" s="61" t="s">
        <v>840</v>
      </c>
      <c r="I378" s="120">
        <v>400</v>
      </c>
      <c r="J378" s="129"/>
      <c r="K378" s="129"/>
      <c r="L378" s="122">
        <v>269890</v>
      </c>
      <c r="M378" s="123">
        <v>0.6</v>
      </c>
      <c r="N378" s="122">
        <v>161930</v>
      </c>
      <c r="O378" s="124"/>
      <c r="P378" s="125">
        <f t="shared" si="6"/>
        <v>675</v>
      </c>
      <c r="Q378" s="126" t="s">
        <v>1330</v>
      </c>
    </row>
    <row r="379" s="2" customFormat="1" ht="15.75" customHeight="1" spans="1:17">
      <c r="A379" s="115" t="s">
        <v>1381</v>
      </c>
      <c r="B379" s="115"/>
      <c r="C379" s="156"/>
      <c r="D379" s="130" t="s">
        <v>929</v>
      </c>
      <c r="E379" s="130">
        <v>1</v>
      </c>
      <c r="F379" s="130" t="s">
        <v>931</v>
      </c>
      <c r="G379" s="119">
        <v>39417</v>
      </c>
      <c r="H379" s="61" t="s">
        <v>840</v>
      </c>
      <c r="I379" s="166">
        <v>20</v>
      </c>
      <c r="J379" s="129"/>
      <c r="K379" s="129"/>
      <c r="L379" s="122">
        <v>16180</v>
      </c>
      <c r="M379" s="123">
        <v>0.73</v>
      </c>
      <c r="N379" s="122">
        <v>11810</v>
      </c>
      <c r="O379" s="124"/>
      <c r="P379" s="125">
        <f t="shared" si="6"/>
        <v>809</v>
      </c>
      <c r="Q379" s="126" t="s">
        <v>1330</v>
      </c>
    </row>
    <row r="380" s="2" customFormat="1" ht="15.75" customHeight="1" spans="1:17">
      <c r="A380" s="115" t="s">
        <v>1382</v>
      </c>
      <c r="B380" s="115"/>
      <c r="C380" s="156"/>
      <c r="D380" s="130" t="s">
        <v>929</v>
      </c>
      <c r="E380" s="130">
        <v>2</v>
      </c>
      <c r="F380" s="130" t="s">
        <v>931</v>
      </c>
      <c r="G380" s="119">
        <v>39417</v>
      </c>
      <c r="H380" s="61" t="s">
        <v>840</v>
      </c>
      <c r="I380" s="166">
        <v>20</v>
      </c>
      <c r="J380" s="129"/>
      <c r="K380" s="129"/>
      <c r="L380" s="122">
        <v>16180</v>
      </c>
      <c r="M380" s="123">
        <v>0.73</v>
      </c>
      <c r="N380" s="122">
        <v>11810</v>
      </c>
      <c r="O380" s="124"/>
      <c r="P380" s="125">
        <f t="shared" si="6"/>
        <v>809</v>
      </c>
      <c r="Q380" s="126" t="s">
        <v>1330</v>
      </c>
    </row>
    <row r="381" s="2" customFormat="1" ht="15.75" customHeight="1" spans="1:17">
      <c r="A381" s="115" t="s">
        <v>1383</v>
      </c>
      <c r="B381" s="115"/>
      <c r="C381" s="156"/>
      <c r="D381" s="130" t="s">
        <v>929</v>
      </c>
      <c r="E381" s="130">
        <v>3</v>
      </c>
      <c r="F381" s="130" t="s">
        <v>931</v>
      </c>
      <c r="G381" s="119">
        <v>39417</v>
      </c>
      <c r="H381" s="61" t="s">
        <v>840</v>
      </c>
      <c r="I381" s="166">
        <v>20</v>
      </c>
      <c r="J381" s="129"/>
      <c r="K381" s="129"/>
      <c r="L381" s="122">
        <v>16180</v>
      </c>
      <c r="M381" s="123">
        <v>0.73</v>
      </c>
      <c r="N381" s="122">
        <v>11810</v>
      </c>
      <c r="O381" s="124"/>
      <c r="P381" s="125">
        <f t="shared" si="6"/>
        <v>809</v>
      </c>
      <c r="Q381" s="126" t="s">
        <v>1330</v>
      </c>
    </row>
    <row r="382" s="2" customFormat="1" ht="15.75" customHeight="1" spans="1:17">
      <c r="A382" s="115" t="s">
        <v>1384</v>
      </c>
      <c r="B382" s="115"/>
      <c r="C382" s="156"/>
      <c r="D382" s="130" t="s">
        <v>937</v>
      </c>
      <c r="E382" s="130">
        <v>1</v>
      </c>
      <c r="F382" s="130" t="s">
        <v>938</v>
      </c>
      <c r="G382" s="119">
        <v>43252</v>
      </c>
      <c r="H382" s="61" t="s">
        <v>840</v>
      </c>
      <c r="I382" s="166">
        <v>540</v>
      </c>
      <c r="J382" s="129"/>
      <c r="K382" s="129"/>
      <c r="L382" s="122">
        <v>361860</v>
      </c>
      <c r="M382" s="123">
        <v>0.91</v>
      </c>
      <c r="N382" s="122">
        <v>329290</v>
      </c>
      <c r="O382" s="124"/>
      <c r="P382" s="125">
        <f t="shared" si="6"/>
        <v>670</v>
      </c>
      <c r="Q382" s="126" t="s">
        <v>1330</v>
      </c>
    </row>
    <row r="383" s="2" customFormat="1" ht="15.75" customHeight="1" spans="1:17">
      <c r="A383" s="115" t="s">
        <v>1385</v>
      </c>
      <c r="B383" s="115"/>
      <c r="C383" s="156"/>
      <c r="D383" s="130" t="s">
        <v>937</v>
      </c>
      <c r="E383" s="130">
        <v>2</v>
      </c>
      <c r="F383" s="130" t="s">
        <v>938</v>
      </c>
      <c r="G383" s="119">
        <v>43252</v>
      </c>
      <c r="H383" s="61" t="s">
        <v>840</v>
      </c>
      <c r="I383" s="166">
        <v>540</v>
      </c>
      <c r="J383" s="129"/>
      <c r="K383" s="129"/>
      <c r="L383" s="122">
        <v>361860</v>
      </c>
      <c r="M383" s="123">
        <v>0.91</v>
      </c>
      <c r="N383" s="122">
        <v>329290</v>
      </c>
      <c r="O383" s="124"/>
      <c r="P383" s="125">
        <f t="shared" si="6"/>
        <v>670</v>
      </c>
      <c r="Q383" s="126" t="s">
        <v>1330</v>
      </c>
    </row>
    <row r="384" ht="15.75" customHeight="1" spans="1:17">
      <c r="A384" s="115" t="s">
        <v>1386</v>
      </c>
      <c r="B384" s="112"/>
      <c r="C384" s="156"/>
      <c r="D384" s="108" t="s">
        <v>1387</v>
      </c>
      <c r="E384" s="108"/>
      <c r="F384" s="132"/>
      <c r="G384" s="119">
        <v>40452</v>
      </c>
      <c r="H384" s="133" t="s">
        <v>941</v>
      </c>
      <c r="I384" s="134">
        <v>1</v>
      </c>
      <c r="J384" s="135">
        <v>12600</v>
      </c>
      <c r="K384" s="136">
        <v>7860.69</v>
      </c>
      <c r="L384" s="137">
        <v>18830</v>
      </c>
      <c r="M384" s="138">
        <v>0.44</v>
      </c>
      <c r="N384" s="139">
        <v>8290</v>
      </c>
      <c r="O384" s="140"/>
      <c r="P384" s="141"/>
      <c r="Q384" s="142" t="s">
        <v>1330</v>
      </c>
    </row>
    <row r="385" ht="15.75" customHeight="1" spans="1:17">
      <c r="A385" s="115" t="s">
        <v>1388</v>
      </c>
      <c r="B385" s="112"/>
      <c r="C385" s="156"/>
      <c r="D385" s="108" t="s">
        <v>1389</v>
      </c>
      <c r="E385" s="108"/>
      <c r="F385" s="132"/>
      <c r="G385" s="119">
        <v>40513</v>
      </c>
      <c r="H385" s="133" t="s">
        <v>941</v>
      </c>
      <c r="I385" s="134">
        <v>1</v>
      </c>
      <c r="J385" s="135">
        <v>13127.76</v>
      </c>
      <c r="K385" s="136">
        <v>8294.77</v>
      </c>
      <c r="L385" s="137">
        <v>19620</v>
      </c>
      <c r="M385" s="138">
        <v>0.59</v>
      </c>
      <c r="N385" s="139">
        <v>11580</v>
      </c>
      <c r="O385" s="140"/>
      <c r="P385" s="141"/>
      <c r="Q385" s="142" t="s">
        <v>1330</v>
      </c>
    </row>
    <row r="386" ht="15.75" customHeight="1" spans="1:17">
      <c r="A386" s="115" t="s">
        <v>1390</v>
      </c>
      <c r="B386" s="112"/>
      <c r="C386" s="156"/>
      <c r="D386" s="108" t="s">
        <v>945</v>
      </c>
      <c r="E386" s="108"/>
      <c r="F386" s="132"/>
      <c r="G386" s="119">
        <v>39784</v>
      </c>
      <c r="H386" s="133" t="s">
        <v>941</v>
      </c>
      <c r="I386" s="134">
        <v>1</v>
      </c>
      <c r="J386" s="135">
        <v>20520</v>
      </c>
      <c r="K386" s="136">
        <v>11015.38</v>
      </c>
      <c r="L386" s="137">
        <v>35070</v>
      </c>
      <c r="M386" s="138">
        <v>0.49</v>
      </c>
      <c r="N386" s="139">
        <v>17180</v>
      </c>
      <c r="O386" s="140"/>
      <c r="P386" s="141"/>
      <c r="Q386" s="142" t="s">
        <v>1330</v>
      </c>
    </row>
    <row r="387" ht="15.75" customHeight="1" spans="1:17">
      <c r="A387" s="115" t="s">
        <v>1391</v>
      </c>
      <c r="B387" s="112"/>
      <c r="C387" s="156"/>
      <c r="D387" s="108" t="s">
        <v>1392</v>
      </c>
      <c r="E387" s="108"/>
      <c r="F387" s="132"/>
      <c r="G387" s="119">
        <v>40756</v>
      </c>
      <c r="H387" s="133" t="s">
        <v>941</v>
      </c>
      <c r="I387" s="134">
        <v>1</v>
      </c>
      <c r="J387" s="135">
        <v>54916</v>
      </c>
      <c r="K387" s="136">
        <v>36437.99</v>
      </c>
      <c r="L387" s="137">
        <v>80190</v>
      </c>
      <c r="M387" s="138">
        <v>0.62</v>
      </c>
      <c r="N387" s="139">
        <v>49720</v>
      </c>
      <c r="O387" s="140"/>
      <c r="P387" s="141"/>
      <c r="Q387" s="142" t="s">
        <v>1330</v>
      </c>
    </row>
    <row r="388" ht="15.75" customHeight="1" spans="1:17">
      <c r="A388" s="115" t="s">
        <v>1393</v>
      </c>
      <c r="B388" s="112"/>
      <c r="C388" s="156"/>
      <c r="D388" s="108" t="s">
        <v>1394</v>
      </c>
      <c r="E388" s="108"/>
      <c r="F388" s="132"/>
      <c r="G388" s="119">
        <v>40817</v>
      </c>
      <c r="H388" s="133" t="s">
        <v>941</v>
      </c>
      <c r="I388" s="134">
        <v>1</v>
      </c>
      <c r="J388" s="135">
        <v>9800</v>
      </c>
      <c r="K388" s="136">
        <v>6579.72</v>
      </c>
      <c r="L388" s="137">
        <v>14310</v>
      </c>
      <c r="M388" s="138">
        <v>0.63</v>
      </c>
      <c r="N388" s="139">
        <v>9020</v>
      </c>
      <c r="O388" s="140"/>
      <c r="P388" s="141"/>
      <c r="Q388" s="142" t="s">
        <v>1330</v>
      </c>
    </row>
    <row r="389" ht="15.75" customHeight="1" spans="1:17">
      <c r="A389" s="115" t="s">
        <v>1395</v>
      </c>
      <c r="B389" s="112"/>
      <c r="C389" s="156"/>
      <c r="D389" s="108" t="s">
        <v>1396</v>
      </c>
      <c r="E389" s="108"/>
      <c r="F389" s="132"/>
      <c r="G389" s="119">
        <v>41091</v>
      </c>
      <c r="H389" s="133" t="s">
        <v>941</v>
      </c>
      <c r="I389" s="134">
        <v>1</v>
      </c>
      <c r="J389" s="135">
        <v>94244</v>
      </c>
      <c r="K389" s="136">
        <v>66637.59</v>
      </c>
      <c r="L389" s="137">
        <v>131210</v>
      </c>
      <c r="M389" s="138">
        <v>0.67</v>
      </c>
      <c r="N389" s="139">
        <v>87910</v>
      </c>
      <c r="O389" s="140"/>
      <c r="P389" s="141"/>
      <c r="Q389" s="142" t="s">
        <v>1330</v>
      </c>
    </row>
    <row r="390" ht="15.75" customHeight="1" spans="1:17">
      <c r="A390" s="115" t="s">
        <v>1397</v>
      </c>
      <c r="B390" s="112"/>
      <c r="C390" s="156"/>
      <c r="D390" s="108" t="s">
        <v>1398</v>
      </c>
      <c r="E390" s="108"/>
      <c r="F390" s="132"/>
      <c r="G390" s="119">
        <v>41091</v>
      </c>
      <c r="H390" s="133" t="s">
        <v>941</v>
      </c>
      <c r="I390" s="134">
        <v>1</v>
      </c>
      <c r="J390" s="135">
        <v>2830000</v>
      </c>
      <c r="K390" s="136">
        <v>2001045.37</v>
      </c>
      <c r="L390" s="137">
        <v>3940030</v>
      </c>
      <c r="M390" s="138">
        <v>0.67</v>
      </c>
      <c r="N390" s="139">
        <v>2639820</v>
      </c>
      <c r="O390" s="140"/>
      <c r="P390" s="141"/>
      <c r="Q390" s="142" t="s">
        <v>1330</v>
      </c>
    </row>
    <row r="391" ht="15.75" customHeight="1" spans="1:17">
      <c r="A391" s="115" t="s">
        <v>1399</v>
      </c>
      <c r="B391" s="112"/>
      <c r="C391" s="156"/>
      <c r="D391" s="108" t="s">
        <v>1270</v>
      </c>
      <c r="E391" s="108"/>
      <c r="F391" s="132"/>
      <c r="G391" s="119">
        <v>41183</v>
      </c>
      <c r="H391" s="133" t="s">
        <v>941</v>
      </c>
      <c r="I391" s="134">
        <v>1</v>
      </c>
      <c r="J391" s="135">
        <v>64258</v>
      </c>
      <c r="K391" s="136">
        <v>46197.82</v>
      </c>
      <c r="L391" s="137">
        <v>89460</v>
      </c>
      <c r="M391" s="138">
        <v>0.68</v>
      </c>
      <c r="N391" s="139">
        <v>60830</v>
      </c>
      <c r="O391" s="140"/>
      <c r="P391" s="141"/>
      <c r="Q391" s="142" t="s">
        <v>1330</v>
      </c>
    </row>
    <row r="392" ht="15.75" customHeight="1" spans="1:17">
      <c r="A392" s="115" t="s">
        <v>1400</v>
      </c>
      <c r="B392" s="112"/>
      <c r="C392" s="156"/>
      <c r="D392" s="108" t="s">
        <v>1401</v>
      </c>
      <c r="E392" s="108"/>
      <c r="F392" s="132"/>
      <c r="G392" s="119">
        <v>41275</v>
      </c>
      <c r="H392" s="133" t="s">
        <v>941</v>
      </c>
      <c r="I392" s="134">
        <v>1</v>
      </c>
      <c r="J392" s="135">
        <v>26454</v>
      </c>
      <c r="K392" s="136">
        <v>19333.01</v>
      </c>
      <c r="L392" s="137">
        <v>35930</v>
      </c>
      <c r="M392" s="138">
        <v>0.59</v>
      </c>
      <c r="N392" s="139">
        <v>21200</v>
      </c>
      <c r="O392" s="140"/>
      <c r="P392" s="141"/>
      <c r="Q392" s="142" t="s">
        <v>1330</v>
      </c>
    </row>
    <row r="393" ht="15.75" customHeight="1" spans="1:17">
      <c r="A393" s="115" t="s">
        <v>1402</v>
      </c>
      <c r="B393" s="112"/>
      <c r="C393" s="156"/>
      <c r="D393" s="108" t="s">
        <v>1403</v>
      </c>
      <c r="E393" s="108"/>
      <c r="F393" s="132"/>
      <c r="G393" s="119">
        <v>41365</v>
      </c>
      <c r="H393" s="133" t="s">
        <v>941</v>
      </c>
      <c r="I393" s="134">
        <v>1</v>
      </c>
      <c r="J393" s="135">
        <v>340000</v>
      </c>
      <c r="K393" s="136">
        <v>252520.34</v>
      </c>
      <c r="L393" s="137">
        <v>461820</v>
      </c>
      <c r="M393" s="138">
        <v>0.7</v>
      </c>
      <c r="N393" s="139">
        <v>323270</v>
      </c>
      <c r="O393" s="140"/>
      <c r="P393" s="141"/>
      <c r="Q393" s="142" t="s">
        <v>1330</v>
      </c>
    </row>
    <row r="394" ht="15.75" customHeight="1" spans="1:17">
      <c r="A394" s="115" t="s">
        <v>1404</v>
      </c>
      <c r="B394" s="112"/>
      <c r="C394" s="156"/>
      <c r="D394" s="108" t="s">
        <v>1405</v>
      </c>
      <c r="E394" s="108"/>
      <c r="F394" s="132"/>
      <c r="G394" s="119">
        <v>41760</v>
      </c>
      <c r="H394" s="133" t="s">
        <v>941</v>
      </c>
      <c r="I394" s="134">
        <v>1</v>
      </c>
      <c r="J394" s="135">
        <v>67618</v>
      </c>
      <c r="K394" s="136">
        <v>53699.06</v>
      </c>
      <c r="L394" s="137">
        <v>88020</v>
      </c>
      <c r="M394" s="138">
        <v>0.76</v>
      </c>
      <c r="N394" s="139">
        <v>66900</v>
      </c>
      <c r="O394" s="140"/>
      <c r="P394" s="141"/>
      <c r="Q394" s="142" t="s">
        <v>1330</v>
      </c>
    </row>
    <row r="395" ht="15.75" customHeight="1" spans="1:17">
      <c r="A395" s="115" t="s">
        <v>1406</v>
      </c>
      <c r="B395" s="112"/>
      <c r="C395" s="156"/>
      <c r="D395" s="108" t="s">
        <v>1278</v>
      </c>
      <c r="E395" s="108"/>
      <c r="F395" s="132"/>
      <c r="G395" s="119">
        <v>41913</v>
      </c>
      <c r="H395" s="133" t="s">
        <v>941</v>
      </c>
      <c r="I395" s="134">
        <v>1</v>
      </c>
      <c r="J395" s="135">
        <v>545941</v>
      </c>
      <c r="K395" s="136">
        <v>444372.35</v>
      </c>
      <c r="L395" s="137">
        <v>710640</v>
      </c>
      <c r="M395" s="138">
        <v>0.78</v>
      </c>
      <c r="N395" s="139">
        <v>554300</v>
      </c>
      <c r="O395" s="140"/>
      <c r="P395" s="141"/>
      <c r="Q395" s="142" t="s">
        <v>1330</v>
      </c>
    </row>
    <row r="396" ht="15.75" customHeight="1" spans="1:17">
      <c r="A396" s="115" t="s">
        <v>1407</v>
      </c>
      <c r="B396" s="112"/>
      <c r="C396" s="156"/>
      <c r="D396" s="108" t="s">
        <v>1408</v>
      </c>
      <c r="E396" s="108"/>
      <c r="F396" s="132"/>
      <c r="G396" s="119">
        <v>41944</v>
      </c>
      <c r="H396" s="133" t="s">
        <v>941</v>
      </c>
      <c r="I396" s="134">
        <v>1</v>
      </c>
      <c r="J396" s="135">
        <v>165139</v>
      </c>
      <c r="K396" s="136">
        <v>135069.01</v>
      </c>
      <c r="L396" s="137">
        <v>214960</v>
      </c>
      <c r="M396" s="138">
        <v>0.78</v>
      </c>
      <c r="N396" s="139">
        <v>167670</v>
      </c>
      <c r="O396" s="140"/>
      <c r="P396" s="141"/>
      <c r="Q396" s="142" t="s">
        <v>1330</v>
      </c>
    </row>
    <row r="397" ht="15.75" customHeight="1" spans="1:17">
      <c r="A397" s="115" t="s">
        <v>1409</v>
      </c>
      <c r="B397" s="112"/>
      <c r="C397" s="156"/>
      <c r="D397" s="108" t="s">
        <v>1410</v>
      </c>
      <c r="E397" s="108"/>
      <c r="F397" s="132"/>
      <c r="G397" s="119">
        <v>42036</v>
      </c>
      <c r="H397" s="133" t="s">
        <v>941</v>
      </c>
      <c r="I397" s="134">
        <v>3</v>
      </c>
      <c r="J397" s="135">
        <v>52421.12</v>
      </c>
      <c r="K397" s="136">
        <v>43497.91</v>
      </c>
      <c r="L397" s="137">
        <v>64680</v>
      </c>
      <c r="M397" s="138">
        <v>0.8</v>
      </c>
      <c r="N397" s="139">
        <v>51740</v>
      </c>
      <c r="O397" s="140"/>
      <c r="P397" s="141"/>
      <c r="Q397" s="143" t="s">
        <v>1330</v>
      </c>
    </row>
    <row r="398" ht="15.75" customHeight="1" spans="1:17">
      <c r="A398" s="115" t="s">
        <v>1411</v>
      </c>
      <c r="B398" s="112"/>
      <c r="C398" s="156"/>
      <c r="D398" s="108" t="s">
        <v>1412</v>
      </c>
      <c r="E398" s="108"/>
      <c r="F398" s="132"/>
      <c r="G398" s="119">
        <v>42339</v>
      </c>
      <c r="H398" s="133" t="s">
        <v>941</v>
      </c>
      <c r="I398" s="134">
        <v>1</v>
      </c>
      <c r="J398" s="135">
        <v>439612.16</v>
      </c>
      <c r="K398" s="136">
        <v>382187.16</v>
      </c>
      <c r="L398" s="137">
        <v>542380</v>
      </c>
      <c r="M398" s="138">
        <v>0.84</v>
      </c>
      <c r="N398" s="139">
        <v>455600</v>
      </c>
      <c r="O398" s="140"/>
      <c r="P398" s="141"/>
      <c r="Q398" s="142" t="s">
        <v>1330</v>
      </c>
    </row>
    <row r="399" ht="15.75" customHeight="1" spans="1:17">
      <c r="A399" s="115" t="s">
        <v>1413</v>
      </c>
      <c r="B399" s="112"/>
      <c r="C399" s="156"/>
      <c r="D399" s="167" t="s">
        <v>1040</v>
      </c>
      <c r="E399" s="167"/>
      <c r="F399" s="18"/>
      <c r="G399" s="168">
        <v>42491</v>
      </c>
      <c r="H399" s="133" t="s">
        <v>941</v>
      </c>
      <c r="I399" s="134">
        <v>1</v>
      </c>
      <c r="J399" s="135">
        <v>10851022</v>
      </c>
      <c r="K399" s="136">
        <v>9648366.95</v>
      </c>
      <c r="L399" s="137">
        <v>13387680</v>
      </c>
      <c r="M399" s="138">
        <v>0.94</v>
      </c>
      <c r="N399" s="139">
        <v>12584420</v>
      </c>
      <c r="O399" s="140"/>
      <c r="P399" s="141"/>
      <c r="Q399" s="142" t="s">
        <v>1330</v>
      </c>
    </row>
    <row r="400" ht="15.75" customHeight="1" spans="1:17">
      <c r="A400" s="115" t="s">
        <v>1414</v>
      </c>
      <c r="B400" s="112"/>
      <c r="C400" s="156"/>
      <c r="D400" s="167" t="s">
        <v>1415</v>
      </c>
      <c r="E400" s="167"/>
      <c r="F400" s="14"/>
      <c r="G400" s="168">
        <v>42583</v>
      </c>
      <c r="H400" s="133" t="s">
        <v>941</v>
      </c>
      <c r="I400" s="134">
        <v>1</v>
      </c>
      <c r="J400" s="135">
        <v>297800</v>
      </c>
      <c r="K400" s="136">
        <v>268330.25</v>
      </c>
      <c r="L400" s="137">
        <v>367420</v>
      </c>
      <c r="M400" s="138">
        <v>0.87</v>
      </c>
      <c r="N400" s="139">
        <v>319660</v>
      </c>
      <c r="O400" s="140"/>
      <c r="P400" s="141"/>
      <c r="Q400" s="142" t="s">
        <v>1330</v>
      </c>
    </row>
    <row r="401" ht="15.75" customHeight="1" spans="1:20">
      <c r="A401" s="115" t="s">
        <v>1416</v>
      </c>
      <c r="B401" s="112"/>
      <c r="C401" s="159"/>
      <c r="D401" s="108" t="s">
        <v>962</v>
      </c>
      <c r="E401" s="108"/>
      <c r="F401" s="132"/>
      <c r="G401" s="119">
        <v>42491</v>
      </c>
      <c r="H401" s="133" t="s">
        <v>941</v>
      </c>
      <c r="I401" s="134">
        <v>1</v>
      </c>
      <c r="J401" s="135">
        <v>225941.59</v>
      </c>
      <c r="K401" s="136">
        <v>200899.79</v>
      </c>
      <c r="L401" s="137">
        <v>278760</v>
      </c>
      <c r="M401" s="138">
        <v>0.86</v>
      </c>
      <c r="N401" s="139">
        <v>239730</v>
      </c>
      <c r="O401" s="140"/>
      <c r="P401" s="141"/>
      <c r="Q401" s="142" t="s">
        <v>1330</v>
      </c>
    </row>
    <row r="402" s="77" customFormat="1" ht="15.75" customHeight="1" spans="1:20">
      <c r="A402" s="115" t="s">
        <v>1417</v>
      </c>
      <c r="B402" s="163"/>
      <c r="C402" s="163"/>
      <c r="D402" s="146" t="s">
        <v>1418</v>
      </c>
      <c r="E402" s="147"/>
      <c r="F402" s="132"/>
      <c r="G402" s="148"/>
      <c r="H402" s="149"/>
      <c r="I402" s="150"/>
      <c r="J402" s="151">
        <f>SUM(J332:J401)</f>
        <v>36667158</v>
      </c>
      <c r="K402" s="151">
        <f>SUM(K332:K401)</f>
        <v>25853014</v>
      </c>
      <c r="L402" s="151">
        <f>SUM(L332:L401)</f>
        <v>37388760</v>
      </c>
      <c r="M402" s="151"/>
      <c r="N402" s="151">
        <f>SUM(N332:N401)</f>
        <v>28132980</v>
      </c>
      <c r="O402" s="152"/>
      <c r="P402" s="153"/>
      <c r="Q402" s="154"/>
    </row>
    <row r="403" s="2" customFormat="1" ht="15.75" customHeight="1" spans="1:20">
      <c r="A403" s="115" t="s">
        <v>1419</v>
      </c>
      <c r="B403" s="116" t="s">
        <v>1420</v>
      </c>
      <c r="C403" s="117" t="s">
        <v>1421</v>
      </c>
      <c r="D403" s="118" t="s">
        <v>1238</v>
      </c>
      <c r="E403" s="17" t="s">
        <v>1252</v>
      </c>
      <c r="F403" s="14" t="s">
        <v>839</v>
      </c>
      <c r="G403" s="119">
        <v>42095</v>
      </c>
      <c r="H403" s="61" t="s">
        <v>840</v>
      </c>
      <c r="I403" s="18">
        <v>385</v>
      </c>
      <c r="J403" s="121">
        <v>40790483.23</v>
      </c>
      <c r="K403" s="161">
        <v>34337643.29</v>
      </c>
      <c r="L403" s="122">
        <v>251320</v>
      </c>
      <c r="M403" s="123">
        <v>0.82</v>
      </c>
      <c r="N403" s="122">
        <v>206080</v>
      </c>
      <c r="O403" s="124"/>
      <c r="P403" s="125">
        <f t="shared" ref="P403:P424" si="7">L403/I403</f>
        <v>653</v>
      </c>
      <c r="Q403" s="126" t="s">
        <v>1422</v>
      </c>
    </row>
    <row r="404" s="2" customFormat="1" ht="15.75" customHeight="1" spans="1:20">
      <c r="A404" s="115" t="s">
        <v>1423</v>
      </c>
      <c r="B404" s="127"/>
      <c r="C404" s="128"/>
      <c r="D404" s="118" t="s">
        <v>1238</v>
      </c>
      <c r="E404" s="17" t="s">
        <v>1255</v>
      </c>
      <c r="F404" s="14" t="s">
        <v>839</v>
      </c>
      <c r="G404" s="119">
        <v>42095</v>
      </c>
      <c r="H404" s="61" t="s">
        <v>840</v>
      </c>
      <c r="I404" s="18">
        <v>385</v>
      </c>
      <c r="J404" s="129"/>
      <c r="K404" s="129"/>
      <c r="L404" s="122">
        <v>251320</v>
      </c>
      <c r="M404" s="123">
        <v>0.82</v>
      </c>
      <c r="N404" s="122">
        <v>206080</v>
      </c>
      <c r="O404" s="124"/>
      <c r="P404" s="125">
        <f t="shared" si="7"/>
        <v>653</v>
      </c>
      <c r="Q404" s="126" t="s">
        <v>1422</v>
      </c>
    </row>
    <row r="405" s="2" customFormat="1" ht="15.75" customHeight="1" spans="1:20">
      <c r="A405" s="115" t="s">
        <v>1424</v>
      </c>
      <c r="B405" s="127"/>
      <c r="C405" s="128"/>
      <c r="D405" s="118" t="s">
        <v>847</v>
      </c>
      <c r="E405" s="17" t="s">
        <v>1252</v>
      </c>
      <c r="F405" s="14" t="s">
        <v>839</v>
      </c>
      <c r="G405" s="119">
        <v>42095</v>
      </c>
      <c r="H405" s="61" t="s">
        <v>840</v>
      </c>
      <c r="I405" s="18">
        <v>1237</v>
      </c>
      <c r="J405" s="129"/>
      <c r="K405" s="129"/>
      <c r="L405" s="122">
        <v>807480</v>
      </c>
      <c r="M405" s="123">
        <v>0.82</v>
      </c>
      <c r="N405" s="122">
        <v>662130</v>
      </c>
      <c r="O405" s="124"/>
      <c r="P405" s="125">
        <f t="shared" si="7"/>
        <v>653</v>
      </c>
      <c r="Q405" s="126" t="s">
        <v>1422</v>
      </c>
    </row>
    <row r="406" s="75" customFormat="1" ht="15.75" customHeight="1" spans="1:20">
      <c r="A406" s="115" t="s">
        <v>1425</v>
      </c>
      <c r="B406" s="127"/>
      <c r="C406" s="128"/>
      <c r="D406" s="118" t="s">
        <v>847</v>
      </c>
      <c r="E406" s="17" t="s">
        <v>1255</v>
      </c>
      <c r="F406" s="14" t="s">
        <v>839</v>
      </c>
      <c r="G406" s="119">
        <v>42095</v>
      </c>
      <c r="H406" s="61" t="s">
        <v>840</v>
      </c>
      <c r="I406" s="18">
        <v>1237</v>
      </c>
      <c r="J406" s="129"/>
      <c r="K406" s="129"/>
      <c r="L406" s="122">
        <v>807480</v>
      </c>
      <c r="M406" s="123">
        <v>0.82</v>
      </c>
      <c r="N406" s="122">
        <v>662130</v>
      </c>
      <c r="O406" s="124"/>
      <c r="P406" s="125">
        <f t="shared" si="7"/>
        <v>653</v>
      </c>
      <c r="Q406" s="126" t="s">
        <v>1422</v>
      </c>
    </row>
    <row r="407" s="2" customFormat="1" ht="15.75" customHeight="1" spans="1:20">
      <c r="A407" s="115" t="s">
        <v>1426</v>
      </c>
      <c r="B407" s="127"/>
      <c r="C407" s="128"/>
      <c r="D407" s="118" t="s">
        <v>837</v>
      </c>
      <c r="E407" s="17" t="s">
        <v>1252</v>
      </c>
      <c r="F407" s="18" t="s">
        <v>839</v>
      </c>
      <c r="G407" s="119">
        <v>42095</v>
      </c>
      <c r="H407" s="61" t="s">
        <v>840</v>
      </c>
      <c r="I407" s="18">
        <v>1425</v>
      </c>
      <c r="J407" s="129"/>
      <c r="K407" s="129"/>
      <c r="L407" s="122">
        <v>930200</v>
      </c>
      <c r="M407" s="123">
        <v>0.82</v>
      </c>
      <c r="N407" s="122">
        <v>762760</v>
      </c>
      <c r="O407" s="124"/>
      <c r="P407" s="125">
        <f t="shared" si="7"/>
        <v>653</v>
      </c>
      <c r="Q407" s="126" t="s">
        <v>1422</v>
      </c>
    </row>
    <row r="408" s="2" customFormat="1" ht="15.75" customHeight="1" spans="1:20">
      <c r="A408" s="115" t="s">
        <v>1427</v>
      </c>
      <c r="B408" s="127"/>
      <c r="C408" s="128"/>
      <c r="D408" s="118" t="s">
        <v>837</v>
      </c>
      <c r="E408" s="17" t="s">
        <v>1255</v>
      </c>
      <c r="F408" s="14" t="s">
        <v>839</v>
      </c>
      <c r="G408" s="119">
        <v>42095</v>
      </c>
      <c r="H408" s="61" t="s">
        <v>840</v>
      </c>
      <c r="I408" s="18">
        <v>1425</v>
      </c>
      <c r="J408" s="129"/>
      <c r="K408" s="129"/>
      <c r="L408" s="122">
        <v>930200</v>
      </c>
      <c r="M408" s="123">
        <v>0.82</v>
      </c>
      <c r="N408" s="122">
        <v>762760</v>
      </c>
      <c r="O408" s="124"/>
      <c r="P408" s="125">
        <f t="shared" si="7"/>
        <v>653</v>
      </c>
      <c r="Q408" s="126" t="s">
        <v>1422</v>
      </c>
    </row>
    <row r="409" s="2" customFormat="1" ht="15.75" customHeight="1" spans="1:20">
      <c r="A409" s="115" t="s">
        <v>1428</v>
      </c>
      <c r="B409" s="127"/>
      <c r="C409" s="128"/>
      <c r="D409" s="118" t="s">
        <v>837</v>
      </c>
      <c r="E409" s="17" t="s">
        <v>1252</v>
      </c>
      <c r="F409" s="14" t="s">
        <v>839</v>
      </c>
      <c r="G409" s="119">
        <v>42095</v>
      </c>
      <c r="H409" s="61" t="s">
        <v>840</v>
      </c>
      <c r="I409" s="18">
        <v>1425</v>
      </c>
      <c r="J409" s="129"/>
      <c r="K409" s="129"/>
      <c r="L409" s="122">
        <v>930200</v>
      </c>
      <c r="M409" s="123">
        <v>0.82</v>
      </c>
      <c r="N409" s="122">
        <v>762760</v>
      </c>
      <c r="O409" s="124"/>
      <c r="P409" s="125">
        <f t="shared" si="7"/>
        <v>653</v>
      </c>
      <c r="Q409" s="126" t="s">
        <v>1422</v>
      </c>
    </row>
    <row r="410" s="2" customFormat="1" ht="15.75" customHeight="1" spans="1:20">
      <c r="A410" s="115" t="s">
        <v>1429</v>
      </c>
      <c r="B410" s="127"/>
      <c r="C410" s="128"/>
      <c r="D410" s="118" t="s">
        <v>837</v>
      </c>
      <c r="E410" s="17" t="s">
        <v>1255</v>
      </c>
      <c r="F410" s="14" t="s">
        <v>839</v>
      </c>
      <c r="G410" s="119">
        <v>42095</v>
      </c>
      <c r="H410" s="61" t="s">
        <v>840</v>
      </c>
      <c r="I410" s="18">
        <v>1425</v>
      </c>
      <c r="J410" s="129"/>
      <c r="K410" s="129"/>
      <c r="L410" s="122">
        <v>930200</v>
      </c>
      <c r="M410" s="123">
        <v>0.82</v>
      </c>
      <c r="N410" s="122">
        <v>762760</v>
      </c>
      <c r="O410" s="124"/>
      <c r="P410" s="125">
        <f t="shared" si="7"/>
        <v>653</v>
      </c>
      <c r="Q410" s="126" t="s">
        <v>1422</v>
      </c>
    </row>
    <row r="411" s="2" customFormat="1" ht="15.75" customHeight="1" spans="1:20">
      <c r="A411" s="115" t="s">
        <v>1430</v>
      </c>
      <c r="B411" s="127"/>
      <c r="C411" s="128"/>
      <c r="D411" s="118" t="s">
        <v>837</v>
      </c>
      <c r="E411" s="17" t="s">
        <v>1258</v>
      </c>
      <c r="F411" s="14" t="s">
        <v>839</v>
      </c>
      <c r="G411" s="119">
        <v>42095</v>
      </c>
      <c r="H411" s="61" t="s">
        <v>840</v>
      </c>
      <c r="I411" s="18">
        <v>1425</v>
      </c>
      <c r="J411" s="129"/>
      <c r="K411" s="129"/>
      <c r="L411" s="122">
        <v>930200</v>
      </c>
      <c r="M411" s="123">
        <v>0.82</v>
      </c>
      <c r="N411" s="122">
        <v>762760</v>
      </c>
      <c r="O411" s="124"/>
      <c r="P411" s="125">
        <f t="shared" si="7"/>
        <v>653</v>
      </c>
      <c r="Q411" s="126" t="s">
        <v>1422</v>
      </c>
    </row>
    <row r="412" s="2" customFormat="1" ht="15.75" customHeight="1" spans="1:20">
      <c r="A412" s="115" t="s">
        <v>1431</v>
      </c>
      <c r="B412" s="127"/>
      <c r="C412" s="128"/>
      <c r="D412" s="118" t="s">
        <v>837</v>
      </c>
      <c r="E412" s="17" t="s">
        <v>1432</v>
      </c>
      <c r="F412" s="14" t="s">
        <v>839</v>
      </c>
      <c r="G412" s="119">
        <v>42095</v>
      </c>
      <c r="H412" s="61" t="s">
        <v>840</v>
      </c>
      <c r="I412" s="18">
        <v>1425</v>
      </c>
      <c r="J412" s="129"/>
      <c r="K412" s="129"/>
      <c r="L412" s="122">
        <v>930200</v>
      </c>
      <c r="M412" s="123">
        <v>0.82</v>
      </c>
      <c r="N412" s="122">
        <v>762760</v>
      </c>
      <c r="O412" s="124"/>
      <c r="P412" s="125">
        <f t="shared" si="7"/>
        <v>653</v>
      </c>
      <c r="Q412" s="126" t="s">
        <v>1422</v>
      </c>
    </row>
    <row r="413" s="2" customFormat="1" ht="15.75" customHeight="1" spans="1:20">
      <c r="A413" s="115" t="s">
        <v>1433</v>
      </c>
      <c r="B413" s="127"/>
      <c r="C413" s="128"/>
      <c r="D413" s="130" t="s">
        <v>847</v>
      </c>
      <c r="E413" s="17" t="s">
        <v>1252</v>
      </c>
      <c r="F413" s="18" t="s">
        <v>839</v>
      </c>
      <c r="G413" s="119">
        <v>42095</v>
      </c>
      <c r="H413" s="61" t="s">
        <v>840</v>
      </c>
      <c r="I413" s="18">
        <v>1237</v>
      </c>
      <c r="J413" s="129"/>
      <c r="K413" s="129"/>
      <c r="L413" s="122">
        <v>807480</v>
      </c>
      <c r="M413" s="123">
        <v>0.82</v>
      </c>
      <c r="N413" s="122">
        <v>662130</v>
      </c>
      <c r="O413" s="124"/>
      <c r="P413" s="125">
        <f t="shared" si="7"/>
        <v>653</v>
      </c>
      <c r="Q413" s="126" t="s">
        <v>1422</v>
      </c>
    </row>
    <row r="414" s="2" customFormat="1" ht="15.75" customHeight="1" spans="1:20">
      <c r="A414" s="115" t="s">
        <v>1434</v>
      </c>
      <c r="B414" s="127"/>
      <c r="C414" s="128"/>
      <c r="D414" s="130" t="s">
        <v>847</v>
      </c>
      <c r="E414" s="17" t="s">
        <v>1255</v>
      </c>
      <c r="F414" s="18" t="s">
        <v>839</v>
      </c>
      <c r="G414" s="119">
        <v>42095</v>
      </c>
      <c r="H414" s="61" t="s">
        <v>840</v>
      </c>
      <c r="I414" s="18">
        <v>1237</v>
      </c>
      <c r="J414" s="129"/>
      <c r="K414" s="129"/>
      <c r="L414" s="122">
        <v>807480</v>
      </c>
      <c r="M414" s="123">
        <v>0.82</v>
      </c>
      <c r="N414" s="122">
        <v>662130</v>
      </c>
      <c r="O414" s="124"/>
      <c r="P414" s="125">
        <f t="shared" si="7"/>
        <v>653</v>
      </c>
      <c r="Q414" s="126" t="s">
        <v>1422</v>
      </c>
    </row>
    <row r="415" s="3" customFormat="1" ht="15.75" customHeight="1" spans="1:20">
      <c r="A415" s="115" t="s">
        <v>1435</v>
      </c>
      <c r="B415" s="127"/>
      <c r="C415" s="128"/>
      <c r="D415" s="130" t="s">
        <v>847</v>
      </c>
      <c r="E415" s="17" t="s">
        <v>1258</v>
      </c>
      <c r="F415" s="18" t="s">
        <v>839</v>
      </c>
      <c r="G415" s="119">
        <v>42095</v>
      </c>
      <c r="H415" s="61" t="s">
        <v>840</v>
      </c>
      <c r="I415" s="18">
        <v>1237</v>
      </c>
      <c r="J415" s="129"/>
      <c r="K415" s="129"/>
      <c r="L415" s="122">
        <v>807480</v>
      </c>
      <c r="M415" s="123">
        <v>0.82</v>
      </c>
      <c r="N415" s="122">
        <v>662130</v>
      </c>
      <c r="O415" s="124"/>
      <c r="P415" s="125">
        <f t="shared" si="7"/>
        <v>653</v>
      </c>
      <c r="Q415" s="126" t="s">
        <v>1422</v>
      </c>
    </row>
    <row r="416" s="3" customFormat="1" ht="15.75" customHeight="1" spans="1:20">
      <c r="A416" s="115" t="s">
        <v>1436</v>
      </c>
      <c r="B416" s="127"/>
      <c r="C416" s="128"/>
      <c r="D416" s="130" t="s">
        <v>847</v>
      </c>
      <c r="E416" s="17" t="s">
        <v>1432</v>
      </c>
      <c r="F416" s="18" t="s">
        <v>839</v>
      </c>
      <c r="G416" s="119">
        <v>42095</v>
      </c>
      <c r="H416" s="61" t="s">
        <v>840</v>
      </c>
      <c r="I416" s="18">
        <v>1237</v>
      </c>
      <c r="J416" s="129"/>
      <c r="K416" s="129"/>
      <c r="L416" s="122">
        <v>807480</v>
      </c>
      <c r="M416" s="123">
        <v>0.82</v>
      </c>
      <c r="N416" s="122">
        <v>662130</v>
      </c>
      <c r="O416" s="124"/>
      <c r="P416" s="125">
        <f t="shared" si="7"/>
        <v>653</v>
      </c>
      <c r="Q416" s="126" t="s">
        <v>1422</v>
      </c>
      <c r="T416" s="162"/>
    </row>
    <row r="417" s="3" customFormat="1" ht="15.75" customHeight="1" spans="1:20">
      <c r="A417" s="115" t="s">
        <v>1437</v>
      </c>
      <c r="B417" s="127"/>
      <c r="C417" s="128"/>
      <c r="D417" s="118" t="s">
        <v>1375</v>
      </c>
      <c r="E417" s="17" t="s">
        <v>1252</v>
      </c>
      <c r="F417" s="18" t="s">
        <v>839</v>
      </c>
      <c r="G417" s="119">
        <v>42095</v>
      </c>
      <c r="H417" s="61" t="s">
        <v>840</v>
      </c>
      <c r="I417" s="18">
        <v>300</v>
      </c>
      <c r="J417" s="129"/>
      <c r="K417" s="129"/>
      <c r="L417" s="122">
        <v>195830</v>
      </c>
      <c r="M417" s="123">
        <v>0.82</v>
      </c>
      <c r="N417" s="122">
        <v>160580</v>
      </c>
      <c r="O417" s="124"/>
      <c r="P417" s="125">
        <f t="shared" si="7"/>
        <v>653</v>
      </c>
      <c r="Q417" s="126" t="s">
        <v>1422</v>
      </c>
      <c r="T417" s="162"/>
    </row>
    <row r="418" s="3" customFormat="1" ht="15.75" customHeight="1" spans="1:20">
      <c r="A418" s="115" t="s">
        <v>1438</v>
      </c>
      <c r="B418" s="127"/>
      <c r="C418" s="128"/>
      <c r="D418" s="118" t="s">
        <v>1375</v>
      </c>
      <c r="E418" s="17" t="s">
        <v>1255</v>
      </c>
      <c r="F418" s="18" t="s">
        <v>839</v>
      </c>
      <c r="G418" s="119">
        <v>42095</v>
      </c>
      <c r="H418" s="61" t="s">
        <v>840</v>
      </c>
      <c r="I418" s="18">
        <v>380</v>
      </c>
      <c r="J418" s="129"/>
      <c r="K418" s="129"/>
      <c r="L418" s="122">
        <v>248050</v>
      </c>
      <c r="M418" s="123">
        <v>0.82</v>
      </c>
      <c r="N418" s="122">
        <v>203400</v>
      </c>
      <c r="O418" s="124"/>
      <c r="P418" s="125">
        <f t="shared" si="7"/>
        <v>653</v>
      </c>
      <c r="Q418" s="126" t="s">
        <v>1422</v>
      </c>
      <c r="T418" s="162"/>
    </row>
    <row r="419" s="3" customFormat="1" ht="15.75" customHeight="1" spans="1:20">
      <c r="A419" s="115" t="s">
        <v>1439</v>
      </c>
      <c r="B419" s="127"/>
      <c r="C419" s="128"/>
      <c r="D419" s="118" t="s">
        <v>1380</v>
      </c>
      <c r="E419" s="18" t="s">
        <v>1252</v>
      </c>
      <c r="F419" s="18" t="s">
        <v>839</v>
      </c>
      <c r="G419" s="119">
        <v>42095</v>
      </c>
      <c r="H419" s="61" t="s">
        <v>840</v>
      </c>
      <c r="I419" s="18">
        <v>300</v>
      </c>
      <c r="J419" s="129"/>
      <c r="K419" s="129"/>
      <c r="L419" s="122">
        <v>195830</v>
      </c>
      <c r="M419" s="123">
        <v>0.82</v>
      </c>
      <c r="N419" s="122">
        <v>160580</v>
      </c>
      <c r="O419" s="124"/>
      <c r="P419" s="125">
        <f t="shared" si="7"/>
        <v>653</v>
      </c>
      <c r="Q419" s="126" t="s">
        <v>1422</v>
      </c>
      <c r="T419" s="162"/>
    </row>
    <row r="420" s="2" customFormat="1" ht="15.75" customHeight="1" spans="1:20">
      <c r="A420" s="115" t="s">
        <v>1440</v>
      </c>
      <c r="B420" s="127"/>
      <c r="C420" s="128"/>
      <c r="D420" s="130" t="s">
        <v>929</v>
      </c>
      <c r="E420" s="18" t="s">
        <v>1252</v>
      </c>
      <c r="F420" s="18" t="s">
        <v>931</v>
      </c>
      <c r="G420" s="119">
        <v>42095</v>
      </c>
      <c r="H420" s="61" t="s">
        <v>840</v>
      </c>
      <c r="I420" s="18">
        <v>100</v>
      </c>
      <c r="J420" s="129"/>
      <c r="K420" s="129"/>
      <c r="L420" s="122">
        <v>80870</v>
      </c>
      <c r="M420" s="123">
        <v>0.86</v>
      </c>
      <c r="N420" s="122">
        <v>69550</v>
      </c>
      <c r="O420" s="124"/>
      <c r="P420" s="125">
        <f t="shared" si="7"/>
        <v>809</v>
      </c>
      <c r="Q420" s="126" t="s">
        <v>1422</v>
      </c>
    </row>
    <row r="421" s="2" customFormat="1" ht="15.75" customHeight="1" spans="1:20">
      <c r="A421" s="115" t="s">
        <v>1441</v>
      </c>
      <c r="B421" s="127"/>
      <c r="C421" s="128"/>
      <c r="D421" s="130" t="s">
        <v>929</v>
      </c>
      <c r="E421" s="18" t="s">
        <v>1255</v>
      </c>
      <c r="F421" s="18" t="s">
        <v>931</v>
      </c>
      <c r="G421" s="119">
        <v>42095</v>
      </c>
      <c r="H421" s="61" t="s">
        <v>840</v>
      </c>
      <c r="I421" s="18">
        <v>100</v>
      </c>
      <c r="J421" s="129"/>
      <c r="K421" s="129"/>
      <c r="L421" s="122">
        <v>80870</v>
      </c>
      <c r="M421" s="123">
        <v>0.86</v>
      </c>
      <c r="N421" s="122">
        <v>69550</v>
      </c>
      <c r="O421" s="124"/>
      <c r="P421" s="125">
        <f t="shared" si="7"/>
        <v>809</v>
      </c>
      <c r="Q421" s="126" t="s">
        <v>1422</v>
      </c>
    </row>
    <row r="422" s="2" customFormat="1" ht="15.75" customHeight="1" spans="1:20">
      <c r="A422" s="115" t="s">
        <v>1442</v>
      </c>
      <c r="B422" s="127"/>
      <c r="C422" s="128"/>
      <c r="D422" s="130" t="s">
        <v>929</v>
      </c>
      <c r="E422" s="18" t="s">
        <v>1258</v>
      </c>
      <c r="F422" s="18" t="s">
        <v>931</v>
      </c>
      <c r="G422" s="119">
        <v>42095</v>
      </c>
      <c r="H422" s="61" t="s">
        <v>840</v>
      </c>
      <c r="I422" s="18">
        <v>100</v>
      </c>
      <c r="J422" s="129"/>
      <c r="K422" s="129"/>
      <c r="L422" s="122">
        <v>80870</v>
      </c>
      <c r="M422" s="123">
        <v>0.86</v>
      </c>
      <c r="N422" s="122">
        <v>69550</v>
      </c>
      <c r="O422" s="124"/>
      <c r="P422" s="125">
        <f t="shared" si="7"/>
        <v>809</v>
      </c>
      <c r="Q422" s="126" t="s">
        <v>1422</v>
      </c>
    </row>
    <row r="423" s="2" customFormat="1" ht="15.75" customHeight="1" spans="1:20">
      <c r="A423" s="115" t="s">
        <v>1443</v>
      </c>
      <c r="B423" s="127"/>
      <c r="C423" s="128"/>
      <c r="D423" s="130" t="s">
        <v>937</v>
      </c>
      <c r="E423" s="18" t="s">
        <v>1252</v>
      </c>
      <c r="F423" s="18" t="s">
        <v>938</v>
      </c>
      <c r="G423" s="119">
        <v>42095</v>
      </c>
      <c r="H423" s="61" t="s">
        <v>840</v>
      </c>
      <c r="I423" s="18">
        <v>2400</v>
      </c>
      <c r="J423" s="129"/>
      <c r="K423" s="129"/>
      <c r="L423" s="122">
        <v>1608240</v>
      </c>
      <c r="M423" s="123">
        <v>0.82</v>
      </c>
      <c r="N423" s="122">
        <v>1318760</v>
      </c>
      <c r="O423" s="124"/>
      <c r="P423" s="125">
        <f t="shared" si="7"/>
        <v>670</v>
      </c>
      <c r="Q423" s="126" t="s">
        <v>1422</v>
      </c>
    </row>
    <row r="424" s="2" customFormat="1" ht="15.75" customHeight="1" spans="1:20">
      <c r="A424" s="115" t="s">
        <v>1444</v>
      </c>
      <c r="B424" s="127"/>
      <c r="C424" s="128"/>
      <c r="D424" s="130" t="s">
        <v>937</v>
      </c>
      <c r="E424" s="18" t="s">
        <v>1255</v>
      </c>
      <c r="F424" s="18" t="s">
        <v>938</v>
      </c>
      <c r="G424" s="119">
        <v>42095</v>
      </c>
      <c r="H424" s="61" t="s">
        <v>840</v>
      </c>
      <c r="I424" s="18">
        <v>2400</v>
      </c>
      <c r="J424" s="129"/>
      <c r="K424" s="129"/>
      <c r="L424" s="122">
        <v>1608240</v>
      </c>
      <c r="M424" s="123">
        <v>0.82</v>
      </c>
      <c r="N424" s="122">
        <v>1318760</v>
      </c>
      <c r="O424" s="124"/>
      <c r="P424" s="125">
        <f t="shared" si="7"/>
        <v>670</v>
      </c>
      <c r="Q424" s="126" t="s">
        <v>1422</v>
      </c>
    </row>
    <row r="425" ht="15.75" customHeight="1" spans="1:20">
      <c r="A425" s="115" t="s">
        <v>1445</v>
      </c>
      <c r="B425" s="127"/>
      <c r="C425" s="128"/>
      <c r="D425" s="108" t="s">
        <v>945</v>
      </c>
      <c r="E425" s="108"/>
      <c r="F425" s="132"/>
      <c r="G425" s="119">
        <v>42077</v>
      </c>
      <c r="H425" s="133" t="s">
        <v>941</v>
      </c>
      <c r="I425" s="134">
        <v>1</v>
      </c>
      <c r="J425" s="135">
        <v>85946</v>
      </c>
      <c r="K425" s="136">
        <v>71657.5</v>
      </c>
      <c r="L425" s="137">
        <v>106040</v>
      </c>
      <c r="M425" s="138">
        <v>0.8</v>
      </c>
      <c r="N425" s="139">
        <v>84830</v>
      </c>
      <c r="O425" s="140"/>
      <c r="P425" s="141"/>
      <c r="Q425" s="142" t="s">
        <v>1422</v>
      </c>
    </row>
    <row r="426" ht="15.75" customHeight="1" spans="1:20">
      <c r="A426" s="115" t="s">
        <v>1446</v>
      </c>
      <c r="B426" s="127"/>
      <c r="C426" s="128"/>
      <c r="D426" s="109" t="s">
        <v>962</v>
      </c>
      <c r="E426" s="108"/>
      <c r="F426" s="132"/>
      <c r="G426" s="119">
        <v>42230</v>
      </c>
      <c r="H426" s="133" t="s">
        <v>941</v>
      </c>
      <c r="I426" s="134">
        <v>1</v>
      </c>
      <c r="J426" s="135">
        <v>11832889</v>
      </c>
      <c r="K426" s="136">
        <v>10099864.16</v>
      </c>
      <c r="L426" s="137">
        <v>14599080</v>
      </c>
      <c r="M426" s="138">
        <v>0.82</v>
      </c>
      <c r="N426" s="139">
        <v>11971250</v>
      </c>
      <c r="O426" s="140"/>
      <c r="P426" s="141"/>
      <c r="Q426" s="142" t="s">
        <v>1422</v>
      </c>
    </row>
    <row r="427" ht="15.75" customHeight="1" spans="1:20">
      <c r="A427" s="115" t="s">
        <v>1447</v>
      </c>
      <c r="B427" s="127"/>
      <c r="C427" s="128"/>
      <c r="D427" s="109" t="s">
        <v>962</v>
      </c>
      <c r="E427" s="108"/>
      <c r="F427" s="132"/>
      <c r="G427" s="119">
        <v>42352</v>
      </c>
      <c r="H427" s="133" t="s">
        <v>941</v>
      </c>
      <c r="I427" s="134">
        <v>1</v>
      </c>
      <c r="J427" s="135">
        <v>553290.66</v>
      </c>
      <c r="K427" s="136">
        <v>481017.06</v>
      </c>
      <c r="L427" s="137">
        <v>682630</v>
      </c>
      <c r="M427" s="138">
        <v>0.84</v>
      </c>
      <c r="N427" s="139">
        <v>573410</v>
      </c>
      <c r="O427" s="140"/>
      <c r="P427" s="141"/>
      <c r="Q427" s="142" t="s">
        <v>1422</v>
      </c>
    </row>
    <row r="428" ht="15.75" customHeight="1" spans="1:20">
      <c r="A428" s="115" t="s">
        <v>1448</v>
      </c>
      <c r="B428" s="127"/>
      <c r="C428" s="128"/>
      <c r="D428" s="108" t="s">
        <v>1449</v>
      </c>
      <c r="E428" s="108"/>
      <c r="F428" s="132"/>
      <c r="G428" s="119">
        <v>42414</v>
      </c>
      <c r="H428" s="133" t="s">
        <v>941</v>
      </c>
      <c r="I428" s="134">
        <v>1</v>
      </c>
      <c r="J428" s="135">
        <v>28054</v>
      </c>
      <c r="K428" s="136">
        <v>24611.51</v>
      </c>
      <c r="L428" s="137">
        <v>34610</v>
      </c>
      <c r="M428" s="138">
        <v>0.79</v>
      </c>
      <c r="N428" s="139">
        <v>27340</v>
      </c>
      <c r="O428" s="140"/>
      <c r="P428" s="141"/>
      <c r="Q428" s="142" t="s">
        <v>1422</v>
      </c>
    </row>
    <row r="429" ht="15.75" customHeight="1" spans="1:20">
      <c r="A429" s="115" t="s">
        <v>1450</v>
      </c>
      <c r="B429" s="127"/>
      <c r="C429" s="128"/>
      <c r="D429" s="109" t="s">
        <v>1040</v>
      </c>
      <c r="E429" s="109"/>
      <c r="F429" s="132"/>
      <c r="G429" s="119">
        <v>42504</v>
      </c>
      <c r="H429" s="133" t="s">
        <v>941</v>
      </c>
      <c r="I429" s="134">
        <v>1</v>
      </c>
      <c r="J429" s="135">
        <v>10163543</v>
      </c>
      <c r="K429" s="136">
        <v>9037083.99</v>
      </c>
      <c r="L429" s="137">
        <v>12539480</v>
      </c>
      <c r="M429" s="138">
        <v>0.94</v>
      </c>
      <c r="N429" s="139">
        <v>11787110</v>
      </c>
      <c r="O429" s="140"/>
      <c r="P429" s="141"/>
      <c r="Q429" s="142" t="s">
        <v>1422</v>
      </c>
    </row>
    <row r="430" ht="15.75" customHeight="1" spans="1:20">
      <c r="A430" s="115" t="s">
        <v>1451</v>
      </c>
      <c r="B430" s="127"/>
      <c r="C430" s="128"/>
      <c r="D430" s="108" t="s">
        <v>1452</v>
      </c>
      <c r="E430" s="108"/>
      <c r="F430" s="132"/>
      <c r="G430" s="119">
        <v>42565</v>
      </c>
      <c r="H430" s="133" t="s">
        <v>941</v>
      </c>
      <c r="I430" s="134">
        <v>1</v>
      </c>
      <c r="J430" s="135">
        <v>70260</v>
      </c>
      <c r="K430" s="136">
        <v>63029.1</v>
      </c>
      <c r="L430" s="137">
        <v>86680</v>
      </c>
      <c r="M430" s="138">
        <v>0.87</v>
      </c>
      <c r="N430" s="139">
        <v>75410</v>
      </c>
      <c r="O430" s="140"/>
      <c r="P430" s="141"/>
      <c r="Q430" s="142" t="s">
        <v>1422</v>
      </c>
    </row>
    <row r="431" ht="15.75" customHeight="1" spans="1:20">
      <c r="A431" s="115" t="s">
        <v>1453</v>
      </c>
      <c r="B431" s="127"/>
      <c r="C431" s="128"/>
      <c r="D431" s="108" t="s">
        <v>943</v>
      </c>
      <c r="E431" s="108"/>
      <c r="F431" s="132"/>
      <c r="G431" s="119">
        <v>42627</v>
      </c>
      <c r="H431" s="133" t="s">
        <v>941</v>
      </c>
      <c r="I431" s="134">
        <v>1</v>
      </c>
      <c r="J431" s="135">
        <v>50000</v>
      </c>
      <c r="K431" s="136">
        <v>45249.97</v>
      </c>
      <c r="L431" s="137">
        <v>61690</v>
      </c>
      <c r="M431" s="138">
        <v>0.88</v>
      </c>
      <c r="N431" s="139">
        <v>54290</v>
      </c>
      <c r="O431" s="140"/>
      <c r="P431" s="141"/>
      <c r="Q431" s="142" t="s">
        <v>1422</v>
      </c>
    </row>
    <row r="432" ht="15.75" customHeight="1" spans="1:20">
      <c r="A432" s="115" t="s">
        <v>1454</v>
      </c>
      <c r="B432" s="127"/>
      <c r="C432" s="128"/>
      <c r="D432" s="108" t="s">
        <v>1455</v>
      </c>
      <c r="E432" s="108"/>
      <c r="F432" s="132"/>
      <c r="G432" s="119">
        <v>42688</v>
      </c>
      <c r="H432" s="133" t="s">
        <v>941</v>
      </c>
      <c r="I432" s="134">
        <v>1</v>
      </c>
      <c r="J432" s="135">
        <v>17110</v>
      </c>
      <c r="K432" s="136">
        <v>15619.98</v>
      </c>
      <c r="L432" s="137">
        <v>21110</v>
      </c>
      <c r="M432" s="138">
        <v>0.88</v>
      </c>
      <c r="N432" s="139">
        <v>18580</v>
      </c>
      <c r="O432" s="140"/>
      <c r="P432" s="141"/>
      <c r="Q432" s="142" t="s">
        <v>1422</v>
      </c>
    </row>
    <row r="433" ht="15.75" customHeight="1" spans="1:17">
      <c r="A433" s="115" t="s">
        <v>1456</v>
      </c>
      <c r="B433" s="127"/>
      <c r="C433" s="128"/>
      <c r="D433" s="108" t="s">
        <v>1457</v>
      </c>
      <c r="E433" s="108"/>
      <c r="F433" s="132"/>
      <c r="G433" s="119">
        <v>42688</v>
      </c>
      <c r="H433" s="133" t="s">
        <v>941</v>
      </c>
      <c r="I433" s="134">
        <v>1</v>
      </c>
      <c r="J433" s="135">
        <v>14580</v>
      </c>
      <c r="K433" s="136">
        <v>13310.35</v>
      </c>
      <c r="L433" s="137">
        <v>17990</v>
      </c>
      <c r="M433" s="138">
        <v>0.88</v>
      </c>
      <c r="N433" s="139">
        <v>15830</v>
      </c>
      <c r="O433" s="140"/>
      <c r="P433" s="141"/>
      <c r="Q433" s="142" t="s">
        <v>1422</v>
      </c>
    </row>
    <row r="434" ht="15.75" customHeight="1" spans="1:17">
      <c r="A434" s="115" t="s">
        <v>1458</v>
      </c>
      <c r="B434" s="127"/>
      <c r="C434" s="128"/>
      <c r="D434" s="108" t="s">
        <v>1459</v>
      </c>
      <c r="E434" s="108"/>
      <c r="F434" s="132"/>
      <c r="G434" s="119">
        <v>42718</v>
      </c>
      <c r="H434" s="133" t="s">
        <v>941</v>
      </c>
      <c r="I434" s="134">
        <v>1</v>
      </c>
      <c r="J434" s="135">
        <v>44775.7</v>
      </c>
      <c r="K434" s="136">
        <v>41053.69</v>
      </c>
      <c r="L434" s="137">
        <v>55240</v>
      </c>
      <c r="M434" s="138">
        <v>0.85</v>
      </c>
      <c r="N434" s="139">
        <v>46950</v>
      </c>
      <c r="O434" s="140"/>
      <c r="P434" s="141"/>
      <c r="Q434" s="142" t="s">
        <v>1422</v>
      </c>
    </row>
    <row r="435" ht="15.75" customHeight="1" spans="1:17">
      <c r="A435" s="115" t="s">
        <v>1460</v>
      </c>
      <c r="B435" s="127"/>
      <c r="C435" s="128"/>
      <c r="D435" s="108" t="s">
        <v>1461</v>
      </c>
      <c r="E435" s="108"/>
      <c r="F435" s="132"/>
      <c r="G435" s="119">
        <v>42839</v>
      </c>
      <c r="H435" s="133" t="s">
        <v>941</v>
      </c>
      <c r="I435" s="134">
        <v>1</v>
      </c>
      <c r="J435" s="135">
        <v>55677.46</v>
      </c>
      <c r="K435" s="136">
        <v>51930.83</v>
      </c>
      <c r="L435" s="137">
        <v>66800</v>
      </c>
      <c r="M435" s="138">
        <v>0.9</v>
      </c>
      <c r="N435" s="139">
        <v>60120</v>
      </c>
      <c r="O435" s="140"/>
      <c r="P435" s="141"/>
      <c r="Q435" s="142" t="s">
        <v>1422</v>
      </c>
    </row>
    <row r="436" ht="15.75" customHeight="1" spans="1:17">
      <c r="A436" s="115" t="s">
        <v>1462</v>
      </c>
      <c r="B436" s="127"/>
      <c r="C436" s="128"/>
      <c r="D436" s="108" t="s">
        <v>1463</v>
      </c>
      <c r="E436" s="108"/>
      <c r="F436" s="132"/>
      <c r="G436" s="119">
        <v>42832</v>
      </c>
      <c r="H436" s="133" t="s">
        <v>941</v>
      </c>
      <c r="I436" s="134">
        <v>2</v>
      </c>
      <c r="J436" s="135">
        <v>184522.55</v>
      </c>
      <c r="K436" s="136">
        <v>172105.74</v>
      </c>
      <c r="L436" s="137">
        <v>221390</v>
      </c>
      <c r="M436" s="138">
        <v>0.9</v>
      </c>
      <c r="N436" s="139">
        <v>199250</v>
      </c>
      <c r="O436" s="140"/>
      <c r="P436" s="141"/>
      <c r="Q436" s="142" t="s">
        <v>1422</v>
      </c>
    </row>
    <row r="437" ht="15.75" customHeight="1" spans="1:17">
      <c r="A437" s="115" t="s">
        <v>1464</v>
      </c>
      <c r="B437" s="127"/>
      <c r="C437" s="128"/>
      <c r="D437" s="108" t="s">
        <v>1465</v>
      </c>
      <c r="E437" s="108"/>
      <c r="F437" s="132"/>
      <c r="G437" s="119">
        <v>43122</v>
      </c>
      <c r="H437" s="133" t="s">
        <v>941</v>
      </c>
      <c r="I437" s="134">
        <v>1</v>
      </c>
      <c r="J437" s="135">
        <v>30172</v>
      </c>
      <c r="K437" s="136">
        <v>29216.56</v>
      </c>
      <c r="L437" s="137">
        <v>35860</v>
      </c>
      <c r="M437" s="138">
        <v>0.92</v>
      </c>
      <c r="N437" s="139">
        <v>32990</v>
      </c>
      <c r="O437" s="140"/>
      <c r="P437" s="141"/>
      <c r="Q437" s="142" t="s">
        <v>1422</v>
      </c>
    </row>
    <row r="438" ht="15.75" customHeight="1" spans="1:17">
      <c r="A438" s="115" t="s">
        <v>1466</v>
      </c>
      <c r="B438" s="127"/>
      <c r="C438" s="128"/>
      <c r="D438" s="108" t="s">
        <v>1467</v>
      </c>
      <c r="E438" s="108"/>
      <c r="F438" s="132"/>
      <c r="G438" s="119">
        <v>43159</v>
      </c>
      <c r="H438" s="133" t="s">
        <v>941</v>
      </c>
      <c r="I438" s="134">
        <v>1</v>
      </c>
      <c r="J438" s="135">
        <v>648086.75</v>
      </c>
      <c r="K438" s="136">
        <v>630129.37</v>
      </c>
      <c r="L438" s="137">
        <v>770250</v>
      </c>
      <c r="M438" s="138">
        <v>0.95</v>
      </c>
      <c r="N438" s="139">
        <v>731740</v>
      </c>
      <c r="O438" s="140"/>
      <c r="P438" s="141"/>
      <c r="Q438" s="142" t="s">
        <v>1422</v>
      </c>
    </row>
    <row r="439" ht="15.75" customHeight="1" spans="1:17">
      <c r="A439" s="115" t="s">
        <v>1468</v>
      </c>
      <c r="B439" s="127"/>
      <c r="C439" s="128"/>
      <c r="D439" s="108" t="s">
        <v>1469</v>
      </c>
      <c r="E439" s="108"/>
      <c r="F439" s="132"/>
      <c r="G439" s="119">
        <v>43194</v>
      </c>
      <c r="H439" s="133" t="s">
        <v>941</v>
      </c>
      <c r="I439" s="134">
        <v>1</v>
      </c>
      <c r="J439" s="135">
        <v>15848.17</v>
      </c>
      <c r="K439" s="136">
        <v>15534.52</v>
      </c>
      <c r="L439" s="137">
        <v>18840</v>
      </c>
      <c r="M439" s="138">
        <v>0.95</v>
      </c>
      <c r="N439" s="139">
        <v>17900</v>
      </c>
      <c r="O439" s="140"/>
      <c r="P439" s="141"/>
      <c r="Q439" s="142" t="s">
        <v>1422</v>
      </c>
    </row>
    <row r="440" ht="15.75" customHeight="1" spans="1:17">
      <c r="A440" s="115" t="s">
        <v>1470</v>
      </c>
      <c r="B440" s="127"/>
      <c r="C440" s="128"/>
      <c r="D440" s="108" t="s">
        <v>1471</v>
      </c>
      <c r="E440" s="108"/>
      <c r="F440" s="132"/>
      <c r="G440" s="119">
        <v>43315</v>
      </c>
      <c r="H440" s="133" t="s">
        <v>941</v>
      </c>
      <c r="I440" s="134">
        <v>1</v>
      </c>
      <c r="J440" s="135">
        <v>98000</v>
      </c>
      <c r="K440" s="136">
        <v>97612.08</v>
      </c>
      <c r="L440" s="137">
        <v>116470</v>
      </c>
      <c r="M440" s="138">
        <v>0.97</v>
      </c>
      <c r="N440" s="139">
        <v>112980</v>
      </c>
      <c r="O440" s="140"/>
      <c r="P440" s="141"/>
      <c r="Q440" s="143" t="s">
        <v>1422</v>
      </c>
    </row>
    <row r="441" ht="15.75" customHeight="1" spans="1:17">
      <c r="A441" s="115" t="s">
        <v>1472</v>
      </c>
      <c r="B441" s="127"/>
      <c r="C441" s="128"/>
      <c r="D441" s="108" t="s">
        <v>1473</v>
      </c>
      <c r="E441" s="108"/>
      <c r="F441" s="132"/>
      <c r="G441" s="119">
        <v>43337</v>
      </c>
      <c r="H441" s="133" t="s">
        <v>941</v>
      </c>
      <c r="I441" s="134">
        <v>1</v>
      </c>
      <c r="J441" s="135">
        <v>83295</v>
      </c>
      <c r="K441" s="136">
        <v>82965.29</v>
      </c>
      <c r="L441" s="137">
        <v>99000</v>
      </c>
      <c r="M441" s="138">
        <v>0.96</v>
      </c>
      <c r="N441" s="139">
        <v>95040</v>
      </c>
      <c r="O441" s="140"/>
      <c r="P441" s="141"/>
      <c r="Q441" s="142" t="s">
        <v>1422</v>
      </c>
    </row>
    <row r="442" ht="15.75" customHeight="1" spans="1:17">
      <c r="A442" s="115" t="s">
        <v>1474</v>
      </c>
      <c r="B442" s="127"/>
      <c r="C442" s="128"/>
      <c r="D442" s="109" t="s">
        <v>1475</v>
      </c>
      <c r="E442" s="108"/>
      <c r="F442" s="132"/>
      <c r="G442" s="119">
        <v>43362</v>
      </c>
      <c r="H442" s="133" t="s">
        <v>941</v>
      </c>
      <c r="I442" s="134">
        <v>1</v>
      </c>
      <c r="J442" s="135">
        <v>21206</v>
      </c>
      <c r="K442" s="136">
        <v>21206</v>
      </c>
      <c r="L442" s="137">
        <v>25200</v>
      </c>
      <c r="M442" s="138">
        <v>0.97</v>
      </c>
      <c r="N442" s="139">
        <v>24440</v>
      </c>
      <c r="O442" s="140"/>
      <c r="P442" s="141"/>
      <c r="Q442" s="142" t="s">
        <v>1422</v>
      </c>
    </row>
    <row r="443" ht="15.75" customHeight="1" spans="1:17">
      <c r="A443" s="115" t="s">
        <v>1476</v>
      </c>
      <c r="B443" s="127"/>
      <c r="C443" s="128"/>
      <c r="D443" s="108" t="s">
        <v>1477</v>
      </c>
      <c r="E443" s="108"/>
      <c r="F443" s="132"/>
      <c r="G443" s="119">
        <v>42718</v>
      </c>
      <c r="H443" s="133" t="s">
        <v>941</v>
      </c>
      <c r="I443" s="134">
        <v>1</v>
      </c>
      <c r="J443" s="135">
        <v>898000</v>
      </c>
      <c r="K443" s="136">
        <v>823353.78</v>
      </c>
      <c r="L443" s="137">
        <v>1107930</v>
      </c>
      <c r="M443" s="138">
        <v>0.89</v>
      </c>
      <c r="N443" s="139">
        <v>986060</v>
      </c>
      <c r="O443" s="140"/>
      <c r="P443" s="141"/>
      <c r="Q443" s="142" t="s">
        <v>1478</v>
      </c>
    </row>
    <row r="444" ht="15.75" customHeight="1" spans="1:17">
      <c r="A444" s="115" t="s">
        <v>1479</v>
      </c>
      <c r="B444" s="127"/>
      <c r="C444" s="128"/>
      <c r="D444" s="108" t="s">
        <v>955</v>
      </c>
      <c r="E444" s="108"/>
      <c r="F444" s="132"/>
      <c r="G444" s="119">
        <v>42748</v>
      </c>
      <c r="H444" s="133" t="s">
        <v>941</v>
      </c>
      <c r="I444" s="134">
        <v>1</v>
      </c>
      <c r="J444" s="135">
        <v>550000</v>
      </c>
      <c r="K444" s="136">
        <v>506458.36</v>
      </c>
      <c r="L444" s="137">
        <v>659900</v>
      </c>
      <c r="M444" s="138">
        <v>0.89</v>
      </c>
      <c r="N444" s="139">
        <v>587310</v>
      </c>
      <c r="O444" s="140"/>
      <c r="P444" s="141"/>
      <c r="Q444" s="142" t="s">
        <v>1478</v>
      </c>
    </row>
    <row r="445" ht="15.75" customHeight="1" spans="1:17">
      <c r="A445" s="115" t="s">
        <v>1480</v>
      </c>
      <c r="B445" s="127"/>
      <c r="C445" s="128"/>
      <c r="D445" s="108" t="s">
        <v>1481</v>
      </c>
      <c r="E445" s="108"/>
      <c r="F445" s="132"/>
      <c r="G445" s="168">
        <v>42931</v>
      </c>
      <c r="H445" s="133" t="s">
        <v>941</v>
      </c>
      <c r="I445" s="134">
        <v>1</v>
      </c>
      <c r="J445" s="135">
        <v>817682.02</v>
      </c>
      <c r="K445" s="136">
        <v>772368.79</v>
      </c>
      <c r="L445" s="137">
        <v>981070</v>
      </c>
      <c r="M445" s="138">
        <v>0.94</v>
      </c>
      <c r="N445" s="139">
        <v>922210</v>
      </c>
      <c r="O445" s="140"/>
      <c r="P445" s="141"/>
      <c r="Q445" s="142" t="s">
        <v>1478</v>
      </c>
    </row>
    <row r="446" ht="15.75" customHeight="1" spans="1:17">
      <c r="A446" s="115" t="s">
        <v>1482</v>
      </c>
      <c r="B446" s="127"/>
      <c r="C446" s="144"/>
      <c r="D446" s="108" t="s">
        <v>1483</v>
      </c>
      <c r="E446" s="108"/>
      <c r="F446" s="132"/>
      <c r="G446" s="119">
        <v>43159</v>
      </c>
      <c r="H446" s="133" t="s">
        <v>941</v>
      </c>
      <c r="I446" s="134">
        <v>1</v>
      </c>
      <c r="J446" s="135">
        <v>121351.69</v>
      </c>
      <c r="K446" s="136">
        <v>117989.24</v>
      </c>
      <c r="L446" s="137">
        <v>144230</v>
      </c>
      <c r="M446" s="138">
        <v>0.95</v>
      </c>
      <c r="N446" s="139">
        <v>137020</v>
      </c>
      <c r="O446" s="140"/>
      <c r="P446" s="141"/>
      <c r="Q446" s="142" t="s">
        <v>1478</v>
      </c>
    </row>
    <row r="447" s="77" customFormat="1" ht="15.75" customHeight="1" spans="1:17">
      <c r="A447" s="115" t="s">
        <v>1484</v>
      </c>
      <c r="B447" s="169"/>
      <c r="C447" s="169"/>
      <c r="D447" s="146" t="s">
        <v>1485</v>
      </c>
      <c r="E447" s="147"/>
      <c r="F447" s="132"/>
      <c r="G447" s="148"/>
      <c r="H447" s="149"/>
      <c r="I447" s="150"/>
      <c r="J447" s="151">
        <f>SUM(J403:J446)</f>
        <v>67174773</v>
      </c>
      <c r="K447" s="151">
        <f>SUM(K403:K446)</f>
        <v>57551011</v>
      </c>
      <c r="L447" s="151">
        <f>SUM(L403:L446)</f>
        <v>47479010</v>
      </c>
      <c r="M447" s="151"/>
      <c r="N447" s="151">
        <f>SUM(N403:N446)</f>
        <v>40894290</v>
      </c>
      <c r="O447" s="152"/>
      <c r="P447" s="153"/>
      <c r="Q447" s="154"/>
    </row>
    <row r="448" s="2" customFormat="1" ht="15.75" customHeight="1" spans="1:17">
      <c r="A448" s="115" t="s">
        <v>1486</v>
      </c>
      <c r="B448" s="115" t="s">
        <v>1487</v>
      </c>
      <c r="C448" s="164" t="s">
        <v>1488</v>
      </c>
      <c r="D448" s="18" t="s">
        <v>847</v>
      </c>
      <c r="E448" s="18" t="s">
        <v>930</v>
      </c>
      <c r="F448" s="14" t="s">
        <v>839</v>
      </c>
      <c r="G448" s="119">
        <v>41426</v>
      </c>
      <c r="H448" s="61" t="s">
        <v>840</v>
      </c>
      <c r="I448" s="120">
        <v>1125</v>
      </c>
      <c r="J448" s="121">
        <v>101702889.02</v>
      </c>
      <c r="K448" s="121">
        <v>85752702.99</v>
      </c>
      <c r="L448" s="122">
        <v>879940</v>
      </c>
      <c r="M448" s="123">
        <v>0.76</v>
      </c>
      <c r="N448" s="122">
        <v>668750</v>
      </c>
      <c r="O448" s="124"/>
      <c r="P448" s="125">
        <f t="shared" ref="P448:P476" si="8">L448/I448</f>
        <v>782</v>
      </c>
      <c r="Q448" s="126" t="s">
        <v>1489</v>
      </c>
    </row>
    <row r="449" s="2" customFormat="1" ht="15.75" customHeight="1" spans="1:20">
      <c r="A449" s="115" t="s">
        <v>1490</v>
      </c>
      <c r="B449" s="115"/>
      <c r="C449" s="156"/>
      <c r="D449" s="18" t="s">
        <v>847</v>
      </c>
      <c r="E449" s="18" t="s">
        <v>1491</v>
      </c>
      <c r="F449" s="14" t="s">
        <v>839</v>
      </c>
      <c r="G449" s="119">
        <v>41426</v>
      </c>
      <c r="H449" s="61" t="s">
        <v>840</v>
      </c>
      <c r="I449" s="120">
        <v>1125</v>
      </c>
      <c r="J449" s="129"/>
      <c r="K449" s="129"/>
      <c r="L449" s="122">
        <v>879940</v>
      </c>
      <c r="M449" s="123">
        <v>0.76</v>
      </c>
      <c r="N449" s="122">
        <v>668750</v>
      </c>
      <c r="O449" s="124"/>
      <c r="P449" s="125">
        <f t="shared" si="8"/>
        <v>782</v>
      </c>
      <c r="Q449" s="126" t="s">
        <v>1489</v>
      </c>
    </row>
    <row r="450" s="75" customFormat="1" ht="15.75" customHeight="1" spans="1:20">
      <c r="A450" s="115" t="s">
        <v>1492</v>
      </c>
      <c r="B450" s="115"/>
      <c r="C450" s="156"/>
      <c r="D450" s="18" t="s">
        <v>847</v>
      </c>
      <c r="E450" s="17" t="s">
        <v>1493</v>
      </c>
      <c r="F450" s="14" t="s">
        <v>839</v>
      </c>
      <c r="G450" s="119">
        <v>41426</v>
      </c>
      <c r="H450" s="61" t="s">
        <v>840</v>
      </c>
      <c r="I450" s="120">
        <v>1125</v>
      </c>
      <c r="J450" s="129"/>
      <c r="K450" s="129"/>
      <c r="L450" s="122">
        <v>879940</v>
      </c>
      <c r="M450" s="123">
        <v>0.76</v>
      </c>
      <c r="N450" s="122">
        <v>668750</v>
      </c>
      <c r="O450" s="124"/>
      <c r="P450" s="125">
        <f t="shared" si="8"/>
        <v>782</v>
      </c>
      <c r="Q450" s="126" t="s">
        <v>1489</v>
      </c>
    </row>
    <row r="451" s="2" customFormat="1" ht="15.75" customHeight="1" spans="1:20">
      <c r="A451" s="115" t="s">
        <v>1494</v>
      </c>
      <c r="B451" s="115"/>
      <c r="C451" s="156"/>
      <c r="D451" s="18" t="s">
        <v>847</v>
      </c>
      <c r="E451" s="17" t="s">
        <v>1495</v>
      </c>
      <c r="F451" s="14" t="s">
        <v>839</v>
      </c>
      <c r="G451" s="119">
        <v>41426</v>
      </c>
      <c r="H451" s="61" t="s">
        <v>840</v>
      </c>
      <c r="I451" s="120">
        <v>1125</v>
      </c>
      <c r="J451" s="129"/>
      <c r="K451" s="129"/>
      <c r="L451" s="122">
        <v>879940</v>
      </c>
      <c r="M451" s="123">
        <v>0.76</v>
      </c>
      <c r="N451" s="122">
        <v>668750</v>
      </c>
      <c r="O451" s="124"/>
      <c r="P451" s="125">
        <f t="shared" si="8"/>
        <v>782</v>
      </c>
      <c r="Q451" s="126" t="s">
        <v>1489</v>
      </c>
    </row>
    <row r="452" s="2" customFormat="1" ht="15.75" customHeight="1" spans="1:20">
      <c r="A452" s="115" t="s">
        <v>1496</v>
      </c>
      <c r="B452" s="115"/>
      <c r="C452" s="156"/>
      <c r="D452" s="170" t="s">
        <v>837</v>
      </c>
      <c r="E452" s="17" t="s">
        <v>930</v>
      </c>
      <c r="F452" s="14" t="s">
        <v>839</v>
      </c>
      <c r="G452" s="119">
        <v>41426</v>
      </c>
      <c r="H452" s="61" t="s">
        <v>840</v>
      </c>
      <c r="I452" s="120">
        <v>1728</v>
      </c>
      <c r="J452" s="129"/>
      <c r="K452" s="129"/>
      <c r="L452" s="122">
        <v>1351590</v>
      </c>
      <c r="M452" s="123">
        <v>0.76</v>
      </c>
      <c r="N452" s="122">
        <v>1027210</v>
      </c>
      <c r="O452" s="124"/>
      <c r="P452" s="125">
        <f t="shared" si="8"/>
        <v>782</v>
      </c>
      <c r="Q452" s="126" t="s">
        <v>1489</v>
      </c>
      <c r="T452" s="162"/>
    </row>
    <row r="453" s="2" customFormat="1" ht="15.75" customHeight="1" spans="1:20">
      <c r="A453" s="115" t="s">
        <v>1497</v>
      </c>
      <c r="B453" s="115"/>
      <c r="C453" s="156"/>
      <c r="D453" s="170" t="s">
        <v>837</v>
      </c>
      <c r="E453" s="18" t="s">
        <v>1491</v>
      </c>
      <c r="F453" s="18" t="s">
        <v>839</v>
      </c>
      <c r="G453" s="119">
        <v>41426</v>
      </c>
      <c r="H453" s="61" t="s">
        <v>840</v>
      </c>
      <c r="I453" s="120">
        <v>1008</v>
      </c>
      <c r="J453" s="129"/>
      <c r="K453" s="129"/>
      <c r="L453" s="122">
        <v>788430</v>
      </c>
      <c r="M453" s="123">
        <v>0.76</v>
      </c>
      <c r="N453" s="122">
        <v>599210</v>
      </c>
      <c r="O453" s="124"/>
      <c r="P453" s="125">
        <f t="shared" si="8"/>
        <v>782</v>
      </c>
      <c r="Q453" s="126" t="s">
        <v>1489</v>
      </c>
      <c r="T453" s="162"/>
    </row>
    <row r="454" s="2" customFormat="1" ht="15.75" customHeight="1" spans="1:20">
      <c r="A454" s="115" t="s">
        <v>1498</v>
      </c>
      <c r="B454" s="115"/>
      <c r="C454" s="156"/>
      <c r="D454" s="170" t="s">
        <v>837</v>
      </c>
      <c r="E454" s="17" t="s">
        <v>1493</v>
      </c>
      <c r="F454" s="14" t="s">
        <v>839</v>
      </c>
      <c r="G454" s="119">
        <v>41426</v>
      </c>
      <c r="H454" s="61" t="s">
        <v>840</v>
      </c>
      <c r="I454" s="166">
        <v>1728</v>
      </c>
      <c r="J454" s="129"/>
      <c r="K454" s="129"/>
      <c r="L454" s="122">
        <v>1351590</v>
      </c>
      <c r="M454" s="123">
        <v>0.76</v>
      </c>
      <c r="N454" s="122">
        <v>1027210</v>
      </c>
      <c r="O454" s="124"/>
      <c r="P454" s="125">
        <f t="shared" si="8"/>
        <v>782</v>
      </c>
      <c r="Q454" s="126" t="s">
        <v>1489</v>
      </c>
    </row>
    <row r="455" s="2" customFormat="1" ht="15.75" customHeight="1" spans="1:20">
      <c r="A455" s="115" t="s">
        <v>1499</v>
      </c>
      <c r="B455" s="115"/>
      <c r="C455" s="156"/>
      <c r="D455" s="170" t="s">
        <v>837</v>
      </c>
      <c r="E455" s="17" t="s">
        <v>1495</v>
      </c>
      <c r="F455" s="14" t="s">
        <v>839</v>
      </c>
      <c r="G455" s="119">
        <v>41426</v>
      </c>
      <c r="H455" s="61" t="s">
        <v>840</v>
      </c>
      <c r="I455" s="166">
        <v>1008</v>
      </c>
      <c r="J455" s="129"/>
      <c r="K455" s="129"/>
      <c r="L455" s="122">
        <v>788430</v>
      </c>
      <c r="M455" s="123">
        <v>0.76</v>
      </c>
      <c r="N455" s="122">
        <v>599210</v>
      </c>
      <c r="O455" s="124"/>
      <c r="P455" s="125">
        <f t="shared" si="8"/>
        <v>782</v>
      </c>
      <c r="Q455" s="126" t="s">
        <v>1489</v>
      </c>
    </row>
    <row r="456" s="2" customFormat="1" ht="15.75" customHeight="1" spans="1:20">
      <c r="A456" s="115" t="s">
        <v>1500</v>
      </c>
      <c r="B456" s="115"/>
      <c r="C456" s="156"/>
      <c r="D456" s="170" t="s">
        <v>1238</v>
      </c>
      <c r="E456" s="17" t="s">
        <v>930</v>
      </c>
      <c r="F456" s="14" t="s">
        <v>839</v>
      </c>
      <c r="G456" s="119">
        <v>41426</v>
      </c>
      <c r="H456" s="61" t="s">
        <v>840</v>
      </c>
      <c r="I456" s="166">
        <v>1005</v>
      </c>
      <c r="J456" s="129"/>
      <c r="K456" s="129"/>
      <c r="L456" s="122">
        <v>786080</v>
      </c>
      <c r="M456" s="123">
        <v>0.76</v>
      </c>
      <c r="N456" s="122">
        <v>597420</v>
      </c>
      <c r="O456" s="124"/>
      <c r="P456" s="125">
        <f t="shared" si="8"/>
        <v>782</v>
      </c>
      <c r="Q456" s="126" t="s">
        <v>1489</v>
      </c>
    </row>
    <row r="457" s="2" customFormat="1" ht="15.75" customHeight="1" spans="1:20">
      <c r="A457" s="115" t="s">
        <v>1501</v>
      </c>
      <c r="B457" s="115"/>
      <c r="C457" s="156"/>
      <c r="D457" s="170" t="s">
        <v>1380</v>
      </c>
      <c r="E457" s="17" t="s">
        <v>930</v>
      </c>
      <c r="F457" s="14" t="s">
        <v>839</v>
      </c>
      <c r="G457" s="119">
        <v>41426</v>
      </c>
      <c r="H457" s="61" t="s">
        <v>840</v>
      </c>
      <c r="I457" s="166">
        <v>728</v>
      </c>
      <c r="J457" s="129"/>
      <c r="K457" s="129"/>
      <c r="L457" s="122">
        <v>569420</v>
      </c>
      <c r="M457" s="123">
        <v>0.76</v>
      </c>
      <c r="N457" s="122">
        <v>432760</v>
      </c>
      <c r="O457" s="124"/>
      <c r="P457" s="125">
        <f t="shared" si="8"/>
        <v>782</v>
      </c>
      <c r="Q457" s="126" t="s">
        <v>1489</v>
      </c>
    </row>
    <row r="458" s="2" customFormat="1" ht="15.75" customHeight="1" spans="1:20">
      <c r="A458" s="115" t="s">
        <v>1502</v>
      </c>
      <c r="B458" s="115"/>
      <c r="C458" s="156"/>
      <c r="D458" s="170" t="s">
        <v>929</v>
      </c>
      <c r="E458" s="17" t="s">
        <v>930</v>
      </c>
      <c r="F458" s="14" t="s">
        <v>931</v>
      </c>
      <c r="G458" s="119">
        <v>41426</v>
      </c>
      <c r="H458" s="61" t="s">
        <v>840</v>
      </c>
      <c r="I458" s="120">
        <v>30</v>
      </c>
      <c r="J458" s="129"/>
      <c r="K458" s="129"/>
      <c r="L458" s="122">
        <v>24260</v>
      </c>
      <c r="M458" s="123">
        <v>0.83</v>
      </c>
      <c r="N458" s="122">
        <v>20140</v>
      </c>
      <c r="O458" s="124"/>
      <c r="P458" s="125">
        <f t="shared" si="8"/>
        <v>809</v>
      </c>
      <c r="Q458" s="126" t="s">
        <v>1489</v>
      </c>
    </row>
    <row r="459" s="2" customFormat="1" ht="15.75" customHeight="1" spans="1:20">
      <c r="A459" s="115" t="s">
        <v>1503</v>
      </c>
      <c r="B459" s="115"/>
      <c r="C459" s="156"/>
      <c r="D459" s="170" t="s">
        <v>1229</v>
      </c>
      <c r="E459" s="17">
        <v>1</v>
      </c>
      <c r="F459" s="14" t="s">
        <v>839</v>
      </c>
      <c r="G459" s="119">
        <v>41852</v>
      </c>
      <c r="H459" s="61" t="s">
        <v>840</v>
      </c>
      <c r="I459" s="120">
        <v>1933</v>
      </c>
      <c r="J459" s="129"/>
      <c r="K459" s="129"/>
      <c r="L459" s="122">
        <v>1536500</v>
      </c>
      <c r="M459" s="123">
        <v>0.8</v>
      </c>
      <c r="N459" s="122">
        <v>1229200</v>
      </c>
      <c r="O459" s="124"/>
      <c r="P459" s="125">
        <f t="shared" si="8"/>
        <v>795</v>
      </c>
      <c r="Q459" s="126" t="s">
        <v>1504</v>
      </c>
    </row>
    <row r="460" s="2" customFormat="1" ht="15.75" customHeight="1" spans="1:20">
      <c r="A460" s="115" t="s">
        <v>1505</v>
      </c>
      <c r="B460" s="115"/>
      <c r="C460" s="156"/>
      <c r="D460" s="170" t="s">
        <v>1229</v>
      </c>
      <c r="E460" s="17">
        <v>2</v>
      </c>
      <c r="F460" s="14" t="s">
        <v>839</v>
      </c>
      <c r="G460" s="119">
        <v>41852</v>
      </c>
      <c r="H460" s="61" t="s">
        <v>840</v>
      </c>
      <c r="I460" s="120">
        <v>1933</v>
      </c>
      <c r="J460" s="129"/>
      <c r="K460" s="129"/>
      <c r="L460" s="122">
        <v>1536500</v>
      </c>
      <c r="M460" s="123">
        <v>0.8</v>
      </c>
      <c r="N460" s="122">
        <v>1229200</v>
      </c>
      <c r="O460" s="124"/>
      <c r="P460" s="125">
        <f t="shared" si="8"/>
        <v>795</v>
      </c>
      <c r="Q460" s="126" t="s">
        <v>1504</v>
      </c>
    </row>
    <row r="461" s="2" customFormat="1" ht="15.75" customHeight="1" spans="1:20">
      <c r="A461" s="115" t="s">
        <v>1506</v>
      </c>
      <c r="B461" s="115"/>
      <c r="C461" s="156"/>
      <c r="D461" s="170" t="s">
        <v>1507</v>
      </c>
      <c r="E461" s="17">
        <v>1</v>
      </c>
      <c r="F461" s="14" t="s">
        <v>839</v>
      </c>
      <c r="G461" s="119">
        <v>41852</v>
      </c>
      <c r="H461" s="61" t="s">
        <v>840</v>
      </c>
      <c r="I461" s="120">
        <v>1000</v>
      </c>
      <c r="J461" s="129"/>
      <c r="K461" s="129"/>
      <c r="L461" s="122">
        <v>741730</v>
      </c>
      <c r="M461" s="123">
        <v>0.8</v>
      </c>
      <c r="N461" s="122">
        <v>593380</v>
      </c>
      <c r="O461" s="124"/>
      <c r="P461" s="125">
        <f t="shared" si="8"/>
        <v>742</v>
      </c>
      <c r="Q461" s="126" t="s">
        <v>1504</v>
      </c>
    </row>
    <row r="462" s="75" customFormat="1" ht="15.75" customHeight="1" spans="1:20">
      <c r="A462" s="115" t="s">
        <v>1508</v>
      </c>
      <c r="B462" s="115"/>
      <c r="C462" s="156"/>
      <c r="D462" s="170" t="s">
        <v>1507</v>
      </c>
      <c r="E462" s="17">
        <v>2</v>
      </c>
      <c r="F462" s="14" t="s">
        <v>839</v>
      </c>
      <c r="G462" s="119">
        <v>41852</v>
      </c>
      <c r="H462" s="61" t="s">
        <v>840</v>
      </c>
      <c r="I462" s="120">
        <v>1000</v>
      </c>
      <c r="J462" s="129"/>
      <c r="K462" s="129"/>
      <c r="L462" s="122">
        <v>741730</v>
      </c>
      <c r="M462" s="123">
        <v>0.8</v>
      </c>
      <c r="N462" s="122">
        <v>593380</v>
      </c>
      <c r="O462" s="124"/>
      <c r="P462" s="125">
        <f t="shared" si="8"/>
        <v>742</v>
      </c>
      <c r="Q462" s="126" t="s">
        <v>1504</v>
      </c>
    </row>
    <row r="463" s="2" customFormat="1" ht="15.75" customHeight="1" spans="1:20">
      <c r="A463" s="115" t="s">
        <v>1509</v>
      </c>
      <c r="B463" s="115"/>
      <c r="C463" s="156"/>
      <c r="D463" s="170" t="s">
        <v>1507</v>
      </c>
      <c r="E463" s="17">
        <v>3</v>
      </c>
      <c r="F463" s="14" t="s">
        <v>839</v>
      </c>
      <c r="G463" s="119">
        <v>41852</v>
      </c>
      <c r="H463" s="61" t="s">
        <v>840</v>
      </c>
      <c r="I463" s="120">
        <v>1000</v>
      </c>
      <c r="J463" s="129"/>
      <c r="K463" s="129"/>
      <c r="L463" s="122">
        <v>741730</v>
      </c>
      <c r="M463" s="123">
        <v>0.8</v>
      </c>
      <c r="N463" s="122">
        <v>593380</v>
      </c>
      <c r="O463" s="124"/>
      <c r="P463" s="125">
        <f t="shared" si="8"/>
        <v>742</v>
      </c>
      <c r="Q463" s="126" t="s">
        <v>1504</v>
      </c>
    </row>
    <row r="464" s="2" customFormat="1" ht="15.75" customHeight="1" spans="1:20">
      <c r="A464" s="115" t="s">
        <v>1510</v>
      </c>
      <c r="B464" s="115"/>
      <c r="C464" s="156"/>
      <c r="D464" s="170" t="s">
        <v>1507</v>
      </c>
      <c r="E464" s="17">
        <v>4</v>
      </c>
      <c r="F464" s="14" t="s">
        <v>839</v>
      </c>
      <c r="G464" s="119">
        <v>41852</v>
      </c>
      <c r="H464" s="61" t="s">
        <v>840</v>
      </c>
      <c r="I464" s="120">
        <v>1000</v>
      </c>
      <c r="J464" s="129"/>
      <c r="K464" s="129"/>
      <c r="L464" s="122">
        <v>741730</v>
      </c>
      <c r="M464" s="123">
        <v>0.8</v>
      </c>
      <c r="N464" s="122">
        <v>593380</v>
      </c>
      <c r="O464" s="124"/>
      <c r="P464" s="125">
        <f t="shared" si="8"/>
        <v>742</v>
      </c>
      <c r="Q464" s="126" t="s">
        <v>1504</v>
      </c>
    </row>
    <row r="465" s="2" customFormat="1" ht="15.75" customHeight="1" spans="1:17">
      <c r="A465" s="115" t="s">
        <v>1511</v>
      </c>
      <c r="B465" s="115"/>
      <c r="C465" s="156"/>
      <c r="D465" s="170" t="s">
        <v>1507</v>
      </c>
      <c r="E465" s="17">
        <v>5</v>
      </c>
      <c r="F465" s="14" t="s">
        <v>839</v>
      </c>
      <c r="G465" s="119">
        <v>41852</v>
      </c>
      <c r="H465" s="61" t="s">
        <v>840</v>
      </c>
      <c r="I465" s="120">
        <v>1000</v>
      </c>
      <c r="J465" s="129"/>
      <c r="K465" s="129"/>
      <c r="L465" s="122">
        <v>741730</v>
      </c>
      <c r="M465" s="123">
        <v>0.8</v>
      </c>
      <c r="N465" s="122">
        <v>593380</v>
      </c>
      <c r="O465" s="124"/>
      <c r="P465" s="125">
        <f t="shared" si="8"/>
        <v>742</v>
      </c>
      <c r="Q465" s="126" t="s">
        <v>1504</v>
      </c>
    </row>
    <row r="466" s="2" customFormat="1" ht="15.75" customHeight="1" spans="1:17">
      <c r="A466" s="115" t="s">
        <v>1512</v>
      </c>
      <c r="B466" s="115"/>
      <c r="C466" s="156"/>
      <c r="D466" s="170" t="s">
        <v>1507</v>
      </c>
      <c r="E466" s="17">
        <v>6</v>
      </c>
      <c r="F466" s="14" t="s">
        <v>839</v>
      </c>
      <c r="G466" s="119">
        <v>41852</v>
      </c>
      <c r="H466" s="61" t="s">
        <v>840</v>
      </c>
      <c r="I466" s="120">
        <v>1000</v>
      </c>
      <c r="J466" s="129"/>
      <c r="K466" s="129"/>
      <c r="L466" s="122">
        <v>741730</v>
      </c>
      <c r="M466" s="123">
        <v>0.8</v>
      </c>
      <c r="N466" s="122">
        <v>593380</v>
      </c>
      <c r="O466" s="124"/>
      <c r="P466" s="125">
        <f t="shared" si="8"/>
        <v>742</v>
      </c>
      <c r="Q466" s="126" t="s">
        <v>1504</v>
      </c>
    </row>
    <row r="467" s="2" customFormat="1" ht="15.75" customHeight="1" spans="1:17">
      <c r="A467" s="115" t="s">
        <v>1513</v>
      </c>
      <c r="B467" s="115"/>
      <c r="C467" s="156"/>
      <c r="D467" s="170" t="s">
        <v>1507</v>
      </c>
      <c r="E467" s="17">
        <v>7</v>
      </c>
      <c r="F467" s="14" t="s">
        <v>839</v>
      </c>
      <c r="G467" s="119">
        <v>41852</v>
      </c>
      <c r="H467" s="61" t="s">
        <v>840</v>
      </c>
      <c r="I467" s="120">
        <v>1000</v>
      </c>
      <c r="J467" s="129"/>
      <c r="K467" s="129"/>
      <c r="L467" s="122">
        <v>741730</v>
      </c>
      <c r="M467" s="123">
        <v>0.8</v>
      </c>
      <c r="N467" s="122">
        <v>593380</v>
      </c>
      <c r="O467" s="124"/>
      <c r="P467" s="125">
        <f t="shared" si="8"/>
        <v>742</v>
      </c>
      <c r="Q467" s="126" t="s">
        <v>1504</v>
      </c>
    </row>
    <row r="468" s="2" customFormat="1" ht="15.75" customHeight="1" spans="1:17">
      <c r="A468" s="115" t="s">
        <v>1514</v>
      </c>
      <c r="B468" s="115"/>
      <c r="C468" s="156"/>
      <c r="D468" s="170" t="s">
        <v>1507</v>
      </c>
      <c r="E468" s="17">
        <v>8</v>
      </c>
      <c r="F468" s="14" t="s">
        <v>839</v>
      </c>
      <c r="G468" s="119">
        <v>41852</v>
      </c>
      <c r="H468" s="61" t="s">
        <v>840</v>
      </c>
      <c r="I468" s="120">
        <v>1000</v>
      </c>
      <c r="J468" s="129"/>
      <c r="K468" s="129"/>
      <c r="L468" s="122">
        <v>741730</v>
      </c>
      <c r="M468" s="123">
        <v>0.8</v>
      </c>
      <c r="N468" s="122">
        <v>593380</v>
      </c>
      <c r="O468" s="124"/>
      <c r="P468" s="125">
        <f t="shared" si="8"/>
        <v>742</v>
      </c>
      <c r="Q468" s="126" t="s">
        <v>1504</v>
      </c>
    </row>
    <row r="469" s="2" customFormat="1" ht="15.75" customHeight="1" spans="1:17">
      <c r="A469" s="115" t="s">
        <v>1515</v>
      </c>
      <c r="B469" s="115"/>
      <c r="C469" s="156"/>
      <c r="D469" s="170" t="s">
        <v>1507</v>
      </c>
      <c r="E469" s="17">
        <v>9</v>
      </c>
      <c r="F469" s="14" t="s">
        <v>839</v>
      </c>
      <c r="G469" s="119">
        <v>41852</v>
      </c>
      <c r="H469" s="61" t="s">
        <v>840</v>
      </c>
      <c r="I469" s="120">
        <v>1000</v>
      </c>
      <c r="J469" s="129"/>
      <c r="K469" s="129"/>
      <c r="L469" s="122">
        <v>741730</v>
      </c>
      <c r="M469" s="123">
        <v>0.8</v>
      </c>
      <c r="N469" s="122">
        <v>593380</v>
      </c>
      <c r="O469" s="124"/>
      <c r="P469" s="125">
        <f t="shared" si="8"/>
        <v>742</v>
      </c>
      <c r="Q469" s="126" t="s">
        <v>1504</v>
      </c>
    </row>
    <row r="470" s="2" customFormat="1" ht="15.75" customHeight="1" spans="1:17">
      <c r="A470" s="115" t="s">
        <v>1516</v>
      </c>
      <c r="B470" s="115"/>
      <c r="C470" s="156"/>
      <c r="D470" s="170" t="s">
        <v>1507</v>
      </c>
      <c r="E470" s="17">
        <v>10</v>
      </c>
      <c r="F470" s="14" t="s">
        <v>839</v>
      </c>
      <c r="G470" s="119">
        <v>41852</v>
      </c>
      <c r="H470" s="61" t="s">
        <v>840</v>
      </c>
      <c r="I470" s="120">
        <v>1000</v>
      </c>
      <c r="J470" s="129"/>
      <c r="K470" s="129"/>
      <c r="L470" s="122">
        <v>741730</v>
      </c>
      <c r="M470" s="123">
        <v>0.8</v>
      </c>
      <c r="N470" s="122">
        <v>593380</v>
      </c>
      <c r="O470" s="124"/>
      <c r="P470" s="125">
        <f t="shared" si="8"/>
        <v>742</v>
      </c>
      <c r="Q470" s="126" t="s">
        <v>1504</v>
      </c>
    </row>
    <row r="471" s="3" customFormat="1" ht="15.75" customHeight="1" spans="1:17">
      <c r="A471" s="115" t="s">
        <v>1517</v>
      </c>
      <c r="B471" s="115"/>
      <c r="C471" s="156"/>
      <c r="D471" s="170" t="s">
        <v>1507</v>
      </c>
      <c r="E471" s="17">
        <v>11</v>
      </c>
      <c r="F471" s="14" t="s">
        <v>839</v>
      </c>
      <c r="G471" s="119">
        <v>41852</v>
      </c>
      <c r="H471" s="61" t="s">
        <v>840</v>
      </c>
      <c r="I471" s="120">
        <v>1000</v>
      </c>
      <c r="J471" s="129"/>
      <c r="K471" s="129"/>
      <c r="L471" s="122">
        <v>741730</v>
      </c>
      <c r="M471" s="123">
        <v>0.8</v>
      </c>
      <c r="N471" s="122">
        <v>593380</v>
      </c>
      <c r="O471" s="124"/>
      <c r="P471" s="125">
        <f t="shared" si="8"/>
        <v>742</v>
      </c>
      <c r="Q471" s="126" t="s">
        <v>1504</v>
      </c>
    </row>
    <row r="472" s="3" customFormat="1" ht="15.75" customHeight="1" spans="1:17">
      <c r="A472" s="115" t="s">
        <v>1518</v>
      </c>
      <c r="B472" s="115"/>
      <c r="C472" s="156"/>
      <c r="D472" s="170" t="s">
        <v>1507</v>
      </c>
      <c r="E472" s="17">
        <v>12</v>
      </c>
      <c r="F472" s="14" t="s">
        <v>839</v>
      </c>
      <c r="G472" s="119">
        <v>41852</v>
      </c>
      <c r="H472" s="61" t="s">
        <v>840</v>
      </c>
      <c r="I472" s="120">
        <v>1000</v>
      </c>
      <c r="J472" s="129"/>
      <c r="K472" s="129"/>
      <c r="L472" s="122">
        <v>741730</v>
      </c>
      <c r="M472" s="123">
        <v>0.8</v>
      </c>
      <c r="N472" s="122">
        <v>593380</v>
      </c>
      <c r="O472" s="124"/>
      <c r="P472" s="125">
        <f t="shared" si="8"/>
        <v>742</v>
      </c>
      <c r="Q472" s="126" t="s">
        <v>1504</v>
      </c>
    </row>
    <row r="473" s="3" customFormat="1" ht="15.75" customHeight="1" spans="1:17">
      <c r="A473" s="115" t="s">
        <v>1519</v>
      </c>
      <c r="B473" s="115"/>
      <c r="C473" s="156"/>
      <c r="D473" s="170" t="s">
        <v>1507</v>
      </c>
      <c r="E473" s="17">
        <v>13</v>
      </c>
      <c r="F473" s="14" t="s">
        <v>839</v>
      </c>
      <c r="G473" s="119">
        <v>41852</v>
      </c>
      <c r="H473" s="61" t="s">
        <v>840</v>
      </c>
      <c r="I473" s="120">
        <v>1000</v>
      </c>
      <c r="J473" s="129"/>
      <c r="K473" s="129"/>
      <c r="L473" s="122">
        <v>741730</v>
      </c>
      <c r="M473" s="123">
        <v>0.8</v>
      </c>
      <c r="N473" s="122">
        <v>593380</v>
      </c>
      <c r="O473" s="124"/>
      <c r="P473" s="125">
        <f t="shared" si="8"/>
        <v>742</v>
      </c>
      <c r="Q473" s="126" t="s">
        <v>1504</v>
      </c>
    </row>
    <row r="474" s="3" customFormat="1" ht="15.75" customHeight="1" spans="1:17">
      <c r="A474" s="115" t="s">
        <v>1520</v>
      </c>
      <c r="B474" s="115"/>
      <c r="C474" s="156"/>
      <c r="D474" s="170" t="s">
        <v>1507</v>
      </c>
      <c r="E474" s="17">
        <v>14</v>
      </c>
      <c r="F474" s="14" t="s">
        <v>839</v>
      </c>
      <c r="G474" s="119">
        <v>41852</v>
      </c>
      <c r="H474" s="61" t="s">
        <v>840</v>
      </c>
      <c r="I474" s="120">
        <v>1000</v>
      </c>
      <c r="J474" s="129"/>
      <c r="K474" s="129"/>
      <c r="L474" s="122">
        <v>741730</v>
      </c>
      <c r="M474" s="123">
        <v>0.8</v>
      </c>
      <c r="N474" s="122">
        <v>593380</v>
      </c>
      <c r="O474" s="124"/>
      <c r="P474" s="125">
        <f t="shared" si="8"/>
        <v>742</v>
      </c>
      <c r="Q474" s="126" t="s">
        <v>1504</v>
      </c>
    </row>
    <row r="475" s="2" customFormat="1" ht="15.75" customHeight="1" spans="1:17">
      <c r="A475" s="115" t="s">
        <v>1521</v>
      </c>
      <c r="B475" s="115"/>
      <c r="C475" s="156"/>
      <c r="D475" s="170" t="s">
        <v>1522</v>
      </c>
      <c r="E475" s="17"/>
      <c r="F475" s="14" t="s">
        <v>931</v>
      </c>
      <c r="G475" s="119">
        <v>41852</v>
      </c>
      <c r="H475" s="61" t="s">
        <v>840</v>
      </c>
      <c r="I475" s="120">
        <v>200</v>
      </c>
      <c r="J475" s="129"/>
      <c r="K475" s="129"/>
      <c r="L475" s="122">
        <v>184860</v>
      </c>
      <c r="M475" s="123">
        <v>0.85</v>
      </c>
      <c r="N475" s="122">
        <v>157130</v>
      </c>
      <c r="O475" s="124"/>
      <c r="P475" s="125">
        <f t="shared" si="8"/>
        <v>924</v>
      </c>
      <c r="Q475" s="126" t="s">
        <v>1504</v>
      </c>
    </row>
    <row r="476" s="2" customFormat="1" ht="15.75" customHeight="1" spans="1:17">
      <c r="A476" s="115" t="s">
        <v>1523</v>
      </c>
      <c r="B476" s="115"/>
      <c r="C476" s="156"/>
      <c r="D476" s="170" t="s">
        <v>1524</v>
      </c>
      <c r="E476" s="17"/>
      <c r="F476" s="14" t="s">
        <v>931</v>
      </c>
      <c r="G476" s="119">
        <v>41852</v>
      </c>
      <c r="H476" s="61" t="s">
        <v>840</v>
      </c>
      <c r="I476" s="120">
        <v>200</v>
      </c>
      <c r="J476" s="129"/>
      <c r="K476" s="129"/>
      <c r="L476" s="122">
        <v>161750</v>
      </c>
      <c r="M476" s="123">
        <v>0.85</v>
      </c>
      <c r="N476" s="122">
        <v>137490</v>
      </c>
      <c r="O476" s="124"/>
      <c r="P476" s="125">
        <f t="shared" si="8"/>
        <v>809</v>
      </c>
      <c r="Q476" s="126" t="s">
        <v>1504</v>
      </c>
    </row>
    <row r="477" ht="15.75" customHeight="1" spans="1:17">
      <c r="A477" s="115" t="s">
        <v>1525</v>
      </c>
      <c r="B477" s="112"/>
      <c r="C477" s="156"/>
      <c r="D477" s="108" t="s">
        <v>945</v>
      </c>
      <c r="E477" s="108"/>
      <c r="F477" s="132"/>
      <c r="G477" s="119">
        <v>42278</v>
      </c>
      <c r="H477" s="133" t="s">
        <v>941</v>
      </c>
      <c r="I477" s="134">
        <v>1</v>
      </c>
      <c r="J477" s="135">
        <v>356000</v>
      </c>
      <c r="K477" s="136">
        <v>306679.05</v>
      </c>
      <c r="L477" s="137">
        <v>439220</v>
      </c>
      <c r="M477" s="138">
        <v>0.83</v>
      </c>
      <c r="N477" s="139">
        <v>364550</v>
      </c>
      <c r="O477" s="140"/>
      <c r="P477" s="141"/>
      <c r="Q477" s="142" t="s">
        <v>1526</v>
      </c>
    </row>
    <row r="478" ht="15.75" customHeight="1" spans="1:17">
      <c r="A478" s="115" t="s">
        <v>1527</v>
      </c>
      <c r="B478" s="112"/>
      <c r="C478" s="156"/>
      <c r="D478" s="108" t="s">
        <v>1528</v>
      </c>
      <c r="E478" s="108"/>
      <c r="F478" s="132"/>
      <c r="G478" s="119">
        <v>42278</v>
      </c>
      <c r="H478" s="133" t="s">
        <v>941</v>
      </c>
      <c r="I478" s="134">
        <v>1</v>
      </c>
      <c r="J478" s="135">
        <v>1112600</v>
      </c>
      <c r="K478" s="136">
        <v>958458.6</v>
      </c>
      <c r="L478" s="137">
        <v>1372690</v>
      </c>
      <c r="M478" s="138">
        <v>0.83</v>
      </c>
      <c r="N478" s="139">
        <v>1139330</v>
      </c>
      <c r="O478" s="140"/>
      <c r="P478" s="141"/>
      <c r="Q478" s="142" t="s">
        <v>1526</v>
      </c>
    </row>
    <row r="479" ht="15.75" customHeight="1" spans="1:17">
      <c r="A479" s="115" t="s">
        <v>1529</v>
      </c>
      <c r="B479" s="112"/>
      <c r="C479" s="156"/>
      <c r="D479" s="108" t="s">
        <v>1530</v>
      </c>
      <c r="E479" s="108"/>
      <c r="F479" s="132"/>
      <c r="G479" s="119">
        <v>42583</v>
      </c>
      <c r="H479" s="133" t="s">
        <v>941</v>
      </c>
      <c r="I479" s="134">
        <v>1</v>
      </c>
      <c r="J479" s="135">
        <v>98000</v>
      </c>
      <c r="K479" s="136">
        <v>88302</v>
      </c>
      <c r="L479" s="137">
        <v>120910</v>
      </c>
      <c r="M479" s="138">
        <v>0.87</v>
      </c>
      <c r="N479" s="139">
        <v>105190</v>
      </c>
      <c r="O479" s="140"/>
      <c r="P479" s="141"/>
      <c r="Q479" s="142" t="s">
        <v>1526</v>
      </c>
    </row>
    <row r="480" ht="15.75" customHeight="1" spans="1:17">
      <c r="A480" s="115" t="s">
        <v>1531</v>
      </c>
      <c r="B480" s="112"/>
      <c r="C480" s="156"/>
      <c r="D480" s="108" t="s">
        <v>1532</v>
      </c>
      <c r="E480" s="108"/>
      <c r="F480" s="132"/>
      <c r="G480" s="119">
        <v>42614</v>
      </c>
      <c r="H480" s="133" t="s">
        <v>941</v>
      </c>
      <c r="I480" s="134">
        <v>1</v>
      </c>
      <c r="J480" s="135">
        <v>12000</v>
      </c>
      <c r="K480" s="136">
        <v>10860</v>
      </c>
      <c r="L480" s="137">
        <v>14810</v>
      </c>
      <c r="M480" s="138">
        <v>0.83</v>
      </c>
      <c r="N480" s="139">
        <v>12290</v>
      </c>
      <c r="O480" s="140"/>
      <c r="P480" s="141"/>
      <c r="Q480" s="142" t="s">
        <v>1526</v>
      </c>
    </row>
    <row r="481" ht="15.75" customHeight="1" spans="1:17">
      <c r="A481" s="115" t="s">
        <v>1533</v>
      </c>
      <c r="B481" s="112"/>
      <c r="C481" s="156"/>
      <c r="D481" s="108" t="s">
        <v>1534</v>
      </c>
      <c r="E481" s="108"/>
      <c r="F481" s="132"/>
      <c r="G481" s="119">
        <v>42675</v>
      </c>
      <c r="H481" s="133" t="s">
        <v>941</v>
      </c>
      <c r="I481" s="134">
        <v>1</v>
      </c>
      <c r="J481" s="135">
        <v>38000</v>
      </c>
      <c r="K481" s="136">
        <v>34690.76</v>
      </c>
      <c r="L481" s="137">
        <v>46880</v>
      </c>
      <c r="M481" s="138">
        <v>0.88</v>
      </c>
      <c r="N481" s="139">
        <v>41250</v>
      </c>
      <c r="O481" s="140"/>
      <c r="P481" s="141"/>
      <c r="Q481" s="142" t="s">
        <v>1526</v>
      </c>
    </row>
    <row r="482" ht="15.75" customHeight="1" spans="1:17">
      <c r="A482" s="115" t="s">
        <v>1535</v>
      </c>
      <c r="B482" s="112"/>
      <c r="C482" s="156"/>
      <c r="D482" s="108" t="s">
        <v>1536</v>
      </c>
      <c r="E482" s="108"/>
      <c r="F482" s="132"/>
      <c r="G482" s="119">
        <v>42675</v>
      </c>
      <c r="H482" s="133" t="s">
        <v>941</v>
      </c>
      <c r="I482" s="134">
        <v>1</v>
      </c>
      <c r="J482" s="135">
        <v>50000</v>
      </c>
      <c r="K482" s="136">
        <v>45645.76</v>
      </c>
      <c r="L482" s="137">
        <v>61690</v>
      </c>
      <c r="M482" s="138">
        <v>0.84</v>
      </c>
      <c r="N482" s="139">
        <v>51820</v>
      </c>
      <c r="O482" s="140"/>
      <c r="P482" s="141"/>
      <c r="Q482" s="142" t="s">
        <v>1526</v>
      </c>
    </row>
    <row r="483" ht="15.75" customHeight="1" spans="1:17">
      <c r="A483" s="115" t="s">
        <v>1537</v>
      </c>
      <c r="B483" s="112"/>
      <c r="C483" s="156"/>
      <c r="D483" s="108" t="s">
        <v>1538</v>
      </c>
      <c r="E483" s="108"/>
      <c r="F483" s="132"/>
      <c r="G483" s="119">
        <v>42644</v>
      </c>
      <c r="H483" s="133" t="s">
        <v>941</v>
      </c>
      <c r="I483" s="134">
        <v>1</v>
      </c>
      <c r="J483" s="135">
        <v>49263</v>
      </c>
      <c r="K483" s="136">
        <v>44778</v>
      </c>
      <c r="L483" s="137">
        <v>60780</v>
      </c>
      <c r="M483" s="138">
        <v>0.88</v>
      </c>
      <c r="N483" s="139">
        <v>53490</v>
      </c>
      <c r="O483" s="140"/>
      <c r="P483" s="141"/>
      <c r="Q483" s="142" t="s">
        <v>1526</v>
      </c>
    </row>
    <row r="484" ht="15.75" customHeight="1" spans="1:17">
      <c r="A484" s="115" t="s">
        <v>1539</v>
      </c>
      <c r="B484" s="112"/>
      <c r="C484" s="156"/>
      <c r="D484" s="108" t="s">
        <v>1392</v>
      </c>
      <c r="E484" s="108"/>
      <c r="F484" s="132"/>
      <c r="G484" s="119">
        <v>42705</v>
      </c>
      <c r="H484" s="133" t="s">
        <v>941</v>
      </c>
      <c r="I484" s="134">
        <v>1</v>
      </c>
      <c r="J484" s="135">
        <v>50000</v>
      </c>
      <c r="K484" s="136">
        <v>45843.68</v>
      </c>
      <c r="L484" s="137">
        <v>61690</v>
      </c>
      <c r="M484" s="138">
        <v>0.89</v>
      </c>
      <c r="N484" s="139">
        <v>54900</v>
      </c>
      <c r="O484" s="140"/>
      <c r="P484" s="141"/>
      <c r="Q484" s="142" t="s">
        <v>1526</v>
      </c>
    </row>
    <row r="485" ht="15.75" customHeight="1" spans="1:17">
      <c r="A485" s="115" t="s">
        <v>1540</v>
      </c>
      <c r="B485" s="112"/>
      <c r="C485" s="156"/>
      <c r="D485" s="108" t="s">
        <v>1541</v>
      </c>
      <c r="E485" s="108"/>
      <c r="F485" s="132"/>
      <c r="G485" s="119">
        <v>42795</v>
      </c>
      <c r="H485" s="133" t="s">
        <v>941</v>
      </c>
      <c r="I485" s="134">
        <v>1</v>
      </c>
      <c r="J485" s="135">
        <v>65713</v>
      </c>
      <c r="K485" s="136">
        <v>61031.02</v>
      </c>
      <c r="L485" s="137">
        <v>78840</v>
      </c>
      <c r="M485" s="138">
        <v>0.87</v>
      </c>
      <c r="N485" s="139">
        <v>68590</v>
      </c>
      <c r="O485" s="140"/>
      <c r="P485" s="141"/>
      <c r="Q485" s="142" t="s">
        <v>1526</v>
      </c>
    </row>
    <row r="486" ht="15.75" customHeight="1" spans="1:17">
      <c r="A486" s="115" t="s">
        <v>1542</v>
      </c>
      <c r="B486" s="112"/>
      <c r="C486" s="156"/>
      <c r="D486" s="108" t="s">
        <v>1543</v>
      </c>
      <c r="E486" s="108"/>
      <c r="F486" s="132"/>
      <c r="G486" s="119">
        <v>42795</v>
      </c>
      <c r="H486" s="133" t="s">
        <v>941</v>
      </c>
      <c r="I486" s="134">
        <v>1</v>
      </c>
      <c r="J486" s="135">
        <v>45873.08</v>
      </c>
      <c r="K486" s="136">
        <v>42604.64</v>
      </c>
      <c r="L486" s="137">
        <v>55040</v>
      </c>
      <c r="M486" s="138">
        <v>0.87</v>
      </c>
      <c r="N486" s="139">
        <v>47880</v>
      </c>
      <c r="O486" s="140"/>
      <c r="P486" s="141"/>
      <c r="Q486" s="143" t="s">
        <v>1526</v>
      </c>
    </row>
    <row r="487" ht="15.75" customHeight="1" spans="1:17">
      <c r="A487" s="115" t="s">
        <v>1544</v>
      </c>
      <c r="B487" s="112"/>
      <c r="C487" s="156"/>
      <c r="D487" s="108" t="s">
        <v>1545</v>
      </c>
      <c r="E487" s="108"/>
      <c r="F487" s="132"/>
      <c r="G487" s="119">
        <v>43188</v>
      </c>
      <c r="H487" s="133" t="s">
        <v>941</v>
      </c>
      <c r="I487" s="134">
        <v>1</v>
      </c>
      <c r="J487" s="135">
        <v>17100</v>
      </c>
      <c r="K487" s="136">
        <v>16693.86</v>
      </c>
      <c r="L487" s="137">
        <v>20320</v>
      </c>
      <c r="M487" s="138">
        <v>0.95</v>
      </c>
      <c r="N487" s="139">
        <v>19300</v>
      </c>
      <c r="O487" s="140"/>
      <c r="P487" s="141"/>
      <c r="Q487" s="142" t="s">
        <v>1526</v>
      </c>
    </row>
    <row r="488" ht="15.75" customHeight="1" spans="1:17">
      <c r="A488" s="115" t="s">
        <v>1546</v>
      </c>
      <c r="B488" s="112"/>
      <c r="C488" s="156"/>
      <c r="D488" s="108" t="s">
        <v>1547</v>
      </c>
      <c r="E488" s="108"/>
      <c r="F488" s="132"/>
      <c r="G488" s="119">
        <v>43236</v>
      </c>
      <c r="H488" s="133" t="s">
        <v>941</v>
      </c>
      <c r="I488" s="134">
        <v>1</v>
      </c>
      <c r="J488" s="135">
        <v>120000</v>
      </c>
      <c r="K488" s="136">
        <v>116200</v>
      </c>
      <c r="L488" s="137">
        <v>142620</v>
      </c>
      <c r="M488" s="138">
        <v>0.96</v>
      </c>
      <c r="N488" s="139">
        <v>136920</v>
      </c>
      <c r="O488" s="140"/>
      <c r="P488" s="141"/>
      <c r="Q488" s="142" t="s">
        <v>1526</v>
      </c>
    </row>
    <row r="489" ht="15.75" customHeight="1" spans="1:17">
      <c r="A489" s="115" t="s">
        <v>1548</v>
      </c>
      <c r="B489" s="112"/>
      <c r="C489" s="156"/>
      <c r="D489" s="109" t="s">
        <v>1549</v>
      </c>
      <c r="E489" s="109"/>
      <c r="F489" s="132"/>
      <c r="G489" s="119">
        <v>42675</v>
      </c>
      <c r="H489" s="133" t="s">
        <v>941</v>
      </c>
      <c r="I489" s="134">
        <v>1</v>
      </c>
      <c r="J489" s="135">
        <v>2584499</v>
      </c>
      <c r="K489" s="136">
        <v>2359432.36</v>
      </c>
      <c r="L489" s="137">
        <v>3188680</v>
      </c>
      <c r="M489" s="138">
        <v>0.88</v>
      </c>
      <c r="N489" s="139">
        <v>2806040</v>
      </c>
      <c r="O489" s="140"/>
      <c r="P489" s="141"/>
      <c r="Q489" s="142" t="s">
        <v>1526</v>
      </c>
    </row>
    <row r="490" ht="15.75" customHeight="1" spans="1:17">
      <c r="A490" s="115" t="s">
        <v>1550</v>
      </c>
      <c r="B490" s="112"/>
      <c r="C490" s="156"/>
      <c r="D490" s="108" t="s">
        <v>955</v>
      </c>
      <c r="E490" s="108"/>
      <c r="F490" s="132"/>
      <c r="G490" s="119">
        <v>42705</v>
      </c>
      <c r="H490" s="133" t="s">
        <v>941</v>
      </c>
      <c r="I490" s="134">
        <v>1</v>
      </c>
      <c r="J490" s="135">
        <v>4000000</v>
      </c>
      <c r="K490" s="136">
        <v>3667500.07</v>
      </c>
      <c r="L490" s="137">
        <v>4935080</v>
      </c>
      <c r="M490" s="138">
        <v>0.89</v>
      </c>
      <c r="N490" s="139">
        <v>4392220</v>
      </c>
      <c r="O490" s="140"/>
      <c r="P490" s="141"/>
      <c r="Q490" s="142" t="s">
        <v>1551</v>
      </c>
    </row>
    <row r="491" ht="15.75" customHeight="1" spans="1:17">
      <c r="A491" s="115" t="s">
        <v>1552</v>
      </c>
      <c r="B491" s="112"/>
      <c r="C491" s="156"/>
      <c r="D491" s="109" t="s">
        <v>955</v>
      </c>
      <c r="E491" s="109"/>
      <c r="F491" s="132"/>
      <c r="G491" s="119">
        <v>42705</v>
      </c>
      <c r="H491" s="133" t="s">
        <v>941</v>
      </c>
      <c r="I491" s="134">
        <v>1</v>
      </c>
      <c r="J491" s="135">
        <v>3988217.22</v>
      </c>
      <c r="K491" s="136">
        <v>3656696.73</v>
      </c>
      <c r="L491" s="137">
        <v>4920550</v>
      </c>
      <c r="M491" s="138">
        <v>0.89</v>
      </c>
      <c r="N491" s="139">
        <v>4379290</v>
      </c>
      <c r="O491" s="140"/>
      <c r="P491" s="141"/>
      <c r="Q491" s="142" t="s">
        <v>1551</v>
      </c>
    </row>
    <row r="492" ht="15.75" customHeight="1" spans="1:17">
      <c r="A492" s="115" t="s">
        <v>1553</v>
      </c>
      <c r="B492" s="112"/>
      <c r="C492" s="156"/>
      <c r="D492" s="109" t="s">
        <v>1554</v>
      </c>
      <c r="E492" s="109"/>
      <c r="F492" s="132"/>
      <c r="G492" s="168">
        <v>42705</v>
      </c>
      <c r="H492" s="133" t="s">
        <v>941</v>
      </c>
      <c r="I492" s="134">
        <v>1</v>
      </c>
      <c r="J492" s="135">
        <v>31412852</v>
      </c>
      <c r="K492" s="136">
        <v>28801658.66</v>
      </c>
      <c r="L492" s="137">
        <v>38756270</v>
      </c>
      <c r="M492" s="138">
        <v>0.89</v>
      </c>
      <c r="N492" s="139">
        <v>34493080</v>
      </c>
      <c r="O492" s="140"/>
      <c r="P492" s="141"/>
      <c r="Q492" s="142" t="s">
        <v>1551</v>
      </c>
    </row>
    <row r="493" ht="15.75" customHeight="1" spans="1:17">
      <c r="A493" s="115" t="s">
        <v>1555</v>
      </c>
      <c r="B493" s="112"/>
      <c r="C493" s="156"/>
      <c r="D493" s="108" t="s">
        <v>962</v>
      </c>
      <c r="E493" s="108"/>
      <c r="F493" s="132"/>
      <c r="G493" s="119">
        <v>42278</v>
      </c>
      <c r="H493" s="133" t="s">
        <v>941</v>
      </c>
      <c r="I493" s="134">
        <v>1</v>
      </c>
      <c r="J493" s="135">
        <v>27084</v>
      </c>
      <c r="K493" s="136">
        <v>23331.65</v>
      </c>
      <c r="L493" s="137">
        <v>33420</v>
      </c>
      <c r="M493" s="138">
        <v>0.83</v>
      </c>
      <c r="N493" s="139">
        <v>27740</v>
      </c>
      <c r="O493" s="140"/>
      <c r="P493" s="141"/>
      <c r="Q493" s="142" t="s">
        <v>1556</v>
      </c>
    </row>
    <row r="494" ht="15.75" customHeight="1" spans="1:17">
      <c r="A494" s="115" t="s">
        <v>1557</v>
      </c>
      <c r="B494" s="112"/>
      <c r="C494" s="156"/>
      <c r="D494" s="108" t="s">
        <v>1558</v>
      </c>
      <c r="E494" s="108"/>
      <c r="F494" s="132"/>
      <c r="G494" s="119">
        <v>42278</v>
      </c>
      <c r="H494" s="133" t="s">
        <v>941</v>
      </c>
      <c r="I494" s="134">
        <v>1</v>
      </c>
      <c r="J494" s="135">
        <v>89223.8</v>
      </c>
      <c r="K494" s="136">
        <v>76862.5</v>
      </c>
      <c r="L494" s="137">
        <v>110080</v>
      </c>
      <c r="M494" s="138">
        <v>0.83</v>
      </c>
      <c r="N494" s="139">
        <v>91370</v>
      </c>
      <c r="O494" s="140"/>
      <c r="P494" s="141"/>
      <c r="Q494" s="142" t="s">
        <v>1556</v>
      </c>
    </row>
    <row r="495" ht="15.75" customHeight="1" spans="1:17">
      <c r="A495" s="115" t="s">
        <v>1559</v>
      </c>
      <c r="B495" s="112"/>
      <c r="C495" s="156"/>
      <c r="D495" s="108" t="s">
        <v>1560</v>
      </c>
      <c r="E495" s="108"/>
      <c r="F495" s="132"/>
      <c r="G495" s="119">
        <v>42278</v>
      </c>
      <c r="H495" s="133" t="s">
        <v>941</v>
      </c>
      <c r="I495" s="134">
        <v>1</v>
      </c>
      <c r="J495" s="135">
        <v>2230000</v>
      </c>
      <c r="K495" s="136">
        <v>1921052.2</v>
      </c>
      <c r="L495" s="137">
        <v>2751310</v>
      </c>
      <c r="M495" s="138">
        <v>0.77</v>
      </c>
      <c r="N495" s="139">
        <v>2118510</v>
      </c>
      <c r="O495" s="140"/>
      <c r="P495" s="141"/>
      <c r="Q495" s="142" t="s">
        <v>1556</v>
      </c>
    </row>
    <row r="496" ht="15.75" customHeight="1" spans="1:17">
      <c r="A496" s="115" t="s">
        <v>1561</v>
      </c>
      <c r="B496" s="112"/>
      <c r="C496" s="156"/>
      <c r="D496" s="108" t="s">
        <v>1562</v>
      </c>
      <c r="E496" s="108"/>
      <c r="F496" s="132"/>
      <c r="G496" s="119">
        <v>42552</v>
      </c>
      <c r="H496" s="133" t="s">
        <v>941</v>
      </c>
      <c r="I496" s="134">
        <v>1</v>
      </c>
      <c r="J496" s="135">
        <v>82855</v>
      </c>
      <c r="K496" s="136">
        <v>74327.57</v>
      </c>
      <c r="L496" s="137">
        <v>102220</v>
      </c>
      <c r="M496" s="138">
        <v>0.87</v>
      </c>
      <c r="N496" s="139">
        <v>88930</v>
      </c>
      <c r="O496" s="140"/>
      <c r="P496" s="141"/>
      <c r="Q496" s="142" t="s">
        <v>1556</v>
      </c>
    </row>
    <row r="497" ht="15.75" customHeight="1" spans="1:17">
      <c r="A497" s="115" t="s">
        <v>1563</v>
      </c>
      <c r="B497" s="112"/>
      <c r="C497" s="156"/>
      <c r="D497" s="108" t="s">
        <v>1305</v>
      </c>
      <c r="E497" s="108"/>
      <c r="F497" s="132"/>
      <c r="G497" s="119">
        <v>42522</v>
      </c>
      <c r="H497" s="133" t="s">
        <v>941</v>
      </c>
      <c r="I497" s="134">
        <v>1</v>
      </c>
      <c r="J497" s="135">
        <v>26985.72</v>
      </c>
      <c r="K497" s="136">
        <v>24101.58</v>
      </c>
      <c r="L497" s="137">
        <v>33290</v>
      </c>
      <c r="M497" s="138">
        <v>0.86</v>
      </c>
      <c r="N497" s="139">
        <v>28630</v>
      </c>
      <c r="O497" s="140"/>
      <c r="P497" s="141"/>
      <c r="Q497" s="142" t="s">
        <v>1556</v>
      </c>
    </row>
    <row r="498" ht="15.75" customHeight="1" spans="1:17">
      <c r="A498" s="115" t="s">
        <v>1564</v>
      </c>
      <c r="B498" s="112"/>
      <c r="C498" s="156"/>
      <c r="D498" s="108" t="s">
        <v>1565</v>
      </c>
      <c r="E498" s="108"/>
      <c r="F498" s="132"/>
      <c r="G498" s="119">
        <v>42614</v>
      </c>
      <c r="H498" s="133" t="s">
        <v>941</v>
      </c>
      <c r="I498" s="134">
        <v>1</v>
      </c>
      <c r="J498" s="135">
        <v>26414</v>
      </c>
      <c r="K498" s="136">
        <v>23904.56</v>
      </c>
      <c r="L498" s="137">
        <v>32590</v>
      </c>
      <c r="M498" s="138">
        <v>0.88</v>
      </c>
      <c r="N498" s="139">
        <v>28680</v>
      </c>
      <c r="O498" s="140"/>
      <c r="P498" s="141"/>
      <c r="Q498" s="142" t="s">
        <v>1556</v>
      </c>
    </row>
    <row r="499" ht="15.75" customHeight="1" spans="1:17">
      <c r="A499" s="115" t="s">
        <v>1566</v>
      </c>
      <c r="B499" s="112"/>
      <c r="C499" s="156"/>
      <c r="D499" s="108" t="s">
        <v>1567</v>
      </c>
      <c r="E499" s="108"/>
      <c r="F499" s="132"/>
      <c r="G499" s="119">
        <v>42705</v>
      </c>
      <c r="H499" s="133" t="s">
        <v>941</v>
      </c>
      <c r="I499" s="134">
        <v>1</v>
      </c>
      <c r="J499" s="135">
        <v>16100</v>
      </c>
      <c r="K499" s="136">
        <v>14761.67</v>
      </c>
      <c r="L499" s="137">
        <v>19860</v>
      </c>
      <c r="M499" s="138">
        <v>0.89</v>
      </c>
      <c r="N499" s="139">
        <v>17680</v>
      </c>
      <c r="O499" s="140"/>
      <c r="P499" s="141"/>
      <c r="Q499" s="142" t="s">
        <v>1556</v>
      </c>
    </row>
    <row r="500" ht="15.75" customHeight="1" spans="1:17">
      <c r="A500" s="115" t="s">
        <v>1568</v>
      </c>
      <c r="B500" s="112"/>
      <c r="C500" s="156"/>
      <c r="D500" s="108" t="s">
        <v>1569</v>
      </c>
      <c r="E500" s="108"/>
      <c r="F500" s="132"/>
      <c r="G500" s="119">
        <v>42705</v>
      </c>
      <c r="H500" s="133" t="s">
        <v>941</v>
      </c>
      <c r="I500" s="134">
        <v>1</v>
      </c>
      <c r="J500" s="135">
        <v>57488</v>
      </c>
      <c r="K500" s="136">
        <v>52709.24</v>
      </c>
      <c r="L500" s="137">
        <v>70930</v>
      </c>
      <c r="M500" s="138">
        <v>0.89</v>
      </c>
      <c r="N500" s="139">
        <v>63130</v>
      </c>
      <c r="O500" s="140"/>
      <c r="P500" s="141"/>
      <c r="Q500" s="142" t="s">
        <v>1556</v>
      </c>
    </row>
    <row r="501" ht="15.75" customHeight="1" spans="1:17">
      <c r="A501" s="115" t="s">
        <v>1570</v>
      </c>
      <c r="B501" s="112"/>
      <c r="C501" s="156"/>
      <c r="D501" s="108" t="s">
        <v>1571</v>
      </c>
      <c r="E501" s="108"/>
      <c r="F501" s="132"/>
      <c r="G501" s="119">
        <v>42705</v>
      </c>
      <c r="H501" s="133" t="s">
        <v>941</v>
      </c>
      <c r="I501" s="134">
        <v>1</v>
      </c>
      <c r="J501" s="135">
        <v>194340.78</v>
      </c>
      <c r="K501" s="136">
        <v>178186.11</v>
      </c>
      <c r="L501" s="137">
        <v>239770</v>
      </c>
      <c r="M501" s="138">
        <v>0.89</v>
      </c>
      <c r="N501" s="139">
        <v>213400</v>
      </c>
      <c r="O501" s="140"/>
      <c r="P501" s="141"/>
      <c r="Q501" s="142" t="s">
        <v>1556</v>
      </c>
    </row>
    <row r="502" ht="15.75" customHeight="1" spans="1:17">
      <c r="A502" s="115" t="s">
        <v>1572</v>
      </c>
      <c r="B502" s="112"/>
      <c r="C502" s="156"/>
      <c r="D502" s="108" t="s">
        <v>1573</v>
      </c>
      <c r="E502" s="108"/>
      <c r="F502" s="132"/>
      <c r="G502" s="119">
        <v>42675</v>
      </c>
      <c r="H502" s="133" t="s">
        <v>941</v>
      </c>
      <c r="I502" s="134">
        <v>1</v>
      </c>
      <c r="J502" s="135">
        <v>19050</v>
      </c>
      <c r="K502" s="136">
        <v>17390.98</v>
      </c>
      <c r="L502" s="137">
        <v>23500</v>
      </c>
      <c r="M502" s="138">
        <v>0.88</v>
      </c>
      <c r="N502" s="139">
        <v>20680</v>
      </c>
      <c r="O502" s="140"/>
      <c r="P502" s="141"/>
      <c r="Q502" s="142" t="s">
        <v>1556</v>
      </c>
    </row>
    <row r="503" ht="15.75" customHeight="1" spans="1:17">
      <c r="A503" s="115" t="s">
        <v>1574</v>
      </c>
      <c r="B503" s="112"/>
      <c r="C503" s="156"/>
      <c r="D503" s="108" t="s">
        <v>1575</v>
      </c>
      <c r="E503" s="108"/>
      <c r="F503" s="132"/>
      <c r="G503" s="119">
        <v>43130</v>
      </c>
      <c r="H503" s="133" t="s">
        <v>941</v>
      </c>
      <c r="I503" s="134">
        <v>1</v>
      </c>
      <c r="J503" s="135">
        <v>125499</v>
      </c>
      <c r="K503" s="136">
        <v>121524.84</v>
      </c>
      <c r="L503" s="137">
        <v>149160</v>
      </c>
      <c r="M503" s="138">
        <v>0.94</v>
      </c>
      <c r="N503" s="139">
        <v>140210</v>
      </c>
      <c r="O503" s="140"/>
      <c r="P503" s="141"/>
      <c r="Q503" s="142" t="s">
        <v>1556</v>
      </c>
    </row>
    <row r="504" ht="15.75" customHeight="1" spans="1:17">
      <c r="A504" s="115" t="s">
        <v>1576</v>
      </c>
      <c r="B504" s="112"/>
      <c r="C504" s="156"/>
      <c r="D504" s="108" t="s">
        <v>1577</v>
      </c>
      <c r="E504" s="108"/>
      <c r="F504" s="132"/>
      <c r="G504" s="119">
        <v>43158</v>
      </c>
      <c r="H504" s="133" t="s">
        <v>941</v>
      </c>
      <c r="I504" s="134">
        <v>1</v>
      </c>
      <c r="J504" s="135">
        <v>273700</v>
      </c>
      <c r="K504" s="136">
        <v>266116.2</v>
      </c>
      <c r="L504" s="137">
        <v>325290</v>
      </c>
      <c r="M504" s="138">
        <v>0.95</v>
      </c>
      <c r="N504" s="139">
        <v>309030</v>
      </c>
      <c r="O504" s="140"/>
      <c r="P504" s="141"/>
      <c r="Q504" s="142" t="s">
        <v>1556</v>
      </c>
    </row>
    <row r="505" ht="15.75" customHeight="1" spans="1:17">
      <c r="A505" s="115" t="s">
        <v>1578</v>
      </c>
      <c r="B505" s="112"/>
      <c r="C505" s="156"/>
      <c r="D505" s="108" t="s">
        <v>1579</v>
      </c>
      <c r="E505" s="108"/>
      <c r="F505" s="132"/>
      <c r="G505" s="119">
        <v>41730</v>
      </c>
      <c r="H505" s="133" t="s">
        <v>941</v>
      </c>
      <c r="I505" s="134">
        <v>1</v>
      </c>
      <c r="J505" s="135">
        <v>253560</v>
      </c>
      <c r="K505" s="136">
        <v>200364.96</v>
      </c>
      <c r="L505" s="137">
        <v>330060</v>
      </c>
      <c r="M505" s="138">
        <v>0.75</v>
      </c>
      <c r="N505" s="139">
        <v>247550</v>
      </c>
      <c r="O505" s="140"/>
      <c r="P505" s="141"/>
      <c r="Q505" s="142" t="s">
        <v>1580</v>
      </c>
    </row>
    <row r="506" ht="15.75" customHeight="1" spans="1:17">
      <c r="A506" s="115" t="s">
        <v>1581</v>
      </c>
      <c r="B506" s="112"/>
      <c r="C506" s="156"/>
      <c r="D506" s="108" t="s">
        <v>1582</v>
      </c>
      <c r="E506" s="108"/>
      <c r="F506" s="132"/>
      <c r="G506" s="119">
        <v>41730</v>
      </c>
      <c r="H506" s="133" t="s">
        <v>941</v>
      </c>
      <c r="I506" s="134">
        <v>1</v>
      </c>
      <c r="J506" s="135">
        <v>58982</v>
      </c>
      <c r="K506" s="136">
        <v>46608.09</v>
      </c>
      <c r="L506" s="137">
        <v>76780</v>
      </c>
      <c r="M506" s="138">
        <v>0.75</v>
      </c>
      <c r="N506" s="139">
        <v>57590</v>
      </c>
      <c r="O506" s="140"/>
      <c r="P506" s="141"/>
      <c r="Q506" s="143" t="s">
        <v>1580</v>
      </c>
    </row>
    <row r="507" ht="15.75" customHeight="1" spans="1:17">
      <c r="A507" s="115" t="s">
        <v>1583</v>
      </c>
      <c r="B507" s="112"/>
      <c r="C507" s="156"/>
      <c r="D507" s="108" t="s">
        <v>1584</v>
      </c>
      <c r="E507" s="108"/>
      <c r="F507" s="132"/>
      <c r="G507" s="119">
        <v>41730</v>
      </c>
      <c r="H507" s="133" t="s">
        <v>941</v>
      </c>
      <c r="I507" s="134">
        <v>1</v>
      </c>
      <c r="J507" s="135">
        <v>385000</v>
      </c>
      <c r="K507" s="136">
        <v>304230.12</v>
      </c>
      <c r="L507" s="137">
        <v>501150</v>
      </c>
      <c r="M507" s="138">
        <v>0.84</v>
      </c>
      <c r="N507" s="139">
        <v>420970</v>
      </c>
      <c r="O507" s="140"/>
      <c r="P507" s="141"/>
      <c r="Q507" s="142" t="s">
        <v>1580</v>
      </c>
    </row>
    <row r="508" ht="15.75" customHeight="1" spans="1:17">
      <c r="A508" s="115" t="s">
        <v>1585</v>
      </c>
      <c r="B508" s="112"/>
      <c r="C508" s="156"/>
      <c r="D508" s="108" t="s">
        <v>1586</v>
      </c>
      <c r="E508" s="108"/>
      <c r="F508" s="132"/>
      <c r="G508" s="119">
        <v>42125</v>
      </c>
      <c r="H508" s="133" t="s">
        <v>941</v>
      </c>
      <c r="I508" s="134">
        <v>1</v>
      </c>
      <c r="J508" s="135">
        <v>172177</v>
      </c>
      <c r="K508" s="136">
        <v>144915.8</v>
      </c>
      <c r="L508" s="137">
        <v>212430</v>
      </c>
      <c r="M508" s="138">
        <v>0.81</v>
      </c>
      <c r="N508" s="139">
        <v>172070</v>
      </c>
      <c r="O508" s="140"/>
      <c r="P508" s="141"/>
      <c r="Q508" s="142" t="s">
        <v>1580</v>
      </c>
    </row>
    <row r="509" ht="15.75" customHeight="1" spans="1:17">
      <c r="A509" s="115" t="s">
        <v>1587</v>
      </c>
      <c r="B509" s="112"/>
      <c r="C509" s="156"/>
      <c r="D509" s="108" t="s">
        <v>962</v>
      </c>
      <c r="E509" s="108"/>
      <c r="F509" s="132"/>
      <c r="G509" s="119">
        <v>42248</v>
      </c>
      <c r="H509" s="133" t="s">
        <v>941</v>
      </c>
      <c r="I509" s="134">
        <v>1</v>
      </c>
      <c r="J509" s="135">
        <v>36600</v>
      </c>
      <c r="K509" s="136">
        <v>31384.32</v>
      </c>
      <c r="L509" s="137">
        <v>45160</v>
      </c>
      <c r="M509" s="138">
        <v>0.83</v>
      </c>
      <c r="N509" s="139">
        <v>37480</v>
      </c>
      <c r="O509" s="140"/>
      <c r="P509" s="141"/>
      <c r="Q509" s="142" t="s">
        <v>1580</v>
      </c>
    </row>
    <row r="510" ht="15.75" customHeight="1" spans="1:17">
      <c r="A510" s="115" t="s">
        <v>1588</v>
      </c>
      <c r="B510" s="112"/>
      <c r="C510" s="156"/>
      <c r="D510" s="108" t="s">
        <v>1270</v>
      </c>
      <c r="E510" s="108"/>
      <c r="F510" s="132"/>
      <c r="G510" s="119">
        <v>42552</v>
      </c>
      <c r="H510" s="133" t="s">
        <v>941</v>
      </c>
      <c r="I510" s="134">
        <v>1</v>
      </c>
      <c r="J510" s="135">
        <v>24000</v>
      </c>
      <c r="K510" s="136">
        <v>21530</v>
      </c>
      <c r="L510" s="137">
        <v>29610</v>
      </c>
      <c r="M510" s="138">
        <v>0.87</v>
      </c>
      <c r="N510" s="139">
        <v>25760</v>
      </c>
      <c r="O510" s="140"/>
      <c r="P510" s="141"/>
      <c r="Q510" s="142" t="s">
        <v>1580</v>
      </c>
    </row>
    <row r="511" ht="15.75" customHeight="1" spans="1:17">
      <c r="A511" s="115" t="s">
        <v>1589</v>
      </c>
      <c r="B511" s="112"/>
      <c r="C511" s="156"/>
      <c r="D511" s="108" t="s">
        <v>1590</v>
      </c>
      <c r="E511" s="108"/>
      <c r="F511" s="132"/>
      <c r="G511" s="119">
        <v>42583</v>
      </c>
      <c r="H511" s="133" t="s">
        <v>941</v>
      </c>
      <c r="I511" s="134">
        <v>1</v>
      </c>
      <c r="J511" s="135">
        <v>6600</v>
      </c>
      <c r="K511" s="136">
        <v>5946.75</v>
      </c>
      <c r="L511" s="137">
        <v>8140</v>
      </c>
      <c r="M511" s="138">
        <v>0.87</v>
      </c>
      <c r="N511" s="139">
        <v>7080</v>
      </c>
      <c r="O511" s="140"/>
      <c r="P511" s="141"/>
      <c r="Q511" s="142" t="s">
        <v>1580</v>
      </c>
    </row>
    <row r="512" ht="15.75" customHeight="1" spans="1:17">
      <c r="A512" s="115" t="s">
        <v>1591</v>
      </c>
      <c r="B512" s="112"/>
      <c r="C512" s="156"/>
      <c r="D512" s="108" t="s">
        <v>1455</v>
      </c>
      <c r="E512" s="108"/>
      <c r="F512" s="132"/>
      <c r="G512" s="119">
        <v>42583</v>
      </c>
      <c r="H512" s="133" t="s">
        <v>941</v>
      </c>
      <c r="I512" s="134">
        <v>1</v>
      </c>
      <c r="J512" s="135">
        <v>6350</v>
      </c>
      <c r="K512" s="136">
        <v>5721.5</v>
      </c>
      <c r="L512" s="137">
        <v>7840</v>
      </c>
      <c r="M512" s="138">
        <v>0.87</v>
      </c>
      <c r="N512" s="139">
        <v>6820</v>
      </c>
      <c r="O512" s="140"/>
      <c r="P512" s="141"/>
      <c r="Q512" s="142" t="s">
        <v>1580</v>
      </c>
    </row>
    <row r="513" ht="15.75" customHeight="1" spans="1:17">
      <c r="A513" s="115" t="s">
        <v>1592</v>
      </c>
      <c r="B513" s="112"/>
      <c r="C513" s="156"/>
      <c r="D513" s="108" t="s">
        <v>1593</v>
      </c>
      <c r="E513" s="108"/>
      <c r="F513" s="132"/>
      <c r="G513" s="119">
        <v>42614</v>
      </c>
      <c r="H513" s="133" t="s">
        <v>941</v>
      </c>
      <c r="I513" s="134">
        <v>1</v>
      </c>
      <c r="J513" s="135">
        <v>11765</v>
      </c>
      <c r="K513" s="136">
        <v>10647.32</v>
      </c>
      <c r="L513" s="137">
        <v>14520</v>
      </c>
      <c r="M513" s="138">
        <v>0.88</v>
      </c>
      <c r="N513" s="139">
        <v>12780</v>
      </c>
      <c r="O513" s="140"/>
      <c r="P513" s="141"/>
      <c r="Q513" s="142" t="s">
        <v>1580</v>
      </c>
    </row>
    <row r="514" ht="15.75" customHeight="1" spans="1:17">
      <c r="A514" s="115" t="s">
        <v>1594</v>
      </c>
      <c r="B514" s="112"/>
      <c r="C514" s="156"/>
      <c r="D514" s="108" t="s">
        <v>1595</v>
      </c>
      <c r="E514" s="108"/>
      <c r="F514" s="132"/>
      <c r="G514" s="119">
        <v>42614</v>
      </c>
      <c r="H514" s="133" t="s">
        <v>941</v>
      </c>
      <c r="I514" s="134">
        <v>1</v>
      </c>
      <c r="J514" s="135">
        <v>15000</v>
      </c>
      <c r="K514" s="136">
        <v>13574.88</v>
      </c>
      <c r="L514" s="137">
        <v>18510</v>
      </c>
      <c r="M514" s="138">
        <v>0.88</v>
      </c>
      <c r="N514" s="139">
        <v>16290</v>
      </c>
      <c r="O514" s="140"/>
      <c r="P514" s="141"/>
      <c r="Q514" s="142" t="s">
        <v>1580</v>
      </c>
    </row>
    <row r="515" ht="15.75" customHeight="1" spans="1:17">
      <c r="A515" s="115" t="s">
        <v>1596</v>
      </c>
      <c r="B515" s="112"/>
      <c r="C515" s="156"/>
      <c r="D515" s="109" t="s">
        <v>1597</v>
      </c>
      <c r="E515" s="109"/>
      <c r="F515" s="132"/>
      <c r="G515" s="119">
        <v>42339</v>
      </c>
      <c r="H515" s="133" t="s">
        <v>941</v>
      </c>
      <c r="I515" s="134">
        <v>1</v>
      </c>
      <c r="J515" s="135">
        <v>747000</v>
      </c>
      <c r="K515" s="136">
        <v>649422.96</v>
      </c>
      <c r="L515" s="137">
        <v>921630</v>
      </c>
      <c r="M515" s="138">
        <v>0.84</v>
      </c>
      <c r="N515" s="139">
        <v>774170</v>
      </c>
      <c r="O515" s="140"/>
      <c r="P515" s="141"/>
      <c r="Q515" s="142" t="s">
        <v>1580</v>
      </c>
    </row>
    <row r="516" ht="15.75" customHeight="1" spans="1:17">
      <c r="A516" s="115" t="s">
        <v>1598</v>
      </c>
      <c r="B516" s="112"/>
      <c r="C516" s="156"/>
      <c r="D516" s="109" t="s">
        <v>1599</v>
      </c>
      <c r="E516" s="109"/>
      <c r="F516" s="132"/>
      <c r="G516" s="119">
        <v>42675</v>
      </c>
      <c r="H516" s="133" t="s">
        <v>941</v>
      </c>
      <c r="I516" s="134">
        <v>1</v>
      </c>
      <c r="J516" s="135">
        <v>2207348.23</v>
      </c>
      <c r="K516" s="136">
        <v>2015124.99</v>
      </c>
      <c r="L516" s="137">
        <v>2723360</v>
      </c>
      <c r="M516" s="138">
        <v>0.88</v>
      </c>
      <c r="N516" s="139">
        <v>2396560</v>
      </c>
      <c r="O516" s="140"/>
      <c r="P516" s="141"/>
      <c r="Q516" s="142" t="s">
        <v>1580</v>
      </c>
    </row>
    <row r="517" ht="15.75" customHeight="1" spans="1:17">
      <c r="A517" s="115" t="s">
        <v>1600</v>
      </c>
      <c r="B517" s="112"/>
      <c r="C517" s="156"/>
      <c r="D517" s="109" t="s">
        <v>1599</v>
      </c>
      <c r="E517" s="109"/>
      <c r="F517" s="132"/>
      <c r="G517" s="119">
        <v>42675</v>
      </c>
      <c r="H517" s="133" t="s">
        <v>941</v>
      </c>
      <c r="I517" s="134">
        <v>1</v>
      </c>
      <c r="J517" s="135">
        <v>1308553</v>
      </c>
      <c r="K517" s="136">
        <v>1194599.41</v>
      </c>
      <c r="L517" s="137">
        <v>1614450</v>
      </c>
      <c r="M517" s="138">
        <v>0.88</v>
      </c>
      <c r="N517" s="139">
        <v>1420720</v>
      </c>
      <c r="O517" s="140"/>
      <c r="P517" s="141"/>
      <c r="Q517" s="142" t="s">
        <v>1580</v>
      </c>
    </row>
    <row r="518" ht="15.75" customHeight="1" spans="1:17">
      <c r="A518" s="115" t="s">
        <v>1601</v>
      </c>
      <c r="B518" s="112"/>
      <c r="C518" s="156"/>
      <c r="D518" s="109" t="s">
        <v>1602</v>
      </c>
      <c r="E518" s="109"/>
      <c r="F518" s="132"/>
      <c r="G518" s="119">
        <v>42675</v>
      </c>
      <c r="H518" s="133" t="s">
        <v>941</v>
      </c>
      <c r="I518" s="134">
        <v>1</v>
      </c>
      <c r="J518" s="135">
        <v>141264</v>
      </c>
      <c r="K518" s="136">
        <v>128962.26</v>
      </c>
      <c r="L518" s="137">
        <v>174290</v>
      </c>
      <c r="M518" s="138">
        <v>0.88</v>
      </c>
      <c r="N518" s="139">
        <v>153380</v>
      </c>
      <c r="O518" s="140"/>
      <c r="P518" s="141"/>
      <c r="Q518" s="142" t="s">
        <v>1580</v>
      </c>
    </row>
    <row r="519" ht="15.75" customHeight="1" spans="1:17">
      <c r="A519" s="115" t="s">
        <v>1603</v>
      </c>
      <c r="B519" s="112"/>
      <c r="C519" s="156"/>
      <c r="D519" s="108" t="s">
        <v>1270</v>
      </c>
      <c r="E519" s="108"/>
      <c r="F519" s="132"/>
      <c r="G519" s="119">
        <v>42795</v>
      </c>
      <c r="H519" s="133" t="s">
        <v>941</v>
      </c>
      <c r="I519" s="134">
        <v>1</v>
      </c>
      <c r="J519" s="135">
        <v>24000</v>
      </c>
      <c r="K519" s="136">
        <v>22290</v>
      </c>
      <c r="L519" s="137">
        <v>28800</v>
      </c>
      <c r="M519" s="138">
        <v>0.9</v>
      </c>
      <c r="N519" s="139">
        <v>25920</v>
      </c>
      <c r="O519" s="140"/>
      <c r="P519" s="141"/>
      <c r="Q519" s="142" t="s">
        <v>1580</v>
      </c>
    </row>
    <row r="520" ht="15.75" customHeight="1" spans="1:17">
      <c r="A520" s="115" t="s">
        <v>1604</v>
      </c>
      <c r="B520" s="112"/>
      <c r="C520" s="156"/>
      <c r="D520" s="108" t="s">
        <v>1605</v>
      </c>
      <c r="E520" s="108"/>
      <c r="F520" s="132"/>
      <c r="G520" s="119">
        <v>41730</v>
      </c>
      <c r="H520" s="133" t="s">
        <v>941</v>
      </c>
      <c r="I520" s="134">
        <v>1</v>
      </c>
      <c r="J520" s="135">
        <v>2678951</v>
      </c>
      <c r="K520" s="136">
        <v>2116929.46</v>
      </c>
      <c r="L520" s="137">
        <v>3487150</v>
      </c>
      <c r="M520" s="138">
        <v>0.75</v>
      </c>
      <c r="N520" s="139">
        <v>2615360</v>
      </c>
      <c r="O520" s="140"/>
      <c r="P520" s="141"/>
      <c r="Q520" s="142" t="s">
        <v>1606</v>
      </c>
    </row>
    <row r="521" ht="15.75" customHeight="1" spans="1:17">
      <c r="A521" s="115" t="s">
        <v>1607</v>
      </c>
      <c r="B521" s="112"/>
      <c r="C521" s="156"/>
      <c r="D521" s="108" t="s">
        <v>1608</v>
      </c>
      <c r="E521" s="108"/>
      <c r="F521" s="132"/>
      <c r="G521" s="119">
        <v>42036</v>
      </c>
      <c r="H521" s="133" t="s">
        <v>941</v>
      </c>
      <c r="I521" s="134">
        <v>1</v>
      </c>
      <c r="J521" s="135">
        <v>43482</v>
      </c>
      <c r="K521" s="136">
        <v>36080.84</v>
      </c>
      <c r="L521" s="137">
        <v>53650</v>
      </c>
      <c r="M521" s="138">
        <v>0.8</v>
      </c>
      <c r="N521" s="139">
        <v>42920</v>
      </c>
      <c r="O521" s="140"/>
      <c r="P521" s="141"/>
      <c r="Q521" s="142" t="s">
        <v>1606</v>
      </c>
    </row>
    <row r="522" ht="15.75" customHeight="1" spans="1:17">
      <c r="A522" s="115" t="s">
        <v>1609</v>
      </c>
      <c r="B522" s="112"/>
      <c r="C522" s="156"/>
      <c r="D522" s="108" t="s">
        <v>1610</v>
      </c>
      <c r="E522" s="108"/>
      <c r="F522" s="132"/>
      <c r="G522" s="119">
        <v>42339</v>
      </c>
      <c r="H522" s="133" t="s">
        <v>941</v>
      </c>
      <c r="I522" s="134">
        <v>1</v>
      </c>
      <c r="J522" s="135">
        <v>82417</v>
      </c>
      <c r="K522" s="136">
        <v>71651.31</v>
      </c>
      <c r="L522" s="137">
        <v>101680</v>
      </c>
      <c r="M522" s="138">
        <v>0.84</v>
      </c>
      <c r="N522" s="139">
        <v>85410</v>
      </c>
      <c r="O522" s="140"/>
      <c r="P522" s="141"/>
      <c r="Q522" s="142" t="s">
        <v>1606</v>
      </c>
    </row>
    <row r="523" ht="15.75" customHeight="1" spans="1:17">
      <c r="A523" s="115" t="s">
        <v>1611</v>
      </c>
      <c r="B523" s="112"/>
      <c r="C523" s="156"/>
      <c r="D523" s="108" t="s">
        <v>1612</v>
      </c>
      <c r="E523" s="108"/>
      <c r="F523" s="132"/>
      <c r="G523" s="119">
        <v>42552</v>
      </c>
      <c r="H523" s="133" t="s">
        <v>941</v>
      </c>
      <c r="I523" s="134">
        <v>1</v>
      </c>
      <c r="J523" s="135">
        <v>39200</v>
      </c>
      <c r="K523" s="136">
        <v>35165.58</v>
      </c>
      <c r="L523" s="137">
        <v>48360</v>
      </c>
      <c r="M523" s="138">
        <v>0.87</v>
      </c>
      <c r="N523" s="139">
        <v>42070</v>
      </c>
      <c r="O523" s="140"/>
      <c r="P523" s="141"/>
      <c r="Q523" s="143" t="s">
        <v>1606</v>
      </c>
    </row>
    <row r="524" ht="15.75" customHeight="1" spans="1:17">
      <c r="A524" s="115" t="s">
        <v>1613</v>
      </c>
      <c r="B524" s="112"/>
      <c r="C524" s="156"/>
      <c r="D524" s="108" t="s">
        <v>1614</v>
      </c>
      <c r="E524" s="108"/>
      <c r="F524" s="132"/>
      <c r="G524" s="119">
        <v>42614</v>
      </c>
      <c r="H524" s="133" t="s">
        <v>941</v>
      </c>
      <c r="I524" s="134">
        <v>1</v>
      </c>
      <c r="J524" s="135">
        <v>18600</v>
      </c>
      <c r="K524" s="136">
        <v>16832.88</v>
      </c>
      <c r="L524" s="137">
        <v>22950</v>
      </c>
      <c r="M524" s="138">
        <v>0.88</v>
      </c>
      <c r="N524" s="139">
        <v>20200</v>
      </c>
      <c r="O524" s="140"/>
      <c r="P524" s="141"/>
      <c r="Q524" s="142" t="s">
        <v>1606</v>
      </c>
    </row>
    <row r="525" ht="15.75" customHeight="1" spans="1:17">
      <c r="A525" s="115" t="s">
        <v>1615</v>
      </c>
      <c r="B525" s="112"/>
      <c r="C525" s="156"/>
      <c r="D525" s="108" t="s">
        <v>1616</v>
      </c>
      <c r="E525" s="108"/>
      <c r="F525" s="132"/>
      <c r="G525" s="119">
        <v>42583</v>
      </c>
      <c r="H525" s="133" t="s">
        <v>941</v>
      </c>
      <c r="I525" s="134">
        <v>1</v>
      </c>
      <c r="J525" s="135">
        <v>26590</v>
      </c>
      <c r="K525" s="136">
        <v>23958.75</v>
      </c>
      <c r="L525" s="137">
        <v>32810</v>
      </c>
      <c r="M525" s="138">
        <v>0.87</v>
      </c>
      <c r="N525" s="139">
        <v>28540</v>
      </c>
      <c r="O525" s="140"/>
      <c r="P525" s="141"/>
      <c r="Q525" s="142" t="s">
        <v>1606</v>
      </c>
    </row>
    <row r="526" ht="15.75" customHeight="1" spans="1:17">
      <c r="A526" s="115" t="s">
        <v>1617</v>
      </c>
      <c r="B526" s="112"/>
      <c r="C526" s="156"/>
      <c r="D526" s="108" t="s">
        <v>1565</v>
      </c>
      <c r="E526" s="108"/>
      <c r="F526" s="132"/>
      <c r="G526" s="119">
        <v>42614</v>
      </c>
      <c r="H526" s="133" t="s">
        <v>941</v>
      </c>
      <c r="I526" s="134">
        <v>1</v>
      </c>
      <c r="J526" s="135">
        <v>13206</v>
      </c>
      <c r="K526" s="136">
        <v>11951.52</v>
      </c>
      <c r="L526" s="137">
        <v>16290</v>
      </c>
      <c r="M526" s="138">
        <v>0.88</v>
      </c>
      <c r="N526" s="139">
        <v>14340</v>
      </c>
      <c r="O526" s="140"/>
      <c r="P526" s="141"/>
      <c r="Q526" s="142" t="s">
        <v>1606</v>
      </c>
    </row>
    <row r="527" ht="15.75" customHeight="1" spans="1:17">
      <c r="A527" s="115" t="s">
        <v>1618</v>
      </c>
      <c r="B527" s="112"/>
      <c r="C527" s="159"/>
      <c r="D527" s="108" t="s">
        <v>1619</v>
      </c>
      <c r="E527" s="108"/>
      <c r="F527" s="132"/>
      <c r="G527" s="119">
        <v>42887</v>
      </c>
      <c r="H527" s="133" t="s">
        <v>941</v>
      </c>
      <c r="I527" s="134">
        <v>1</v>
      </c>
      <c r="J527" s="135">
        <v>75000</v>
      </c>
      <c r="K527" s="136">
        <v>70546.8</v>
      </c>
      <c r="L527" s="137">
        <v>89990</v>
      </c>
      <c r="M527" s="138">
        <v>0.91</v>
      </c>
      <c r="N527" s="139">
        <v>81890</v>
      </c>
      <c r="O527" s="140"/>
      <c r="P527" s="141"/>
      <c r="Q527" s="142" t="s">
        <v>1606</v>
      </c>
    </row>
    <row r="528" s="77" customFormat="1" ht="15.75" customHeight="1" spans="1:17">
      <c r="A528" s="115" t="s">
        <v>1620</v>
      </c>
      <c r="B528" s="163"/>
      <c r="C528" s="163"/>
      <c r="D528" s="146" t="s">
        <v>1621</v>
      </c>
      <c r="E528" s="147"/>
      <c r="F528" s="132"/>
      <c r="G528" s="148"/>
      <c r="H528" s="149"/>
      <c r="I528" s="150"/>
      <c r="J528" s="171">
        <f>SUM(J448:J527)</f>
        <v>157247391.85</v>
      </c>
      <c r="K528" s="171">
        <f>SUM(K448:K527)</f>
        <v>135982487.78</v>
      </c>
      <c r="L528" s="171">
        <f>SUM(L448:L527)</f>
        <v>91710490</v>
      </c>
      <c r="M528" s="171"/>
      <c r="N528" s="171">
        <f>SUM(N448:N527)</f>
        <v>78058500</v>
      </c>
      <c r="O528" s="152"/>
      <c r="P528" s="153"/>
      <c r="Q528" s="154"/>
    </row>
    <row r="529" s="2" customFormat="1" ht="15.75" customHeight="1" spans="1:18">
      <c r="A529" s="115" t="s">
        <v>1622</v>
      </c>
      <c r="B529" s="116" t="s">
        <v>1623</v>
      </c>
      <c r="C529" s="117" t="s">
        <v>1624</v>
      </c>
      <c r="D529" s="14" t="s">
        <v>1625</v>
      </c>
      <c r="E529" s="14">
        <v>1</v>
      </c>
      <c r="F529" s="14" t="s">
        <v>839</v>
      </c>
      <c r="G529" s="119">
        <v>42795</v>
      </c>
      <c r="H529" s="61" t="s">
        <v>840</v>
      </c>
      <c r="I529" s="120">
        <v>525</v>
      </c>
      <c r="J529" s="121">
        <v>53158651.4</v>
      </c>
      <c r="K529" s="161">
        <v>40857938.45</v>
      </c>
      <c r="L529" s="122">
        <v>328750</v>
      </c>
      <c r="M529" s="123">
        <v>0.87</v>
      </c>
      <c r="N529" s="122">
        <v>286010</v>
      </c>
      <c r="O529" s="124"/>
      <c r="P529" s="125">
        <f t="shared" ref="P529:P592" si="9">L529/I529</f>
        <v>626</v>
      </c>
      <c r="Q529" s="126" t="s">
        <v>485</v>
      </c>
    </row>
    <row r="530" s="2" customFormat="1" ht="15.75" customHeight="1" spans="1:18">
      <c r="A530" s="115" t="s">
        <v>1626</v>
      </c>
      <c r="B530" s="116"/>
      <c r="C530" s="156"/>
      <c r="D530" s="14" t="s">
        <v>1625</v>
      </c>
      <c r="E530" s="14">
        <v>2</v>
      </c>
      <c r="F530" s="14" t="s">
        <v>839</v>
      </c>
      <c r="G530" s="119">
        <v>42795</v>
      </c>
      <c r="H530" s="61" t="s">
        <v>840</v>
      </c>
      <c r="I530" s="120">
        <v>525</v>
      </c>
      <c r="J530" s="129"/>
      <c r="K530" s="129"/>
      <c r="L530" s="122">
        <v>328750</v>
      </c>
      <c r="M530" s="123">
        <v>0.87</v>
      </c>
      <c r="N530" s="122">
        <v>286010</v>
      </c>
      <c r="O530" s="124"/>
      <c r="P530" s="125">
        <f t="shared" si="9"/>
        <v>626</v>
      </c>
      <c r="Q530" s="126" t="s">
        <v>485</v>
      </c>
    </row>
    <row r="531" s="2" customFormat="1" ht="15.75" customHeight="1" spans="1:18">
      <c r="A531" s="115" t="s">
        <v>1627</v>
      </c>
      <c r="B531" s="116"/>
      <c r="C531" s="156"/>
      <c r="D531" s="14" t="s">
        <v>1625</v>
      </c>
      <c r="E531" s="14">
        <v>3</v>
      </c>
      <c r="F531" s="14" t="s">
        <v>839</v>
      </c>
      <c r="G531" s="119">
        <v>42795</v>
      </c>
      <c r="H531" s="61" t="s">
        <v>840</v>
      </c>
      <c r="I531" s="120">
        <v>525</v>
      </c>
      <c r="J531" s="129"/>
      <c r="K531" s="129"/>
      <c r="L531" s="122">
        <v>328750</v>
      </c>
      <c r="M531" s="123">
        <v>0.87</v>
      </c>
      <c r="N531" s="122">
        <v>286010</v>
      </c>
      <c r="O531" s="124"/>
      <c r="P531" s="125">
        <f t="shared" si="9"/>
        <v>626</v>
      </c>
      <c r="Q531" s="126" t="s">
        <v>485</v>
      </c>
    </row>
    <row r="532" s="2" customFormat="1" ht="15.75" customHeight="1" spans="1:18">
      <c r="A532" s="115" t="s">
        <v>1628</v>
      </c>
      <c r="B532" s="116"/>
      <c r="C532" s="156"/>
      <c r="D532" s="14" t="s">
        <v>1625</v>
      </c>
      <c r="E532" s="14">
        <v>4</v>
      </c>
      <c r="F532" s="14" t="s">
        <v>839</v>
      </c>
      <c r="G532" s="119">
        <v>42795</v>
      </c>
      <c r="H532" s="61" t="s">
        <v>840</v>
      </c>
      <c r="I532" s="120">
        <v>525</v>
      </c>
      <c r="J532" s="129"/>
      <c r="K532" s="129"/>
      <c r="L532" s="122">
        <v>328750</v>
      </c>
      <c r="M532" s="123">
        <v>0.87</v>
      </c>
      <c r="N532" s="122">
        <v>286010</v>
      </c>
      <c r="O532" s="124"/>
      <c r="P532" s="125">
        <f t="shared" si="9"/>
        <v>626</v>
      </c>
      <c r="Q532" s="126" t="s">
        <v>485</v>
      </c>
      <c r="R532" s="162"/>
    </row>
    <row r="533" s="2" customFormat="1" ht="15.75" customHeight="1" spans="1:18">
      <c r="A533" s="115" t="s">
        <v>1629</v>
      </c>
      <c r="B533" s="116"/>
      <c r="C533" s="156"/>
      <c r="D533" s="14" t="s">
        <v>1625</v>
      </c>
      <c r="E533" s="14">
        <v>5</v>
      </c>
      <c r="F533" s="14" t="s">
        <v>839</v>
      </c>
      <c r="G533" s="119">
        <v>42795</v>
      </c>
      <c r="H533" s="61" t="s">
        <v>840</v>
      </c>
      <c r="I533" s="120">
        <v>525</v>
      </c>
      <c r="J533" s="129"/>
      <c r="K533" s="129"/>
      <c r="L533" s="122">
        <v>328750</v>
      </c>
      <c r="M533" s="123">
        <v>0.87</v>
      </c>
      <c r="N533" s="122">
        <v>286010</v>
      </c>
      <c r="O533" s="124"/>
      <c r="P533" s="125">
        <f t="shared" si="9"/>
        <v>626</v>
      </c>
      <c r="Q533" s="126" t="s">
        <v>485</v>
      </c>
      <c r="R533" s="162"/>
    </row>
    <row r="534" s="2" customFormat="1" ht="15.75" customHeight="1" spans="1:18">
      <c r="A534" s="115" t="s">
        <v>1630</v>
      </c>
      <c r="B534" s="116"/>
      <c r="C534" s="156"/>
      <c r="D534" s="14" t="s">
        <v>1625</v>
      </c>
      <c r="E534" s="14">
        <v>6</v>
      </c>
      <c r="F534" s="14" t="s">
        <v>839</v>
      </c>
      <c r="G534" s="119">
        <v>42795</v>
      </c>
      <c r="H534" s="61" t="s">
        <v>840</v>
      </c>
      <c r="I534" s="120">
        <v>525</v>
      </c>
      <c r="J534" s="129"/>
      <c r="K534" s="129"/>
      <c r="L534" s="122">
        <v>328750</v>
      </c>
      <c r="M534" s="123">
        <v>0.87</v>
      </c>
      <c r="N534" s="122">
        <v>286010</v>
      </c>
      <c r="O534" s="124"/>
      <c r="P534" s="125">
        <f t="shared" si="9"/>
        <v>626</v>
      </c>
      <c r="Q534" s="126" t="s">
        <v>485</v>
      </c>
      <c r="R534" s="162"/>
    </row>
    <row r="535" s="2" customFormat="1" ht="15.75" customHeight="1" spans="1:18">
      <c r="A535" s="115" t="s">
        <v>1631</v>
      </c>
      <c r="B535" s="116"/>
      <c r="C535" s="156"/>
      <c r="D535" s="14" t="s">
        <v>1625</v>
      </c>
      <c r="E535" s="14">
        <v>7</v>
      </c>
      <c r="F535" s="14" t="s">
        <v>839</v>
      </c>
      <c r="G535" s="119">
        <v>42795</v>
      </c>
      <c r="H535" s="61" t="s">
        <v>840</v>
      </c>
      <c r="I535" s="120">
        <v>525</v>
      </c>
      <c r="J535" s="129"/>
      <c r="K535" s="129"/>
      <c r="L535" s="122">
        <v>328750</v>
      </c>
      <c r="M535" s="123">
        <v>0.87</v>
      </c>
      <c r="N535" s="122">
        <v>286010</v>
      </c>
      <c r="O535" s="124"/>
      <c r="P535" s="125">
        <f t="shared" si="9"/>
        <v>626</v>
      </c>
      <c r="Q535" s="126" t="s">
        <v>485</v>
      </c>
      <c r="R535" s="162"/>
    </row>
    <row r="536" s="2" customFormat="1" ht="15.75" customHeight="1" spans="1:18">
      <c r="A536" s="115" t="s">
        <v>1632</v>
      </c>
      <c r="B536" s="116"/>
      <c r="C536" s="156"/>
      <c r="D536" s="14" t="s">
        <v>1625</v>
      </c>
      <c r="E536" s="14">
        <v>8</v>
      </c>
      <c r="F536" s="14" t="s">
        <v>839</v>
      </c>
      <c r="G536" s="119">
        <v>42795</v>
      </c>
      <c r="H536" s="61" t="s">
        <v>840</v>
      </c>
      <c r="I536" s="120">
        <v>525</v>
      </c>
      <c r="J536" s="129"/>
      <c r="K536" s="129"/>
      <c r="L536" s="122">
        <v>328750</v>
      </c>
      <c r="M536" s="123">
        <v>0.87</v>
      </c>
      <c r="N536" s="122">
        <v>286010</v>
      </c>
      <c r="O536" s="124"/>
      <c r="P536" s="125">
        <f t="shared" si="9"/>
        <v>626</v>
      </c>
      <c r="Q536" s="126" t="s">
        <v>485</v>
      </c>
    </row>
    <row r="537" s="75" customFormat="1" ht="15.75" customHeight="1" spans="1:18">
      <c r="A537" s="115" t="s">
        <v>1633</v>
      </c>
      <c r="B537" s="116"/>
      <c r="C537" s="156"/>
      <c r="D537" s="14" t="s">
        <v>1625</v>
      </c>
      <c r="E537" s="14">
        <v>9</v>
      </c>
      <c r="F537" s="14" t="s">
        <v>839</v>
      </c>
      <c r="G537" s="119">
        <v>42795</v>
      </c>
      <c r="H537" s="61" t="s">
        <v>840</v>
      </c>
      <c r="I537" s="120">
        <v>525</v>
      </c>
      <c r="J537" s="129"/>
      <c r="K537" s="129"/>
      <c r="L537" s="122">
        <v>328750</v>
      </c>
      <c r="M537" s="123">
        <v>0.87</v>
      </c>
      <c r="N537" s="122">
        <v>286010</v>
      </c>
      <c r="O537" s="124"/>
      <c r="P537" s="125">
        <f t="shared" si="9"/>
        <v>626</v>
      </c>
      <c r="Q537" s="126" t="s">
        <v>485</v>
      </c>
    </row>
    <row r="538" s="2" customFormat="1" ht="15.75" customHeight="1" spans="1:18">
      <c r="A538" s="115" t="s">
        <v>1634</v>
      </c>
      <c r="B538" s="116"/>
      <c r="C538" s="156"/>
      <c r="D538" s="14" t="s">
        <v>1625</v>
      </c>
      <c r="E538" s="14">
        <v>10</v>
      </c>
      <c r="F538" s="14" t="s">
        <v>839</v>
      </c>
      <c r="G538" s="119">
        <v>42795</v>
      </c>
      <c r="H538" s="61" t="s">
        <v>840</v>
      </c>
      <c r="I538" s="120">
        <v>525</v>
      </c>
      <c r="J538" s="129"/>
      <c r="K538" s="129"/>
      <c r="L538" s="122">
        <v>328750</v>
      </c>
      <c r="M538" s="123">
        <v>0.87</v>
      </c>
      <c r="N538" s="122">
        <v>286010</v>
      </c>
      <c r="O538" s="124"/>
      <c r="P538" s="125">
        <f t="shared" si="9"/>
        <v>626</v>
      </c>
      <c r="Q538" s="126" t="s">
        <v>485</v>
      </c>
    </row>
    <row r="539" s="2" customFormat="1" ht="15.75" customHeight="1" spans="1:18">
      <c r="A539" s="115" t="s">
        <v>1635</v>
      </c>
      <c r="B539" s="116"/>
      <c r="C539" s="156"/>
      <c r="D539" s="14" t="s">
        <v>847</v>
      </c>
      <c r="E539" s="14">
        <v>1</v>
      </c>
      <c r="F539" s="14" t="s">
        <v>839</v>
      </c>
      <c r="G539" s="119">
        <v>42795</v>
      </c>
      <c r="H539" s="61" t="s">
        <v>840</v>
      </c>
      <c r="I539" s="120">
        <v>859</v>
      </c>
      <c r="J539" s="129"/>
      <c r="K539" s="129"/>
      <c r="L539" s="122">
        <v>537900</v>
      </c>
      <c r="M539" s="123">
        <v>0.87</v>
      </c>
      <c r="N539" s="122">
        <v>467970</v>
      </c>
      <c r="O539" s="124"/>
      <c r="P539" s="125">
        <f t="shared" si="9"/>
        <v>626</v>
      </c>
      <c r="Q539" s="126" t="s">
        <v>485</v>
      </c>
    </row>
    <row r="540" s="2" customFormat="1" ht="15.75" customHeight="1" spans="1:18">
      <c r="A540" s="115" t="s">
        <v>1636</v>
      </c>
      <c r="B540" s="116"/>
      <c r="C540" s="156"/>
      <c r="D540" s="14" t="s">
        <v>847</v>
      </c>
      <c r="E540" s="14">
        <v>2</v>
      </c>
      <c r="F540" s="14" t="s">
        <v>839</v>
      </c>
      <c r="G540" s="119">
        <v>42795</v>
      </c>
      <c r="H540" s="61" t="s">
        <v>840</v>
      </c>
      <c r="I540" s="120">
        <v>859</v>
      </c>
      <c r="J540" s="129"/>
      <c r="K540" s="129"/>
      <c r="L540" s="122">
        <v>537900</v>
      </c>
      <c r="M540" s="123">
        <v>0.87</v>
      </c>
      <c r="N540" s="122">
        <v>467970</v>
      </c>
      <c r="O540" s="124"/>
      <c r="P540" s="125">
        <f t="shared" si="9"/>
        <v>626</v>
      </c>
      <c r="Q540" s="126" t="s">
        <v>485</v>
      </c>
    </row>
    <row r="541" s="2" customFormat="1" ht="15.75" customHeight="1" spans="1:18">
      <c r="A541" s="115" t="s">
        <v>1637</v>
      </c>
      <c r="B541" s="116"/>
      <c r="C541" s="156"/>
      <c r="D541" s="14" t="s">
        <v>847</v>
      </c>
      <c r="E541" s="14">
        <v>3</v>
      </c>
      <c r="F541" s="14" t="s">
        <v>839</v>
      </c>
      <c r="G541" s="119">
        <v>42795</v>
      </c>
      <c r="H541" s="61" t="s">
        <v>840</v>
      </c>
      <c r="I541" s="120">
        <v>859</v>
      </c>
      <c r="J541" s="129"/>
      <c r="K541" s="129"/>
      <c r="L541" s="122">
        <v>537900</v>
      </c>
      <c r="M541" s="123">
        <v>0.87</v>
      </c>
      <c r="N541" s="122">
        <v>467970</v>
      </c>
      <c r="O541" s="124"/>
      <c r="P541" s="125">
        <f t="shared" si="9"/>
        <v>626</v>
      </c>
      <c r="Q541" s="126" t="s">
        <v>485</v>
      </c>
    </row>
    <row r="542" s="2" customFormat="1" ht="15.75" customHeight="1" spans="1:18">
      <c r="A542" s="115" t="s">
        <v>1638</v>
      </c>
      <c r="B542" s="116"/>
      <c r="C542" s="156"/>
      <c r="D542" s="14" t="s">
        <v>847</v>
      </c>
      <c r="E542" s="14">
        <v>4</v>
      </c>
      <c r="F542" s="14" t="s">
        <v>839</v>
      </c>
      <c r="G542" s="119">
        <v>42795</v>
      </c>
      <c r="H542" s="61" t="s">
        <v>840</v>
      </c>
      <c r="I542" s="120">
        <v>859</v>
      </c>
      <c r="J542" s="129"/>
      <c r="K542" s="129"/>
      <c r="L542" s="122">
        <v>537900</v>
      </c>
      <c r="M542" s="123">
        <v>0.87</v>
      </c>
      <c r="N542" s="122">
        <v>467970</v>
      </c>
      <c r="O542" s="124"/>
      <c r="P542" s="125">
        <f t="shared" si="9"/>
        <v>626</v>
      </c>
      <c r="Q542" s="126" t="s">
        <v>485</v>
      </c>
    </row>
    <row r="543" s="2" customFormat="1" ht="15.75" customHeight="1" spans="1:18">
      <c r="A543" s="115" t="s">
        <v>1639</v>
      </c>
      <c r="B543" s="116"/>
      <c r="C543" s="156"/>
      <c r="D543" s="14" t="s">
        <v>847</v>
      </c>
      <c r="E543" s="14">
        <v>5</v>
      </c>
      <c r="F543" s="14" t="s">
        <v>839</v>
      </c>
      <c r="G543" s="119">
        <v>42795</v>
      </c>
      <c r="H543" s="61" t="s">
        <v>840</v>
      </c>
      <c r="I543" s="120">
        <v>859</v>
      </c>
      <c r="J543" s="129"/>
      <c r="K543" s="129"/>
      <c r="L543" s="122">
        <v>537900</v>
      </c>
      <c r="M543" s="123">
        <v>0.87</v>
      </c>
      <c r="N543" s="122">
        <v>467970</v>
      </c>
      <c r="O543" s="124"/>
      <c r="P543" s="125">
        <f t="shared" si="9"/>
        <v>626</v>
      </c>
      <c r="Q543" s="126" t="s">
        <v>485</v>
      </c>
    </row>
    <row r="544" s="2" customFormat="1" ht="15.75" customHeight="1" spans="1:18">
      <c r="A544" s="115" t="s">
        <v>1640</v>
      </c>
      <c r="B544" s="116"/>
      <c r="C544" s="156"/>
      <c r="D544" s="14" t="s">
        <v>847</v>
      </c>
      <c r="E544" s="14">
        <v>6</v>
      </c>
      <c r="F544" s="14" t="s">
        <v>839</v>
      </c>
      <c r="G544" s="119">
        <v>42795</v>
      </c>
      <c r="H544" s="61" t="s">
        <v>840</v>
      </c>
      <c r="I544" s="120">
        <v>859</v>
      </c>
      <c r="J544" s="129"/>
      <c r="K544" s="129"/>
      <c r="L544" s="122">
        <v>537900</v>
      </c>
      <c r="M544" s="123">
        <v>0.87</v>
      </c>
      <c r="N544" s="122">
        <v>467970</v>
      </c>
      <c r="O544" s="124"/>
      <c r="P544" s="125">
        <f t="shared" si="9"/>
        <v>626</v>
      </c>
      <c r="Q544" s="126" t="s">
        <v>485</v>
      </c>
    </row>
    <row r="545" s="2" customFormat="1" ht="15.75" customHeight="1" spans="1:17">
      <c r="A545" s="115" t="s">
        <v>1641</v>
      </c>
      <c r="B545" s="116"/>
      <c r="C545" s="156"/>
      <c r="D545" s="14" t="s">
        <v>847</v>
      </c>
      <c r="E545" s="14">
        <v>7</v>
      </c>
      <c r="F545" s="14" t="s">
        <v>839</v>
      </c>
      <c r="G545" s="119">
        <v>42795</v>
      </c>
      <c r="H545" s="61" t="s">
        <v>840</v>
      </c>
      <c r="I545" s="120">
        <v>859</v>
      </c>
      <c r="J545" s="129"/>
      <c r="K545" s="129"/>
      <c r="L545" s="122">
        <v>537900</v>
      </c>
      <c r="M545" s="123">
        <v>0.87</v>
      </c>
      <c r="N545" s="122">
        <v>467970</v>
      </c>
      <c r="O545" s="124"/>
      <c r="P545" s="125">
        <f t="shared" si="9"/>
        <v>626</v>
      </c>
      <c r="Q545" s="126" t="s">
        <v>485</v>
      </c>
    </row>
    <row r="546" s="2" customFormat="1" ht="15.75" customHeight="1" spans="1:17">
      <c r="A546" s="115" t="s">
        <v>1642</v>
      </c>
      <c r="B546" s="116"/>
      <c r="C546" s="156"/>
      <c r="D546" s="14" t="s">
        <v>847</v>
      </c>
      <c r="E546" s="14">
        <v>8</v>
      </c>
      <c r="F546" s="14" t="s">
        <v>839</v>
      </c>
      <c r="G546" s="119">
        <v>42795</v>
      </c>
      <c r="H546" s="61" t="s">
        <v>840</v>
      </c>
      <c r="I546" s="120">
        <v>859</v>
      </c>
      <c r="J546" s="129"/>
      <c r="K546" s="129"/>
      <c r="L546" s="122">
        <v>537900</v>
      </c>
      <c r="M546" s="123">
        <v>0.87</v>
      </c>
      <c r="N546" s="122">
        <v>467970</v>
      </c>
      <c r="O546" s="124"/>
      <c r="P546" s="125">
        <f t="shared" si="9"/>
        <v>626</v>
      </c>
      <c r="Q546" s="126" t="s">
        <v>485</v>
      </c>
    </row>
    <row r="547" s="2" customFormat="1" ht="15.75" customHeight="1" spans="1:17">
      <c r="A547" s="115" t="s">
        <v>1643</v>
      </c>
      <c r="B547" s="116"/>
      <c r="C547" s="156"/>
      <c r="D547" s="14" t="s">
        <v>1625</v>
      </c>
      <c r="E547" s="14">
        <v>1</v>
      </c>
      <c r="F547" s="14" t="s">
        <v>839</v>
      </c>
      <c r="G547" s="119">
        <v>42795</v>
      </c>
      <c r="H547" s="61" t="s">
        <v>840</v>
      </c>
      <c r="I547" s="120">
        <v>525</v>
      </c>
      <c r="J547" s="129"/>
      <c r="K547" s="129"/>
      <c r="L547" s="122">
        <v>328750</v>
      </c>
      <c r="M547" s="123">
        <v>0.87</v>
      </c>
      <c r="N547" s="122">
        <v>286010</v>
      </c>
      <c r="O547" s="124"/>
      <c r="P547" s="125">
        <f t="shared" si="9"/>
        <v>626</v>
      </c>
      <c r="Q547" s="126" t="s">
        <v>485</v>
      </c>
    </row>
    <row r="548" s="2" customFormat="1" ht="15.75" customHeight="1" spans="1:17">
      <c r="A548" s="115" t="s">
        <v>1644</v>
      </c>
      <c r="B548" s="116"/>
      <c r="C548" s="156"/>
      <c r="D548" s="14" t="s">
        <v>1625</v>
      </c>
      <c r="E548" s="14">
        <v>2</v>
      </c>
      <c r="F548" s="14" t="s">
        <v>839</v>
      </c>
      <c r="G548" s="119">
        <v>42795</v>
      </c>
      <c r="H548" s="61" t="s">
        <v>840</v>
      </c>
      <c r="I548" s="166">
        <v>525</v>
      </c>
      <c r="J548" s="129"/>
      <c r="K548" s="129"/>
      <c r="L548" s="122">
        <v>328750</v>
      </c>
      <c r="M548" s="123">
        <v>0.87</v>
      </c>
      <c r="N548" s="122">
        <v>286010</v>
      </c>
      <c r="O548" s="124"/>
      <c r="P548" s="125">
        <f t="shared" si="9"/>
        <v>626</v>
      </c>
      <c r="Q548" s="126" t="s">
        <v>485</v>
      </c>
    </row>
    <row r="549" s="2" customFormat="1" ht="15.75" customHeight="1" spans="1:17">
      <c r="A549" s="115" t="s">
        <v>1645</v>
      </c>
      <c r="B549" s="116"/>
      <c r="C549" s="156"/>
      <c r="D549" s="14" t="s">
        <v>1625</v>
      </c>
      <c r="E549" s="14">
        <v>3</v>
      </c>
      <c r="F549" s="14" t="s">
        <v>839</v>
      </c>
      <c r="G549" s="119">
        <v>42795</v>
      </c>
      <c r="H549" s="61" t="s">
        <v>840</v>
      </c>
      <c r="I549" s="166">
        <v>525</v>
      </c>
      <c r="J549" s="129"/>
      <c r="K549" s="129"/>
      <c r="L549" s="122">
        <v>328750</v>
      </c>
      <c r="M549" s="123">
        <v>0.87</v>
      </c>
      <c r="N549" s="122">
        <v>286010</v>
      </c>
      <c r="O549" s="124"/>
      <c r="P549" s="125">
        <f t="shared" si="9"/>
        <v>626</v>
      </c>
      <c r="Q549" s="126" t="s">
        <v>485</v>
      </c>
    </row>
    <row r="550" s="2" customFormat="1" ht="15.75" customHeight="1" spans="1:17">
      <c r="A550" s="115" t="s">
        <v>1646</v>
      </c>
      <c r="B550" s="116"/>
      <c r="C550" s="156"/>
      <c r="D550" s="14" t="s">
        <v>1625</v>
      </c>
      <c r="E550" s="14">
        <v>4</v>
      </c>
      <c r="F550" s="14" t="s">
        <v>839</v>
      </c>
      <c r="G550" s="119">
        <v>42795</v>
      </c>
      <c r="H550" s="61" t="s">
        <v>840</v>
      </c>
      <c r="I550" s="120">
        <v>525</v>
      </c>
      <c r="J550" s="129"/>
      <c r="K550" s="129"/>
      <c r="L550" s="122">
        <v>328750</v>
      </c>
      <c r="M550" s="123">
        <v>0.87</v>
      </c>
      <c r="N550" s="122">
        <v>286010</v>
      </c>
      <c r="O550" s="124"/>
      <c r="P550" s="125">
        <f t="shared" si="9"/>
        <v>626</v>
      </c>
      <c r="Q550" s="126" t="s">
        <v>485</v>
      </c>
    </row>
    <row r="551" s="2" customFormat="1" ht="15.75" customHeight="1" spans="1:17">
      <c r="A551" s="115" t="s">
        <v>1647</v>
      </c>
      <c r="B551" s="116"/>
      <c r="C551" s="156"/>
      <c r="D551" s="14" t="s">
        <v>1625</v>
      </c>
      <c r="E551" s="14">
        <v>5</v>
      </c>
      <c r="F551" s="14" t="s">
        <v>839</v>
      </c>
      <c r="G551" s="119">
        <v>42795</v>
      </c>
      <c r="H551" s="61" t="s">
        <v>840</v>
      </c>
      <c r="I551" s="120">
        <v>525</v>
      </c>
      <c r="J551" s="129"/>
      <c r="K551" s="129"/>
      <c r="L551" s="122">
        <v>328750</v>
      </c>
      <c r="M551" s="123">
        <v>0.87</v>
      </c>
      <c r="N551" s="122">
        <v>286010</v>
      </c>
      <c r="O551" s="124"/>
      <c r="P551" s="125">
        <f t="shared" si="9"/>
        <v>626</v>
      </c>
      <c r="Q551" s="126" t="s">
        <v>485</v>
      </c>
    </row>
    <row r="552" s="75" customFormat="1" ht="15.75" customHeight="1" spans="1:17">
      <c r="A552" s="115" t="s">
        <v>1648</v>
      </c>
      <c r="B552" s="116"/>
      <c r="C552" s="156"/>
      <c r="D552" s="14" t="s">
        <v>1625</v>
      </c>
      <c r="E552" s="14">
        <v>6</v>
      </c>
      <c r="F552" s="14" t="s">
        <v>839</v>
      </c>
      <c r="G552" s="119">
        <v>42795</v>
      </c>
      <c r="H552" s="61" t="s">
        <v>840</v>
      </c>
      <c r="I552" s="120">
        <v>525</v>
      </c>
      <c r="J552" s="129"/>
      <c r="K552" s="129"/>
      <c r="L552" s="122">
        <v>328750</v>
      </c>
      <c r="M552" s="123">
        <v>0.87</v>
      </c>
      <c r="N552" s="122">
        <v>286010</v>
      </c>
      <c r="O552" s="124"/>
      <c r="P552" s="125">
        <f t="shared" si="9"/>
        <v>626</v>
      </c>
      <c r="Q552" s="126" t="s">
        <v>485</v>
      </c>
    </row>
    <row r="553" s="2" customFormat="1" ht="15.75" customHeight="1" spans="1:17">
      <c r="A553" s="115" t="s">
        <v>1649</v>
      </c>
      <c r="B553" s="116"/>
      <c r="C553" s="156"/>
      <c r="D553" s="14" t="s">
        <v>1625</v>
      </c>
      <c r="E553" s="14">
        <v>7</v>
      </c>
      <c r="F553" s="14" t="s">
        <v>839</v>
      </c>
      <c r="G553" s="119">
        <v>42795</v>
      </c>
      <c r="H553" s="61" t="s">
        <v>840</v>
      </c>
      <c r="I553" s="120">
        <v>525</v>
      </c>
      <c r="J553" s="129"/>
      <c r="K553" s="129"/>
      <c r="L553" s="122">
        <v>328750</v>
      </c>
      <c r="M553" s="123">
        <v>0.87</v>
      </c>
      <c r="N553" s="122">
        <v>286010</v>
      </c>
      <c r="O553" s="124"/>
      <c r="P553" s="125">
        <f t="shared" si="9"/>
        <v>626</v>
      </c>
      <c r="Q553" s="126" t="s">
        <v>485</v>
      </c>
    </row>
    <row r="554" s="2" customFormat="1" ht="15.75" customHeight="1" spans="1:17">
      <c r="A554" s="115" t="s">
        <v>1650</v>
      </c>
      <c r="B554" s="116"/>
      <c r="C554" s="156"/>
      <c r="D554" s="14" t="s">
        <v>1625</v>
      </c>
      <c r="E554" s="14">
        <v>8</v>
      </c>
      <c r="F554" s="14" t="s">
        <v>839</v>
      </c>
      <c r="G554" s="119">
        <v>42795</v>
      </c>
      <c r="H554" s="61" t="s">
        <v>840</v>
      </c>
      <c r="I554" s="120">
        <v>525</v>
      </c>
      <c r="J554" s="129"/>
      <c r="K554" s="129"/>
      <c r="L554" s="122">
        <v>328750</v>
      </c>
      <c r="M554" s="123">
        <v>0.87</v>
      </c>
      <c r="N554" s="122">
        <v>286010</v>
      </c>
      <c r="O554" s="124"/>
      <c r="P554" s="125">
        <f t="shared" si="9"/>
        <v>626</v>
      </c>
      <c r="Q554" s="126" t="s">
        <v>485</v>
      </c>
    </row>
    <row r="555" s="2" customFormat="1" ht="15.75" customHeight="1" spans="1:17">
      <c r="A555" s="115" t="s">
        <v>1651</v>
      </c>
      <c r="B555" s="116"/>
      <c r="C555" s="156"/>
      <c r="D555" s="14" t="s">
        <v>1625</v>
      </c>
      <c r="E555" s="14">
        <v>9</v>
      </c>
      <c r="F555" s="14" t="s">
        <v>839</v>
      </c>
      <c r="G555" s="119">
        <v>42795</v>
      </c>
      <c r="H555" s="61" t="s">
        <v>840</v>
      </c>
      <c r="I555" s="120">
        <v>525</v>
      </c>
      <c r="J555" s="129"/>
      <c r="K555" s="129"/>
      <c r="L555" s="122">
        <v>328750</v>
      </c>
      <c r="M555" s="123">
        <v>0.87</v>
      </c>
      <c r="N555" s="122">
        <v>286010</v>
      </c>
      <c r="O555" s="124"/>
      <c r="P555" s="125">
        <f t="shared" si="9"/>
        <v>626</v>
      </c>
      <c r="Q555" s="126" t="s">
        <v>485</v>
      </c>
    </row>
    <row r="556" s="2" customFormat="1" ht="15.75" customHeight="1" spans="1:17">
      <c r="A556" s="115" t="s">
        <v>1652</v>
      </c>
      <c r="B556" s="116"/>
      <c r="C556" s="156"/>
      <c r="D556" s="14" t="s">
        <v>1625</v>
      </c>
      <c r="E556" s="14">
        <v>10</v>
      </c>
      <c r="F556" s="14" t="s">
        <v>839</v>
      </c>
      <c r="G556" s="119">
        <v>42795</v>
      </c>
      <c r="H556" s="61" t="s">
        <v>840</v>
      </c>
      <c r="I556" s="120">
        <v>525</v>
      </c>
      <c r="J556" s="129"/>
      <c r="K556" s="129"/>
      <c r="L556" s="122">
        <v>328750</v>
      </c>
      <c r="M556" s="123">
        <v>0.87</v>
      </c>
      <c r="N556" s="122">
        <v>286010</v>
      </c>
      <c r="O556" s="124"/>
      <c r="P556" s="125">
        <f t="shared" si="9"/>
        <v>626</v>
      </c>
      <c r="Q556" s="126" t="s">
        <v>485</v>
      </c>
    </row>
    <row r="557" s="2" customFormat="1" ht="15.75" customHeight="1" spans="1:17">
      <c r="A557" s="115" t="s">
        <v>1653</v>
      </c>
      <c r="B557" s="116"/>
      <c r="C557" s="156"/>
      <c r="D557" s="14" t="s">
        <v>847</v>
      </c>
      <c r="E557" s="14">
        <v>1</v>
      </c>
      <c r="F557" s="14" t="s">
        <v>839</v>
      </c>
      <c r="G557" s="119">
        <v>42795</v>
      </c>
      <c r="H557" s="61" t="s">
        <v>840</v>
      </c>
      <c r="I557" s="120">
        <v>859</v>
      </c>
      <c r="J557" s="129"/>
      <c r="K557" s="129"/>
      <c r="L557" s="122">
        <v>537900</v>
      </c>
      <c r="M557" s="123">
        <v>0.87</v>
      </c>
      <c r="N557" s="122">
        <v>467970</v>
      </c>
      <c r="O557" s="124"/>
      <c r="P557" s="125">
        <f t="shared" si="9"/>
        <v>626</v>
      </c>
      <c r="Q557" s="126" t="s">
        <v>485</v>
      </c>
    </row>
    <row r="558" s="2" customFormat="1" ht="15.75" customHeight="1" spans="1:17">
      <c r="A558" s="115" t="s">
        <v>1654</v>
      </c>
      <c r="B558" s="116"/>
      <c r="C558" s="156"/>
      <c r="D558" s="14" t="s">
        <v>847</v>
      </c>
      <c r="E558" s="14">
        <v>2</v>
      </c>
      <c r="F558" s="14" t="s">
        <v>839</v>
      </c>
      <c r="G558" s="119">
        <v>42795</v>
      </c>
      <c r="H558" s="61" t="s">
        <v>840</v>
      </c>
      <c r="I558" s="120">
        <v>859</v>
      </c>
      <c r="J558" s="129"/>
      <c r="K558" s="129"/>
      <c r="L558" s="122">
        <v>537900</v>
      </c>
      <c r="M558" s="123">
        <v>0.87</v>
      </c>
      <c r="N558" s="122">
        <v>467970</v>
      </c>
      <c r="O558" s="124"/>
      <c r="P558" s="125">
        <f t="shared" si="9"/>
        <v>626</v>
      </c>
      <c r="Q558" s="126" t="s">
        <v>485</v>
      </c>
    </row>
    <row r="559" s="2" customFormat="1" ht="15.75" customHeight="1" spans="1:17">
      <c r="A559" s="115" t="s">
        <v>1655</v>
      </c>
      <c r="B559" s="116"/>
      <c r="C559" s="156"/>
      <c r="D559" s="14" t="s">
        <v>847</v>
      </c>
      <c r="E559" s="14">
        <v>3</v>
      </c>
      <c r="F559" s="14" t="s">
        <v>839</v>
      </c>
      <c r="G559" s="119">
        <v>42795</v>
      </c>
      <c r="H559" s="61" t="s">
        <v>840</v>
      </c>
      <c r="I559" s="120">
        <v>859</v>
      </c>
      <c r="J559" s="129"/>
      <c r="K559" s="129"/>
      <c r="L559" s="122">
        <v>537900</v>
      </c>
      <c r="M559" s="123">
        <v>0.87</v>
      </c>
      <c r="N559" s="122">
        <v>467970</v>
      </c>
      <c r="O559" s="124"/>
      <c r="P559" s="125">
        <f t="shared" si="9"/>
        <v>626</v>
      </c>
      <c r="Q559" s="126" t="s">
        <v>485</v>
      </c>
    </row>
    <row r="560" s="2" customFormat="1" ht="15.75" customHeight="1" spans="1:17">
      <c r="A560" s="115" t="s">
        <v>1656</v>
      </c>
      <c r="B560" s="116"/>
      <c r="C560" s="156"/>
      <c r="D560" s="14" t="s">
        <v>847</v>
      </c>
      <c r="E560" s="14">
        <v>4</v>
      </c>
      <c r="F560" s="14" t="s">
        <v>839</v>
      </c>
      <c r="G560" s="119">
        <v>42795</v>
      </c>
      <c r="H560" s="61" t="s">
        <v>840</v>
      </c>
      <c r="I560" s="120">
        <v>859</v>
      </c>
      <c r="J560" s="129"/>
      <c r="K560" s="129"/>
      <c r="L560" s="122">
        <v>537900</v>
      </c>
      <c r="M560" s="123">
        <v>0.87</v>
      </c>
      <c r="N560" s="122">
        <v>467970</v>
      </c>
      <c r="O560" s="124"/>
      <c r="P560" s="125">
        <f t="shared" si="9"/>
        <v>626</v>
      </c>
      <c r="Q560" s="126" t="s">
        <v>485</v>
      </c>
    </row>
    <row r="561" s="2" customFormat="1" ht="15.75" customHeight="1" spans="1:17">
      <c r="A561" s="115" t="s">
        <v>1657</v>
      </c>
      <c r="B561" s="116"/>
      <c r="C561" s="156"/>
      <c r="D561" s="14" t="s">
        <v>847</v>
      </c>
      <c r="E561" s="14">
        <v>5</v>
      </c>
      <c r="F561" s="14" t="s">
        <v>839</v>
      </c>
      <c r="G561" s="119">
        <v>42795</v>
      </c>
      <c r="H561" s="61" t="s">
        <v>840</v>
      </c>
      <c r="I561" s="120">
        <v>859</v>
      </c>
      <c r="J561" s="129"/>
      <c r="K561" s="129"/>
      <c r="L561" s="122">
        <v>537900</v>
      </c>
      <c r="M561" s="123">
        <v>0.87</v>
      </c>
      <c r="N561" s="122">
        <v>467970</v>
      </c>
      <c r="O561" s="124"/>
      <c r="P561" s="125">
        <f t="shared" si="9"/>
        <v>626</v>
      </c>
      <c r="Q561" s="126" t="s">
        <v>485</v>
      </c>
    </row>
    <row r="562" s="2" customFormat="1" ht="15.75" customHeight="1" spans="1:17">
      <c r="A562" s="115" t="s">
        <v>1658</v>
      </c>
      <c r="B562" s="116"/>
      <c r="C562" s="156"/>
      <c r="D562" s="14" t="s">
        <v>847</v>
      </c>
      <c r="E562" s="14">
        <v>6</v>
      </c>
      <c r="F562" s="14" t="s">
        <v>839</v>
      </c>
      <c r="G562" s="119">
        <v>42795</v>
      </c>
      <c r="H562" s="61" t="s">
        <v>840</v>
      </c>
      <c r="I562" s="120">
        <v>859</v>
      </c>
      <c r="J562" s="129"/>
      <c r="K562" s="129"/>
      <c r="L562" s="122">
        <v>537900</v>
      </c>
      <c r="M562" s="123">
        <v>0.87</v>
      </c>
      <c r="N562" s="122">
        <v>467970</v>
      </c>
      <c r="O562" s="124"/>
      <c r="P562" s="125">
        <f t="shared" si="9"/>
        <v>626</v>
      </c>
      <c r="Q562" s="126" t="s">
        <v>485</v>
      </c>
    </row>
    <row r="563" s="2" customFormat="1" ht="15.75" customHeight="1" spans="1:17">
      <c r="A563" s="115" t="s">
        <v>1659</v>
      </c>
      <c r="B563" s="116"/>
      <c r="C563" s="156"/>
      <c r="D563" s="14" t="s">
        <v>847</v>
      </c>
      <c r="E563" s="14">
        <v>7</v>
      </c>
      <c r="F563" s="14" t="s">
        <v>839</v>
      </c>
      <c r="G563" s="119">
        <v>42795</v>
      </c>
      <c r="H563" s="61" t="s">
        <v>840</v>
      </c>
      <c r="I563" s="120">
        <v>859</v>
      </c>
      <c r="J563" s="129"/>
      <c r="K563" s="129"/>
      <c r="L563" s="122">
        <v>537900</v>
      </c>
      <c r="M563" s="123">
        <v>0.87</v>
      </c>
      <c r="N563" s="122">
        <v>467970</v>
      </c>
      <c r="O563" s="124"/>
      <c r="P563" s="125">
        <f t="shared" si="9"/>
        <v>626</v>
      </c>
      <c r="Q563" s="126" t="s">
        <v>485</v>
      </c>
    </row>
    <row r="564" s="2" customFormat="1" ht="15.75" customHeight="1" spans="1:17">
      <c r="A564" s="115" t="s">
        <v>1660</v>
      </c>
      <c r="B564" s="116"/>
      <c r="C564" s="156"/>
      <c r="D564" s="14" t="s">
        <v>847</v>
      </c>
      <c r="E564" s="14">
        <v>8</v>
      </c>
      <c r="F564" s="14" t="s">
        <v>839</v>
      </c>
      <c r="G564" s="119">
        <v>42795</v>
      </c>
      <c r="H564" s="61" t="s">
        <v>840</v>
      </c>
      <c r="I564" s="120">
        <v>859</v>
      </c>
      <c r="J564" s="129"/>
      <c r="K564" s="129"/>
      <c r="L564" s="122">
        <v>537900</v>
      </c>
      <c r="M564" s="123">
        <v>0.87</v>
      </c>
      <c r="N564" s="122">
        <v>467970</v>
      </c>
      <c r="O564" s="124"/>
      <c r="P564" s="125">
        <f t="shared" si="9"/>
        <v>626</v>
      </c>
      <c r="Q564" s="126" t="s">
        <v>485</v>
      </c>
    </row>
    <row r="565" s="2" customFormat="1" ht="15.75" customHeight="1" spans="1:17">
      <c r="A565" s="115" t="s">
        <v>1661</v>
      </c>
      <c r="B565" s="116"/>
      <c r="C565" s="156"/>
      <c r="D565" s="14" t="s">
        <v>1625</v>
      </c>
      <c r="E565" s="14">
        <v>1</v>
      </c>
      <c r="F565" s="14" t="s">
        <v>839</v>
      </c>
      <c r="G565" s="119">
        <v>42795</v>
      </c>
      <c r="H565" s="61" t="s">
        <v>840</v>
      </c>
      <c r="I565" s="120">
        <v>1095</v>
      </c>
      <c r="J565" s="129"/>
      <c r="K565" s="129"/>
      <c r="L565" s="122">
        <v>685690</v>
      </c>
      <c r="M565" s="123">
        <v>0.87</v>
      </c>
      <c r="N565" s="122">
        <v>596550</v>
      </c>
      <c r="O565" s="124"/>
      <c r="P565" s="125">
        <f t="shared" si="9"/>
        <v>626</v>
      </c>
      <c r="Q565" s="126" t="s">
        <v>485</v>
      </c>
    </row>
    <row r="566" s="75" customFormat="1" ht="15.75" customHeight="1" spans="1:17">
      <c r="A566" s="115" t="s">
        <v>1662</v>
      </c>
      <c r="B566" s="116"/>
      <c r="C566" s="156"/>
      <c r="D566" s="14" t="s">
        <v>1625</v>
      </c>
      <c r="E566" s="14">
        <v>2</v>
      </c>
      <c r="F566" s="14" t="s">
        <v>839</v>
      </c>
      <c r="G566" s="119">
        <v>42795</v>
      </c>
      <c r="H566" s="61" t="s">
        <v>840</v>
      </c>
      <c r="I566" s="120">
        <v>1095</v>
      </c>
      <c r="J566" s="129"/>
      <c r="K566" s="129"/>
      <c r="L566" s="122">
        <v>685690</v>
      </c>
      <c r="M566" s="123">
        <v>0.87</v>
      </c>
      <c r="N566" s="122">
        <v>596550</v>
      </c>
      <c r="O566" s="124"/>
      <c r="P566" s="125">
        <f t="shared" si="9"/>
        <v>626</v>
      </c>
      <c r="Q566" s="126" t="s">
        <v>485</v>
      </c>
    </row>
    <row r="567" s="2" customFormat="1" ht="15.75" customHeight="1" spans="1:17">
      <c r="A567" s="115" t="s">
        <v>1663</v>
      </c>
      <c r="B567" s="116"/>
      <c r="C567" s="156"/>
      <c r="D567" s="14" t="s">
        <v>1625</v>
      </c>
      <c r="E567" s="14">
        <v>3</v>
      </c>
      <c r="F567" s="14" t="s">
        <v>839</v>
      </c>
      <c r="G567" s="119">
        <v>42795</v>
      </c>
      <c r="H567" s="61" t="s">
        <v>840</v>
      </c>
      <c r="I567" s="120">
        <v>1095</v>
      </c>
      <c r="J567" s="129"/>
      <c r="K567" s="129"/>
      <c r="L567" s="122">
        <v>685690</v>
      </c>
      <c r="M567" s="123">
        <v>0.87</v>
      </c>
      <c r="N567" s="122">
        <v>596550</v>
      </c>
      <c r="O567" s="124"/>
      <c r="P567" s="125">
        <f t="shared" si="9"/>
        <v>626</v>
      </c>
      <c r="Q567" s="126" t="s">
        <v>485</v>
      </c>
    </row>
    <row r="568" s="2" customFormat="1" ht="15.75" customHeight="1" spans="1:17">
      <c r="A568" s="115" t="s">
        <v>1664</v>
      </c>
      <c r="B568" s="116"/>
      <c r="C568" s="156"/>
      <c r="D568" s="14" t="s">
        <v>1625</v>
      </c>
      <c r="E568" s="14">
        <v>4</v>
      </c>
      <c r="F568" s="14" t="s">
        <v>839</v>
      </c>
      <c r="G568" s="119">
        <v>42795</v>
      </c>
      <c r="H568" s="61" t="s">
        <v>840</v>
      </c>
      <c r="I568" s="120">
        <v>1095</v>
      </c>
      <c r="J568" s="129"/>
      <c r="K568" s="129"/>
      <c r="L568" s="122">
        <v>685690</v>
      </c>
      <c r="M568" s="123">
        <v>0.87</v>
      </c>
      <c r="N568" s="122">
        <v>596550</v>
      </c>
      <c r="O568" s="124"/>
      <c r="P568" s="125">
        <f t="shared" si="9"/>
        <v>626</v>
      </c>
      <c r="Q568" s="126" t="s">
        <v>485</v>
      </c>
    </row>
    <row r="569" s="2" customFormat="1" ht="15.75" customHeight="1" spans="1:17">
      <c r="A569" s="115" t="s">
        <v>1665</v>
      </c>
      <c r="B569" s="116"/>
      <c r="C569" s="156"/>
      <c r="D569" s="14" t="s">
        <v>847</v>
      </c>
      <c r="E569" s="14">
        <v>1</v>
      </c>
      <c r="F569" s="14" t="s">
        <v>839</v>
      </c>
      <c r="G569" s="119">
        <v>42795</v>
      </c>
      <c r="H569" s="61" t="s">
        <v>840</v>
      </c>
      <c r="I569" s="120">
        <v>859</v>
      </c>
      <c r="J569" s="129"/>
      <c r="K569" s="129"/>
      <c r="L569" s="122">
        <v>537900</v>
      </c>
      <c r="M569" s="123">
        <v>0.87</v>
      </c>
      <c r="N569" s="122">
        <v>467970</v>
      </c>
      <c r="O569" s="124"/>
      <c r="P569" s="125">
        <f t="shared" si="9"/>
        <v>626</v>
      </c>
      <c r="Q569" s="126" t="s">
        <v>485</v>
      </c>
    </row>
    <row r="570" s="2" customFormat="1" ht="15.75" customHeight="1" spans="1:17">
      <c r="A570" s="115" t="s">
        <v>1666</v>
      </c>
      <c r="B570" s="116"/>
      <c r="C570" s="156"/>
      <c r="D570" s="14" t="s">
        <v>847</v>
      </c>
      <c r="E570" s="14">
        <v>2</v>
      </c>
      <c r="F570" s="14" t="s">
        <v>839</v>
      </c>
      <c r="G570" s="119">
        <v>42795</v>
      </c>
      <c r="H570" s="61" t="s">
        <v>840</v>
      </c>
      <c r="I570" s="120">
        <v>859</v>
      </c>
      <c r="J570" s="129"/>
      <c r="K570" s="129"/>
      <c r="L570" s="122">
        <v>537900</v>
      </c>
      <c r="M570" s="123">
        <v>0.87</v>
      </c>
      <c r="N570" s="122">
        <v>467970</v>
      </c>
      <c r="O570" s="124"/>
      <c r="P570" s="125">
        <f t="shared" si="9"/>
        <v>626</v>
      </c>
      <c r="Q570" s="126" t="s">
        <v>485</v>
      </c>
    </row>
    <row r="571" s="2" customFormat="1" ht="15.75" customHeight="1" spans="1:17">
      <c r="A571" s="115" t="s">
        <v>1667</v>
      </c>
      <c r="B571" s="116"/>
      <c r="C571" s="156"/>
      <c r="D571" s="14" t="s">
        <v>847</v>
      </c>
      <c r="E571" s="14">
        <v>3</v>
      </c>
      <c r="F571" s="14" t="s">
        <v>839</v>
      </c>
      <c r="G571" s="119">
        <v>42795</v>
      </c>
      <c r="H571" s="61" t="s">
        <v>840</v>
      </c>
      <c r="I571" s="120">
        <v>859</v>
      </c>
      <c r="J571" s="129"/>
      <c r="K571" s="129"/>
      <c r="L571" s="122">
        <v>537900</v>
      </c>
      <c r="M571" s="123">
        <v>0.87</v>
      </c>
      <c r="N571" s="122">
        <v>467970</v>
      </c>
      <c r="O571" s="124"/>
      <c r="P571" s="125">
        <f t="shared" si="9"/>
        <v>626</v>
      </c>
      <c r="Q571" s="126" t="s">
        <v>485</v>
      </c>
    </row>
    <row r="572" s="2" customFormat="1" ht="15.75" customHeight="1" spans="1:17">
      <c r="A572" s="115" t="s">
        <v>1668</v>
      </c>
      <c r="B572" s="116"/>
      <c r="C572" s="156"/>
      <c r="D572" s="14" t="s">
        <v>847</v>
      </c>
      <c r="E572" s="14">
        <v>4</v>
      </c>
      <c r="F572" s="14" t="s">
        <v>839</v>
      </c>
      <c r="G572" s="119">
        <v>42795</v>
      </c>
      <c r="H572" s="61" t="s">
        <v>840</v>
      </c>
      <c r="I572" s="120">
        <v>859</v>
      </c>
      <c r="J572" s="129"/>
      <c r="K572" s="129"/>
      <c r="L572" s="122">
        <v>537900</v>
      </c>
      <c r="M572" s="123">
        <v>0.87</v>
      </c>
      <c r="N572" s="122">
        <v>467970</v>
      </c>
      <c r="O572" s="124"/>
      <c r="P572" s="125">
        <f t="shared" si="9"/>
        <v>626</v>
      </c>
      <c r="Q572" s="126" t="s">
        <v>485</v>
      </c>
    </row>
    <row r="573" s="2" customFormat="1" ht="15.75" customHeight="1" spans="1:17">
      <c r="A573" s="115" t="s">
        <v>1669</v>
      </c>
      <c r="B573" s="116"/>
      <c r="C573" s="156"/>
      <c r="D573" s="14" t="s">
        <v>847</v>
      </c>
      <c r="E573" s="14">
        <v>5</v>
      </c>
      <c r="F573" s="14" t="s">
        <v>839</v>
      </c>
      <c r="G573" s="119">
        <v>42795</v>
      </c>
      <c r="H573" s="61" t="s">
        <v>840</v>
      </c>
      <c r="I573" s="120">
        <v>859</v>
      </c>
      <c r="J573" s="129"/>
      <c r="K573" s="129"/>
      <c r="L573" s="122">
        <v>537900</v>
      </c>
      <c r="M573" s="123">
        <v>0.87</v>
      </c>
      <c r="N573" s="122">
        <v>467970</v>
      </c>
      <c r="O573" s="124"/>
      <c r="P573" s="125">
        <f t="shared" si="9"/>
        <v>626</v>
      </c>
      <c r="Q573" s="126" t="s">
        <v>485</v>
      </c>
    </row>
    <row r="574" s="2" customFormat="1" ht="15.75" customHeight="1" spans="1:17">
      <c r="A574" s="115" t="s">
        <v>1670</v>
      </c>
      <c r="B574" s="116"/>
      <c r="C574" s="156"/>
      <c r="D574" s="14" t="s">
        <v>847</v>
      </c>
      <c r="E574" s="14">
        <v>6</v>
      </c>
      <c r="F574" s="14" t="s">
        <v>839</v>
      </c>
      <c r="G574" s="119">
        <v>42795</v>
      </c>
      <c r="H574" s="61" t="s">
        <v>840</v>
      </c>
      <c r="I574" s="120">
        <v>859</v>
      </c>
      <c r="J574" s="129"/>
      <c r="K574" s="129"/>
      <c r="L574" s="122">
        <v>537900</v>
      </c>
      <c r="M574" s="123">
        <v>0.87</v>
      </c>
      <c r="N574" s="122">
        <v>467970</v>
      </c>
      <c r="O574" s="124"/>
      <c r="P574" s="125">
        <f t="shared" si="9"/>
        <v>626</v>
      </c>
      <c r="Q574" s="126" t="s">
        <v>485</v>
      </c>
    </row>
    <row r="575" s="2" customFormat="1" ht="15.75" customHeight="1" spans="1:17">
      <c r="A575" s="115" t="s">
        <v>1671</v>
      </c>
      <c r="B575" s="116"/>
      <c r="C575" s="156"/>
      <c r="D575" s="14" t="s">
        <v>847</v>
      </c>
      <c r="E575" s="14">
        <v>7</v>
      </c>
      <c r="F575" s="14" t="s">
        <v>839</v>
      </c>
      <c r="G575" s="119">
        <v>42795</v>
      </c>
      <c r="H575" s="61" t="s">
        <v>840</v>
      </c>
      <c r="I575" s="120">
        <v>859</v>
      </c>
      <c r="J575" s="129"/>
      <c r="K575" s="129"/>
      <c r="L575" s="122">
        <v>537900</v>
      </c>
      <c r="M575" s="123">
        <v>0.87</v>
      </c>
      <c r="N575" s="122">
        <v>467970</v>
      </c>
      <c r="O575" s="124"/>
      <c r="P575" s="125">
        <f t="shared" si="9"/>
        <v>626</v>
      </c>
      <c r="Q575" s="126" t="s">
        <v>485</v>
      </c>
    </row>
    <row r="576" s="2" customFormat="1" ht="15.75" customHeight="1" spans="1:17">
      <c r="A576" s="115" t="s">
        <v>1672</v>
      </c>
      <c r="B576" s="116"/>
      <c r="C576" s="156"/>
      <c r="D576" s="14" t="s">
        <v>847</v>
      </c>
      <c r="E576" s="14">
        <v>8</v>
      </c>
      <c r="F576" s="14" t="s">
        <v>839</v>
      </c>
      <c r="G576" s="119">
        <v>42795</v>
      </c>
      <c r="H576" s="61" t="s">
        <v>840</v>
      </c>
      <c r="I576" s="120">
        <v>859</v>
      </c>
      <c r="J576" s="129"/>
      <c r="K576" s="129"/>
      <c r="L576" s="122">
        <v>537900</v>
      </c>
      <c r="M576" s="123">
        <v>0.87</v>
      </c>
      <c r="N576" s="122">
        <v>467970</v>
      </c>
      <c r="O576" s="124"/>
      <c r="P576" s="125">
        <f t="shared" si="9"/>
        <v>626</v>
      </c>
      <c r="Q576" s="126" t="s">
        <v>485</v>
      </c>
    </row>
    <row r="577" s="2" customFormat="1" ht="15.75" customHeight="1" spans="1:17">
      <c r="A577" s="115" t="s">
        <v>1673</v>
      </c>
      <c r="B577" s="116"/>
      <c r="C577" s="156"/>
      <c r="D577" s="14" t="s">
        <v>847</v>
      </c>
      <c r="E577" s="14">
        <v>9</v>
      </c>
      <c r="F577" s="14" t="s">
        <v>839</v>
      </c>
      <c r="G577" s="119">
        <v>42795</v>
      </c>
      <c r="H577" s="61" t="s">
        <v>840</v>
      </c>
      <c r="I577" s="120">
        <v>859</v>
      </c>
      <c r="J577" s="129"/>
      <c r="K577" s="129"/>
      <c r="L577" s="122">
        <v>537900</v>
      </c>
      <c r="M577" s="123">
        <v>0.87</v>
      </c>
      <c r="N577" s="122">
        <v>467970</v>
      </c>
      <c r="O577" s="124"/>
      <c r="P577" s="125">
        <f t="shared" si="9"/>
        <v>626</v>
      </c>
      <c r="Q577" s="126" t="s">
        <v>485</v>
      </c>
    </row>
    <row r="578" s="2" customFormat="1" ht="15.75" customHeight="1" spans="1:17">
      <c r="A578" s="115" t="s">
        <v>1674</v>
      </c>
      <c r="B578" s="116"/>
      <c r="C578" s="156"/>
      <c r="D578" s="14" t="s">
        <v>847</v>
      </c>
      <c r="E578" s="14">
        <v>10</v>
      </c>
      <c r="F578" s="14" t="s">
        <v>839</v>
      </c>
      <c r="G578" s="119">
        <v>42795</v>
      </c>
      <c r="H578" s="61" t="s">
        <v>840</v>
      </c>
      <c r="I578" s="120">
        <v>859</v>
      </c>
      <c r="J578" s="129"/>
      <c r="K578" s="129"/>
      <c r="L578" s="122">
        <v>537900</v>
      </c>
      <c r="M578" s="123">
        <v>0.87</v>
      </c>
      <c r="N578" s="122">
        <v>467970</v>
      </c>
      <c r="O578" s="124"/>
      <c r="P578" s="125">
        <f t="shared" si="9"/>
        <v>626</v>
      </c>
      <c r="Q578" s="126" t="s">
        <v>485</v>
      </c>
    </row>
    <row r="579" s="2" customFormat="1" ht="15.75" customHeight="1" spans="1:17">
      <c r="A579" s="115" t="s">
        <v>1675</v>
      </c>
      <c r="B579" s="116"/>
      <c r="C579" s="156"/>
      <c r="D579" s="14" t="s">
        <v>1625</v>
      </c>
      <c r="E579" s="14">
        <v>1</v>
      </c>
      <c r="F579" s="14" t="s">
        <v>839</v>
      </c>
      <c r="G579" s="119">
        <v>42795</v>
      </c>
      <c r="H579" s="61" t="s">
        <v>840</v>
      </c>
      <c r="I579" s="120">
        <v>252</v>
      </c>
      <c r="J579" s="129"/>
      <c r="K579" s="129"/>
      <c r="L579" s="122">
        <v>157800</v>
      </c>
      <c r="M579" s="123">
        <v>0.87</v>
      </c>
      <c r="N579" s="122">
        <v>137290</v>
      </c>
      <c r="O579" s="124"/>
      <c r="P579" s="125">
        <f t="shared" si="9"/>
        <v>626</v>
      </c>
      <c r="Q579" s="126" t="s">
        <v>485</v>
      </c>
    </row>
    <row r="580" s="2" customFormat="1" ht="15.75" customHeight="1" spans="1:17">
      <c r="A580" s="115" t="s">
        <v>1676</v>
      </c>
      <c r="B580" s="116"/>
      <c r="C580" s="156"/>
      <c r="D580" s="14" t="s">
        <v>1625</v>
      </c>
      <c r="E580" s="14">
        <v>2</v>
      </c>
      <c r="F580" s="14" t="s">
        <v>839</v>
      </c>
      <c r="G580" s="119">
        <v>42795</v>
      </c>
      <c r="H580" s="61" t="s">
        <v>840</v>
      </c>
      <c r="I580" s="120">
        <v>252</v>
      </c>
      <c r="J580" s="129"/>
      <c r="K580" s="129"/>
      <c r="L580" s="122">
        <v>157800</v>
      </c>
      <c r="M580" s="123">
        <v>0.87</v>
      </c>
      <c r="N580" s="122">
        <v>137290</v>
      </c>
      <c r="O580" s="124"/>
      <c r="P580" s="125">
        <f t="shared" si="9"/>
        <v>626</v>
      </c>
      <c r="Q580" s="126" t="s">
        <v>485</v>
      </c>
    </row>
    <row r="581" s="75" customFormat="1" ht="15.75" customHeight="1" spans="1:17">
      <c r="A581" s="115" t="s">
        <v>1677</v>
      </c>
      <c r="B581" s="116"/>
      <c r="C581" s="156"/>
      <c r="D581" s="14" t="s">
        <v>1625</v>
      </c>
      <c r="E581" s="14">
        <v>3</v>
      </c>
      <c r="F581" s="14" t="s">
        <v>839</v>
      </c>
      <c r="G581" s="119">
        <v>42795</v>
      </c>
      <c r="H581" s="61" t="s">
        <v>840</v>
      </c>
      <c r="I581" s="120">
        <v>252</v>
      </c>
      <c r="J581" s="129"/>
      <c r="K581" s="129"/>
      <c r="L581" s="122">
        <v>157800</v>
      </c>
      <c r="M581" s="123">
        <v>0.87</v>
      </c>
      <c r="N581" s="122">
        <v>137290</v>
      </c>
      <c r="O581" s="124"/>
      <c r="P581" s="125">
        <f t="shared" si="9"/>
        <v>626</v>
      </c>
      <c r="Q581" s="126" t="s">
        <v>485</v>
      </c>
    </row>
    <row r="582" s="2" customFormat="1" ht="15.75" customHeight="1" spans="1:17">
      <c r="A582" s="115" t="s">
        <v>1678</v>
      </c>
      <c r="B582" s="116"/>
      <c r="C582" s="156"/>
      <c r="D582" s="14" t="s">
        <v>1625</v>
      </c>
      <c r="E582" s="14">
        <v>4</v>
      </c>
      <c r="F582" s="14" t="s">
        <v>839</v>
      </c>
      <c r="G582" s="119">
        <v>42795</v>
      </c>
      <c r="H582" s="61" t="s">
        <v>840</v>
      </c>
      <c r="I582" s="120">
        <v>252</v>
      </c>
      <c r="J582" s="129"/>
      <c r="K582" s="129"/>
      <c r="L582" s="122">
        <v>157800</v>
      </c>
      <c r="M582" s="123">
        <v>0.87</v>
      </c>
      <c r="N582" s="122">
        <v>137290</v>
      </c>
      <c r="O582" s="124"/>
      <c r="P582" s="125">
        <f t="shared" si="9"/>
        <v>626</v>
      </c>
      <c r="Q582" s="126" t="s">
        <v>485</v>
      </c>
    </row>
    <row r="583" s="2" customFormat="1" ht="15.75" customHeight="1" spans="1:17">
      <c r="A583" s="115" t="s">
        <v>1679</v>
      </c>
      <c r="B583" s="116"/>
      <c r="C583" s="156"/>
      <c r="D583" s="14" t="s">
        <v>1625</v>
      </c>
      <c r="E583" s="14">
        <v>5</v>
      </c>
      <c r="F583" s="14" t="s">
        <v>839</v>
      </c>
      <c r="G583" s="119">
        <v>42795</v>
      </c>
      <c r="H583" s="61" t="s">
        <v>840</v>
      </c>
      <c r="I583" s="120">
        <v>252</v>
      </c>
      <c r="J583" s="129"/>
      <c r="K583" s="129"/>
      <c r="L583" s="122">
        <v>157800</v>
      </c>
      <c r="M583" s="123">
        <v>0.87</v>
      </c>
      <c r="N583" s="122">
        <v>137290</v>
      </c>
      <c r="O583" s="124"/>
      <c r="P583" s="125">
        <f t="shared" si="9"/>
        <v>626</v>
      </c>
      <c r="Q583" s="126" t="s">
        <v>485</v>
      </c>
    </row>
    <row r="584" s="2" customFormat="1" ht="15.75" customHeight="1" spans="1:17">
      <c r="A584" s="115" t="s">
        <v>1680</v>
      </c>
      <c r="B584" s="116"/>
      <c r="C584" s="156"/>
      <c r="D584" s="14" t="s">
        <v>847</v>
      </c>
      <c r="E584" s="14">
        <v>1</v>
      </c>
      <c r="F584" s="14" t="s">
        <v>839</v>
      </c>
      <c r="G584" s="119">
        <v>42795</v>
      </c>
      <c r="H584" s="61" t="s">
        <v>840</v>
      </c>
      <c r="I584" s="120">
        <v>359</v>
      </c>
      <c r="J584" s="129"/>
      <c r="K584" s="129"/>
      <c r="L584" s="122">
        <v>224810</v>
      </c>
      <c r="M584" s="123">
        <v>0.87</v>
      </c>
      <c r="N584" s="122">
        <v>195580</v>
      </c>
      <c r="O584" s="124"/>
      <c r="P584" s="125">
        <f t="shared" si="9"/>
        <v>626</v>
      </c>
      <c r="Q584" s="126" t="s">
        <v>485</v>
      </c>
    </row>
    <row r="585" s="2" customFormat="1" ht="15.75" customHeight="1" spans="1:17">
      <c r="A585" s="115" t="s">
        <v>1681</v>
      </c>
      <c r="B585" s="116"/>
      <c r="C585" s="156"/>
      <c r="D585" s="14" t="s">
        <v>847</v>
      </c>
      <c r="E585" s="14">
        <v>2</v>
      </c>
      <c r="F585" s="14" t="s">
        <v>839</v>
      </c>
      <c r="G585" s="119">
        <v>42795</v>
      </c>
      <c r="H585" s="61" t="s">
        <v>840</v>
      </c>
      <c r="I585" s="120">
        <v>359</v>
      </c>
      <c r="J585" s="129"/>
      <c r="K585" s="129"/>
      <c r="L585" s="122">
        <v>224810</v>
      </c>
      <c r="M585" s="123">
        <v>0.87</v>
      </c>
      <c r="N585" s="122">
        <v>195580</v>
      </c>
      <c r="O585" s="124"/>
      <c r="P585" s="125">
        <f t="shared" si="9"/>
        <v>626</v>
      </c>
      <c r="Q585" s="126" t="s">
        <v>485</v>
      </c>
    </row>
    <row r="586" s="2" customFormat="1" ht="15.75" customHeight="1" spans="1:17">
      <c r="A586" s="115" t="s">
        <v>1682</v>
      </c>
      <c r="B586" s="116"/>
      <c r="C586" s="156"/>
      <c r="D586" s="14" t="s">
        <v>847</v>
      </c>
      <c r="E586" s="14">
        <v>3</v>
      </c>
      <c r="F586" s="14" t="s">
        <v>839</v>
      </c>
      <c r="G586" s="119">
        <v>42795</v>
      </c>
      <c r="H586" s="61" t="s">
        <v>840</v>
      </c>
      <c r="I586" s="120">
        <v>359</v>
      </c>
      <c r="J586" s="129"/>
      <c r="K586" s="129"/>
      <c r="L586" s="122">
        <v>224810</v>
      </c>
      <c r="M586" s="123">
        <v>0.87</v>
      </c>
      <c r="N586" s="122">
        <v>195580</v>
      </c>
      <c r="O586" s="124"/>
      <c r="P586" s="125">
        <f t="shared" si="9"/>
        <v>626</v>
      </c>
      <c r="Q586" s="126" t="s">
        <v>485</v>
      </c>
    </row>
    <row r="587" s="2" customFormat="1" ht="15.75" customHeight="1" spans="1:17">
      <c r="A587" s="115" t="s">
        <v>1683</v>
      </c>
      <c r="B587" s="116"/>
      <c r="C587" s="156"/>
      <c r="D587" s="14" t="s">
        <v>847</v>
      </c>
      <c r="E587" s="14">
        <v>4</v>
      </c>
      <c r="F587" s="14" t="s">
        <v>839</v>
      </c>
      <c r="G587" s="119">
        <v>42795</v>
      </c>
      <c r="H587" s="61" t="s">
        <v>840</v>
      </c>
      <c r="I587" s="120">
        <v>359</v>
      </c>
      <c r="J587" s="129"/>
      <c r="K587" s="129"/>
      <c r="L587" s="122">
        <v>224810</v>
      </c>
      <c r="M587" s="123">
        <v>0.87</v>
      </c>
      <c r="N587" s="122">
        <v>195580</v>
      </c>
      <c r="O587" s="124"/>
      <c r="P587" s="125">
        <f t="shared" si="9"/>
        <v>626</v>
      </c>
      <c r="Q587" s="126" t="s">
        <v>485</v>
      </c>
    </row>
    <row r="588" s="2" customFormat="1" ht="15.75" customHeight="1" spans="1:17">
      <c r="A588" s="115" t="s">
        <v>1684</v>
      </c>
      <c r="B588" s="116"/>
      <c r="C588" s="156"/>
      <c r="D588" s="14" t="s">
        <v>1229</v>
      </c>
      <c r="E588" s="14">
        <v>1</v>
      </c>
      <c r="F588" s="14" t="s">
        <v>839</v>
      </c>
      <c r="G588" s="119">
        <v>42795</v>
      </c>
      <c r="H588" s="61" t="s">
        <v>840</v>
      </c>
      <c r="I588" s="120">
        <v>310</v>
      </c>
      <c r="J588" s="129"/>
      <c r="K588" s="129"/>
      <c r="L588" s="122">
        <v>194120</v>
      </c>
      <c r="M588" s="123">
        <v>0.87</v>
      </c>
      <c r="N588" s="122">
        <v>168880</v>
      </c>
      <c r="O588" s="124"/>
      <c r="P588" s="125">
        <f t="shared" si="9"/>
        <v>626</v>
      </c>
      <c r="Q588" s="126" t="s">
        <v>485</v>
      </c>
    </row>
    <row r="589" s="2" customFormat="1" ht="15.75" customHeight="1" spans="1:17">
      <c r="A589" s="115" t="s">
        <v>1685</v>
      </c>
      <c r="B589" s="116"/>
      <c r="C589" s="156"/>
      <c r="D589" s="14" t="s">
        <v>1229</v>
      </c>
      <c r="E589" s="14">
        <v>2</v>
      </c>
      <c r="F589" s="14" t="s">
        <v>839</v>
      </c>
      <c r="G589" s="119">
        <v>42795</v>
      </c>
      <c r="H589" s="61" t="s">
        <v>840</v>
      </c>
      <c r="I589" s="120">
        <v>310</v>
      </c>
      <c r="J589" s="129"/>
      <c r="K589" s="129"/>
      <c r="L589" s="122">
        <v>194120</v>
      </c>
      <c r="M589" s="123">
        <v>0.87</v>
      </c>
      <c r="N589" s="122">
        <v>168880</v>
      </c>
      <c r="O589" s="124"/>
      <c r="P589" s="125">
        <f t="shared" si="9"/>
        <v>626</v>
      </c>
      <c r="Q589" s="126" t="s">
        <v>485</v>
      </c>
    </row>
    <row r="590" s="3" customFormat="1" ht="15.75" customHeight="1" spans="1:17">
      <c r="A590" s="115" t="s">
        <v>1686</v>
      </c>
      <c r="B590" s="116"/>
      <c r="C590" s="156"/>
      <c r="D590" s="14" t="s">
        <v>1687</v>
      </c>
      <c r="E590" s="14">
        <v>1</v>
      </c>
      <c r="F590" s="14" t="s">
        <v>839</v>
      </c>
      <c r="G590" s="119">
        <v>42795</v>
      </c>
      <c r="H590" s="61" t="s">
        <v>840</v>
      </c>
      <c r="I590" s="120">
        <v>428</v>
      </c>
      <c r="J590" s="129"/>
      <c r="K590" s="129"/>
      <c r="L590" s="122">
        <v>268010</v>
      </c>
      <c r="M590" s="123">
        <v>0.87</v>
      </c>
      <c r="N590" s="122">
        <v>233170</v>
      </c>
      <c r="O590" s="124"/>
      <c r="P590" s="125">
        <f t="shared" si="9"/>
        <v>626</v>
      </c>
      <c r="Q590" s="126" t="s">
        <v>485</v>
      </c>
    </row>
    <row r="591" s="3" customFormat="1" ht="15.75" customHeight="1" spans="1:17">
      <c r="A591" s="115" t="s">
        <v>1688</v>
      </c>
      <c r="B591" s="116"/>
      <c r="C591" s="156"/>
      <c r="D591" s="14" t="s">
        <v>1687</v>
      </c>
      <c r="E591" s="14">
        <v>2</v>
      </c>
      <c r="F591" s="14" t="s">
        <v>839</v>
      </c>
      <c r="G591" s="119">
        <v>42795</v>
      </c>
      <c r="H591" s="61" t="s">
        <v>840</v>
      </c>
      <c r="I591" s="120">
        <v>428</v>
      </c>
      <c r="J591" s="129"/>
      <c r="K591" s="129"/>
      <c r="L591" s="122">
        <v>268010</v>
      </c>
      <c r="M591" s="123">
        <v>0.87</v>
      </c>
      <c r="N591" s="122">
        <v>233170</v>
      </c>
      <c r="O591" s="124"/>
      <c r="P591" s="125">
        <f t="shared" si="9"/>
        <v>626</v>
      </c>
      <c r="Q591" s="126" t="s">
        <v>485</v>
      </c>
    </row>
    <row r="592" s="3" customFormat="1" ht="15.75" customHeight="1" spans="1:17">
      <c r="A592" s="115" t="s">
        <v>1689</v>
      </c>
      <c r="B592" s="116"/>
      <c r="C592" s="156"/>
      <c r="D592" s="14" t="s">
        <v>1687</v>
      </c>
      <c r="E592" s="14">
        <v>3</v>
      </c>
      <c r="F592" s="14" t="s">
        <v>839</v>
      </c>
      <c r="G592" s="119">
        <v>42795</v>
      </c>
      <c r="H592" s="61" t="s">
        <v>840</v>
      </c>
      <c r="I592" s="120">
        <v>428</v>
      </c>
      <c r="J592" s="129"/>
      <c r="K592" s="129"/>
      <c r="L592" s="122">
        <v>268010</v>
      </c>
      <c r="M592" s="123">
        <v>0.87</v>
      </c>
      <c r="N592" s="122">
        <v>233170</v>
      </c>
      <c r="O592" s="124"/>
      <c r="P592" s="125">
        <f t="shared" si="9"/>
        <v>626</v>
      </c>
      <c r="Q592" s="126" t="s">
        <v>485</v>
      </c>
    </row>
    <row r="593" s="3" customFormat="1" ht="15.75" customHeight="1" spans="1:17">
      <c r="A593" s="115" t="s">
        <v>1690</v>
      </c>
      <c r="B593" s="116"/>
      <c r="C593" s="156"/>
      <c r="D593" s="14" t="s">
        <v>1687</v>
      </c>
      <c r="E593" s="14">
        <v>4</v>
      </c>
      <c r="F593" s="14" t="s">
        <v>839</v>
      </c>
      <c r="G593" s="119">
        <v>42795</v>
      </c>
      <c r="H593" s="61" t="s">
        <v>840</v>
      </c>
      <c r="I593" s="166">
        <v>428</v>
      </c>
      <c r="J593" s="129"/>
      <c r="K593" s="129"/>
      <c r="L593" s="122">
        <v>268010</v>
      </c>
      <c r="M593" s="123">
        <v>0.87</v>
      </c>
      <c r="N593" s="122">
        <v>233170</v>
      </c>
      <c r="O593" s="124"/>
      <c r="P593" s="125">
        <f t="shared" ref="P593:P597" si="10">L593/I593</f>
        <v>626</v>
      </c>
      <c r="Q593" s="126" t="s">
        <v>485</v>
      </c>
    </row>
    <row r="594" s="3" customFormat="1" ht="15.75" customHeight="1" spans="1:17">
      <c r="A594" s="115" t="s">
        <v>1691</v>
      </c>
      <c r="B594" s="116"/>
      <c r="C594" s="156"/>
      <c r="D594" s="14" t="s">
        <v>1687</v>
      </c>
      <c r="E594" s="14">
        <v>5</v>
      </c>
      <c r="F594" s="14" t="s">
        <v>839</v>
      </c>
      <c r="G594" s="119">
        <v>42795</v>
      </c>
      <c r="H594" s="61" t="s">
        <v>840</v>
      </c>
      <c r="I594" s="166">
        <v>428</v>
      </c>
      <c r="J594" s="129"/>
      <c r="K594" s="129"/>
      <c r="L594" s="122">
        <v>268010</v>
      </c>
      <c r="M594" s="123">
        <v>0.87</v>
      </c>
      <c r="N594" s="122">
        <v>233170</v>
      </c>
      <c r="O594" s="124"/>
      <c r="P594" s="125">
        <f t="shared" si="10"/>
        <v>626</v>
      </c>
      <c r="Q594" s="126" t="s">
        <v>485</v>
      </c>
    </row>
    <row r="595" s="3" customFormat="1" ht="15.75" customHeight="1" spans="1:17">
      <c r="A595" s="115" t="s">
        <v>1692</v>
      </c>
      <c r="B595" s="116"/>
      <c r="C595" s="156"/>
      <c r="D595" s="14" t="s">
        <v>1687</v>
      </c>
      <c r="E595" s="14">
        <v>6</v>
      </c>
      <c r="F595" s="14" t="s">
        <v>839</v>
      </c>
      <c r="G595" s="119">
        <v>42795</v>
      </c>
      <c r="H595" s="61" t="s">
        <v>840</v>
      </c>
      <c r="I595" s="166">
        <v>428</v>
      </c>
      <c r="J595" s="129"/>
      <c r="K595" s="129"/>
      <c r="L595" s="122">
        <v>268010</v>
      </c>
      <c r="M595" s="123">
        <v>0.87</v>
      </c>
      <c r="N595" s="122">
        <v>233170</v>
      </c>
      <c r="O595" s="124"/>
      <c r="P595" s="125">
        <f t="shared" si="10"/>
        <v>626</v>
      </c>
      <c r="Q595" s="126" t="s">
        <v>485</v>
      </c>
    </row>
    <row r="596" s="2" customFormat="1" ht="15.75" customHeight="1" spans="1:17">
      <c r="A596" s="115" t="s">
        <v>1693</v>
      </c>
      <c r="B596" s="116"/>
      <c r="C596" s="156"/>
      <c r="D596" s="14" t="s">
        <v>1687</v>
      </c>
      <c r="E596" s="14">
        <v>7</v>
      </c>
      <c r="F596" s="14" t="s">
        <v>839</v>
      </c>
      <c r="G596" s="119">
        <v>42795</v>
      </c>
      <c r="H596" s="61" t="s">
        <v>840</v>
      </c>
      <c r="I596" s="166">
        <v>428</v>
      </c>
      <c r="J596" s="129"/>
      <c r="K596" s="129"/>
      <c r="L596" s="122">
        <v>268010</v>
      </c>
      <c r="M596" s="123">
        <v>0.87</v>
      </c>
      <c r="N596" s="122">
        <v>233170</v>
      </c>
      <c r="O596" s="124"/>
      <c r="P596" s="125">
        <f t="shared" si="10"/>
        <v>626</v>
      </c>
      <c r="Q596" s="126" t="s">
        <v>485</v>
      </c>
    </row>
    <row r="597" s="2" customFormat="1" ht="15.75" customHeight="1" spans="1:17">
      <c r="A597" s="115" t="s">
        <v>1694</v>
      </c>
      <c r="B597" s="116"/>
      <c r="C597" s="156"/>
      <c r="D597" s="14" t="s">
        <v>1687</v>
      </c>
      <c r="E597" s="14">
        <v>8</v>
      </c>
      <c r="F597" s="14" t="s">
        <v>839</v>
      </c>
      <c r="G597" s="119">
        <v>42795</v>
      </c>
      <c r="H597" s="61" t="s">
        <v>840</v>
      </c>
      <c r="I597" s="166">
        <v>428</v>
      </c>
      <c r="J597" s="129"/>
      <c r="K597" s="129"/>
      <c r="L597" s="122">
        <v>268010</v>
      </c>
      <c r="M597" s="123">
        <v>0.87</v>
      </c>
      <c r="N597" s="122">
        <v>233170</v>
      </c>
      <c r="O597" s="124"/>
      <c r="P597" s="125">
        <f t="shared" si="10"/>
        <v>626</v>
      </c>
      <c r="Q597" s="126" t="s">
        <v>485</v>
      </c>
    </row>
    <row r="598" ht="15.75" customHeight="1" spans="1:17">
      <c r="A598" s="115" t="s">
        <v>1695</v>
      </c>
      <c r="B598" s="112"/>
      <c r="C598" s="156"/>
      <c r="D598" s="108" t="s">
        <v>943</v>
      </c>
      <c r="E598" s="108"/>
      <c r="F598" s="132"/>
      <c r="G598" s="119">
        <v>41306</v>
      </c>
      <c r="H598" s="133" t="s">
        <v>941</v>
      </c>
      <c r="I598" s="134">
        <v>1</v>
      </c>
      <c r="J598" s="135">
        <v>30000</v>
      </c>
      <c r="K598" s="136">
        <v>22043.75</v>
      </c>
      <c r="L598" s="137">
        <v>40750</v>
      </c>
      <c r="M598" s="138">
        <v>0.7</v>
      </c>
      <c r="N598" s="139">
        <v>28530</v>
      </c>
      <c r="O598" s="140"/>
      <c r="P598" s="141"/>
      <c r="Q598" s="142" t="s">
        <v>1696</v>
      </c>
    </row>
    <row r="599" ht="15.75" customHeight="1" spans="1:17">
      <c r="A599" s="115" t="s">
        <v>1697</v>
      </c>
      <c r="B599" s="112"/>
      <c r="C599" s="156"/>
      <c r="D599" s="108" t="s">
        <v>945</v>
      </c>
      <c r="E599" s="108"/>
      <c r="F599" s="132"/>
      <c r="G599" s="119">
        <v>41365</v>
      </c>
      <c r="H599" s="133" t="s">
        <v>941</v>
      </c>
      <c r="I599" s="134">
        <v>3</v>
      </c>
      <c r="J599" s="135">
        <v>13372</v>
      </c>
      <c r="K599" s="136">
        <v>9931.55</v>
      </c>
      <c r="L599" s="137">
        <v>18160</v>
      </c>
      <c r="M599" s="138">
        <v>0.7</v>
      </c>
      <c r="N599" s="139">
        <v>12710</v>
      </c>
      <c r="O599" s="140"/>
      <c r="P599" s="141"/>
      <c r="Q599" s="142" t="s">
        <v>1696</v>
      </c>
    </row>
    <row r="600" ht="15.75" customHeight="1" spans="1:17">
      <c r="A600" s="115" t="s">
        <v>1698</v>
      </c>
      <c r="B600" s="112"/>
      <c r="C600" s="156"/>
      <c r="D600" s="108" t="s">
        <v>1699</v>
      </c>
      <c r="E600" s="108"/>
      <c r="F600" s="132"/>
      <c r="G600" s="119">
        <v>42036</v>
      </c>
      <c r="H600" s="133" t="s">
        <v>941</v>
      </c>
      <c r="I600" s="134">
        <v>2</v>
      </c>
      <c r="J600" s="135">
        <v>360052.75</v>
      </c>
      <c r="K600" s="136">
        <v>298768.72</v>
      </c>
      <c r="L600" s="137">
        <v>444220</v>
      </c>
      <c r="M600" s="138">
        <v>0.8</v>
      </c>
      <c r="N600" s="139">
        <v>355380</v>
      </c>
      <c r="O600" s="140"/>
      <c r="P600" s="141"/>
      <c r="Q600" s="142" t="s">
        <v>1696</v>
      </c>
    </row>
    <row r="601" ht="15.75" customHeight="1" spans="1:17">
      <c r="A601" s="115" t="s">
        <v>1700</v>
      </c>
      <c r="B601" s="112"/>
      <c r="C601" s="156"/>
      <c r="D601" s="108" t="s">
        <v>1701</v>
      </c>
      <c r="E601" s="108"/>
      <c r="F601" s="132"/>
      <c r="G601" s="119">
        <v>42309</v>
      </c>
      <c r="H601" s="133" t="s">
        <v>941</v>
      </c>
      <c r="I601" s="134">
        <v>1</v>
      </c>
      <c r="J601" s="135">
        <v>58179.5</v>
      </c>
      <c r="K601" s="136">
        <v>50349.64</v>
      </c>
      <c r="L601" s="137">
        <v>71780</v>
      </c>
      <c r="M601" s="138">
        <v>0.83</v>
      </c>
      <c r="N601" s="139">
        <v>59580</v>
      </c>
      <c r="O601" s="140"/>
      <c r="P601" s="141"/>
      <c r="Q601" s="142" t="s">
        <v>1696</v>
      </c>
    </row>
    <row r="602" ht="15.75" customHeight="1" spans="1:17">
      <c r="A602" s="115" t="s">
        <v>1702</v>
      </c>
      <c r="B602" s="112"/>
      <c r="C602" s="156"/>
      <c r="D602" s="108" t="s">
        <v>1703</v>
      </c>
      <c r="E602" s="108"/>
      <c r="F602" s="132"/>
      <c r="G602" s="119">
        <v>42461</v>
      </c>
      <c r="H602" s="133" t="s">
        <v>941</v>
      </c>
      <c r="I602" s="134">
        <v>1</v>
      </c>
      <c r="J602" s="135">
        <v>13800</v>
      </c>
      <c r="K602" s="136">
        <v>12215.73</v>
      </c>
      <c r="L602" s="137">
        <v>17030</v>
      </c>
      <c r="M602" s="138">
        <v>0.81</v>
      </c>
      <c r="N602" s="139">
        <v>13790</v>
      </c>
      <c r="O602" s="140"/>
      <c r="P602" s="141"/>
      <c r="Q602" s="142" t="s">
        <v>1696</v>
      </c>
    </row>
    <row r="603" ht="15.75" customHeight="1" spans="1:17">
      <c r="A603" s="115" t="s">
        <v>1704</v>
      </c>
      <c r="B603" s="112"/>
      <c r="C603" s="156"/>
      <c r="D603" s="108" t="s">
        <v>1705</v>
      </c>
      <c r="E603" s="108"/>
      <c r="F603" s="132"/>
      <c r="G603" s="119">
        <v>42461</v>
      </c>
      <c r="H603" s="133" t="s">
        <v>941</v>
      </c>
      <c r="I603" s="134">
        <v>1</v>
      </c>
      <c r="J603" s="135">
        <v>61500</v>
      </c>
      <c r="K603" s="136">
        <v>54440.24</v>
      </c>
      <c r="L603" s="137">
        <v>75880</v>
      </c>
      <c r="M603" s="138">
        <v>0.85</v>
      </c>
      <c r="N603" s="139">
        <v>64500</v>
      </c>
      <c r="O603" s="140"/>
      <c r="P603" s="141"/>
      <c r="Q603" s="142" t="s">
        <v>1696</v>
      </c>
    </row>
    <row r="604" ht="15.75" customHeight="1" spans="1:17">
      <c r="A604" s="115" t="s">
        <v>1706</v>
      </c>
      <c r="B604" s="112"/>
      <c r="C604" s="156"/>
      <c r="D604" s="108" t="s">
        <v>1270</v>
      </c>
      <c r="E604" s="108"/>
      <c r="F604" s="132"/>
      <c r="G604" s="119">
        <v>43185</v>
      </c>
      <c r="H604" s="133" t="s">
        <v>941</v>
      </c>
      <c r="I604" s="134">
        <v>1</v>
      </c>
      <c r="J604" s="135">
        <v>40000</v>
      </c>
      <c r="K604" s="136">
        <v>39050.02</v>
      </c>
      <c r="L604" s="137">
        <v>47540</v>
      </c>
      <c r="M604" s="138">
        <v>0.95</v>
      </c>
      <c r="N604" s="139">
        <v>45160</v>
      </c>
      <c r="O604" s="140"/>
      <c r="P604" s="141"/>
      <c r="Q604" s="142" t="s">
        <v>1696</v>
      </c>
    </row>
    <row r="605" ht="15.75" customHeight="1" spans="1:17">
      <c r="A605" s="115" t="s">
        <v>1707</v>
      </c>
      <c r="B605" s="112"/>
      <c r="C605" s="156"/>
      <c r="D605" s="108" t="s">
        <v>962</v>
      </c>
      <c r="E605" s="108"/>
      <c r="F605" s="132"/>
      <c r="G605" s="119">
        <v>41183</v>
      </c>
      <c r="H605" s="133" t="s">
        <v>941</v>
      </c>
      <c r="I605" s="134">
        <v>1</v>
      </c>
      <c r="J605" s="135">
        <v>1038313</v>
      </c>
      <c r="K605" s="136">
        <v>746503.71</v>
      </c>
      <c r="L605" s="137">
        <v>1445580</v>
      </c>
      <c r="M605" s="138">
        <v>0.68</v>
      </c>
      <c r="N605" s="139">
        <v>982990</v>
      </c>
      <c r="O605" s="140"/>
      <c r="P605" s="141"/>
      <c r="Q605" s="142" t="s">
        <v>1708</v>
      </c>
    </row>
    <row r="606" ht="15.75" customHeight="1" spans="1:17">
      <c r="A606" s="115" t="s">
        <v>1709</v>
      </c>
      <c r="B606" s="112"/>
      <c r="C606" s="156"/>
      <c r="D606" s="108" t="s">
        <v>1710</v>
      </c>
      <c r="E606" s="108"/>
      <c r="F606" s="132"/>
      <c r="G606" s="119">
        <v>41214</v>
      </c>
      <c r="H606" s="133" t="s">
        <v>941</v>
      </c>
      <c r="I606" s="134">
        <v>1</v>
      </c>
      <c r="J606" s="135">
        <v>351920</v>
      </c>
      <c r="K606" s="136">
        <v>254408.6</v>
      </c>
      <c r="L606" s="137">
        <v>489960</v>
      </c>
      <c r="M606" s="138">
        <v>0.68</v>
      </c>
      <c r="N606" s="139">
        <v>333170</v>
      </c>
      <c r="O606" s="140"/>
      <c r="P606" s="141"/>
      <c r="Q606" s="142" t="s">
        <v>1708</v>
      </c>
    </row>
    <row r="607" ht="15.75" customHeight="1" spans="1:17">
      <c r="A607" s="115" t="s">
        <v>1711</v>
      </c>
      <c r="B607" s="112"/>
      <c r="C607" s="156"/>
      <c r="D607" s="108" t="s">
        <v>1403</v>
      </c>
      <c r="E607" s="108"/>
      <c r="F607" s="132"/>
      <c r="G607" s="119">
        <v>41365</v>
      </c>
      <c r="H607" s="133" t="s">
        <v>941</v>
      </c>
      <c r="I607" s="134">
        <v>1</v>
      </c>
      <c r="J607" s="135">
        <v>123120</v>
      </c>
      <c r="K607" s="136">
        <v>91442.25</v>
      </c>
      <c r="L607" s="137">
        <v>167230</v>
      </c>
      <c r="M607" s="138">
        <v>0.7</v>
      </c>
      <c r="N607" s="139">
        <v>117060</v>
      </c>
      <c r="O607" s="140"/>
      <c r="P607" s="141"/>
      <c r="Q607" s="143" t="s">
        <v>1708</v>
      </c>
    </row>
    <row r="608" ht="15.75" customHeight="1" spans="1:17">
      <c r="A608" s="115" t="s">
        <v>1712</v>
      </c>
      <c r="B608" s="112"/>
      <c r="C608" s="156"/>
      <c r="D608" s="108" t="s">
        <v>1452</v>
      </c>
      <c r="E608" s="108"/>
      <c r="F608" s="132"/>
      <c r="G608" s="119">
        <v>41365</v>
      </c>
      <c r="H608" s="133" t="s">
        <v>941</v>
      </c>
      <c r="I608" s="134">
        <v>1</v>
      </c>
      <c r="J608" s="135">
        <v>6408</v>
      </c>
      <c r="K608" s="136">
        <v>4758.95</v>
      </c>
      <c r="L608" s="137">
        <v>8710</v>
      </c>
      <c r="M608" s="138">
        <v>0.7</v>
      </c>
      <c r="N608" s="139">
        <v>6100</v>
      </c>
      <c r="O608" s="140"/>
      <c r="P608" s="141"/>
      <c r="Q608" s="142" t="s">
        <v>1708</v>
      </c>
    </row>
    <row r="609" ht="15.75" customHeight="1" spans="1:17">
      <c r="A609" s="115" t="s">
        <v>1713</v>
      </c>
      <c r="B609" s="112"/>
      <c r="C609" s="156"/>
      <c r="D609" s="108" t="s">
        <v>1714</v>
      </c>
      <c r="E609" s="108"/>
      <c r="F609" s="132"/>
      <c r="G609" s="119">
        <v>41426</v>
      </c>
      <c r="H609" s="133" t="s">
        <v>941</v>
      </c>
      <c r="I609" s="134">
        <v>1</v>
      </c>
      <c r="J609" s="135">
        <v>5368</v>
      </c>
      <c r="K609" s="136">
        <v>4029.25</v>
      </c>
      <c r="L609" s="137">
        <v>7290</v>
      </c>
      <c r="M609" s="138">
        <v>0.71</v>
      </c>
      <c r="N609" s="139">
        <v>5180</v>
      </c>
      <c r="O609" s="140"/>
      <c r="P609" s="141"/>
      <c r="Q609" s="142" t="s">
        <v>1708</v>
      </c>
    </row>
    <row r="610" ht="15.75" customHeight="1" spans="1:17">
      <c r="A610" s="115" t="s">
        <v>1715</v>
      </c>
      <c r="B610" s="112"/>
      <c r="C610" s="156"/>
      <c r="D610" s="108" t="s">
        <v>1716</v>
      </c>
      <c r="E610" s="108"/>
      <c r="F610" s="132"/>
      <c r="G610" s="119">
        <v>41395</v>
      </c>
      <c r="H610" s="133" t="s">
        <v>941</v>
      </c>
      <c r="I610" s="134">
        <v>1</v>
      </c>
      <c r="J610" s="135">
        <v>2201</v>
      </c>
      <c r="K610" s="136">
        <v>1643.56</v>
      </c>
      <c r="L610" s="137">
        <v>2990</v>
      </c>
      <c r="M610" s="138">
        <v>0.71</v>
      </c>
      <c r="N610" s="139">
        <v>2120</v>
      </c>
      <c r="O610" s="140"/>
      <c r="P610" s="141"/>
      <c r="Q610" s="142" t="s">
        <v>1708</v>
      </c>
    </row>
    <row r="611" ht="15.75" customHeight="1" spans="1:17">
      <c r="A611" s="115" t="s">
        <v>1717</v>
      </c>
      <c r="B611" s="112"/>
      <c r="C611" s="156"/>
      <c r="D611" s="108" t="s">
        <v>1562</v>
      </c>
      <c r="E611" s="108"/>
      <c r="F611" s="132"/>
      <c r="G611" s="119">
        <v>41365</v>
      </c>
      <c r="H611" s="133" t="s">
        <v>941</v>
      </c>
      <c r="I611" s="134">
        <v>1</v>
      </c>
      <c r="J611" s="135">
        <v>63486.15</v>
      </c>
      <c r="K611" s="136">
        <v>47151.65</v>
      </c>
      <c r="L611" s="137">
        <v>86230</v>
      </c>
      <c r="M611" s="138">
        <v>0.7</v>
      </c>
      <c r="N611" s="139">
        <v>60360</v>
      </c>
      <c r="O611" s="140"/>
      <c r="P611" s="141"/>
      <c r="Q611" s="142" t="s">
        <v>1708</v>
      </c>
    </row>
    <row r="612" ht="15.75" customHeight="1" spans="1:17">
      <c r="A612" s="115" t="s">
        <v>1718</v>
      </c>
      <c r="B612" s="112"/>
      <c r="C612" s="156"/>
      <c r="D612" s="108" t="s">
        <v>1719</v>
      </c>
      <c r="E612" s="108"/>
      <c r="F612" s="132"/>
      <c r="G612" s="119">
        <v>41518</v>
      </c>
      <c r="H612" s="133" t="s">
        <v>941</v>
      </c>
      <c r="I612" s="134">
        <v>1</v>
      </c>
      <c r="J612" s="135">
        <v>6700</v>
      </c>
      <c r="K612" s="136">
        <v>5108.8</v>
      </c>
      <c r="L612" s="137">
        <v>9100</v>
      </c>
      <c r="M612" s="138">
        <v>0.73</v>
      </c>
      <c r="N612" s="139">
        <v>6640</v>
      </c>
      <c r="O612" s="140"/>
      <c r="P612" s="141"/>
      <c r="Q612" s="142" t="s">
        <v>1708</v>
      </c>
    </row>
    <row r="613" ht="15.75" customHeight="1" spans="1:17">
      <c r="A613" s="115" t="s">
        <v>1720</v>
      </c>
      <c r="B613" s="112"/>
      <c r="C613" s="156"/>
      <c r="D613" s="108" t="s">
        <v>962</v>
      </c>
      <c r="E613" s="108"/>
      <c r="F613" s="132"/>
      <c r="G613" s="119">
        <v>41913</v>
      </c>
      <c r="H613" s="133" t="s">
        <v>941</v>
      </c>
      <c r="I613" s="134">
        <v>1</v>
      </c>
      <c r="J613" s="135">
        <v>700000</v>
      </c>
      <c r="K613" s="136">
        <v>569770.99</v>
      </c>
      <c r="L613" s="137">
        <v>911180</v>
      </c>
      <c r="M613" s="138">
        <v>0.78</v>
      </c>
      <c r="N613" s="139">
        <v>710720</v>
      </c>
      <c r="O613" s="140"/>
      <c r="P613" s="141"/>
      <c r="Q613" s="142" t="s">
        <v>1708</v>
      </c>
    </row>
    <row r="614" ht="15.75" customHeight="1" spans="1:17">
      <c r="A614" s="115" t="s">
        <v>1721</v>
      </c>
      <c r="B614" s="112"/>
      <c r="C614" s="156"/>
      <c r="D614" s="108" t="s">
        <v>1722</v>
      </c>
      <c r="E614" s="108"/>
      <c r="F614" s="132"/>
      <c r="G614" s="119">
        <v>42522</v>
      </c>
      <c r="H614" s="133" t="s">
        <v>941</v>
      </c>
      <c r="I614" s="134">
        <v>1</v>
      </c>
      <c r="J614" s="135">
        <v>59757.63</v>
      </c>
      <c r="K614" s="136">
        <v>53371.05</v>
      </c>
      <c r="L614" s="137">
        <v>73730</v>
      </c>
      <c r="M614" s="138">
        <v>0.86</v>
      </c>
      <c r="N614" s="139">
        <v>63410</v>
      </c>
      <c r="O614" s="140"/>
      <c r="P614" s="141"/>
      <c r="Q614" s="142" t="s">
        <v>1708</v>
      </c>
    </row>
    <row r="615" ht="15.75" customHeight="1" spans="1:17">
      <c r="A615" s="115" t="s">
        <v>1723</v>
      </c>
      <c r="B615" s="112"/>
      <c r="C615" s="156"/>
      <c r="D615" s="108" t="s">
        <v>1724</v>
      </c>
      <c r="E615" s="108"/>
      <c r="F615" s="132"/>
      <c r="G615" s="119">
        <v>42522</v>
      </c>
      <c r="H615" s="133" t="s">
        <v>941</v>
      </c>
      <c r="I615" s="134">
        <v>1</v>
      </c>
      <c r="J615" s="135">
        <v>28008</v>
      </c>
      <c r="K615" s="136">
        <v>25014.51</v>
      </c>
      <c r="L615" s="137">
        <v>34560</v>
      </c>
      <c r="M615" s="138">
        <v>0.86</v>
      </c>
      <c r="N615" s="139">
        <v>29720</v>
      </c>
      <c r="O615" s="140"/>
      <c r="P615" s="141"/>
      <c r="Q615" s="142" t="s">
        <v>1708</v>
      </c>
    </row>
    <row r="616" ht="15.75" customHeight="1" spans="1:17">
      <c r="A616" s="115" t="s">
        <v>1725</v>
      </c>
      <c r="B616" s="112"/>
      <c r="C616" s="156"/>
      <c r="D616" s="108" t="s">
        <v>1726</v>
      </c>
      <c r="E616" s="108"/>
      <c r="F616" s="132"/>
      <c r="G616" s="119">
        <v>42522</v>
      </c>
      <c r="H616" s="133" t="s">
        <v>941</v>
      </c>
      <c r="I616" s="134">
        <v>1</v>
      </c>
      <c r="J616" s="135">
        <v>750000</v>
      </c>
      <c r="K616" s="136">
        <v>669843.75</v>
      </c>
      <c r="L616" s="137">
        <v>925330</v>
      </c>
      <c r="M616" s="138">
        <v>0.86</v>
      </c>
      <c r="N616" s="139">
        <v>795780</v>
      </c>
      <c r="O616" s="140"/>
      <c r="P616" s="141"/>
      <c r="Q616" s="142" t="s">
        <v>1708</v>
      </c>
    </row>
    <row r="617" ht="15.75" customHeight="1" spans="1:17">
      <c r="A617" s="115" t="s">
        <v>1727</v>
      </c>
      <c r="B617" s="112"/>
      <c r="C617" s="156"/>
      <c r="D617" s="108" t="s">
        <v>1728</v>
      </c>
      <c r="E617" s="108"/>
      <c r="F617" s="132"/>
      <c r="G617" s="119">
        <v>42644</v>
      </c>
      <c r="H617" s="133" t="s">
        <v>941</v>
      </c>
      <c r="I617" s="134">
        <v>1</v>
      </c>
      <c r="J617" s="135">
        <v>110468</v>
      </c>
      <c r="K617" s="136">
        <v>100410.79</v>
      </c>
      <c r="L617" s="137">
        <v>136290</v>
      </c>
      <c r="M617" s="138">
        <v>0.88</v>
      </c>
      <c r="N617" s="139">
        <v>119940</v>
      </c>
      <c r="O617" s="140"/>
      <c r="P617" s="141"/>
      <c r="Q617" s="142" t="s">
        <v>1708</v>
      </c>
    </row>
    <row r="618" ht="15.75" customHeight="1" spans="1:17">
      <c r="A618" s="115" t="s">
        <v>1729</v>
      </c>
      <c r="B618" s="112"/>
      <c r="C618" s="156"/>
      <c r="D618" s="108" t="s">
        <v>1730</v>
      </c>
      <c r="E618" s="108"/>
      <c r="F618" s="132"/>
      <c r="G618" s="119">
        <v>42644</v>
      </c>
      <c r="H618" s="133" t="s">
        <v>941</v>
      </c>
      <c r="I618" s="134">
        <v>1</v>
      </c>
      <c r="J618" s="135">
        <v>9680</v>
      </c>
      <c r="K618" s="136">
        <v>8798.64</v>
      </c>
      <c r="L618" s="137">
        <v>11940</v>
      </c>
      <c r="M618" s="138">
        <v>0.88</v>
      </c>
      <c r="N618" s="139">
        <v>10510</v>
      </c>
      <c r="O618" s="140"/>
      <c r="P618" s="141"/>
      <c r="Q618" s="142" t="s">
        <v>1708</v>
      </c>
    </row>
    <row r="619" ht="15.75" customHeight="1" spans="1:17">
      <c r="A619" s="115" t="s">
        <v>1731</v>
      </c>
      <c r="B619" s="112"/>
      <c r="C619" s="156"/>
      <c r="D619" s="108" t="s">
        <v>1452</v>
      </c>
      <c r="E619" s="108"/>
      <c r="F619" s="132"/>
      <c r="G619" s="119">
        <v>42917</v>
      </c>
      <c r="H619" s="133" t="s">
        <v>941</v>
      </c>
      <c r="I619" s="134">
        <v>1</v>
      </c>
      <c r="J619" s="135">
        <v>88347.62</v>
      </c>
      <c r="K619" s="136">
        <v>83451.68</v>
      </c>
      <c r="L619" s="137">
        <v>106000</v>
      </c>
      <c r="M619" s="138">
        <v>0.92</v>
      </c>
      <c r="N619" s="139">
        <v>97520</v>
      </c>
      <c r="O619" s="140"/>
      <c r="P619" s="141"/>
      <c r="Q619" s="142" t="s">
        <v>1708</v>
      </c>
    </row>
    <row r="620" ht="15.75" customHeight="1" spans="1:17">
      <c r="A620" s="115" t="s">
        <v>1732</v>
      </c>
      <c r="B620" s="112"/>
      <c r="C620" s="156"/>
      <c r="D620" s="108" t="s">
        <v>1733</v>
      </c>
      <c r="E620" s="108"/>
      <c r="F620" s="132"/>
      <c r="G620" s="119">
        <v>42552</v>
      </c>
      <c r="H620" s="133" t="s">
        <v>941</v>
      </c>
      <c r="I620" s="134">
        <v>1</v>
      </c>
      <c r="J620" s="135">
        <v>104000</v>
      </c>
      <c r="K620" s="136">
        <v>93296.58</v>
      </c>
      <c r="L620" s="137">
        <v>128310</v>
      </c>
      <c r="M620" s="138">
        <v>0.82</v>
      </c>
      <c r="N620" s="139">
        <v>105210</v>
      </c>
      <c r="O620" s="140"/>
      <c r="P620" s="141"/>
      <c r="Q620" s="142" t="s">
        <v>1734</v>
      </c>
    </row>
    <row r="621" ht="15.75" customHeight="1" spans="1:17">
      <c r="A621" s="115" t="s">
        <v>1735</v>
      </c>
      <c r="B621" s="112"/>
      <c r="C621" s="156"/>
      <c r="D621" s="108" t="s">
        <v>1736</v>
      </c>
      <c r="E621" s="108"/>
      <c r="F621" s="132"/>
      <c r="G621" s="119">
        <v>42705</v>
      </c>
      <c r="H621" s="133" t="s">
        <v>941</v>
      </c>
      <c r="I621" s="134">
        <v>1</v>
      </c>
      <c r="J621" s="135">
        <v>134424</v>
      </c>
      <c r="K621" s="136">
        <v>123249.9</v>
      </c>
      <c r="L621" s="137">
        <v>165850</v>
      </c>
      <c r="M621" s="138">
        <v>0.89</v>
      </c>
      <c r="N621" s="139">
        <v>147610</v>
      </c>
      <c r="O621" s="140"/>
      <c r="P621" s="141"/>
      <c r="Q621" s="143" t="s">
        <v>1734</v>
      </c>
    </row>
    <row r="622" ht="15.75" customHeight="1" spans="1:17">
      <c r="A622" s="115" t="s">
        <v>1737</v>
      </c>
      <c r="B622" s="112"/>
      <c r="C622" s="156"/>
      <c r="D622" s="108" t="s">
        <v>1738</v>
      </c>
      <c r="E622" s="108"/>
      <c r="F622" s="132"/>
      <c r="G622" s="119">
        <v>42125</v>
      </c>
      <c r="H622" s="133" t="s">
        <v>941</v>
      </c>
      <c r="I622" s="134">
        <v>1</v>
      </c>
      <c r="J622" s="135">
        <v>53854</v>
      </c>
      <c r="K622" s="136">
        <v>45327.2</v>
      </c>
      <c r="L622" s="137">
        <v>66440</v>
      </c>
      <c r="M622" s="138">
        <v>0.74</v>
      </c>
      <c r="N622" s="139">
        <v>49170</v>
      </c>
      <c r="O622" s="140"/>
      <c r="P622" s="141"/>
      <c r="Q622" s="142" t="s">
        <v>1739</v>
      </c>
    </row>
    <row r="623" ht="15.75" customHeight="1" spans="1:17">
      <c r="A623" s="115" t="s">
        <v>1740</v>
      </c>
      <c r="B623" s="112"/>
      <c r="C623" s="159"/>
      <c r="D623" s="108" t="s">
        <v>1741</v>
      </c>
      <c r="E623" s="108"/>
      <c r="F623" s="132"/>
      <c r="G623" s="119">
        <v>42370</v>
      </c>
      <c r="H623" s="133" t="s">
        <v>941</v>
      </c>
      <c r="I623" s="134">
        <v>1</v>
      </c>
      <c r="J623" s="135">
        <v>96600</v>
      </c>
      <c r="K623" s="136">
        <v>84363.84</v>
      </c>
      <c r="L623" s="137">
        <v>119180</v>
      </c>
      <c r="M623" s="138">
        <v>0.84</v>
      </c>
      <c r="N623" s="139">
        <v>100110</v>
      </c>
      <c r="O623" s="140"/>
      <c r="P623" s="141"/>
      <c r="Q623" s="142" t="s">
        <v>1739</v>
      </c>
    </row>
    <row r="624" s="77" customFormat="1" ht="15.75" customHeight="1" spans="1:17">
      <c r="A624" s="115" t="s">
        <v>1742</v>
      </c>
      <c r="B624" s="163"/>
      <c r="C624" s="163"/>
      <c r="D624" s="146" t="s">
        <v>1743</v>
      </c>
      <c r="E624" s="147"/>
      <c r="F624" s="132"/>
      <c r="G624" s="148"/>
      <c r="H624" s="149"/>
      <c r="I624" s="150"/>
      <c r="J624" s="151">
        <f>SUM(J529:J623)</f>
        <v>57468211</v>
      </c>
      <c r="K624" s="151">
        <f>SUM(K529:K623)</f>
        <v>44356684</v>
      </c>
      <c r="L624" s="151">
        <f>SUM(L529:L623)</f>
        <v>33134980</v>
      </c>
      <c r="M624" s="151"/>
      <c r="N624" s="151">
        <f>SUM(N529:N623)</f>
        <v>28268480</v>
      </c>
      <c r="O624" s="152"/>
      <c r="P624" s="153"/>
      <c r="Q624" s="154"/>
    </row>
    <row r="625" s="2" customFormat="1" ht="15.75" customHeight="1" spans="1:20">
      <c r="A625" s="115" t="s">
        <v>1744</v>
      </c>
      <c r="B625" s="116" t="s">
        <v>1745</v>
      </c>
      <c r="C625" s="117" t="s">
        <v>1746</v>
      </c>
      <c r="D625" s="130" t="s">
        <v>847</v>
      </c>
      <c r="E625" s="130">
        <v>201</v>
      </c>
      <c r="F625" s="130" t="s">
        <v>839</v>
      </c>
      <c r="G625" s="172">
        <v>39873</v>
      </c>
      <c r="H625" s="61" t="s">
        <v>840</v>
      </c>
      <c r="I625" s="120">
        <v>477</v>
      </c>
      <c r="J625" s="121">
        <v>27184688.16</v>
      </c>
      <c r="K625" s="161">
        <v>15926992.21</v>
      </c>
      <c r="L625" s="122">
        <v>311370</v>
      </c>
      <c r="M625" s="123">
        <v>0.64</v>
      </c>
      <c r="N625" s="122">
        <v>199280</v>
      </c>
      <c r="O625" s="124"/>
      <c r="P625" s="125">
        <f t="shared" ref="P625:P688" si="11">L625/I625</f>
        <v>653</v>
      </c>
      <c r="Q625" s="126" t="s">
        <v>486</v>
      </c>
    </row>
    <row r="626" s="2" customFormat="1" ht="15.75" customHeight="1" spans="1:20">
      <c r="A626" s="115" t="s">
        <v>1747</v>
      </c>
      <c r="B626" s="116"/>
      <c r="C626" s="128"/>
      <c r="D626" s="118" t="s">
        <v>847</v>
      </c>
      <c r="E626" s="118">
        <v>202</v>
      </c>
      <c r="F626" s="130" t="s">
        <v>839</v>
      </c>
      <c r="G626" s="172">
        <v>43221</v>
      </c>
      <c r="H626" s="61" t="s">
        <v>840</v>
      </c>
      <c r="I626" s="120">
        <v>561</v>
      </c>
      <c r="J626" s="129"/>
      <c r="K626" s="129"/>
      <c r="L626" s="122">
        <v>366200</v>
      </c>
      <c r="M626" s="123">
        <v>0.91</v>
      </c>
      <c r="N626" s="122">
        <v>333240</v>
      </c>
      <c r="O626" s="124"/>
      <c r="P626" s="125">
        <f t="shared" si="11"/>
        <v>653</v>
      </c>
      <c r="Q626" s="126" t="s">
        <v>486</v>
      </c>
    </row>
    <row r="627" s="2" customFormat="1" ht="15.75" customHeight="1" spans="1:20">
      <c r="A627" s="115" t="s">
        <v>1748</v>
      </c>
      <c r="B627" s="116"/>
      <c r="C627" s="128"/>
      <c r="D627" s="118" t="s">
        <v>847</v>
      </c>
      <c r="E627" s="118">
        <v>203</v>
      </c>
      <c r="F627" s="130" t="s">
        <v>839</v>
      </c>
      <c r="G627" s="172">
        <v>39873</v>
      </c>
      <c r="H627" s="61" t="s">
        <v>840</v>
      </c>
      <c r="I627" s="120">
        <v>477</v>
      </c>
      <c r="J627" s="129"/>
      <c r="K627" s="129"/>
      <c r="L627" s="122">
        <v>311370</v>
      </c>
      <c r="M627" s="123">
        <v>0.64</v>
      </c>
      <c r="N627" s="122">
        <v>199280</v>
      </c>
      <c r="O627" s="124"/>
      <c r="P627" s="125">
        <f t="shared" si="11"/>
        <v>653</v>
      </c>
      <c r="Q627" s="126" t="s">
        <v>486</v>
      </c>
    </row>
    <row r="628" s="2" customFormat="1" ht="15.75" customHeight="1" spans="1:20">
      <c r="A628" s="115" t="s">
        <v>1749</v>
      </c>
      <c r="B628" s="116"/>
      <c r="C628" s="128"/>
      <c r="D628" s="118" t="s">
        <v>847</v>
      </c>
      <c r="E628" s="118">
        <v>204</v>
      </c>
      <c r="F628" s="130" t="s">
        <v>839</v>
      </c>
      <c r="G628" s="172">
        <v>43221</v>
      </c>
      <c r="H628" s="61" t="s">
        <v>840</v>
      </c>
      <c r="I628" s="120">
        <v>561</v>
      </c>
      <c r="J628" s="129"/>
      <c r="K628" s="129"/>
      <c r="L628" s="122">
        <v>366200</v>
      </c>
      <c r="M628" s="123">
        <v>0.91</v>
      </c>
      <c r="N628" s="122">
        <v>333240</v>
      </c>
      <c r="O628" s="124"/>
      <c r="P628" s="125">
        <f t="shared" si="11"/>
        <v>653</v>
      </c>
      <c r="Q628" s="126" t="s">
        <v>486</v>
      </c>
    </row>
    <row r="629" s="2" customFormat="1" ht="15.75" customHeight="1" spans="1:20">
      <c r="A629" s="115" t="s">
        <v>1750</v>
      </c>
      <c r="B629" s="116"/>
      <c r="C629" s="128"/>
      <c r="D629" s="118" t="s">
        <v>847</v>
      </c>
      <c r="E629" s="118">
        <v>205</v>
      </c>
      <c r="F629" s="130" t="s">
        <v>839</v>
      </c>
      <c r="G629" s="172">
        <v>39873</v>
      </c>
      <c r="H629" s="61" t="s">
        <v>840</v>
      </c>
      <c r="I629" s="120">
        <v>477</v>
      </c>
      <c r="J629" s="129"/>
      <c r="K629" s="129"/>
      <c r="L629" s="122">
        <v>311370</v>
      </c>
      <c r="M629" s="123">
        <v>0.64</v>
      </c>
      <c r="N629" s="122">
        <v>199280</v>
      </c>
      <c r="O629" s="124"/>
      <c r="P629" s="125">
        <f t="shared" si="11"/>
        <v>653</v>
      </c>
      <c r="Q629" s="126" t="s">
        <v>486</v>
      </c>
    </row>
    <row r="630" s="2" customFormat="1" ht="15.75" customHeight="1" spans="1:20">
      <c r="A630" s="115" t="s">
        <v>1751</v>
      </c>
      <c r="B630" s="116"/>
      <c r="C630" s="128"/>
      <c r="D630" s="118" t="s">
        <v>847</v>
      </c>
      <c r="E630" s="118">
        <v>206</v>
      </c>
      <c r="F630" s="130" t="s">
        <v>839</v>
      </c>
      <c r="G630" s="172">
        <v>43221</v>
      </c>
      <c r="H630" s="61" t="s">
        <v>840</v>
      </c>
      <c r="I630" s="120">
        <v>561</v>
      </c>
      <c r="J630" s="129"/>
      <c r="K630" s="129"/>
      <c r="L630" s="122">
        <v>366200</v>
      </c>
      <c r="M630" s="123">
        <v>0.91</v>
      </c>
      <c r="N630" s="122">
        <v>333240</v>
      </c>
      <c r="O630" s="124"/>
      <c r="P630" s="125">
        <f t="shared" si="11"/>
        <v>653</v>
      </c>
      <c r="Q630" s="126" t="s">
        <v>486</v>
      </c>
    </row>
    <row r="631" s="2" customFormat="1" ht="15.75" customHeight="1" spans="1:20">
      <c r="A631" s="115" t="s">
        <v>1752</v>
      </c>
      <c r="B631" s="116"/>
      <c r="C631" s="128"/>
      <c r="D631" s="118" t="s">
        <v>847</v>
      </c>
      <c r="E631" s="118">
        <v>207</v>
      </c>
      <c r="F631" s="130" t="s">
        <v>839</v>
      </c>
      <c r="G631" s="172">
        <v>39873</v>
      </c>
      <c r="H631" s="61" t="s">
        <v>840</v>
      </c>
      <c r="I631" s="120">
        <v>477</v>
      </c>
      <c r="J631" s="129"/>
      <c r="K631" s="129"/>
      <c r="L631" s="122">
        <v>311370</v>
      </c>
      <c r="M631" s="123">
        <v>0.64</v>
      </c>
      <c r="N631" s="122">
        <v>199280</v>
      </c>
      <c r="O631" s="124"/>
      <c r="P631" s="125">
        <f t="shared" si="11"/>
        <v>653</v>
      </c>
      <c r="Q631" s="126" t="s">
        <v>486</v>
      </c>
      <c r="T631" s="162"/>
    </row>
    <row r="632" s="2" customFormat="1" ht="15.75" customHeight="1" spans="1:20">
      <c r="A632" s="115" t="s">
        <v>1753</v>
      </c>
      <c r="B632" s="116"/>
      <c r="C632" s="128"/>
      <c r="D632" s="118" t="s">
        <v>847</v>
      </c>
      <c r="E632" s="118">
        <v>208</v>
      </c>
      <c r="F632" s="130" t="s">
        <v>839</v>
      </c>
      <c r="G632" s="172">
        <v>43221</v>
      </c>
      <c r="H632" s="61" t="s">
        <v>840</v>
      </c>
      <c r="I632" s="120">
        <v>561</v>
      </c>
      <c r="J632" s="129"/>
      <c r="K632" s="129"/>
      <c r="L632" s="122">
        <v>366200</v>
      </c>
      <c r="M632" s="123">
        <v>0.91</v>
      </c>
      <c r="N632" s="122">
        <v>333240</v>
      </c>
      <c r="O632" s="124"/>
      <c r="P632" s="125">
        <f t="shared" si="11"/>
        <v>653</v>
      </c>
      <c r="Q632" s="126" t="s">
        <v>486</v>
      </c>
      <c r="T632" s="162"/>
    </row>
    <row r="633" s="2" customFormat="1" ht="15.75" customHeight="1" spans="1:20">
      <c r="A633" s="115" t="s">
        <v>1754</v>
      </c>
      <c r="B633" s="116"/>
      <c r="C633" s="128"/>
      <c r="D633" s="118" t="s">
        <v>847</v>
      </c>
      <c r="E633" s="118">
        <v>209</v>
      </c>
      <c r="F633" s="130" t="s">
        <v>839</v>
      </c>
      <c r="G633" s="172">
        <v>39873</v>
      </c>
      <c r="H633" s="61" t="s">
        <v>840</v>
      </c>
      <c r="I633" s="120">
        <v>477</v>
      </c>
      <c r="J633" s="129"/>
      <c r="K633" s="129"/>
      <c r="L633" s="122">
        <v>311370</v>
      </c>
      <c r="M633" s="123">
        <v>0.64</v>
      </c>
      <c r="N633" s="122">
        <v>199280</v>
      </c>
      <c r="O633" s="124"/>
      <c r="P633" s="125">
        <f t="shared" si="11"/>
        <v>653</v>
      </c>
      <c r="Q633" s="126" t="s">
        <v>486</v>
      </c>
      <c r="T633" s="162"/>
    </row>
    <row r="634" s="75" customFormat="1" ht="15.75" customHeight="1" spans="1:20">
      <c r="A634" s="115" t="s">
        <v>1755</v>
      </c>
      <c r="B634" s="116"/>
      <c r="C634" s="128"/>
      <c r="D634" s="118" t="s">
        <v>847</v>
      </c>
      <c r="E634" s="118">
        <v>210</v>
      </c>
      <c r="F634" s="130" t="s">
        <v>839</v>
      </c>
      <c r="G634" s="172">
        <v>43221</v>
      </c>
      <c r="H634" s="61" t="s">
        <v>840</v>
      </c>
      <c r="I634" s="120">
        <v>561</v>
      </c>
      <c r="J634" s="129"/>
      <c r="K634" s="129"/>
      <c r="L634" s="122">
        <v>366200</v>
      </c>
      <c r="M634" s="123">
        <v>0.91</v>
      </c>
      <c r="N634" s="122">
        <v>333240</v>
      </c>
      <c r="O634" s="124"/>
      <c r="P634" s="125">
        <f t="shared" si="11"/>
        <v>653</v>
      </c>
      <c r="Q634" s="126" t="s">
        <v>486</v>
      </c>
      <c r="T634" s="162"/>
    </row>
    <row r="635" s="2" customFormat="1" ht="15.75" customHeight="1" spans="1:20">
      <c r="A635" s="115" t="s">
        <v>1756</v>
      </c>
      <c r="B635" s="116"/>
      <c r="C635" s="128"/>
      <c r="D635" s="118" t="s">
        <v>847</v>
      </c>
      <c r="E635" s="118">
        <v>211</v>
      </c>
      <c r="F635" s="130" t="s">
        <v>839</v>
      </c>
      <c r="G635" s="172">
        <v>39873</v>
      </c>
      <c r="H635" s="61" t="s">
        <v>840</v>
      </c>
      <c r="I635" s="120">
        <v>477</v>
      </c>
      <c r="J635" s="129"/>
      <c r="K635" s="129"/>
      <c r="L635" s="122">
        <v>311370</v>
      </c>
      <c r="M635" s="123">
        <v>0.64</v>
      </c>
      <c r="N635" s="122">
        <v>199280</v>
      </c>
      <c r="O635" s="124"/>
      <c r="P635" s="125">
        <f t="shared" si="11"/>
        <v>653</v>
      </c>
      <c r="Q635" s="126" t="s">
        <v>486</v>
      </c>
      <c r="T635" s="162"/>
    </row>
    <row r="636" s="2" customFormat="1" ht="15.75" customHeight="1" spans="1:20">
      <c r="A636" s="115" t="s">
        <v>1757</v>
      </c>
      <c r="B636" s="116"/>
      <c r="C636" s="128"/>
      <c r="D636" s="118" t="s">
        <v>847</v>
      </c>
      <c r="E636" s="118">
        <v>212</v>
      </c>
      <c r="F636" s="130" t="s">
        <v>839</v>
      </c>
      <c r="G636" s="172">
        <v>43221</v>
      </c>
      <c r="H636" s="61" t="s">
        <v>840</v>
      </c>
      <c r="I636" s="120">
        <v>561</v>
      </c>
      <c r="J636" s="129"/>
      <c r="K636" s="129"/>
      <c r="L636" s="122">
        <v>366200</v>
      </c>
      <c r="M636" s="123">
        <v>0.91</v>
      </c>
      <c r="N636" s="122">
        <v>333240</v>
      </c>
      <c r="O636" s="124"/>
      <c r="P636" s="125">
        <f t="shared" si="11"/>
        <v>653</v>
      </c>
      <c r="Q636" s="126" t="s">
        <v>486</v>
      </c>
      <c r="T636" s="162"/>
    </row>
    <row r="637" s="2" customFormat="1" ht="15.75" customHeight="1" spans="1:20">
      <c r="A637" s="115" t="s">
        <v>1758</v>
      </c>
      <c r="B637" s="116"/>
      <c r="C637" s="128"/>
      <c r="D637" s="118" t="s">
        <v>847</v>
      </c>
      <c r="E637" s="118">
        <v>213</v>
      </c>
      <c r="F637" s="130" t="s">
        <v>839</v>
      </c>
      <c r="G637" s="172">
        <v>39873</v>
      </c>
      <c r="H637" s="61" t="s">
        <v>840</v>
      </c>
      <c r="I637" s="120">
        <v>477</v>
      </c>
      <c r="J637" s="129"/>
      <c r="K637" s="129"/>
      <c r="L637" s="122">
        <v>311370</v>
      </c>
      <c r="M637" s="123">
        <v>0.64</v>
      </c>
      <c r="N637" s="122">
        <v>199280</v>
      </c>
      <c r="O637" s="124"/>
      <c r="P637" s="125">
        <f t="shared" si="11"/>
        <v>653</v>
      </c>
      <c r="Q637" s="126" t="s">
        <v>486</v>
      </c>
      <c r="T637" s="162"/>
    </row>
    <row r="638" s="2" customFormat="1" ht="15.75" customHeight="1" spans="1:20">
      <c r="A638" s="115" t="s">
        <v>1759</v>
      </c>
      <c r="B638" s="116"/>
      <c r="C638" s="128"/>
      <c r="D638" s="118" t="s">
        <v>847</v>
      </c>
      <c r="E638" s="118">
        <v>214</v>
      </c>
      <c r="F638" s="130" t="s">
        <v>839</v>
      </c>
      <c r="G638" s="172">
        <v>43221</v>
      </c>
      <c r="H638" s="61" t="s">
        <v>840</v>
      </c>
      <c r="I638" s="120">
        <v>561</v>
      </c>
      <c r="J638" s="129"/>
      <c r="K638" s="129"/>
      <c r="L638" s="122">
        <v>366200</v>
      </c>
      <c r="M638" s="123">
        <v>0.91</v>
      </c>
      <c r="N638" s="122">
        <v>333240</v>
      </c>
      <c r="O638" s="124"/>
      <c r="P638" s="125">
        <f t="shared" si="11"/>
        <v>653</v>
      </c>
      <c r="Q638" s="126" t="s">
        <v>486</v>
      </c>
      <c r="T638" s="162"/>
    </row>
    <row r="639" s="2" customFormat="1" ht="15.75" customHeight="1" spans="1:20">
      <c r="A639" s="115" t="s">
        <v>1760</v>
      </c>
      <c r="B639" s="116"/>
      <c r="C639" s="128"/>
      <c r="D639" s="118" t="s">
        <v>847</v>
      </c>
      <c r="E639" s="118">
        <v>215</v>
      </c>
      <c r="F639" s="130" t="s">
        <v>839</v>
      </c>
      <c r="G639" s="172">
        <v>39873</v>
      </c>
      <c r="H639" s="61" t="s">
        <v>840</v>
      </c>
      <c r="I639" s="120">
        <v>477</v>
      </c>
      <c r="J639" s="129"/>
      <c r="K639" s="129"/>
      <c r="L639" s="122">
        <v>311370</v>
      </c>
      <c r="M639" s="123">
        <v>0.64</v>
      </c>
      <c r="N639" s="122">
        <v>199280</v>
      </c>
      <c r="O639" s="124"/>
      <c r="P639" s="125">
        <f t="shared" si="11"/>
        <v>653</v>
      </c>
      <c r="Q639" s="126" t="s">
        <v>486</v>
      </c>
      <c r="T639" s="162"/>
    </row>
    <row r="640" s="2" customFormat="1" ht="15.75" customHeight="1" spans="1:20">
      <c r="A640" s="115" t="s">
        <v>1761</v>
      </c>
      <c r="B640" s="116"/>
      <c r="C640" s="128"/>
      <c r="D640" s="118" t="s">
        <v>1762</v>
      </c>
      <c r="E640" s="118">
        <v>216</v>
      </c>
      <c r="F640" s="130" t="s">
        <v>839</v>
      </c>
      <c r="G640" s="172">
        <v>43221</v>
      </c>
      <c r="H640" s="61" t="s">
        <v>840</v>
      </c>
      <c r="I640" s="120">
        <v>561</v>
      </c>
      <c r="J640" s="129"/>
      <c r="K640" s="129"/>
      <c r="L640" s="122">
        <v>366200</v>
      </c>
      <c r="M640" s="123">
        <v>0.91</v>
      </c>
      <c r="N640" s="122">
        <v>333240</v>
      </c>
      <c r="O640" s="124"/>
      <c r="P640" s="125">
        <f t="shared" si="11"/>
        <v>653</v>
      </c>
      <c r="Q640" s="126" t="s">
        <v>486</v>
      </c>
      <c r="T640" s="162"/>
    </row>
    <row r="641" s="2" customFormat="1" ht="15.75" customHeight="1" spans="1:20">
      <c r="A641" s="115" t="s">
        <v>1763</v>
      </c>
      <c r="B641" s="116"/>
      <c r="C641" s="128"/>
      <c r="D641" s="118" t="s">
        <v>1762</v>
      </c>
      <c r="E641" s="118">
        <v>217</v>
      </c>
      <c r="F641" s="130" t="s">
        <v>839</v>
      </c>
      <c r="G641" s="172">
        <v>39873</v>
      </c>
      <c r="H641" s="61" t="s">
        <v>840</v>
      </c>
      <c r="I641" s="120">
        <v>477</v>
      </c>
      <c r="J641" s="129"/>
      <c r="K641" s="129"/>
      <c r="L641" s="122">
        <v>311370</v>
      </c>
      <c r="M641" s="123">
        <v>0.64</v>
      </c>
      <c r="N641" s="122">
        <v>199280</v>
      </c>
      <c r="O641" s="124"/>
      <c r="P641" s="125">
        <f t="shared" si="11"/>
        <v>653</v>
      </c>
      <c r="Q641" s="126" t="s">
        <v>486</v>
      </c>
      <c r="T641" s="162"/>
    </row>
    <row r="642" s="2" customFormat="1" ht="15.75" customHeight="1" spans="1:20">
      <c r="A642" s="115" t="s">
        <v>1764</v>
      </c>
      <c r="B642" s="116"/>
      <c r="C642" s="128"/>
      <c r="D642" s="118" t="s">
        <v>1762</v>
      </c>
      <c r="E642" s="118">
        <v>218</v>
      </c>
      <c r="F642" s="130" t="s">
        <v>839</v>
      </c>
      <c r="G642" s="172">
        <v>43221</v>
      </c>
      <c r="H642" s="61" t="s">
        <v>840</v>
      </c>
      <c r="I642" s="120">
        <v>561</v>
      </c>
      <c r="J642" s="129"/>
      <c r="K642" s="129"/>
      <c r="L642" s="122">
        <v>366200</v>
      </c>
      <c r="M642" s="123">
        <v>0.91</v>
      </c>
      <c r="N642" s="122">
        <v>333240</v>
      </c>
      <c r="O642" s="124"/>
      <c r="P642" s="125">
        <f t="shared" si="11"/>
        <v>653</v>
      </c>
      <c r="Q642" s="126" t="s">
        <v>486</v>
      </c>
      <c r="T642" s="162"/>
    </row>
    <row r="643" s="2" customFormat="1" ht="15.75" customHeight="1" spans="1:20">
      <c r="A643" s="115" t="s">
        <v>1765</v>
      </c>
      <c r="B643" s="116"/>
      <c r="C643" s="128"/>
      <c r="D643" s="118" t="s">
        <v>1762</v>
      </c>
      <c r="E643" s="118">
        <v>219</v>
      </c>
      <c r="F643" s="130" t="s">
        <v>839</v>
      </c>
      <c r="G643" s="172">
        <v>39873</v>
      </c>
      <c r="H643" s="61" t="s">
        <v>840</v>
      </c>
      <c r="I643" s="120">
        <v>477</v>
      </c>
      <c r="J643" s="129"/>
      <c r="K643" s="129"/>
      <c r="L643" s="122">
        <v>311370</v>
      </c>
      <c r="M643" s="123">
        <v>0.64</v>
      </c>
      <c r="N643" s="122">
        <v>199280</v>
      </c>
      <c r="O643" s="124"/>
      <c r="P643" s="125">
        <f t="shared" si="11"/>
        <v>653</v>
      </c>
      <c r="Q643" s="126" t="s">
        <v>486</v>
      </c>
      <c r="T643" s="162"/>
    </row>
    <row r="644" s="2" customFormat="1" ht="15.75" customHeight="1" spans="1:20">
      <c r="A644" s="115" t="s">
        <v>1766</v>
      </c>
      <c r="B644" s="116"/>
      <c r="C644" s="128"/>
      <c r="D644" s="118" t="s">
        <v>1762</v>
      </c>
      <c r="E644" s="118">
        <v>220</v>
      </c>
      <c r="F644" s="130" t="s">
        <v>839</v>
      </c>
      <c r="G644" s="172">
        <v>43221</v>
      </c>
      <c r="H644" s="61" t="s">
        <v>840</v>
      </c>
      <c r="I644" s="120">
        <v>561</v>
      </c>
      <c r="J644" s="129"/>
      <c r="K644" s="129"/>
      <c r="L644" s="122">
        <v>366200</v>
      </c>
      <c r="M644" s="123">
        <v>0.91</v>
      </c>
      <c r="N644" s="122">
        <v>333240</v>
      </c>
      <c r="O644" s="124"/>
      <c r="P644" s="125">
        <f t="shared" si="11"/>
        <v>653</v>
      </c>
      <c r="Q644" s="126" t="s">
        <v>486</v>
      </c>
      <c r="T644" s="162"/>
    </row>
    <row r="645" s="2" customFormat="1" ht="15.75" customHeight="1" spans="1:20">
      <c r="A645" s="115" t="s">
        <v>1767</v>
      </c>
      <c r="B645" s="116"/>
      <c r="C645" s="128"/>
      <c r="D645" s="118" t="s">
        <v>1762</v>
      </c>
      <c r="E645" s="118">
        <v>221</v>
      </c>
      <c r="F645" s="130" t="s">
        <v>839</v>
      </c>
      <c r="G645" s="172">
        <v>39873</v>
      </c>
      <c r="H645" s="61" t="s">
        <v>840</v>
      </c>
      <c r="I645" s="120">
        <v>477</v>
      </c>
      <c r="J645" s="129"/>
      <c r="K645" s="129"/>
      <c r="L645" s="122">
        <v>311370</v>
      </c>
      <c r="M645" s="123">
        <v>0.64</v>
      </c>
      <c r="N645" s="122">
        <v>199280</v>
      </c>
      <c r="O645" s="124"/>
      <c r="P645" s="125">
        <f t="shared" si="11"/>
        <v>653</v>
      </c>
      <c r="Q645" s="126" t="s">
        <v>486</v>
      </c>
      <c r="T645" s="162"/>
    </row>
    <row r="646" s="2" customFormat="1" ht="15.75" customHeight="1" spans="1:20">
      <c r="A646" s="115" t="s">
        <v>1768</v>
      </c>
      <c r="B646" s="116"/>
      <c r="C646" s="128"/>
      <c r="D646" s="118" t="s">
        <v>1762</v>
      </c>
      <c r="E646" s="118">
        <v>222</v>
      </c>
      <c r="F646" s="130" t="s">
        <v>839</v>
      </c>
      <c r="G646" s="172">
        <v>43221</v>
      </c>
      <c r="H646" s="61" t="s">
        <v>840</v>
      </c>
      <c r="I646" s="120">
        <v>561</v>
      </c>
      <c r="J646" s="129"/>
      <c r="K646" s="129"/>
      <c r="L646" s="122">
        <v>366200</v>
      </c>
      <c r="M646" s="123">
        <v>0.91</v>
      </c>
      <c r="N646" s="122">
        <v>333240</v>
      </c>
      <c r="O646" s="124"/>
      <c r="P646" s="125">
        <f t="shared" si="11"/>
        <v>653</v>
      </c>
      <c r="Q646" s="126" t="s">
        <v>486</v>
      </c>
      <c r="T646" s="162"/>
    </row>
    <row r="647" s="2" customFormat="1" ht="15.75" customHeight="1" spans="1:20">
      <c r="A647" s="115" t="s">
        <v>1769</v>
      </c>
      <c r="B647" s="116"/>
      <c r="C647" s="128"/>
      <c r="D647" s="118" t="s">
        <v>1762</v>
      </c>
      <c r="E647" s="118">
        <v>223</v>
      </c>
      <c r="F647" s="130" t="s">
        <v>839</v>
      </c>
      <c r="G647" s="172">
        <v>39873</v>
      </c>
      <c r="H647" s="61" t="s">
        <v>840</v>
      </c>
      <c r="I647" s="120">
        <v>477</v>
      </c>
      <c r="J647" s="129"/>
      <c r="K647" s="129"/>
      <c r="L647" s="122">
        <v>311370</v>
      </c>
      <c r="M647" s="123">
        <v>0.64</v>
      </c>
      <c r="N647" s="122">
        <v>199280</v>
      </c>
      <c r="O647" s="124"/>
      <c r="P647" s="125">
        <f t="shared" si="11"/>
        <v>653</v>
      </c>
      <c r="Q647" s="126" t="s">
        <v>486</v>
      </c>
      <c r="T647" s="162"/>
    </row>
    <row r="648" s="2" customFormat="1" ht="15.75" customHeight="1" spans="1:20">
      <c r="A648" s="115" t="s">
        <v>1770</v>
      </c>
      <c r="B648" s="116"/>
      <c r="C648" s="128"/>
      <c r="D648" s="118" t="s">
        <v>1762</v>
      </c>
      <c r="E648" s="118">
        <v>224</v>
      </c>
      <c r="F648" s="130" t="s">
        <v>839</v>
      </c>
      <c r="G648" s="172">
        <v>43221</v>
      </c>
      <c r="H648" s="61" t="s">
        <v>840</v>
      </c>
      <c r="I648" s="120">
        <v>561</v>
      </c>
      <c r="J648" s="129"/>
      <c r="K648" s="129"/>
      <c r="L648" s="122">
        <v>366200</v>
      </c>
      <c r="M648" s="123">
        <v>0.91</v>
      </c>
      <c r="N648" s="122">
        <v>333240</v>
      </c>
      <c r="O648" s="124"/>
      <c r="P648" s="125">
        <f t="shared" si="11"/>
        <v>653</v>
      </c>
      <c r="Q648" s="126" t="s">
        <v>486</v>
      </c>
    </row>
    <row r="649" s="75" customFormat="1" ht="15.75" customHeight="1" spans="1:20">
      <c r="A649" s="115" t="s">
        <v>1771</v>
      </c>
      <c r="B649" s="116"/>
      <c r="C649" s="128"/>
      <c r="D649" s="118" t="s">
        <v>1762</v>
      </c>
      <c r="E649" s="118">
        <v>225</v>
      </c>
      <c r="F649" s="130" t="s">
        <v>839</v>
      </c>
      <c r="G649" s="172">
        <v>39873</v>
      </c>
      <c r="H649" s="61" t="s">
        <v>840</v>
      </c>
      <c r="I649" s="120">
        <v>477</v>
      </c>
      <c r="J649" s="129"/>
      <c r="K649" s="129"/>
      <c r="L649" s="122">
        <v>311370</v>
      </c>
      <c r="M649" s="123">
        <v>0.64</v>
      </c>
      <c r="N649" s="122">
        <v>199280</v>
      </c>
      <c r="O649" s="124"/>
      <c r="P649" s="125">
        <f t="shared" si="11"/>
        <v>653</v>
      </c>
      <c r="Q649" s="126" t="s">
        <v>486</v>
      </c>
    </row>
    <row r="650" s="2" customFormat="1" ht="15.75" customHeight="1" spans="1:20">
      <c r="A650" s="115" t="s">
        <v>1772</v>
      </c>
      <c r="B650" s="116"/>
      <c r="C650" s="128"/>
      <c r="D650" s="118" t="s">
        <v>1762</v>
      </c>
      <c r="E650" s="118">
        <v>226</v>
      </c>
      <c r="F650" s="130" t="s">
        <v>839</v>
      </c>
      <c r="G650" s="172">
        <v>43221</v>
      </c>
      <c r="H650" s="61" t="s">
        <v>840</v>
      </c>
      <c r="I650" s="120">
        <v>561</v>
      </c>
      <c r="J650" s="129"/>
      <c r="K650" s="129"/>
      <c r="L650" s="122">
        <v>366200</v>
      </c>
      <c r="M650" s="123">
        <v>0.91</v>
      </c>
      <c r="N650" s="122">
        <v>333240</v>
      </c>
      <c r="O650" s="124"/>
      <c r="P650" s="125">
        <f t="shared" si="11"/>
        <v>653</v>
      </c>
      <c r="Q650" s="126" t="s">
        <v>486</v>
      </c>
    </row>
    <row r="651" s="2" customFormat="1" ht="15.75" customHeight="1" spans="1:20">
      <c r="A651" s="115" t="s">
        <v>1773</v>
      </c>
      <c r="B651" s="116"/>
      <c r="C651" s="128"/>
      <c r="D651" s="118" t="s">
        <v>1762</v>
      </c>
      <c r="E651" s="118">
        <v>227</v>
      </c>
      <c r="F651" s="130" t="s">
        <v>839</v>
      </c>
      <c r="G651" s="172">
        <v>39873</v>
      </c>
      <c r="H651" s="61" t="s">
        <v>840</v>
      </c>
      <c r="I651" s="120">
        <v>477</v>
      </c>
      <c r="J651" s="129"/>
      <c r="K651" s="129"/>
      <c r="L651" s="122">
        <v>311370</v>
      </c>
      <c r="M651" s="123">
        <v>0.64</v>
      </c>
      <c r="N651" s="122">
        <v>199280</v>
      </c>
      <c r="O651" s="124"/>
      <c r="P651" s="125">
        <f t="shared" si="11"/>
        <v>653</v>
      </c>
      <c r="Q651" s="126" t="s">
        <v>486</v>
      </c>
    </row>
    <row r="652" s="2" customFormat="1" ht="15.75" customHeight="1" spans="1:20">
      <c r="A652" s="115" t="s">
        <v>1774</v>
      </c>
      <c r="B652" s="116"/>
      <c r="C652" s="128"/>
      <c r="D652" s="118" t="s">
        <v>1762</v>
      </c>
      <c r="E652" s="118">
        <v>228</v>
      </c>
      <c r="F652" s="130" t="s">
        <v>839</v>
      </c>
      <c r="G652" s="172">
        <v>43221</v>
      </c>
      <c r="H652" s="61" t="s">
        <v>840</v>
      </c>
      <c r="I652" s="120">
        <v>561</v>
      </c>
      <c r="J652" s="129"/>
      <c r="K652" s="129"/>
      <c r="L652" s="122">
        <v>366200</v>
      </c>
      <c r="M652" s="123">
        <v>0.91</v>
      </c>
      <c r="N652" s="122">
        <v>333240</v>
      </c>
      <c r="O652" s="124"/>
      <c r="P652" s="125">
        <f t="shared" si="11"/>
        <v>653</v>
      </c>
      <c r="Q652" s="126" t="s">
        <v>486</v>
      </c>
    </row>
    <row r="653" s="2" customFormat="1" ht="15.75" customHeight="1" spans="1:20">
      <c r="A653" s="115" t="s">
        <v>1775</v>
      </c>
      <c r="B653" s="116"/>
      <c r="C653" s="128"/>
      <c r="D653" s="118" t="s">
        <v>1762</v>
      </c>
      <c r="E653" s="118">
        <v>229</v>
      </c>
      <c r="F653" s="130" t="s">
        <v>839</v>
      </c>
      <c r="G653" s="172">
        <v>43221</v>
      </c>
      <c r="H653" s="61" t="s">
        <v>840</v>
      </c>
      <c r="I653" s="120">
        <v>477</v>
      </c>
      <c r="J653" s="129"/>
      <c r="K653" s="129"/>
      <c r="L653" s="122">
        <v>311370</v>
      </c>
      <c r="M653" s="123">
        <v>0.91</v>
      </c>
      <c r="N653" s="122">
        <v>283350</v>
      </c>
      <c r="O653" s="124"/>
      <c r="P653" s="125">
        <f t="shared" si="11"/>
        <v>653</v>
      </c>
      <c r="Q653" s="126" t="s">
        <v>486</v>
      </c>
    </row>
    <row r="654" s="2" customFormat="1" ht="15.75" customHeight="1" spans="1:20">
      <c r="A654" s="115" t="s">
        <v>1776</v>
      </c>
      <c r="B654" s="116"/>
      <c r="C654" s="128"/>
      <c r="D654" s="118" t="s">
        <v>1762</v>
      </c>
      <c r="E654" s="118">
        <v>101</v>
      </c>
      <c r="F654" s="130" t="s">
        <v>839</v>
      </c>
      <c r="G654" s="172">
        <v>39873</v>
      </c>
      <c r="H654" s="61" t="s">
        <v>840</v>
      </c>
      <c r="I654" s="120">
        <v>561</v>
      </c>
      <c r="J654" s="129"/>
      <c r="K654" s="129"/>
      <c r="L654" s="122">
        <v>366200</v>
      </c>
      <c r="M654" s="123">
        <v>0.64</v>
      </c>
      <c r="N654" s="122">
        <v>234370</v>
      </c>
      <c r="O654" s="124"/>
      <c r="P654" s="125">
        <f t="shared" si="11"/>
        <v>653</v>
      </c>
      <c r="Q654" s="126" t="s">
        <v>486</v>
      </c>
    </row>
    <row r="655" s="2" customFormat="1" ht="15.75" customHeight="1" spans="1:20">
      <c r="A655" s="115" t="s">
        <v>1777</v>
      </c>
      <c r="B655" s="116"/>
      <c r="C655" s="128"/>
      <c r="D655" s="118" t="s">
        <v>1762</v>
      </c>
      <c r="E655" s="118">
        <v>102</v>
      </c>
      <c r="F655" s="130" t="s">
        <v>839</v>
      </c>
      <c r="G655" s="172">
        <v>43221</v>
      </c>
      <c r="H655" s="61" t="s">
        <v>840</v>
      </c>
      <c r="I655" s="120">
        <v>477</v>
      </c>
      <c r="J655" s="129"/>
      <c r="K655" s="129"/>
      <c r="L655" s="122">
        <v>311370</v>
      </c>
      <c r="M655" s="123">
        <v>0.91</v>
      </c>
      <c r="N655" s="122">
        <v>283350</v>
      </c>
      <c r="O655" s="124"/>
      <c r="P655" s="125">
        <f t="shared" si="11"/>
        <v>653</v>
      </c>
      <c r="Q655" s="126" t="s">
        <v>486</v>
      </c>
    </row>
    <row r="656" s="2" customFormat="1" ht="15.75" customHeight="1" spans="1:20">
      <c r="A656" s="115" t="s">
        <v>1778</v>
      </c>
      <c r="B656" s="116"/>
      <c r="C656" s="128"/>
      <c r="D656" s="118" t="s">
        <v>1762</v>
      </c>
      <c r="E656" s="118">
        <v>103</v>
      </c>
      <c r="F656" s="130" t="s">
        <v>839</v>
      </c>
      <c r="G656" s="172">
        <v>39873</v>
      </c>
      <c r="H656" s="61" t="s">
        <v>840</v>
      </c>
      <c r="I656" s="120">
        <v>561</v>
      </c>
      <c r="J656" s="129"/>
      <c r="K656" s="129"/>
      <c r="L656" s="122">
        <v>366200</v>
      </c>
      <c r="M656" s="123">
        <v>0.64</v>
      </c>
      <c r="N656" s="122">
        <v>234370</v>
      </c>
      <c r="O656" s="124"/>
      <c r="P656" s="125">
        <f t="shared" si="11"/>
        <v>653</v>
      </c>
      <c r="Q656" s="126" t="s">
        <v>486</v>
      </c>
    </row>
    <row r="657" s="2" customFormat="1" ht="15.75" customHeight="1" spans="1:17">
      <c r="A657" s="115" t="s">
        <v>1779</v>
      </c>
      <c r="B657" s="116"/>
      <c r="C657" s="128"/>
      <c r="D657" s="118" t="s">
        <v>1762</v>
      </c>
      <c r="E657" s="118">
        <v>104</v>
      </c>
      <c r="F657" s="130" t="s">
        <v>839</v>
      </c>
      <c r="G657" s="172">
        <v>43221</v>
      </c>
      <c r="H657" s="61" t="s">
        <v>840</v>
      </c>
      <c r="I657" s="120">
        <v>477</v>
      </c>
      <c r="J657" s="129"/>
      <c r="K657" s="129"/>
      <c r="L657" s="122">
        <v>311370</v>
      </c>
      <c r="M657" s="123">
        <v>0.91</v>
      </c>
      <c r="N657" s="122">
        <v>283350</v>
      </c>
      <c r="O657" s="124"/>
      <c r="P657" s="125">
        <f t="shared" si="11"/>
        <v>653</v>
      </c>
      <c r="Q657" s="126" t="s">
        <v>486</v>
      </c>
    </row>
    <row r="658" s="3" customFormat="1" ht="15.75" customHeight="1" spans="1:17">
      <c r="A658" s="115" t="s">
        <v>1780</v>
      </c>
      <c r="B658" s="116"/>
      <c r="C658" s="128"/>
      <c r="D658" s="118" t="s">
        <v>1762</v>
      </c>
      <c r="E658" s="118">
        <v>105</v>
      </c>
      <c r="F658" s="130" t="s">
        <v>839</v>
      </c>
      <c r="G658" s="172">
        <v>39873</v>
      </c>
      <c r="H658" s="61" t="s">
        <v>840</v>
      </c>
      <c r="I658" s="120">
        <v>561</v>
      </c>
      <c r="J658" s="129"/>
      <c r="K658" s="129"/>
      <c r="L658" s="122">
        <v>366200</v>
      </c>
      <c r="M658" s="123">
        <v>0.64</v>
      </c>
      <c r="N658" s="122">
        <v>234370</v>
      </c>
      <c r="O658" s="124"/>
      <c r="P658" s="125">
        <f t="shared" si="11"/>
        <v>653</v>
      </c>
      <c r="Q658" s="126" t="s">
        <v>486</v>
      </c>
    </row>
    <row r="659" s="3" customFormat="1" ht="15.75" customHeight="1" spans="1:17">
      <c r="A659" s="115" t="s">
        <v>1781</v>
      </c>
      <c r="B659" s="116"/>
      <c r="C659" s="128"/>
      <c r="D659" s="118" t="s">
        <v>1762</v>
      </c>
      <c r="E659" s="118">
        <v>106</v>
      </c>
      <c r="F659" s="130" t="s">
        <v>839</v>
      </c>
      <c r="G659" s="172">
        <v>43221</v>
      </c>
      <c r="H659" s="61" t="s">
        <v>840</v>
      </c>
      <c r="I659" s="120">
        <v>477</v>
      </c>
      <c r="J659" s="129"/>
      <c r="K659" s="129"/>
      <c r="L659" s="122">
        <v>311370</v>
      </c>
      <c r="M659" s="123">
        <v>0.91</v>
      </c>
      <c r="N659" s="122">
        <v>283350</v>
      </c>
      <c r="O659" s="124"/>
      <c r="P659" s="125">
        <f t="shared" si="11"/>
        <v>653</v>
      </c>
      <c r="Q659" s="126" t="s">
        <v>486</v>
      </c>
    </row>
    <row r="660" s="3" customFormat="1" ht="15.75" customHeight="1" spans="1:17">
      <c r="A660" s="115" t="s">
        <v>1782</v>
      </c>
      <c r="B660" s="116"/>
      <c r="C660" s="128"/>
      <c r="D660" s="118" t="s">
        <v>1762</v>
      </c>
      <c r="E660" s="118">
        <v>107</v>
      </c>
      <c r="F660" s="130" t="s">
        <v>839</v>
      </c>
      <c r="G660" s="172">
        <v>39873</v>
      </c>
      <c r="H660" s="61" t="s">
        <v>840</v>
      </c>
      <c r="I660" s="120">
        <v>561</v>
      </c>
      <c r="J660" s="129"/>
      <c r="K660" s="129"/>
      <c r="L660" s="122">
        <v>366200</v>
      </c>
      <c r="M660" s="123">
        <v>0.64</v>
      </c>
      <c r="N660" s="122">
        <v>234370</v>
      </c>
      <c r="O660" s="124"/>
      <c r="P660" s="125">
        <f t="shared" si="11"/>
        <v>653</v>
      </c>
      <c r="Q660" s="126" t="s">
        <v>486</v>
      </c>
    </row>
    <row r="661" s="3" customFormat="1" ht="15.75" customHeight="1" spans="1:17">
      <c r="A661" s="115" t="s">
        <v>1783</v>
      </c>
      <c r="B661" s="116"/>
      <c r="C661" s="128"/>
      <c r="D661" s="118" t="s">
        <v>1762</v>
      </c>
      <c r="E661" s="118">
        <v>108</v>
      </c>
      <c r="F661" s="130" t="s">
        <v>839</v>
      </c>
      <c r="G661" s="172">
        <v>43221</v>
      </c>
      <c r="H661" s="61" t="s">
        <v>840</v>
      </c>
      <c r="I661" s="120">
        <v>477</v>
      </c>
      <c r="J661" s="129"/>
      <c r="K661" s="129"/>
      <c r="L661" s="122">
        <v>311370</v>
      </c>
      <c r="M661" s="123">
        <v>0.91</v>
      </c>
      <c r="N661" s="122">
        <v>283350</v>
      </c>
      <c r="O661" s="124"/>
      <c r="P661" s="125">
        <f t="shared" si="11"/>
        <v>653</v>
      </c>
      <c r="Q661" s="126" t="s">
        <v>486</v>
      </c>
    </row>
    <row r="662" s="3" customFormat="1" ht="15.75" customHeight="1" spans="1:17">
      <c r="A662" s="115" t="s">
        <v>1784</v>
      </c>
      <c r="B662" s="116"/>
      <c r="C662" s="128"/>
      <c r="D662" s="118" t="s">
        <v>1762</v>
      </c>
      <c r="E662" s="118">
        <v>109</v>
      </c>
      <c r="F662" s="130" t="s">
        <v>839</v>
      </c>
      <c r="G662" s="172">
        <v>39873</v>
      </c>
      <c r="H662" s="61" t="s">
        <v>840</v>
      </c>
      <c r="I662" s="120">
        <v>561</v>
      </c>
      <c r="J662" s="129"/>
      <c r="K662" s="129"/>
      <c r="L662" s="122">
        <v>366200</v>
      </c>
      <c r="M662" s="123">
        <v>0.64</v>
      </c>
      <c r="N662" s="122">
        <v>234370</v>
      </c>
      <c r="O662" s="124"/>
      <c r="P662" s="125">
        <f t="shared" si="11"/>
        <v>653</v>
      </c>
      <c r="Q662" s="126" t="s">
        <v>486</v>
      </c>
    </row>
    <row r="663" s="3" customFormat="1" ht="15.75" customHeight="1" spans="1:17">
      <c r="A663" s="115" t="s">
        <v>1785</v>
      </c>
      <c r="B663" s="116"/>
      <c r="C663" s="128"/>
      <c r="D663" s="118" t="s">
        <v>1762</v>
      </c>
      <c r="E663" s="118">
        <v>110</v>
      </c>
      <c r="F663" s="130" t="s">
        <v>839</v>
      </c>
      <c r="G663" s="172">
        <v>43221</v>
      </c>
      <c r="H663" s="61" t="s">
        <v>840</v>
      </c>
      <c r="I663" s="120">
        <v>477</v>
      </c>
      <c r="J663" s="129"/>
      <c r="K663" s="129"/>
      <c r="L663" s="122">
        <v>311370</v>
      </c>
      <c r="M663" s="123">
        <v>0.91</v>
      </c>
      <c r="N663" s="122">
        <v>283350</v>
      </c>
      <c r="O663" s="124"/>
      <c r="P663" s="125">
        <f t="shared" si="11"/>
        <v>653</v>
      </c>
      <c r="Q663" s="126" t="s">
        <v>486</v>
      </c>
    </row>
    <row r="664" s="78" customFormat="1" ht="15.75" customHeight="1" spans="1:17">
      <c r="A664" s="115" t="s">
        <v>1786</v>
      </c>
      <c r="B664" s="116"/>
      <c r="C664" s="128"/>
      <c r="D664" s="118" t="s">
        <v>1762</v>
      </c>
      <c r="E664" s="118">
        <v>111</v>
      </c>
      <c r="F664" s="130" t="s">
        <v>839</v>
      </c>
      <c r="G664" s="172">
        <v>39873</v>
      </c>
      <c r="H664" s="61" t="s">
        <v>840</v>
      </c>
      <c r="I664" s="120">
        <v>561</v>
      </c>
      <c r="J664" s="129"/>
      <c r="K664" s="129"/>
      <c r="L664" s="122">
        <v>366200</v>
      </c>
      <c r="M664" s="123">
        <v>0.64</v>
      </c>
      <c r="N664" s="122">
        <v>234370</v>
      </c>
      <c r="O664" s="124"/>
      <c r="P664" s="125">
        <f t="shared" si="11"/>
        <v>653</v>
      </c>
      <c r="Q664" s="126" t="s">
        <v>486</v>
      </c>
    </row>
    <row r="665" s="3" customFormat="1" ht="15.75" customHeight="1" spans="1:17">
      <c r="A665" s="115" t="s">
        <v>1787</v>
      </c>
      <c r="B665" s="116"/>
      <c r="C665" s="128"/>
      <c r="D665" s="118" t="s">
        <v>1762</v>
      </c>
      <c r="E665" s="118">
        <v>112</v>
      </c>
      <c r="F665" s="130" t="s">
        <v>839</v>
      </c>
      <c r="G665" s="172">
        <v>43221</v>
      </c>
      <c r="H665" s="61" t="s">
        <v>840</v>
      </c>
      <c r="I665" s="120">
        <v>477</v>
      </c>
      <c r="J665" s="129"/>
      <c r="K665" s="129"/>
      <c r="L665" s="122">
        <v>311370</v>
      </c>
      <c r="M665" s="123">
        <v>0.91</v>
      </c>
      <c r="N665" s="122">
        <v>283350</v>
      </c>
      <c r="O665" s="124"/>
      <c r="P665" s="125">
        <f t="shared" si="11"/>
        <v>653</v>
      </c>
      <c r="Q665" s="126" t="s">
        <v>486</v>
      </c>
    </row>
    <row r="666" s="2" customFormat="1" ht="15.75" customHeight="1" spans="1:17">
      <c r="A666" s="115" t="s">
        <v>1788</v>
      </c>
      <c r="B666" s="116"/>
      <c r="C666" s="128"/>
      <c r="D666" s="118" t="s">
        <v>1762</v>
      </c>
      <c r="E666" s="118">
        <v>113</v>
      </c>
      <c r="F666" s="130" t="s">
        <v>839</v>
      </c>
      <c r="G666" s="172">
        <v>39873</v>
      </c>
      <c r="H666" s="61" t="s">
        <v>840</v>
      </c>
      <c r="I666" s="120">
        <v>561</v>
      </c>
      <c r="J666" s="129"/>
      <c r="K666" s="129"/>
      <c r="L666" s="122">
        <v>366200</v>
      </c>
      <c r="M666" s="123">
        <v>0.64</v>
      </c>
      <c r="N666" s="122">
        <v>234370</v>
      </c>
      <c r="O666" s="124"/>
      <c r="P666" s="125">
        <f t="shared" si="11"/>
        <v>653</v>
      </c>
      <c r="Q666" s="126" t="s">
        <v>486</v>
      </c>
    </row>
    <row r="667" s="2" customFormat="1" ht="15.75" customHeight="1" spans="1:17">
      <c r="A667" s="115" t="s">
        <v>1789</v>
      </c>
      <c r="B667" s="116"/>
      <c r="C667" s="128"/>
      <c r="D667" s="118" t="s">
        <v>1762</v>
      </c>
      <c r="E667" s="118">
        <v>114</v>
      </c>
      <c r="F667" s="130" t="s">
        <v>839</v>
      </c>
      <c r="G667" s="172">
        <v>43221</v>
      </c>
      <c r="H667" s="61" t="s">
        <v>840</v>
      </c>
      <c r="I667" s="120">
        <v>477</v>
      </c>
      <c r="J667" s="129"/>
      <c r="K667" s="129"/>
      <c r="L667" s="122">
        <v>311370</v>
      </c>
      <c r="M667" s="123">
        <v>0.91</v>
      </c>
      <c r="N667" s="122">
        <v>283350</v>
      </c>
      <c r="O667" s="124"/>
      <c r="P667" s="125">
        <f t="shared" si="11"/>
        <v>653</v>
      </c>
      <c r="Q667" s="126" t="s">
        <v>486</v>
      </c>
    </row>
    <row r="668" s="2" customFormat="1" ht="15.75" customHeight="1" spans="1:17">
      <c r="A668" s="115" t="s">
        <v>1790</v>
      </c>
      <c r="B668" s="116"/>
      <c r="C668" s="128"/>
      <c r="D668" s="118" t="s">
        <v>1762</v>
      </c>
      <c r="E668" s="118">
        <v>115</v>
      </c>
      <c r="F668" s="130" t="s">
        <v>839</v>
      </c>
      <c r="G668" s="172">
        <v>39873</v>
      </c>
      <c r="H668" s="61" t="s">
        <v>840</v>
      </c>
      <c r="I668" s="120">
        <v>561</v>
      </c>
      <c r="J668" s="129"/>
      <c r="K668" s="129"/>
      <c r="L668" s="122">
        <v>366200</v>
      </c>
      <c r="M668" s="123">
        <v>0.64</v>
      </c>
      <c r="N668" s="122">
        <v>234370</v>
      </c>
      <c r="O668" s="124"/>
      <c r="P668" s="125">
        <f t="shared" si="11"/>
        <v>653</v>
      </c>
      <c r="Q668" s="126" t="s">
        <v>486</v>
      </c>
    </row>
    <row r="669" s="2" customFormat="1" ht="15.75" customHeight="1" spans="1:17">
      <c r="A669" s="115" t="s">
        <v>1791</v>
      </c>
      <c r="B669" s="116"/>
      <c r="C669" s="128"/>
      <c r="D669" s="118" t="s">
        <v>847</v>
      </c>
      <c r="E669" s="118">
        <v>116</v>
      </c>
      <c r="F669" s="130" t="s">
        <v>839</v>
      </c>
      <c r="G669" s="172">
        <v>39873</v>
      </c>
      <c r="H669" s="61" t="s">
        <v>840</v>
      </c>
      <c r="I669" s="120">
        <v>477</v>
      </c>
      <c r="J669" s="129"/>
      <c r="K669" s="129"/>
      <c r="L669" s="122">
        <v>311370</v>
      </c>
      <c r="M669" s="123">
        <v>0.64</v>
      </c>
      <c r="N669" s="122">
        <v>199280</v>
      </c>
      <c r="O669" s="124"/>
      <c r="P669" s="125">
        <f t="shared" si="11"/>
        <v>653</v>
      </c>
      <c r="Q669" s="126" t="s">
        <v>486</v>
      </c>
    </row>
    <row r="670" s="2" customFormat="1" ht="15.75" customHeight="1" spans="1:17">
      <c r="A670" s="115" t="s">
        <v>1792</v>
      </c>
      <c r="B670" s="116"/>
      <c r="C670" s="128"/>
      <c r="D670" s="118" t="s">
        <v>847</v>
      </c>
      <c r="E670" s="118">
        <v>117</v>
      </c>
      <c r="F670" s="130" t="s">
        <v>839</v>
      </c>
      <c r="G670" s="172">
        <v>43221</v>
      </c>
      <c r="H670" s="61" t="s">
        <v>840</v>
      </c>
      <c r="I670" s="120">
        <v>561</v>
      </c>
      <c r="J670" s="129"/>
      <c r="K670" s="129"/>
      <c r="L670" s="122">
        <v>366200</v>
      </c>
      <c r="M670" s="123">
        <v>0.91</v>
      </c>
      <c r="N670" s="122">
        <v>333240</v>
      </c>
      <c r="O670" s="124"/>
      <c r="P670" s="125">
        <f t="shared" si="11"/>
        <v>653</v>
      </c>
      <c r="Q670" s="126" t="s">
        <v>486</v>
      </c>
    </row>
    <row r="671" s="2" customFormat="1" ht="15.75" customHeight="1" spans="1:17">
      <c r="A671" s="115" t="s">
        <v>1793</v>
      </c>
      <c r="B671" s="116"/>
      <c r="C671" s="128"/>
      <c r="D671" s="118" t="s">
        <v>847</v>
      </c>
      <c r="E671" s="118">
        <v>118</v>
      </c>
      <c r="F671" s="130" t="s">
        <v>839</v>
      </c>
      <c r="G671" s="172">
        <v>39873</v>
      </c>
      <c r="H671" s="61" t="s">
        <v>840</v>
      </c>
      <c r="I671" s="120">
        <v>477</v>
      </c>
      <c r="J671" s="129"/>
      <c r="K671" s="129"/>
      <c r="L671" s="122">
        <v>311370</v>
      </c>
      <c r="M671" s="123">
        <v>0.64</v>
      </c>
      <c r="N671" s="122">
        <v>199280</v>
      </c>
      <c r="O671" s="124"/>
      <c r="P671" s="125">
        <f t="shared" si="11"/>
        <v>653</v>
      </c>
      <c r="Q671" s="126" t="s">
        <v>486</v>
      </c>
    </row>
    <row r="672" s="2" customFormat="1" ht="15.75" customHeight="1" spans="1:17">
      <c r="A672" s="115" t="s">
        <v>1794</v>
      </c>
      <c r="B672" s="116"/>
      <c r="C672" s="128"/>
      <c r="D672" s="118" t="s">
        <v>847</v>
      </c>
      <c r="E672" s="118">
        <v>119</v>
      </c>
      <c r="F672" s="130" t="s">
        <v>839</v>
      </c>
      <c r="G672" s="172">
        <v>43221</v>
      </c>
      <c r="H672" s="61" t="s">
        <v>840</v>
      </c>
      <c r="I672" s="120">
        <v>561</v>
      </c>
      <c r="J672" s="129"/>
      <c r="K672" s="129"/>
      <c r="L672" s="122">
        <v>366200</v>
      </c>
      <c r="M672" s="123">
        <v>0.91</v>
      </c>
      <c r="N672" s="122">
        <v>333240</v>
      </c>
      <c r="O672" s="124"/>
      <c r="P672" s="125">
        <f t="shared" si="11"/>
        <v>653</v>
      </c>
      <c r="Q672" s="126" t="s">
        <v>486</v>
      </c>
    </row>
    <row r="673" s="2" customFormat="1" ht="15.75" customHeight="1" spans="1:17">
      <c r="A673" s="115" t="s">
        <v>1795</v>
      </c>
      <c r="B673" s="116"/>
      <c r="C673" s="128"/>
      <c r="D673" s="118" t="s">
        <v>847</v>
      </c>
      <c r="E673" s="118">
        <v>120</v>
      </c>
      <c r="F673" s="130" t="s">
        <v>839</v>
      </c>
      <c r="G673" s="172">
        <v>39873</v>
      </c>
      <c r="H673" s="61" t="s">
        <v>840</v>
      </c>
      <c r="I673" s="120">
        <v>477</v>
      </c>
      <c r="J673" s="129"/>
      <c r="K673" s="129"/>
      <c r="L673" s="122">
        <v>311370</v>
      </c>
      <c r="M673" s="123">
        <v>0.64</v>
      </c>
      <c r="N673" s="122">
        <v>199280</v>
      </c>
      <c r="O673" s="124"/>
      <c r="P673" s="125">
        <f t="shared" si="11"/>
        <v>653</v>
      </c>
      <c r="Q673" s="126" t="s">
        <v>486</v>
      </c>
    </row>
    <row r="674" s="2" customFormat="1" ht="15.75" customHeight="1" spans="1:17">
      <c r="A674" s="115" t="s">
        <v>1796</v>
      </c>
      <c r="B674" s="116"/>
      <c r="C674" s="128"/>
      <c r="D674" s="118" t="s">
        <v>847</v>
      </c>
      <c r="E674" s="118">
        <v>121</v>
      </c>
      <c r="F674" s="130" t="s">
        <v>839</v>
      </c>
      <c r="G674" s="172">
        <v>43221</v>
      </c>
      <c r="H674" s="61" t="s">
        <v>840</v>
      </c>
      <c r="I674" s="120">
        <v>561</v>
      </c>
      <c r="J674" s="129"/>
      <c r="K674" s="129"/>
      <c r="L674" s="122">
        <v>366200</v>
      </c>
      <c r="M674" s="123">
        <v>0.91</v>
      </c>
      <c r="N674" s="122">
        <v>333240</v>
      </c>
      <c r="O674" s="124"/>
      <c r="P674" s="125">
        <f t="shared" si="11"/>
        <v>653</v>
      </c>
      <c r="Q674" s="126" t="s">
        <v>486</v>
      </c>
    </row>
    <row r="675" s="2" customFormat="1" ht="15.75" customHeight="1" spans="1:17">
      <c r="A675" s="115" t="s">
        <v>1797</v>
      </c>
      <c r="B675" s="116"/>
      <c r="C675" s="128"/>
      <c r="D675" s="118" t="s">
        <v>847</v>
      </c>
      <c r="E675" s="118">
        <v>122</v>
      </c>
      <c r="F675" s="130" t="s">
        <v>839</v>
      </c>
      <c r="G675" s="172">
        <v>39873</v>
      </c>
      <c r="H675" s="61" t="s">
        <v>840</v>
      </c>
      <c r="I675" s="120">
        <v>477</v>
      </c>
      <c r="J675" s="129"/>
      <c r="K675" s="129"/>
      <c r="L675" s="122">
        <v>311370</v>
      </c>
      <c r="M675" s="123">
        <v>0.64</v>
      </c>
      <c r="N675" s="122">
        <v>199280</v>
      </c>
      <c r="O675" s="124"/>
      <c r="P675" s="125">
        <f t="shared" si="11"/>
        <v>653</v>
      </c>
      <c r="Q675" s="126" t="s">
        <v>486</v>
      </c>
    </row>
    <row r="676" s="2" customFormat="1" ht="15.75" customHeight="1" spans="1:17">
      <c r="A676" s="115" t="s">
        <v>1798</v>
      </c>
      <c r="B676" s="116"/>
      <c r="C676" s="128"/>
      <c r="D676" s="118" t="s">
        <v>847</v>
      </c>
      <c r="E676" s="118">
        <v>123</v>
      </c>
      <c r="F676" s="130" t="s">
        <v>839</v>
      </c>
      <c r="G676" s="172">
        <v>43221</v>
      </c>
      <c r="H676" s="61" t="s">
        <v>840</v>
      </c>
      <c r="I676" s="120">
        <v>561</v>
      </c>
      <c r="J676" s="129"/>
      <c r="K676" s="129"/>
      <c r="L676" s="122">
        <v>366200</v>
      </c>
      <c r="M676" s="123">
        <v>0.91</v>
      </c>
      <c r="N676" s="122">
        <v>333240</v>
      </c>
      <c r="O676" s="124"/>
      <c r="P676" s="125">
        <f t="shared" si="11"/>
        <v>653</v>
      </c>
      <c r="Q676" s="126" t="s">
        <v>486</v>
      </c>
    </row>
    <row r="677" s="2" customFormat="1" ht="15.75" customHeight="1" spans="1:17">
      <c r="A677" s="115" t="s">
        <v>1799</v>
      </c>
      <c r="B677" s="116"/>
      <c r="C677" s="128"/>
      <c r="D677" s="118" t="s">
        <v>847</v>
      </c>
      <c r="E677" s="118">
        <v>124</v>
      </c>
      <c r="F677" s="130" t="s">
        <v>839</v>
      </c>
      <c r="G677" s="172">
        <v>39873</v>
      </c>
      <c r="H677" s="61" t="s">
        <v>840</v>
      </c>
      <c r="I677" s="120">
        <v>477</v>
      </c>
      <c r="J677" s="129"/>
      <c r="K677" s="129"/>
      <c r="L677" s="122">
        <v>311370</v>
      </c>
      <c r="M677" s="123">
        <v>0.64</v>
      </c>
      <c r="N677" s="122">
        <v>199280</v>
      </c>
      <c r="O677" s="124"/>
      <c r="P677" s="125">
        <f t="shared" si="11"/>
        <v>653</v>
      </c>
      <c r="Q677" s="126" t="s">
        <v>486</v>
      </c>
    </row>
    <row r="678" s="75" customFormat="1" ht="15.75" customHeight="1" spans="1:17">
      <c r="A678" s="115" t="s">
        <v>1800</v>
      </c>
      <c r="B678" s="116"/>
      <c r="C678" s="128"/>
      <c r="D678" s="118" t="s">
        <v>847</v>
      </c>
      <c r="E678" s="118">
        <v>125</v>
      </c>
      <c r="F678" s="130" t="s">
        <v>839</v>
      </c>
      <c r="G678" s="172">
        <v>43221</v>
      </c>
      <c r="H678" s="61" t="s">
        <v>840</v>
      </c>
      <c r="I678" s="120">
        <v>561</v>
      </c>
      <c r="J678" s="129"/>
      <c r="K678" s="129"/>
      <c r="L678" s="122">
        <v>366200</v>
      </c>
      <c r="M678" s="123">
        <v>0.91</v>
      </c>
      <c r="N678" s="122">
        <v>333240</v>
      </c>
      <c r="O678" s="124"/>
      <c r="P678" s="125">
        <f t="shared" si="11"/>
        <v>653</v>
      </c>
      <c r="Q678" s="126" t="s">
        <v>486</v>
      </c>
    </row>
    <row r="679" s="2" customFormat="1" ht="15.75" customHeight="1" spans="1:17">
      <c r="A679" s="115" t="s">
        <v>1801</v>
      </c>
      <c r="B679" s="116"/>
      <c r="C679" s="128"/>
      <c r="D679" s="118" t="s">
        <v>847</v>
      </c>
      <c r="E679" s="118">
        <v>126</v>
      </c>
      <c r="F679" s="130" t="s">
        <v>839</v>
      </c>
      <c r="G679" s="172">
        <v>39873</v>
      </c>
      <c r="H679" s="61" t="s">
        <v>840</v>
      </c>
      <c r="I679" s="120">
        <v>477</v>
      </c>
      <c r="J679" s="129"/>
      <c r="K679" s="129"/>
      <c r="L679" s="122">
        <v>311370</v>
      </c>
      <c r="M679" s="123">
        <v>0.64</v>
      </c>
      <c r="N679" s="122">
        <v>199280</v>
      </c>
      <c r="O679" s="124"/>
      <c r="P679" s="125">
        <f t="shared" si="11"/>
        <v>653</v>
      </c>
      <c r="Q679" s="126" t="s">
        <v>486</v>
      </c>
    </row>
    <row r="680" s="2" customFormat="1" ht="15.75" customHeight="1" spans="1:17">
      <c r="A680" s="115" t="s">
        <v>1802</v>
      </c>
      <c r="B680" s="116"/>
      <c r="C680" s="128"/>
      <c r="D680" s="118" t="s">
        <v>847</v>
      </c>
      <c r="E680" s="118">
        <v>127</v>
      </c>
      <c r="F680" s="130" t="s">
        <v>839</v>
      </c>
      <c r="G680" s="172">
        <v>43221</v>
      </c>
      <c r="H680" s="61" t="s">
        <v>840</v>
      </c>
      <c r="I680" s="120">
        <v>561</v>
      </c>
      <c r="J680" s="129"/>
      <c r="K680" s="129"/>
      <c r="L680" s="122">
        <v>366200</v>
      </c>
      <c r="M680" s="123">
        <v>0.91</v>
      </c>
      <c r="N680" s="122">
        <v>333240</v>
      </c>
      <c r="O680" s="124"/>
      <c r="P680" s="125">
        <f t="shared" si="11"/>
        <v>653</v>
      </c>
      <c r="Q680" s="126" t="s">
        <v>486</v>
      </c>
    </row>
    <row r="681" s="2" customFormat="1" ht="15.75" customHeight="1" spans="1:17">
      <c r="A681" s="115" t="s">
        <v>1803</v>
      </c>
      <c r="B681" s="116"/>
      <c r="C681" s="128"/>
      <c r="D681" s="118" t="s">
        <v>847</v>
      </c>
      <c r="E681" s="118">
        <v>128</v>
      </c>
      <c r="F681" s="130" t="s">
        <v>839</v>
      </c>
      <c r="G681" s="172">
        <v>39873</v>
      </c>
      <c r="H681" s="61" t="s">
        <v>840</v>
      </c>
      <c r="I681" s="120">
        <v>477</v>
      </c>
      <c r="J681" s="129"/>
      <c r="K681" s="129"/>
      <c r="L681" s="122">
        <v>311370</v>
      </c>
      <c r="M681" s="123">
        <v>0.64</v>
      </c>
      <c r="N681" s="122">
        <v>199280</v>
      </c>
      <c r="O681" s="124"/>
      <c r="P681" s="125">
        <f t="shared" si="11"/>
        <v>653</v>
      </c>
      <c r="Q681" s="126" t="s">
        <v>486</v>
      </c>
    </row>
    <row r="682" s="2" customFormat="1" ht="15.75" customHeight="1" spans="1:17">
      <c r="A682" s="115" t="s">
        <v>1804</v>
      </c>
      <c r="B682" s="116"/>
      <c r="C682" s="128"/>
      <c r="D682" s="118" t="s">
        <v>847</v>
      </c>
      <c r="E682" s="118">
        <v>129</v>
      </c>
      <c r="F682" s="130" t="s">
        <v>839</v>
      </c>
      <c r="G682" s="172">
        <v>43221</v>
      </c>
      <c r="H682" s="61" t="s">
        <v>840</v>
      </c>
      <c r="I682" s="120">
        <v>561</v>
      </c>
      <c r="J682" s="129"/>
      <c r="K682" s="129"/>
      <c r="L682" s="122">
        <v>366200</v>
      </c>
      <c r="M682" s="123">
        <v>0.91</v>
      </c>
      <c r="N682" s="122">
        <v>333240</v>
      </c>
      <c r="O682" s="124"/>
      <c r="P682" s="125">
        <f t="shared" si="11"/>
        <v>653</v>
      </c>
      <c r="Q682" s="126" t="s">
        <v>486</v>
      </c>
    </row>
    <row r="683" s="2" customFormat="1" ht="15.75" customHeight="1" spans="1:17">
      <c r="A683" s="115" t="s">
        <v>1805</v>
      </c>
      <c r="B683" s="116"/>
      <c r="C683" s="128"/>
      <c r="D683" s="118" t="s">
        <v>847</v>
      </c>
      <c r="E683" s="118">
        <v>130</v>
      </c>
      <c r="F683" s="130" t="s">
        <v>839</v>
      </c>
      <c r="G683" s="172">
        <v>39873</v>
      </c>
      <c r="H683" s="61" t="s">
        <v>840</v>
      </c>
      <c r="I683" s="120">
        <v>477</v>
      </c>
      <c r="J683" s="129"/>
      <c r="K683" s="129"/>
      <c r="L683" s="122">
        <v>311370</v>
      </c>
      <c r="M683" s="123">
        <v>0.64</v>
      </c>
      <c r="N683" s="122">
        <v>199280</v>
      </c>
      <c r="O683" s="124"/>
      <c r="P683" s="125">
        <f t="shared" si="11"/>
        <v>653</v>
      </c>
      <c r="Q683" s="126" t="s">
        <v>486</v>
      </c>
    </row>
    <row r="684" s="2" customFormat="1" ht="15.75" customHeight="1" spans="1:17">
      <c r="A684" s="115" t="s">
        <v>1806</v>
      </c>
      <c r="B684" s="116"/>
      <c r="C684" s="128"/>
      <c r="D684" s="118" t="s">
        <v>1762</v>
      </c>
      <c r="E684" s="118">
        <v>301</v>
      </c>
      <c r="F684" s="130" t="s">
        <v>839</v>
      </c>
      <c r="G684" s="172">
        <v>39873</v>
      </c>
      <c r="H684" s="61" t="s">
        <v>840</v>
      </c>
      <c r="I684" s="120">
        <v>561</v>
      </c>
      <c r="J684" s="129"/>
      <c r="K684" s="129"/>
      <c r="L684" s="122">
        <v>366200</v>
      </c>
      <c r="M684" s="123">
        <v>0.64</v>
      </c>
      <c r="N684" s="122">
        <v>234370</v>
      </c>
      <c r="O684" s="124"/>
      <c r="P684" s="125">
        <f t="shared" si="11"/>
        <v>653</v>
      </c>
      <c r="Q684" s="126" t="s">
        <v>486</v>
      </c>
    </row>
    <row r="685" s="2" customFormat="1" ht="15.75" customHeight="1" spans="1:17">
      <c r="A685" s="115" t="s">
        <v>1807</v>
      </c>
      <c r="B685" s="116"/>
      <c r="C685" s="128"/>
      <c r="D685" s="118" t="s">
        <v>1762</v>
      </c>
      <c r="E685" s="118">
        <v>302</v>
      </c>
      <c r="F685" s="130" t="s">
        <v>839</v>
      </c>
      <c r="G685" s="172">
        <v>39873</v>
      </c>
      <c r="H685" s="61" t="s">
        <v>840</v>
      </c>
      <c r="I685" s="120">
        <v>477</v>
      </c>
      <c r="J685" s="129"/>
      <c r="K685" s="129"/>
      <c r="L685" s="122">
        <v>311370</v>
      </c>
      <c r="M685" s="123">
        <v>0.64</v>
      </c>
      <c r="N685" s="122">
        <v>199280</v>
      </c>
      <c r="O685" s="124"/>
      <c r="P685" s="125">
        <f t="shared" si="11"/>
        <v>653</v>
      </c>
      <c r="Q685" s="126" t="s">
        <v>486</v>
      </c>
    </row>
    <row r="686" s="2" customFormat="1" ht="15.75" customHeight="1" spans="1:17">
      <c r="A686" s="115" t="s">
        <v>1808</v>
      </c>
      <c r="B686" s="116"/>
      <c r="C686" s="128"/>
      <c r="D686" s="118" t="s">
        <v>1762</v>
      </c>
      <c r="E686" s="118">
        <v>303</v>
      </c>
      <c r="F686" s="130" t="s">
        <v>839</v>
      </c>
      <c r="G686" s="172">
        <v>43221</v>
      </c>
      <c r="H686" s="61" t="s">
        <v>840</v>
      </c>
      <c r="I686" s="120">
        <v>561</v>
      </c>
      <c r="J686" s="129"/>
      <c r="K686" s="129"/>
      <c r="L686" s="122">
        <v>366200</v>
      </c>
      <c r="M686" s="123">
        <v>0.91</v>
      </c>
      <c r="N686" s="122">
        <v>333240</v>
      </c>
      <c r="O686" s="124"/>
      <c r="P686" s="125">
        <f t="shared" si="11"/>
        <v>653</v>
      </c>
      <c r="Q686" s="126" t="s">
        <v>486</v>
      </c>
    </row>
    <row r="687" s="2" customFormat="1" ht="15.75" customHeight="1" spans="1:17">
      <c r="A687" s="115" t="s">
        <v>1809</v>
      </c>
      <c r="B687" s="116"/>
      <c r="C687" s="128"/>
      <c r="D687" s="118" t="s">
        <v>1762</v>
      </c>
      <c r="E687" s="118">
        <v>304</v>
      </c>
      <c r="F687" s="130" t="s">
        <v>839</v>
      </c>
      <c r="G687" s="172">
        <v>39873</v>
      </c>
      <c r="H687" s="61" t="s">
        <v>840</v>
      </c>
      <c r="I687" s="120">
        <v>477</v>
      </c>
      <c r="J687" s="129"/>
      <c r="K687" s="129"/>
      <c r="L687" s="122">
        <v>311370</v>
      </c>
      <c r="M687" s="123">
        <v>0.64</v>
      </c>
      <c r="N687" s="122">
        <v>199280</v>
      </c>
      <c r="O687" s="124"/>
      <c r="P687" s="125">
        <f t="shared" si="11"/>
        <v>653</v>
      </c>
      <c r="Q687" s="126" t="s">
        <v>486</v>
      </c>
    </row>
    <row r="688" s="2" customFormat="1" ht="15.75" customHeight="1" spans="1:17">
      <c r="A688" s="115" t="s">
        <v>1810</v>
      </c>
      <c r="B688" s="116"/>
      <c r="C688" s="128"/>
      <c r="D688" s="118" t="s">
        <v>1762</v>
      </c>
      <c r="E688" s="118">
        <v>305</v>
      </c>
      <c r="F688" s="130" t="s">
        <v>839</v>
      </c>
      <c r="G688" s="172">
        <v>43221</v>
      </c>
      <c r="H688" s="61" t="s">
        <v>840</v>
      </c>
      <c r="I688" s="120">
        <v>561</v>
      </c>
      <c r="J688" s="129"/>
      <c r="K688" s="129"/>
      <c r="L688" s="122">
        <v>366200</v>
      </c>
      <c r="M688" s="123">
        <v>0.91</v>
      </c>
      <c r="N688" s="122">
        <v>333240</v>
      </c>
      <c r="O688" s="124"/>
      <c r="P688" s="125">
        <f t="shared" si="11"/>
        <v>653</v>
      </c>
      <c r="Q688" s="126" t="s">
        <v>486</v>
      </c>
    </row>
    <row r="689" s="2" customFormat="1" ht="15.75" customHeight="1" spans="1:17">
      <c r="A689" s="115" t="s">
        <v>1811</v>
      </c>
      <c r="B689" s="116"/>
      <c r="C689" s="128"/>
      <c r="D689" s="118" t="s">
        <v>1762</v>
      </c>
      <c r="E689" s="118">
        <v>306</v>
      </c>
      <c r="F689" s="130" t="s">
        <v>839</v>
      </c>
      <c r="G689" s="172">
        <v>39873</v>
      </c>
      <c r="H689" s="61" t="s">
        <v>840</v>
      </c>
      <c r="I689" s="120">
        <v>477</v>
      </c>
      <c r="J689" s="129"/>
      <c r="K689" s="129"/>
      <c r="L689" s="122">
        <v>311370</v>
      </c>
      <c r="M689" s="123">
        <v>0.64</v>
      </c>
      <c r="N689" s="122">
        <v>199280</v>
      </c>
      <c r="O689" s="124"/>
      <c r="P689" s="125">
        <f t="shared" ref="P689:P728" si="12">L689/I689</f>
        <v>653</v>
      </c>
      <c r="Q689" s="126" t="s">
        <v>486</v>
      </c>
    </row>
    <row r="690" s="2" customFormat="1" ht="15.75" customHeight="1" spans="1:17">
      <c r="A690" s="115" t="s">
        <v>1812</v>
      </c>
      <c r="B690" s="116"/>
      <c r="C690" s="128"/>
      <c r="D690" s="118" t="s">
        <v>1762</v>
      </c>
      <c r="E690" s="118">
        <v>307</v>
      </c>
      <c r="F690" s="130" t="s">
        <v>839</v>
      </c>
      <c r="G690" s="172">
        <v>43221</v>
      </c>
      <c r="H690" s="61" t="s">
        <v>840</v>
      </c>
      <c r="I690" s="120">
        <v>561</v>
      </c>
      <c r="J690" s="129"/>
      <c r="K690" s="129"/>
      <c r="L690" s="122">
        <v>366200</v>
      </c>
      <c r="M690" s="123">
        <v>0.91</v>
      </c>
      <c r="N690" s="122">
        <v>333240</v>
      </c>
      <c r="O690" s="124"/>
      <c r="P690" s="125">
        <f t="shared" si="12"/>
        <v>653</v>
      </c>
      <c r="Q690" s="126" t="s">
        <v>486</v>
      </c>
    </row>
    <row r="691" s="2" customFormat="1" ht="15.75" customHeight="1" spans="1:17">
      <c r="A691" s="115" t="s">
        <v>1813</v>
      </c>
      <c r="B691" s="116"/>
      <c r="C691" s="128"/>
      <c r="D691" s="118" t="s">
        <v>1762</v>
      </c>
      <c r="E691" s="118">
        <v>308</v>
      </c>
      <c r="F691" s="130" t="s">
        <v>839</v>
      </c>
      <c r="G691" s="172">
        <v>39873</v>
      </c>
      <c r="H691" s="61" t="s">
        <v>840</v>
      </c>
      <c r="I691" s="120">
        <v>477</v>
      </c>
      <c r="J691" s="129"/>
      <c r="K691" s="129"/>
      <c r="L691" s="122">
        <v>311370</v>
      </c>
      <c r="M691" s="123">
        <v>0.64</v>
      </c>
      <c r="N691" s="122">
        <v>199280</v>
      </c>
      <c r="O691" s="124"/>
      <c r="P691" s="125">
        <f t="shared" si="12"/>
        <v>653</v>
      </c>
      <c r="Q691" s="126" t="s">
        <v>486</v>
      </c>
    </row>
    <row r="692" s="2" customFormat="1" ht="15.75" customHeight="1" spans="1:17">
      <c r="A692" s="115" t="s">
        <v>1814</v>
      </c>
      <c r="B692" s="116"/>
      <c r="C692" s="128"/>
      <c r="D692" s="118" t="s">
        <v>1762</v>
      </c>
      <c r="E692" s="118">
        <v>309</v>
      </c>
      <c r="F692" s="130" t="s">
        <v>839</v>
      </c>
      <c r="G692" s="172">
        <v>43221</v>
      </c>
      <c r="H692" s="61" t="s">
        <v>840</v>
      </c>
      <c r="I692" s="120">
        <v>561</v>
      </c>
      <c r="J692" s="129"/>
      <c r="K692" s="129"/>
      <c r="L692" s="122">
        <v>366200</v>
      </c>
      <c r="M692" s="123">
        <v>0.91</v>
      </c>
      <c r="N692" s="122">
        <v>333240</v>
      </c>
      <c r="O692" s="124"/>
      <c r="P692" s="125">
        <f t="shared" si="12"/>
        <v>653</v>
      </c>
      <c r="Q692" s="126" t="s">
        <v>486</v>
      </c>
    </row>
    <row r="693" s="75" customFormat="1" ht="15.75" customHeight="1" spans="1:17">
      <c r="A693" s="115" t="s">
        <v>1815</v>
      </c>
      <c r="B693" s="116"/>
      <c r="C693" s="128"/>
      <c r="D693" s="118" t="s">
        <v>847</v>
      </c>
      <c r="E693" s="118">
        <v>310</v>
      </c>
      <c r="F693" s="130" t="s">
        <v>839</v>
      </c>
      <c r="G693" s="172">
        <v>39873</v>
      </c>
      <c r="H693" s="61" t="s">
        <v>840</v>
      </c>
      <c r="I693" s="120">
        <v>477</v>
      </c>
      <c r="J693" s="129"/>
      <c r="K693" s="129"/>
      <c r="L693" s="122">
        <v>311370</v>
      </c>
      <c r="M693" s="123">
        <v>0.64</v>
      </c>
      <c r="N693" s="122">
        <v>199280</v>
      </c>
      <c r="O693" s="124"/>
      <c r="P693" s="125">
        <f t="shared" si="12"/>
        <v>653</v>
      </c>
      <c r="Q693" s="126" t="s">
        <v>486</v>
      </c>
    </row>
    <row r="694" s="2" customFormat="1" ht="15.75" customHeight="1" spans="1:17">
      <c r="A694" s="115" t="s">
        <v>1816</v>
      </c>
      <c r="B694" s="116"/>
      <c r="C694" s="128"/>
      <c r="D694" s="118" t="s">
        <v>847</v>
      </c>
      <c r="E694" s="118">
        <v>311</v>
      </c>
      <c r="F694" s="130" t="s">
        <v>839</v>
      </c>
      <c r="G694" s="172">
        <v>39873</v>
      </c>
      <c r="H694" s="61" t="s">
        <v>840</v>
      </c>
      <c r="I694" s="120">
        <v>561</v>
      </c>
      <c r="J694" s="129"/>
      <c r="K694" s="129"/>
      <c r="L694" s="122">
        <v>366200</v>
      </c>
      <c r="M694" s="123">
        <v>0.64</v>
      </c>
      <c r="N694" s="122">
        <v>234370</v>
      </c>
      <c r="O694" s="124"/>
      <c r="P694" s="125">
        <f t="shared" si="12"/>
        <v>653</v>
      </c>
      <c r="Q694" s="126" t="s">
        <v>486</v>
      </c>
    </row>
    <row r="695" s="2" customFormat="1" ht="15.75" customHeight="1" spans="1:17">
      <c r="A695" s="115" t="s">
        <v>1817</v>
      </c>
      <c r="B695" s="116"/>
      <c r="C695" s="128"/>
      <c r="D695" s="118" t="s">
        <v>847</v>
      </c>
      <c r="E695" s="118">
        <v>312</v>
      </c>
      <c r="F695" s="130" t="s">
        <v>839</v>
      </c>
      <c r="G695" s="172">
        <v>43221</v>
      </c>
      <c r="H695" s="61" t="s">
        <v>840</v>
      </c>
      <c r="I695" s="120">
        <v>477</v>
      </c>
      <c r="J695" s="129"/>
      <c r="K695" s="129"/>
      <c r="L695" s="122">
        <v>311370</v>
      </c>
      <c r="M695" s="123">
        <v>0.91</v>
      </c>
      <c r="N695" s="122">
        <v>283350</v>
      </c>
      <c r="O695" s="124"/>
      <c r="P695" s="125">
        <f t="shared" si="12"/>
        <v>653</v>
      </c>
      <c r="Q695" s="126" t="s">
        <v>486</v>
      </c>
    </row>
    <row r="696" s="2" customFormat="1" ht="15.75" customHeight="1" spans="1:17">
      <c r="A696" s="115" t="s">
        <v>1818</v>
      </c>
      <c r="B696" s="116"/>
      <c r="C696" s="128"/>
      <c r="D696" s="118" t="s">
        <v>847</v>
      </c>
      <c r="E696" s="118">
        <v>313</v>
      </c>
      <c r="F696" s="130" t="s">
        <v>839</v>
      </c>
      <c r="G696" s="172">
        <v>39873</v>
      </c>
      <c r="H696" s="61" t="s">
        <v>840</v>
      </c>
      <c r="I696" s="120">
        <v>561</v>
      </c>
      <c r="J696" s="129"/>
      <c r="K696" s="129"/>
      <c r="L696" s="122">
        <v>366200</v>
      </c>
      <c r="M696" s="123">
        <v>0.64</v>
      </c>
      <c r="N696" s="122">
        <v>234370</v>
      </c>
      <c r="O696" s="124"/>
      <c r="P696" s="125">
        <f t="shared" si="12"/>
        <v>653</v>
      </c>
      <c r="Q696" s="126" t="s">
        <v>486</v>
      </c>
    </row>
    <row r="697" s="2" customFormat="1" ht="15.75" customHeight="1" spans="1:17">
      <c r="A697" s="115" t="s">
        <v>1819</v>
      </c>
      <c r="B697" s="116"/>
      <c r="C697" s="128"/>
      <c r="D697" s="118" t="s">
        <v>847</v>
      </c>
      <c r="E697" s="118">
        <v>314</v>
      </c>
      <c r="F697" s="130" t="s">
        <v>839</v>
      </c>
      <c r="G697" s="172">
        <v>43221</v>
      </c>
      <c r="H697" s="61" t="s">
        <v>840</v>
      </c>
      <c r="I697" s="120">
        <v>477</v>
      </c>
      <c r="J697" s="129"/>
      <c r="K697" s="129"/>
      <c r="L697" s="122">
        <v>311370</v>
      </c>
      <c r="M697" s="123">
        <v>0.91</v>
      </c>
      <c r="N697" s="122">
        <v>283350</v>
      </c>
      <c r="O697" s="124"/>
      <c r="P697" s="125">
        <f t="shared" si="12"/>
        <v>653</v>
      </c>
      <c r="Q697" s="126" t="s">
        <v>486</v>
      </c>
    </row>
    <row r="698" s="2" customFormat="1" ht="15.75" customHeight="1" spans="1:17">
      <c r="A698" s="115" t="s">
        <v>1820</v>
      </c>
      <c r="B698" s="116"/>
      <c r="C698" s="128"/>
      <c r="D698" s="118" t="s">
        <v>847</v>
      </c>
      <c r="E698" s="118">
        <v>315</v>
      </c>
      <c r="F698" s="130" t="s">
        <v>839</v>
      </c>
      <c r="G698" s="172">
        <v>39873</v>
      </c>
      <c r="H698" s="61" t="s">
        <v>840</v>
      </c>
      <c r="I698" s="120">
        <v>561</v>
      </c>
      <c r="J698" s="129"/>
      <c r="K698" s="129"/>
      <c r="L698" s="122">
        <v>366200</v>
      </c>
      <c r="M698" s="123">
        <v>0.64</v>
      </c>
      <c r="N698" s="122">
        <v>234370</v>
      </c>
      <c r="O698" s="124"/>
      <c r="P698" s="125">
        <f t="shared" si="12"/>
        <v>653</v>
      </c>
      <c r="Q698" s="126" t="s">
        <v>486</v>
      </c>
    </row>
    <row r="699" s="2" customFormat="1" ht="15.75" customHeight="1" spans="1:17">
      <c r="A699" s="115" t="s">
        <v>1821</v>
      </c>
      <c r="B699" s="116"/>
      <c r="C699" s="128"/>
      <c r="D699" s="118" t="s">
        <v>847</v>
      </c>
      <c r="E699" s="118">
        <v>316</v>
      </c>
      <c r="F699" s="130" t="s">
        <v>839</v>
      </c>
      <c r="G699" s="172">
        <v>43221</v>
      </c>
      <c r="H699" s="61" t="s">
        <v>840</v>
      </c>
      <c r="I699" s="120">
        <v>477</v>
      </c>
      <c r="J699" s="129"/>
      <c r="K699" s="129"/>
      <c r="L699" s="122">
        <v>311370</v>
      </c>
      <c r="M699" s="123">
        <v>0.91</v>
      </c>
      <c r="N699" s="122">
        <v>283350</v>
      </c>
      <c r="O699" s="124"/>
      <c r="P699" s="125">
        <f t="shared" si="12"/>
        <v>653</v>
      </c>
      <c r="Q699" s="126" t="s">
        <v>486</v>
      </c>
    </row>
    <row r="700" s="2" customFormat="1" ht="15.75" customHeight="1" spans="1:17">
      <c r="A700" s="115" t="s">
        <v>1822</v>
      </c>
      <c r="B700" s="116"/>
      <c r="C700" s="128"/>
      <c r="D700" s="130" t="s">
        <v>847</v>
      </c>
      <c r="E700" s="130">
        <v>317</v>
      </c>
      <c r="F700" s="130" t="s">
        <v>839</v>
      </c>
      <c r="G700" s="172">
        <v>39873</v>
      </c>
      <c r="H700" s="61" t="s">
        <v>840</v>
      </c>
      <c r="I700" s="120">
        <v>561</v>
      </c>
      <c r="J700" s="129"/>
      <c r="K700" s="129"/>
      <c r="L700" s="122">
        <v>366200</v>
      </c>
      <c r="M700" s="123">
        <v>0.64</v>
      </c>
      <c r="N700" s="122">
        <v>234370</v>
      </c>
      <c r="O700" s="124"/>
      <c r="P700" s="125">
        <f t="shared" si="12"/>
        <v>653</v>
      </c>
      <c r="Q700" s="126" t="s">
        <v>486</v>
      </c>
    </row>
    <row r="701" s="2" customFormat="1" ht="15.75" customHeight="1" spans="1:17">
      <c r="A701" s="115" t="s">
        <v>1823</v>
      </c>
      <c r="B701" s="116"/>
      <c r="C701" s="128"/>
      <c r="D701" s="130" t="s">
        <v>847</v>
      </c>
      <c r="E701" s="130">
        <v>318</v>
      </c>
      <c r="F701" s="130" t="s">
        <v>839</v>
      </c>
      <c r="G701" s="172">
        <v>43221</v>
      </c>
      <c r="H701" s="61" t="s">
        <v>840</v>
      </c>
      <c r="I701" s="120">
        <v>477</v>
      </c>
      <c r="J701" s="129"/>
      <c r="K701" s="129"/>
      <c r="L701" s="122">
        <v>311370</v>
      </c>
      <c r="M701" s="123">
        <v>0.91</v>
      </c>
      <c r="N701" s="122">
        <v>283350</v>
      </c>
      <c r="O701" s="124"/>
      <c r="P701" s="125">
        <f t="shared" si="12"/>
        <v>653</v>
      </c>
      <c r="Q701" s="126" t="s">
        <v>486</v>
      </c>
    </row>
    <row r="702" s="3" customFormat="1" ht="15.75" customHeight="1" spans="1:17">
      <c r="A702" s="115" t="s">
        <v>1824</v>
      </c>
      <c r="B702" s="116"/>
      <c r="C702" s="128"/>
      <c r="D702" s="130" t="s">
        <v>847</v>
      </c>
      <c r="E702" s="130">
        <v>319</v>
      </c>
      <c r="F702" s="130" t="s">
        <v>839</v>
      </c>
      <c r="G702" s="172">
        <v>39873</v>
      </c>
      <c r="H702" s="61" t="s">
        <v>840</v>
      </c>
      <c r="I702" s="120">
        <v>561</v>
      </c>
      <c r="J702" s="129"/>
      <c r="K702" s="129"/>
      <c r="L702" s="122">
        <v>366200</v>
      </c>
      <c r="M702" s="123">
        <v>0.64</v>
      </c>
      <c r="N702" s="122">
        <v>234370</v>
      </c>
      <c r="O702" s="124"/>
      <c r="P702" s="125">
        <f t="shared" si="12"/>
        <v>653</v>
      </c>
      <c r="Q702" s="126" t="s">
        <v>486</v>
      </c>
    </row>
    <row r="703" s="3" customFormat="1" ht="15.75" customHeight="1" spans="1:17">
      <c r="A703" s="115" t="s">
        <v>1825</v>
      </c>
      <c r="B703" s="116"/>
      <c r="C703" s="128"/>
      <c r="D703" s="130" t="s">
        <v>847</v>
      </c>
      <c r="E703" s="130">
        <v>320</v>
      </c>
      <c r="F703" s="130" t="s">
        <v>839</v>
      </c>
      <c r="G703" s="172">
        <v>43221</v>
      </c>
      <c r="H703" s="61" t="s">
        <v>840</v>
      </c>
      <c r="I703" s="120">
        <v>477</v>
      </c>
      <c r="J703" s="129"/>
      <c r="K703" s="129"/>
      <c r="L703" s="122">
        <v>311370</v>
      </c>
      <c r="M703" s="123">
        <v>0.91</v>
      </c>
      <c r="N703" s="122">
        <v>283350</v>
      </c>
      <c r="O703" s="124"/>
      <c r="P703" s="125">
        <f t="shared" si="12"/>
        <v>653</v>
      </c>
      <c r="Q703" s="126" t="s">
        <v>486</v>
      </c>
    </row>
    <row r="704" s="3" customFormat="1" ht="15.75" customHeight="1" spans="1:17">
      <c r="A704" s="115" t="s">
        <v>1826</v>
      </c>
      <c r="B704" s="116"/>
      <c r="C704" s="128"/>
      <c r="D704" s="130" t="s">
        <v>847</v>
      </c>
      <c r="E704" s="130">
        <v>321</v>
      </c>
      <c r="F704" s="130" t="s">
        <v>839</v>
      </c>
      <c r="G704" s="172">
        <v>39873</v>
      </c>
      <c r="H704" s="61" t="s">
        <v>840</v>
      </c>
      <c r="I704" s="120">
        <v>561</v>
      </c>
      <c r="J704" s="129"/>
      <c r="K704" s="129"/>
      <c r="L704" s="122">
        <v>366200</v>
      </c>
      <c r="M704" s="123">
        <v>0.64</v>
      </c>
      <c r="N704" s="122">
        <v>234370</v>
      </c>
      <c r="O704" s="124"/>
      <c r="P704" s="125">
        <f t="shared" si="12"/>
        <v>653</v>
      </c>
      <c r="Q704" s="126" t="s">
        <v>486</v>
      </c>
    </row>
    <row r="705" s="3" customFormat="1" ht="15.75" customHeight="1" spans="1:17">
      <c r="A705" s="115" t="s">
        <v>1827</v>
      </c>
      <c r="B705" s="116"/>
      <c r="C705" s="128"/>
      <c r="D705" s="130" t="s">
        <v>847</v>
      </c>
      <c r="E705" s="130">
        <v>322</v>
      </c>
      <c r="F705" s="130" t="s">
        <v>839</v>
      </c>
      <c r="G705" s="172">
        <v>43221</v>
      </c>
      <c r="H705" s="61" t="s">
        <v>840</v>
      </c>
      <c r="I705" s="120">
        <v>477</v>
      </c>
      <c r="J705" s="129"/>
      <c r="K705" s="129"/>
      <c r="L705" s="122">
        <v>311370</v>
      </c>
      <c r="M705" s="123">
        <v>0.91</v>
      </c>
      <c r="N705" s="122">
        <v>283350</v>
      </c>
      <c r="O705" s="124"/>
      <c r="P705" s="125">
        <f t="shared" si="12"/>
        <v>653</v>
      </c>
      <c r="Q705" s="126" t="s">
        <v>486</v>
      </c>
    </row>
    <row r="706" s="3" customFormat="1" ht="15.75" customHeight="1" spans="1:17">
      <c r="A706" s="115" t="s">
        <v>1828</v>
      </c>
      <c r="B706" s="116"/>
      <c r="C706" s="128"/>
      <c r="D706" s="130" t="s">
        <v>847</v>
      </c>
      <c r="E706" s="130">
        <v>323</v>
      </c>
      <c r="F706" s="130" t="s">
        <v>839</v>
      </c>
      <c r="G706" s="172">
        <v>39873</v>
      </c>
      <c r="H706" s="61" t="s">
        <v>840</v>
      </c>
      <c r="I706" s="120">
        <v>561</v>
      </c>
      <c r="J706" s="129"/>
      <c r="K706" s="129"/>
      <c r="L706" s="122">
        <v>366200</v>
      </c>
      <c r="M706" s="123">
        <v>0.64</v>
      </c>
      <c r="N706" s="122">
        <v>234370</v>
      </c>
      <c r="O706" s="124"/>
      <c r="P706" s="125">
        <f t="shared" si="12"/>
        <v>653</v>
      </c>
      <c r="Q706" s="126" t="s">
        <v>486</v>
      </c>
    </row>
    <row r="707" s="3" customFormat="1" ht="15.75" customHeight="1" spans="1:17">
      <c r="A707" s="115" t="s">
        <v>1829</v>
      </c>
      <c r="B707" s="116"/>
      <c r="C707" s="128"/>
      <c r="D707" s="130" t="s">
        <v>847</v>
      </c>
      <c r="E707" s="130">
        <v>324</v>
      </c>
      <c r="F707" s="130" t="s">
        <v>839</v>
      </c>
      <c r="G707" s="172">
        <v>43221</v>
      </c>
      <c r="H707" s="61" t="s">
        <v>840</v>
      </c>
      <c r="I707" s="120">
        <v>477</v>
      </c>
      <c r="J707" s="129"/>
      <c r="K707" s="129"/>
      <c r="L707" s="122">
        <v>311370</v>
      </c>
      <c r="M707" s="123">
        <v>0.91</v>
      </c>
      <c r="N707" s="122">
        <v>283350</v>
      </c>
      <c r="O707" s="124"/>
      <c r="P707" s="125">
        <f t="shared" si="12"/>
        <v>653</v>
      </c>
      <c r="Q707" s="126" t="s">
        <v>486</v>
      </c>
    </row>
    <row r="708" s="2" customFormat="1" ht="15.75" customHeight="1" spans="1:17">
      <c r="A708" s="115" t="s">
        <v>1830</v>
      </c>
      <c r="B708" s="116"/>
      <c r="C708" s="128"/>
      <c r="D708" s="130" t="s">
        <v>847</v>
      </c>
      <c r="E708" s="130">
        <v>325</v>
      </c>
      <c r="F708" s="130" t="s">
        <v>839</v>
      </c>
      <c r="G708" s="172">
        <v>39873</v>
      </c>
      <c r="H708" s="61" t="s">
        <v>840</v>
      </c>
      <c r="I708" s="120">
        <v>561</v>
      </c>
      <c r="J708" s="129"/>
      <c r="K708" s="129"/>
      <c r="L708" s="122">
        <v>366200</v>
      </c>
      <c r="M708" s="123">
        <v>0.64</v>
      </c>
      <c r="N708" s="122">
        <v>234370</v>
      </c>
      <c r="O708" s="124"/>
      <c r="P708" s="125">
        <f t="shared" si="12"/>
        <v>653</v>
      </c>
      <c r="Q708" s="126" t="s">
        <v>486</v>
      </c>
    </row>
    <row r="709" s="2" customFormat="1" ht="15.75" customHeight="1" spans="1:17">
      <c r="A709" s="115" t="s">
        <v>1831</v>
      </c>
      <c r="B709" s="116"/>
      <c r="C709" s="128"/>
      <c r="D709" s="130" t="s">
        <v>847</v>
      </c>
      <c r="E709" s="130">
        <v>326</v>
      </c>
      <c r="F709" s="130" t="s">
        <v>839</v>
      </c>
      <c r="G709" s="172">
        <v>43221</v>
      </c>
      <c r="H709" s="61" t="s">
        <v>840</v>
      </c>
      <c r="I709" s="120">
        <v>477</v>
      </c>
      <c r="J709" s="129"/>
      <c r="K709" s="129"/>
      <c r="L709" s="122">
        <v>311370</v>
      </c>
      <c r="M709" s="123">
        <v>0.91</v>
      </c>
      <c r="N709" s="122">
        <v>283350</v>
      </c>
      <c r="O709" s="124"/>
      <c r="P709" s="125">
        <f t="shared" si="12"/>
        <v>653</v>
      </c>
      <c r="Q709" s="126" t="s">
        <v>486</v>
      </c>
    </row>
    <row r="710" s="2" customFormat="1" ht="15.75" customHeight="1" spans="1:17">
      <c r="A710" s="115" t="s">
        <v>1832</v>
      </c>
      <c r="B710" s="116"/>
      <c r="C710" s="128"/>
      <c r="D710" s="130" t="s">
        <v>1762</v>
      </c>
      <c r="E710" s="130">
        <v>401</v>
      </c>
      <c r="F710" s="130" t="s">
        <v>839</v>
      </c>
      <c r="G710" s="172">
        <v>39873</v>
      </c>
      <c r="H710" s="61" t="s">
        <v>840</v>
      </c>
      <c r="I710" s="120">
        <v>561</v>
      </c>
      <c r="J710" s="129"/>
      <c r="K710" s="129"/>
      <c r="L710" s="122">
        <v>366200</v>
      </c>
      <c r="M710" s="123">
        <v>0.64</v>
      </c>
      <c r="N710" s="122">
        <v>234370</v>
      </c>
      <c r="O710" s="124"/>
      <c r="P710" s="125">
        <f t="shared" si="12"/>
        <v>653</v>
      </c>
      <c r="Q710" s="126" t="s">
        <v>486</v>
      </c>
    </row>
    <row r="711" s="2" customFormat="1" ht="15.75" customHeight="1" spans="1:17">
      <c r="A711" s="115" t="s">
        <v>1833</v>
      </c>
      <c r="B711" s="116"/>
      <c r="C711" s="128"/>
      <c r="D711" s="130" t="s">
        <v>1762</v>
      </c>
      <c r="E711" s="130">
        <v>402</v>
      </c>
      <c r="F711" s="130" t="s">
        <v>839</v>
      </c>
      <c r="G711" s="172">
        <v>43221</v>
      </c>
      <c r="H711" s="61" t="s">
        <v>840</v>
      </c>
      <c r="I711" s="120">
        <v>477</v>
      </c>
      <c r="J711" s="129"/>
      <c r="K711" s="129"/>
      <c r="L711" s="122">
        <v>311370</v>
      </c>
      <c r="M711" s="123">
        <v>0.91</v>
      </c>
      <c r="N711" s="122">
        <v>283350</v>
      </c>
      <c r="O711" s="124"/>
      <c r="P711" s="125">
        <f t="shared" si="12"/>
        <v>653</v>
      </c>
      <c r="Q711" s="126" t="s">
        <v>486</v>
      </c>
    </row>
    <row r="712" s="2" customFormat="1" ht="15.75" customHeight="1" spans="1:17">
      <c r="A712" s="115" t="s">
        <v>1834</v>
      </c>
      <c r="B712" s="116"/>
      <c r="C712" s="128"/>
      <c r="D712" s="130" t="s">
        <v>1762</v>
      </c>
      <c r="E712" s="130">
        <v>403</v>
      </c>
      <c r="F712" s="130" t="s">
        <v>839</v>
      </c>
      <c r="G712" s="172">
        <v>39873</v>
      </c>
      <c r="H712" s="61" t="s">
        <v>840</v>
      </c>
      <c r="I712" s="120">
        <v>561</v>
      </c>
      <c r="J712" s="129"/>
      <c r="K712" s="129"/>
      <c r="L712" s="122">
        <v>366200</v>
      </c>
      <c r="M712" s="123">
        <v>0.64</v>
      </c>
      <c r="N712" s="122">
        <v>234370</v>
      </c>
      <c r="O712" s="124"/>
      <c r="P712" s="125">
        <f t="shared" si="12"/>
        <v>653</v>
      </c>
      <c r="Q712" s="126" t="s">
        <v>486</v>
      </c>
    </row>
    <row r="713" s="2" customFormat="1" ht="15.75" customHeight="1" spans="1:17">
      <c r="A713" s="115" t="s">
        <v>1835</v>
      </c>
      <c r="B713" s="116"/>
      <c r="C713" s="128"/>
      <c r="D713" s="130" t="s">
        <v>1762</v>
      </c>
      <c r="E713" s="130">
        <v>404</v>
      </c>
      <c r="F713" s="130" t="s">
        <v>839</v>
      </c>
      <c r="G713" s="172">
        <v>43221</v>
      </c>
      <c r="H713" s="61" t="s">
        <v>840</v>
      </c>
      <c r="I713" s="120">
        <v>477</v>
      </c>
      <c r="J713" s="129"/>
      <c r="K713" s="129"/>
      <c r="L713" s="122">
        <v>311370</v>
      </c>
      <c r="M713" s="123">
        <v>0.91</v>
      </c>
      <c r="N713" s="122">
        <v>283350</v>
      </c>
      <c r="O713" s="124"/>
      <c r="P713" s="125">
        <f t="shared" si="12"/>
        <v>653</v>
      </c>
      <c r="Q713" s="126" t="s">
        <v>486</v>
      </c>
    </row>
    <row r="714" s="2" customFormat="1" ht="15.75" customHeight="1" spans="1:17">
      <c r="A714" s="115" t="s">
        <v>1836</v>
      </c>
      <c r="B714" s="116"/>
      <c r="C714" s="128"/>
      <c r="D714" s="118" t="s">
        <v>1762</v>
      </c>
      <c r="E714" s="118">
        <v>405</v>
      </c>
      <c r="F714" s="130" t="s">
        <v>839</v>
      </c>
      <c r="G714" s="172">
        <v>39873</v>
      </c>
      <c r="H714" s="61" t="s">
        <v>840</v>
      </c>
      <c r="I714" s="120">
        <v>561</v>
      </c>
      <c r="J714" s="129"/>
      <c r="K714" s="129"/>
      <c r="L714" s="122">
        <v>366200</v>
      </c>
      <c r="M714" s="123">
        <v>0.64</v>
      </c>
      <c r="N714" s="122">
        <v>234370</v>
      </c>
      <c r="O714" s="124"/>
      <c r="P714" s="125">
        <f t="shared" si="12"/>
        <v>653</v>
      </c>
      <c r="Q714" s="126" t="s">
        <v>486</v>
      </c>
    </row>
    <row r="715" s="2" customFormat="1" ht="15.75" customHeight="1" spans="1:17">
      <c r="A715" s="115" t="s">
        <v>1837</v>
      </c>
      <c r="B715" s="116"/>
      <c r="C715" s="128"/>
      <c r="D715" s="118" t="s">
        <v>847</v>
      </c>
      <c r="E715" s="118">
        <v>406</v>
      </c>
      <c r="F715" s="130" t="s">
        <v>839</v>
      </c>
      <c r="G715" s="172">
        <v>43221</v>
      </c>
      <c r="H715" s="61" t="s">
        <v>840</v>
      </c>
      <c r="I715" s="120">
        <v>477</v>
      </c>
      <c r="J715" s="129"/>
      <c r="K715" s="129"/>
      <c r="L715" s="122">
        <v>311370</v>
      </c>
      <c r="M715" s="123">
        <v>0.91</v>
      </c>
      <c r="N715" s="122">
        <v>283350</v>
      </c>
      <c r="O715" s="124"/>
      <c r="P715" s="125">
        <f t="shared" si="12"/>
        <v>653</v>
      </c>
      <c r="Q715" s="126" t="s">
        <v>486</v>
      </c>
    </row>
    <row r="716" s="2" customFormat="1" ht="15.75" customHeight="1" spans="1:17">
      <c r="A716" s="115" t="s">
        <v>1838</v>
      </c>
      <c r="B716" s="116"/>
      <c r="C716" s="128"/>
      <c r="D716" s="118" t="s">
        <v>847</v>
      </c>
      <c r="E716" s="118">
        <v>408</v>
      </c>
      <c r="F716" s="130" t="s">
        <v>839</v>
      </c>
      <c r="G716" s="172">
        <v>39873</v>
      </c>
      <c r="H716" s="61" t="s">
        <v>840</v>
      </c>
      <c r="I716" s="120">
        <v>561</v>
      </c>
      <c r="J716" s="129"/>
      <c r="K716" s="129"/>
      <c r="L716" s="122">
        <v>366200</v>
      </c>
      <c r="M716" s="123">
        <v>0.64</v>
      </c>
      <c r="N716" s="122">
        <v>234370</v>
      </c>
      <c r="O716" s="124"/>
      <c r="P716" s="125">
        <f t="shared" si="12"/>
        <v>653</v>
      </c>
      <c r="Q716" s="126" t="s">
        <v>486</v>
      </c>
    </row>
    <row r="717" s="2" customFormat="1" ht="15.75" customHeight="1" spans="1:17">
      <c r="A717" s="115" t="s">
        <v>1839</v>
      </c>
      <c r="B717" s="116"/>
      <c r="C717" s="128"/>
      <c r="D717" s="130" t="s">
        <v>847</v>
      </c>
      <c r="E717" s="130">
        <v>410</v>
      </c>
      <c r="F717" s="130" t="s">
        <v>839</v>
      </c>
      <c r="G717" s="172">
        <v>43221</v>
      </c>
      <c r="H717" s="61" t="s">
        <v>840</v>
      </c>
      <c r="I717" s="120">
        <v>477</v>
      </c>
      <c r="J717" s="129"/>
      <c r="K717" s="129"/>
      <c r="L717" s="122">
        <v>311370</v>
      </c>
      <c r="M717" s="123">
        <v>0.91</v>
      </c>
      <c r="N717" s="122">
        <v>283350</v>
      </c>
      <c r="O717" s="124"/>
      <c r="P717" s="125">
        <f t="shared" si="12"/>
        <v>653</v>
      </c>
      <c r="Q717" s="126" t="s">
        <v>486</v>
      </c>
    </row>
    <row r="718" s="2" customFormat="1" ht="15.75" customHeight="1" spans="1:17">
      <c r="A718" s="115" t="s">
        <v>1840</v>
      </c>
      <c r="B718" s="116"/>
      <c r="C718" s="128"/>
      <c r="D718" s="118" t="s">
        <v>847</v>
      </c>
      <c r="E718" s="118">
        <v>412</v>
      </c>
      <c r="F718" s="130" t="s">
        <v>839</v>
      </c>
      <c r="G718" s="172">
        <v>39873</v>
      </c>
      <c r="H718" s="61" t="s">
        <v>840</v>
      </c>
      <c r="I718" s="166">
        <v>561</v>
      </c>
      <c r="J718" s="129"/>
      <c r="K718" s="129"/>
      <c r="L718" s="122">
        <v>366200</v>
      </c>
      <c r="M718" s="123">
        <v>0.64</v>
      </c>
      <c r="N718" s="122">
        <v>234370</v>
      </c>
      <c r="O718" s="124"/>
      <c r="P718" s="125">
        <f t="shared" si="12"/>
        <v>653</v>
      </c>
      <c r="Q718" s="126" t="s">
        <v>486</v>
      </c>
    </row>
    <row r="719" s="2" customFormat="1" ht="15.75" customHeight="1" spans="1:17">
      <c r="A719" s="115" t="s">
        <v>1841</v>
      </c>
      <c r="B719" s="116"/>
      <c r="C719" s="128"/>
      <c r="D719" s="118" t="s">
        <v>1229</v>
      </c>
      <c r="E719" s="118">
        <v>501</v>
      </c>
      <c r="F719" s="130" t="s">
        <v>839</v>
      </c>
      <c r="G719" s="172">
        <v>43221</v>
      </c>
      <c r="H719" s="61" t="s">
        <v>840</v>
      </c>
      <c r="I719" s="166">
        <v>477</v>
      </c>
      <c r="J719" s="129"/>
      <c r="K719" s="129"/>
      <c r="L719" s="122">
        <v>311370</v>
      </c>
      <c r="M719" s="123">
        <v>0.91</v>
      </c>
      <c r="N719" s="122">
        <v>283350</v>
      </c>
      <c r="O719" s="124"/>
      <c r="P719" s="125">
        <f t="shared" si="12"/>
        <v>653</v>
      </c>
      <c r="Q719" s="126" t="s">
        <v>486</v>
      </c>
    </row>
    <row r="720" s="75" customFormat="1" ht="15.75" customHeight="1" spans="1:17">
      <c r="A720" s="115" t="s">
        <v>1842</v>
      </c>
      <c r="B720" s="116"/>
      <c r="C720" s="128"/>
      <c r="D720" s="118" t="s">
        <v>1229</v>
      </c>
      <c r="E720" s="118">
        <v>502</v>
      </c>
      <c r="F720" s="130" t="s">
        <v>839</v>
      </c>
      <c r="G720" s="172">
        <v>39873</v>
      </c>
      <c r="H720" s="61" t="s">
        <v>840</v>
      </c>
      <c r="I720" s="166">
        <v>561</v>
      </c>
      <c r="J720" s="129"/>
      <c r="K720" s="129"/>
      <c r="L720" s="122">
        <v>366200</v>
      </c>
      <c r="M720" s="123">
        <v>0.64</v>
      </c>
      <c r="N720" s="122">
        <v>234370</v>
      </c>
      <c r="O720" s="124"/>
      <c r="P720" s="125">
        <f t="shared" si="12"/>
        <v>653</v>
      </c>
      <c r="Q720" s="126" t="s">
        <v>486</v>
      </c>
    </row>
    <row r="721" s="2" customFormat="1" ht="15.75" customHeight="1" spans="1:17">
      <c r="A721" s="115" t="s">
        <v>1843</v>
      </c>
      <c r="B721" s="116"/>
      <c r="C721" s="128"/>
      <c r="D721" s="118" t="s">
        <v>1229</v>
      </c>
      <c r="E721" s="118">
        <v>503</v>
      </c>
      <c r="F721" s="130" t="s">
        <v>839</v>
      </c>
      <c r="G721" s="172">
        <v>39873</v>
      </c>
      <c r="H721" s="61" t="s">
        <v>840</v>
      </c>
      <c r="I721" s="166">
        <v>477</v>
      </c>
      <c r="J721" s="129"/>
      <c r="K721" s="129"/>
      <c r="L721" s="122">
        <v>311370</v>
      </c>
      <c r="M721" s="123">
        <v>0.64</v>
      </c>
      <c r="N721" s="122">
        <v>199280</v>
      </c>
      <c r="O721" s="124"/>
      <c r="P721" s="125">
        <f t="shared" si="12"/>
        <v>653</v>
      </c>
      <c r="Q721" s="126" t="s">
        <v>486</v>
      </c>
    </row>
    <row r="722" s="2" customFormat="1" ht="15.75" customHeight="1" spans="1:17">
      <c r="A722" s="115" t="s">
        <v>1844</v>
      </c>
      <c r="B722" s="116"/>
      <c r="C722" s="128"/>
      <c r="D722" s="118" t="s">
        <v>1845</v>
      </c>
      <c r="E722" s="118">
        <v>601</v>
      </c>
      <c r="F722" s="130" t="s">
        <v>839</v>
      </c>
      <c r="G722" s="172">
        <v>43221</v>
      </c>
      <c r="H722" s="61" t="s">
        <v>840</v>
      </c>
      <c r="I722" s="166">
        <v>561</v>
      </c>
      <c r="J722" s="129"/>
      <c r="K722" s="129"/>
      <c r="L722" s="122">
        <v>366200</v>
      </c>
      <c r="M722" s="123">
        <v>0.91</v>
      </c>
      <c r="N722" s="122">
        <v>333240</v>
      </c>
      <c r="O722" s="124"/>
      <c r="P722" s="125">
        <f t="shared" si="12"/>
        <v>653</v>
      </c>
      <c r="Q722" s="126" t="s">
        <v>486</v>
      </c>
    </row>
    <row r="723" s="2" customFormat="1" ht="15.75" customHeight="1" spans="1:17">
      <c r="A723" s="115" t="s">
        <v>1846</v>
      </c>
      <c r="B723" s="116"/>
      <c r="C723" s="128"/>
      <c r="D723" s="118" t="s">
        <v>1845</v>
      </c>
      <c r="E723" s="118">
        <v>602</v>
      </c>
      <c r="F723" s="130" t="s">
        <v>839</v>
      </c>
      <c r="G723" s="172">
        <v>39873</v>
      </c>
      <c r="H723" s="61" t="s">
        <v>840</v>
      </c>
      <c r="I723" s="166">
        <v>477</v>
      </c>
      <c r="J723" s="129"/>
      <c r="K723" s="129"/>
      <c r="L723" s="122">
        <v>311370</v>
      </c>
      <c r="M723" s="123">
        <v>0.64</v>
      </c>
      <c r="N723" s="122">
        <v>199280</v>
      </c>
      <c r="O723" s="124"/>
      <c r="P723" s="125">
        <f t="shared" si="12"/>
        <v>653</v>
      </c>
      <c r="Q723" s="126" t="s">
        <v>486</v>
      </c>
    </row>
    <row r="724" s="2" customFormat="1" ht="15.75" customHeight="1" spans="1:17">
      <c r="A724" s="115" t="s">
        <v>1847</v>
      </c>
      <c r="B724" s="116"/>
      <c r="C724" s="128"/>
      <c r="D724" s="118" t="s">
        <v>1845</v>
      </c>
      <c r="E724" s="118">
        <v>603</v>
      </c>
      <c r="F724" s="130" t="s">
        <v>839</v>
      </c>
      <c r="G724" s="172">
        <v>43221</v>
      </c>
      <c r="H724" s="61" t="s">
        <v>840</v>
      </c>
      <c r="I724" s="120">
        <v>561</v>
      </c>
      <c r="J724" s="129"/>
      <c r="K724" s="129"/>
      <c r="L724" s="122">
        <v>366200</v>
      </c>
      <c r="M724" s="123">
        <v>0.91</v>
      </c>
      <c r="N724" s="122">
        <v>333240</v>
      </c>
      <c r="O724" s="124"/>
      <c r="P724" s="125">
        <f t="shared" si="12"/>
        <v>653</v>
      </c>
      <c r="Q724" s="126" t="s">
        <v>486</v>
      </c>
    </row>
    <row r="725" s="2" customFormat="1" ht="15.75" customHeight="1" spans="1:17">
      <c r="A725" s="115" t="s">
        <v>1848</v>
      </c>
      <c r="B725" s="116"/>
      <c r="C725" s="128"/>
      <c r="D725" s="118" t="s">
        <v>1375</v>
      </c>
      <c r="E725" s="118">
        <v>604</v>
      </c>
      <c r="F725" s="130" t="s">
        <v>839</v>
      </c>
      <c r="G725" s="172">
        <v>39873</v>
      </c>
      <c r="H725" s="61" t="s">
        <v>840</v>
      </c>
      <c r="I725" s="120">
        <v>477</v>
      </c>
      <c r="J725" s="129"/>
      <c r="K725" s="129"/>
      <c r="L725" s="122">
        <v>311370</v>
      </c>
      <c r="M725" s="123">
        <v>0.64</v>
      </c>
      <c r="N725" s="122">
        <v>199280</v>
      </c>
      <c r="O725" s="124"/>
      <c r="P725" s="125">
        <f t="shared" si="12"/>
        <v>653</v>
      </c>
      <c r="Q725" s="126" t="s">
        <v>486</v>
      </c>
    </row>
    <row r="726" s="2" customFormat="1" ht="15.75" customHeight="1" spans="1:17">
      <c r="A726" s="115" t="s">
        <v>1849</v>
      </c>
      <c r="B726" s="116"/>
      <c r="C726" s="128"/>
      <c r="D726" s="118" t="s">
        <v>1375</v>
      </c>
      <c r="E726" s="118">
        <v>605</v>
      </c>
      <c r="F726" s="130" t="s">
        <v>839</v>
      </c>
      <c r="G726" s="172">
        <v>43221</v>
      </c>
      <c r="H726" s="61" t="s">
        <v>840</v>
      </c>
      <c r="I726" s="120">
        <v>561</v>
      </c>
      <c r="J726" s="129"/>
      <c r="K726" s="129"/>
      <c r="L726" s="122">
        <v>366200</v>
      </c>
      <c r="M726" s="123">
        <v>0.91</v>
      </c>
      <c r="N726" s="122">
        <v>333240</v>
      </c>
      <c r="O726" s="124"/>
      <c r="P726" s="125">
        <f t="shared" si="12"/>
        <v>653</v>
      </c>
      <c r="Q726" s="126" t="s">
        <v>486</v>
      </c>
    </row>
    <row r="727" s="2" customFormat="1" ht="15.75" customHeight="1" spans="1:17">
      <c r="A727" s="115" t="s">
        <v>1850</v>
      </c>
      <c r="B727" s="116"/>
      <c r="C727" s="128"/>
      <c r="D727" s="118" t="s">
        <v>1375</v>
      </c>
      <c r="E727" s="118">
        <v>606</v>
      </c>
      <c r="F727" s="130" t="s">
        <v>839</v>
      </c>
      <c r="G727" s="172">
        <v>39873</v>
      </c>
      <c r="H727" s="61" t="s">
        <v>840</v>
      </c>
      <c r="I727" s="120">
        <v>477</v>
      </c>
      <c r="J727" s="129"/>
      <c r="K727" s="129"/>
      <c r="L727" s="122">
        <v>311370</v>
      </c>
      <c r="M727" s="123">
        <v>0.64</v>
      </c>
      <c r="N727" s="122">
        <v>199280</v>
      </c>
      <c r="O727" s="124"/>
      <c r="P727" s="125">
        <f t="shared" si="12"/>
        <v>653</v>
      </c>
      <c r="Q727" s="126" t="s">
        <v>486</v>
      </c>
    </row>
    <row r="728" s="2" customFormat="1" ht="15.75" customHeight="1" spans="1:17">
      <c r="A728" s="115" t="s">
        <v>1851</v>
      </c>
      <c r="B728" s="116"/>
      <c r="C728" s="128"/>
      <c r="D728" s="118" t="s">
        <v>1375</v>
      </c>
      <c r="E728" s="118">
        <v>607</v>
      </c>
      <c r="F728" s="130" t="s">
        <v>839</v>
      </c>
      <c r="G728" s="172">
        <v>43221</v>
      </c>
      <c r="H728" s="61" t="s">
        <v>840</v>
      </c>
      <c r="I728" s="120">
        <v>561</v>
      </c>
      <c r="J728" s="129"/>
      <c r="K728" s="129"/>
      <c r="L728" s="122">
        <v>366200</v>
      </c>
      <c r="M728" s="123">
        <v>0.91</v>
      </c>
      <c r="N728" s="122">
        <v>333240</v>
      </c>
      <c r="O728" s="124"/>
      <c r="P728" s="125">
        <f t="shared" si="12"/>
        <v>653</v>
      </c>
      <c r="Q728" s="126" t="s">
        <v>486</v>
      </c>
    </row>
    <row r="729" ht="15.75" customHeight="1" spans="1:17">
      <c r="A729" s="115" t="s">
        <v>1852</v>
      </c>
      <c r="B729" s="127"/>
      <c r="C729" s="128"/>
      <c r="D729" s="108" t="s">
        <v>1853</v>
      </c>
      <c r="E729" s="108"/>
      <c r="F729" s="132"/>
      <c r="G729" s="119">
        <v>40878</v>
      </c>
      <c r="H729" s="133" t="s">
        <v>941</v>
      </c>
      <c r="I729" s="134">
        <v>1</v>
      </c>
      <c r="J729" s="135">
        <v>31110</v>
      </c>
      <c r="K729" s="136">
        <v>21135.66</v>
      </c>
      <c r="L729" s="137">
        <v>45430</v>
      </c>
      <c r="M729" s="138">
        <v>0.64</v>
      </c>
      <c r="N729" s="139">
        <v>29080</v>
      </c>
      <c r="O729" s="140"/>
      <c r="P729" s="141"/>
      <c r="Q729" s="142" t="s">
        <v>1854</v>
      </c>
    </row>
    <row r="730" ht="15.75" customHeight="1" spans="1:17">
      <c r="A730" s="115" t="s">
        <v>1855</v>
      </c>
      <c r="B730" s="127"/>
      <c r="C730" s="128"/>
      <c r="D730" s="109" t="s">
        <v>1856</v>
      </c>
      <c r="E730" s="108"/>
      <c r="F730" s="132"/>
      <c r="G730" s="119">
        <v>43281</v>
      </c>
      <c r="H730" s="133" t="s">
        <v>941</v>
      </c>
      <c r="I730" s="134">
        <v>1</v>
      </c>
      <c r="J730" s="135">
        <v>33790</v>
      </c>
      <c r="K730" s="136">
        <v>33388.75</v>
      </c>
      <c r="L730" s="137">
        <v>40160</v>
      </c>
      <c r="M730" s="138">
        <v>0.96</v>
      </c>
      <c r="N730" s="139">
        <v>38550</v>
      </c>
      <c r="O730" s="140"/>
      <c r="P730" s="141"/>
      <c r="Q730" s="142" t="s">
        <v>1854</v>
      </c>
    </row>
    <row r="731" ht="15.75" customHeight="1" spans="1:17">
      <c r="A731" s="115" t="s">
        <v>1857</v>
      </c>
      <c r="B731" s="127"/>
      <c r="C731" s="128"/>
      <c r="D731" s="109" t="s">
        <v>1858</v>
      </c>
      <c r="E731" s="108"/>
      <c r="F731" s="132"/>
      <c r="G731" s="119">
        <v>43373</v>
      </c>
      <c r="H731" s="133" t="s">
        <v>941</v>
      </c>
      <c r="I731" s="134">
        <v>1</v>
      </c>
      <c r="J731" s="135">
        <v>26741</v>
      </c>
      <c r="K731" s="136">
        <v>26741</v>
      </c>
      <c r="L731" s="137">
        <v>31780</v>
      </c>
      <c r="M731" s="138">
        <v>0.97</v>
      </c>
      <c r="N731" s="139">
        <v>30830</v>
      </c>
      <c r="O731" s="140"/>
      <c r="P731" s="141"/>
      <c r="Q731" s="142" t="s">
        <v>1854</v>
      </c>
    </row>
    <row r="732" ht="15.75" customHeight="1" spans="1:17">
      <c r="A732" s="115" t="s">
        <v>1859</v>
      </c>
      <c r="B732" s="127"/>
      <c r="C732" s="128"/>
      <c r="D732" s="108" t="s">
        <v>962</v>
      </c>
      <c r="E732" s="108"/>
      <c r="F732" s="132"/>
      <c r="G732" s="119">
        <v>40848</v>
      </c>
      <c r="H732" s="133" t="s">
        <v>941</v>
      </c>
      <c r="I732" s="134">
        <v>1</v>
      </c>
      <c r="J732" s="135">
        <v>372724</v>
      </c>
      <c r="K732" s="136">
        <v>251743.66</v>
      </c>
      <c r="L732" s="137">
        <v>544230</v>
      </c>
      <c r="M732" s="138">
        <v>0.63</v>
      </c>
      <c r="N732" s="139">
        <v>342860</v>
      </c>
      <c r="O732" s="140"/>
      <c r="P732" s="141"/>
      <c r="Q732" s="142" t="s">
        <v>1860</v>
      </c>
    </row>
    <row r="733" ht="15.75" customHeight="1" spans="1:17">
      <c r="A733" s="115" t="s">
        <v>1861</v>
      </c>
      <c r="B733" s="127"/>
      <c r="C733" s="128"/>
      <c r="D733" s="108" t="s">
        <v>1862</v>
      </c>
      <c r="E733" s="108"/>
      <c r="F733" s="132"/>
      <c r="G733" s="119">
        <v>42125</v>
      </c>
      <c r="H733" s="133" t="s">
        <v>941</v>
      </c>
      <c r="I733" s="134">
        <v>1</v>
      </c>
      <c r="J733" s="135">
        <v>373804</v>
      </c>
      <c r="K733" s="136">
        <v>314618.4</v>
      </c>
      <c r="L733" s="137">
        <v>461190</v>
      </c>
      <c r="M733" s="138">
        <v>0.81</v>
      </c>
      <c r="N733" s="139">
        <v>373560</v>
      </c>
      <c r="O733" s="140"/>
      <c r="P733" s="141"/>
      <c r="Q733" s="142" t="s">
        <v>1860</v>
      </c>
    </row>
    <row r="734" ht="15.75" customHeight="1" spans="1:17">
      <c r="A734" s="115" t="s">
        <v>1863</v>
      </c>
      <c r="B734" s="127"/>
      <c r="C734" s="128"/>
      <c r="D734" s="108" t="s">
        <v>1303</v>
      </c>
      <c r="E734" s="108"/>
      <c r="F734" s="132"/>
      <c r="G734" s="119">
        <v>42461</v>
      </c>
      <c r="H734" s="133" t="s">
        <v>941</v>
      </c>
      <c r="I734" s="134">
        <v>1</v>
      </c>
      <c r="J734" s="135">
        <v>23281.5</v>
      </c>
      <c r="K734" s="136">
        <v>17936.51</v>
      </c>
      <c r="L734" s="137">
        <v>28720</v>
      </c>
      <c r="M734" s="138">
        <v>0.85</v>
      </c>
      <c r="N734" s="139">
        <v>24410</v>
      </c>
      <c r="O734" s="140"/>
      <c r="P734" s="141"/>
      <c r="Q734" s="142" t="s">
        <v>1860</v>
      </c>
    </row>
    <row r="735" ht="15.75" customHeight="1" spans="1:17">
      <c r="A735" s="115" t="s">
        <v>1864</v>
      </c>
      <c r="B735" s="127"/>
      <c r="C735" s="128"/>
      <c r="D735" s="108" t="s">
        <v>1865</v>
      </c>
      <c r="E735" s="108"/>
      <c r="F735" s="132"/>
      <c r="G735" s="119">
        <v>42767</v>
      </c>
      <c r="H735" s="133" t="s">
        <v>941</v>
      </c>
      <c r="I735" s="134">
        <v>1</v>
      </c>
      <c r="J735" s="135">
        <v>15499</v>
      </c>
      <c r="K735" s="136">
        <v>14333.35</v>
      </c>
      <c r="L735" s="137">
        <v>18600</v>
      </c>
      <c r="M735" s="138">
        <v>0.9</v>
      </c>
      <c r="N735" s="139">
        <v>16740</v>
      </c>
      <c r="O735" s="140"/>
      <c r="P735" s="141"/>
      <c r="Q735" s="142" t="s">
        <v>1860</v>
      </c>
    </row>
    <row r="736" ht="15.75" customHeight="1" spans="1:17">
      <c r="A736" s="115" t="s">
        <v>1866</v>
      </c>
      <c r="B736" s="127"/>
      <c r="C736" s="128"/>
      <c r="D736" s="108" t="s">
        <v>1867</v>
      </c>
      <c r="E736" s="108"/>
      <c r="F736" s="132"/>
      <c r="G736" s="119">
        <v>43251</v>
      </c>
      <c r="H736" s="133" t="s">
        <v>941</v>
      </c>
      <c r="I736" s="134">
        <v>1</v>
      </c>
      <c r="J736" s="135">
        <v>160000</v>
      </c>
      <c r="K736" s="136">
        <v>157466.68</v>
      </c>
      <c r="L736" s="137">
        <v>190160</v>
      </c>
      <c r="M736" s="138">
        <v>0.96</v>
      </c>
      <c r="N736" s="139">
        <v>182550</v>
      </c>
      <c r="O736" s="140"/>
      <c r="P736" s="141"/>
      <c r="Q736" s="142" t="s">
        <v>1860</v>
      </c>
    </row>
    <row r="737" ht="15.75" customHeight="1" spans="1:17">
      <c r="A737" s="115" t="s">
        <v>1868</v>
      </c>
      <c r="B737" s="127"/>
      <c r="C737" s="128"/>
      <c r="D737" s="109" t="s">
        <v>1869</v>
      </c>
      <c r="E737" s="108"/>
      <c r="F737" s="132"/>
      <c r="G737" s="119">
        <v>43281</v>
      </c>
      <c r="H737" s="133" t="s">
        <v>941</v>
      </c>
      <c r="I737" s="134">
        <v>1</v>
      </c>
      <c r="J737" s="135">
        <v>12526.3</v>
      </c>
      <c r="K737" s="136">
        <v>12377.56</v>
      </c>
      <c r="L737" s="137">
        <v>14890</v>
      </c>
      <c r="M737" s="138">
        <v>0.96</v>
      </c>
      <c r="N737" s="139">
        <v>14290</v>
      </c>
      <c r="O737" s="140"/>
      <c r="P737" s="141"/>
      <c r="Q737" s="142" t="s">
        <v>1860</v>
      </c>
    </row>
    <row r="738" ht="15.75" customHeight="1" spans="1:17">
      <c r="A738" s="115" t="s">
        <v>1870</v>
      </c>
      <c r="B738" s="127"/>
      <c r="C738" s="128"/>
      <c r="D738" s="108" t="s">
        <v>1871</v>
      </c>
      <c r="E738" s="108"/>
      <c r="F738" s="132"/>
      <c r="G738" s="119">
        <v>43298</v>
      </c>
      <c r="H738" s="133" t="s">
        <v>941</v>
      </c>
      <c r="I738" s="134">
        <v>1</v>
      </c>
      <c r="J738" s="135">
        <v>27828.57</v>
      </c>
      <c r="K738" s="136">
        <v>27608.27</v>
      </c>
      <c r="L738" s="137">
        <v>33070</v>
      </c>
      <c r="M738" s="138">
        <v>0.97</v>
      </c>
      <c r="N738" s="139">
        <v>32080</v>
      </c>
      <c r="O738" s="140"/>
      <c r="P738" s="141"/>
      <c r="Q738" s="142" t="s">
        <v>1860</v>
      </c>
    </row>
    <row r="739" ht="15.75" customHeight="1" spans="1:17">
      <c r="A739" s="115" t="s">
        <v>1872</v>
      </c>
      <c r="B739" s="127"/>
      <c r="C739" s="128"/>
      <c r="D739" s="108" t="s">
        <v>1873</v>
      </c>
      <c r="E739" s="108"/>
      <c r="F739" s="132"/>
      <c r="G739" s="119">
        <v>42979</v>
      </c>
      <c r="H739" s="133" t="s">
        <v>941</v>
      </c>
      <c r="I739" s="134">
        <v>1</v>
      </c>
      <c r="J739" s="135">
        <v>48103.87</v>
      </c>
      <c r="K739" s="136">
        <v>45818.95</v>
      </c>
      <c r="L739" s="137">
        <v>57720</v>
      </c>
      <c r="M739" s="138">
        <v>0.9</v>
      </c>
      <c r="N739" s="139">
        <v>51950</v>
      </c>
      <c r="O739" s="140"/>
      <c r="P739" s="141"/>
      <c r="Q739" s="142" t="s">
        <v>1874</v>
      </c>
    </row>
    <row r="740" ht="15.75" customHeight="1" spans="1:17">
      <c r="A740" s="115" t="s">
        <v>1875</v>
      </c>
      <c r="B740" s="127"/>
      <c r="C740" s="128"/>
      <c r="D740" s="108" t="s">
        <v>1876</v>
      </c>
      <c r="E740" s="108"/>
      <c r="F740" s="132"/>
      <c r="G740" s="119">
        <v>40909</v>
      </c>
      <c r="H740" s="133" t="s">
        <v>941</v>
      </c>
      <c r="I740" s="134">
        <v>1</v>
      </c>
      <c r="J740" s="135">
        <v>244200</v>
      </c>
      <c r="K740" s="136">
        <v>166869.6</v>
      </c>
      <c r="L740" s="137">
        <v>339990</v>
      </c>
      <c r="M740" s="138">
        <v>0.64</v>
      </c>
      <c r="N740" s="139">
        <v>217590</v>
      </c>
      <c r="O740" s="140"/>
      <c r="P740" s="141"/>
      <c r="Q740" s="142" t="s">
        <v>1877</v>
      </c>
    </row>
    <row r="741" ht="15.75" customHeight="1" spans="1:17">
      <c r="A741" s="115" t="s">
        <v>1878</v>
      </c>
      <c r="B741" s="127"/>
      <c r="C741" s="128"/>
      <c r="D741" s="108" t="s">
        <v>1879</v>
      </c>
      <c r="E741" s="108"/>
      <c r="F741" s="132"/>
      <c r="G741" s="119">
        <v>41091</v>
      </c>
      <c r="H741" s="133" t="s">
        <v>941</v>
      </c>
      <c r="I741" s="134">
        <v>1</v>
      </c>
      <c r="J741" s="135">
        <v>88705</v>
      </c>
      <c r="K741" s="136">
        <v>62722.12</v>
      </c>
      <c r="L741" s="137">
        <v>123500</v>
      </c>
      <c r="M741" s="138">
        <v>0.67</v>
      </c>
      <c r="N741" s="139">
        <v>82750</v>
      </c>
      <c r="O741" s="140"/>
      <c r="P741" s="141"/>
      <c r="Q741" s="143" t="s">
        <v>1877</v>
      </c>
    </row>
    <row r="742" ht="15.75" customHeight="1" spans="1:17">
      <c r="A742" s="115" t="s">
        <v>1880</v>
      </c>
      <c r="B742" s="127"/>
      <c r="C742" s="128"/>
      <c r="D742" s="109" t="s">
        <v>1881</v>
      </c>
      <c r="E742" s="108"/>
      <c r="F742" s="132"/>
      <c r="G742" s="119">
        <v>42278</v>
      </c>
      <c r="H742" s="133" t="s">
        <v>941</v>
      </c>
      <c r="I742" s="134">
        <v>1</v>
      </c>
      <c r="J742" s="135">
        <v>3348</v>
      </c>
      <c r="K742" s="136">
        <v>2884.25</v>
      </c>
      <c r="L742" s="137">
        <v>4130</v>
      </c>
      <c r="M742" s="138">
        <v>0.77</v>
      </c>
      <c r="N742" s="139">
        <v>3180</v>
      </c>
      <c r="O742" s="140"/>
      <c r="P742" s="141"/>
      <c r="Q742" s="142" t="s">
        <v>1877</v>
      </c>
    </row>
    <row r="743" ht="15.75" customHeight="1" spans="1:17">
      <c r="A743" s="115" t="s">
        <v>1882</v>
      </c>
      <c r="B743" s="127"/>
      <c r="C743" s="128"/>
      <c r="D743" s="108" t="s">
        <v>1883</v>
      </c>
      <c r="E743" s="108"/>
      <c r="F743" s="132"/>
      <c r="G743" s="119">
        <v>42675</v>
      </c>
      <c r="H743" s="133" t="s">
        <v>941</v>
      </c>
      <c r="I743" s="134">
        <v>1</v>
      </c>
      <c r="J743" s="135">
        <v>53866</v>
      </c>
      <c r="K743" s="136">
        <v>49175.16</v>
      </c>
      <c r="L743" s="137">
        <v>66460</v>
      </c>
      <c r="M743" s="138">
        <v>0.84</v>
      </c>
      <c r="N743" s="139">
        <v>55830</v>
      </c>
      <c r="O743" s="140"/>
      <c r="P743" s="141"/>
      <c r="Q743" s="142" t="s">
        <v>1877</v>
      </c>
    </row>
    <row r="744" ht="15.75" customHeight="1" spans="1:17">
      <c r="A744" s="115" t="s">
        <v>1884</v>
      </c>
      <c r="B744" s="127"/>
      <c r="C744" s="128"/>
      <c r="D744" s="108" t="s">
        <v>1885</v>
      </c>
      <c r="E744" s="108"/>
      <c r="F744" s="132"/>
      <c r="G744" s="119">
        <v>40483</v>
      </c>
      <c r="H744" s="133" t="s">
        <v>941</v>
      </c>
      <c r="I744" s="134">
        <v>1</v>
      </c>
      <c r="J744" s="135">
        <v>65899.2</v>
      </c>
      <c r="K744" s="136">
        <v>41379.3</v>
      </c>
      <c r="L744" s="137">
        <v>98460</v>
      </c>
      <c r="M744" s="138">
        <v>0.58</v>
      </c>
      <c r="N744" s="139">
        <v>57110</v>
      </c>
      <c r="O744" s="140"/>
      <c r="P744" s="141"/>
      <c r="Q744" s="142" t="s">
        <v>1886</v>
      </c>
    </row>
    <row r="745" ht="15.75" customHeight="1" spans="1:17">
      <c r="A745" s="115" t="s">
        <v>1887</v>
      </c>
      <c r="B745" s="127"/>
      <c r="C745" s="128"/>
      <c r="D745" s="109" t="s">
        <v>1888</v>
      </c>
      <c r="E745" s="108"/>
      <c r="F745" s="132"/>
      <c r="G745" s="119">
        <v>40909</v>
      </c>
      <c r="H745" s="133" t="s">
        <v>941</v>
      </c>
      <c r="I745" s="134">
        <v>1</v>
      </c>
      <c r="J745" s="135">
        <v>25457.9</v>
      </c>
      <c r="K745" s="136">
        <v>17396.3</v>
      </c>
      <c r="L745" s="137">
        <v>35440</v>
      </c>
      <c r="M745" s="138">
        <v>0.52</v>
      </c>
      <c r="N745" s="139">
        <v>18430</v>
      </c>
      <c r="O745" s="140"/>
      <c r="P745" s="141"/>
      <c r="Q745" s="142" t="s">
        <v>1886</v>
      </c>
    </row>
    <row r="746" ht="15.75" customHeight="1" spans="1:17">
      <c r="A746" s="115" t="s">
        <v>1889</v>
      </c>
      <c r="B746" s="127"/>
      <c r="C746" s="128"/>
      <c r="D746" s="108" t="s">
        <v>1890</v>
      </c>
      <c r="E746" s="108"/>
      <c r="F746" s="132"/>
      <c r="G746" s="119">
        <v>41122</v>
      </c>
      <c r="H746" s="133" t="s">
        <v>941</v>
      </c>
      <c r="I746" s="134">
        <v>1</v>
      </c>
      <c r="J746" s="135">
        <v>87186.8</v>
      </c>
      <c r="K746" s="136">
        <v>61993.77</v>
      </c>
      <c r="L746" s="137">
        <v>121390</v>
      </c>
      <c r="M746" s="138">
        <v>0.67</v>
      </c>
      <c r="N746" s="139">
        <v>81330</v>
      </c>
      <c r="O746" s="140"/>
      <c r="P746" s="141"/>
      <c r="Q746" s="142" t="s">
        <v>1886</v>
      </c>
    </row>
    <row r="747" ht="15.75" customHeight="1" spans="1:17">
      <c r="A747" s="115" t="s">
        <v>1891</v>
      </c>
      <c r="B747" s="127"/>
      <c r="C747" s="128"/>
      <c r="D747" s="108" t="s">
        <v>1892</v>
      </c>
      <c r="E747" s="108"/>
      <c r="F747" s="132"/>
      <c r="G747" s="119">
        <v>41214</v>
      </c>
      <c r="H747" s="133" t="s">
        <v>941</v>
      </c>
      <c r="I747" s="134">
        <v>1</v>
      </c>
      <c r="J747" s="135">
        <v>1650</v>
      </c>
      <c r="K747" s="136">
        <v>1192.9</v>
      </c>
      <c r="L747" s="137">
        <v>2300</v>
      </c>
      <c r="M747" s="138">
        <v>0.68</v>
      </c>
      <c r="N747" s="139">
        <v>1560</v>
      </c>
      <c r="O747" s="140"/>
      <c r="P747" s="141"/>
      <c r="Q747" s="142" t="s">
        <v>1886</v>
      </c>
    </row>
    <row r="748" ht="15.75" customHeight="1" spans="1:17">
      <c r="A748" s="115" t="s">
        <v>1893</v>
      </c>
      <c r="B748" s="127"/>
      <c r="C748" s="128"/>
      <c r="D748" s="108" t="s">
        <v>1894</v>
      </c>
      <c r="E748" s="108"/>
      <c r="F748" s="132"/>
      <c r="G748" s="119">
        <v>41214</v>
      </c>
      <c r="H748" s="133" t="s">
        <v>941</v>
      </c>
      <c r="I748" s="134">
        <v>1</v>
      </c>
      <c r="J748" s="135">
        <v>13230</v>
      </c>
      <c r="K748" s="136">
        <v>9564.1</v>
      </c>
      <c r="L748" s="137">
        <v>18420</v>
      </c>
      <c r="M748" s="138">
        <v>0.68</v>
      </c>
      <c r="N748" s="139">
        <v>12530</v>
      </c>
      <c r="O748" s="140"/>
      <c r="P748" s="141"/>
      <c r="Q748" s="142" t="s">
        <v>1886</v>
      </c>
    </row>
    <row r="749" ht="15.75" customHeight="1" spans="1:17">
      <c r="A749" s="115" t="s">
        <v>1895</v>
      </c>
      <c r="B749" s="127"/>
      <c r="C749" s="128"/>
      <c r="D749" s="108" t="s">
        <v>1896</v>
      </c>
      <c r="E749" s="108"/>
      <c r="F749" s="132"/>
      <c r="G749" s="119">
        <v>41214</v>
      </c>
      <c r="H749" s="133" t="s">
        <v>941</v>
      </c>
      <c r="I749" s="134">
        <v>1</v>
      </c>
      <c r="J749" s="135">
        <v>70235</v>
      </c>
      <c r="K749" s="136">
        <v>50774.3</v>
      </c>
      <c r="L749" s="137">
        <v>97780</v>
      </c>
      <c r="M749" s="138">
        <v>0.58</v>
      </c>
      <c r="N749" s="139">
        <v>56710</v>
      </c>
      <c r="O749" s="140"/>
      <c r="P749" s="141"/>
      <c r="Q749" s="142" t="s">
        <v>1886</v>
      </c>
    </row>
    <row r="750" ht="15.75" customHeight="1" spans="1:17">
      <c r="A750" s="115" t="s">
        <v>1897</v>
      </c>
      <c r="B750" s="127"/>
      <c r="C750" s="128"/>
      <c r="D750" s="108" t="s">
        <v>1876</v>
      </c>
      <c r="E750" s="108"/>
      <c r="F750" s="132"/>
      <c r="G750" s="119">
        <v>40909</v>
      </c>
      <c r="H750" s="133" t="s">
        <v>941</v>
      </c>
      <c r="I750" s="134">
        <v>1</v>
      </c>
      <c r="J750" s="135">
        <v>58000</v>
      </c>
      <c r="K750" s="136">
        <v>39633.6</v>
      </c>
      <c r="L750" s="137">
        <v>80750</v>
      </c>
      <c r="M750" s="138">
        <v>0.52</v>
      </c>
      <c r="N750" s="139">
        <v>41990</v>
      </c>
      <c r="O750" s="140"/>
      <c r="P750" s="141"/>
      <c r="Q750" s="142" t="s">
        <v>1886</v>
      </c>
    </row>
    <row r="751" ht="15.75" customHeight="1" spans="1:17">
      <c r="A751" s="115" t="s">
        <v>1898</v>
      </c>
      <c r="B751" s="127"/>
      <c r="C751" s="128"/>
      <c r="D751" s="108" t="s">
        <v>1899</v>
      </c>
      <c r="E751" s="108"/>
      <c r="F751" s="132"/>
      <c r="G751" s="119">
        <v>41821</v>
      </c>
      <c r="H751" s="133" t="s">
        <v>941</v>
      </c>
      <c r="I751" s="134">
        <v>1</v>
      </c>
      <c r="J751" s="135">
        <v>60000</v>
      </c>
      <c r="K751" s="136">
        <v>48125</v>
      </c>
      <c r="L751" s="137">
        <v>78100</v>
      </c>
      <c r="M751" s="138">
        <v>0.77</v>
      </c>
      <c r="N751" s="139">
        <v>60140</v>
      </c>
      <c r="O751" s="140"/>
      <c r="P751" s="141"/>
      <c r="Q751" s="142" t="s">
        <v>1886</v>
      </c>
    </row>
    <row r="752" ht="15.75" customHeight="1" spans="1:17">
      <c r="A752" s="115" t="s">
        <v>1900</v>
      </c>
      <c r="B752" s="127"/>
      <c r="C752" s="128"/>
      <c r="D752" s="109" t="s">
        <v>1901</v>
      </c>
      <c r="E752" s="108"/>
      <c r="F752" s="132"/>
      <c r="G752" s="119">
        <v>42186</v>
      </c>
      <c r="H752" s="133" t="s">
        <v>941</v>
      </c>
      <c r="I752" s="134">
        <v>1</v>
      </c>
      <c r="J752" s="135">
        <v>14000</v>
      </c>
      <c r="K752" s="136">
        <v>11894.04</v>
      </c>
      <c r="L752" s="137">
        <v>17270</v>
      </c>
      <c r="M752" s="138">
        <v>0.76</v>
      </c>
      <c r="N752" s="139">
        <v>13130</v>
      </c>
      <c r="O752" s="140"/>
      <c r="P752" s="141"/>
      <c r="Q752" s="142" t="s">
        <v>1886</v>
      </c>
    </row>
    <row r="753" ht="15.75" customHeight="1" spans="1:17">
      <c r="A753" s="115" t="s">
        <v>1902</v>
      </c>
      <c r="B753" s="127"/>
      <c r="C753" s="128"/>
      <c r="D753" s="109" t="s">
        <v>1901</v>
      </c>
      <c r="E753" s="108"/>
      <c r="F753" s="132"/>
      <c r="G753" s="119">
        <v>42248</v>
      </c>
      <c r="H753" s="133" t="s">
        <v>941</v>
      </c>
      <c r="I753" s="134">
        <v>1</v>
      </c>
      <c r="J753" s="135">
        <v>3569</v>
      </c>
      <c r="K753" s="136">
        <v>3060.32</v>
      </c>
      <c r="L753" s="137">
        <v>4400</v>
      </c>
      <c r="M753" s="138">
        <v>0.77</v>
      </c>
      <c r="N753" s="139">
        <v>3390</v>
      </c>
      <c r="O753" s="140"/>
      <c r="P753" s="141"/>
      <c r="Q753" s="142" t="s">
        <v>1886</v>
      </c>
    </row>
    <row r="754" ht="15.75" customHeight="1" spans="1:17">
      <c r="A754" s="115" t="s">
        <v>1903</v>
      </c>
      <c r="B754" s="127"/>
      <c r="C754" s="144"/>
      <c r="D754" s="108" t="s">
        <v>1270</v>
      </c>
      <c r="E754" s="108"/>
      <c r="F754" s="132"/>
      <c r="G754" s="119">
        <v>42552</v>
      </c>
      <c r="H754" s="133" t="s">
        <v>941</v>
      </c>
      <c r="I754" s="134">
        <v>1</v>
      </c>
      <c r="J754" s="135">
        <v>20500</v>
      </c>
      <c r="K754" s="136">
        <v>16280.46</v>
      </c>
      <c r="L754" s="137">
        <v>25290</v>
      </c>
      <c r="M754" s="138">
        <v>0.87</v>
      </c>
      <c r="N754" s="139">
        <v>22000</v>
      </c>
      <c r="O754" s="140"/>
      <c r="P754" s="141"/>
      <c r="Q754" s="143" t="s">
        <v>1886</v>
      </c>
    </row>
    <row r="755" s="77" customFormat="1" ht="15.75" customHeight="1" spans="1:17">
      <c r="A755" s="115" t="s">
        <v>1904</v>
      </c>
      <c r="B755" s="169"/>
      <c r="C755" s="169"/>
      <c r="D755" s="146" t="s">
        <v>1905</v>
      </c>
      <c r="E755" s="147"/>
      <c r="F755" s="132"/>
      <c r="G755" s="148"/>
      <c r="H755" s="149"/>
      <c r="I755" s="150"/>
      <c r="J755" s="151">
        <f>SUM(J625:J754)</f>
        <v>29119943</v>
      </c>
      <c r="K755" s="151">
        <f>SUM(K625:K754)</f>
        <v>17433106</v>
      </c>
      <c r="L755" s="151">
        <f>SUM(L625:L754)</f>
        <v>37813270</v>
      </c>
      <c r="M755" s="151"/>
      <c r="N755" s="151">
        <f>SUM(N625:N754)</f>
        <v>29047070</v>
      </c>
      <c r="O755" s="152"/>
      <c r="P755" s="153"/>
      <c r="Q755" s="173"/>
    </row>
    <row r="756" ht="15.75" customHeight="1" spans="1:17">
      <c r="A756" s="115" t="s">
        <v>1906</v>
      </c>
      <c r="B756" s="174"/>
      <c r="C756" s="175" t="s">
        <v>1907</v>
      </c>
      <c r="D756" s="108" t="s">
        <v>1560</v>
      </c>
      <c r="E756" s="108"/>
      <c r="F756" s="132"/>
      <c r="G756" s="119">
        <v>40878</v>
      </c>
      <c r="H756" s="133" t="s">
        <v>941</v>
      </c>
      <c r="I756" s="134">
        <v>1</v>
      </c>
      <c r="J756" s="135">
        <v>64659.85</v>
      </c>
      <c r="K756" s="136">
        <v>43927.9</v>
      </c>
      <c r="L756" s="137">
        <v>94410</v>
      </c>
      <c r="M756" s="138">
        <v>0.52</v>
      </c>
      <c r="N756" s="139">
        <v>49090</v>
      </c>
      <c r="O756" s="140"/>
      <c r="P756" s="141"/>
      <c r="Q756" s="142" t="s">
        <v>1908</v>
      </c>
    </row>
    <row r="757" ht="15.75" customHeight="1" spans="1:17">
      <c r="A757" s="115" t="s">
        <v>1909</v>
      </c>
      <c r="B757" s="174"/>
      <c r="C757" s="176"/>
      <c r="D757" s="108" t="s">
        <v>1910</v>
      </c>
      <c r="E757" s="108"/>
      <c r="F757" s="132"/>
      <c r="G757" s="119">
        <v>40969</v>
      </c>
      <c r="H757" s="133" t="s">
        <v>941</v>
      </c>
      <c r="I757" s="134">
        <v>1</v>
      </c>
      <c r="J757" s="135">
        <v>18000</v>
      </c>
      <c r="K757" s="136">
        <v>12442.5</v>
      </c>
      <c r="L757" s="137">
        <v>25060</v>
      </c>
      <c r="M757" s="138">
        <v>0.65</v>
      </c>
      <c r="N757" s="139">
        <v>16290</v>
      </c>
      <c r="O757" s="140"/>
      <c r="P757" s="141"/>
      <c r="Q757" s="142" t="s">
        <v>1908</v>
      </c>
    </row>
    <row r="758" ht="15.75" customHeight="1" spans="1:17">
      <c r="A758" s="115" t="s">
        <v>1911</v>
      </c>
      <c r="B758" s="174"/>
      <c r="C758" s="176"/>
      <c r="D758" s="108" t="s">
        <v>1912</v>
      </c>
      <c r="E758" s="108"/>
      <c r="F758" s="132"/>
      <c r="G758" s="119">
        <v>41183</v>
      </c>
      <c r="H758" s="133" t="s">
        <v>941</v>
      </c>
      <c r="I758" s="134">
        <v>1</v>
      </c>
      <c r="J758" s="135">
        <v>3402</v>
      </c>
      <c r="K758" s="136">
        <v>2445.63</v>
      </c>
      <c r="L758" s="137">
        <v>4740</v>
      </c>
      <c r="M758" s="138">
        <v>0.68</v>
      </c>
      <c r="N758" s="139">
        <v>3220</v>
      </c>
      <c r="O758" s="140"/>
      <c r="P758" s="141"/>
      <c r="Q758" s="142" t="s">
        <v>1908</v>
      </c>
    </row>
    <row r="759" ht="15.75" customHeight="1" spans="1:17">
      <c r="A759" s="115" t="s">
        <v>1913</v>
      </c>
      <c r="B759" s="174"/>
      <c r="C759" s="176"/>
      <c r="D759" s="108" t="s">
        <v>1914</v>
      </c>
      <c r="E759" s="108"/>
      <c r="F759" s="132"/>
      <c r="G759" s="119">
        <v>41091</v>
      </c>
      <c r="H759" s="133" t="s">
        <v>941</v>
      </c>
      <c r="I759" s="134">
        <v>1</v>
      </c>
      <c r="J759" s="135">
        <v>60900</v>
      </c>
      <c r="K759" s="136">
        <v>43061.56</v>
      </c>
      <c r="L759" s="137">
        <v>84790</v>
      </c>
      <c r="M759" s="138">
        <v>0.56</v>
      </c>
      <c r="N759" s="139">
        <v>47480</v>
      </c>
      <c r="O759" s="140"/>
      <c r="P759" s="141"/>
      <c r="Q759" s="142" t="s">
        <v>1908</v>
      </c>
    </row>
    <row r="760" ht="15.75" customHeight="1" spans="1:17">
      <c r="A760" s="115" t="s">
        <v>1915</v>
      </c>
      <c r="B760" s="174"/>
      <c r="C760" s="176"/>
      <c r="D760" s="109" t="s">
        <v>1916</v>
      </c>
      <c r="E760" s="108"/>
      <c r="F760" s="132"/>
      <c r="G760" s="119">
        <v>42491</v>
      </c>
      <c r="H760" s="133" t="s">
        <v>941</v>
      </c>
      <c r="I760" s="134">
        <v>1</v>
      </c>
      <c r="J760" s="135">
        <v>4440</v>
      </c>
      <c r="K760" s="136">
        <v>3947.76</v>
      </c>
      <c r="L760" s="137">
        <v>5480</v>
      </c>
      <c r="M760" s="138">
        <v>0.81</v>
      </c>
      <c r="N760" s="139">
        <v>4440</v>
      </c>
      <c r="O760" s="140"/>
      <c r="P760" s="141"/>
      <c r="Q760" s="142" t="s">
        <v>1908</v>
      </c>
    </row>
    <row r="761" ht="15.75" customHeight="1" spans="1:17">
      <c r="A761" s="115" t="s">
        <v>1917</v>
      </c>
      <c r="B761" s="174"/>
      <c r="C761" s="176"/>
      <c r="D761" s="108" t="s">
        <v>1918</v>
      </c>
      <c r="E761" s="108"/>
      <c r="F761" s="132"/>
      <c r="G761" s="119">
        <v>42522</v>
      </c>
      <c r="H761" s="133" t="s">
        <v>941</v>
      </c>
      <c r="I761" s="134">
        <v>1</v>
      </c>
      <c r="J761" s="135">
        <v>2000</v>
      </c>
      <c r="K761" s="136">
        <v>1786.16</v>
      </c>
      <c r="L761" s="137">
        <v>2470</v>
      </c>
      <c r="M761" s="138">
        <v>0.95</v>
      </c>
      <c r="N761" s="139">
        <v>2350</v>
      </c>
      <c r="O761" s="140"/>
      <c r="P761" s="141"/>
      <c r="Q761" s="142" t="s">
        <v>1908</v>
      </c>
    </row>
    <row r="762" ht="15.75" customHeight="1" spans="1:17">
      <c r="A762" s="115" t="s">
        <v>1919</v>
      </c>
      <c r="B762" s="174"/>
      <c r="C762" s="176"/>
      <c r="D762" s="108" t="s">
        <v>1270</v>
      </c>
      <c r="E762" s="108"/>
      <c r="F762" s="132"/>
      <c r="G762" s="119">
        <v>42583</v>
      </c>
      <c r="H762" s="133" t="s">
        <v>941</v>
      </c>
      <c r="I762" s="134">
        <v>1</v>
      </c>
      <c r="J762" s="135">
        <v>23749.75</v>
      </c>
      <c r="K762" s="136">
        <v>21399.5</v>
      </c>
      <c r="L762" s="137">
        <v>29300</v>
      </c>
      <c r="M762" s="138">
        <v>0.87</v>
      </c>
      <c r="N762" s="139">
        <v>25490</v>
      </c>
      <c r="O762" s="140"/>
      <c r="P762" s="141"/>
      <c r="Q762" s="142" t="s">
        <v>1908</v>
      </c>
    </row>
    <row r="763" ht="15.75" customHeight="1" spans="1:17">
      <c r="A763" s="115" t="s">
        <v>1920</v>
      </c>
      <c r="B763" s="174"/>
      <c r="C763" s="176"/>
      <c r="D763" s="108" t="s">
        <v>1921</v>
      </c>
      <c r="E763" s="108"/>
      <c r="F763" s="132"/>
      <c r="G763" s="119">
        <v>43299</v>
      </c>
      <c r="H763" s="133" t="s">
        <v>941</v>
      </c>
      <c r="I763" s="134">
        <v>1</v>
      </c>
      <c r="J763" s="135">
        <v>16735</v>
      </c>
      <c r="K763" s="136">
        <v>16602.52</v>
      </c>
      <c r="L763" s="137">
        <v>19890</v>
      </c>
      <c r="M763" s="138">
        <v>0.97</v>
      </c>
      <c r="N763" s="139">
        <v>19290</v>
      </c>
      <c r="O763" s="140"/>
      <c r="P763" s="141"/>
      <c r="Q763" s="142" t="s">
        <v>1908</v>
      </c>
    </row>
    <row r="764" ht="15.75" customHeight="1" spans="1:17">
      <c r="A764" s="115" t="s">
        <v>1922</v>
      </c>
      <c r="B764" s="174"/>
      <c r="C764" s="176"/>
      <c r="D764" s="108" t="s">
        <v>1923</v>
      </c>
      <c r="E764" s="108"/>
      <c r="F764" s="132"/>
      <c r="G764" s="119">
        <v>43373</v>
      </c>
      <c r="H764" s="133" t="s">
        <v>941</v>
      </c>
      <c r="I764" s="134">
        <v>1</v>
      </c>
      <c r="J764" s="135">
        <v>12535</v>
      </c>
      <c r="K764" s="136">
        <v>12535</v>
      </c>
      <c r="L764" s="137">
        <v>14900</v>
      </c>
      <c r="M764" s="138">
        <v>0.98</v>
      </c>
      <c r="N764" s="139">
        <v>14600</v>
      </c>
      <c r="O764" s="140"/>
      <c r="P764" s="141"/>
      <c r="Q764" s="142" t="s">
        <v>1908</v>
      </c>
    </row>
    <row r="765" ht="15.75" customHeight="1" spans="1:17">
      <c r="A765" s="115" t="s">
        <v>1924</v>
      </c>
      <c r="B765" s="174"/>
      <c r="C765" s="176"/>
      <c r="D765" s="108" t="s">
        <v>1278</v>
      </c>
      <c r="E765" s="108"/>
      <c r="F765" s="132"/>
      <c r="G765" s="119">
        <v>40969</v>
      </c>
      <c r="H765" s="133" t="s">
        <v>941</v>
      </c>
      <c r="I765" s="134">
        <v>1</v>
      </c>
      <c r="J765" s="135">
        <v>66923</v>
      </c>
      <c r="K765" s="136">
        <v>46260.34</v>
      </c>
      <c r="L765" s="137">
        <v>93170</v>
      </c>
      <c r="M765" s="138">
        <v>0.65</v>
      </c>
      <c r="N765" s="139">
        <v>60560</v>
      </c>
      <c r="O765" s="140"/>
      <c r="P765" s="141"/>
      <c r="Q765" s="142" t="s">
        <v>1925</v>
      </c>
    </row>
    <row r="766" ht="15.75" customHeight="1" spans="1:17">
      <c r="A766" s="115" t="s">
        <v>1926</v>
      </c>
      <c r="B766" s="174"/>
      <c r="C766" s="176"/>
      <c r="D766" s="108" t="s">
        <v>962</v>
      </c>
      <c r="E766" s="108"/>
      <c r="F766" s="132"/>
      <c r="G766" s="119">
        <v>41214</v>
      </c>
      <c r="H766" s="133" t="s">
        <v>941</v>
      </c>
      <c r="I766" s="134">
        <v>1</v>
      </c>
      <c r="J766" s="135">
        <v>1004698</v>
      </c>
      <c r="K766" s="136">
        <v>726312.9</v>
      </c>
      <c r="L766" s="137">
        <v>1398780</v>
      </c>
      <c r="M766" s="138">
        <v>0.68</v>
      </c>
      <c r="N766" s="139">
        <v>951170</v>
      </c>
      <c r="O766" s="140"/>
      <c r="P766" s="141"/>
      <c r="Q766" s="142" t="s">
        <v>1925</v>
      </c>
    </row>
    <row r="767" ht="15.75" customHeight="1" spans="1:17">
      <c r="A767" s="115" t="s">
        <v>1927</v>
      </c>
      <c r="B767" s="174"/>
      <c r="C767" s="176"/>
      <c r="D767" s="108" t="s">
        <v>1928</v>
      </c>
      <c r="E767" s="108"/>
      <c r="F767" s="132"/>
      <c r="G767" s="119">
        <v>41214</v>
      </c>
      <c r="H767" s="133" t="s">
        <v>941</v>
      </c>
      <c r="I767" s="134">
        <v>1</v>
      </c>
      <c r="J767" s="135">
        <v>54720</v>
      </c>
      <c r="K767" s="136">
        <v>39558</v>
      </c>
      <c r="L767" s="137">
        <v>76180</v>
      </c>
      <c r="M767" s="138">
        <v>0.68</v>
      </c>
      <c r="N767" s="139">
        <v>51800</v>
      </c>
      <c r="O767" s="140"/>
      <c r="P767" s="141"/>
      <c r="Q767" s="142" t="s">
        <v>1925</v>
      </c>
    </row>
    <row r="768" ht="15.75" customHeight="1" spans="1:17">
      <c r="A768" s="115" t="s">
        <v>1929</v>
      </c>
      <c r="B768" s="174"/>
      <c r="C768" s="176"/>
      <c r="D768" s="108" t="s">
        <v>962</v>
      </c>
      <c r="E768" s="108"/>
      <c r="F768" s="132"/>
      <c r="G768" s="119">
        <v>41214</v>
      </c>
      <c r="H768" s="133" t="s">
        <v>941</v>
      </c>
      <c r="I768" s="134">
        <v>1</v>
      </c>
      <c r="J768" s="135">
        <v>127900</v>
      </c>
      <c r="K768" s="136">
        <v>92461.1</v>
      </c>
      <c r="L768" s="137">
        <v>178070</v>
      </c>
      <c r="M768" s="138">
        <v>0.68</v>
      </c>
      <c r="N768" s="139">
        <v>121090</v>
      </c>
      <c r="O768" s="140"/>
      <c r="P768" s="141"/>
      <c r="Q768" s="142" t="s">
        <v>1925</v>
      </c>
    </row>
    <row r="769" ht="15.75" customHeight="1" spans="1:17">
      <c r="A769" s="115" t="s">
        <v>1930</v>
      </c>
      <c r="B769" s="174"/>
      <c r="C769" s="176"/>
      <c r="D769" s="108" t="s">
        <v>962</v>
      </c>
      <c r="E769" s="108"/>
      <c r="F769" s="132"/>
      <c r="G769" s="119">
        <v>41365</v>
      </c>
      <c r="H769" s="133" t="s">
        <v>941</v>
      </c>
      <c r="I769" s="134">
        <v>1</v>
      </c>
      <c r="J769" s="135">
        <v>54720</v>
      </c>
      <c r="K769" s="136">
        <v>40641</v>
      </c>
      <c r="L769" s="137">
        <v>74330</v>
      </c>
      <c r="M769" s="138">
        <v>0.7</v>
      </c>
      <c r="N769" s="139">
        <v>52030</v>
      </c>
      <c r="O769" s="140"/>
      <c r="P769" s="141"/>
      <c r="Q769" s="142" t="s">
        <v>1925</v>
      </c>
    </row>
    <row r="770" ht="15.75" customHeight="1" spans="1:17">
      <c r="A770" s="115" t="s">
        <v>1931</v>
      </c>
      <c r="B770" s="174"/>
      <c r="C770" s="176"/>
      <c r="D770" s="108" t="s">
        <v>1928</v>
      </c>
      <c r="E770" s="108"/>
      <c r="F770" s="132"/>
      <c r="G770" s="119">
        <v>41214</v>
      </c>
      <c r="H770" s="133" t="s">
        <v>941</v>
      </c>
      <c r="I770" s="134">
        <v>1</v>
      </c>
      <c r="J770" s="135">
        <v>22637</v>
      </c>
      <c r="K770" s="136">
        <v>16365</v>
      </c>
      <c r="L770" s="137">
        <v>31520</v>
      </c>
      <c r="M770" s="138">
        <v>0.79</v>
      </c>
      <c r="N770" s="139">
        <v>24900</v>
      </c>
      <c r="O770" s="140"/>
      <c r="P770" s="141"/>
      <c r="Q770" s="142" t="s">
        <v>1925</v>
      </c>
    </row>
    <row r="771" ht="15.75" customHeight="1" spans="1:17">
      <c r="A771" s="115" t="s">
        <v>1932</v>
      </c>
      <c r="B771" s="174"/>
      <c r="C771" s="176"/>
      <c r="D771" s="108" t="s">
        <v>1933</v>
      </c>
      <c r="E771" s="108"/>
      <c r="F771" s="132"/>
      <c r="G771" s="119">
        <v>41579</v>
      </c>
      <c r="H771" s="133" t="s">
        <v>941</v>
      </c>
      <c r="I771" s="134">
        <v>1</v>
      </c>
      <c r="J771" s="135">
        <v>4300</v>
      </c>
      <c r="K771" s="136">
        <v>3312.84</v>
      </c>
      <c r="L771" s="137">
        <v>5840</v>
      </c>
      <c r="M771" s="138">
        <v>0.73</v>
      </c>
      <c r="N771" s="139">
        <v>4260</v>
      </c>
      <c r="O771" s="140"/>
      <c r="P771" s="141"/>
      <c r="Q771" s="142" t="s">
        <v>1925</v>
      </c>
    </row>
    <row r="772" ht="15.75" customHeight="1" spans="1:17">
      <c r="A772" s="115" t="s">
        <v>1934</v>
      </c>
      <c r="B772" s="174"/>
      <c r="C772" s="176"/>
      <c r="D772" s="108" t="s">
        <v>962</v>
      </c>
      <c r="E772" s="108"/>
      <c r="F772" s="132"/>
      <c r="G772" s="119">
        <v>41609</v>
      </c>
      <c r="H772" s="133" t="s">
        <v>941</v>
      </c>
      <c r="I772" s="134">
        <v>1</v>
      </c>
      <c r="J772" s="135">
        <v>472100</v>
      </c>
      <c r="K772" s="136">
        <v>365582.39</v>
      </c>
      <c r="L772" s="137">
        <v>641240</v>
      </c>
      <c r="M772" s="138">
        <v>0.74</v>
      </c>
      <c r="N772" s="139">
        <v>474520</v>
      </c>
      <c r="O772" s="140"/>
      <c r="P772" s="141"/>
      <c r="Q772" s="143" t="s">
        <v>1925</v>
      </c>
    </row>
    <row r="773" ht="15.75" customHeight="1" spans="1:17">
      <c r="A773" s="115" t="s">
        <v>1935</v>
      </c>
      <c r="B773" s="174"/>
      <c r="C773" s="176"/>
      <c r="D773" s="108" t="s">
        <v>1936</v>
      </c>
      <c r="E773" s="108"/>
      <c r="F773" s="132"/>
      <c r="G773" s="119">
        <v>41974</v>
      </c>
      <c r="H773" s="133" t="s">
        <v>941</v>
      </c>
      <c r="I773" s="134">
        <v>1</v>
      </c>
      <c r="J773" s="135">
        <v>157881</v>
      </c>
      <c r="K773" s="136">
        <v>129758.7</v>
      </c>
      <c r="L773" s="137">
        <v>205510</v>
      </c>
      <c r="M773" s="138">
        <v>0.79</v>
      </c>
      <c r="N773" s="139">
        <v>162350</v>
      </c>
      <c r="O773" s="140"/>
      <c r="P773" s="141"/>
      <c r="Q773" s="142" t="s">
        <v>1925</v>
      </c>
    </row>
    <row r="774" ht="15.75" customHeight="1" spans="1:17">
      <c r="A774" s="115" t="s">
        <v>1937</v>
      </c>
      <c r="B774" s="174"/>
      <c r="C774" s="176"/>
      <c r="D774" s="108" t="s">
        <v>1938</v>
      </c>
      <c r="E774" s="108"/>
      <c r="F774" s="132"/>
      <c r="G774" s="119">
        <v>43312</v>
      </c>
      <c r="H774" s="133" t="s">
        <v>941</v>
      </c>
      <c r="I774" s="134">
        <v>1</v>
      </c>
      <c r="J774" s="135">
        <v>46392</v>
      </c>
      <c r="K774" s="136">
        <v>46024.72</v>
      </c>
      <c r="L774" s="137">
        <v>55140</v>
      </c>
      <c r="M774" s="138">
        <v>0.96</v>
      </c>
      <c r="N774" s="139">
        <v>52930</v>
      </c>
      <c r="O774" s="140"/>
      <c r="P774" s="141"/>
      <c r="Q774" s="142" t="s">
        <v>1925</v>
      </c>
    </row>
    <row r="775" ht="15.75" customHeight="1" spans="1:17">
      <c r="A775" s="115" t="s">
        <v>1939</v>
      </c>
      <c r="B775" s="174"/>
      <c r="C775" s="177"/>
      <c r="D775" s="108" t="s">
        <v>1940</v>
      </c>
      <c r="E775" s="108"/>
      <c r="F775" s="132"/>
      <c r="G775" s="119">
        <v>43312</v>
      </c>
      <c r="H775" s="133" t="s">
        <v>941</v>
      </c>
      <c r="I775" s="134">
        <v>1</v>
      </c>
      <c r="J775" s="135">
        <v>45873.5</v>
      </c>
      <c r="K775" s="136">
        <v>45510.34</v>
      </c>
      <c r="L775" s="137">
        <v>54520</v>
      </c>
      <c r="M775" s="138">
        <v>0.96</v>
      </c>
      <c r="N775" s="139">
        <v>52340</v>
      </c>
      <c r="O775" s="140"/>
      <c r="P775" s="141"/>
      <c r="Q775" s="142" t="s">
        <v>1925</v>
      </c>
    </row>
    <row r="776" s="77" customFormat="1" ht="15.75" customHeight="1" spans="1:17">
      <c r="A776" s="115" t="s">
        <v>1941</v>
      </c>
      <c r="B776" s="163"/>
      <c r="C776" s="163"/>
      <c r="D776" s="146" t="s">
        <v>1942</v>
      </c>
      <c r="E776" s="147"/>
      <c r="F776" s="132"/>
      <c r="G776" s="148"/>
      <c r="H776" s="149"/>
      <c r="I776" s="150"/>
      <c r="J776" s="151">
        <f>SUM(J756:J775)</f>
        <v>2264566</v>
      </c>
      <c r="K776" s="151">
        <f>SUM(K756:K775)</f>
        <v>1709936</v>
      </c>
      <c r="L776" s="151">
        <f>SUM(L756:L775)</f>
        <v>3095340</v>
      </c>
      <c r="M776" s="151"/>
      <c r="N776" s="151">
        <f>SUM(N756:N775)</f>
        <v>2190200</v>
      </c>
      <c r="O776" s="151"/>
      <c r="P776" s="153"/>
      <c r="Q776" s="154"/>
    </row>
    <row r="777" s="2" customFormat="1" ht="15.75" customHeight="1" spans="1:17">
      <c r="A777" s="115" t="s">
        <v>1943</v>
      </c>
      <c r="B777" s="115"/>
      <c r="C777" s="164" t="s">
        <v>1944</v>
      </c>
      <c r="D777" s="130" t="s">
        <v>847</v>
      </c>
      <c r="E777" s="130">
        <v>1</v>
      </c>
      <c r="F777" s="130" t="s">
        <v>839</v>
      </c>
      <c r="G777" s="119">
        <v>39539</v>
      </c>
      <c r="H777" s="61" t="s">
        <v>840</v>
      </c>
      <c r="I777" s="120">
        <v>1536</v>
      </c>
      <c r="J777" s="178">
        <v>11269480.94</v>
      </c>
      <c r="K777" s="179">
        <v>7427897.82</v>
      </c>
      <c r="L777" s="122">
        <v>983140</v>
      </c>
      <c r="M777" s="123">
        <v>0.61</v>
      </c>
      <c r="N777" s="122">
        <v>599720</v>
      </c>
      <c r="O777" s="124"/>
      <c r="P777" s="125">
        <f t="shared" ref="P777:P806" si="13">L777/I777</f>
        <v>640</v>
      </c>
      <c r="Q777" s="126" t="s">
        <v>1945</v>
      </c>
    </row>
    <row r="778" s="2" customFormat="1" ht="15.75" customHeight="1" spans="1:17">
      <c r="A778" s="115" t="s">
        <v>1946</v>
      </c>
      <c r="B778" s="115"/>
      <c r="C778" s="156"/>
      <c r="D778" s="130" t="s">
        <v>847</v>
      </c>
      <c r="E778" s="130">
        <v>2</v>
      </c>
      <c r="F778" s="130" t="s">
        <v>839</v>
      </c>
      <c r="G778" s="119">
        <v>42856</v>
      </c>
      <c r="H778" s="61" t="s">
        <v>840</v>
      </c>
      <c r="I778" s="120">
        <v>1536</v>
      </c>
      <c r="J778" s="129"/>
      <c r="K778" s="129"/>
      <c r="L778" s="122">
        <v>983140</v>
      </c>
      <c r="M778" s="123">
        <v>0.88</v>
      </c>
      <c r="N778" s="122">
        <v>865160</v>
      </c>
      <c r="O778" s="124"/>
      <c r="P778" s="125">
        <f t="shared" si="13"/>
        <v>640</v>
      </c>
      <c r="Q778" s="126" t="s">
        <v>1945</v>
      </c>
    </row>
    <row r="779" s="2" customFormat="1" ht="15.75" customHeight="1" spans="1:17">
      <c r="A779" s="115" t="s">
        <v>1947</v>
      </c>
      <c r="B779" s="115"/>
      <c r="C779" s="156"/>
      <c r="D779" s="130" t="s">
        <v>847</v>
      </c>
      <c r="E779" s="130">
        <v>3</v>
      </c>
      <c r="F779" s="130" t="s">
        <v>839</v>
      </c>
      <c r="G779" s="119">
        <v>39539</v>
      </c>
      <c r="H779" s="61" t="s">
        <v>840</v>
      </c>
      <c r="I779" s="120">
        <v>1536</v>
      </c>
      <c r="J779" s="129"/>
      <c r="K779" s="129"/>
      <c r="L779" s="122">
        <v>983140</v>
      </c>
      <c r="M779" s="123">
        <v>0.61</v>
      </c>
      <c r="N779" s="122">
        <v>599720</v>
      </c>
      <c r="O779" s="124"/>
      <c r="P779" s="125">
        <f t="shared" si="13"/>
        <v>640</v>
      </c>
      <c r="Q779" s="126" t="s">
        <v>1945</v>
      </c>
    </row>
    <row r="780" s="2" customFormat="1" ht="15.75" customHeight="1" spans="1:17">
      <c r="A780" s="115" t="s">
        <v>1948</v>
      </c>
      <c r="B780" s="115"/>
      <c r="C780" s="156"/>
      <c r="D780" s="130" t="s">
        <v>847</v>
      </c>
      <c r="E780" s="130">
        <v>4</v>
      </c>
      <c r="F780" s="130" t="s">
        <v>839</v>
      </c>
      <c r="G780" s="119">
        <v>42856</v>
      </c>
      <c r="H780" s="61" t="s">
        <v>840</v>
      </c>
      <c r="I780" s="120">
        <v>1536</v>
      </c>
      <c r="J780" s="129"/>
      <c r="K780" s="129"/>
      <c r="L780" s="122">
        <v>983140</v>
      </c>
      <c r="M780" s="123">
        <v>0.88</v>
      </c>
      <c r="N780" s="122">
        <v>865160</v>
      </c>
      <c r="O780" s="124"/>
      <c r="P780" s="125">
        <f t="shared" si="13"/>
        <v>640</v>
      </c>
      <c r="Q780" s="126" t="s">
        <v>1945</v>
      </c>
    </row>
    <row r="781" s="2" customFormat="1" ht="15.75" customHeight="1" spans="1:17">
      <c r="A781" s="115" t="s">
        <v>1949</v>
      </c>
      <c r="B781" s="115"/>
      <c r="C781" s="156"/>
      <c r="D781" s="130" t="s">
        <v>847</v>
      </c>
      <c r="E781" s="130">
        <v>5</v>
      </c>
      <c r="F781" s="130" t="s">
        <v>839</v>
      </c>
      <c r="G781" s="119">
        <v>39539</v>
      </c>
      <c r="H781" s="61" t="s">
        <v>840</v>
      </c>
      <c r="I781" s="120">
        <v>1536</v>
      </c>
      <c r="J781" s="129"/>
      <c r="K781" s="129"/>
      <c r="L781" s="122">
        <v>983140</v>
      </c>
      <c r="M781" s="123">
        <v>0.61</v>
      </c>
      <c r="N781" s="122">
        <v>599720</v>
      </c>
      <c r="O781" s="124"/>
      <c r="P781" s="125">
        <f t="shared" si="13"/>
        <v>640</v>
      </c>
      <c r="Q781" s="126" t="s">
        <v>1945</v>
      </c>
    </row>
    <row r="782" s="75" customFormat="1" ht="15.75" customHeight="1" spans="1:17">
      <c r="A782" s="115" t="s">
        <v>1950</v>
      </c>
      <c r="B782" s="115"/>
      <c r="C782" s="156"/>
      <c r="D782" s="130" t="s">
        <v>847</v>
      </c>
      <c r="E782" s="130">
        <v>6</v>
      </c>
      <c r="F782" s="130" t="s">
        <v>839</v>
      </c>
      <c r="G782" s="119">
        <v>42856</v>
      </c>
      <c r="H782" s="61" t="s">
        <v>840</v>
      </c>
      <c r="I782" s="120">
        <v>1536</v>
      </c>
      <c r="J782" s="129"/>
      <c r="K782" s="129"/>
      <c r="L782" s="122">
        <v>983140</v>
      </c>
      <c r="M782" s="123">
        <v>0.88</v>
      </c>
      <c r="N782" s="122">
        <v>865160</v>
      </c>
      <c r="O782" s="124"/>
      <c r="P782" s="125">
        <f t="shared" si="13"/>
        <v>640</v>
      </c>
      <c r="Q782" s="126" t="s">
        <v>1945</v>
      </c>
    </row>
    <row r="783" s="2" customFormat="1" ht="15.75" customHeight="1" spans="1:17">
      <c r="A783" s="115" t="s">
        <v>1951</v>
      </c>
      <c r="B783" s="115"/>
      <c r="C783" s="156"/>
      <c r="D783" s="130" t="s">
        <v>847</v>
      </c>
      <c r="E783" s="130">
        <v>7</v>
      </c>
      <c r="F783" s="130" t="s">
        <v>839</v>
      </c>
      <c r="G783" s="119">
        <v>39539</v>
      </c>
      <c r="H783" s="61" t="s">
        <v>840</v>
      </c>
      <c r="I783" s="120">
        <v>1536</v>
      </c>
      <c r="J783" s="129"/>
      <c r="K783" s="129"/>
      <c r="L783" s="122">
        <v>983140</v>
      </c>
      <c r="M783" s="123">
        <v>0.61</v>
      </c>
      <c r="N783" s="122">
        <v>599720</v>
      </c>
      <c r="O783" s="124"/>
      <c r="P783" s="125">
        <f t="shared" si="13"/>
        <v>640</v>
      </c>
      <c r="Q783" s="126" t="s">
        <v>1945</v>
      </c>
    </row>
    <row r="784" s="2" customFormat="1" ht="15.75" customHeight="1" spans="1:17">
      <c r="A784" s="115" t="s">
        <v>1952</v>
      </c>
      <c r="B784" s="115"/>
      <c r="C784" s="156"/>
      <c r="D784" s="130" t="s">
        <v>847</v>
      </c>
      <c r="E784" s="130">
        <v>8</v>
      </c>
      <c r="F784" s="130" t="s">
        <v>839</v>
      </c>
      <c r="G784" s="119">
        <v>42856</v>
      </c>
      <c r="H784" s="61" t="s">
        <v>840</v>
      </c>
      <c r="I784" s="120">
        <v>1536</v>
      </c>
      <c r="J784" s="129"/>
      <c r="K784" s="129"/>
      <c r="L784" s="122">
        <v>983140</v>
      </c>
      <c r="M784" s="123">
        <v>0.88</v>
      </c>
      <c r="N784" s="122">
        <v>865160</v>
      </c>
      <c r="O784" s="124"/>
      <c r="P784" s="125">
        <f t="shared" si="13"/>
        <v>640</v>
      </c>
      <c r="Q784" s="126" t="s">
        <v>1945</v>
      </c>
    </row>
    <row r="785" s="2" customFormat="1" ht="15.75" customHeight="1" spans="1:17">
      <c r="A785" s="115" t="s">
        <v>1953</v>
      </c>
      <c r="B785" s="115"/>
      <c r="C785" s="156"/>
      <c r="D785" s="130" t="s">
        <v>847</v>
      </c>
      <c r="E785" s="130">
        <v>9</v>
      </c>
      <c r="F785" s="130" t="s">
        <v>839</v>
      </c>
      <c r="G785" s="119">
        <v>39539</v>
      </c>
      <c r="H785" s="61" t="s">
        <v>840</v>
      </c>
      <c r="I785" s="120">
        <v>1536</v>
      </c>
      <c r="J785" s="129"/>
      <c r="K785" s="129"/>
      <c r="L785" s="122">
        <v>983140</v>
      </c>
      <c r="M785" s="123">
        <v>0.61</v>
      </c>
      <c r="N785" s="122">
        <v>599720</v>
      </c>
      <c r="O785" s="124"/>
      <c r="P785" s="125">
        <f t="shared" si="13"/>
        <v>640</v>
      </c>
      <c r="Q785" s="126" t="s">
        <v>1945</v>
      </c>
    </row>
    <row r="786" s="2" customFormat="1" ht="15.75" customHeight="1" spans="1:17">
      <c r="A786" s="115" t="s">
        <v>1954</v>
      </c>
      <c r="B786" s="115"/>
      <c r="C786" s="156"/>
      <c r="D786" s="130" t="s">
        <v>847</v>
      </c>
      <c r="E786" s="130">
        <v>10</v>
      </c>
      <c r="F786" s="130" t="s">
        <v>839</v>
      </c>
      <c r="G786" s="119">
        <v>42856</v>
      </c>
      <c r="H786" s="61" t="s">
        <v>840</v>
      </c>
      <c r="I786" s="120">
        <v>1536</v>
      </c>
      <c r="J786" s="129"/>
      <c r="K786" s="129"/>
      <c r="L786" s="122">
        <v>983140</v>
      </c>
      <c r="M786" s="123">
        <v>0.88</v>
      </c>
      <c r="N786" s="122">
        <v>865160</v>
      </c>
      <c r="O786" s="124"/>
      <c r="P786" s="125">
        <f t="shared" si="13"/>
        <v>640</v>
      </c>
      <c r="Q786" s="126" t="s">
        <v>1945</v>
      </c>
    </row>
    <row r="787" s="2" customFormat="1" ht="15.75" customHeight="1" spans="1:17">
      <c r="A787" s="115" t="s">
        <v>1955</v>
      </c>
      <c r="B787" s="115"/>
      <c r="C787" s="156"/>
      <c r="D787" s="130" t="s">
        <v>847</v>
      </c>
      <c r="E787" s="130">
        <v>11</v>
      </c>
      <c r="F787" s="130" t="s">
        <v>839</v>
      </c>
      <c r="G787" s="119">
        <v>39539</v>
      </c>
      <c r="H787" s="61" t="s">
        <v>840</v>
      </c>
      <c r="I787" s="120">
        <v>1536</v>
      </c>
      <c r="J787" s="129"/>
      <c r="K787" s="129"/>
      <c r="L787" s="122">
        <v>983140</v>
      </c>
      <c r="M787" s="123">
        <v>0.61</v>
      </c>
      <c r="N787" s="122">
        <v>599720</v>
      </c>
      <c r="O787" s="124"/>
      <c r="P787" s="125">
        <f t="shared" si="13"/>
        <v>640</v>
      </c>
      <c r="Q787" s="126" t="s">
        <v>1945</v>
      </c>
    </row>
    <row r="788" s="2" customFormat="1" ht="15.75" customHeight="1" spans="1:17">
      <c r="A788" s="115" t="s">
        <v>1956</v>
      </c>
      <c r="B788" s="115"/>
      <c r="C788" s="156"/>
      <c r="D788" s="130" t="s">
        <v>847</v>
      </c>
      <c r="E788" s="130">
        <v>12</v>
      </c>
      <c r="F788" s="130" t="s">
        <v>839</v>
      </c>
      <c r="G788" s="119">
        <v>42856</v>
      </c>
      <c r="H788" s="61" t="s">
        <v>840</v>
      </c>
      <c r="I788" s="120">
        <v>1536</v>
      </c>
      <c r="J788" s="129"/>
      <c r="K788" s="129"/>
      <c r="L788" s="122">
        <v>983140</v>
      </c>
      <c r="M788" s="123">
        <v>0.88</v>
      </c>
      <c r="N788" s="122">
        <v>865160</v>
      </c>
      <c r="O788" s="124"/>
      <c r="P788" s="125">
        <f t="shared" si="13"/>
        <v>640</v>
      </c>
      <c r="Q788" s="126" t="s">
        <v>1945</v>
      </c>
    </row>
    <row r="789" s="2" customFormat="1" ht="15.75" customHeight="1" spans="1:17">
      <c r="A789" s="115" t="s">
        <v>1957</v>
      </c>
      <c r="B789" s="115"/>
      <c r="C789" s="156"/>
      <c r="D789" s="130" t="s">
        <v>847</v>
      </c>
      <c r="E789" s="130">
        <v>13</v>
      </c>
      <c r="F789" s="130" t="s">
        <v>839</v>
      </c>
      <c r="G789" s="119">
        <v>39539</v>
      </c>
      <c r="H789" s="61" t="s">
        <v>840</v>
      </c>
      <c r="I789" s="120">
        <v>1536</v>
      </c>
      <c r="J789" s="129"/>
      <c r="K789" s="129"/>
      <c r="L789" s="122">
        <v>983140</v>
      </c>
      <c r="M789" s="123">
        <v>0.61</v>
      </c>
      <c r="N789" s="122">
        <v>599720</v>
      </c>
      <c r="O789" s="124"/>
      <c r="P789" s="125">
        <f t="shared" si="13"/>
        <v>640</v>
      </c>
      <c r="Q789" s="126" t="s">
        <v>1945</v>
      </c>
    </row>
    <row r="790" s="2" customFormat="1" ht="15.75" customHeight="1" spans="1:17">
      <c r="A790" s="115" t="s">
        <v>1958</v>
      </c>
      <c r="B790" s="115"/>
      <c r="C790" s="156"/>
      <c r="D790" s="130" t="s">
        <v>847</v>
      </c>
      <c r="E790" s="130">
        <v>14</v>
      </c>
      <c r="F790" s="130" t="s">
        <v>839</v>
      </c>
      <c r="G790" s="119">
        <v>39539</v>
      </c>
      <c r="H790" s="61" t="s">
        <v>840</v>
      </c>
      <c r="I790" s="120">
        <v>1536</v>
      </c>
      <c r="J790" s="129"/>
      <c r="K790" s="129"/>
      <c r="L790" s="122">
        <v>983140</v>
      </c>
      <c r="M790" s="123">
        <v>0.61</v>
      </c>
      <c r="N790" s="122">
        <v>599720</v>
      </c>
      <c r="O790" s="124"/>
      <c r="P790" s="125">
        <f t="shared" si="13"/>
        <v>640</v>
      </c>
      <c r="Q790" s="126" t="s">
        <v>1945</v>
      </c>
    </row>
    <row r="791" s="3" customFormat="1" ht="15.75" customHeight="1" spans="1:17">
      <c r="A791" s="115" t="s">
        <v>1959</v>
      </c>
      <c r="B791" s="115"/>
      <c r="C791" s="156"/>
      <c r="D791" s="130" t="s">
        <v>1762</v>
      </c>
      <c r="E791" s="130">
        <v>1</v>
      </c>
      <c r="F791" s="130" t="s">
        <v>839</v>
      </c>
      <c r="G791" s="119">
        <v>39539</v>
      </c>
      <c r="H791" s="61" t="s">
        <v>840</v>
      </c>
      <c r="I791" s="120">
        <v>1536</v>
      </c>
      <c r="J791" s="129"/>
      <c r="K791" s="129"/>
      <c r="L791" s="122">
        <v>983140</v>
      </c>
      <c r="M791" s="123">
        <v>0.61</v>
      </c>
      <c r="N791" s="122">
        <v>599720</v>
      </c>
      <c r="O791" s="124"/>
      <c r="P791" s="125">
        <f t="shared" si="13"/>
        <v>640</v>
      </c>
      <c r="Q791" s="126" t="s">
        <v>1945</v>
      </c>
    </row>
    <row r="792" s="3" customFormat="1" ht="15.75" customHeight="1" spans="1:17">
      <c r="A792" s="115" t="s">
        <v>1960</v>
      </c>
      <c r="B792" s="115"/>
      <c r="C792" s="156"/>
      <c r="D792" s="130" t="s">
        <v>1762</v>
      </c>
      <c r="E792" s="130">
        <v>2</v>
      </c>
      <c r="F792" s="130" t="s">
        <v>839</v>
      </c>
      <c r="G792" s="119">
        <v>42856</v>
      </c>
      <c r="H792" s="61" t="s">
        <v>840</v>
      </c>
      <c r="I792" s="120">
        <v>1536</v>
      </c>
      <c r="J792" s="129"/>
      <c r="K792" s="129"/>
      <c r="L792" s="122">
        <v>983140</v>
      </c>
      <c r="M792" s="123">
        <v>0.88</v>
      </c>
      <c r="N792" s="122">
        <v>865160</v>
      </c>
      <c r="O792" s="124"/>
      <c r="P792" s="125">
        <f t="shared" si="13"/>
        <v>640</v>
      </c>
      <c r="Q792" s="126" t="s">
        <v>1945</v>
      </c>
    </row>
    <row r="793" s="3" customFormat="1" ht="15.75" customHeight="1" spans="1:17">
      <c r="A793" s="115" t="s">
        <v>1961</v>
      </c>
      <c r="B793" s="115"/>
      <c r="C793" s="156"/>
      <c r="D793" s="130" t="s">
        <v>1762</v>
      </c>
      <c r="E793" s="130">
        <v>3</v>
      </c>
      <c r="F793" s="130" t="s">
        <v>839</v>
      </c>
      <c r="G793" s="119">
        <v>39539</v>
      </c>
      <c r="H793" s="61" t="s">
        <v>840</v>
      </c>
      <c r="I793" s="120">
        <v>1536</v>
      </c>
      <c r="J793" s="129"/>
      <c r="K793" s="129"/>
      <c r="L793" s="122">
        <v>983140</v>
      </c>
      <c r="M793" s="123">
        <v>0.61</v>
      </c>
      <c r="N793" s="122">
        <v>599720</v>
      </c>
      <c r="O793" s="124"/>
      <c r="P793" s="125">
        <f t="shared" si="13"/>
        <v>640</v>
      </c>
      <c r="Q793" s="126" t="s">
        <v>1945</v>
      </c>
    </row>
    <row r="794" s="3" customFormat="1" ht="15.75" customHeight="1" spans="1:17">
      <c r="A794" s="115" t="s">
        <v>1962</v>
      </c>
      <c r="B794" s="115"/>
      <c r="C794" s="156"/>
      <c r="D794" s="130" t="s">
        <v>1762</v>
      </c>
      <c r="E794" s="130">
        <v>4</v>
      </c>
      <c r="F794" s="130" t="s">
        <v>839</v>
      </c>
      <c r="G794" s="119">
        <v>42856</v>
      </c>
      <c r="H794" s="61" t="s">
        <v>840</v>
      </c>
      <c r="I794" s="120">
        <v>1536</v>
      </c>
      <c r="J794" s="129"/>
      <c r="K794" s="129"/>
      <c r="L794" s="122">
        <v>983140</v>
      </c>
      <c r="M794" s="123">
        <v>0.88</v>
      </c>
      <c r="N794" s="122">
        <v>865160</v>
      </c>
      <c r="O794" s="124"/>
      <c r="P794" s="125">
        <f t="shared" si="13"/>
        <v>640</v>
      </c>
      <c r="Q794" s="126" t="s">
        <v>1945</v>
      </c>
    </row>
    <row r="795" s="3" customFormat="1" ht="15.75" customHeight="1" spans="1:17">
      <c r="A795" s="115" t="s">
        <v>1963</v>
      </c>
      <c r="B795" s="115"/>
      <c r="C795" s="156"/>
      <c r="D795" s="130" t="s">
        <v>1762</v>
      </c>
      <c r="E795" s="130">
        <v>5</v>
      </c>
      <c r="F795" s="130" t="s">
        <v>839</v>
      </c>
      <c r="G795" s="119">
        <v>39539</v>
      </c>
      <c r="H795" s="61" t="s">
        <v>840</v>
      </c>
      <c r="I795" s="120">
        <v>1536</v>
      </c>
      <c r="J795" s="129"/>
      <c r="K795" s="129"/>
      <c r="L795" s="122">
        <v>983140</v>
      </c>
      <c r="M795" s="123">
        <v>0.61</v>
      </c>
      <c r="N795" s="122">
        <v>599720</v>
      </c>
      <c r="O795" s="124"/>
      <c r="P795" s="125">
        <f t="shared" si="13"/>
        <v>640</v>
      </c>
      <c r="Q795" s="126" t="s">
        <v>1945</v>
      </c>
    </row>
    <row r="796" s="3" customFormat="1" ht="15.75" customHeight="1" spans="1:17">
      <c r="A796" s="115" t="s">
        <v>1964</v>
      </c>
      <c r="B796" s="115"/>
      <c r="C796" s="156"/>
      <c r="D796" s="130" t="s">
        <v>1762</v>
      </c>
      <c r="E796" s="130">
        <v>6</v>
      </c>
      <c r="F796" s="130" t="s">
        <v>839</v>
      </c>
      <c r="G796" s="119">
        <v>42856</v>
      </c>
      <c r="H796" s="61" t="s">
        <v>840</v>
      </c>
      <c r="I796" s="120">
        <v>1536</v>
      </c>
      <c r="J796" s="129"/>
      <c r="K796" s="129"/>
      <c r="L796" s="122">
        <v>983140</v>
      </c>
      <c r="M796" s="123">
        <v>0.88</v>
      </c>
      <c r="N796" s="122">
        <v>865160</v>
      </c>
      <c r="O796" s="124"/>
      <c r="P796" s="125">
        <f t="shared" si="13"/>
        <v>640</v>
      </c>
      <c r="Q796" s="126" t="s">
        <v>1945</v>
      </c>
    </row>
    <row r="797" s="78" customFormat="1" ht="15.75" customHeight="1" spans="1:17">
      <c r="A797" s="115" t="s">
        <v>1965</v>
      </c>
      <c r="B797" s="115"/>
      <c r="C797" s="156"/>
      <c r="D797" s="130" t="s">
        <v>1762</v>
      </c>
      <c r="E797" s="130">
        <v>7</v>
      </c>
      <c r="F797" s="130" t="s">
        <v>839</v>
      </c>
      <c r="G797" s="119">
        <v>39539</v>
      </c>
      <c r="H797" s="61" t="s">
        <v>840</v>
      </c>
      <c r="I797" s="120">
        <v>1536</v>
      </c>
      <c r="J797" s="129"/>
      <c r="K797" s="129"/>
      <c r="L797" s="122">
        <v>983140</v>
      </c>
      <c r="M797" s="123">
        <v>0.61</v>
      </c>
      <c r="N797" s="122">
        <v>599720</v>
      </c>
      <c r="O797" s="124"/>
      <c r="P797" s="125">
        <f t="shared" si="13"/>
        <v>640</v>
      </c>
      <c r="Q797" s="126" t="s">
        <v>1945</v>
      </c>
    </row>
    <row r="798" s="3" customFormat="1" ht="15.75" customHeight="1" spans="1:17">
      <c r="A798" s="115" t="s">
        <v>1966</v>
      </c>
      <c r="B798" s="115"/>
      <c r="C798" s="156"/>
      <c r="D798" s="130" t="s">
        <v>1762</v>
      </c>
      <c r="E798" s="130">
        <v>8</v>
      </c>
      <c r="F798" s="130" t="s">
        <v>839</v>
      </c>
      <c r="G798" s="119">
        <v>42856</v>
      </c>
      <c r="H798" s="61" t="s">
        <v>840</v>
      </c>
      <c r="I798" s="120">
        <v>1536</v>
      </c>
      <c r="J798" s="129"/>
      <c r="K798" s="129"/>
      <c r="L798" s="122">
        <v>983140</v>
      </c>
      <c r="M798" s="123">
        <v>0.88</v>
      </c>
      <c r="N798" s="122">
        <v>865160</v>
      </c>
      <c r="O798" s="124"/>
      <c r="P798" s="125">
        <f t="shared" si="13"/>
        <v>640</v>
      </c>
      <c r="Q798" s="126" t="s">
        <v>1945</v>
      </c>
    </row>
    <row r="799" s="2" customFormat="1" ht="15.75" customHeight="1" spans="1:17">
      <c r="A799" s="115" t="s">
        <v>1967</v>
      </c>
      <c r="B799" s="115"/>
      <c r="C799" s="156"/>
      <c r="D799" s="130" t="s">
        <v>1762</v>
      </c>
      <c r="E799" s="130">
        <v>9</v>
      </c>
      <c r="F799" s="130" t="s">
        <v>839</v>
      </c>
      <c r="G799" s="119">
        <v>39539</v>
      </c>
      <c r="H799" s="61" t="s">
        <v>840</v>
      </c>
      <c r="I799" s="120">
        <v>1536</v>
      </c>
      <c r="J799" s="129"/>
      <c r="K799" s="129"/>
      <c r="L799" s="122">
        <v>983140</v>
      </c>
      <c r="M799" s="123">
        <v>0.61</v>
      </c>
      <c r="N799" s="122">
        <v>599720</v>
      </c>
      <c r="O799" s="124"/>
      <c r="P799" s="125">
        <f t="shared" si="13"/>
        <v>640</v>
      </c>
      <c r="Q799" s="126" t="s">
        <v>1945</v>
      </c>
    </row>
    <row r="800" s="2" customFormat="1" ht="15.75" customHeight="1" spans="1:17">
      <c r="A800" s="115" t="s">
        <v>1968</v>
      </c>
      <c r="B800" s="115"/>
      <c r="C800" s="156"/>
      <c r="D800" s="130" t="s">
        <v>1762</v>
      </c>
      <c r="E800" s="130">
        <v>10</v>
      </c>
      <c r="F800" s="130" t="s">
        <v>839</v>
      </c>
      <c r="G800" s="119">
        <v>42856</v>
      </c>
      <c r="H800" s="61" t="s">
        <v>840</v>
      </c>
      <c r="I800" s="120">
        <v>1536</v>
      </c>
      <c r="J800" s="129"/>
      <c r="K800" s="129"/>
      <c r="L800" s="122">
        <v>983140</v>
      </c>
      <c r="M800" s="123">
        <v>0.88</v>
      </c>
      <c r="N800" s="122">
        <v>865160</v>
      </c>
      <c r="O800" s="124"/>
      <c r="P800" s="125">
        <f t="shared" si="13"/>
        <v>640</v>
      </c>
      <c r="Q800" s="126" t="s">
        <v>1945</v>
      </c>
    </row>
    <row r="801" s="2" customFormat="1" ht="15.75" customHeight="1" spans="1:17">
      <c r="A801" s="115" t="s">
        <v>1969</v>
      </c>
      <c r="B801" s="115"/>
      <c r="C801" s="156"/>
      <c r="D801" s="130" t="s">
        <v>1762</v>
      </c>
      <c r="E801" s="130">
        <v>11</v>
      </c>
      <c r="F801" s="130" t="s">
        <v>839</v>
      </c>
      <c r="G801" s="119">
        <v>39539</v>
      </c>
      <c r="H801" s="61" t="s">
        <v>840</v>
      </c>
      <c r="I801" s="120">
        <v>1536</v>
      </c>
      <c r="J801" s="129"/>
      <c r="K801" s="129"/>
      <c r="L801" s="122">
        <v>983140</v>
      </c>
      <c r="M801" s="123">
        <v>0.61</v>
      </c>
      <c r="N801" s="122">
        <v>599720</v>
      </c>
      <c r="O801" s="124"/>
      <c r="P801" s="125">
        <f t="shared" si="13"/>
        <v>640</v>
      </c>
      <c r="Q801" s="126" t="s">
        <v>1945</v>
      </c>
    </row>
    <row r="802" s="2" customFormat="1" ht="15.75" customHeight="1" spans="1:17">
      <c r="A802" s="115" t="s">
        <v>1970</v>
      </c>
      <c r="B802" s="115"/>
      <c r="C802" s="156"/>
      <c r="D802" s="130" t="s">
        <v>1762</v>
      </c>
      <c r="E802" s="130">
        <v>12</v>
      </c>
      <c r="F802" s="130" t="s">
        <v>839</v>
      </c>
      <c r="G802" s="119">
        <v>42856</v>
      </c>
      <c r="H802" s="61" t="s">
        <v>840</v>
      </c>
      <c r="I802" s="120">
        <v>1536</v>
      </c>
      <c r="J802" s="129"/>
      <c r="K802" s="129"/>
      <c r="L802" s="122">
        <v>983140</v>
      </c>
      <c r="M802" s="123">
        <v>0.88</v>
      </c>
      <c r="N802" s="122">
        <v>865160</v>
      </c>
      <c r="O802" s="124"/>
      <c r="P802" s="125">
        <f t="shared" si="13"/>
        <v>640</v>
      </c>
      <c r="Q802" s="126" t="s">
        <v>1945</v>
      </c>
    </row>
    <row r="803" s="2" customFormat="1" ht="15.75" customHeight="1" spans="1:17">
      <c r="A803" s="115" t="s">
        <v>1971</v>
      </c>
      <c r="B803" s="115"/>
      <c r="C803" s="156"/>
      <c r="D803" s="130" t="s">
        <v>1762</v>
      </c>
      <c r="E803" s="130">
        <v>13</v>
      </c>
      <c r="F803" s="130" t="s">
        <v>839</v>
      </c>
      <c r="G803" s="119">
        <v>39539</v>
      </c>
      <c r="H803" s="61" t="s">
        <v>840</v>
      </c>
      <c r="I803" s="120">
        <v>1536</v>
      </c>
      <c r="J803" s="129"/>
      <c r="K803" s="129"/>
      <c r="L803" s="122">
        <v>983140</v>
      </c>
      <c r="M803" s="123">
        <v>0.61</v>
      </c>
      <c r="N803" s="122">
        <v>599720</v>
      </c>
      <c r="O803" s="124"/>
      <c r="P803" s="125">
        <f t="shared" si="13"/>
        <v>640</v>
      </c>
      <c r="Q803" s="126" t="s">
        <v>1945</v>
      </c>
    </row>
    <row r="804" s="2" customFormat="1" ht="15.75" customHeight="1" spans="1:17">
      <c r="A804" s="115" t="s">
        <v>1972</v>
      </c>
      <c r="B804" s="115"/>
      <c r="C804" s="156"/>
      <c r="D804" s="130" t="s">
        <v>1762</v>
      </c>
      <c r="E804" s="130">
        <v>14</v>
      </c>
      <c r="F804" s="130" t="s">
        <v>839</v>
      </c>
      <c r="G804" s="119">
        <v>42856</v>
      </c>
      <c r="H804" s="61" t="s">
        <v>840</v>
      </c>
      <c r="I804" s="120">
        <v>1536</v>
      </c>
      <c r="J804" s="129"/>
      <c r="K804" s="129"/>
      <c r="L804" s="122">
        <v>983140</v>
      </c>
      <c r="M804" s="123">
        <v>0.88</v>
      </c>
      <c r="N804" s="122">
        <v>865160</v>
      </c>
      <c r="O804" s="124"/>
      <c r="P804" s="125">
        <f t="shared" si="13"/>
        <v>640</v>
      </c>
      <c r="Q804" s="126" t="s">
        <v>1945</v>
      </c>
    </row>
    <row r="805" s="2" customFormat="1" ht="15.75" customHeight="1" spans="1:17">
      <c r="A805" s="115" t="s">
        <v>1973</v>
      </c>
      <c r="B805" s="115"/>
      <c r="C805" s="156"/>
      <c r="D805" s="130" t="s">
        <v>1762</v>
      </c>
      <c r="E805" s="130">
        <v>15</v>
      </c>
      <c r="F805" s="130" t="s">
        <v>839</v>
      </c>
      <c r="G805" s="119">
        <v>39539</v>
      </c>
      <c r="H805" s="61" t="s">
        <v>840</v>
      </c>
      <c r="I805" s="120">
        <v>1536</v>
      </c>
      <c r="J805" s="129"/>
      <c r="K805" s="129"/>
      <c r="L805" s="122">
        <v>983140</v>
      </c>
      <c r="M805" s="123">
        <v>0.61</v>
      </c>
      <c r="N805" s="122">
        <v>599720</v>
      </c>
      <c r="O805" s="124"/>
      <c r="P805" s="125">
        <f t="shared" si="13"/>
        <v>640</v>
      </c>
      <c r="Q805" s="126" t="s">
        <v>1945</v>
      </c>
    </row>
    <row r="806" s="2" customFormat="1" ht="15.75" customHeight="1" spans="1:17">
      <c r="A806" s="115" t="s">
        <v>1974</v>
      </c>
      <c r="B806" s="115"/>
      <c r="C806" s="156"/>
      <c r="D806" s="130" t="s">
        <v>1375</v>
      </c>
      <c r="E806" s="130">
        <v>1</v>
      </c>
      <c r="F806" s="130" t="s">
        <v>839</v>
      </c>
      <c r="G806" s="119">
        <v>39539</v>
      </c>
      <c r="H806" s="61" t="s">
        <v>840</v>
      </c>
      <c r="I806" s="120">
        <v>1536</v>
      </c>
      <c r="J806" s="129"/>
      <c r="K806" s="129"/>
      <c r="L806" s="122">
        <v>983140</v>
      </c>
      <c r="M806" s="123">
        <v>0.61</v>
      </c>
      <c r="N806" s="122">
        <v>599720</v>
      </c>
      <c r="O806" s="124"/>
      <c r="P806" s="125">
        <f t="shared" si="13"/>
        <v>640</v>
      </c>
      <c r="Q806" s="126" t="s">
        <v>1945</v>
      </c>
    </row>
    <row r="807" ht="15.75" customHeight="1" spans="1:17">
      <c r="A807" s="115" t="s">
        <v>1975</v>
      </c>
      <c r="B807" s="112"/>
      <c r="C807" s="156"/>
      <c r="D807" s="108" t="s">
        <v>1976</v>
      </c>
      <c r="E807" s="108"/>
      <c r="F807" s="132"/>
      <c r="G807" s="119">
        <v>41609</v>
      </c>
      <c r="H807" s="133" t="s">
        <v>941</v>
      </c>
      <c r="I807" s="134">
        <v>1</v>
      </c>
      <c r="J807" s="135">
        <v>6000</v>
      </c>
      <c r="K807" s="136">
        <v>4646.25</v>
      </c>
      <c r="L807" s="137">
        <v>8150</v>
      </c>
      <c r="M807" s="138">
        <v>0.65</v>
      </c>
      <c r="N807" s="139">
        <v>5300</v>
      </c>
      <c r="O807" s="140"/>
      <c r="P807" s="141"/>
      <c r="Q807" s="142" t="s">
        <v>1945</v>
      </c>
    </row>
    <row r="808" ht="15.75" customHeight="1" spans="1:17">
      <c r="A808" s="115" t="s">
        <v>1977</v>
      </c>
      <c r="B808" s="112"/>
      <c r="C808" s="156"/>
      <c r="D808" s="108" t="s">
        <v>1309</v>
      </c>
      <c r="E808" s="108"/>
      <c r="F808" s="132"/>
      <c r="G808" s="119">
        <v>41791</v>
      </c>
      <c r="H808" s="133" t="s">
        <v>941</v>
      </c>
      <c r="I808" s="134">
        <v>1</v>
      </c>
      <c r="J808" s="135">
        <v>55800</v>
      </c>
      <c r="K808" s="136">
        <v>44535.12</v>
      </c>
      <c r="L808" s="137">
        <v>72630</v>
      </c>
      <c r="M808" s="138">
        <v>0.76</v>
      </c>
      <c r="N808" s="139">
        <v>55200</v>
      </c>
      <c r="O808" s="140"/>
      <c r="P808" s="141"/>
      <c r="Q808" s="142" t="s">
        <v>1945</v>
      </c>
    </row>
    <row r="809" ht="15.75" customHeight="1" spans="1:17">
      <c r="A809" s="115" t="s">
        <v>1978</v>
      </c>
      <c r="B809" s="112"/>
      <c r="C809" s="156"/>
      <c r="D809" s="108" t="s">
        <v>1979</v>
      </c>
      <c r="E809" s="108"/>
      <c r="F809" s="132"/>
      <c r="G809" s="119">
        <v>41791</v>
      </c>
      <c r="H809" s="133" t="s">
        <v>941</v>
      </c>
      <c r="I809" s="134">
        <v>1</v>
      </c>
      <c r="J809" s="135">
        <v>30000</v>
      </c>
      <c r="K809" s="136">
        <v>23943.75</v>
      </c>
      <c r="L809" s="137">
        <v>39050</v>
      </c>
      <c r="M809" s="138">
        <v>0.76</v>
      </c>
      <c r="N809" s="139">
        <v>29680</v>
      </c>
      <c r="O809" s="140"/>
      <c r="P809" s="141"/>
      <c r="Q809" s="142" t="s">
        <v>1945</v>
      </c>
    </row>
    <row r="810" ht="15.75" customHeight="1" spans="1:17">
      <c r="A810" s="115" t="s">
        <v>1980</v>
      </c>
      <c r="B810" s="112"/>
      <c r="C810" s="156"/>
      <c r="D810" s="108" t="s">
        <v>1738</v>
      </c>
      <c r="E810" s="108"/>
      <c r="F810" s="132"/>
      <c r="G810" s="119">
        <v>42339</v>
      </c>
      <c r="H810" s="133" t="s">
        <v>941</v>
      </c>
      <c r="I810" s="134">
        <v>1</v>
      </c>
      <c r="J810" s="135">
        <v>12800</v>
      </c>
      <c r="K810" s="136">
        <v>11127.89</v>
      </c>
      <c r="L810" s="137">
        <v>15790</v>
      </c>
      <c r="M810" s="138">
        <v>0.78</v>
      </c>
      <c r="N810" s="139">
        <v>12320</v>
      </c>
      <c r="O810" s="140"/>
      <c r="P810" s="141"/>
      <c r="Q810" s="142" t="s">
        <v>1945</v>
      </c>
    </row>
    <row r="811" ht="15.75" customHeight="1" spans="1:17">
      <c r="A811" s="115" t="s">
        <v>1981</v>
      </c>
      <c r="B811" s="112"/>
      <c r="C811" s="156"/>
      <c r="D811" s="108" t="s">
        <v>1979</v>
      </c>
      <c r="E811" s="108"/>
      <c r="F811" s="132"/>
      <c r="G811" s="119">
        <v>42461</v>
      </c>
      <c r="H811" s="133" t="s">
        <v>941</v>
      </c>
      <c r="I811" s="134">
        <v>1</v>
      </c>
      <c r="J811" s="135">
        <v>20500</v>
      </c>
      <c r="K811" s="136">
        <v>18146.65</v>
      </c>
      <c r="L811" s="137">
        <v>25290</v>
      </c>
      <c r="M811" s="138">
        <v>0.85</v>
      </c>
      <c r="N811" s="139">
        <v>21500</v>
      </c>
      <c r="O811" s="140"/>
      <c r="P811" s="141"/>
      <c r="Q811" s="142" t="s">
        <v>1945</v>
      </c>
    </row>
    <row r="812" ht="15.75" customHeight="1" spans="1:17">
      <c r="A812" s="115" t="s">
        <v>1982</v>
      </c>
      <c r="B812" s="112"/>
      <c r="C812" s="156"/>
      <c r="D812" s="108" t="s">
        <v>1983</v>
      </c>
      <c r="E812" s="108"/>
      <c r="F812" s="132"/>
      <c r="G812" s="119">
        <v>42552</v>
      </c>
      <c r="H812" s="133" t="s">
        <v>941</v>
      </c>
      <c r="I812" s="134">
        <v>1</v>
      </c>
      <c r="J812" s="135">
        <v>6174.9</v>
      </c>
      <c r="K812" s="136">
        <v>5539.46</v>
      </c>
      <c r="L812" s="137">
        <v>7620</v>
      </c>
      <c r="M812" s="138">
        <v>0.82</v>
      </c>
      <c r="N812" s="139">
        <v>6250</v>
      </c>
      <c r="O812" s="140"/>
      <c r="P812" s="141"/>
      <c r="Q812" s="142" t="s">
        <v>1945</v>
      </c>
    </row>
    <row r="813" ht="15.75" customHeight="1" spans="1:17">
      <c r="A813" s="115" t="s">
        <v>1984</v>
      </c>
      <c r="B813" s="112"/>
      <c r="C813" s="156"/>
      <c r="D813" s="108" t="s">
        <v>1985</v>
      </c>
      <c r="E813" s="108"/>
      <c r="F813" s="132"/>
      <c r="G813" s="119">
        <v>42614</v>
      </c>
      <c r="H813" s="133" t="s">
        <v>941</v>
      </c>
      <c r="I813" s="134">
        <v>1</v>
      </c>
      <c r="J813" s="135">
        <v>8300</v>
      </c>
      <c r="K813" s="136">
        <v>7511.6</v>
      </c>
      <c r="L813" s="137">
        <v>10240</v>
      </c>
      <c r="M813" s="138">
        <v>0.83</v>
      </c>
      <c r="N813" s="139">
        <v>8500</v>
      </c>
      <c r="O813" s="140"/>
      <c r="P813" s="141"/>
      <c r="Q813" s="142" t="s">
        <v>1945</v>
      </c>
    </row>
    <row r="814" ht="15.75" customHeight="1" spans="1:17">
      <c r="A814" s="115" t="s">
        <v>1986</v>
      </c>
      <c r="B814" s="112"/>
      <c r="C814" s="156"/>
      <c r="D814" s="108" t="s">
        <v>1987</v>
      </c>
      <c r="E814" s="108"/>
      <c r="F814" s="132"/>
      <c r="G814" s="119">
        <v>43299</v>
      </c>
      <c r="H814" s="133" t="s">
        <v>941</v>
      </c>
      <c r="I814" s="134">
        <v>1</v>
      </c>
      <c r="J814" s="135">
        <v>20200</v>
      </c>
      <c r="K814" s="136">
        <v>20040.08</v>
      </c>
      <c r="L814" s="137">
        <v>24010</v>
      </c>
      <c r="M814" s="138">
        <v>0.97</v>
      </c>
      <c r="N814" s="139">
        <v>23290</v>
      </c>
      <c r="O814" s="140"/>
      <c r="P814" s="141"/>
      <c r="Q814" s="142" t="s">
        <v>1945</v>
      </c>
    </row>
    <row r="815" ht="15.75" customHeight="1" spans="1:17">
      <c r="A815" s="115" t="s">
        <v>1988</v>
      </c>
      <c r="B815" s="112"/>
      <c r="C815" s="156"/>
      <c r="D815" s="108" t="s">
        <v>1928</v>
      </c>
      <c r="E815" s="108"/>
      <c r="F815" s="132"/>
      <c r="G815" s="119">
        <v>41214</v>
      </c>
      <c r="H815" s="133" t="s">
        <v>941</v>
      </c>
      <c r="I815" s="134">
        <v>1</v>
      </c>
      <c r="J815" s="135">
        <v>60300</v>
      </c>
      <c r="K815" s="136">
        <v>43591.7</v>
      </c>
      <c r="L815" s="137">
        <v>83950</v>
      </c>
      <c r="M815" s="138">
        <v>0.68</v>
      </c>
      <c r="N815" s="139">
        <v>57090</v>
      </c>
      <c r="O815" s="140"/>
      <c r="P815" s="141"/>
      <c r="Q815" s="142" t="s">
        <v>1989</v>
      </c>
    </row>
    <row r="816" ht="15.75" customHeight="1" spans="1:17">
      <c r="A816" s="115" t="s">
        <v>1990</v>
      </c>
      <c r="B816" s="112"/>
      <c r="C816" s="156"/>
      <c r="D816" s="108" t="s">
        <v>1070</v>
      </c>
      <c r="E816" s="108"/>
      <c r="F816" s="132"/>
      <c r="G816" s="119">
        <v>41306</v>
      </c>
      <c r="H816" s="133" t="s">
        <v>941</v>
      </c>
      <c r="I816" s="134">
        <v>1</v>
      </c>
      <c r="J816" s="135">
        <v>58656</v>
      </c>
      <c r="K816" s="136">
        <v>43099.94</v>
      </c>
      <c r="L816" s="137">
        <v>79670</v>
      </c>
      <c r="M816" s="138">
        <v>0.59</v>
      </c>
      <c r="N816" s="139">
        <v>47010</v>
      </c>
      <c r="O816" s="140"/>
      <c r="P816" s="141"/>
      <c r="Q816" s="142" t="s">
        <v>1989</v>
      </c>
    </row>
    <row r="817" ht="15.75" customHeight="1" spans="1:20">
      <c r="A817" s="115" t="s">
        <v>1991</v>
      </c>
      <c r="B817" s="112"/>
      <c r="C817" s="156"/>
      <c r="D817" s="108" t="s">
        <v>1992</v>
      </c>
      <c r="E817" s="108"/>
      <c r="F817" s="132"/>
      <c r="G817" s="119">
        <v>41275</v>
      </c>
      <c r="H817" s="133" t="s">
        <v>941</v>
      </c>
      <c r="I817" s="134">
        <v>1</v>
      </c>
      <c r="J817" s="135">
        <v>30652.2</v>
      </c>
      <c r="K817" s="136">
        <v>22401.76</v>
      </c>
      <c r="L817" s="137">
        <v>41640</v>
      </c>
      <c r="M817" s="138">
        <v>0.69</v>
      </c>
      <c r="N817" s="139">
        <v>28730</v>
      </c>
      <c r="O817" s="140"/>
      <c r="P817" s="141"/>
      <c r="Q817" s="142" t="s">
        <v>1989</v>
      </c>
    </row>
    <row r="818" ht="15.75" customHeight="1" spans="1:20">
      <c r="A818" s="115" t="s">
        <v>1993</v>
      </c>
      <c r="B818" s="112"/>
      <c r="C818" s="156"/>
      <c r="D818" s="108" t="s">
        <v>1994</v>
      </c>
      <c r="E818" s="108"/>
      <c r="F818" s="132"/>
      <c r="G818" s="119">
        <v>41365</v>
      </c>
      <c r="H818" s="133" t="s">
        <v>941</v>
      </c>
      <c r="I818" s="134">
        <v>1</v>
      </c>
      <c r="J818" s="135">
        <v>82080</v>
      </c>
      <c r="K818" s="136">
        <v>60961.5</v>
      </c>
      <c r="L818" s="137">
        <v>111490</v>
      </c>
      <c r="M818" s="138">
        <v>0.7</v>
      </c>
      <c r="N818" s="139">
        <v>78040</v>
      </c>
      <c r="O818" s="140"/>
      <c r="P818" s="141"/>
      <c r="Q818" s="142" t="s">
        <v>1989</v>
      </c>
    </row>
    <row r="819" ht="15.75" customHeight="1" spans="1:20">
      <c r="A819" s="115" t="s">
        <v>1995</v>
      </c>
      <c r="B819" s="112"/>
      <c r="C819" s="156"/>
      <c r="D819" s="108" t="s">
        <v>1452</v>
      </c>
      <c r="E819" s="108"/>
      <c r="F819" s="132"/>
      <c r="G819" s="119">
        <v>41548</v>
      </c>
      <c r="H819" s="133" t="s">
        <v>941</v>
      </c>
      <c r="I819" s="134">
        <v>1</v>
      </c>
      <c r="J819" s="135">
        <v>66078</v>
      </c>
      <c r="K819" s="136">
        <v>50646.22</v>
      </c>
      <c r="L819" s="137">
        <v>89750</v>
      </c>
      <c r="M819" s="138">
        <v>0.73</v>
      </c>
      <c r="N819" s="139">
        <v>65520</v>
      </c>
      <c r="O819" s="140"/>
      <c r="P819" s="141"/>
      <c r="Q819" s="142" t="s">
        <v>1989</v>
      </c>
    </row>
    <row r="820" ht="15.75" customHeight="1" spans="1:20">
      <c r="A820" s="115" t="s">
        <v>1996</v>
      </c>
      <c r="B820" s="112"/>
      <c r="C820" s="156"/>
      <c r="D820" s="108" t="s">
        <v>1997</v>
      </c>
      <c r="E820" s="108"/>
      <c r="F820" s="132"/>
      <c r="G820" s="119">
        <v>42552</v>
      </c>
      <c r="H820" s="133" t="s">
        <v>941</v>
      </c>
      <c r="I820" s="134">
        <v>1</v>
      </c>
      <c r="J820" s="135">
        <v>16860</v>
      </c>
      <c r="K820" s="136">
        <v>15124.76</v>
      </c>
      <c r="L820" s="137">
        <v>20800</v>
      </c>
      <c r="M820" s="138">
        <v>0.87</v>
      </c>
      <c r="N820" s="139">
        <v>18100</v>
      </c>
      <c r="O820" s="140"/>
      <c r="P820" s="141"/>
      <c r="Q820" s="142" t="s">
        <v>1989</v>
      </c>
    </row>
    <row r="821" ht="15.75" customHeight="1" spans="1:20">
      <c r="A821" s="115" t="s">
        <v>1998</v>
      </c>
      <c r="B821" s="112"/>
      <c r="C821" s="159"/>
      <c r="D821" s="108" t="s">
        <v>1999</v>
      </c>
      <c r="E821" s="108"/>
      <c r="F821" s="132"/>
      <c r="G821" s="119">
        <v>43372</v>
      </c>
      <c r="H821" s="133" t="s">
        <v>941</v>
      </c>
      <c r="I821" s="134">
        <v>1</v>
      </c>
      <c r="J821" s="135">
        <v>133646</v>
      </c>
      <c r="K821" s="136">
        <v>133645.61</v>
      </c>
      <c r="L821" s="137">
        <v>158840</v>
      </c>
      <c r="M821" s="138">
        <v>0.97</v>
      </c>
      <c r="N821" s="139">
        <v>154070</v>
      </c>
      <c r="O821" s="140"/>
      <c r="P821" s="141"/>
      <c r="Q821" s="143" t="s">
        <v>1989</v>
      </c>
    </row>
    <row r="822" s="77" customFormat="1" ht="15.75" customHeight="1" spans="1:20">
      <c r="A822" s="115" t="s">
        <v>2000</v>
      </c>
      <c r="B822" s="163"/>
      <c r="C822" s="163"/>
      <c r="D822" s="146" t="s">
        <v>2001</v>
      </c>
      <c r="E822" s="147"/>
      <c r="F822" s="132"/>
      <c r="G822" s="148"/>
      <c r="H822" s="149"/>
      <c r="I822" s="150"/>
      <c r="J822" s="151">
        <f>SUM(J777:J821)</f>
        <v>11877528</v>
      </c>
      <c r="K822" s="151">
        <f t="shared" ref="K822:N822" si="14">SUM(K777:K821)</f>
        <v>7932860</v>
      </c>
      <c r="L822" s="151">
        <f t="shared" si="14"/>
        <v>30283120</v>
      </c>
      <c r="M822" s="151"/>
      <c r="N822" s="151">
        <f t="shared" si="14"/>
        <v>22052920</v>
      </c>
      <c r="O822" s="152"/>
      <c r="P822" s="153"/>
      <c r="Q822" s="173"/>
    </row>
    <row r="823" s="2" customFormat="1" ht="15.75" customHeight="1" spans="1:20">
      <c r="A823" s="115" t="s">
        <v>2002</v>
      </c>
      <c r="B823" s="116" t="s">
        <v>2003</v>
      </c>
      <c r="C823" s="117" t="s">
        <v>2004</v>
      </c>
      <c r="D823" s="170" t="s">
        <v>847</v>
      </c>
      <c r="E823" s="17">
        <v>1</v>
      </c>
      <c r="F823" s="14" t="s">
        <v>839</v>
      </c>
      <c r="G823" s="119">
        <v>42856</v>
      </c>
      <c r="H823" s="61" t="s">
        <v>840</v>
      </c>
      <c r="I823" s="120">
        <v>680</v>
      </c>
      <c r="J823" s="121">
        <v>9749262.47</v>
      </c>
      <c r="K823" s="161">
        <v>7065095.4</v>
      </c>
      <c r="L823" s="122">
        <v>461950</v>
      </c>
      <c r="M823" s="123">
        <v>0.88</v>
      </c>
      <c r="N823" s="122">
        <v>406520</v>
      </c>
      <c r="O823" s="124"/>
      <c r="P823" s="125">
        <f t="shared" ref="P823:P853" si="15">L823/I823</f>
        <v>679</v>
      </c>
      <c r="Q823" s="126" t="s">
        <v>2005</v>
      </c>
    </row>
    <row r="824" s="2" customFormat="1" ht="15.75" customHeight="1" spans="1:20">
      <c r="A824" s="115" t="s">
        <v>2006</v>
      </c>
      <c r="B824" s="116"/>
      <c r="C824" s="128"/>
      <c r="D824" s="170" t="s">
        <v>847</v>
      </c>
      <c r="E824" s="17">
        <v>2</v>
      </c>
      <c r="F824" s="14" t="s">
        <v>839</v>
      </c>
      <c r="G824" s="119">
        <v>42856</v>
      </c>
      <c r="H824" s="61" t="s">
        <v>840</v>
      </c>
      <c r="I824" s="120">
        <v>680</v>
      </c>
      <c r="J824" s="129"/>
      <c r="K824" s="129"/>
      <c r="L824" s="122">
        <v>461950</v>
      </c>
      <c r="M824" s="123">
        <v>0.88</v>
      </c>
      <c r="N824" s="122">
        <v>406520</v>
      </c>
      <c r="O824" s="124"/>
      <c r="P824" s="125">
        <f t="shared" si="15"/>
        <v>679</v>
      </c>
      <c r="Q824" s="126" t="s">
        <v>2005</v>
      </c>
    </row>
    <row r="825" s="2" customFormat="1" ht="15.75" customHeight="1" spans="1:20">
      <c r="A825" s="115" t="s">
        <v>2007</v>
      </c>
      <c r="B825" s="116"/>
      <c r="C825" s="128"/>
      <c r="D825" s="170" t="s">
        <v>847</v>
      </c>
      <c r="E825" s="17">
        <v>3</v>
      </c>
      <c r="F825" s="14" t="s">
        <v>839</v>
      </c>
      <c r="G825" s="119">
        <v>42856</v>
      </c>
      <c r="H825" s="61" t="s">
        <v>840</v>
      </c>
      <c r="I825" s="120">
        <v>680</v>
      </c>
      <c r="J825" s="129"/>
      <c r="K825" s="129"/>
      <c r="L825" s="122">
        <v>461950</v>
      </c>
      <c r="M825" s="123">
        <v>0.88</v>
      </c>
      <c r="N825" s="122">
        <v>406520</v>
      </c>
      <c r="O825" s="124"/>
      <c r="P825" s="125">
        <f t="shared" si="15"/>
        <v>679</v>
      </c>
      <c r="Q825" s="126" t="s">
        <v>2005</v>
      </c>
    </row>
    <row r="826" s="75" customFormat="1" ht="15.75" customHeight="1" spans="1:20">
      <c r="A826" s="115" t="s">
        <v>2008</v>
      </c>
      <c r="B826" s="116"/>
      <c r="C826" s="128"/>
      <c r="D826" s="170" t="s">
        <v>847</v>
      </c>
      <c r="E826" s="17">
        <v>4</v>
      </c>
      <c r="F826" s="14" t="s">
        <v>839</v>
      </c>
      <c r="G826" s="119">
        <v>42856</v>
      </c>
      <c r="H826" s="61" t="s">
        <v>840</v>
      </c>
      <c r="I826" s="120">
        <v>680</v>
      </c>
      <c r="J826" s="129"/>
      <c r="K826" s="129"/>
      <c r="L826" s="122">
        <v>461950</v>
      </c>
      <c r="M826" s="123">
        <v>0.88</v>
      </c>
      <c r="N826" s="122">
        <v>406520</v>
      </c>
      <c r="O826" s="124"/>
      <c r="P826" s="125">
        <f t="shared" si="15"/>
        <v>679</v>
      </c>
      <c r="Q826" s="126" t="s">
        <v>2005</v>
      </c>
    </row>
    <row r="827" s="2" customFormat="1" ht="15.75" customHeight="1" spans="1:20">
      <c r="A827" s="115" t="s">
        <v>2009</v>
      </c>
      <c r="B827" s="116"/>
      <c r="C827" s="128"/>
      <c r="D827" s="170" t="s">
        <v>847</v>
      </c>
      <c r="E827" s="17">
        <v>5</v>
      </c>
      <c r="F827" s="14" t="s">
        <v>839</v>
      </c>
      <c r="G827" s="119">
        <v>42856</v>
      </c>
      <c r="H827" s="61" t="s">
        <v>840</v>
      </c>
      <c r="I827" s="120">
        <v>680</v>
      </c>
      <c r="J827" s="129"/>
      <c r="K827" s="129"/>
      <c r="L827" s="122">
        <v>461950</v>
      </c>
      <c r="M827" s="123">
        <v>0.88</v>
      </c>
      <c r="N827" s="122">
        <v>406520</v>
      </c>
      <c r="O827" s="124"/>
      <c r="P827" s="125">
        <f t="shared" si="15"/>
        <v>679</v>
      </c>
      <c r="Q827" s="126" t="s">
        <v>2005</v>
      </c>
    </row>
    <row r="828" s="2" customFormat="1" ht="15.75" customHeight="1" spans="1:20">
      <c r="A828" s="115" t="s">
        <v>2010</v>
      </c>
      <c r="B828" s="116"/>
      <c r="C828" s="128"/>
      <c r="D828" s="170" t="s">
        <v>847</v>
      </c>
      <c r="E828" s="17">
        <v>6</v>
      </c>
      <c r="F828" s="14" t="s">
        <v>839</v>
      </c>
      <c r="G828" s="119">
        <v>42856</v>
      </c>
      <c r="H828" s="61" t="s">
        <v>840</v>
      </c>
      <c r="I828" s="120">
        <v>680</v>
      </c>
      <c r="J828" s="129"/>
      <c r="K828" s="129"/>
      <c r="L828" s="122">
        <v>461950</v>
      </c>
      <c r="M828" s="123">
        <v>0.88</v>
      </c>
      <c r="N828" s="122">
        <v>406520</v>
      </c>
      <c r="O828" s="124"/>
      <c r="P828" s="125">
        <f t="shared" si="15"/>
        <v>679</v>
      </c>
      <c r="Q828" s="126" t="s">
        <v>2005</v>
      </c>
    </row>
    <row r="829" s="2" customFormat="1" ht="15.75" customHeight="1" spans="1:20">
      <c r="A829" s="115" t="s">
        <v>2011</v>
      </c>
      <c r="B829" s="116"/>
      <c r="C829" s="128"/>
      <c r="D829" s="170" t="s">
        <v>847</v>
      </c>
      <c r="E829" s="17">
        <v>7</v>
      </c>
      <c r="F829" s="14" t="s">
        <v>839</v>
      </c>
      <c r="G829" s="119">
        <v>42856</v>
      </c>
      <c r="H829" s="61" t="s">
        <v>840</v>
      </c>
      <c r="I829" s="120">
        <v>680</v>
      </c>
      <c r="J829" s="129"/>
      <c r="K829" s="129"/>
      <c r="L829" s="122">
        <v>461950</v>
      </c>
      <c r="M829" s="123">
        <v>0.88</v>
      </c>
      <c r="N829" s="122">
        <v>406520</v>
      </c>
      <c r="O829" s="124"/>
      <c r="P829" s="125">
        <f t="shared" si="15"/>
        <v>679</v>
      </c>
      <c r="Q829" s="126" t="s">
        <v>2005</v>
      </c>
    </row>
    <row r="830" s="2" customFormat="1" ht="15.75" customHeight="1" spans="1:20">
      <c r="A830" s="115" t="s">
        <v>2012</v>
      </c>
      <c r="B830" s="116"/>
      <c r="C830" s="128"/>
      <c r="D830" s="170" t="s">
        <v>847</v>
      </c>
      <c r="E830" s="17">
        <v>8</v>
      </c>
      <c r="F830" s="14" t="s">
        <v>839</v>
      </c>
      <c r="G830" s="119">
        <v>42856</v>
      </c>
      <c r="H830" s="61" t="s">
        <v>840</v>
      </c>
      <c r="I830" s="120">
        <v>680</v>
      </c>
      <c r="J830" s="129"/>
      <c r="K830" s="129"/>
      <c r="L830" s="122">
        <v>461950</v>
      </c>
      <c r="M830" s="123">
        <v>0.88</v>
      </c>
      <c r="N830" s="122">
        <v>406520</v>
      </c>
      <c r="O830" s="124"/>
      <c r="P830" s="125">
        <f t="shared" si="15"/>
        <v>679</v>
      </c>
      <c r="Q830" s="126" t="s">
        <v>2005</v>
      </c>
      <c r="T830" s="162"/>
    </row>
    <row r="831" s="2" customFormat="1" ht="15.75" customHeight="1" spans="1:20">
      <c r="A831" s="115" t="s">
        <v>2013</v>
      </c>
      <c r="B831" s="116"/>
      <c r="C831" s="128"/>
      <c r="D831" s="170" t="s">
        <v>847</v>
      </c>
      <c r="E831" s="17">
        <v>9</v>
      </c>
      <c r="F831" s="14" t="s">
        <v>839</v>
      </c>
      <c r="G831" s="119">
        <v>42856</v>
      </c>
      <c r="H831" s="61" t="s">
        <v>840</v>
      </c>
      <c r="I831" s="120">
        <v>680</v>
      </c>
      <c r="J831" s="129"/>
      <c r="K831" s="129"/>
      <c r="L831" s="122">
        <v>461950</v>
      </c>
      <c r="M831" s="123">
        <v>0.88</v>
      </c>
      <c r="N831" s="122">
        <v>406520</v>
      </c>
      <c r="O831" s="124"/>
      <c r="P831" s="125">
        <f t="shared" si="15"/>
        <v>679</v>
      </c>
      <c r="Q831" s="126" t="s">
        <v>2005</v>
      </c>
      <c r="T831" s="162"/>
    </row>
    <row r="832" s="2" customFormat="1" ht="15.75" customHeight="1" spans="1:20">
      <c r="A832" s="115" t="s">
        <v>2014</v>
      </c>
      <c r="B832" s="116"/>
      <c r="C832" s="128"/>
      <c r="D832" s="170" t="s">
        <v>847</v>
      </c>
      <c r="E832" s="17">
        <v>10</v>
      </c>
      <c r="F832" s="14" t="s">
        <v>839</v>
      </c>
      <c r="G832" s="119">
        <v>42856</v>
      </c>
      <c r="H832" s="61" t="s">
        <v>840</v>
      </c>
      <c r="I832" s="120">
        <v>680</v>
      </c>
      <c r="J832" s="129"/>
      <c r="K832" s="129"/>
      <c r="L832" s="122">
        <v>461950</v>
      </c>
      <c r="M832" s="123">
        <v>0.88</v>
      </c>
      <c r="N832" s="122">
        <v>406520</v>
      </c>
      <c r="O832" s="124"/>
      <c r="P832" s="125">
        <f t="shared" si="15"/>
        <v>679</v>
      </c>
      <c r="Q832" s="126" t="s">
        <v>2005</v>
      </c>
      <c r="T832" s="162"/>
    </row>
    <row r="833" s="2" customFormat="1" ht="15.75" customHeight="1" spans="1:20">
      <c r="A833" s="115" t="s">
        <v>2015</v>
      </c>
      <c r="B833" s="116"/>
      <c r="C833" s="128"/>
      <c r="D833" s="170" t="s">
        <v>837</v>
      </c>
      <c r="E833" s="17">
        <v>1</v>
      </c>
      <c r="F833" s="14" t="s">
        <v>839</v>
      </c>
      <c r="G833" s="119">
        <v>42856</v>
      </c>
      <c r="H833" s="61" t="s">
        <v>840</v>
      </c>
      <c r="I833" s="120">
        <v>1360</v>
      </c>
      <c r="J833" s="129"/>
      <c r="K833" s="129"/>
      <c r="L833" s="122">
        <v>923910</v>
      </c>
      <c r="M833" s="123">
        <v>0.88</v>
      </c>
      <c r="N833" s="122">
        <v>813040</v>
      </c>
      <c r="O833" s="124"/>
      <c r="P833" s="125">
        <f t="shared" si="15"/>
        <v>679</v>
      </c>
      <c r="Q833" s="126" t="s">
        <v>2005</v>
      </c>
      <c r="T833" s="162"/>
    </row>
    <row r="834" s="2" customFormat="1" ht="15.75" customHeight="1" spans="1:20">
      <c r="A834" s="115" t="s">
        <v>2016</v>
      </c>
      <c r="B834" s="116"/>
      <c r="C834" s="128"/>
      <c r="D834" s="170" t="s">
        <v>837</v>
      </c>
      <c r="E834" s="17">
        <v>2</v>
      </c>
      <c r="F834" s="14" t="s">
        <v>839</v>
      </c>
      <c r="G834" s="119">
        <v>42856</v>
      </c>
      <c r="H834" s="61" t="s">
        <v>840</v>
      </c>
      <c r="I834" s="120">
        <v>1360</v>
      </c>
      <c r="J834" s="129"/>
      <c r="K834" s="129"/>
      <c r="L834" s="122">
        <v>923910</v>
      </c>
      <c r="M834" s="123">
        <v>0.88</v>
      </c>
      <c r="N834" s="122">
        <v>813040</v>
      </c>
      <c r="O834" s="124"/>
      <c r="P834" s="125">
        <f t="shared" si="15"/>
        <v>679</v>
      </c>
      <c r="Q834" s="126" t="s">
        <v>2005</v>
      </c>
      <c r="T834" s="162"/>
    </row>
    <row r="835" s="2" customFormat="1" ht="15.75" customHeight="1" spans="1:20">
      <c r="A835" s="115" t="s">
        <v>2017</v>
      </c>
      <c r="B835" s="116"/>
      <c r="C835" s="128"/>
      <c r="D835" s="170" t="s">
        <v>837</v>
      </c>
      <c r="E835" s="17">
        <v>3</v>
      </c>
      <c r="F835" s="14" t="s">
        <v>839</v>
      </c>
      <c r="G835" s="119">
        <v>42856</v>
      </c>
      <c r="H835" s="61" t="s">
        <v>840</v>
      </c>
      <c r="I835" s="120">
        <v>680</v>
      </c>
      <c r="J835" s="129"/>
      <c r="K835" s="129"/>
      <c r="L835" s="122">
        <v>461950</v>
      </c>
      <c r="M835" s="123">
        <v>0.88</v>
      </c>
      <c r="N835" s="122">
        <v>406520</v>
      </c>
      <c r="O835" s="124"/>
      <c r="P835" s="125">
        <f t="shared" si="15"/>
        <v>679</v>
      </c>
      <c r="Q835" s="126" t="s">
        <v>2005</v>
      </c>
      <c r="T835" s="162"/>
    </row>
    <row r="836" s="2" customFormat="1" ht="15.75" customHeight="1" spans="1:20">
      <c r="A836" s="115" t="s">
        <v>2018</v>
      </c>
      <c r="B836" s="116"/>
      <c r="C836" s="128"/>
      <c r="D836" s="170" t="s">
        <v>837</v>
      </c>
      <c r="E836" s="17">
        <v>4</v>
      </c>
      <c r="F836" s="14" t="s">
        <v>839</v>
      </c>
      <c r="G836" s="119">
        <v>42856</v>
      </c>
      <c r="H836" s="61" t="s">
        <v>840</v>
      </c>
      <c r="I836" s="120">
        <v>560</v>
      </c>
      <c r="J836" s="129"/>
      <c r="K836" s="129"/>
      <c r="L836" s="122">
        <v>380430</v>
      </c>
      <c r="M836" s="123">
        <v>0.88</v>
      </c>
      <c r="N836" s="122">
        <v>334780</v>
      </c>
      <c r="O836" s="124"/>
      <c r="P836" s="125">
        <f t="shared" si="15"/>
        <v>679</v>
      </c>
      <c r="Q836" s="126" t="s">
        <v>2005</v>
      </c>
      <c r="T836" s="162"/>
    </row>
    <row r="837" s="2" customFormat="1" ht="15.75" customHeight="1" spans="1:20">
      <c r="A837" s="115" t="s">
        <v>2019</v>
      </c>
      <c r="B837" s="116"/>
      <c r="C837" s="128"/>
      <c r="D837" s="170" t="s">
        <v>837</v>
      </c>
      <c r="E837" s="17">
        <v>5</v>
      </c>
      <c r="F837" s="14" t="s">
        <v>839</v>
      </c>
      <c r="G837" s="119">
        <v>42856</v>
      </c>
      <c r="H837" s="61" t="s">
        <v>840</v>
      </c>
      <c r="I837" s="120">
        <v>560</v>
      </c>
      <c r="J837" s="129"/>
      <c r="K837" s="129"/>
      <c r="L837" s="122">
        <v>380430</v>
      </c>
      <c r="M837" s="123">
        <v>0.88</v>
      </c>
      <c r="N837" s="122">
        <v>334780</v>
      </c>
      <c r="O837" s="124"/>
      <c r="P837" s="125">
        <f t="shared" si="15"/>
        <v>679</v>
      </c>
      <c r="Q837" s="126" t="s">
        <v>2005</v>
      </c>
      <c r="T837" s="162"/>
    </row>
    <row r="838" s="2" customFormat="1" ht="15.75" customHeight="1" spans="1:20">
      <c r="A838" s="115" t="s">
        <v>2020</v>
      </c>
      <c r="B838" s="116"/>
      <c r="C838" s="128"/>
      <c r="D838" s="170" t="s">
        <v>837</v>
      </c>
      <c r="E838" s="17">
        <v>6</v>
      </c>
      <c r="F838" s="14" t="s">
        <v>839</v>
      </c>
      <c r="G838" s="119">
        <v>42856</v>
      </c>
      <c r="H838" s="61" t="s">
        <v>840</v>
      </c>
      <c r="I838" s="120">
        <v>680</v>
      </c>
      <c r="J838" s="129"/>
      <c r="K838" s="129"/>
      <c r="L838" s="122">
        <v>461950</v>
      </c>
      <c r="M838" s="123">
        <v>0.88</v>
      </c>
      <c r="N838" s="122">
        <v>406520</v>
      </c>
      <c r="O838" s="124"/>
      <c r="P838" s="125">
        <f t="shared" si="15"/>
        <v>679</v>
      </c>
      <c r="Q838" s="126" t="s">
        <v>2005</v>
      </c>
      <c r="T838" s="162"/>
    </row>
    <row r="839" s="2" customFormat="1" ht="15.75" customHeight="1" spans="1:20">
      <c r="A839" s="115" t="s">
        <v>2021</v>
      </c>
      <c r="B839" s="116"/>
      <c r="C839" s="128"/>
      <c r="D839" s="170" t="s">
        <v>837</v>
      </c>
      <c r="E839" s="17">
        <v>7</v>
      </c>
      <c r="F839" s="14" t="s">
        <v>839</v>
      </c>
      <c r="G839" s="119">
        <v>42856</v>
      </c>
      <c r="H839" s="61" t="s">
        <v>840</v>
      </c>
      <c r="I839" s="120">
        <v>680</v>
      </c>
      <c r="J839" s="129"/>
      <c r="K839" s="129"/>
      <c r="L839" s="122">
        <v>461950</v>
      </c>
      <c r="M839" s="123">
        <v>0.88</v>
      </c>
      <c r="N839" s="122">
        <v>406520</v>
      </c>
      <c r="O839" s="124"/>
      <c r="P839" s="125">
        <f t="shared" si="15"/>
        <v>679</v>
      </c>
      <c r="Q839" s="126" t="s">
        <v>2005</v>
      </c>
      <c r="T839" s="162"/>
    </row>
    <row r="840" s="2" customFormat="1" ht="15.75" customHeight="1" spans="1:20">
      <c r="A840" s="115" t="s">
        <v>2022</v>
      </c>
      <c r="B840" s="116"/>
      <c r="C840" s="128"/>
      <c r="D840" s="170" t="s">
        <v>837</v>
      </c>
      <c r="E840" s="17">
        <v>8</v>
      </c>
      <c r="F840" s="14" t="s">
        <v>839</v>
      </c>
      <c r="G840" s="119">
        <v>42856</v>
      </c>
      <c r="H840" s="61" t="s">
        <v>840</v>
      </c>
      <c r="I840" s="120">
        <v>1360</v>
      </c>
      <c r="J840" s="129"/>
      <c r="K840" s="129"/>
      <c r="L840" s="122">
        <v>923910</v>
      </c>
      <c r="M840" s="123">
        <v>0.88</v>
      </c>
      <c r="N840" s="122">
        <v>813040</v>
      </c>
      <c r="O840" s="124"/>
      <c r="P840" s="125">
        <f t="shared" si="15"/>
        <v>679</v>
      </c>
      <c r="Q840" s="126" t="s">
        <v>2005</v>
      </c>
    </row>
    <row r="841" s="75" customFormat="1" ht="15.75" customHeight="1" spans="1:20">
      <c r="A841" s="115" t="s">
        <v>2023</v>
      </c>
      <c r="B841" s="116"/>
      <c r="C841" s="128"/>
      <c r="D841" s="170" t="s">
        <v>837</v>
      </c>
      <c r="E841" s="17">
        <v>9</v>
      </c>
      <c r="F841" s="14" t="s">
        <v>839</v>
      </c>
      <c r="G841" s="119">
        <v>42856</v>
      </c>
      <c r="H841" s="61" t="s">
        <v>840</v>
      </c>
      <c r="I841" s="120">
        <v>530</v>
      </c>
      <c r="J841" s="129"/>
      <c r="K841" s="129"/>
      <c r="L841" s="122">
        <v>360050</v>
      </c>
      <c r="M841" s="123">
        <v>0.88</v>
      </c>
      <c r="N841" s="122">
        <v>316840</v>
      </c>
      <c r="O841" s="124"/>
      <c r="P841" s="125">
        <f t="shared" si="15"/>
        <v>679</v>
      </c>
      <c r="Q841" s="126" t="s">
        <v>2005</v>
      </c>
    </row>
    <row r="842" s="2" customFormat="1" ht="15.75" customHeight="1" spans="1:20">
      <c r="A842" s="115" t="s">
        <v>2024</v>
      </c>
      <c r="B842" s="116"/>
      <c r="C842" s="128"/>
      <c r="D842" s="170" t="s">
        <v>837</v>
      </c>
      <c r="E842" s="17">
        <v>10</v>
      </c>
      <c r="F842" s="14" t="s">
        <v>839</v>
      </c>
      <c r="G842" s="119">
        <v>42856</v>
      </c>
      <c r="H842" s="61" t="s">
        <v>840</v>
      </c>
      <c r="I842" s="120">
        <v>530</v>
      </c>
      <c r="J842" s="129"/>
      <c r="K842" s="129"/>
      <c r="L842" s="122">
        <v>360050</v>
      </c>
      <c r="M842" s="123">
        <v>0.88</v>
      </c>
      <c r="N842" s="122">
        <v>316840</v>
      </c>
      <c r="O842" s="124"/>
      <c r="P842" s="125">
        <f t="shared" si="15"/>
        <v>679</v>
      </c>
      <c r="Q842" s="126" t="s">
        <v>2005</v>
      </c>
    </row>
    <row r="843" s="2" customFormat="1" ht="15.75" customHeight="1" spans="1:20">
      <c r="A843" s="115" t="s">
        <v>2025</v>
      </c>
      <c r="B843" s="116"/>
      <c r="C843" s="128"/>
      <c r="D843" s="170" t="s">
        <v>837</v>
      </c>
      <c r="E843" s="17">
        <v>11</v>
      </c>
      <c r="F843" s="14" t="s">
        <v>839</v>
      </c>
      <c r="G843" s="119">
        <v>42856</v>
      </c>
      <c r="H843" s="61" t="s">
        <v>840</v>
      </c>
      <c r="I843" s="120">
        <v>1360</v>
      </c>
      <c r="J843" s="129"/>
      <c r="K843" s="129"/>
      <c r="L843" s="122">
        <v>923910</v>
      </c>
      <c r="M843" s="123">
        <v>0.88</v>
      </c>
      <c r="N843" s="122">
        <v>813040</v>
      </c>
      <c r="O843" s="124"/>
      <c r="P843" s="125">
        <f t="shared" si="15"/>
        <v>679</v>
      </c>
      <c r="Q843" s="126" t="s">
        <v>2005</v>
      </c>
    </row>
    <row r="844" s="2" customFormat="1" ht="15.75" customHeight="1" spans="1:20">
      <c r="A844" s="115" t="s">
        <v>2026</v>
      </c>
      <c r="B844" s="116"/>
      <c r="C844" s="128"/>
      <c r="D844" s="170" t="s">
        <v>837</v>
      </c>
      <c r="E844" s="17">
        <v>12</v>
      </c>
      <c r="F844" s="14" t="s">
        <v>839</v>
      </c>
      <c r="G844" s="119">
        <v>42856</v>
      </c>
      <c r="H844" s="61" t="s">
        <v>840</v>
      </c>
      <c r="I844" s="120">
        <v>1360</v>
      </c>
      <c r="J844" s="129"/>
      <c r="K844" s="129"/>
      <c r="L844" s="122">
        <v>923910</v>
      </c>
      <c r="M844" s="123">
        <v>0.88</v>
      </c>
      <c r="N844" s="122">
        <v>813040</v>
      </c>
      <c r="O844" s="124"/>
      <c r="P844" s="125">
        <f t="shared" si="15"/>
        <v>679</v>
      </c>
      <c r="Q844" s="126" t="s">
        <v>2005</v>
      </c>
    </row>
    <row r="845" s="2" customFormat="1" ht="15.75" customHeight="1" spans="1:20">
      <c r="A845" s="115" t="s">
        <v>2027</v>
      </c>
      <c r="B845" s="116"/>
      <c r="C845" s="128"/>
      <c r="D845" s="170" t="s">
        <v>837</v>
      </c>
      <c r="E845" s="17">
        <v>13</v>
      </c>
      <c r="F845" s="14" t="s">
        <v>839</v>
      </c>
      <c r="G845" s="119">
        <v>42856</v>
      </c>
      <c r="H845" s="61" t="s">
        <v>840</v>
      </c>
      <c r="I845" s="120">
        <v>1360</v>
      </c>
      <c r="J845" s="129"/>
      <c r="K845" s="129"/>
      <c r="L845" s="122">
        <v>923910</v>
      </c>
      <c r="M845" s="123">
        <v>0.88</v>
      </c>
      <c r="N845" s="122">
        <v>813040</v>
      </c>
      <c r="O845" s="124"/>
      <c r="P845" s="125">
        <f t="shared" si="15"/>
        <v>679</v>
      </c>
      <c r="Q845" s="126" t="s">
        <v>2005</v>
      </c>
    </row>
    <row r="846" s="2" customFormat="1" ht="15.75" customHeight="1" spans="1:20">
      <c r="A846" s="115" t="s">
        <v>2028</v>
      </c>
      <c r="B846" s="116"/>
      <c r="C846" s="128"/>
      <c r="D846" s="170" t="s">
        <v>837</v>
      </c>
      <c r="E846" s="17">
        <v>14</v>
      </c>
      <c r="F846" s="14" t="s">
        <v>839</v>
      </c>
      <c r="G846" s="119">
        <v>42856</v>
      </c>
      <c r="H846" s="61" t="s">
        <v>840</v>
      </c>
      <c r="I846" s="120">
        <v>1360</v>
      </c>
      <c r="J846" s="129"/>
      <c r="K846" s="129"/>
      <c r="L846" s="122">
        <v>923910</v>
      </c>
      <c r="M846" s="123">
        <v>0.88</v>
      </c>
      <c r="N846" s="122">
        <v>813040</v>
      </c>
      <c r="O846" s="124"/>
      <c r="P846" s="125">
        <f t="shared" si="15"/>
        <v>679</v>
      </c>
      <c r="Q846" s="126" t="s">
        <v>2005</v>
      </c>
    </row>
    <row r="847" s="2" customFormat="1" ht="15.75" customHeight="1" spans="1:20">
      <c r="A847" s="115" t="s">
        <v>2029</v>
      </c>
      <c r="B847" s="116"/>
      <c r="C847" s="128"/>
      <c r="D847" s="170" t="s">
        <v>837</v>
      </c>
      <c r="E847" s="17">
        <v>15</v>
      </c>
      <c r="F847" s="14" t="s">
        <v>839</v>
      </c>
      <c r="G847" s="119">
        <v>42856</v>
      </c>
      <c r="H847" s="61" t="s">
        <v>840</v>
      </c>
      <c r="I847" s="120">
        <v>1360</v>
      </c>
      <c r="J847" s="129"/>
      <c r="K847" s="129"/>
      <c r="L847" s="122">
        <v>923910</v>
      </c>
      <c r="M847" s="123">
        <v>0.88</v>
      </c>
      <c r="N847" s="122">
        <v>813040</v>
      </c>
      <c r="O847" s="124"/>
      <c r="P847" s="125">
        <f t="shared" si="15"/>
        <v>679</v>
      </c>
      <c r="Q847" s="126" t="s">
        <v>2005</v>
      </c>
    </row>
    <row r="848" s="2" customFormat="1" ht="15.75" customHeight="1" spans="1:20">
      <c r="A848" s="115" t="s">
        <v>2030</v>
      </c>
      <c r="B848" s="116"/>
      <c r="C848" s="128"/>
      <c r="D848" s="170" t="s">
        <v>837</v>
      </c>
      <c r="E848" s="17">
        <v>16</v>
      </c>
      <c r="F848" s="14" t="s">
        <v>839</v>
      </c>
      <c r="G848" s="119">
        <v>42856</v>
      </c>
      <c r="H848" s="61" t="s">
        <v>840</v>
      </c>
      <c r="I848" s="120">
        <v>1360</v>
      </c>
      <c r="J848" s="129"/>
      <c r="K848" s="129"/>
      <c r="L848" s="122">
        <v>923910</v>
      </c>
      <c r="M848" s="123">
        <v>0.88</v>
      </c>
      <c r="N848" s="122">
        <v>813040</v>
      </c>
      <c r="O848" s="124"/>
      <c r="P848" s="125">
        <f t="shared" si="15"/>
        <v>679</v>
      </c>
      <c r="Q848" s="126" t="s">
        <v>2005</v>
      </c>
    </row>
    <row r="849" s="2" customFormat="1" ht="15.75" customHeight="1" spans="1:17">
      <c r="A849" s="115" t="s">
        <v>2031</v>
      </c>
      <c r="B849" s="116"/>
      <c r="C849" s="128"/>
      <c r="D849" s="170" t="s">
        <v>837</v>
      </c>
      <c r="E849" s="17">
        <v>17</v>
      </c>
      <c r="F849" s="14" t="s">
        <v>839</v>
      </c>
      <c r="G849" s="119">
        <v>42856</v>
      </c>
      <c r="H849" s="61" t="s">
        <v>840</v>
      </c>
      <c r="I849" s="120">
        <v>1360</v>
      </c>
      <c r="J849" s="129"/>
      <c r="K849" s="129"/>
      <c r="L849" s="122">
        <v>923910</v>
      </c>
      <c r="M849" s="123">
        <v>0.88</v>
      </c>
      <c r="N849" s="122">
        <v>813040</v>
      </c>
      <c r="O849" s="124"/>
      <c r="P849" s="125">
        <f t="shared" si="15"/>
        <v>679</v>
      </c>
      <c r="Q849" s="126" t="s">
        <v>2005</v>
      </c>
    </row>
    <row r="850" s="3" customFormat="1" ht="15.75" customHeight="1" spans="1:17">
      <c r="A850" s="115" t="s">
        <v>2032</v>
      </c>
      <c r="B850" s="116"/>
      <c r="C850" s="128"/>
      <c r="D850" s="170" t="s">
        <v>837</v>
      </c>
      <c r="E850" s="17">
        <v>18</v>
      </c>
      <c r="F850" s="14" t="s">
        <v>839</v>
      </c>
      <c r="G850" s="119">
        <v>42856</v>
      </c>
      <c r="H850" s="61" t="s">
        <v>840</v>
      </c>
      <c r="I850" s="120">
        <v>1360</v>
      </c>
      <c r="J850" s="129"/>
      <c r="K850" s="129"/>
      <c r="L850" s="122">
        <v>923910</v>
      </c>
      <c r="M850" s="123">
        <v>0.88</v>
      </c>
      <c r="N850" s="122">
        <v>813040</v>
      </c>
      <c r="O850" s="124"/>
      <c r="P850" s="125">
        <f t="shared" si="15"/>
        <v>679</v>
      </c>
      <c r="Q850" s="126" t="s">
        <v>2005</v>
      </c>
    </row>
    <row r="851" s="3" customFormat="1" ht="15.75" customHeight="1" spans="1:17">
      <c r="A851" s="115" t="s">
        <v>2033</v>
      </c>
      <c r="B851" s="116"/>
      <c r="C851" s="128"/>
      <c r="D851" s="170" t="s">
        <v>1238</v>
      </c>
      <c r="E851" s="17">
        <v>1</v>
      </c>
      <c r="F851" s="14" t="s">
        <v>839</v>
      </c>
      <c r="G851" s="119">
        <v>42856</v>
      </c>
      <c r="H851" s="61" t="s">
        <v>840</v>
      </c>
      <c r="I851" s="120">
        <v>500</v>
      </c>
      <c r="J851" s="129"/>
      <c r="K851" s="129"/>
      <c r="L851" s="122">
        <v>339670</v>
      </c>
      <c r="M851" s="123">
        <v>0.88</v>
      </c>
      <c r="N851" s="122">
        <v>298910</v>
      </c>
      <c r="O851" s="124"/>
      <c r="P851" s="125">
        <f t="shared" si="15"/>
        <v>679</v>
      </c>
      <c r="Q851" s="126" t="s">
        <v>2005</v>
      </c>
    </row>
    <row r="852" s="3" customFormat="1" ht="15.75" customHeight="1" spans="1:17">
      <c r="A852" s="115" t="s">
        <v>2034</v>
      </c>
      <c r="B852" s="116"/>
      <c r="C852" s="128"/>
      <c r="D852" s="170" t="s">
        <v>1238</v>
      </c>
      <c r="E852" s="17">
        <v>2</v>
      </c>
      <c r="F852" s="14" t="s">
        <v>839</v>
      </c>
      <c r="G852" s="119">
        <v>42856</v>
      </c>
      <c r="H852" s="61" t="s">
        <v>840</v>
      </c>
      <c r="I852" s="120">
        <v>500</v>
      </c>
      <c r="J852" s="129"/>
      <c r="K852" s="129"/>
      <c r="L852" s="122">
        <v>339670</v>
      </c>
      <c r="M852" s="123">
        <v>0.88</v>
      </c>
      <c r="N852" s="122">
        <v>298910</v>
      </c>
      <c r="O852" s="124"/>
      <c r="P852" s="125">
        <f t="shared" si="15"/>
        <v>679</v>
      </c>
      <c r="Q852" s="126" t="s">
        <v>2005</v>
      </c>
    </row>
    <row r="853" s="3" customFormat="1" ht="15.75" customHeight="1" spans="1:17">
      <c r="A853" s="115" t="s">
        <v>2035</v>
      </c>
      <c r="B853" s="116"/>
      <c r="C853" s="128"/>
      <c r="D853" s="170" t="s">
        <v>1238</v>
      </c>
      <c r="E853" s="17">
        <v>3</v>
      </c>
      <c r="F853" s="14" t="s">
        <v>839</v>
      </c>
      <c r="G853" s="119">
        <v>42856</v>
      </c>
      <c r="H853" s="61" t="s">
        <v>840</v>
      </c>
      <c r="I853" s="120">
        <v>400</v>
      </c>
      <c r="J853" s="129"/>
      <c r="K853" s="129"/>
      <c r="L853" s="122">
        <v>271740</v>
      </c>
      <c r="M853" s="123">
        <v>0.88</v>
      </c>
      <c r="N853" s="122">
        <v>239130</v>
      </c>
      <c r="O853" s="124"/>
      <c r="P853" s="125">
        <f t="shared" si="15"/>
        <v>679</v>
      </c>
      <c r="Q853" s="126" t="s">
        <v>2005</v>
      </c>
    </row>
    <row r="854" ht="15.75" customHeight="1" spans="1:17">
      <c r="A854" s="115" t="s">
        <v>2036</v>
      </c>
      <c r="B854" s="127"/>
      <c r="C854" s="128"/>
      <c r="D854" s="108" t="s">
        <v>945</v>
      </c>
      <c r="E854" s="108"/>
      <c r="F854" s="132"/>
      <c r="G854" s="119">
        <v>41030</v>
      </c>
      <c r="H854" s="133" t="s">
        <v>941</v>
      </c>
      <c r="I854" s="134">
        <v>1</v>
      </c>
      <c r="J854" s="135">
        <v>206300</v>
      </c>
      <c r="K854" s="136">
        <v>144238.4</v>
      </c>
      <c r="L854" s="137">
        <v>287220</v>
      </c>
      <c r="M854" s="138">
        <v>0.66</v>
      </c>
      <c r="N854" s="139">
        <v>189570</v>
      </c>
      <c r="O854" s="140"/>
      <c r="P854" s="141"/>
      <c r="Q854" s="142" t="s">
        <v>2005</v>
      </c>
    </row>
    <row r="855" ht="15.75" customHeight="1" spans="1:17">
      <c r="A855" s="115" t="s">
        <v>2037</v>
      </c>
      <c r="B855" s="127"/>
      <c r="C855" s="128"/>
      <c r="D855" s="108" t="s">
        <v>2038</v>
      </c>
      <c r="E855" s="108"/>
      <c r="F855" s="132"/>
      <c r="G855" s="119">
        <v>41030</v>
      </c>
      <c r="H855" s="133" t="s">
        <v>941</v>
      </c>
      <c r="I855" s="134">
        <v>1</v>
      </c>
      <c r="J855" s="135">
        <v>1594113</v>
      </c>
      <c r="K855" s="136">
        <v>1114550.72</v>
      </c>
      <c r="L855" s="137">
        <v>2219380</v>
      </c>
      <c r="M855" s="138">
        <v>0.54</v>
      </c>
      <c r="N855" s="139">
        <v>1198470</v>
      </c>
      <c r="O855" s="140"/>
      <c r="P855" s="141"/>
      <c r="Q855" s="142" t="s">
        <v>2005</v>
      </c>
    </row>
    <row r="856" ht="15.75" customHeight="1" spans="1:17">
      <c r="A856" s="115" t="s">
        <v>2039</v>
      </c>
      <c r="B856" s="127"/>
      <c r="C856" s="128"/>
      <c r="D856" s="108" t="s">
        <v>1270</v>
      </c>
      <c r="E856" s="108"/>
      <c r="F856" s="132"/>
      <c r="G856" s="119">
        <v>41487</v>
      </c>
      <c r="H856" s="133" t="s">
        <v>941</v>
      </c>
      <c r="I856" s="134">
        <v>1</v>
      </c>
      <c r="J856" s="135">
        <v>82800</v>
      </c>
      <c r="K856" s="136">
        <v>62807.25</v>
      </c>
      <c r="L856" s="137">
        <v>112470</v>
      </c>
      <c r="M856" s="138">
        <v>0.72</v>
      </c>
      <c r="N856" s="139">
        <v>80980</v>
      </c>
      <c r="O856" s="140"/>
      <c r="P856" s="141"/>
      <c r="Q856" s="142" t="s">
        <v>2005</v>
      </c>
    </row>
    <row r="857" ht="15.75" customHeight="1" spans="1:17">
      <c r="A857" s="115" t="s">
        <v>2040</v>
      </c>
      <c r="B857" s="127"/>
      <c r="C857" s="128"/>
      <c r="D857" s="108" t="s">
        <v>773</v>
      </c>
      <c r="E857" s="108"/>
      <c r="F857" s="132"/>
      <c r="G857" s="119">
        <v>41791</v>
      </c>
      <c r="H857" s="133" t="s">
        <v>941</v>
      </c>
      <c r="I857" s="134">
        <v>2</v>
      </c>
      <c r="J857" s="135">
        <v>500000</v>
      </c>
      <c r="K857" s="136">
        <v>399062.33</v>
      </c>
      <c r="L857" s="137">
        <v>650840</v>
      </c>
      <c r="M857" s="138">
        <v>0.68</v>
      </c>
      <c r="N857" s="139">
        <v>442570</v>
      </c>
      <c r="O857" s="140"/>
      <c r="P857" s="141"/>
      <c r="Q857" s="142" t="s">
        <v>2005</v>
      </c>
    </row>
    <row r="858" ht="15.75" customHeight="1" spans="1:17">
      <c r="A858" s="115" t="s">
        <v>2041</v>
      </c>
      <c r="B858" s="127"/>
      <c r="C858" s="128"/>
      <c r="D858" s="108" t="s">
        <v>1415</v>
      </c>
      <c r="E858" s="108"/>
      <c r="F858" s="132"/>
      <c r="G858" s="119">
        <v>41791</v>
      </c>
      <c r="H858" s="133" t="s">
        <v>941</v>
      </c>
      <c r="I858" s="134">
        <v>1</v>
      </c>
      <c r="J858" s="135">
        <v>124914.89</v>
      </c>
      <c r="K858" s="136">
        <v>99697.94</v>
      </c>
      <c r="L858" s="137">
        <v>162600</v>
      </c>
      <c r="M858" s="138">
        <v>0.68</v>
      </c>
      <c r="N858" s="139">
        <v>110570</v>
      </c>
      <c r="O858" s="140"/>
      <c r="P858" s="141"/>
      <c r="Q858" s="142" t="s">
        <v>2005</v>
      </c>
    </row>
    <row r="859" ht="15.75" customHeight="1" spans="1:17">
      <c r="A859" s="115" t="s">
        <v>2042</v>
      </c>
      <c r="B859" s="127"/>
      <c r="C859" s="128"/>
      <c r="D859" s="108" t="s">
        <v>1415</v>
      </c>
      <c r="E859" s="108"/>
      <c r="F859" s="132"/>
      <c r="G859" s="119">
        <v>41791</v>
      </c>
      <c r="H859" s="133" t="s">
        <v>941</v>
      </c>
      <c r="I859" s="134">
        <v>1</v>
      </c>
      <c r="J859" s="135">
        <v>3191756.8</v>
      </c>
      <c r="K859" s="136">
        <v>2547420.76</v>
      </c>
      <c r="L859" s="137">
        <v>4154660</v>
      </c>
      <c r="M859" s="138">
        <v>0.68</v>
      </c>
      <c r="N859" s="139">
        <v>2825170</v>
      </c>
      <c r="O859" s="140"/>
      <c r="P859" s="141"/>
      <c r="Q859" s="142" t="s">
        <v>2005</v>
      </c>
    </row>
    <row r="860" ht="15.75" customHeight="1" spans="1:17">
      <c r="A860" s="115" t="s">
        <v>2043</v>
      </c>
      <c r="B860" s="127"/>
      <c r="C860" s="128"/>
      <c r="D860" s="108" t="s">
        <v>1415</v>
      </c>
      <c r="E860" s="108"/>
      <c r="F860" s="132"/>
      <c r="G860" s="119">
        <v>41791</v>
      </c>
      <c r="H860" s="133" t="s">
        <v>941</v>
      </c>
      <c r="I860" s="134">
        <v>2</v>
      </c>
      <c r="J860" s="135">
        <v>383790.5</v>
      </c>
      <c r="K860" s="136">
        <v>306312.83</v>
      </c>
      <c r="L860" s="137">
        <v>499570</v>
      </c>
      <c r="M860" s="138">
        <v>0.68</v>
      </c>
      <c r="N860" s="139">
        <v>339710</v>
      </c>
      <c r="O860" s="140"/>
      <c r="P860" s="141"/>
      <c r="Q860" s="142" t="s">
        <v>2005</v>
      </c>
    </row>
    <row r="861" ht="15.75" customHeight="1" spans="1:17">
      <c r="A861" s="115" t="s">
        <v>2044</v>
      </c>
      <c r="B861" s="127"/>
      <c r="C861" s="128"/>
      <c r="D861" s="108" t="s">
        <v>1392</v>
      </c>
      <c r="E861" s="108"/>
      <c r="F861" s="132"/>
      <c r="G861" s="119">
        <v>42826</v>
      </c>
      <c r="H861" s="133" t="s">
        <v>941</v>
      </c>
      <c r="I861" s="134">
        <v>1</v>
      </c>
      <c r="J861" s="135">
        <v>76000</v>
      </c>
      <c r="K861" s="136">
        <v>70885.89</v>
      </c>
      <c r="L861" s="137">
        <v>91190</v>
      </c>
      <c r="M861" s="138">
        <v>0.9</v>
      </c>
      <c r="N861" s="139">
        <v>82070</v>
      </c>
      <c r="O861" s="140"/>
      <c r="P861" s="141"/>
      <c r="Q861" s="142" t="s">
        <v>2005</v>
      </c>
    </row>
    <row r="862" ht="15.75" customHeight="1" spans="1:17">
      <c r="A862" s="115" t="s">
        <v>2045</v>
      </c>
      <c r="B862" s="127"/>
      <c r="C862" s="128"/>
      <c r="D862" s="108" t="s">
        <v>2046</v>
      </c>
      <c r="E862" s="108"/>
      <c r="F862" s="132"/>
      <c r="G862" s="119">
        <v>42941</v>
      </c>
      <c r="H862" s="133" t="s">
        <v>941</v>
      </c>
      <c r="I862" s="134">
        <v>1</v>
      </c>
      <c r="J862" s="135">
        <v>189329.96</v>
      </c>
      <c r="K862" s="136">
        <v>178837.94</v>
      </c>
      <c r="L862" s="137">
        <v>227160</v>
      </c>
      <c r="M862" s="138">
        <v>0.92</v>
      </c>
      <c r="N862" s="139">
        <v>208990</v>
      </c>
      <c r="O862" s="140"/>
      <c r="P862" s="141"/>
      <c r="Q862" s="142" t="s">
        <v>2005</v>
      </c>
    </row>
    <row r="863" ht="15.75" customHeight="1" spans="1:17">
      <c r="A863" s="115" t="s">
        <v>2047</v>
      </c>
      <c r="B863" s="127"/>
      <c r="C863" s="128"/>
      <c r="D863" s="108" t="s">
        <v>2048</v>
      </c>
      <c r="E863" s="108"/>
      <c r="F863" s="132"/>
      <c r="G863" s="119">
        <v>42941</v>
      </c>
      <c r="H863" s="133" t="s">
        <v>941</v>
      </c>
      <c r="I863" s="134">
        <v>2</v>
      </c>
      <c r="J863" s="135">
        <v>84482.16</v>
      </c>
      <c r="K863" s="136">
        <v>79800.42</v>
      </c>
      <c r="L863" s="137">
        <v>101360</v>
      </c>
      <c r="M863" s="138">
        <v>0.92</v>
      </c>
      <c r="N863" s="139">
        <v>93250</v>
      </c>
      <c r="O863" s="140"/>
      <c r="P863" s="141"/>
      <c r="Q863" s="142" t="s">
        <v>2005</v>
      </c>
    </row>
    <row r="864" ht="15.75" customHeight="1" spans="1:17">
      <c r="A864" s="115" t="s">
        <v>2049</v>
      </c>
      <c r="B864" s="127"/>
      <c r="C864" s="128"/>
      <c r="D864" s="108" t="s">
        <v>1392</v>
      </c>
      <c r="E864" s="108"/>
      <c r="F864" s="132"/>
      <c r="G864" s="119">
        <v>43005</v>
      </c>
      <c r="H864" s="133" t="s">
        <v>941</v>
      </c>
      <c r="I864" s="134">
        <v>1</v>
      </c>
      <c r="J864" s="135">
        <v>70550</v>
      </c>
      <c r="K864" s="136">
        <v>67198.88</v>
      </c>
      <c r="L864" s="137">
        <v>84650</v>
      </c>
      <c r="M864" s="138">
        <v>0.93</v>
      </c>
      <c r="N864" s="139">
        <v>78720</v>
      </c>
      <c r="O864" s="140"/>
      <c r="P864" s="141"/>
      <c r="Q864" s="142" t="s">
        <v>2005</v>
      </c>
    </row>
    <row r="865" ht="15.75" customHeight="1" spans="1:17">
      <c r="A865" s="115" t="s">
        <v>2050</v>
      </c>
      <c r="B865" s="127"/>
      <c r="C865" s="128"/>
      <c r="D865" s="108" t="s">
        <v>2051</v>
      </c>
      <c r="E865" s="108"/>
      <c r="F865" s="132"/>
      <c r="G865" s="119">
        <v>41944</v>
      </c>
      <c r="H865" s="133" t="s">
        <v>941</v>
      </c>
      <c r="I865" s="134">
        <v>1</v>
      </c>
      <c r="J865" s="135">
        <v>30000</v>
      </c>
      <c r="K865" s="136">
        <v>24537.5</v>
      </c>
      <c r="L865" s="137">
        <v>39050</v>
      </c>
      <c r="M865" s="138">
        <v>0.78</v>
      </c>
      <c r="N865" s="139">
        <v>30460</v>
      </c>
      <c r="O865" s="140"/>
      <c r="P865" s="141"/>
      <c r="Q865" s="142" t="s">
        <v>2005</v>
      </c>
    </row>
    <row r="866" ht="15.75" customHeight="1" spans="1:17">
      <c r="A866" s="115" t="s">
        <v>2052</v>
      </c>
      <c r="B866" s="127"/>
      <c r="C866" s="128"/>
      <c r="D866" s="108" t="s">
        <v>1392</v>
      </c>
      <c r="E866" s="108"/>
      <c r="F866" s="132"/>
      <c r="G866" s="119">
        <v>42186</v>
      </c>
      <c r="H866" s="133" t="s">
        <v>941</v>
      </c>
      <c r="I866" s="134">
        <v>1</v>
      </c>
      <c r="J866" s="135">
        <v>38000</v>
      </c>
      <c r="K866" s="136">
        <v>32284.04</v>
      </c>
      <c r="L866" s="137">
        <v>46880</v>
      </c>
      <c r="M866" s="138">
        <v>0.82</v>
      </c>
      <c r="N866" s="139">
        <v>38440</v>
      </c>
      <c r="O866" s="140"/>
      <c r="P866" s="141"/>
      <c r="Q866" s="142" t="s">
        <v>2005</v>
      </c>
    </row>
    <row r="867" ht="15.75" customHeight="1" spans="1:17">
      <c r="A867" s="115" t="s">
        <v>2053</v>
      </c>
      <c r="B867" s="127"/>
      <c r="C867" s="128"/>
      <c r="D867" s="108" t="s">
        <v>2054</v>
      </c>
      <c r="E867" s="108"/>
      <c r="F867" s="132"/>
      <c r="G867" s="119">
        <v>43354</v>
      </c>
      <c r="H867" s="133" t="s">
        <v>941</v>
      </c>
      <c r="I867" s="134">
        <v>1</v>
      </c>
      <c r="J867" s="135">
        <v>76000</v>
      </c>
      <c r="K867" s="136">
        <v>76000</v>
      </c>
      <c r="L867" s="137">
        <v>90330</v>
      </c>
      <c r="M867" s="138">
        <v>0.98</v>
      </c>
      <c r="N867" s="139">
        <v>88520</v>
      </c>
      <c r="O867" s="140"/>
      <c r="P867" s="141"/>
      <c r="Q867" s="142" t="s">
        <v>2005</v>
      </c>
    </row>
    <row r="868" ht="15.75" customHeight="1" spans="1:17">
      <c r="A868" s="115" t="s">
        <v>2055</v>
      </c>
      <c r="B868" s="127"/>
      <c r="C868" s="128"/>
      <c r="D868" s="108" t="s">
        <v>962</v>
      </c>
      <c r="E868" s="108"/>
      <c r="F868" s="132"/>
      <c r="G868" s="119">
        <v>41030</v>
      </c>
      <c r="H868" s="133" t="s">
        <v>941</v>
      </c>
      <c r="I868" s="134">
        <v>1</v>
      </c>
      <c r="J868" s="135">
        <v>2185000</v>
      </c>
      <c r="K868" s="136">
        <v>1527679.04</v>
      </c>
      <c r="L868" s="137">
        <v>3042040</v>
      </c>
      <c r="M868" s="138">
        <v>0.66</v>
      </c>
      <c r="N868" s="139">
        <v>2007750</v>
      </c>
      <c r="O868" s="140"/>
      <c r="P868" s="141"/>
      <c r="Q868" s="142" t="s">
        <v>2056</v>
      </c>
    </row>
    <row r="869" ht="15.75" customHeight="1" spans="1:17">
      <c r="A869" s="115" t="s">
        <v>2057</v>
      </c>
      <c r="B869" s="127"/>
      <c r="C869" s="128"/>
      <c r="D869" s="108" t="s">
        <v>2058</v>
      </c>
      <c r="E869" s="108"/>
      <c r="F869" s="132"/>
      <c r="G869" s="119">
        <v>41395</v>
      </c>
      <c r="H869" s="133" t="s">
        <v>941</v>
      </c>
      <c r="I869" s="134">
        <v>1</v>
      </c>
      <c r="J869" s="135">
        <v>19818</v>
      </c>
      <c r="K869" s="136">
        <v>14797.2</v>
      </c>
      <c r="L869" s="137">
        <v>26920</v>
      </c>
      <c r="M869" s="138">
        <v>0.61</v>
      </c>
      <c r="N869" s="139">
        <v>16420</v>
      </c>
      <c r="O869" s="140"/>
      <c r="P869" s="141"/>
      <c r="Q869" s="142" t="s">
        <v>2056</v>
      </c>
    </row>
    <row r="870" ht="15.75" customHeight="1" spans="1:17">
      <c r="A870" s="115" t="s">
        <v>2059</v>
      </c>
      <c r="B870" s="127"/>
      <c r="C870" s="128"/>
      <c r="D870" s="108" t="s">
        <v>2060</v>
      </c>
      <c r="E870" s="108"/>
      <c r="F870" s="132"/>
      <c r="G870" s="119">
        <v>41395</v>
      </c>
      <c r="H870" s="133" t="s">
        <v>941</v>
      </c>
      <c r="I870" s="134">
        <v>1</v>
      </c>
      <c r="J870" s="135">
        <v>26344</v>
      </c>
      <c r="K870" s="136">
        <v>19670.08</v>
      </c>
      <c r="L870" s="137">
        <v>35780</v>
      </c>
      <c r="M870" s="138">
        <v>0.71</v>
      </c>
      <c r="N870" s="139">
        <v>25400</v>
      </c>
      <c r="O870" s="140"/>
      <c r="P870" s="141"/>
      <c r="Q870" s="142" t="s">
        <v>2056</v>
      </c>
    </row>
    <row r="871" ht="15.75" customHeight="1" spans="1:17">
      <c r="A871" s="115" t="s">
        <v>2061</v>
      </c>
      <c r="B871" s="127"/>
      <c r="C871" s="128"/>
      <c r="D871" s="108" t="s">
        <v>2062</v>
      </c>
      <c r="E871" s="108"/>
      <c r="F871" s="132"/>
      <c r="G871" s="119">
        <v>42095</v>
      </c>
      <c r="H871" s="133" t="s">
        <v>941</v>
      </c>
      <c r="I871" s="134">
        <v>1</v>
      </c>
      <c r="J871" s="135">
        <v>29550</v>
      </c>
      <c r="K871" s="136">
        <v>24754.23</v>
      </c>
      <c r="L871" s="137">
        <v>36460</v>
      </c>
      <c r="M871" s="138">
        <v>0.8</v>
      </c>
      <c r="N871" s="139">
        <v>29170</v>
      </c>
      <c r="O871" s="140"/>
      <c r="P871" s="141"/>
      <c r="Q871" s="143" t="s">
        <v>2056</v>
      </c>
    </row>
    <row r="872" ht="15.75" customHeight="1" spans="1:17">
      <c r="A872" s="115" t="s">
        <v>2063</v>
      </c>
      <c r="B872" s="127"/>
      <c r="C872" s="128"/>
      <c r="D872" s="108" t="s">
        <v>962</v>
      </c>
      <c r="E872" s="108"/>
      <c r="F872" s="132"/>
      <c r="G872" s="119">
        <v>42248</v>
      </c>
      <c r="H872" s="133" t="s">
        <v>941</v>
      </c>
      <c r="I872" s="134">
        <v>1</v>
      </c>
      <c r="J872" s="135">
        <v>131517.9</v>
      </c>
      <c r="K872" s="136">
        <v>112776.66</v>
      </c>
      <c r="L872" s="137">
        <v>162260</v>
      </c>
      <c r="M872" s="138">
        <v>0.83</v>
      </c>
      <c r="N872" s="139">
        <v>134680</v>
      </c>
      <c r="O872" s="140"/>
      <c r="P872" s="141"/>
      <c r="Q872" s="142" t="s">
        <v>2056</v>
      </c>
    </row>
    <row r="873" ht="15.75" customHeight="1" spans="1:17">
      <c r="A873" s="115" t="s">
        <v>2064</v>
      </c>
      <c r="B873" s="127"/>
      <c r="C873" s="128"/>
      <c r="D873" s="108" t="s">
        <v>2065</v>
      </c>
      <c r="E873" s="108"/>
      <c r="F873" s="132"/>
      <c r="G873" s="119">
        <v>42705</v>
      </c>
      <c r="H873" s="133" t="s">
        <v>941</v>
      </c>
      <c r="I873" s="134">
        <v>1</v>
      </c>
      <c r="J873" s="135">
        <v>989842</v>
      </c>
      <c r="K873" s="136">
        <v>907561.48</v>
      </c>
      <c r="L873" s="137">
        <v>1221240</v>
      </c>
      <c r="M873" s="138">
        <v>0.89</v>
      </c>
      <c r="N873" s="139">
        <v>1086900</v>
      </c>
      <c r="O873" s="140"/>
      <c r="P873" s="141"/>
      <c r="Q873" s="142" t="s">
        <v>2056</v>
      </c>
    </row>
    <row r="874" ht="15.75" customHeight="1" spans="1:17">
      <c r="A874" s="115" t="s">
        <v>2066</v>
      </c>
      <c r="B874" s="127"/>
      <c r="C874" s="128"/>
      <c r="D874" s="108" t="s">
        <v>2067</v>
      </c>
      <c r="E874" s="108"/>
      <c r="F874" s="132"/>
      <c r="G874" s="119">
        <v>41974</v>
      </c>
      <c r="H874" s="133" t="s">
        <v>941</v>
      </c>
      <c r="I874" s="134">
        <v>1</v>
      </c>
      <c r="J874" s="135">
        <v>118145</v>
      </c>
      <c r="K874" s="136">
        <v>97100.3</v>
      </c>
      <c r="L874" s="137">
        <v>153790</v>
      </c>
      <c r="M874" s="138">
        <v>0.79</v>
      </c>
      <c r="N874" s="139">
        <v>121490</v>
      </c>
      <c r="O874" s="140"/>
      <c r="P874" s="141"/>
      <c r="Q874" s="142" t="s">
        <v>2056</v>
      </c>
    </row>
    <row r="875" ht="15.75" customHeight="1" spans="1:17">
      <c r="A875" s="115" t="s">
        <v>2068</v>
      </c>
      <c r="B875" s="127"/>
      <c r="C875" s="128"/>
      <c r="D875" s="108" t="s">
        <v>2069</v>
      </c>
      <c r="E875" s="108"/>
      <c r="F875" s="132"/>
      <c r="G875" s="119">
        <v>43187</v>
      </c>
      <c r="H875" s="133" t="s">
        <v>941</v>
      </c>
      <c r="I875" s="134">
        <v>1</v>
      </c>
      <c r="J875" s="135">
        <v>272600</v>
      </c>
      <c r="K875" s="136">
        <v>266125.76</v>
      </c>
      <c r="L875" s="137">
        <v>323980</v>
      </c>
      <c r="M875" s="138">
        <v>0.95</v>
      </c>
      <c r="N875" s="139">
        <v>307780</v>
      </c>
      <c r="O875" s="140"/>
      <c r="P875" s="141"/>
      <c r="Q875" s="142" t="s">
        <v>2056</v>
      </c>
    </row>
    <row r="876" ht="15.75" customHeight="1" spans="1:17">
      <c r="A876" s="115" t="s">
        <v>2070</v>
      </c>
      <c r="B876" s="127"/>
      <c r="C876" s="128"/>
      <c r="D876" s="108" t="s">
        <v>2071</v>
      </c>
      <c r="E876" s="108"/>
      <c r="F876" s="132"/>
      <c r="G876" s="119">
        <v>43373</v>
      </c>
      <c r="H876" s="133" t="s">
        <v>941</v>
      </c>
      <c r="I876" s="134">
        <v>1</v>
      </c>
      <c r="J876" s="135">
        <v>265428.73</v>
      </c>
      <c r="K876" s="136">
        <v>265428.73</v>
      </c>
      <c r="L876" s="137">
        <v>315460</v>
      </c>
      <c r="M876" s="138">
        <v>0.98</v>
      </c>
      <c r="N876" s="139">
        <v>309150</v>
      </c>
      <c r="O876" s="140"/>
      <c r="P876" s="141"/>
      <c r="Q876" s="142" t="s">
        <v>2056</v>
      </c>
    </row>
    <row r="877" ht="15.75" customHeight="1" spans="1:17">
      <c r="A877" s="115" t="s">
        <v>2072</v>
      </c>
      <c r="B877" s="127"/>
      <c r="C877" s="128"/>
      <c r="D877" s="108" t="s">
        <v>1305</v>
      </c>
      <c r="E877" s="108"/>
      <c r="F877" s="132"/>
      <c r="G877" s="119">
        <v>42552</v>
      </c>
      <c r="H877" s="133" t="s">
        <v>941</v>
      </c>
      <c r="I877" s="134">
        <v>1</v>
      </c>
      <c r="J877" s="135">
        <v>37307.36</v>
      </c>
      <c r="K877" s="136">
        <v>33467.94</v>
      </c>
      <c r="L877" s="137">
        <v>46030</v>
      </c>
      <c r="M877" s="138">
        <v>0.87</v>
      </c>
      <c r="N877" s="139">
        <v>40050</v>
      </c>
      <c r="O877" s="140"/>
      <c r="P877" s="141"/>
      <c r="Q877" s="142" t="s">
        <v>2073</v>
      </c>
    </row>
    <row r="878" ht="15.75" customHeight="1" spans="1:17">
      <c r="A878" s="115" t="s">
        <v>2074</v>
      </c>
      <c r="B878" s="127"/>
      <c r="C878" s="144"/>
      <c r="D878" s="108" t="s">
        <v>1303</v>
      </c>
      <c r="E878" s="108"/>
      <c r="F878" s="132"/>
      <c r="G878" s="119">
        <v>42552</v>
      </c>
      <c r="H878" s="133" t="s">
        <v>941</v>
      </c>
      <c r="I878" s="134">
        <v>1</v>
      </c>
      <c r="J878" s="135">
        <v>39997.36</v>
      </c>
      <c r="K878" s="136">
        <v>35881.04</v>
      </c>
      <c r="L878" s="137">
        <v>49350</v>
      </c>
      <c r="M878" s="138">
        <v>0.87</v>
      </c>
      <c r="N878" s="139">
        <v>42930</v>
      </c>
      <c r="O878" s="140"/>
      <c r="P878" s="141"/>
      <c r="Q878" s="142" t="s">
        <v>2073</v>
      </c>
    </row>
    <row r="879" s="77" customFormat="1" ht="15.75" customHeight="1" spans="1:17">
      <c r="A879" s="115" t="s">
        <v>2075</v>
      </c>
      <c r="B879" s="169"/>
      <c r="C879" s="169"/>
      <c r="D879" s="146" t="s">
        <v>2076</v>
      </c>
      <c r="E879" s="147"/>
      <c r="F879" s="132"/>
      <c r="G879" s="148"/>
      <c r="H879" s="149"/>
      <c r="I879" s="150"/>
      <c r="J879" s="151">
        <f>SUM(J823:J878)</f>
        <v>20512850</v>
      </c>
      <c r="K879" s="151">
        <f>SUM(K823:K878)</f>
        <v>15573973</v>
      </c>
      <c r="L879" s="151">
        <f>SUM(L823:L878)</f>
        <v>32781070</v>
      </c>
      <c r="M879" s="151"/>
      <c r="N879" s="151">
        <f>SUM(N823:N878)</f>
        <v>26297600</v>
      </c>
      <c r="O879" s="152"/>
      <c r="P879" s="153"/>
      <c r="Q879" s="154"/>
    </row>
    <row r="880" s="2" customFormat="1" ht="15.75" customHeight="1" spans="1:17">
      <c r="A880" s="115" t="s">
        <v>2077</v>
      </c>
      <c r="B880" s="115" t="s">
        <v>2078</v>
      </c>
      <c r="C880" s="164" t="s">
        <v>2079</v>
      </c>
      <c r="D880" s="170" t="s">
        <v>847</v>
      </c>
      <c r="E880" s="17">
        <v>1</v>
      </c>
      <c r="F880" s="14" t="s">
        <v>839</v>
      </c>
      <c r="G880" s="119">
        <v>39753</v>
      </c>
      <c r="H880" s="61" t="s">
        <v>840</v>
      </c>
      <c r="I880" s="120">
        <v>350</v>
      </c>
      <c r="J880" s="121">
        <v>18169230.06</v>
      </c>
      <c r="K880" s="161">
        <v>11645222.07</v>
      </c>
      <c r="L880" s="122">
        <v>224020</v>
      </c>
      <c r="M880" s="123">
        <v>0.63</v>
      </c>
      <c r="N880" s="122">
        <v>141130</v>
      </c>
      <c r="O880" s="124"/>
      <c r="P880" s="125">
        <f t="shared" ref="P880:P930" si="16">L880/I880</f>
        <v>640</v>
      </c>
      <c r="Q880" s="126" t="s">
        <v>2080</v>
      </c>
    </row>
    <row r="881" s="2" customFormat="1" ht="15.75" customHeight="1" spans="1:17">
      <c r="A881" s="115" t="s">
        <v>2081</v>
      </c>
      <c r="B881" s="115"/>
      <c r="C881" s="156"/>
      <c r="D881" s="170" t="s">
        <v>847</v>
      </c>
      <c r="E881" s="17">
        <v>2</v>
      </c>
      <c r="F881" s="14" t="s">
        <v>839</v>
      </c>
      <c r="G881" s="119">
        <v>39753</v>
      </c>
      <c r="H881" s="61" t="s">
        <v>840</v>
      </c>
      <c r="I881" s="120">
        <v>350</v>
      </c>
      <c r="J881" s="129"/>
      <c r="K881" s="129"/>
      <c r="L881" s="122">
        <v>224020</v>
      </c>
      <c r="M881" s="123">
        <v>0.63</v>
      </c>
      <c r="N881" s="122">
        <v>141130</v>
      </c>
      <c r="O881" s="124"/>
      <c r="P881" s="125">
        <f t="shared" si="16"/>
        <v>640</v>
      </c>
      <c r="Q881" s="126" t="s">
        <v>2080</v>
      </c>
    </row>
    <row r="882" s="2" customFormat="1" ht="15.75" customHeight="1" spans="1:17">
      <c r="A882" s="115" t="s">
        <v>2082</v>
      </c>
      <c r="B882" s="115"/>
      <c r="C882" s="156"/>
      <c r="D882" s="170" t="s">
        <v>847</v>
      </c>
      <c r="E882" s="17">
        <v>1</v>
      </c>
      <c r="F882" s="14" t="s">
        <v>839</v>
      </c>
      <c r="G882" s="119">
        <v>39753</v>
      </c>
      <c r="H882" s="61" t="s">
        <v>840</v>
      </c>
      <c r="I882" s="120">
        <v>350</v>
      </c>
      <c r="J882" s="129"/>
      <c r="K882" s="129"/>
      <c r="L882" s="122">
        <v>224020</v>
      </c>
      <c r="M882" s="123">
        <v>0.63</v>
      </c>
      <c r="N882" s="122">
        <v>141130</v>
      </c>
      <c r="O882" s="124"/>
      <c r="P882" s="125">
        <f t="shared" si="16"/>
        <v>640</v>
      </c>
      <c r="Q882" s="126" t="s">
        <v>2080</v>
      </c>
    </row>
    <row r="883" s="2" customFormat="1" ht="15.75" customHeight="1" spans="1:17">
      <c r="A883" s="115" t="s">
        <v>2083</v>
      </c>
      <c r="B883" s="115"/>
      <c r="C883" s="156"/>
      <c r="D883" s="170" t="s">
        <v>847</v>
      </c>
      <c r="E883" s="17">
        <v>2</v>
      </c>
      <c r="F883" s="14" t="s">
        <v>839</v>
      </c>
      <c r="G883" s="119">
        <v>39753</v>
      </c>
      <c r="H883" s="61" t="s">
        <v>840</v>
      </c>
      <c r="I883" s="120">
        <v>350</v>
      </c>
      <c r="J883" s="129"/>
      <c r="K883" s="129"/>
      <c r="L883" s="122">
        <v>224020</v>
      </c>
      <c r="M883" s="123">
        <v>0.63</v>
      </c>
      <c r="N883" s="122">
        <v>141130</v>
      </c>
      <c r="O883" s="124"/>
      <c r="P883" s="125">
        <f t="shared" si="16"/>
        <v>640</v>
      </c>
      <c r="Q883" s="126" t="s">
        <v>2080</v>
      </c>
    </row>
    <row r="884" s="2" customFormat="1" ht="15.75" customHeight="1" spans="1:17">
      <c r="A884" s="115" t="s">
        <v>2084</v>
      </c>
      <c r="B884" s="115"/>
      <c r="C884" s="156"/>
      <c r="D884" s="170" t="s">
        <v>847</v>
      </c>
      <c r="E884" s="17">
        <v>3</v>
      </c>
      <c r="F884" s="14" t="s">
        <v>839</v>
      </c>
      <c r="G884" s="119">
        <v>39753</v>
      </c>
      <c r="H884" s="61" t="s">
        <v>840</v>
      </c>
      <c r="I884" s="120">
        <v>350</v>
      </c>
      <c r="J884" s="129"/>
      <c r="K884" s="129"/>
      <c r="L884" s="122">
        <v>224020</v>
      </c>
      <c r="M884" s="123">
        <v>0.63</v>
      </c>
      <c r="N884" s="122">
        <v>141130</v>
      </c>
      <c r="O884" s="124"/>
      <c r="P884" s="125">
        <f t="shared" si="16"/>
        <v>640</v>
      </c>
      <c r="Q884" s="126" t="s">
        <v>2080</v>
      </c>
    </row>
    <row r="885" s="2" customFormat="1" ht="15.75" customHeight="1" spans="1:17">
      <c r="A885" s="115" t="s">
        <v>2085</v>
      </c>
      <c r="B885" s="115"/>
      <c r="C885" s="156"/>
      <c r="D885" s="170" t="s">
        <v>847</v>
      </c>
      <c r="E885" s="17">
        <v>4</v>
      </c>
      <c r="F885" s="14" t="s">
        <v>839</v>
      </c>
      <c r="G885" s="119">
        <v>39753</v>
      </c>
      <c r="H885" s="61" t="s">
        <v>840</v>
      </c>
      <c r="I885" s="120">
        <v>350</v>
      </c>
      <c r="J885" s="129"/>
      <c r="K885" s="129"/>
      <c r="L885" s="122">
        <v>224020</v>
      </c>
      <c r="M885" s="123">
        <v>0.63</v>
      </c>
      <c r="N885" s="122">
        <v>141130</v>
      </c>
      <c r="O885" s="124"/>
      <c r="P885" s="125">
        <f t="shared" si="16"/>
        <v>640</v>
      </c>
      <c r="Q885" s="126" t="s">
        <v>2080</v>
      </c>
    </row>
    <row r="886" s="2" customFormat="1" ht="15.75" customHeight="1" spans="1:17">
      <c r="A886" s="115" t="s">
        <v>2086</v>
      </c>
      <c r="B886" s="115"/>
      <c r="C886" s="156"/>
      <c r="D886" s="170" t="s">
        <v>847</v>
      </c>
      <c r="E886" s="17">
        <v>5</v>
      </c>
      <c r="F886" s="14" t="s">
        <v>839</v>
      </c>
      <c r="G886" s="119">
        <v>39753</v>
      </c>
      <c r="H886" s="61" t="s">
        <v>840</v>
      </c>
      <c r="I886" s="120">
        <v>350</v>
      </c>
      <c r="J886" s="129"/>
      <c r="K886" s="129"/>
      <c r="L886" s="122">
        <v>224020</v>
      </c>
      <c r="M886" s="123">
        <v>0.63</v>
      </c>
      <c r="N886" s="122">
        <v>141130</v>
      </c>
      <c r="O886" s="124"/>
      <c r="P886" s="125">
        <f t="shared" si="16"/>
        <v>640</v>
      </c>
      <c r="Q886" s="126" t="s">
        <v>2080</v>
      </c>
    </row>
    <row r="887" s="2" customFormat="1" ht="15.75" customHeight="1" spans="1:17">
      <c r="A887" s="115" t="s">
        <v>2087</v>
      </c>
      <c r="B887" s="115"/>
      <c r="C887" s="156"/>
      <c r="D887" s="170" t="s">
        <v>847</v>
      </c>
      <c r="E887" s="17">
        <v>6</v>
      </c>
      <c r="F887" s="14" t="s">
        <v>839</v>
      </c>
      <c r="G887" s="119">
        <v>39753</v>
      </c>
      <c r="H887" s="61" t="s">
        <v>840</v>
      </c>
      <c r="I887" s="120">
        <v>350</v>
      </c>
      <c r="J887" s="129"/>
      <c r="K887" s="129"/>
      <c r="L887" s="122">
        <v>224020</v>
      </c>
      <c r="M887" s="123">
        <v>0.63</v>
      </c>
      <c r="N887" s="122">
        <v>141130</v>
      </c>
      <c r="O887" s="124"/>
      <c r="P887" s="125">
        <f t="shared" si="16"/>
        <v>640</v>
      </c>
      <c r="Q887" s="126" t="s">
        <v>2080</v>
      </c>
    </row>
    <row r="888" s="2" customFormat="1" ht="15.75" customHeight="1" spans="1:17">
      <c r="A888" s="115" t="s">
        <v>2088</v>
      </c>
      <c r="B888" s="115"/>
      <c r="C888" s="156"/>
      <c r="D888" s="170" t="s">
        <v>847</v>
      </c>
      <c r="E888" s="17">
        <v>7</v>
      </c>
      <c r="F888" s="14" t="s">
        <v>839</v>
      </c>
      <c r="G888" s="119">
        <v>39753</v>
      </c>
      <c r="H888" s="61" t="s">
        <v>840</v>
      </c>
      <c r="I888" s="120">
        <v>350</v>
      </c>
      <c r="J888" s="129"/>
      <c r="K888" s="129"/>
      <c r="L888" s="122">
        <v>224020</v>
      </c>
      <c r="M888" s="123">
        <v>0.63</v>
      </c>
      <c r="N888" s="122">
        <v>141130</v>
      </c>
      <c r="O888" s="124"/>
      <c r="P888" s="125">
        <f t="shared" si="16"/>
        <v>640</v>
      </c>
      <c r="Q888" s="126" t="s">
        <v>2080</v>
      </c>
    </row>
    <row r="889" s="75" customFormat="1" ht="15.75" customHeight="1" spans="1:17">
      <c r="A889" s="115" t="s">
        <v>2089</v>
      </c>
      <c r="B889" s="115"/>
      <c r="C889" s="156"/>
      <c r="D889" s="170" t="s">
        <v>847</v>
      </c>
      <c r="E889" s="17">
        <v>8</v>
      </c>
      <c r="F889" s="14" t="s">
        <v>839</v>
      </c>
      <c r="G889" s="119">
        <v>39753</v>
      </c>
      <c r="H889" s="61" t="s">
        <v>840</v>
      </c>
      <c r="I889" s="120">
        <v>350</v>
      </c>
      <c r="J889" s="129"/>
      <c r="K889" s="129"/>
      <c r="L889" s="122">
        <v>224020</v>
      </c>
      <c r="M889" s="123">
        <v>0.63</v>
      </c>
      <c r="N889" s="122">
        <v>141130</v>
      </c>
      <c r="O889" s="124"/>
      <c r="P889" s="125">
        <f t="shared" si="16"/>
        <v>640</v>
      </c>
      <c r="Q889" s="126" t="s">
        <v>2080</v>
      </c>
    </row>
    <row r="890" s="2" customFormat="1" ht="15.75" customHeight="1" spans="1:17">
      <c r="A890" s="115" t="s">
        <v>2090</v>
      </c>
      <c r="B890" s="115"/>
      <c r="C890" s="156"/>
      <c r="D890" s="170" t="s">
        <v>847</v>
      </c>
      <c r="E890" s="17">
        <v>9</v>
      </c>
      <c r="F890" s="14" t="s">
        <v>839</v>
      </c>
      <c r="G890" s="119">
        <v>39753</v>
      </c>
      <c r="H890" s="61" t="s">
        <v>840</v>
      </c>
      <c r="I890" s="120">
        <v>350</v>
      </c>
      <c r="J890" s="129"/>
      <c r="K890" s="129"/>
      <c r="L890" s="122">
        <v>224020</v>
      </c>
      <c r="M890" s="123">
        <v>0.63</v>
      </c>
      <c r="N890" s="122">
        <v>141130</v>
      </c>
      <c r="O890" s="124"/>
      <c r="P890" s="125">
        <f t="shared" si="16"/>
        <v>640</v>
      </c>
      <c r="Q890" s="126" t="s">
        <v>2080</v>
      </c>
    </row>
    <row r="891" s="2" customFormat="1" ht="15.75" customHeight="1" spans="1:17">
      <c r="A891" s="115" t="s">
        <v>2091</v>
      </c>
      <c r="B891" s="115"/>
      <c r="C891" s="156"/>
      <c r="D891" s="170" t="s">
        <v>847</v>
      </c>
      <c r="E891" s="17">
        <v>10</v>
      </c>
      <c r="F891" s="14" t="s">
        <v>839</v>
      </c>
      <c r="G891" s="119">
        <v>43010</v>
      </c>
      <c r="H891" s="61" t="s">
        <v>840</v>
      </c>
      <c r="I891" s="120">
        <v>370</v>
      </c>
      <c r="J891" s="129"/>
      <c r="K891" s="129"/>
      <c r="L891" s="122">
        <v>236820</v>
      </c>
      <c r="M891" s="123">
        <v>0.89</v>
      </c>
      <c r="N891" s="122">
        <v>210770</v>
      </c>
      <c r="O891" s="124"/>
      <c r="P891" s="125">
        <f t="shared" si="16"/>
        <v>640</v>
      </c>
      <c r="Q891" s="126" t="s">
        <v>2080</v>
      </c>
    </row>
    <row r="892" s="2" customFormat="1" ht="15.75" customHeight="1" spans="1:17">
      <c r="A892" s="115" t="s">
        <v>2092</v>
      </c>
      <c r="B892" s="115"/>
      <c r="C892" s="156"/>
      <c r="D892" s="170" t="s">
        <v>847</v>
      </c>
      <c r="E892" s="17">
        <v>11</v>
      </c>
      <c r="F892" s="14" t="s">
        <v>839</v>
      </c>
      <c r="G892" s="119">
        <v>43010</v>
      </c>
      <c r="H892" s="61" t="s">
        <v>840</v>
      </c>
      <c r="I892" s="120">
        <v>370</v>
      </c>
      <c r="J892" s="129"/>
      <c r="K892" s="129"/>
      <c r="L892" s="122">
        <v>236820</v>
      </c>
      <c r="M892" s="123">
        <v>0.89</v>
      </c>
      <c r="N892" s="122">
        <v>210770</v>
      </c>
      <c r="O892" s="124"/>
      <c r="P892" s="125">
        <f t="shared" si="16"/>
        <v>640</v>
      </c>
      <c r="Q892" s="126" t="s">
        <v>2080</v>
      </c>
    </row>
    <row r="893" s="2" customFormat="1" ht="15.75" customHeight="1" spans="1:17">
      <c r="A893" s="115" t="s">
        <v>2093</v>
      </c>
      <c r="B893" s="115"/>
      <c r="C893" s="156"/>
      <c r="D893" s="170" t="s">
        <v>847</v>
      </c>
      <c r="E893" s="17">
        <v>12</v>
      </c>
      <c r="F893" s="14" t="s">
        <v>839</v>
      </c>
      <c r="G893" s="119">
        <v>43010</v>
      </c>
      <c r="H893" s="61" t="s">
        <v>840</v>
      </c>
      <c r="I893" s="120">
        <v>370</v>
      </c>
      <c r="J893" s="129"/>
      <c r="K893" s="129"/>
      <c r="L893" s="122">
        <v>236820</v>
      </c>
      <c r="M893" s="123">
        <v>0.89</v>
      </c>
      <c r="N893" s="122">
        <v>210770</v>
      </c>
      <c r="O893" s="124"/>
      <c r="P893" s="125">
        <f t="shared" si="16"/>
        <v>640</v>
      </c>
      <c r="Q893" s="126" t="s">
        <v>2080</v>
      </c>
    </row>
    <row r="894" s="2" customFormat="1" ht="15.75" customHeight="1" spans="1:17">
      <c r="A894" s="115" t="s">
        <v>2094</v>
      </c>
      <c r="B894" s="115"/>
      <c r="C894" s="156"/>
      <c r="D894" s="170" t="s">
        <v>847</v>
      </c>
      <c r="E894" s="17">
        <v>13</v>
      </c>
      <c r="F894" s="14" t="s">
        <v>839</v>
      </c>
      <c r="G894" s="119">
        <v>43010</v>
      </c>
      <c r="H894" s="61" t="s">
        <v>840</v>
      </c>
      <c r="I894" s="120">
        <v>370</v>
      </c>
      <c r="J894" s="129"/>
      <c r="K894" s="129"/>
      <c r="L894" s="122">
        <v>236820</v>
      </c>
      <c r="M894" s="123">
        <v>0.89</v>
      </c>
      <c r="N894" s="122">
        <v>210770</v>
      </c>
      <c r="O894" s="124"/>
      <c r="P894" s="125">
        <f t="shared" si="16"/>
        <v>640</v>
      </c>
      <c r="Q894" s="126" t="s">
        <v>2080</v>
      </c>
    </row>
    <row r="895" s="2" customFormat="1" ht="15.75" customHeight="1" spans="1:17">
      <c r="A895" s="115" t="s">
        <v>2095</v>
      </c>
      <c r="B895" s="115"/>
      <c r="C895" s="156"/>
      <c r="D895" s="170" t="s">
        <v>847</v>
      </c>
      <c r="E895" s="17">
        <v>14</v>
      </c>
      <c r="F895" s="14" t="s">
        <v>839</v>
      </c>
      <c r="G895" s="119">
        <v>43010</v>
      </c>
      <c r="H895" s="61" t="s">
        <v>840</v>
      </c>
      <c r="I895" s="120">
        <v>370</v>
      </c>
      <c r="J895" s="129"/>
      <c r="K895" s="129"/>
      <c r="L895" s="122">
        <v>236820</v>
      </c>
      <c r="M895" s="123">
        <v>0.89</v>
      </c>
      <c r="N895" s="122">
        <v>210770</v>
      </c>
      <c r="O895" s="124"/>
      <c r="P895" s="125">
        <f t="shared" si="16"/>
        <v>640</v>
      </c>
      <c r="Q895" s="126" t="s">
        <v>2080</v>
      </c>
    </row>
    <row r="896" s="2" customFormat="1" ht="15.75" customHeight="1" spans="1:17">
      <c r="A896" s="115" t="s">
        <v>2096</v>
      </c>
      <c r="B896" s="115"/>
      <c r="C896" s="156"/>
      <c r="D896" s="170" t="s">
        <v>847</v>
      </c>
      <c r="E896" s="17">
        <v>15</v>
      </c>
      <c r="F896" s="14" t="s">
        <v>839</v>
      </c>
      <c r="G896" s="119">
        <v>41488</v>
      </c>
      <c r="H896" s="61" t="s">
        <v>840</v>
      </c>
      <c r="I896" s="120">
        <v>420</v>
      </c>
      <c r="J896" s="129"/>
      <c r="K896" s="129"/>
      <c r="L896" s="122">
        <v>268830</v>
      </c>
      <c r="M896" s="123">
        <v>0.76</v>
      </c>
      <c r="N896" s="122">
        <v>204310</v>
      </c>
      <c r="O896" s="124"/>
      <c r="P896" s="125">
        <f t="shared" si="16"/>
        <v>640</v>
      </c>
      <c r="Q896" s="126" t="s">
        <v>2080</v>
      </c>
    </row>
    <row r="897" s="2" customFormat="1" ht="15.75" customHeight="1" spans="1:17">
      <c r="A897" s="115" t="s">
        <v>2097</v>
      </c>
      <c r="B897" s="115"/>
      <c r="C897" s="156"/>
      <c r="D897" s="170" t="s">
        <v>847</v>
      </c>
      <c r="E897" s="17">
        <v>16</v>
      </c>
      <c r="F897" s="14" t="s">
        <v>839</v>
      </c>
      <c r="G897" s="119">
        <v>43010</v>
      </c>
      <c r="H897" s="61" t="s">
        <v>840</v>
      </c>
      <c r="I897" s="120">
        <v>370</v>
      </c>
      <c r="J897" s="129"/>
      <c r="K897" s="129"/>
      <c r="L897" s="122">
        <v>236820</v>
      </c>
      <c r="M897" s="123">
        <v>0.89</v>
      </c>
      <c r="N897" s="122">
        <v>210770</v>
      </c>
      <c r="O897" s="124"/>
      <c r="P897" s="125">
        <f t="shared" si="16"/>
        <v>640</v>
      </c>
      <c r="Q897" s="126" t="s">
        <v>2080</v>
      </c>
    </row>
    <row r="898" s="2" customFormat="1" ht="15.75" customHeight="1" spans="1:17">
      <c r="A898" s="115" t="s">
        <v>2098</v>
      </c>
      <c r="B898" s="115"/>
      <c r="C898" s="156"/>
      <c r="D898" s="170" t="s">
        <v>847</v>
      </c>
      <c r="E898" s="17">
        <v>17</v>
      </c>
      <c r="F898" s="14" t="s">
        <v>839</v>
      </c>
      <c r="G898" s="119">
        <v>41488</v>
      </c>
      <c r="H898" s="61" t="s">
        <v>840</v>
      </c>
      <c r="I898" s="120">
        <v>420</v>
      </c>
      <c r="J898" s="129"/>
      <c r="K898" s="129"/>
      <c r="L898" s="122">
        <v>268830</v>
      </c>
      <c r="M898" s="123">
        <v>0.76</v>
      </c>
      <c r="N898" s="122">
        <v>204310</v>
      </c>
      <c r="O898" s="124"/>
      <c r="P898" s="125">
        <f t="shared" si="16"/>
        <v>640</v>
      </c>
      <c r="Q898" s="126" t="s">
        <v>2080</v>
      </c>
    </row>
    <row r="899" s="2" customFormat="1" ht="15.75" customHeight="1" spans="1:17">
      <c r="A899" s="115" t="s">
        <v>2099</v>
      </c>
      <c r="B899" s="115"/>
      <c r="C899" s="156"/>
      <c r="D899" s="170" t="s">
        <v>847</v>
      </c>
      <c r="E899" s="17">
        <v>18</v>
      </c>
      <c r="F899" s="14" t="s">
        <v>839</v>
      </c>
      <c r="G899" s="119">
        <v>43010</v>
      </c>
      <c r="H899" s="61" t="s">
        <v>840</v>
      </c>
      <c r="I899" s="120">
        <v>370</v>
      </c>
      <c r="J899" s="129"/>
      <c r="K899" s="129"/>
      <c r="L899" s="122">
        <v>236820</v>
      </c>
      <c r="M899" s="123">
        <v>0.89</v>
      </c>
      <c r="N899" s="122">
        <v>210770</v>
      </c>
      <c r="O899" s="124"/>
      <c r="P899" s="125">
        <f t="shared" si="16"/>
        <v>640</v>
      </c>
      <c r="Q899" s="126" t="s">
        <v>2080</v>
      </c>
    </row>
    <row r="900" s="2" customFormat="1" ht="15.75" customHeight="1" spans="1:17">
      <c r="A900" s="115" t="s">
        <v>2100</v>
      </c>
      <c r="B900" s="115"/>
      <c r="C900" s="156"/>
      <c r="D900" s="170" t="s">
        <v>847</v>
      </c>
      <c r="E900" s="17">
        <v>19</v>
      </c>
      <c r="F900" s="14" t="s">
        <v>839</v>
      </c>
      <c r="G900" s="119">
        <v>41488</v>
      </c>
      <c r="H900" s="61" t="s">
        <v>840</v>
      </c>
      <c r="I900" s="120">
        <v>420</v>
      </c>
      <c r="J900" s="129"/>
      <c r="K900" s="129"/>
      <c r="L900" s="122">
        <v>268830</v>
      </c>
      <c r="M900" s="123">
        <v>0.76</v>
      </c>
      <c r="N900" s="122">
        <v>204310</v>
      </c>
      <c r="O900" s="124"/>
      <c r="P900" s="125">
        <f t="shared" si="16"/>
        <v>640</v>
      </c>
      <c r="Q900" s="126" t="s">
        <v>2080</v>
      </c>
    </row>
    <row r="901" s="2" customFormat="1" ht="15.75" customHeight="1" spans="1:17">
      <c r="A901" s="115" t="s">
        <v>2101</v>
      </c>
      <c r="B901" s="115"/>
      <c r="C901" s="156"/>
      <c r="D901" s="170" t="s">
        <v>847</v>
      </c>
      <c r="E901" s="17">
        <v>20</v>
      </c>
      <c r="F901" s="14" t="s">
        <v>839</v>
      </c>
      <c r="G901" s="119">
        <v>43010</v>
      </c>
      <c r="H901" s="61" t="s">
        <v>840</v>
      </c>
      <c r="I901" s="120">
        <v>370</v>
      </c>
      <c r="J901" s="129"/>
      <c r="K901" s="129"/>
      <c r="L901" s="122">
        <v>236820</v>
      </c>
      <c r="M901" s="123">
        <v>0.89</v>
      </c>
      <c r="N901" s="122">
        <v>210770</v>
      </c>
      <c r="O901" s="124"/>
      <c r="P901" s="125">
        <f t="shared" si="16"/>
        <v>640</v>
      </c>
      <c r="Q901" s="126" t="s">
        <v>2080</v>
      </c>
    </row>
    <row r="902" s="2" customFormat="1" ht="15.75" customHeight="1" spans="1:17">
      <c r="A902" s="115" t="s">
        <v>2102</v>
      </c>
      <c r="B902" s="115"/>
      <c r="C902" s="156"/>
      <c r="D902" s="170" t="s">
        <v>847</v>
      </c>
      <c r="E902" s="17">
        <v>21</v>
      </c>
      <c r="F902" s="14" t="s">
        <v>839</v>
      </c>
      <c r="G902" s="119">
        <v>43010</v>
      </c>
      <c r="H902" s="61" t="s">
        <v>840</v>
      </c>
      <c r="I902" s="120">
        <v>370</v>
      </c>
      <c r="J902" s="129"/>
      <c r="K902" s="129"/>
      <c r="L902" s="122">
        <v>236820</v>
      </c>
      <c r="M902" s="123">
        <v>0.89</v>
      </c>
      <c r="N902" s="122">
        <v>210770</v>
      </c>
      <c r="O902" s="124"/>
      <c r="P902" s="125">
        <f t="shared" si="16"/>
        <v>640</v>
      </c>
      <c r="Q902" s="126" t="s">
        <v>2080</v>
      </c>
    </row>
    <row r="903" s="2" customFormat="1" ht="15.75" customHeight="1" spans="1:17">
      <c r="A903" s="115" t="s">
        <v>2103</v>
      </c>
      <c r="B903" s="115"/>
      <c r="C903" s="156"/>
      <c r="D903" s="170" t="s">
        <v>837</v>
      </c>
      <c r="E903" s="17">
        <v>1</v>
      </c>
      <c r="F903" s="14" t="s">
        <v>839</v>
      </c>
      <c r="G903" s="119">
        <v>39753</v>
      </c>
      <c r="H903" s="61" t="s">
        <v>840</v>
      </c>
      <c r="I903" s="120">
        <v>450</v>
      </c>
      <c r="J903" s="129"/>
      <c r="K903" s="129"/>
      <c r="L903" s="122">
        <v>288030</v>
      </c>
      <c r="M903" s="123">
        <v>0.63</v>
      </c>
      <c r="N903" s="122">
        <v>181460</v>
      </c>
      <c r="O903" s="124"/>
      <c r="P903" s="125">
        <f t="shared" si="16"/>
        <v>640</v>
      </c>
      <c r="Q903" s="126" t="s">
        <v>2080</v>
      </c>
    </row>
    <row r="904" s="75" customFormat="1" ht="15.75" customHeight="1" spans="1:17">
      <c r="A904" s="115" t="s">
        <v>2104</v>
      </c>
      <c r="B904" s="115"/>
      <c r="C904" s="156"/>
      <c r="D904" s="170" t="s">
        <v>837</v>
      </c>
      <c r="E904" s="17">
        <v>2</v>
      </c>
      <c r="F904" s="14" t="s">
        <v>839</v>
      </c>
      <c r="G904" s="119">
        <v>39753</v>
      </c>
      <c r="H904" s="61" t="s">
        <v>840</v>
      </c>
      <c r="I904" s="120">
        <v>450</v>
      </c>
      <c r="J904" s="129"/>
      <c r="K904" s="129"/>
      <c r="L904" s="122">
        <v>288030</v>
      </c>
      <c r="M904" s="123">
        <v>0.63</v>
      </c>
      <c r="N904" s="122">
        <v>181460</v>
      </c>
      <c r="O904" s="124"/>
      <c r="P904" s="125">
        <f t="shared" si="16"/>
        <v>640</v>
      </c>
      <c r="Q904" s="126" t="s">
        <v>2080</v>
      </c>
    </row>
    <row r="905" s="2" customFormat="1" ht="15.75" customHeight="1" spans="1:17">
      <c r="A905" s="115" t="s">
        <v>2105</v>
      </c>
      <c r="B905" s="115"/>
      <c r="C905" s="156"/>
      <c r="D905" s="170" t="s">
        <v>837</v>
      </c>
      <c r="E905" s="17">
        <v>3</v>
      </c>
      <c r="F905" s="14" t="s">
        <v>839</v>
      </c>
      <c r="G905" s="119">
        <v>39753</v>
      </c>
      <c r="H905" s="61" t="s">
        <v>840</v>
      </c>
      <c r="I905" s="120">
        <v>450</v>
      </c>
      <c r="J905" s="129"/>
      <c r="K905" s="129"/>
      <c r="L905" s="122">
        <v>288030</v>
      </c>
      <c r="M905" s="123">
        <v>0.63</v>
      </c>
      <c r="N905" s="122">
        <v>181460</v>
      </c>
      <c r="O905" s="124"/>
      <c r="P905" s="125">
        <f t="shared" si="16"/>
        <v>640</v>
      </c>
      <c r="Q905" s="126" t="s">
        <v>2080</v>
      </c>
    </row>
    <row r="906" s="2" customFormat="1" ht="15.75" customHeight="1" spans="1:17">
      <c r="A906" s="115" t="s">
        <v>2106</v>
      </c>
      <c r="B906" s="115"/>
      <c r="C906" s="156"/>
      <c r="D906" s="170" t="s">
        <v>837</v>
      </c>
      <c r="E906" s="17">
        <v>4</v>
      </c>
      <c r="F906" s="14" t="s">
        <v>839</v>
      </c>
      <c r="G906" s="119">
        <v>39753</v>
      </c>
      <c r="H906" s="61" t="s">
        <v>840</v>
      </c>
      <c r="I906" s="120">
        <v>450</v>
      </c>
      <c r="J906" s="129"/>
      <c r="K906" s="129"/>
      <c r="L906" s="122">
        <v>288030</v>
      </c>
      <c r="M906" s="123">
        <v>0.63</v>
      </c>
      <c r="N906" s="122">
        <v>181460</v>
      </c>
      <c r="O906" s="124"/>
      <c r="P906" s="125">
        <f t="shared" si="16"/>
        <v>640</v>
      </c>
      <c r="Q906" s="126" t="s">
        <v>2080</v>
      </c>
    </row>
    <row r="907" s="2" customFormat="1" ht="15.75" customHeight="1" spans="1:17">
      <c r="A907" s="115" t="s">
        <v>2107</v>
      </c>
      <c r="B907" s="115"/>
      <c r="C907" s="156"/>
      <c r="D907" s="170" t="s">
        <v>837</v>
      </c>
      <c r="E907" s="17">
        <v>5</v>
      </c>
      <c r="F907" s="14" t="s">
        <v>839</v>
      </c>
      <c r="G907" s="119">
        <v>39753</v>
      </c>
      <c r="H907" s="61" t="s">
        <v>840</v>
      </c>
      <c r="I907" s="120">
        <v>450</v>
      </c>
      <c r="J907" s="129"/>
      <c r="K907" s="129"/>
      <c r="L907" s="122">
        <v>288030</v>
      </c>
      <c r="M907" s="123">
        <v>0.63</v>
      </c>
      <c r="N907" s="122">
        <v>181460</v>
      </c>
      <c r="O907" s="124"/>
      <c r="P907" s="125">
        <f t="shared" si="16"/>
        <v>640</v>
      </c>
      <c r="Q907" s="126" t="s">
        <v>2080</v>
      </c>
    </row>
    <row r="908" s="2" customFormat="1" ht="15.75" customHeight="1" spans="1:17">
      <c r="A908" s="115" t="s">
        <v>2108</v>
      </c>
      <c r="B908" s="115"/>
      <c r="C908" s="156"/>
      <c r="D908" s="170" t="s">
        <v>837</v>
      </c>
      <c r="E908" s="17">
        <v>6</v>
      </c>
      <c r="F908" s="14" t="s">
        <v>839</v>
      </c>
      <c r="G908" s="119">
        <v>39753</v>
      </c>
      <c r="H908" s="61" t="s">
        <v>840</v>
      </c>
      <c r="I908" s="120">
        <v>450</v>
      </c>
      <c r="J908" s="129"/>
      <c r="K908" s="129"/>
      <c r="L908" s="122">
        <v>288030</v>
      </c>
      <c r="M908" s="123">
        <v>0.63</v>
      </c>
      <c r="N908" s="122">
        <v>181460</v>
      </c>
      <c r="O908" s="124"/>
      <c r="P908" s="125">
        <f t="shared" si="16"/>
        <v>640</v>
      </c>
      <c r="Q908" s="126" t="s">
        <v>2080</v>
      </c>
    </row>
    <row r="909" s="2" customFormat="1" ht="15.75" customHeight="1" spans="1:17">
      <c r="A909" s="115" t="s">
        <v>2109</v>
      </c>
      <c r="B909" s="115"/>
      <c r="C909" s="156"/>
      <c r="D909" s="170" t="s">
        <v>837</v>
      </c>
      <c r="E909" s="17">
        <v>7</v>
      </c>
      <c r="F909" s="14" t="s">
        <v>839</v>
      </c>
      <c r="G909" s="119">
        <v>39753</v>
      </c>
      <c r="H909" s="61" t="s">
        <v>840</v>
      </c>
      <c r="I909" s="120">
        <v>450</v>
      </c>
      <c r="J909" s="129"/>
      <c r="K909" s="129"/>
      <c r="L909" s="122">
        <v>288030</v>
      </c>
      <c r="M909" s="123">
        <v>0.63</v>
      </c>
      <c r="N909" s="122">
        <v>181460</v>
      </c>
      <c r="O909" s="124"/>
      <c r="P909" s="125">
        <f t="shared" si="16"/>
        <v>640</v>
      </c>
      <c r="Q909" s="126" t="s">
        <v>2080</v>
      </c>
    </row>
    <row r="910" s="2" customFormat="1" ht="15.75" customHeight="1" spans="1:17">
      <c r="A910" s="115" t="s">
        <v>2110</v>
      </c>
      <c r="B910" s="115"/>
      <c r="C910" s="156"/>
      <c r="D910" s="170" t="s">
        <v>837</v>
      </c>
      <c r="E910" s="17">
        <v>8</v>
      </c>
      <c r="F910" s="14" t="s">
        <v>839</v>
      </c>
      <c r="G910" s="119">
        <v>39753</v>
      </c>
      <c r="H910" s="61" t="s">
        <v>840</v>
      </c>
      <c r="I910" s="120">
        <v>450</v>
      </c>
      <c r="J910" s="129"/>
      <c r="K910" s="129"/>
      <c r="L910" s="122">
        <v>288030</v>
      </c>
      <c r="M910" s="123">
        <v>0.63</v>
      </c>
      <c r="N910" s="122">
        <v>181460</v>
      </c>
      <c r="O910" s="124"/>
      <c r="P910" s="125">
        <f t="shared" si="16"/>
        <v>640</v>
      </c>
      <c r="Q910" s="126" t="s">
        <v>2080</v>
      </c>
    </row>
    <row r="911" s="2" customFormat="1" ht="15.75" customHeight="1" spans="1:17">
      <c r="A911" s="115" t="s">
        <v>2111</v>
      </c>
      <c r="B911" s="115"/>
      <c r="C911" s="156"/>
      <c r="D911" s="170" t="s">
        <v>837</v>
      </c>
      <c r="E911" s="17">
        <v>9</v>
      </c>
      <c r="F911" s="14" t="s">
        <v>839</v>
      </c>
      <c r="G911" s="119">
        <v>39753</v>
      </c>
      <c r="H911" s="61" t="s">
        <v>840</v>
      </c>
      <c r="I911" s="120">
        <v>450</v>
      </c>
      <c r="J911" s="129"/>
      <c r="K911" s="129"/>
      <c r="L911" s="122">
        <v>288030</v>
      </c>
      <c r="M911" s="123">
        <v>0.63</v>
      </c>
      <c r="N911" s="122">
        <v>181460</v>
      </c>
      <c r="O911" s="124"/>
      <c r="P911" s="125">
        <f t="shared" si="16"/>
        <v>640</v>
      </c>
      <c r="Q911" s="126" t="s">
        <v>2080</v>
      </c>
    </row>
    <row r="912" s="2" customFormat="1" ht="15.75" customHeight="1" spans="1:17">
      <c r="A912" s="115" t="s">
        <v>2112</v>
      </c>
      <c r="B912" s="115"/>
      <c r="C912" s="156"/>
      <c r="D912" s="170" t="s">
        <v>837</v>
      </c>
      <c r="E912" s="17">
        <v>10</v>
      </c>
      <c r="F912" s="14" t="s">
        <v>839</v>
      </c>
      <c r="G912" s="119">
        <v>39753</v>
      </c>
      <c r="H912" s="61" t="s">
        <v>840</v>
      </c>
      <c r="I912" s="120">
        <v>450</v>
      </c>
      <c r="J912" s="129"/>
      <c r="K912" s="129"/>
      <c r="L912" s="122">
        <v>288030</v>
      </c>
      <c r="M912" s="123">
        <v>0.63</v>
      </c>
      <c r="N912" s="122">
        <v>181460</v>
      </c>
      <c r="O912" s="124"/>
      <c r="P912" s="125">
        <f t="shared" si="16"/>
        <v>640</v>
      </c>
      <c r="Q912" s="126" t="s">
        <v>2080</v>
      </c>
    </row>
    <row r="913" s="3" customFormat="1" ht="15.75" customHeight="1" spans="1:17">
      <c r="A913" s="115" t="s">
        <v>2113</v>
      </c>
      <c r="B913" s="115"/>
      <c r="C913" s="156"/>
      <c r="D913" s="170" t="s">
        <v>837</v>
      </c>
      <c r="E913" s="17">
        <v>11</v>
      </c>
      <c r="F913" s="14" t="s">
        <v>839</v>
      </c>
      <c r="G913" s="119">
        <v>39753</v>
      </c>
      <c r="H913" s="61" t="s">
        <v>840</v>
      </c>
      <c r="I913" s="120">
        <v>450</v>
      </c>
      <c r="J913" s="129"/>
      <c r="K913" s="129"/>
      <c r="L913" s="122">
        <v>288030</v>
      </c>
      <c r="M913" s="123">
        <v>0.63</v>
      </c>
      <c r="N913" s="122">
        <v>181460</v>
      </c>
      <c r="O913" s="124"/>
      <c r="P913" s="125">
        <f t="shared" si="16"/>
        <v>640</v>
      </c>
      <c r="Q913" s="126" t="s">
        <v>2080</v>
      </c>
    </row>
    <row r="914" s="3" customFormat="1" ht="15.75" customHeight="1" spans="1:17">
      <c r="A914" s="115" t="s">
        <v>2114</v>
      </c>
      <c r="B914" s="115"/>
      <c r="C914" s="156"/>
      <c r="D914" s="170" t="s">
        <v>837</v>
      </c>
      <c r="E914" s="17">
        <v>12</v>
      </c>
      <c r="F914" s="14" t="s">
        <v>839</v>
      </c>
      <c r="G914" s="119">
        <v>39753</v>
      </c>
      <c r="H914" s="61" t="s">
        <v>840</v>
      </c>
      <c r="I914" s="120">
        <v>450</v>
      </c>
      <c r="J914" s="129"/>
      <c r="K914" s="129"/>
      <c r="L914" s="122">
        <v>288030</v>
      </c>
      <c r="M914" s="123">
        <v>0.63</v>
      </c>
      <c r="N914" s="122">
        <v>181460</v>
      </c>
      <c r="O914" s="124"/>
      <c r="P914" s="125">
        <f t="shared" si="16"/>
        <v>640</v>
      </c>
      <c r="Q914" s="126" t="s">
        <v>2080</v>
      </c>
    </row>
    <row r="915" s="3" customFormat="1" ht="15.75" customHeight="1" spans="1:17">
      <c r="A915" s="115" t="s">
        <v>2115</v>
      </c>
      <c r="B915" s="115"/>
      <c r="C915" s="156"/>
      <c r="D915" s="170" t="s">
        <v>837</v>
      </c>
      <c r="E915" s="17">
        <v>13</v>
      </c>
      <c r="F915" s="14" t="s">
        <v>839</v>
      </c>
      <c r="G915" s="119">
        <v>43010</v>
      </c>
      <c r="H915" s="61" t="s">
        <v>840</v>
      </c>
      <c r="I915" s="120">
        <v>450</v>
      </c>
      <c r="J915" s="129"/>
      <c r="K915" s="129"/>
      <c r="L915" s="122">
        <v>288030</v>
      </c>
      <c r="M915" s="123">
        <v>0.89</v>
      </c>
      <c r="N915" s="122">
        <v>256350</v>
      </c>
      <c r="O915" s="124"/>
      <c r="P915" s="125">
        <f t="shared" si="16"/>
        <v>640</v>
      </c>
      <c r="Q915" s="126" t="s">
        <v>2080</v>
      </c>
    </row>
    <row r="916" s="3" customFormat="1" ht="15.75" customHeight="1" spans="1:17">
      <c r="A916" s="115" t="s">
        <v>2116</v>
      </c>
      <c r="B916" s="115"/>
      <c r="C916" s="156"/>
      <c r="D916" s="170" t="s">
        <v>837</v>
      </c>
      <c r="E916" s="17">
        <v>14</v>
      </c>
      <c r="F916" s="14" t="s">
        <v>839</v>
      </c>
      <c r="G916" s="119">
        <v>43010</v>
      </c>
      <c r="H916" s="61" t="s">
        <v>840</v>
      </c>
      <c r="I916" s="120">
        <v>450</v>
      </c>
      <c r="J916" s="129"/>
      <c r="K916" s="129"/>
      <c r="L916" s="122">
        <v>288030</v>
      </c>
      <c r="M916" s="123">
        <v>0.89</v>
      </c>
      <c r="N916" s="122">
        <v>256350</v>
      </c>
      <c r="O916" s="124"/>
      <c r="P916" s="125">
        <f t="shared" si="16"/>
        <v>640</v>
      </c>
      <c r="Q916" s="126" t="s">
        <v>2080</v>
      </c>
    </row>
    <row r="917" s="3" customFormat="1" ht="15.75" customHeight="1" spans="1:17">
      <c r="A917" s="115" t="s">
        <v>2117</v>
      </c>
      <c r="B917" s="115"/>
      <c r="C917" s="156"/>
      <c r="D917" s="170" t="s">
        <v>837</v>
      </c>
      <c r="E917" s="17">
        <v>15</v>
      </c>
      <c r="F917" s="14" t="s">
        <v>839</v>
      </c>
      <c r="G917" s="119">
        <v>43010</v>
      </c>
      <c r="H917" s="61" t="s">
        <v>840</v>
      </c>
      <c r="I917" s="120">
        <v>450</v>
      </c>
      <c r="J917" s="129"/>
      <c r="K917" s="129"/>
      <c r="L917" s="122">
        <v>288030</v>
      </c>
      <c r="M917" s="123">
        <v>0.89</v>
      </c>
      <c r="N917" s="122">
        <v>256350</v>
      </c>
      <c r="O917" s="124"/>
      <c r="P917" s="125">
        <f t="shared" si="16"/>
        <v>640</v>
      </c>
      <c r="Q917" s="126" t="s">
        <v>2080</v>
      </c>
    </row>
    <row r="918" s="3" customFormat="1" ht="15.75" customHeight="1" spans="1:17">
      <c r="A918" s="115" t="s">
        <v>2118</v>
      </c>
      <c r="B918" s="115"/>
      <c r="C918" s="156"/>
      <c r="D918" s="170" t="s">
        <v>837</v>
      </c>
      <c r="E918" s="17">
        <v>16</v>
      </c>
      <c r="F918" s="14" t="s">
        <v>839</v>
      </c>
      <c r="G918" s="119">
        <v>43010</v>
      </c>
      <c r="H918" s="61" t="s">
        <v>840</v>
      </c>
      <c r="I918" s="120">
        <v>450</v>
      </c>
      <c r="J918" s="129"/>
      <c r="K918" s="129"/>
      <c r="L918" s="122">
        <v>288030</v>
      </c>
      <c r="M918" s="123">
        <v>0.89</v>
      </c>
      <c r="N918" s="122">
        <v>256350</v>
      </c>
      <c r="O918" s="124"/>
      <c r="P918" s="125">
        <f t="shared" si="16"/>
        <v>640</v>
      </c>
      <c r="Q918" s="126" t="s">
        <v>2080</v>
      </c>
    </row>
    <row r="919" s="78" customFormat="1" ht="15.75" customHeight="1" spans="1:17">
      <c r="A919" s="115" t="s">
        <v>2119</v>
      </c>
      <c r="B919" s="115"/>
      <c r="C919" s="156"/>
      <c r="D919" s="170" t="s">
        <v>837</v>
      </c>
      <c r="E919" s="17">
        <v>17</v>
      </c>
      <c r="F919" s="14" t="s">
        <v>839</v>
      </c>
      <c r="G919" s="119">
        <v>43010</v>
      </c>
      <c r="H919" s="61" t="s">
        <v>840</v>
      </c>
      <c r="I919" s="120">
        <v>450</v>
      </c>
      <c r="J919" s="129"/>
      <c r="K919" s="129"/>
      <c r="L919" s="122">
        <v>288030</v>
      </c>
      <c r="M919" s="123">
        <v>0.89</v>
      </c>
      <c r="N919" s="122">
        <v>256350</v>
      </c>
      <c r="O919" s="124"/>
      <c r="P919" s="125">
        <f t="shared" si="16"/>
        <v>640</v>
      </c>
      <c r="Q919" s="126" t="s">
        <v>2080</v>
      </c>
    </row>
    <row r="920" s="3" customFormat="1" ht="15.75" customHeight="1" spans="1:17">
      <c r="A920" s="115" t="s">
        <v>2120</v>
      </c>
      <c r="B920" s="115"/>
      <c r="C920" s="156"/>
      <c r="D920" s="170" t="s">
        <v>837</v>
      </c>
      <c r="E920" s="17">
        <v>18</v>
      </c>
      <c r="F920" s="14" t="s">
        <v>839</v>
      </c>
      <c r="G920" s="119">
        <v>43010</v>
      </c>
      <c r="H920" s="61" t="s">
        <v>840</v>
      </c>
      <c r="I920" s="120">
        <v>450</v>
      </c>
      <c r="J920" s="129"/>
      <c r="K920" s="129"/>
      <c r="L920" s="122">
        <v>288030</v>
      </c>
      <c r="M920" s="123">
        <v>0.89</v>
      </c>
      <c r="N920" s="122">
        <v>256350</v>
      </c>
      <c r="O920" s="124"/>
      <c r="P920" s="125">
        <f t="shared" si="16"/>
        <v>640</v>
      </c>
      <c r="Q920" s="126" t="s">
        <v>2080</v>
      </c>
    </row>
    <row r="921" s="2" customFormat="1" ht="15.75" customHeight="1" spans="1:17">
      <c r="A921" s="115" t="s">
        <v>2121</v>
      </c>
      <c r="B921" s="115"/>
      <c r="C921" s="156"/>
      <c r="D921" s="170" t="s">
        <v>837</v>
      </c>
      <c r="E921" s="17">
        <v>19</v>
      </c>
      <c r="F921" s="14" t="s">
        <v>839</v>
      </c>
      <c r="G921" s="119">
        <v>43010</v>
      </c>
      <c r="H921" s="61" t="s">
        <v>840</v>
      </c>
      <c r="I921" s="120">
        <v>450</v>
      </c>
      <c r="J921" s="129"/>
      <c r="K921" s="129"/>
      <c r="L921" s="122">
        <v>288030</v>
      </c>
      <c r="M921" s="123">
        <v>0.89</v>
      </c>
      <c r="N921" s="122">
        <v>256350</v>
      </c>
      <c r="O921" s="124"/>
      <c r="P921" s="125">
        <f t="shared" si="16"/>
        <v>640</v>
      </c>
      <c r="Q921" s="126" t="s">
        <v>2080</v>
      </c>
    </row>
    <row r="922" s="2" customFormat="1" ht="15.75" customHeight="1" spans="1:17">
      <c r="A922" s="115" t="s">
        <v>2122</v>
      </c>
      <c r="B922" s="115"/>
      <c r="C922" s="156"/>
      <c r="D922" s="170" t="s">
        <v>837</v>
      </c>
      <c r="E922" s="17">
        <v>20</v>
      </c>
      <c r="F922" s="14" t="s">
        <v>839</v>
      </c>
      <c r="G922" s="119">
        <v>43010</v>
      </c>
      <c r="H922" s="61" t="s">
        <v>840</v>
      </c>
      <c r="I922" s="120">
        <v>450</v>
      </c>
      <c r="J922" s="129"/>
      <c r="K922" s="129"/>
      <c r="L922" s="122">
        <v>288030</v>
      </c>
      <c r="M922" s="123">
        <v>0.89</v>
      </c>
      <c r="N922" s="122">
        <v>256350</v>
      </c>
      <c r="O922" s="124"/>
      <c r="P922" s="125">
        <f t="shared" si="16"/>
        <v>640</v>
      </c>
      <c r="Q922" s="126" t="s">
        <v>2080</v>
      </c>
    </row>
    <row r="923" s="2" customFormat="1" ht="15.75" customHeight="1" spans="1:17">
      <c r="A923" s="115" t="s">
        <v>2123</v>
      </c>
      <c r="B923" s="115"/>
      <c r="C923" s="156"/>
      <c r="D923" s="170" t="s">
        <v>837</v>
      </c>
      <c r="E923" s="17">
        <v>21</v>
      </c>
      <c r="F923" s="14" t="s">
        <v>839</v>
      </c>
      <c r="G923" s="119">
        <v>43010</v>
      </c>
      <c r="H923" s="61" t="s">
        <v>840</v>
      </c>
      <c r="I923" s="120">
        <v>450</v>
      </c>
      <c r="J923" s="129"/>
      <c r="K923" s="129"/>
      <c r="L923" s="122">
        <v>288030</v>
      </c>
      <c r="M923" s="123">
        <v>0.89</v>
      </c>
      <c r="N923" s="122">
        <v>256350</v>
      </c>
      <c r="O923" s="124"/>
      <c r="P923" s="125">
        <f t="shared" si="16"/>
        <v>640</v>
      </c>
      <c r="Q923" s="126" t="s">
        <v>2080</v>
      </c>
    </row>
    <row r="924" s="2" customFormat="1" ht="15.75" customHeight="1" spans="1:17">
      <c r="A924" s="115" t="s">
        <v>2124</v>
      </c>
      <c r="B924" s="115"/>
      <c r="C924" s="156"/>
      <c r="D924" s="170" t="s">
        <v>837</v>
      </c>
      <c r="E924" s="17">
        <v>22</v>
      </c>
      <c r="F924" s="14" t="s">
        <v>839</v>
      </c>
      <c r="G924" s="119">
        <v>43010</v>
      </c>
      <c r="H924" s="61" t="s">
        <v>840</v>
      </c>
      <c r="I924" s="120">
        <v>450</v>
      </c>
      <c r="J924" s="129"/>
      <c r="K924" s="129"/>
      <c r="L924" s="122">
        <v>288030</v>
      </c>
      <c r="M924" s="123">
        <v>0.89</v>
      </c>
      <c r="N924" s="122">
        <v>256350</v>
      </c>
      <c r="O924" s="124"/>
      <c r="P924" s="125">
        <f t="shared" si="16"/>
        <v>640</v>
      </c>
      <c r="Q924" s="126" t="s">
        <v>2080</v>
      </c>
    </row>
    <row r="925" s="2" customFormat="1" ht="15.75" customHeight="1" spans="1:17">
      <c r="A925" s="115" t="s">
        <v>2125</v>
      </c>
      <c r="B925" s="115"/>
      <c r="C925" s="156"/>
      <c r="D925" s="170" t="s">
        <v>837</v>
      </c>
      <c r="E925" s="17">
        <v>23</v>
      </c>
      <c r="F925" s="14" t="s">
        <v>839</v>
      </c>
      <c r="G925" s="119">
        <v>43010</v>
      </c>
      <c r="H925" s="61" t="s">
        <v>840</v>
      </c>
      <c r="I925" s="120">
        <v>450</v>
      </c>
      <c r="J925" s="129"/>
      <c r="K925" s="129"/>
      <c r="L925" s="122">
        <v>288030</v>
      </c>
      <c r="M925" s="123">
        <v>0.89</v>
      </c>
      <c r="N925" s="122">
        <v>256350</v>
      </c>
      <c r="O925" s="124"/>
      <c r="P925" s="125">
        <f t="shared" si="16"/>
        <v>640</v>
      </c>
      <c r="Q925" s="126" t="s">
        <v>2080</v>
      </c>
    </row>
    <row r="926" s="2" customFormat="1" ht="15.75" customHeight="1" spans="1:17">
      <c r="A926" s="115" t="s">
        <v>2126</v>
      </c>
      <c r="B926" s="115"/>
      <c r="C926" s="156"/>
      <c r="D926" s="170" t="s">
        <v>837</v>
      </c>
      <c r="E926" s="17">
        <v>24</v>
      </c>
      <c r="F926" s="14" t="s">
        <v>839</v>
      </c>
      <c r="G926" s="119">
        <v>43010</v>
      </c>
      <c r="H926" s="61" t="s">
        <v>840</v>
      </c>
      <c r="I926" s="120">
        <v>450</v>
      </c>
      <c r="J926" s="129"/>
      <c r="K926" s="129"/>
      <c r="L926" s="122">
        <v>288030</v>
      </c>
      <c r="M926" s="123">
        <v>0.89</v>
      </c>
      <c r="N926" s="122">
        <v>256350</v>
      </c>
      <c r="O926" s="124"/>
      <c r="P926" s="125">
        <f t="shared" si="16"/>
        <v>640</v>
      </c>
      <c r="Q926" s="126" t="s">
        <v>2080</v>
      </c>
    </row>
    <row r="927" s="2" customFormat="1" ht="15.75" customHeight="1" spans="1:17">
      <c r="A927" s="115" t="s">
        <v>2127</v>
      </c>
      <c r="B927" s="115"/>
      <c r="C927" s="156"/>
      <c r="D927" s="170" t="s">
        <v>837</v>
      </c>
      <c r="E927" s="17">
        <v>25</v>
      </c>
      <c r="F927" s="14" t="s">
        <v>839</v>
      </c>
      <c r="G927" s="119">
        <v>43010</v>
      </c>
      <c r="H927" s="61" t="s">
        <v>840</v>
      </c>
      <c r="I927" s="120">
        <v>450</v>
      </c>
      <c r="J927" s="129"/>
      <c r="K927" s="129"/>
      <c r="L927" s="122">
        <v>288030</v>
      </c>
      <c r="M927" s="123">
        <v>0.89</v>
      </c>
      <c r="N927" s="122">
        <v>256350</v>
      </c>
      <c r="O927" s="124"/>
      <c r="P927" s="125">
        <f t="shared" si="16"/>
        <v>640</v>
      </c>
      <c r="Q927" s="126" t="s">
        <v>2080</v>
      </c>
    </row>
    <row r="928" s="2" customFormat="1" ht="15.75" customHeight="1" spans="1:17">
      <c r="A928" s="115" t="s">
        <v>2128</v>
      </c>
      <c r="B928" s="115"/>
      <c r="C928" s="156"/>
      <c r="D928" s="170" t="s">
        <v>837</v>
      </c>
      <c r="E928" s="17">
        <v>26</v>
      </c>
      <c r="F928" s="14" t="s">
        <v>839</v>
      </c>
      <c r="G928" s="119">
        <v>43010</v>
      </c>
      <c r="H928" s="61" t="s">
        <v>840</v>
      </c>
      <c r="I928" s="120">
        <v>450</v>
      </c>
      <c r="J928" s="129"/>
      <c r="K928" s="129"/>
      <c r="L928" s="122">
        <v>288030</v>
      </c>
      <c r="M928" s="123">
        <v>0.89</v>
      </c>
      <c r="N928" s="122">
        <v>256350</v>
      </c>
      <c r="O928" s="124"/>
      <c r="P928" s="125">
        <f t="shared" si="16"/>
        <v>640</v>
      </c>
      <c r="Q928" s="126" t="s">
        <v>2080</v>
      </c>
    </row>
    <row r="929" s="75" customFormat="1" ht="15.75" customHeight="1" spans="1:17">
      <c r="A929" s="115" t="s">
        <v>2129</v>
      </c>
      <c r="B929" s="115"/>
      <c r="C929" s="156"/>
      <c r="D929" s="170" t="s">
        <v>929</v>
      </c>
      <c r="E929" s="17">
        <v>1</v>
      </c>
      <c r="F929" s="14" t="s">
        <v>931</v>
      </c>
      <c r="G929" s="119">
        <v>39753</v>
      </c>
      <c r="H929" s="61" t="s">
        <v>840</v>
      </c>
      <c r="I929" s="120">
        <v>100</v>
      </c>
      <c r="J929" s="129"/>
      <c r="K929" s="129"/>
      <c r="L929" s="122">
        <v>80870</v>
      </c>
      <c r="M929" s="123">
        <v>0.74</v>
      </c>
      <c r="N929" s="122">
        <v>59840</v>
      </c>
      <c r="O929" s="124"/>
      <c r="P929" s="125">
        <f t="shared" si="16"/>
        <v>809</v>
      </c>
      <c r="Q929" s="126" t="s">
        <v>2080</v>
      </c>
    </row>
    <row r="930" s="2" customFormat="1" ht="15.75" customHeight="1" spans="1:17">
      <c r="A930" s="115" t="s">
        <v>2130</v>
      </c>
      <c r="B930" s="115"/>
      <c r="C930" s="156"/>
      <c r="D930" s="170" t="s">
        <v>929</v>
      </c>
      <c r="E930" s="17">
        <v>2</v>
      </c>
      <c r="F930" s="14" t="s">
        <v>931</v>
      </c>
      <c r="G930" s="119">
        <v>43196</v>
      </c>
      <c r="H930" s="61" t="s">
        <v>840</v>
      </c>
      <c r="I930" s="120">
        <v>100</v>
      </c>
      <c r="J930" s="129"/>
      <c r="K930" s="129"/>
      <c r="L930" s="122">
        <v>80870</v>
      </c>
      <c r="M930" s="123">
        <v>0.91</v>
      </c>
      <c r="N930" s="122">
        <v>73590</v>
      </c>
      <c r="O930" s="124"/>
      <c r="P930" s="125">
        <f t="shared" si="16"/>
        <v>809</v>
      </c>
      <c r="Q930" s="126" t="s">
        <v>2080</v>
      </c>
    </row>
    <row r="931" ht="15.75" customHeight="1" spans="1:17">
      <c r="A931" s="115" t="s">
        <v>2131</v>
      </c>
      <c r="B931" s="112"/>
      <c r="C931" s="156"/>
      <c r="D931" s="108" t="s">
        <v>2132</v>
      </c>
      <c r="E931" s="108"/>
      <c r="F931" s="132"/>
      <c r="G931" s="119">
        <v>42248</v>
      </c>
      <c r="H931" s="133" t="s">
        <v>941</v>
      </c>
      <c r="I931" s="134">
        <v>1</v>
      </c>
      <c r="J931" s="135">
        <v>76000</v>
      </c>
      <c r="K931" s="136">
        <v>65170.12</v>
      </c>
      <c r="L931" s="137">
        <v>93770</v>
      </c>
      <c r="M931" s="138">
        <v>0.83</v>
      </c>
      <c r="N931" s="139">
        <v>77830</v>
      </c>
      <c r="O931" s="140"/>
      <c r="P931" s="141"/>
      <c r="Q931" s="142" t="s">
        <v>2080</v>
      </c>
    </row>
    <row r="932" ht="15.75" customHeight="1" spans="1:17">
      <c r="A932" s="115" t="s">
        <v>2133</v>
      </c>
      <c r="B932" s="112"/>
      <c r="C932" s="156"/>
      <c r="D932" s="108" t="s">
        <v>2134</v>
      </c>
      <c r="E932" s="108"/>
      <c r="F932" s="132"/>
      <c r="G932" s="119">
        <v>42248</v>
      </c>
      <c r="H932" s="133" t="s">
        <v>941</v>
      </c>
      <c r="I932" s="134">
        <v>1</v>
      </c>
      <c r="J932" s="135">
        <v>9350</v>
      </c>
      <c r="K932" s="136">
        <v>8017.64</v>
      </c>
      <c r="L932" s="137">
        <v>11540</v>
      </c>
      <c r="M932" s="138">
        <v>0.83</v>
      </c>
      <c r="N932" s="139">
        <v>9580</v>
      </c>
      <c r="O932" s="140"/>
      <c r="P932" s="141"/>
      <c r="Q932" s="142" t="s">
        <v>2080</v>
      </c>
    </row>
    <row r="933" ht="15.75" customHeight="1" spans="1:17">
      <c r="A933" s="115" t="s">
        <v>2135</v>
      </c>
      <c r="B933" s="112"/>
      <c r="C933" s="156"/>
      <c r="D933" s="108" t="s">
        <v>2136</v>
      </c>
      <c r="E933" s="108"/>
      <c r="F933" s="132"/>
      <c r="G933" s="119">
        <v>41671</v>
      </c>
      <c r="H933" s="133" t="s">
        <v>941</v>
      </c>
      <c r="I933" s="134">
        <v>1</v>
      </c>
      <c r="J933" s="135">
        <v>9000</v>
      </c>
      <c r="K933" s="136">
        <v>7040.35</v>
      </c>
      <c r="L933" s="137">
        <v>11720</v>
      </c>
      <c r="M933" s="138">
        <v>0.75</v>
      </c>
      <c r="N933" s="139">
        <v>8790</v>
      </c>
      <c r="O933" s="140"/>
      <c r="P933" s="141"/>
      <c r="Q933" s="142" t="s">
        <v>2080</v>
      </c>
    </row>
    <row r="934" ht="15.75" customHeight="1" spans="1:17">
      <c r="A934" s="115" t="s">
        <v>2137</v>
      </c>
      <c r="B934" s="112"/>
      <c r="C934" s="156"/>
      <c r="D934" s="108" t="s">
        <v>2138</v>
      </c>
      <c r="E934" s="108"/>
      <c r="F934" s="132"/>
      <c r="G934" s="119">
        <v>42553</v>
      </c>
      <c r="H934" s="133" t="s">
        <v>941</v>
      </c>
      <c r="I934" s="134">
        <v>1</v>
      </c>
      <c r="J934" s="135">
        <v>23708.05</v>
      </c>
      <c r="K934" s="136">
        <v>21268.21</v>
      </c>
      <c r="L934" s="137">
        <v>29250</v>
      </c>
      <c r="M934" s="138">
        <v>0.87</v>
      </c>
      <c r="N934" s="139">
        <v>25450</v>
      </c>
      <c r="O934" s="140"/>
      <c r="P934" s="141"/>
      <c r="Q934" s="142" t="s">
        <v>2080</v>
      </c>
    </row>
    <row r="935" ht="15.75" customHeight="1" spans="1:17">
      <c r="A935" s="115" t="s">
        <v>2139</v>
      </c>
      <c r="B935" s="112"/>
      <c r="C935" s="156"/>
      <c r="D935" s="108" t="s">
        <v>945</v>
      </c>
      <c r="E935" s="108"/>
      <c r="F935" s="132"/>
      <c r="G935" s="119">
        <v>40897</v>
      </c>
      <c r="H935" s="133" t="s">
        <v>941</v>
      </c>
      <c r="I935" s="134">
        <v>1</v>
      </c>
      <c r="J935" s="135">
        <v>60353</v>
      </c>
      <c r="K935" s="136">
        <v>41002.1</v>
      </c>
      <c r="L935" s="137">
        <v>88120</v>
      </c>
      <c r="M935" s="138">
        <v>0.64</v>
      </c>
      <c r="N935" s="139">
        <v>56400</v>
      </c>
      <c r="O935" s="140"/>
      <c r="P935" s="141"/>
      <c r="Q935" s="142" t="s">
        <v>2080</v>
      </c>
    </row>
    <row r="936" ht="15.75" customHeight="1" spans="1:17">
      <c r="A936" s="115" t="s">
        <v>2140</v>
      </c>
      <c r="B936" s="112"/>
      <c r="C936" s="156"/>
      <c r="D936" s="108" t="s">
        <v>2141</v>
      </c>
      <c r="E936" s="108"/>
      <c r="F936" s="132"/>
      <c r="G936" s="119">
        <v>40897</v>
      </c>
      <c r="H936" s="133" t="s">
        <v>941</v>
      </c>
      <c r="I936" s="134">
        <v>1</v>
      </c>
      <c r="J936" s="135">
        <v>15655</v>
      </c>
      <c r="K936" s="136">
        <v>10635.43</v>
      </c>
      <c r="L936" s="137">
        <v>22860</v>
      </c>
      <c r="M936" s="138">
        <v>0.64</v>
      </c>
      <c r="N936" s="139">
        <v>14630</v>
      </c>
      <c r="O936" s="140"/>
      <c r="P936" s="141"/>
      <c r="Q936" s="142" t="s">
        <v>2080</v>
      </c>
    </row>
    <row r="937" ht="15.75" customHeight="1" spans="1:17">
      <c r="A937" s="115" t="s">
        <v>2142</v>
      </c>
      <c r="B937" s="112"/>
      <c r="C937" s="156"/>
      <c r="D937" s="108" t="s">
        <v>2143</v>
      </c>
      <c r="E937" s="108"/>
      <c r="F937" s="132"/>
      <c r="G937" s="119">
        <v>40897</v>
      </c>
      <c r="H937" s="133" t="s">
        <v>941</v>
      </c>
      <c r="I937" s="134">
        <v>1</v>
      </c>
      <c r="J937" s="135">
        <v>35789</v>
      </c>
      <c r="K937" s="136">
        <v>24314.54</v>
      </c>
      <c r="L937" s="137">
        <v>52260</v>
      </c>
      <c r="M937" s="138">
        <v>0.64</v>
      </c>
      <c r="N937" s="139">
        <v>33450</v>
      </c>
      <c r="O937" s="140"/>
      <c r="P937" s="141"/>
      <c r="Q937" s="142" t="s">
        <v>2080</v>
      </c>
    </row>
    <row r="938" ht="15.75" customHeight="1" spans="1:17">
      <c r="A938" s="115" t="s">
        <v>2144</v>
      </c>
      <c r="B938" s="112"/>
      <c r="C938" s="156"/>
      <c r="D938" s="108" t="s">
        <v>2145</v>
      </c>
      <c r="E938" s="108"/>
      <c r="F938" s="132"/>
      <c r="G938" s="119">
        <v>40897</v>
      </c>
      <c r="H938" s="133" t="s">
        <v>941</v>
      </c>
      <c r="I938" s="134">
        <v>1</v>
      </c>
      <c r="J938" s="135">
        <v>1143</v>
      </c>
      <c r="K938" s="136">
        <v>776.88</v>
      </c>
      <c r="L938" s="137">
        <v>1670</v>
      </c>
      <c r="M938" s="138">
        <v>0.64</v>
      </c>
      <c r="N938" s="139">
        <v>1070</v>
      </c>
      <c r="O938" s="140"/>
      <c r="P938" s="141"/>
      <c r="Q938" s="143" t="s">
        <v>2080</v>
      </c>
    </row>
    <row r="939" ht="15.75" customHeight="1" spans="1:17">
      <c r="A939" s="115" t="s">
        <v>2146</v>
      </c>
      <c r="B939" s="112"/>
      <c r="C939" s="156"/>
      <c r="D939" s="108" t="s">
        <v>2147</v>
      </c>
      <c r="E939" s="108"/>
      <c r="F939" s="132"/>
      <c r="G939" s="119">
        <v>40897</v>
      </c>
      <c r="H939" s="133" t="s">
        <v>941</v>
      </c>
      <c r="I939" s="134">
        <v>1</v>
      </c>
      <c r="J939" s="135">
        <v>4067.4</v>
      </c>
      <c r="K939" s="136">
        <v>2763.3</v>
      </c>
      <c r="L939" s="137">
        <v>5940</v>
      </c>
      <c r="M939" s="138">
        <v>0.52</v>
      </c>
      <c r="N939" s="139">
        <v>3090</v>
      </c>
      <c r="O939" s="140"/>
      <c r="P939" s="141"/>
      <c r="Q939" s="142" t="s">
        <v>2080</v>
      </c>
    </row>
    <row r="940" ht="15.75" customHeight="1" spans="1:17">
      <c r="A940" s="115" t="s">
        <v>2148</v>
      </c>
      <c r="B940" s="112"/>
      <c r="C940" s="156"/>
      <c r="D940" s="108" t="s">
        <v>945</v>
      </c>
      <c r="E940" s="108"/>
      <c r="F940" s="132"/>
      <c r="G940" s="119">
        <v>41275</v>
      </c>
      <c r="H940" s="133" t="s">
        <v>941</v>
      </c>
      <c r="I940" s="134">
        <v>1</v>
      </c>
      <c r="J940" s="135">
        <v>38210</v>
      </c>
      <c r="K940" s="136">
        <v>27925</v>
      </c>
      <c r="L940" s="137">
        <v>51900</v>
      </c>
      <c r="M940" s="138">
        <v>0.69</v>
      </c>
      <c r="N940" s="139">
        <v>35810</v>
      </c>
      <c r="O940" s="140"/>
      <c r="P940" s="141"/>
      <c r="Q940" s="142" t="s">
        <v>2080</v>
      </c>
    </row>
    <row r="941" ht="15.75" customHeight="1" spans="1:17">
      <c r="A941" s="115" t="s">
        <v>2149</v>
      </c>
      <c r="B941" s="112"/>
      <c r="C941" s="156"/>
      <c r="D941" s="108" t="s">
        <v>2150</v>
      </c>
      <c r="E941" s="108"/>
      <c r="F941" s="132"/>
      <c r="G941" s="119">
        <v>41306</v>
      </c>
      <c r="H941" s="133" t="s">
        <v>941</v>
      </c>
      <c r="I941" s="134">
        <v>1</v>
      </c>
      <c r="J941" s="135">
        <v>180800</v>
      </c>
      <c r="K941" s="136">
        <v>132850.11</v>
      </c>
      <c r="L941" s="137">
        <v>245580</v>
      </c>
      <c r="M941" s="138">
        <v>0.7</v>
      </c>
      <c r="N941" s="139">
        <v>171910</v>
      </c>
      <c r="O941" s="140"/>
      <c r="P941" s="141"/>
      <c r="Q941" s="142" t="s">
        <v>2080</v>
      </c>
    </row>
    <row r="942" ht="15.75" customHeight="1" spans="1:17">
      <c r="A942" s="115" t="s">
        <v>2151</v>
      </c>
      <c r="B942" s="112"/>
      <c r="C942" s="156"/>
      <c r="D942" s="108" t="s">
        <v>945</v>
      </c>
      <c r="E942" s="108"/>
      <c r="F942" s="132"/>
      <c r="G942" s="119">
        <v>41023</v>
      </c>
      <c r="H942" s="133" t="s">
        <v>941</v>
      </c>
      <c r="I942" s="134">
        <v>1</v>
      </c>
      <c r="J942" s="135">
        <v>53647</v>
      </c>
      <c r="K942" s="136">
        <v>37296.05</v>
      </c>
      <c r="L942" s="137">
        <v>74690</v>
      </c>
      <c r="M942" s="138">
        <v>0.65</v>
      </c>
      <c r="N942" s="139">
        <v>48550</v>
      </c>
      <c r="O942" s="140"/>
      <c r="P942" s="141"/>
      <c r="Q942" s="142" t="s">
        <v>2080</v>
      </c>
    </row>
    <row r="943" ht="15.75" customHeight="1" spans="1:17">
      <c r="A943" s="115" t="s">
        <v>2152</v>
      </c>
      <c r="B943" s="112"/>
      <c r="C943" s="156"/>
      <c r="D943" s="108" t="s">
        <v>945</v>
      </c>
      <c r="E943" s="108"/>
      <c r="F943" s="132"/>
      <c r="G943" s="119">
        <v>42246</v>
      </c>
      <c r="H943" s="133" t="s">
        <v>941</v>
      </c>
      <c r="I943" s="134">
        <v>1</v>
      </c>
      <c r="J943" s="135">
        <v>38000</v>
      </c>
      <c r="K943" s="136">
        <v>32434.46</v>
      </c>
      <c r="L943" s="137">
        <v>46880</v>
      </c>
      <c r="M943" s="138">
        <v>0.82</v>
      </c>
      <c r="N943" s="139">
        <v>38440</v>
      </c>
      <c r="O943" s="140"/>
      <c r="P943" s="141"/>
      <c r="Q943" s="142" t="s">
        <v>2080</v>
      </c>
    </row>
    <row r="944" ht="15.75" customHeight="1" spans="1:17">
      <c r="A944" s="115" t="s">
        <v>2153</v>
      </c>
      <c r="B944" s="112"/>
      <c r="C944" s="156"/>
      <c r="D944" s="108" t="s">
        <v>945</v>
      </c>
      <c r="E944" s="108"/>
      <c r="F944" s="132"/>
      <c r="G944" s="119">
        <v>42246</v>
      </c>
      <c r="H944" s="133" t="s">
        <v>941</v>
      </c>
      <c r="I944" s="134">
        <v>1</v>
      </c>
      <c r="J944" s="135">
        <v>38000</v>
      </c>
      <c r="K944" s="136">
        <v>32434.46</v>
      </c>
      <c r="L944" s="137">
        <v>46880</v>
      </c>
      <c r="M944" s="138">
        <v>0.82</v>
      </c>
      <c r="N944" s="139">
        <v>38440</v>
      </c>
      <c r="O944" s="140"/>
      <c r="P944" s="141"/>
      <c r="Q944" s="142" t="s">
        <v>2080</v>
      </c>
    </row>
    <row r="945" ht="15.75" customHeight="1" spans="1:17">
      <c r="A945" s="115" t="s">
        <v>2154</v>
      </c>
      <c r="B945" s="112"/>
      <c r="C945" s="156"/>
      <c r="D945" s="108" t="s">
        <v>2141</v>
      </c>
      <c r="E945" s="108"/>
      <c r="F945" s="132"/>
      <c r="G945" s="119">
        <v>41023</v>
      </c>
      <c r="H945" s="133" t="s">
        <v>941</v>
      </c>
      <c r="I945" s="134">
        <v>1</v>
      </c>
      <c r="J945" s="135">
        <v>13915</v>
      </c>
      <c r="K945" s="136">
        <v>9673.84</v>
      </c>
      <c r="L945" s="137">
        <v>19370</v>
      </c>
      <c r="M945" s="138">
        <v>0.65</v>
      </c>
      <c r="N945" s="139">
        <v>12590</v>
      </c>
      <c r="O945" s="140"/>
      <c r="P945" s="141"/>
      <c r="Q945" s="142" t="s">
        <v>2080</v>
      </c>
    </row>
    <row r="946" ht="15.75" customHeight="1" spans="1:17">
      <c r="A946" s="115" t="s">
        <v>2155</v>
      </c>
      <c r="B946" s="112"/>
      <c r="C946" s="156"/>
      <c r="D946" s="108" t="s">
        <v>2143</v>
      </c>
      <c r="E946" s="108"/>
      <c r="F946" s="132"/>
      <c r="G946" s="119">
        <v>41023</v>
      </c>
      <c r="H946" s="133" t="s">
        <v>941</v>
      </c>
      <c r="I946" s="134">
        <v>1</v>
      </c>
      <c r="J946" s="135">
        <v>31811</v>
      </c>
      <c r="K946" s="136">
        <v>22115.16</v>
      </c>
      <c r="L946" s="137">
        <v>44290</v>
      </c>
      <c r="M946" s="138">
        <v>0.65</v>
      </c>
      <c r="N946" s="139">
        <v>28790</v>
      </c>
      <c r="O946" s="140"/>
      <c r="P946" s="141"/>
      <c r="Q946" s="142" t="s">
        <v>2080</v>
      </c>
    </row>
    <row r="947" ht="15.75" customHeight="1" spans="1:17">
      <c r="A947" s="115" t="s">
        <v>2156</v>
      </c>
      <c r="B947" s="112"/>
      <c r="C947" s="156"/>
      <c r="D947" s="108" t="s">
        <v>2145</v>
      </c>
      <c r="E947" s="108"/>
      <c r="F947" s="132"/>
      <c r="G947" s="119">
        <v>41023</v>
      </c>
      <c r="H947" s="133" t="s">
        <v>941</v>
      </c>
      <c r="I947" s="134">
        <v>1</v>
      </c>
      <c r="J947" s="135">
        <v>1016</v>
      </c>
      <c r="K947" s="136">
        <v>706.46</v>
      </c>
      <c r="L947" s="137">
        <v>1420</v>
      </c>
      <c r="M947" s="138">
        <v>0.65</v>
      </c>
      <c r="N947" s="139">
        <v>920</v>
      </c>
      <c r="O947" s="140"/>
      <c r="P947" s="141"/>
      <c r="Q947" s="142" t="s">
        <v>2080</v>
      </c>
    </row>
    <row r="948" ht="15.75" customHeight="1" spans="1:17">
      <c r="A948" s="115" t="s">
        <v>2157</v>
      </c>
      <c r="B948" s="112"/>
      <c r="C948" s="156"/>
      <c r="D948" s="108" t="s">
        <v>2147</v>
      </c>
      <c r="E948" s="108"/>
      <c r="F948" s="132"/>
      <c r="G948" s="119">
        <v>41023</v>
      </c>
      <c r="H948" s="133" t="s">
        <v>941</v>
      </c>
      <c r="I948" s="134">
        <v>1</v>
      </c>
      <c r="J948" s="135">
        <v>3614</v>
      </c>
      <c r="K948" s="136">
        <v>2512.13</v>
      </c>
      <c r="L948" s="137">
        <v>5030</v>
      </c>
      <c r="M948" s="138">
        <v>0.54</v>
      </c>
      <c r="N948" s="139">
        <v>2720</v>
      </c>
      <c r="O948" s="140"/>
      <c r="P948" s="141"/>
      <c r="Q948" s="142" t="s">
        <v>2080</v>
      </c>
    </row>
    <row r="949" ht="15.75" customHeight="1" spans="1:17">
      <c r="A949" s="115" t="s">
        <v>2158</v>
      </c>
      <c r="B949" s="112"/>
      <c r="C949" s="156"/>
      <c r="D949" s="108" t="s">
        <v>2159</v>
      </c>
      <c r="E949" s="108"/>
      <c r="F949" s="132"/>
      <c r="G949" s="119">
        <v>41244</v>
      </c>
      <c r="H949" s="133" t="s">
        <v>941</v>
      </c>
      <c r="I949" s="134">
        <v>1</v>
      </c>
      <c r="J949" s="135">
        <v>13065</v>
      </c>
      <c r="K949" s="136">
        <v>9496.32</v>
      </c>
      <c r="L949" s="137">
        <v>18190</v>
      </c>
      <c r="M949" s="138">
        <v>0.58</v>
      </c>
      <c r="N949" s="139">
        <v>10550</v>
      </c>
      <c r="O949" s="140"/>
      <c r="P949" s="141"/>
      <c r="Q949" s="142" t="s">
        <v>2080</v>
      </c>
    </row>
    <row r="950" ht="15.75" customHeight="1" spans="1:17">
      <c r="A950" s="115" t="s">
        <v>2160</v>
      </c>
      <c r="B950" s="112"/>
      <c r="C950" s="156"/>
      <c r="D950" s="108" t="s">
        <v>2150</v>
      </c>
      <c r="E950" s="108"/>
      <c r="F950" s="132"/>
      <c r="G950" s="119">
        <v>41244</v>
      </c>
      <c r="H950" s="133" t="s">
        <v>941</v>
      </c>
      <c r="I950" s="134">
        <v>1</v>
      </c>
      <c r="J950" s="135">
        <v>90600</v>
      </c>
      <c r="K950" s="136">
        <v>65854.53</v>
      </c>
      <c r="L950" s="137">
        <v>126140</v>
      </c>
      <c r="M950" s="138">
        <v>0.79</v>
      </c>
      <c r="N950" s="139">
        <v>99650</v>
      </c>
      <c r="O950" s="140"/>
      <c r="P950" s="141"/>
      <c r="Q950" s="142" t="s">
        <v>2080</v>
      </c>
    </row>
    <row r="951" ht="15.75" customHeight="1" spans="1:17">
      <c r="A951" s="115" t="s">
        <v>2161</v>
      </c>
      <c r="B951" s="112"/>
      <c r="C951" s="156"/>
      <c r="D951" s="108" t="s">
        <v>2162</v>
      </c>
      <c r="E951" s="108"/>
      <c r="F951" s="132"/>
      <c r="G951" s="119">
        <v>41671</v>
      </c>
      <c r="H951" s="133" t="s">
        <v>941</v>
      </c>
      <c r="I951" s="134">
        <v>1</v>
      </c>
      <c r="J951" s="135">
        <v>460077</v>
      </c>
      <c r="K951" s="136">
        <v>359914.3</v>
      </c>
      <c r="L951" s="137">
        <v>598880</v>
      </c>
      <c r="M951" s="138">
        <v>0.83</v>
      </c>
      <c r="N951" s="139">
        <v>497070</v>
      </c>
      <c r="O951" s="140"/>
      <c r="P951" s="141"/>
      <c r="Q951" s="142" t="s">
        <v>2080</v>
      </c>
    </row>
    <row r="952" ht="15.75" customHeight="1" spans="1:17">
      <c r="A952" s="115" t="s">
        <v>2163</v>
      </c>
      <c r="B952" s="112"/>
      <c r="C952" s="156"/>
      <c r="D952" s="108" t="s">
        <v>1270</v>
      </c>
      <c r="E952" s="108"/>
      <c r="F952" s="132"/>
      <c r="G952" s="119">
        <v>41487</v>
      </c>
      <c r="H952" s="133" t="s">
        <v>941</v>
      </c>
      <c r="I952" s="134">
        <v>1</v>
      </c>
      <c r="J952" s="135">
        <v>93000</v>
      </c>
      <c r="K952" s="136">
        <v>70544.07</v>
      </c>
      <c r="L952" s="137">
        <v>126320</v>
      </c>
      <c r="M952" s="138">
        <v>0.72</v>
      </c>
      <c r="N952" s="139">
        <v>90950</v>
      </c>
      <c r="O952" s="140"/>
      <c r="P952" s="141"/>
      <c r="Q952" s="142" t="s">
        <v>2080</v>
      </c>
    </row>
    <row r="953" ht="15.75" customHeight="1" spans="1:17">
      <c r="A953" s="115" t="s">
        <v>2164</v>
      </c>
      <c r="B953" s="112"/>
      <c r="C953" s="156"/>
      <c r="D953" s="108" t="s">
        <v>2165</v>
      </c>
      <c r="E953" s="108"/>
      <c r="F953" s="132"/>
      <c r="G953" s="119">
        <v>41821</v>
      </c>
      <c r="H953" s="133" t="s">
        <v>941</v>
      </c>
      <c r="I953" s="134">
        <v>1</v>
      </c>
      <c r="J953" s="135">
        <v>100777.91</v>
      </c>
      <c r="K953" s="136">
        <v>80832.41</v>
      </c>
      <c r="L953" s="137">
        <v>131180</v>
      </c>
      <c r="M953" s="138">
        <v>0.69</v>
      </c>
      <c r="N953" s="139">
        <v>90510</v>
      </c>
      <c r="O953" s="140"/>
      <c r="P953" s="141"/>
      <c r="Q953" s="142" t="s">
        <v>2080</v>
      </c>
    </row>
    <row r="954" ht="15.75" customHeight="1" spans="1:17">
      <c r="A954" s="115" t="s">
        <v>2166</v>
      </c>
      <c r="B954" s="112"/>
      <c r="C954" s="156"/>
      <c r="D954" s="108" t="s">
        <v>945</v>
      </c>
      <c r="E954" s="108"/>
      <c r="F954" s="132"/>
      <c r="G954" s="119">
        <v>41913</v>
      </c>
      <c r="H954" s="133" t="s">
        <v>941</v>
      </c>
      <c r="I954" s="134">
        <v>1</v>
      </c>
      <c r="J954" s="135">
        <v>38000</v>
      </c>
      <c r="K954" s="136">
        <v>30930.26</v>
      </c>
      <c r="L954" s="137">
        <v>49460</v>
      </c>
      <c r="M954" s="138">
        <v>0.78</v>
      </c>
      <c r="N954" s="139">
        <v>38580</v>
      </c>
      <c r="O954" s="140"/>
      <c r="P954" s="141"/>
      <c r="Q954" s="142" t="s">
        <v>2080</v>
      </c>
    </row>
    <row r="955" ht="15.75" customHeight="1" spans="1:17">
      <c r="A955" s="115" t="s">
        <v>2167</v>
      </c>
      <c r="B955" s="112"/>
      <c r="C955" s="156"/>
      <c r="D955" s="108" t="s">
        <v>949</v>
      </c>
      <c r="E955" s="108"/>
      <c r="F955" s="132"/>
      <c r="G955" s="119">
        <v>41904</v>
      </c>
      <c r="H955" s="133" t="s">
        <v>941</v>
      </c>
      <c r="I955" s="134">
        <v>1</v>
      </c>
      <c r="J955" s="135">
        <v>30000</v>
      </c>
      <c r="K955" s="136">
        <v>24300</v>
      </c>
      <c r="L955" s="137">
        <v>39050</v>
      </c>
      <c r="M955" s="138">
        <v>0.78</v>
      </c>
      <c r="N955" s="139">
        <v>30460</v>
      </c>
      <c r="O955" s="140"/>
      <c r="P955" s="141"/>
      <c r="Q955" s="143" t="s">
        <v>2080</v>
      </c>
    </row>
    <row r="956" ht="15.75" customHeight="1" spans="1:17">
      <c r="A956" s="115" t="s">
        <v>2168</v>
      </c>
      <c r="B956" s="112"/>
      <c r="C956" s="156"/>
      <c r="D956" s="108" t="s">
        <v>2169</v>
      </c>
      <c r="E956" s="108"/>
      <c r="F956" s="132"/>
      <c r="G956" s="119">
        <v>42553</v>
      </c>
      <c r="H956" s="133" t="s">
        <v>941</v>
      </c>
      <c r="I956" s="134">
        <v>1</v>
      </c>
      <c r="J956" s="135">
        <v>26609.6</v>
      </c>
      <c r="K956" s="136">
        <v>23871.02</v>
      </c>
      <c r="L956" s="137">
        <v>32830</v>
      </c>
      <c r="M956" s="138">
        <v>0.87</v>
      </c>
      <c r="N956" s="139">
        <v>28560</v>
      </c>
      <c r="O956" s="140"/>
      <c r="P956" s="141"/>
      <c r="Q956" s="142" t="s">
        <v>2080</v>
      </c>
    </row>
    <row r="957" ht="15.75" customHeight="1" spans="1:17">
      <c r="A957" s="115" t="s">
        <v>2170</v>
      </c>
      <c r="B957" s="112"/>
      <c r="C957" s="156"/>
      <c r="D957" s="108" t="s">
        <v>2171</v>
      </c>
      <c r="E957" s="108"/>
      <c r="F957" s="132"/>
      <c r="G957" s="119">
        <v>42553</v>
      </c>
      <c r="H957" s="133" t="s">
        <v>941</v>
      </c>
      <c r="I957" s="134">
        <v>1</v>
      </c>
      <c r="J957" s="135">
        <v>26853.41</v>
      </c>
      <c r="K957" s="136">
        <v>24089.87</v>
      </c>
      <c r="L957" s="137">
        <v>33130</v>
      </c>
      <c r="M957" s="138">
        <v>0.87</v>
      </c>
      <c r="N957" s="139">
        <v>28820</v>
      </c>
      <c r="O957" s="140"/>
      <c r="P957" s="141"/>
      <c r="Q957" s="142" t="s">
        <v>2080</v>
      </c>
    </row>
    <row r="958" ht="15.75" customHeight="1" spans="1:17">
      <c r="A958" s="115" t="s">
        <v>2172</v>
      </c>
      <c r="B958" s="112"/>
      <c r="C958" s="156"/>
      <c r="D958" s="108" t="s">
        <v>2173</v>
      </c>
      <c r="E958" s="108"/>
      <c r="F958" s="132"/>
      <c r="G958" s="119">
        <v>42668</v>
      </c>
      <c r="H958" s="133" t="s">
        <v>941</v>
      </c>
      <c r="I958" s="134">
        <v>1</v>
      </c>
      <c r="J958" s="135">
        <v>40000</v>
      </c>
      <c r="K958" s="136">
        <v>36358.41</v>
      </c>
      <c r="L958" s="137">
        <v>49350</v>
      </c>
      <c r="M958" s="138">
        <v>0.92</v>
      </c>
      <c r="N958" s="139">
        <v>45400</v>
      </c>
      <c r="O958" s="140"/>
      <c r="P958" s="141"/>
      <c r="Q958" s="142" t="s">
        <v>2080</v>
      </c>
    </row>
    <row r="959" ht="15.75" customHeight="1" spans="1:17">
      <c r="A959" s="115" t="s">
        <v>2174</v>
      </c>
      <c r="B959" s="112"/>
      <c r="C959" s="156"/>
      <c r="D959" s="108" t="s">
        <v>2175</v>
      </c>
      <c r="E959" s="108"/>
      <c r="F959" s="132"/>
      <c r="G959" s="119">
        <v>42755</v>
      </c>
      <c r="H959" s="133" t="s">
        <v>941</v>
      </c>
      <c r="I959" s="134">
        <v>1</v>
      </c>
      <c r="J959" s="135">
        <v>32020</v>
      </c>
      <c r="K959" s="136">
        <v>29485</v>
      </c>
      <c r="L959" s="137">
        <v>38420</v>
      </c>
      <c r="M959" s="138">
        <v>0.86</v>
      </c>
      <c r="N959" s="139">
        <v>33040</v>
      </c>
      <c r="O959" s="140"/>
      <c r="P959" s="141"/>
      <c r="Q959" s="142" t="s">
        <v>2080</v>
      </c>
    </row>
    <row r="960" ht="15.75" customHeight="1" spans="1:17">
      <c r="A960" s="115" t="s">
        <v>2176</v>
      </c>
      <c r="B960" s="112"/>
      <c r="C960" s="156"/>
      <c r="D960" s="108" t="s">
        <v>2177</v>
      </c>
      <c r="E960" s="108"/>
      <c r="F960" s="132"/>
      <c r="G960" s="119">
        <v>42755</v>
      </c>
      <c r="H960" s="133" t="s">
        <v>941</v>
      </c>
      <c r="I960" s="134">
        <v>1</v>
      </c>
      <c r="J960" s="135">
        <v>46129.7</v>
      </c>
      <c r="K960" s="136">
        <v>42477.7</v>
      </c>
      <c r="L960" s="137">
        <v>55350</v>
      </c>
      <c r="M960" s="138">
        <v>0.86</v>
      </c>
      <c r="N960" s="139">
        <v>47600</v>
      </c>
      <c r="O960" s="140"/>
      <c r="P960" s="141"/>
      <c r="Q960" s="142" t="s">
        <v>2080</v>
      </c>
    </row>
    <row r="961" ht="15.75" customHeight="1" spans="1:17">
      <c r="A961" s="115" t="s">
        <v>2178</v>
      </c>
      <c r="B961" s="112"/>
      <c r="C961" s="156"/>
      <c r="D961" s="108" t="s">
        <v>2179</v>
      </c>
      <c r="E961" s="108"/>
      <c r="F961" s="132"/>
      <c r="G961" s="119">
        <v>42755</v>
      </c>
      <c r="H961" s="133" t="s">
        <v>941</v>
      </c>
      <c r="I961" s="134">
        <v>1</v>
      </c>
      <c r="J961" s="135">
        <v>65651.08</v>
      </c>
      <c r="K961" s="136">
        <v>60453.68</v>
      </c>
      <c r="L961" s="137">
        <v>78770</v>
      </c>
      <c r="M961" s="138">
        <v>0.86</v>
      </c>
      <c r="N961" s="139">
        <v>67740</v>
      </c>
      <c r="O961" s="140"/>
      <c r="P961" s="141"/>
      <c r="Q961" s="142" t="s">
        <v>2080</v>
      </c>
    </row>
    <row r="962" ht="15.75" customHeight="1" spans="1:17">
      <c r="A962" s="115" t="s">
        <v>2180</v>
      </c>
      <c r="B962" s="112"/>
      <c r="C962" s="156"/>
      <c r="D962" s="108" t="s">
        <v>1278</v>
      </c>
      <c r="E962" s="108"/>
      <c r="F962" s="132"/>
      <c r="G962" s="119">
        <v>41672</v>
      </c>
      <c r="H962" s="133" t="s">
        <v>941</v>
      </c>
      <c r="I962" s="134">
        <v>1</v>
      </c>
      <c r="J962" s="135">
        <v>43914</v>
      </c>
      <c r="K962" s="136">
        <v>34353.35</v>
      </c>
      <c r="L962" s="137">
        <v>57160</v>
      </c>
      <c r="M962" s="138">
        <v>0.75</v>
      </c>
      <c r="N962" s="139">
        <v>42870</v>
      </c>
      <c r="O962" s="140"/>
      <c r="P962" s="141"/>
      <c r="Q962" s="142" t="s">
        <v>2080</v>
      </c>
    </row>
    <row r="963" ht="15.75" customHeight="1" spans="1:17">
      <c r="A963" s="115" t="s">
        <v>2181</v>
      </c>
      <c r="B963" s="112"/>
      <c r="C963" s="156"/>
      <c r="D963" s="108" t="s">
        <v>2182</v>
      </c>
      <c r="E963" s="108"/>
      <c r="F963" s="132"/>
      <c r="G963" s="119">
        <v>41760</v>
      </c>
      <c r="H963" s="133" t="s">
        <v>941</v>
      </c>
      <c r="I963" s="134">
        <v>1</v>
      </c>
      <c r="J963" s="135">
        <v>65000</v>
      </c>
      <c r="K963" s="136">
        <v>51620.92</v>
      </c>
      <c r="L963" s="137">
        <v>84610</v>
      </c>
      <c r="M963" s="138">
        <v>0.76</v>
      </c>
      <c r="N963" s="139">
        <v>64300</v>
      </c>
      <c r="O963" s="140"/>
      <c r="P963" s="141"/>
      <c r="Q963" s="142" t="s">
        <v>2080</v>
      </c>
    </row>
    <row r="964" ht="15.75" customHeight="1" spans="1:17">
      <c r="A964" s="115" t="s">
        <v>2183</v>
      </c>
      <c r="B964" s="112"/>
      <c r="C964" s="156"/>
      <c r="D964" s="108" t="s">
        <v>2184</v>
      </c>
      <c r="E964" s="108"/>
      <c r="F964" s="132"/>
      <c r="G964" s="119">
        <v>41760</v>
      </c>
      <c r="H964" s="133" t="s">
        <v>941</v>
      </c>
      <c r="I964" s="134">
        <v>1</v>
      </c>
      <c r="J964" s="135">
        <v>64349.86</v>
      </c>
      <c r="K964" s="136">
        <v>51104.42</v>
      </c>
      <c r="L964" s="137">
        <v>83760</v>
      </c>
      <c r="M964" s="138">
        <v>0.76</v>
      </c>
      <c r="N964" s="139">
        <v>63660</v>
      </c>
      <c r="O964" s="140"/>
      <c r="P964" s="141"/>
      <c r="Q964" s="142" t="s">
        <v>2080</v>
      </c>
    </row>
    <row r="965" ht="15.75" customHeight="1" spans="1:17">
      <c r="A965" s="115" t="s">
        <v>2185</v>
      </c>
      <c r="B965" s="112"/>
      <c r="C965" s="156"/>
      <c r="D965" s="108" t="s">
        <v>2186</v>
      </c>
      <c r="E965" s="108"/>
      <c r="F965" s="132"/>
      <c r="G965" s="119">
        <v>42370</v>
      </c>
      <c r="H965" s="133" t="s">
        <v>941</v>
      </c>
      <c r="I965" s="134">
        <v>1</v>
      </c>
      <c r="J965" s="135">
        <v>10500</v>
      </c>
      <c r="K965" s="136">
        <v>9170.08</v>
      </c>
      <c r="L965" s="137">
        <v>12960</v>
      </c>
      <c r="M965" s="138">
        <v>0.84</v>
      </c>
      <c r="N965" s="139">
        <v>10890</v>
      </c>
      <c r="O965" s="140"/>
      <c r="P965" s="141"/>
      <c r="Q965" s="142" t="s">
        <v>2080</v>
      </c>
    </row>
    <row r="966" ht="15.75" customHeight="1" spans="1:17">
      <c r="A966" s="115" t="s">
        <v>2187</v>
      </c>
      <c r="B966" s="112"/>
      <c r="C966" s="156"/>
      <c r="D966" s="108" t="s">
        <v>2188</v>
      </c>
      <c r="E966" s="108"/>
      <c r="F966" s="132"/>
      <c r="G966" s="119">
        <v>42473</v>
      </c>
      <c r="H966" s="133" t="s">
        <v>941</v>
      </c>
      <c r="I966" s="134">
        <v>1</v>
      </c>
      <c r="J966" s="135">
        <v>20000</v>
      </c>
      <c r="K966" s="136">
        <v>17704.07</v>
      </c>
      <c r="L966" s="137">
        <v>24680</v>
      </c>
      <c r="M966" s="138">
        <v>0.85</v>
      </c>
      <c r="N966" s="139">
        <v>20980</v>
      </c>
      <c r="O966" s="140"/>
      <c r="P966" s="141"/>
      <c r="Q966" s="142" t="s">
        <v>2080</v>
      </c>
    </row>
    <row r="967" ht="15.75" customHeight="1" spans="1:17">
      <c r="A967" s="115" t="s">
        <v>2189</v>
      </c>
      <c r="B967" s="112"/>
      <c r="C967" s="156"/>
      <c r="D967" s="108" t="s">
        <v>2190</v>
      </c>
      <c r="E967" s="108"/>
      <c r="F967" s="132"/>
      <c r="G967" s="119">
        <v>42491</v>
      </c>
      <c r="H967" s="133" t="s">
        <v>941</v>
      </c>
      <c r="I967" s="134">
        <v>1</v>
      </c>
      <c r="J967" s="135">
        <v>8007</v>
      </c>
      <c r="K967" s="136">
        <v>7119.68</v>
      </c>
      <c r="L967" s="137">
        <v>9880</v>
      </c>
      <c r="M967" s="138">
        <v>0.86</v>
      </c>
      <c r="N967" s="139">
        <v>8500</v>
      </c>
      <c r="O967" s="140"/>
      <c r="P967" s="141"/>
      <c r="Q967" s="142" t="s">
        <v>2080</v>
      </c>
    </row>
    <row r="968" ht="15.75" customHeight="1" spans="1:17">
      <c r="A968" s="115" t="s">
        <v>2191</v>
      </c>
      <c r="B968" s="112"/>
      <c r="C968" s="156"/>
      <c r="D968" s="108" t="s">
        <v>2192</v>
      </c>
      <c r="E968" s="108"/>
      <c r="F968" s="132"/>
      <c r="G968" s="119">
        <v>40897</v>
      </c>
      <c r="H968" s="133" t="s">
        <v>941</v>
      </c>
      <c r="I968" s="134">
        <v>1</v>
      </c>
      <c r="J968" s="135">
        <v>561177</v>
      </c>
      <c r="K968" s="136">
        <v>381249.27</v>
      </c>
      <c r="L968" s="137">
        <v>819400</v>
      </c>
      <c r="M968" s="138">
        <v>0.64</v>
      </c>
      <c r="N968" s="139">
        <v>524420</v>
      </c>
      <c r="O968" s="140"/>
      <c r="P968" s="141"/>
      <c r="Q968" s="142" t="s">
        <v>2080</v>
      </c>
    </row>
    <row r="969" ht="15.75" customHeight="1" spans="1:17">
      <c r="A969" s="115" t="s">
        <v>2193</v>
      </c>
      <c r="B969" s="112"/>
      <c r="C969" s="156"/>
      <c r="D969" s="108" t="s">
        <v>962</v>
      </c>
      <c r="E969" s="108"/>
      <c r="F969" s="132"/>
      <c r="G969" s="119">
        <v>40897</v>
      </c>
      <c r="H969" s="133" t="s">
        <v>941</v>
      </c>
      <c r="I969" s="134">
        <v>1</v>
      </c>
      <c r="J969" s="135">
        <v>812436</v>
      </c>
      <c r="K969" s="136">
        <v>551948.91</v>
      </c>
      <c r="L969" s="137">
        <v>1186280</v>
      </c>
      <c r="M969" s="138">
        <v>0.64</v>
      </c>
      <c r="N969" s="139">
        <v>759220</v>
      </c>
      <c r="O969" s="140"/>
      <c r="P969" s="141"/>
      <c r="Q969" s="142" t="s">
        <v>2080</v>
      </c>
    </row>
    <row r="970" ht="15.75" customHeight="1" spans="1:17">
      <c r="A970" s="115" t="s">
        <v>2194</v>
      </c>
      <c r="B970" s="112"/>
      <c r="C970" s="156"/>
      <c r="D970" s="108" t="s">
        <v>2136</v>
      </c>
      <c r="E970" s="108"/>
      <c r="F970" s="132"/>
      <c r="G970" s="119">
        <v>41306</v>
      </c>
      <c r="H970" s="133" t="s">
        <v>941</v>
      </c>
      <c r="I970" s="134">
        <v>1</v>
      </c>
      <c r="J970" s="135">
        <v>53392</v>
      </c>
      <c r="K970" s="136">
        <v>39232.22</v>
      </c>
      <c r="L970" s="137">
        <v>72520</v>
      </c>
      <c r="M970" s="138">
        <v>0.7</v>
      </c>
      <c r="N970" s="139">
        <v>50760</v>
      </c>
      <c r="O970" s="140"/>
      <c r="P970" s="141"/>
      <c r="Q970" s="142" t="s">
        <v>2080</v>
      </c>
    </row>
    <row r="971" ht="15.75" customHeight="1" spans="1:17">
      <c r="A971" s="115" t="s">
        <v>2195</v>
      </c>
      <c r="B971" s="112"/>
      <c r="C971" s="156"/>
      <c r="D971" s="108" t="s">
        <v>2192</v>
      </c>
      <c r="E971" s="108"/>
      <c r="F971" s="132"/>
      <c r="G971" s="119">
        <v>41023</v>
      </c>
      <c r="H971" s="133" t="s">
        <v>941</v>
      </c>
      <c r="I971" s="134">
        <v>1</v>
      </c>
      <c r="J971" s="135">
        <v>498823</v>
      </c>
      <c r="K971" s="136">
        <v>346785.73</v>
      </c>
      <c r="L971" s="137">
        <v>694480</v>
      </c>
      <c r="M971" s="138">
        <v>0.65</v>
      </c>
      <c r="N971" s="139">
        <v>451410</v>
      </c>
      <c r="O971" s="140"/>
      <c r="P971" s="141"/>
      <c r="Q971" s="142" t="s">
        <v>2080</v>
      </c>
    </row>
    <row r="972" ht="15.75" customHeight="1" spans="1:17">
      <c r="A972" s="115" t="s">
        <v>2196</v>
      </c>
      <c r="B972" s="112"/>
      <c r="C972" s="156"/>
      <c r="D972" s="108" t="s">
        <v>962</v>
      </c>
      <c r="E972" s="108"/>
      <c r="F972" s="132"/>
      <c r="G972" s="119">
        <v>41023</v>
      </c>
      <c r="H972" s="133" t="s">
        <v>941</v>
      </c>
      <c r="I972" s="134">
        <v>1</v>
      </c>
      <c r="J972" s="135">
        <v>722164</v>
      </c>
      <c r="K972" s="136">
        <v>502054.11</v>
      </c>
      <c r="L972" s="137">
        <v>1005420</v>
      </c>
      <c r="M972" s="138">
        <v>0.65</v>
      </c>
      <c r="N972" s="139">
        <v>653520</v>
      </c>
      <c r="O972" s="140"/>
      <c r="P972" s="141"/>
      <c r="Q972" s="143" t="s">
        <v>2080</v>
      </c>
    </row>
    <row r="973" ht="15.75" customHeight="1" spans="1:17">
      <c r="A973" s="115" t="s">
        <v>2197</v>
      </c>
      <c r="B973" s="112"/>
      <c r="C973" s="156"/>
      <c r="D973" s="108" t="s">
        <v>1074</v>
      </c>
      <c r="E973" s="108"/>
      <c r="F973" s="132"/>
      <c r="G973" s="119">
        <v>41306</v>
      </c>
      <c r="H973" s="133" t="s">
        <v>941</v>
      </c>
      <c r="I973" s="134">
        <v>1</v>
      </c>
      <c r="J973" s="135">
        <v>129576</v>
      </c>
      <c r="K973" s="136">
        <v>95211.03</v>
      </c>
      <c r="L973" s="137">
        <v>176000</v>
      </c>
      <c r="M973" s="138">
        <v>0.7</v>
      </c>
      <c r="N973" s="139">
        <v>123200</v>
      </c>
      <c r="O973" s="140"/>
      <c r="P973" s="141"/>
      <c r="Q973" s="142" t="s">
        <v>2080</v>
      </c>
    </row>
    <row r="974" ht="15.75" customHeight="1" spans="1:17">
      <c r="A974" s="115" t="s">
        <v>2198</v>
      </c>
      <c r="B974" s="112"/>
      <c r="C974" s="156"/>
      <c r="D974" s="108" t="s">
        <v>1455</v>
      </c>
      <c r="E974" s="108"/>
      <c r="F974" s="132"/>
      <c r="G974" s="119">
        <v>41904</v>
      </c>
      <c r="H974" s="133" t="s">
        <v>941</v>
      </c>
      <c r="I974" s="134">
        <v>1</v>
      </c>
      <c r="J974" s="135">
        <v>101845</v>
      </c>
      <c r="K974" s="136">
        <v>82494.28</v>
      </c>
      <c r="L974" s="137">
        <v>132570</v>
      </c>
      <c r="M974" s="138">
        <v>0.78</v>
      </c>
      <c r="N974" s="139">
        <v>103400</v>
      </c>
      <c r="O974" s="140"/>
      <c r="P974" s="141"/>
      <c r="Q974" s="142" t="s">
        <v>2080</v>
      </c>
    </row>
    <row r="975" ht="15.75" customHeight="1" spans="1:17">
      <c r="A975" s="115" t="s">
        <v>2199</v>
      </c>
      <c r="B975" s="112"/>
      <c r="C975" s="156"/>
      <c r="D975" s="108" t="s">
        <v>2200</v>
      </c>
      <c r="E975" s="108"/>
      <c r="F975" s="132"/>
      <c r="G975" s="119">
        <v>41904</v>
      </c>
      <c r="H975" s="133" t="s">
        <v>941</v>
      </c>
      <c r="I975" s="134">
        <v>1</v>
      </c>
      <c r="J975" s="135">
        <v>56913</v>
      </c>
      <c r="K975" s="136">
        <v>46099.56</v>
      </c>
      <c r="L975" s="137">
        <v>74080</v>
      </c>
      <c r="M975" s="138">
        <v>0.78</v>
      </c>
      <c r="N975" s="139">
        <v>57780</v>
      </c>
      <c r="O975" s="140"/>
      <c r="P975" s="141"/>
      <c r="Q975" s="142" t="s">
        <v>2080</v>
      </c>
    </row>
    <row r="976" ht="15.75" customHeight="1" spans="1:17">
      <c r="A976" s="115" t="s">
        <v>2201</v>
      </c>
      <c r="B976" s="112"/>
      <c r="C976" s="156"/>
      <c r="D976" s="108" t="s">
        <v>2202</v>
      </c>
      <c r="E976" s="108"/>
      <c r="F976" s="132"/>
      <c r="G976" s="119">
        <v>43159</v>
      </c>
      <c r="H976" s="133" t="s">
        <v>941</v>
      </c>
      <c r="I976" s="134">
        <v>1</v>
      </c>
      <c r="J976" s="135">
        <v>84498.19</v>
      </c>
      <c r="K976" s="136">
        <v>82156.9</v>
      </c>
      <c r="L976" s="137">
        <v>100430</v>
      </c>
      <c r="M976" s="138">
        <v>0.95</v>
      </c>
      <c r="N976" s="139">
        <v>95410</v>
      </c>
      <c r="O976" s="140"/>
      <c r="P976" s="141"/>
      <c r="Q976" s="142" t="s">
        <v>2203</v>
      </c>
    </row>
    <row r="977" ht="15.75" customHeight="1" spans="1:20">
      <c r="A977" s="115" t="s">
        <v>2204</v>
      </c>
      <c r="B977" s="112"/>
      <c r="C977" s="159"/>
      <c r="D977" s="108" t="s">
        <v>2205</v>
      </c>
      <c r="E977" s="108"/>
      <c r="F977" s="132"/>
      <c r="G977" s="119">
        <v>43373</v>
      </c>
      <c r="H977" s="133" t="s">
        <v>941</v>
      </c>
      <c r="I977" s="134">
        <v>1</v>
      </c>
      <c r="J977" s="135">
        <v>534764.12</v>
      </c>
      <c r="K977" s="136">
        <v>534764.12</v>
      </c>
      <c r="L977" s="137">
        <v>635560</v>
      </c>
      <c r="M977" s="138">
        <v>0.98</v>
      </c>
      <c r="N977" s="139">
        <v>622850</v>
      </c>
      <c r="O977" s="140"/>
      <c r="P977" s="141"/>
      <c r="Q977" s="142" t="s">
        <v>2203</v>
      </c>
    </row>
    <row r="978" s="77" customFormat="1" ht="15.75" customHeight="1" spans="1:20">
      <c r="A978" s="115" t="s">
        <v>2206</v>
      </c>
      <c r="B978" s="163"/>
      <c r="C978" s="163"/>
      <c r="D978" s="146" t="s">
        <v>2207</v>
      </c>
      <c r="E978" s="147"/>
      <c r="F978" s="132"/>
      <c r="G978" s="148"/>
      <c r="H978" s="149"/>
      <c r="I978" s="150"/>
      <c r="J978" s="151">
        <f>SUM(J880:J977)</f>
        <v>23633451</v>
      </c>
      <c r="K978" s="151">
        <f>SUM(K880:K977)</f>
        <v>15815835</v>
      </c>
      <c r="L978" s="151">
        <f>SUM(L880:L977)</f>
        <v>20452640</v>
      </c>
      <c r="M978" s="151"/>
      <c r="N978" s="151">
        <f>SUM(N880:N977)</f>
        <v>15332700</v>
      </c>
      <c r="O978" s="152"/>
      <c r="P978" s="153"/>
      <c r="Q978" s="154"/>
    </row>
    <row r="979" s="2" customFormat="1" ht="15.75" customHeight="1" spans="1:20">
      <c r="A979" s="115" t="s">
        <v>2208</v>
      </c>
      <c r="B979" s="116" t="s">
        <v>2209</v>
      </c>
      <c r="C979" s="117" t="s">
        <v>2210</v>
      </c>
      <c r="D979" s="170" t="s">
        <v>847</v>
      </c>
      <c r="E979" s="17">
        <v>1</v>
      </c>
      <c r="F979" s="14" t="s">
        <v>839</v>
      </c>
      <c r="G979" s="119">
        <v>39173</v>
      </c>
      <c r="H979" s="61" t="s">
        <v>840</v>
      </c>
      <c r="I979" s="120">
        <v>306</v>
      </c>
      <c r="J979" s="121">
        <v>17529625.38</v>
      </c>
      <c r="K979" s="161">
        <v>10309818.72</v>
      </c>
      <c r="L979" s="122">
        <v>207880</v>
      </c>
      <c r="M979" s="123">
        <v>0.57</v>
      </c>
      <c r="N979" s="122">
        <v>118490</v>
      </c>
      <c r="O979" s="124"/>
      <c r="P979" s="125">
        <f t="shared" ref="P979:P1042" si="17">L979/I979</f>
        <v>679</v>
      </c>
      <c r="Q979" s="126" t="s">
        <v>2211</v>
      </c>
    </row>
    <row r="980" s="2" customFormat="1" ht="15.75" customHeight="1" spans="1:20">
      <c r="A980" s="115" t="s">
        <v>2212</v>
      </c>
      <c r="B980" s="116"/>
      <c r="C980" s="128"/>
      <c r="D980" s="170" t="s">
        <v>847</v>
      </c>
      <c r="E980" s="17">
        <v>2</v>
      </c>
      <c r="F980" s="14" t="s">
        <v>839</v>
      </c>
      <c r="G980" s="119">
        <v>39173</v>
      </c>
      <c r="H980" s="61" t="s">
        <v>840</v>
      </c>
      <c r="I980" s="120">
        <v>306</v>
      </c>
      <c r="J980" s="129"/>
      <c r="K980" s="129"/>
      <c r="L980" s="122">
        <v>207880</v>
      </c>
      <c r="M980" s="123">
        <v>0.57</v>
      </c>
      <c r="N980" s="122">
        <v>118490</v>
      </c>
      <c r="O980" s="124"/>
      <c r="P980" s="125">
        <f t="shared" si="17"/>
        <v>679</v>
      </c>
      <c r="Q980" s="126" t="s">
        <v>2211</v>
      </c>
      <c r="T980" s="162" t="s">
        <v>2213</v>
      </c>
    </row>
    <row r="981" s="2" customFormat="1" ht="15.75" customHeight="1" spans="1:20">
      <c r="A981" s="115" t="s">
        <v>2214</v>
      </c>
      <c r="B981" s="116"/>
      <c r="C981" s="128"/>
      <c r="D981" s="170" t="s">
        <v>847</v>
      </c>
      <c r="E981" s="17">
        <v>3</v>
      </c>
      <c r="F981" s="14" t="s">
        <v>839</v>
      </c>
      <c r="G981" s="119">
        <v>39173</v>
      </c>
      <c r="H981" s="61" t="s">
        <v>840</v>
      </c>
      <c r="I981" s="120">
        <v>306</v>
      </c>
      <c r="J981" s="129"/>
      <c r="K981" s="129"/>
      <c r="L981" s="122">
        <v>207880</v>
      </c>
      <c r="M981" s="123">
        <v>0.57</v>
      </c>
      <c r="N981" s="122">
        <v>118490</v>
      </c>
      <c r="O981" s="124"/>
      <c r="P981" s="125">
        <f t="shared" si="17"/>
        <v>679</v>
      </c>
      <c r="Q981" s="126" t="s">
        <v>2211</v>
      </c>
      <c r="T981" s="162"/>
    </row>
    <row r="982" s="2" customFormat="1" ht="15.75" customHeight="1" spans="1:20">
      <c r="A982" s="115" t="s">
        <v>2215</v>
      </c>
      <c r="B982" s="116"/>
      <c r="C982" s="128"/>
      <c r="D982" s="170" t="s">
        <v>847</v>
      </c>
      <c r="E982" s="17">
        <v>4</v>
      </c>
      <c r="F982" s="14" t="s">
        <v>839</v>
      </c>
      <c r="G982" s="119">
        <v>39173</v>
      </c>
      <c r="H982" s="61" t="s">
        <v>840</v>
      </c>
      <c r="I982" s="120">
        <v>306</v>
      </c>
      <c r="J982" s="129"/>
      <c r="K982" s="129"/>
      <c r="L982" s="122">
        <v>207880</v>
      </c>
      <c r="M982" s="123">
        <v>0.57</v>
      </c>
      <c r="N982" s="122">
        <v>118490</v>
      </c>
      <c r="O982" s="124"/>
      <c r="P982" s="125">
        <f t="shared" si="17"/>
        <v>679</v>
      </c>
      <c r="Q982" s="126" t="s">
        <v>2211</v>
      </c>
      <c r="T982" s="162"/>
    </row>
    <row r="983" s="2" customFormat="1" ht="15.75" customHeight="1" spans="1:20">
      <c r="A983" s="115" t="s">
        <v>2216</v>
      </c>
      <c r="B983" s="116"/>
      <c r="C983" s="128"/>
      <c r="D983" s="170" t="s">
        <v>847</v>
      </c>
      <c r="E983" s="17">
        <v>5</v>
      </c>
      <c r="F983" s="14" t="s">
        <v>839</v>
      </c>
      <c r="G983" s="119">
        <v>39173</v>
      </c>
      <c r="H983" s="61" t="s">
        <v>840</v>
      </c>
      <c r="I983" s="120">
        <v>306</v>
      </c>
      <c r="J983" s="129"/>
      <c r="K983" s="129"/>
      <c r="L983" s="122">
        <v>207880</v>
      </c>
      <c r="M983" s="123">
        <v>0.57</v>
      </c>
      <c r="N983" s="122">
        <v>118490</v>
      </c>
      <c r="O983" s="124"/>
      <c r="P983" s="125">
        <f t="shared" si="17"/>
        <v>679</v>
      </c>
      <c r="Q983" s="126" t="s">
        <v>2211</v>
      </c>
      <c r="T983" s="162"/>
    </row>
    <row r="984" s="2" customFormat="1" ht="15.75" customHeight="1" spans="1:20">
      <c r="A984" s="115" t="s">
        <v>2217</v>
      </c>
      <c r="B984" s="116"/>
      <c r="C984" s="128"/>
      <c r="D984" s="170" t="s">
        <v>847</v>
      </c>
      <c r="E984" s="17">
        <v>6</v>
      </c>
      <c r="F984" s="14" t="s">
        <v>839</v>
      </c>
      <c r="G984" s="119">
        <v>39173</v>
      </c>
      <c r="H984" s="61" t="s">
        <v>840</v>
      </c>
      <c r="I984" s="120">
        <v>306</v>
      </c>
      <c r="J984" s="129"/>
      <c r="K984" s="129"/>
      <c r="L984" s="122">
        <v>207880</v>
      </c>
      <c r="M984" s="123">
        <v>0.57</v>
      </c>
      <c r="N984" s="122">
        <v>118490</v>
      </c>
      <c r="O984" s="124"/>
      <c r="P984" s="125">
        <f t="shared" si="17"/>
        <v>679</v>
      </c>
      <c r="Q984" s="126" t="s">
        <v>2211</v>
      </c>
      <c r="T984" s="162"/>
    </row>
    <row r="985" s="2" customFormat="1" ht="15.75" customHeight="1" spans="1:20">
      <c r="A985" s="115" t="s">
        <v>2218</v>
      </c>
      <c r="B985" s="116"/>
      <c r="C985" s="128"/>
      <c r="D985" s="170" t="s">
        <v>847</v>
      </c>
      <c r="E985" s="17">
        <v>7</v>
      </c>
      <c r="F985" s="14" t="s">
        <v>839</v>
      </c>
      <c r="G985" s="119">
        <v>39173</v>
      </c>
      <c r="H985" s="61" t="s">
        <v>840</v>
      </c>
      <c r="I985" s="120">
        <v>306</v>
      </c>
      <c r="J985" s="129"/>
      <c r="K985" s="129"/>
      <c r="L985" s="122">
        <v>207880</v>
      </c>
      <c r="M985" s="123">
        <v>0.57</v>
      </c>
      <c r="N985" s="122">
        <v>118490</v>
      </c>
      <c r="O985" s="124"/>
      <c r="P985" s="125">
        <f t="shared" si="17"/>
        <v>679</v>
      </c>
      <c r="Q985" s="126" t="s">
        <v>2211</v>
      </c>
      <c r="T985" s="162"/>
    </row>
    <row r="986" s="2" customFormat="1" ht="15.75" customHeight="1" spans="1:20">
      <c r="A986" s="115" t="s">
        <v>2219</v>
      </c>
      <c r="B986" s="116"/>
      <c r="C986" s="128"/>
      <c r="D986" s="170" t="s">
        <v>847</v>
      </c>
      <c r="E986" s="17">
        <v>8</v>
      </c>
      <c r="F986" s="14" t="s">
        <v>839</v>
      </c>
      <c r="G986" s="119">
        <v>39173</v>
      </c>
      <c r="H986" s="61" t="s">
        <v>840</v>
      </c>
      <c r="I986" s="120">
        <v>306</v>
      </c>
      <c r="J986" s="129"/>
      <c r="K986" s="129"/>
      <c r="L986" s="122">
        <v>207880</v>
      </c>
      <c r="M986" s="123">
        <v>0.57</v>
      </c>
      <c r="N986" s="122">
        <v>118490</v>
      </c>
      <c r="O986" s="124"/>
      <c r="P986" s="125">
        <f t="shared" si="17"/>
        <v>679</v>
      </c>
      <c r="Q986" s="126" t="s">
        <v>2211</v>
      </c>
      <c r="T986" s="162"/>
    </row>
    <row r="987" s="2" customFormat="1" ht="15.75" customHeight="1" spans="1:20">
      <c r="A987" s="115" t="s">
        <v>2220</v>
      </c>
      <c r="B987" s="116"/>
      <c r="C987" s="128"/>
      <c r="D987" s="170" t="s">
        <v>847</v>
      </c>
      <c r="E987" s="17">
        <v>9</v>
      </c>
      <c r="F987" s="14" t="s">
        <v>839</v>
      </c>
      <c r="G987" s="119">
        <v>39173</v>
      </c>
      <c r="H987" s="61" t="s">
        <v>840</v>
      </c>
      <c r="I987" s="120">
        <v>306</v>
      </c>
      <c r="J987" s="129"/>
      <c r="K987" s="129"/>
      <c r="L987" s="122">
        <v>207880</v>
      </c>
      <c r="M987" s="123">
        <v>0.57</v>
      </c>
      <c r="N987" s="122">
        <v>118490</v>
      </c>
      <c r="O987" s="124"/>
      <c r="P987" s="125">
        <f t="shared" si="17"/>
        <v>679</v>
      </c>
      <c r="Q987" s="126" t="s">
        <v>2211</v>
      </c>
      <c r="T987" s="162"/>
    </row>
    <row r="988" s="2" customFormat="1" ht="15.75" customHeight="1" spans="1:20">
      <c r="A988" s="115" t="s">
        <v>2221</v>
      </c>
      <c r="B988" s="116"/>
      <c r="C988" s="128"/>
      <c r="D988" s="170" t="s">
        <v>847</v>
      </c>
      <c r="E988" s="17">
        <v>10</v>
      </c>
      <c r="F988" s="14" t="s">
        <v>839</v>
      </c>
      <c r="G988" s="119">
        <v>39173</v>
      </c>
      <c r="H988" s="61" t="s">
        <v>840</v>
      </c>
      <c r="I988" s="120">
        <v>306</v>
      </c>
      <c r="J988" s="129"/>
      <c r="K988" s="129"/>
      <c r="L988" s="122">
        <v>207880</v>
      </c>
      <c r="M988" s="123">
        <v>0.57</v>
      </c>
      <c r="N988" s="122">
        <v>118490</v>
      </c>
      <c r="O988" s="124"/>
      <c r="P988" s="125">
        <f t="shared" si="17"/>
        <v>679</v>
      </c>
      <c r="Q988" s="126" t="s">
        <v>2211</v>
      </c>
    </row>
    <row r="989" s="75" customFormat="1" ht="15.75" customHeight="1" spans="1:20">
      <c r="A989" s="115" t="s">
        <v>2222</v>
      </c>
      <c r="B989" s="116"/>
      <c r="C989" s="128"/>
      <c r="D989" s="170" t="s">
        <v>847</v>
      </c>
      <c r="E989" s="17">
        <v>11</v>
      </c>
      <c r="F989" s="14" t="s">
        <v>839</v>
      </c>
      <c r="G989" s="119">
        <v>39173</v>
      </c>
      <c r="H989" s="61" t="s">
        <v>840</v>
      </c>
      <c r="I989" s="120">
        <v>306</v>
      </c>
      <c r="J989" s="129"/>
      <c r="K989" s="129"/>
      <c r="L989" s="122">
        <v>207880</v>
      </c>
      <c r="M989" s="123">
        <v>0.57</v>
      </c>
      <c r="N989" s="122">
        <v>118490</v>
      </c>
      <c r="O989" s="124"/>
      <c r="P989" s="125">
        <f t="shared" si="17"/>
        <v>679</v>
      </c>
      <c r="Q989" s="126" t="s">
        <v>2211</v>
      </c>
    </row>
    <row r="990" s="2" customFormat="1" ht="15.75" customHeight="1" spans="1:20">
      <c r="A990" s="115" t="s">
        <v>2223</v>
      </c>
      <c r="B990" s="116"/>
      <c r="C990" s="128"/>
      <c r="D990" s="170" t="s">
        <v>847</v>
      </c>
      <c r="E990" s="17">
        <v>12</v>
      </c>
      <c r="F990" s="14" t="s">
        <v>839</v>
      </c>
      <c r="G990" s="119">
        <v>39173</v>
      </c>
      <c r="H990" s="61" t="s">
        <v>840</v>
      </c>
      <c r="I990" s="120">
        <v>306</v>
      </c>
      <c r="J990" s="129"/>
      <c r="K990" s="129"/>
      <c r="L990" s="122">
        <v>207880</v>
      </c>
      <c r="M990" s="123">
        <v>0.57</v>
      </c>
      <c r="N990" s="122">
        <v>118490</v>
      </c>
      <c r="O990" s="124"/>
      <c r="P990" s="125">
        <f t="shared" si="17"/>
        <v>679</v>
      </c>
      <c r="Q990" s="126" t="s">
        <v>2211</v>
      </c>
    </row>
    <row r="991" s="2" customFormat="1" ht="15.75" customHeight="1" spans="1:20">
      <c r="A991" s="115" t="s">
        <v>2224</v>
      </c>
      <c r="B991" s="116"/>
      <c r="C991" s="128"/>
      <c r="D991" s="170" t="s">
        <v>847</v>
      </c>
      <c r="E991" s="17">
        <v>13</v>
      </c>
      <c r="F991" s="14" t="s">
        <v>839</v>
      </c>
      <c r="G991" s="119">
        <v>39173</v>
      </c>
      <c r="H991" s="61" t="s">
        <v>840</v>
      </c>
      <c r="I991" s="120">
        <v>306</v>
      </c>
      <c r="J991" s="129"/>
      <c r="K991" s="129"/>
      <c r="L991" s="122">
        <v>207880</v>
      </c>
      <c r="M991" s="123">
        <v>0.57</v>
      </c>
      <c r="N991" s="122">
        <v>118490</v>
      </c>
      <c r="O991" s="124"/>
      <c r="P991" s="125">
        <f t="shared" si="17"/>
        <v>679</v>
      </c>
      <c r="Q991" s="126" t="s">
        <v>2211</v>
      </c>
    </row>
    <row r="992" s="3" customFormat="1" ht="15.75" customHeight="1" spans="1:20">
      <c r="A992" s="115" t="s">
        <v>2225</v>
      </c>
      <c r="B992" s="116"/>
      <c r="C992" s="128"/>
      <c r="D992" s="170" t="s">
        <v>847</v>
      </c>
      <c r="E992" s="17">
        <v>14</v>
      </c>
      <c r="F992" s="14" t="s">
        <v>839</v>
      </c>
      <c r="G992" s="119">
        <v>39173</v>
      </c>
      <c r="H992" s="61" t="s">
        <v>840</v>
      </c>
      <c r="I992" s="120">
        <v>306</v>
      </c>
      <c r="J992" s="129"/>
      <c r="K992" s="129"/>
      <c r="L992" s="122">
        <v>207880</v>
      </c>
      <c r="M992" s="123">
        <v>0.57</v>
      </c>
      <c r="N992" s="122">
        <v>118490</v>
      </c>
      <c r="O992" s="124"/>
      <c r="P992" s="125">
        <f t="shared" si="17"/>
        <v>679</v>
      </c>
      <c r="Q992" s="126" t="s">
        <v>2211</v>
      </c>
    </row>
    <row r="993" s="78" customFormat="1" ht="15.75" customHeight="1" spans="1:17">
      <c r="A993" s="115" t="s">
        <v>2226</v>
      </c>
      <c r="B993" s="116"/>
      <c r="C993" s="128"/>
      <c r="D993" s="170" t="s">
        <v>847</v>
      </c>
      <c r="E993" s="17">
        <v>15</v>
      </c>
      <c r="F993" s="14" t="s">
        <v>839</v>
      </c>
      <c r="G993" s="119">
        <v>39173</v>
      </c>
      <c r="H993" s="61" t="s">
        <v>840</v>
      </c>
      <c r="I993" s="120">
        <v>306</v>
      </c>
      <c r="J993" s="129"/>
      <c r="K993" s="129"/>
      <c r="L993" s="122">
        <v>207880</v>
      </c>
      <c r="M993" s="123">
        <v>0.57</v>
      </c>
      <c r="N993" s="122">
        <v>118490</v>
      </c>
      <c r="O993" s="124"/>
      <c r="P993" s="125">
        <f t="shared" si="17"/>
        <v>679</v>
      </c>
      <c r="Q993" s="126" t="s">
        <v>2211</v>
      </c>
    </row>
    <row r="994" s="3" customFormat="1" ht="15.75" customHeight="1" spans="1:17">
      <c r="A994" s="115" t="s">
        <v>2227</v>
      </c>
      <c r="B994" s="116"/>
      <c r="C994" s="128"/>
      <c r="D994" s="170" t="s">
        <v>847</v>
      </c>
      <c r="E994" s="17">
        <v>16</v>
      </c>
      <c r="F994" s="14" t="s">
        <v>839</v>
      </c>
      <c r="G994" s="119">
        <v>39173</v>
      </c>
      <c r="H994" s="61" t="s">
        <v>840</v>
      </c>
      <c r="I994" s="120">
        <v>306</v>
      </c>
      <c r="J994" s="129"/>
      <c r="K994" s="129"/>
      <c r="L994" s="122">
        <v>207880</v>
      </c>
      <c r="M994" s="123">
        <v>0.57</v>
      </c>
      <c r="N994" s="122">
        <v>118490</v>
      </c>
      <c r="O994" s="124"/>
      <c r="P994" s="125">
        <f t="shared" si="17"/>
        <v>679</v>
      </c>
      <c r="Q994" s="126" t="s">
        <v>2211</v>
      </c>
    </row>
    <row r="995" s="3" customFormat="1" ht="15.75" customHeight="1" spans="1:17">
      <c r="A995" s="115" t="s">
        <v>2228</v>
      </c>
      <c r="B995" s="116"/>
      <c r="C995" s="128"/>
      <c r="D995" s="170" t="s">
        <v>847</v>
      </c>
      <c r="E995" s="17">
        <v>17</v>
      </c>
      <c r="F995" s="14" t="s">
        <v>839</v>
      </c>
      <c r="G995" s="119">
        <v>39173</v>
      </c>
      <c r="H995" s="61" t="s">
        <v>840</v>
      </c>
      <c r="I995" s="120">
        <v>306</v>
      </c>
      <c r="J995" s="129"/>
      <c r="K995" s="129"/>
      <c r="L995" s="122">
        <v>207880</v>
      </c>
      <c r="M995" s="123">
        <v>0.57</v>
      </c>
      <c r="N995" s="122">
        <v>118490</v>
      </c>
      <c r="O995" s="124"/>
      <c r="P995" s="125">
        <f t="shared" si="17"/>
        <v>679</v>
      </c>
      <c r="Q995" s="126" t="s">
        <v>2211</v>
      </c>
    </row>
    <row r="996" s="3" customFormat="1" ht="15.75" customHeight="1" spans="1:17">
      <c r="A996" s="115" t="s">
        <v>2229</v>
      </c>
      <c r="B996" s="116"/>
      <c r="C996" s="128"/>
      <c r="D996" s="170" t="s">
        <v>847</v>
      </c>
      <c r="E996" s="17">
        <v>18</v>
      </c>
      <c r="F996" s="14" t="s">
        <v>839</v>
      </c>
      <c r="G996" s="119">
        <v>39173</v>
      </c>
      <c r="H996" s="61" t="s">
        <v>840</v>
      </c>
      <c r="I996" s="120">
        <v>306</v>
      </c>
      <c r="J996" s="129"/>
      <c r="K996" s="129"/>
      <c r="L996" s="122">
        <v>207880</v>
      </c>
      <c r="M996" s="123">
        <v>0.57</v>
      </c>
      <c r="N996" s="122">
        <v>118490</v>
      </c>
      <c r="O996" s="124"/>
      <c r="P996" s="125">
        <f t="shared" si="17"/>
        <v>679</v>
      </c>
      <c r="Q996" s="126" t="s">
        <v>2211</v>
      </c>
    </row>
    <row r="997" s="3" customFormat="1" ht="15.75" customHeight="1" spans="1:17">
      <c r="A997" s="115" t="s">
        <v>2230</v>
      </c>
      <c r="B997" s="116"/>
      <c r="C997" s="128"/>
      <c r="D997" s="170" t="s">
        <v>847</v>
      </c>
      <c r="E997" s="17">
        <v>19</v>
      </c>
      <c r="F997" s="14" t="s">
        <v>839</v>
      </c>
      <c r="G997" s="119">
        <v>39173</v>
      </c>
      <c r="H997" s="61" t="s">
        <v>840</v>
      </c>
      <c r="I997" s="120">
        <v>306</v>
      </c>
      <c r="J997" s="129"/>
      <c r="K997" s="129"/>
      <c r="L997" s="122">
        <v>207880</v>
      </c>
      <c r="M997" s="123">
        <v>0.57</v>
      </c>
      <c r="N997" s="122">
        <v>118490</v>
      </c>
      <c r="O997" s="124"/>
      <c r="P997" s="125">
        <f t="shared" si="17"/>
        <v>679</v>
      </c>
      <c r="Q997" s="126" t="s">
        <v>2211</v>
      </c>
    </row>
    <row r="998" s="3" customFormat="1" ht="15.75" customHeight="1" spans="1:17">
      <c r="A998" s="115" t="s">
        <v>2231</v>
      </c>
      <c r="B998" s="116"/>
      <c r="C998" s="128"/>
      <c r="D998" s="170" t="s">
        <v>847</v>
      </c>
      <c r="E998" s="17">
        <v>20</v>
      </c>
      <c r="F998" s="14" t="s">
        <v>839</v>
      </c>
      <c r="G998" s="119">
        <v>39173</v>
      </c>
      <c r="H998" s="61" t="s">
        <v>840</v>
      </c>
      <c r="I998" s="120">
        <v>306</v>
      </c>
      <c r="J998" s="129"/>
      <c r="K998" s="129"/>
      <c r="L998" s="122">
        <v>207880</v>
      </c>
      <c r="M998" s="123">
        <v>0.57</v>
      </c>
      <c r="N998" s="122">
        <v>118490</v>
      </c>
      <c r="O998" s="124"/>
      <c r="P998" s="125">
        <f t="shared" si="17"/>
        <v>679</v>
      </c>
      <c r="Q998" s="126" t="s">
        <v>2211</v>
      </c>
    </row>
    <row r="999" s="3" customFormat="1" ht="15.75" customHeight="1" spans="1:17">
      <c r="A999" s="115" t="s">
        <v>2232</v>
      </c>
      <c r="B999" s="116"/>
      <c r="C999" s="128"/>
      <c r="D999" s="170" t="s">
        <v>847</v>
      </c>
      <c r="E999" s="17">
        <v>21</v>
      </c>
      <c r="F999" s="14" t="s">
        <v>839</v>
      </c>
      <c r="G999" s="119">
        <v>39173</v>
      </c>
      <c r="H999" s="61" t="s">
        <v>840</v>
      </c>
      <c r="I999" s="120">
        <v>306</v>
      </c>
      <c r="J999" s="129"/>
      <c r="K999" s="129"/>
      <c r="L999" s="122">
        <v>207880</v>
      </c>
      <c r="M999" s="123">
        <v>0.57</v>
      </c>
      <c r="N999" s="122">
        <v>118490</v>
      </c>
      <c r="O999" s="124"/>
      <c r="P999" s="125">
        <f t="shared" si="17"/>
        <v>679</v>
      </c>
      <c r="Q999" s="126" t="s">
        <v>2211</v>
      </c>
    </row>
    <row r="1000" s="3" customFormat="1" ht="15.75" customHeight="1" spans="1:17">
      <c r="A1000" s="115" t="s">
        <v>2233</v>
      </c>
      <c r="B1000" s="116"/>
      <c r="C1000" s="128"/>
      <c r="D1000" s="170" t="s">
        <v>847</v>
      </c>
      <c r="E1000" s="17">
        <v>22</v>
      </c>
      <c r="F1000" s="14" t="s">
        <v>839</v>
      </c>
      <c r="G1000" s="119">
        <v>39173</v>
      </c>
      <c r="H1000" s="61" t="s">
        <v>840</v>
      </c>
      <c r="I1000" s="120">
        <v>306</v>
      </c>
      <c r="J1000" s="129"/>
      <c r="K1000" s="129"/>
      <c r="L1000" s="122">
        <v>207880</v>
      </c>
      <c r="M1000" s="123">
        <v>0.57</v>
      </c>
      <c r="N1000" s="122">
        <v>118490</v>
      </c>
      <c r="O1000" s="124"/>
      <c r="P1000" s="125">
        <f t="shared" si="17"/>
        <v>679</v>
      </c>
      <c r="Q1000" s="126" t="s">
        <v>2211</v>
      </c>
    </row>
    <row r="1001" s="3" customFormat="1" ht="15.75" customHeight="1" spans="1:17">
      <c r="A1001" s="115" t="s">
        <v>2234</v>
      </c>
      <c r="B1001" s="116"/>
      <c r="C1001" s="128"/>
      <c r="D1001" s="170" t="s">
        <v>847</v>
      </c>
      <c r="E1001" s="17">
        <v>23</v>
      </c>
      <c r="F1001" s="14" t="s">
        <v>839</v>
      </c>
      <c r="G1001" s="119">
        <v>43282</v>
      </c>
      <c r="H1001" s="61" t="s">
        <v>840</v>
      </c>
      <c r="I1001" s="120">
        <v>306</v>
      </c>
      <c r="J1001" s="129"/>
      <c r="K1001" s="129"/>
      <c r="L1001" s="122">
        <v>207880</v>
      </c>
      <c r="M1001" s="123">
        <v>0.91</v>
      </c>
      <c r="N1001" s="122">
        <v>189170</v>
      </c>
      <c r="O1001" s="124"/>
      <c r="P1001" s="125">
        <f t="shared" si="17"/>
        <v>679</v>
      </c>
      <c r="Q1001" s="126" t="s">
        <v>2211</v>
      </c>
    </row>
    <row r="1002" s="3" customFormat="1" ht="15.75" customHeight="1" spans="1:17">
      <c r="A1002" s="115" t="s">
        <v>2235</v>
      </c>
      <c r="B1002" s="116"/>
      <c r="C1002" s="128"/>
      <c r="D1002" s="170" t="s">
        <v>847</v>
      </c>
      <c r="E1002" s="17">
        <v>24</v>
      </c>
      <c r="F1002" s="14" t="s">
        <v>839</v>
      </c>
      <c r="G1002" s="119">
        <v>43282</v>
      </c>
      <c r="H1002" s="61" t="s">
        <v>840</v>
      </c>
      <c r="I1002" s="120">
        <v>306</v>
      </c>
      <c r="J1002" s="129"/>
      <c r="K1002" s="129"/>
      <c r="L1002" s="122">
        <v>207880</v>
      </c>
      <c r="M1002" s="123">
        <v>0.91</v>
      </c>
      <c r="N1002" s="122">
        <v>189170</v>
      </c>
      <c r="O1002" s="124"/>
      <c r="P1002" s="125">
        <f t="shared" si="17"/>
        <v>679</v>
      </c>
      <c r="Q1002" s="126" t="s">
        <v>2211</v>
      </c>
    </row>
    <row r="1003" s="3" customFormat="1" ht="15.75" customHeight="1" spans="1:17">
      <c r="A1003" s="115" t="s">
        <v>2236</v>
      </c>
      <c r="B1003" s="116"/>
      <c r="C1003" s="128"/>
      <c r="D1003" s="170" t="s">
        <v>847</v>
      </c>
      <c r="E1003" s="17">
        <v>25</v>
      </c>
      <c r="F1003" s="14" t="s">
        <v>839</v>
      </c>
      <c r="G1003" s="119">
        <v>43282</v>
      </c>
      <c r="H1003" s="61" t="s">
        <v>840</v>
      </c>
      <c r="I1003" s="120">
        <v>306</v>
      </c>
      <c r="J1003" s="129"/>
      <c r="K1003" s="129"/>
      <c r="L1003" s="122">
        <v>207880</v>
      </c>
      <c r="M1003" s="123">
        <v>0.91</v>
      </c>
      <c r="N1003" s="122">
        <v>189170</v>
      </c>
      <c r="O1003" s="124"/>
      <c r="P1003" s="125">
        <f t="shared" si="17"/>
        <v>679</v>
      </c>
      <c r="Q1003" s="126" t="s">
        <v>2211</v>
      </c>
    </row>
    <row r="1004" s="3" customFormat="1" ht="15.75" customHeight="1" spans="1:17">
      <c r="A1004" s="115" t="s">
        <v>2237</v>
      </c>
      <c r="B1004" s="116"/>
      <c r="C1004" s="128"/>
      <c r="D1004" s="170" t="s">
        <v>847</v>
      </c>
      <c r="E1004" s="17">
        <v>26</v>
      </c>
      <c r="F1004" s="14" t="s">
        <v>839</v>
      </c>
      <c r="G1004" s="119">
        <v>43282</v>
      </c>
      <c r="H1004" s="61" t="s">
        <v>840</v>
      </c>
      <c r="I1004" s="120">
        <v>306</v>
      </c>
      <c r="J1004" s="129"/>
      <c r="K1004" s="129"/>
      <c r="L1004" s="122">
        <v>207880</v>
      </c>
      <c r="M1004" s="123">
        <v>0.91</v>
      </c>
      <c r="N1004" s="122">
        <v>189170</v>
      </c>
      <c r="O1004" s="124"/>
      <c r="P1004" s="125">
        <f t="shared" si="17"/>
        <v>679</v>
      </c>
      <c r="Q1004" s="126" t="s">
        <v>2211</v>
      </c>
    </row>
    <row r="1005" s="3" customFormat="1" ht="15.75" customHeight="1" spans="1:17">
      <c r="A1005" s="115" t="s">
        <v>2238</v>
      </c>
      <c r="B1005" s="116"/>
      <c r="C1005" s="128"/>
      <c r="D1005" s="170" t="s">
        <v>847</v>
      </c>
      <c r="E1005" s="17">
        <v>27</v>
      </c>
      <c r="F1005" s="14" t="s">
        <v>839</v>
      </c>
      <c r="G1005" s="119">
        <v>43282</v>
      </c>
      <c r="H1005" s="61" t="s">
        <v>840</v>
      </c>
      <c r="I1005" s="120">
        <v>306</v>
      </c>
      <c r="J1005" s="129"/>
      <c r="K1005" s="129"/>
      <c r="L1005" s="122">
        <v>207880</v>
      </c>
      <c r="M1005" s="123">
        <v>0.91</v>
      </c>
      <c r="N1005" s="122">
        <v>189170</v>
      </c>
      <c r="O1005" s="124"/>
      <c r="P1005" s="125">
        <f t="shared" si="17"/>
        <v>679</v>
      </c>
      <c r="Q1005" s="126" t="s">
        <v>2211</v>
      </c>
    </row>
    <row r="1006" s="3" customFormat="1" ht="15.75" customHeight="1" spans="1:17">
      <c r="A1006" s="115" t="s">
        <v>2239</v>
      </c>
      <c r="B1006" s="116"/>
      <c r="C1006" s="128"/>
      <c r="D1006" s="170" t="s">
        <v>847</v>
      </c>
      <c r="E1006" s="17">
        <v>28</v>
      </c>
      <c r="F1006" s="14" t="s">
        <v>839</v>
      </c>
      <c r="G1006" s="119">
        <v>43282</v>
      </c>
      <c r="H1006" s="61" t="s">
        <v>840</v>
      </c>
      <c r="I1006" s="120">
        <v>306</v>
      </c>
      <c r="J1006" s="129"/>
      <c r="K1006" s="129"/>
      <c r="L1006" s="122">
        <v>207880</v>
      </c>
      <c r="M1006" s="123">
        <v>0.91</v>
      </c>
      <c r="N1006" s="122">
        <v>189170</v>
      </c>
      <c r="O1006" s="124"/>
      <c r="P1006" s="125">
        <f t="shared" si="17"/>
        <v>679</v>
      </c>
      <c r="Q1006" s="126" t="s">
        <v>2211</v>
      </c>
    </row>
    <row r="1007" s="3" customFormat="1" ht="15.75" customHeight="1" spans="1:17">
      <c r="A1007" s="115" t="s">
        <v>2240</v>
      </c>
      <c r="B1007" s="116"/>
      <c r="C1007" s="128"/>
      <c r="D1007" s="170" t="s">
        <v>847</v>
      </c>
      <c r="E1007" s="17">
        <v>29</v>
      </c>
      <c r="F1007" s="14" t="s">
        <v>839</v>
      </c>
      <c r="G1007" s="119">
        <v>43282</v>
      </c>
      <c r="H1007" s="61" t="s">
        <v>840</v>
      </c>
      <c r="I1007" s="120">
        <v>306</v>
      </c>
      <c r="J1007" s="129"/>
      <c r="K1007" s="129"/>
      <c r="L1007" s="122">
        <v>207880</v>
      </c>
      <c r="M1007" s="123">
        <v>0.91</v>
      </c>
      <c r="N1007" s="122">
        <v>189170</v>
      </c>
      <c r="O1007" s="124"/>
      <c r="P1007" s="125">
        <f t="shared" si="17"/>
        <v>679</v>
      </c>
      <c r="Q1007" s="126" t="s">
        <v>2211</v>
      </c>
    </row>
    <row r="1008" s="3" customFormat="1" ht="15.75" customHeight="1" spans="1:17">
      <c r="A1008" s="115" t="s">
        <v>2241</v>
      </c>
      <c r="B1008" s="116"/>
      <c r="C1008" s="128"/>
      <c r="D1008" s="170" t="s">
        <v>847</v>
      </c>
      <c r="E1008" s="17">
        <v>30</v>
      </c>
      <c r="F1008" s="14" t="s">
        <v>839</v>
      </c>
      <c r="G1008" s="119">
        <v>43282</v>
      </c>
      <c r="H1008" s="61" t="s">
        <v>840</v>
      </c>
      <c r="I1008" s="120">
        <v>306</v>
      </c>
      <c r="J1008" s="129"/>
      <c r="K1008" s="129"/>
      <c r="L1008" s="122">
        <v>207880</v>
      </c>
      <c r="M1008" s="123">
        <v>0.91</v>
      </c>
      <c r="N1008" s="122">
        <v>189170</v>
      </c>
      <c r="O1008" s="124"/>
      <c r="P1008" s="125">
        <f t="shared" si="17"/>
        <v>679</v>
      </c>
      <c r="Q1008" s="126" t="s">
        <v>2211</v>
      </c>
    </row>
    <row r="1009" s="3" customFormat="1" ht="15.75" customHeight="1" spans="1:17">
      <c r="A1009" s="115" t="s">
        <v>2242</v>
      </c>
      <c r="B1009" s="116"/>
      <c r="C1009" s="128"/>
      <c r="D1009" s="170" t="s">
        <v>847</v>
      </c>
      <c r="E1009" s="17">
        <v>31</v>
      </c>
      <c r="F1009" s="14" t="s">
        <v>839</v>
      </c>
      <c r="G1009" s="119">
        <v>43282</v>
      </c>
      <c r="H1009" s="61" t="s">
        <v>840</v>
      </c>
      <c r="I1009" s="120">
        <v>306</v>
      </c>
      <c r="J1009" s="129"/>
      <c r="K1009" s="129"/>
      <c r="L1009" s="122">
        <v>207880</v>
      </c>
      <c r="M1009" s="123">
        <v>0.91</v>
      </c>
      <c r="N1009" s="122">
        <v>189170</v>
      </c>
      <c r="O1009" s="124"/>
      <c r="P1009" s="125">
        <f t="shared" si="17"/>
        <v>679</v>
      </c>
      <c r="Q1009" s="126" t="s">
        <v>2211</v>
      </c>
    </row>
    <row r="1010" s="3" customFormat="1" ht="15.75" customHeight="1" spans="1:17">
      <c r="A1010" s="115" t="s">
        <v>2243</v>
      </c>
      <c r="B1010" s="116"/>
      <c r="C1010" s="128"/>
      <c r="D1010" s="170" t="s">
        <v>847</v>
      </c>
      <c r="E1010" s="17">
        <v>32</v>
      </c>
      <c r="F1010" s="14" t="s">
        <v>839</v>
      </c>
      <c r="G1010" s="119">
        <v>43282</v>
      </c>
      <c r="H1010" s="61" t="s">
        <v>840</v>
      </c>
      <c r="I1010" s="120">
        <v>306</v>
      </c>
      <c r="J1010" s="129"/>
      <c r="K1010" s="129"/>
      <c r="L1010" s="122">
        <v>207880</v>
      </c>
      <c r="M1010" s="123">
        <v>0.91</v>
      </c>
      <c r="N1010" s="122">
        <v>189170</v>
      </c>
      <c r="O1010" s="124"/>
      <c r="P1010" s="125">
        <f t="shared" si="17"/>
        <v>679</v>
      </c>
      <c r="Q1010" s="126" t="s">
        <v>2211</v>
      </c>
    </row>
    <row r="1011" s="3" customFormat="1" ht="15.75" customHeight="1" spans="1:17">
      <c r="A1011" s="115" t="s">
        <v>2244</v>
      </c>
      <c r="B1011" s="116"/>
      <c r="C1011" s="128"/>
      <c r="D1011" s="170" t="s">
        <v>847</v>
      </c>
      <c r="E1011" s="17">
        <v>33</v>
      </c>
      <c r="F1011" s="14" t="s">
        <v>839</v>
      </c>
      <c r="G1011" s="119">
        <v>43282</v>
      </c>
      <c r="H1011" s="61" t="s">
        <v>840</v>
      </c>
      <c r="I1011" s="120">
        <v>306</v>
      </c>
      <c r="J1011" s="129"/>
      <c r="K1011" s="129"/>
      <c r="L1011" s="122">
        <v>207880</v>
      </c>
      <c r="M1011" s="123">
        <v>0.91</v>
      </c>
      <c r="N1011" s="122">
        <v>189170</v>
      </c>
      <c r="O1011" s="124"/>
      <c r="P1011" s="125">
        <f t="shared" si="17"/>
        <v>679</v>
      </c>
      <c r="Q1011" s="126" t="s">
        <v>2211</v>
      </c>
    </row>
    <row r="1012" s="3" customFormat="1" ht="15.75" customHeight="1" spans="1:17">
      <c r="A1012" s="115" t="s">
        <v>2245</v>
      </c>
      <c r="B1012" s="116"/>
      <c r="C1012" s="128"/>
      <c r="D1012" s="170" t="s">
        <v>847</v>
      </c>
      <c r="E1012" s="17">
        <v>34</v>
      </c>
      <c r="F1012" s="14" t="s">
        <v>839</v>
      </c>
      <c r="G1012" s="119">
        <v>43282</v>
      </c>
      <c r="H1012" s="61" t="s">
        <v>840</v>
      </c>
      <c r="I1012" s="120">
        <v>306</v>
      </c>
      <c r="J1012" s="129"/>
      <c r="K1012" s="129"/>
      <c r="L1012" s="122">
        <v>207880</v>
      </c>
      <c r="M1012" s="123">
        <v>0.91</v>
      </c>
      <c r="N1012" s="122">
        <v>189170</v>
      </c>
      <c r="O1012" s="124"/>
      <c r="P1012" s="125">
        <f t="shared" si="17"/>
        <v>679</v>
      </c>
      <c r="Q1012" s="126" t="s">
        <v>2211</v>
      </c>
    </row>
    <row r="1013" s="3" customFormat="1" ht="15.75" customHeight="1" spans="1:17">
      <c r="A1013" s="115" t="s">
        <v>2246</v>
      </c>
      <c r="B1013" s="116"/>
      <c r="C1013" s="128"/>
      <c r="D1013" s="170" t="s">
        <v>847</v>
      </c>
      <c r="E1013" s="17">
        <v>35</v>
      </c>
      <c r="F1013" s="14" t="s">
        <v>839</v>
      </c>
      <c r="G1013" s="119">
        <v>43282</v>
      </c>
      <c r="H1013" s="61" t="s">
        <v>840</v>
      </c>
      <c r="I1013" s="120">
        <v>306</v>
      </c>
      <c r="J1013" s="129"/>
      <c r="K1013" s="129"/>
      <c r="L1013" s="122">
        <v>207880</v>
      </c>
      <c r="M1013" s="123">
        <v>0.91</v>
      </c>
      <c r="N1013" s="122">
        <v>189170</v>
      </c>
      <c r="O1013" s="124"/>
      <c r="P1013" s="125">
        <f t="shared" si="17"/>
        <v>679</v>
      </c>
      <c r="Q1013" s="126" t="s">
        <v>2211</v>
      </c>
    </row>
    <row r="1014" s="3" customFormat="1" ht="15.75" customHeight="1" spans="1:17">
      <c r="A1014" s="115" t="s">
        <v>2247</v>
      </c>
      <c r="B1014" s="116"/>
      <c r="C1014" s="128"/>
      <c r="D1014" s="170" t="s">
        <v>847</v>
      </c>
      <c r="E1014" s="17">
        <v>36</v>
      </c>
      <c r="F1014" s="14" t="s">
        <v>839</v>
      </c>
      <c r="G1014" s="119">
        <v>43282</v>
      </c>
      <c r="H1014" s="61" t="s">
        <v>840</v>
      </c>
      <c r="I1014" s="120">
        <v>306</v>
      </c>
      <c r="J1014" s="129"/>
      <c r="K1014" s="129"/>
      <c r="L1014" s="122">
        <v>207880</v>
      </c>
      <c r="M1014" s="123">
        <v>0.91</v>
      </c>
      <c r="N1014" s="122">
        <v>189170</v>
      </c>
      <c r="O1014" s="124"/>
      <c r="P1014" s="125">
        <f t="shared" si="17"/>
        <v>679</v>
      </c>
      <c r="Q1014" s="126" t="s">
        <v>2211</v>
      </c>
    </row>
    <row r="1015" s="3" customFormat="1" ht="15.75" customHeight="1" spans="1:17">
      <c r="A1015" s="115" t="s">
        <v>2248</v>
      </c>
      <c r="B1015" s="116"/>
      <c r="C1015" s="128"/>
      <c r="D1015" s="170" t="s">
        <v>847</v>
      </c>
      <c r="E1015" s="17">
        <v>37</v>
      </c>
      <c r="F1015" s="14" t="s">
        <v>839</v>
      </c>
      <c r="G1015" s="119">
        <v>43282</v>
      </c>
      <c r="H1015" s="61" t="s">
        <v>840</v>
      </c>
      <c r="I1015" s="120">
        <v>202</v>
      </c>
      <c r="J1015" s="129"/>
      <c r="K1015" s="129"/>
      <c r="L1015" s="122">
        <v>137230</v>
      </c>
      <c r="M1015" s="123">
        <v>0.91</v>
      </c>
      <c r="N1015" s="122">
        <v>124880</v>
      </c>
      <c r="O1015" s="124"/>
      <c r="P1015" s="125">
        <f t="shared" si="17"/>
        <v>679</v>
      </c>
      <c r="Q1015" s="126" t="s">
        <v>2211</v>
      </c>
    </row>
    <row r="1016" s="3" customFormat="1" ht="15.75" customHeight="1" spans="1:17">
      <c r="A1016" s="115" t="s">
        <v>2249</v>
      </c>
      <c r="B1016" s="116"/>
      <c r="C1016" s="128"/>
      <c r="D1016" s="170" t="s">
        <v>847</v>
      </c>
      <c r="E1016" s="17">
        <v>38</v>
      </c>
      <c r="F1016" s="14" t="s">
        <v>839</v>
      </c>
      <c r="G1016" s="119">
        <v>43282</v>
      </c>
      <c r="H1016" s="61" t="s">
        <v>840</v>
      </c>
      <c r="I1016" s="120">
        <v>202</v>
      </c>
      <c r="J1016" s="129"/>
      <c r="K1016" s="129"/>
      <c r="L1016" s="122">
        <v>137230</v>
      </c>
      <c r="M1016" s="123">
        <v>0.91</v>
      </c>
      <c r="N1016" s="122">
        <v>124880</v>
      </c>
      <c r="O1016" s="124"/>
      <c r="P1016" s="125">
        <f t="shared" si="17"/>
        <v>679</v>
      </c>
      <c r="Q1016" s="126" t="s">
        <v>2211</v>
      </c>
    </row>
    <row r="1017" s="3" customFormat="1" ht="15.75" customHeight="1" spans="1:17">
      <c r="A1017" s="115" t="s">
        <v>2250</v>
      </c>
      <c r="B1017" s="116"/>
      <c r="C1017" s="128"/>
      <c r="D1017" s="170" t="s">
        <v>847</v>
      </c>
      <c r="E1017" s="17">
        <v>39</v>
      </c>
      <c r="F1017" s="14" t="s">
        <v>839</v>
      </c>
      <c r="G1017" s="119">
        <v>43282</v>
      </c>
      <c r="H1017" s="61" t="s">
        <v>840</v>
      </c>
      <c r="I1017" s="120">
        <v>374</v>
      </c>
      <c r="J1017" s="129"/>
      <c r="K1017" s="129"/>
      <c r="L1017" s="122">
        <v>254070</v>
      </c>
      <c r="M1017" s="123">
        <v>0.91</v>
      </c>
      <c r="N1017" s="122">
        <v>231200</v>
      </c>
      <c r="O1017" s="124"/>
      <c r="P1017" s="125">
        <f t="shared" si="17"/>
        <v>679</v>
      </c>
      <c r="Q1017" s="126" t="s">
        <v>2211</v>
      </c>
    </row>
    <row r="1018" s="3" customFormat="1" ht="15.75" customHeight="1" spans="1:17">
      <c r="A1018" s="115" t="s">
        <v>2251</v>
      </c>
      <c r="B1018" s="116"/>
      <c r="C1018" s="128"/>
      <c r="D1018" s="170" t="s">
        <v>847</v>
      </c>
      <c r="E1018" s="17">
        <v>40</v>
      </c>
      <c r="F1018" s="14" t="s">
        <v>839</v>
      </c>
      <c r="G1018" s="119">
        <v>43282</v>
      </c>
      <c r="H1018" s="61" t="s">
        <v>840</v>
      </c>
      <c r="I1018" s="120">
        <v>374</v>
      </c>
      <c r="J1018" s="129"/>
      <c r="K1018" s="129"/>
      <c r="L1018" s="122">
        <v>254070</v>
      </c>
      <c r="M1018" s="123">
        <v>0.91</v>
      </c>
      <c r="N1018" s="122">
        <v>231200</v>
      </c>
      <c r="O1018" s="124"/>
      <c r="P1018" s="125">
        <f t="shared" si="17"/>
        <v>679</v>
      </c>
      <c r="Q1018" s="126" t="s">
        <v>2211</v>
      </c>
    </row>
    <row r="1019" s="3" customFormat="1" ht="15.75" customHeight="1" spans="1:17">
      <c r="A1019" s="115" t="s">
        <v>2252</v>
      </c>
      <c r="B1019" s="116"/>
      <c r="C1019" s="128"/>
      <c r="D1019" s="170" t="s">
        <v>847</v>
      </c>
      <c r="E1019" s="17">
        <v>41</v>
      </c>
      <c r="F1019" s="14" t="s">
        <v>839</v>
      </c>
      <c r="G1019" s="119">
        <v>43282</v>
      </c>
      <c r="H1019" s="61" t="s">
        <v>840</v>
      </c>
      <c r="I1019" s="120">
        <v>374</v>
      </c>
      <c r="J1019" s="129"/>
      <c r="K1019" s="129"/>
      <c r="L1019" s="122">
        <v>254070</v>
      </c>
      <c r="M1019" s="123">
        <v>0.91</v>
      </c>
      <c r="N1019" s="122">
        <v>231200</v>
      </c>
      <c r="O1019" s="124"/>
      <c r="P1019" s="125">
        <f t="shared" si="17"/>
        <v>679</v>
      </c>
      <c r="Q1019" s="126" t="s">
        <v>2211</v>
      </c>
    </row>
    <row r="1020" s="3" customFormat="1" ht="15.75" customHeight="1" spans="1:17">
      <c r="A1020" s="115" t="s">
        <v>2253</v>
      </c>
      <c r="B1020" s="116"/>
      <c r="C1020" s="128"/>
      <c r="D1020" s="170" t="s">
        <v>847</v>
      </c>
      <c r="E1020" s="17">
        <v>42</v>
      </c>
      <c r="F1020" s="14" t="s">
        <v>839</v>
      </c>
      <c r="G1020" s="119">
        <v>43282</v>
      </c>
      <c r="H1020" s="61" t="s">
        <v>840</v>
      </c>
      <c r="I1020" s="120">
        <v>374</v>
      </c>
      <c r="J1020" s="129"/>
      <c r="K1020" s="129"/>
      <c r="L1020" s="122">
        <v>254070</v>
      </c>
      <c r="M1020" s="123">
        <v>0.91</v>
      </c>
      <c r="N1020" s="122">
        <v>231200</v>
      </c>
      <c r="O1020" s="124"/>
      <c r="P1020" s="125">
        <f t="shared" si="17"/>
        <v>679</v>
      </c>
      <c r="Q1020" s="126" t="s">
        <v>2211</v>
      </c>
    </row>
    <row r="1021" s="3" customFormat="1" ht="15.75" customHeight="1" spans="1:17">
      <c r="A1021" s="115" t="s">
        <v>2254</v>
      </c>
      <c r="B1021" s="116"/>
      <c r="C1021" s="128"/>
      <c r="D1021" s="170" t="s">
        <v>847</v>
      </c>
      <c r="E1021" s="17">
        <v>43</v>
      </c>
      <c r="F1021" s="14" t="s">
        <v>839</v>
      </c>
      <c r="G1021" s="119">
        <v>43282</v>
      </c>
      <c r="H1021" s="61" t="s">
        <v>840</v>
      </c>
      <c r="I1021" s="120">
        <v>374</v>
      </c>
      <c r="J1021" s="129"/>
      <c r="K1021" s="129"/>
      <c r="L1021" s="122">
        <v>254070</v>
      </c>
      <c r="M1021" s="123">
        <v>0.91</v>
      </c>
      <c r="N1021" s="122">
        <v>231200</v>
      </c>
      <c r="O1021" s="124"/>
      <c r="P1021" s="125">
        <f t="shared" si="17"/>
        <v>679</v>
      </c>
      <c r="Q1021" s="126" t="s">
        <v>2211</v>
      </c>
    </row>
    <row r="1022" s="3" customFormat="1" ht="15.75" customHeight="1" spans="1:17">
      <c r="A1022" s="115" t="s">
        <v>2255</v>
      </c>
      <c r="B1022" s="116"/>
      <c r="C1022" s="128"/>
      <c r="D1022" s="170" t="s">
        <v>847</v>
      </c>
      <c r="E1022" s="17">
        <v>44</v>
      </c>
      <c r="F1022" s="14" t="s">
        <v>839</v>
      </c>
      <c r="G1022" s="119">
        <v>43282</v>
      </c>
      <c r="H1022" s="61" t="s">
        <v>840</v>
      </c>
      <c r="I1022" s="120">
        <v>374</v>
      </c>
      <c r="J1022" s="129"/>
      <c r="K1022" s="129"/>
      <c r="L1022" s="122">
        <v>254070</v>
      </c>
      <c r="M1022" s="123">
        <v>0.91</v>
      </c>
      <c r="N1022" s="122">
        <v>231200</v>
      </c>
      <c r="O1022" s="124"/>
      <c r="P1022" s="125">
        <f t="shared" si="17"/>
        <v>679</v>
      </c>
      <c r="Q1022" s="126" t="s">
        <v>2211</v>
      </c>
    </row>
    <row r="1023" s="3" customFormat="1" ht="15.75" customHeight="1" spans="1:17">
      <c r="A1023" s="115" t="s">
        <v>2256</v>
      </c>
      <c r="B1023" s="116"/>
      <c r="C1023" s="128"/>
      <c r="D1023" s="170" t="s">
        <v>847</v>
      </c>
      <c r="E1023" s="17">
        <v>45</v>
      </c>
      <c r="F1023" s="14" t="s">
        <v>839</v>
      </c>
      <c r="G1023" s="119">
        <v>43282</v>
      </c>
      <c r="H1023" s="61" t="s">
        <v>840</v>
      </c>
      <c r="I1023" s="120">
        <v>374</v>
      </c>
      <c r="J1023" s="129"/>
      <c r="K1023" s="129"/>
      <c r="L1023" s="122">
        <v>254070</v>
      </c>
      <c r="M1023" s="123">
        <v>0.91</v>
      </c>
      <c r="N1023" s="122">
        <v>231200</v>
      </c>
      <c r="O1023" s="124"/>
      <c r="P1023" s="125">
        <f t="shared" si="17"/>
        <v>679</v>
      </c>
      <c r="Q1023" s="126" t="s">
        <v>2211</v>
      </c>
    </row>
    <row r="1024" s="3" customFormat="1" ht="15.75" customHeight="1" spans="1:17">
      <c r="A1024" s="115" t="s">
        <v>2257</v>
      </c>
      <c r="B1024" s="116"/>
      <c r="C1024" s="128"/>
      <c r="D1024" s="170" t="s">
        <v>847</v>
      </c>
      <c r="E1024" s="17">
        <v>46</v>
      </c>
      <c r="F1024" s="14" t="s">
        <v>839</v>
      </c>
      <c r="G1024" s="119">
        <v>43282</v>
      </c>
      <c r="H1024" s="61" t="s">
        <v>840</v>
      </c>
      <c r="I1024" s="120">
        <v>374</v>
      </c>
      <c r="J1024" s="129"/>
      <c r="K1024" s="129"/>
      <c r="L1024" s="122">
        <v>254070</v>
      </c>
      <c r="M1024" s="123">
        <v>0.91</v>
      </c>
      <c r="N1024" s="122">
        <v>231200</v>
      </c>
      <c r="O1024" s="124"/>
      <c r="P1024" s="125">
        <f t="shared" si="17"/>
        <v>679</v>
      </c>
      <c r="Q1024" s="126" t="s">
        <v>2211</v>
      </c>
    </row>
    <row r="1025" s="3" customFormat="1" ht="15.75" customHeight="1" spans="1:17">
      <c r="A1025" s="115" t="s">
        <v>2258</v>
      </c>
      <c r="B1025" s="116"/>
      <c r="C1025" s="128"/>
      <c r="D1025" s="170" t="s">
        <v>1625</v>
      </c>
      <c r="E1025" s="17">
        <v>1</v>
      </c>
      <c r="F1025" s="14" t="s">
        <v>839</v>
      </c>
      <c r="G1025" s="119">
        <v>43282</v>
      </c>
      <c r="H1025" s="61" t="s">
        <v>840</v>
      </c>
      <c r="I1025" s="120">
        <v>875</v>
      </c>
      <c r="J1025" s="129"/>
      <c r="K1025" s="129"/>
      <c r="L1025" s="122">
        <v>594430</v>
      </c>
      <c r="M1025" s="123">
        <v>0.91</v>
      </c>
      <c r="N1025" s="122">
        <v>540930</v>
      </c>
      <c r="O1025" s="124"/>
      <c r="P1025" s="125">
        <f t="shared" si="17"/>
        <v>679</v>
      </c>
      <c r="Q1025" s="126" t="s">
        <v>2211</v>
      </c>
    </row>
    <row r="1026" s="3" customFormat="1" ht="15.75" customHeight="1" spans="1:17">
      <c r="A1026" s="115" t="s">
        <v>2259</v>
      </c>
      <c r="B1026" s="116"/>
      <c r="C1026" s="128"/>
      <c r="D1026" s="170" t="s">
        <v>1625</v>
      </c>
      <c r="E1026" s="17">
        <v>2</v>
      </c>
      <c r="F1026" s="14" t="s">
        <v>839</v>
      </c>
      <c r="G1026" s="119">
        <v>43282</v>
      </c>
      <c r="H1026" s="61" t="s">
        <v>840</v>
      </c>
      <c r="I1026" s="120">
        <v>875</v>
      </c>
      <c r="J1026" s="129"/>
      <c r="K1026" s="129"/>
      <c r="L1026" s="122">
        <v>594430</v>
      </c>
      <c r="M1026" s="123">
        <v>0.91</v>
      </c>
      <c r="N1026" s="122">
        <v>540930</v>
      </c>
      <c r="O1026" s="124"/>
      <c r="P1026" s="125">
        <f t="shared" si="17"/>
        <v>679</v>
      </c>
      <c r="Q1026" s="126" t="s">
        <v>2211</v>
      </c>
    </row>
    <row r="1027" s="3" customFormat="1" ht="15.75" customHeight="1" spans="1:17">
      <c r="A1027" s="115" t="s">
        <v>2260</v>
      </c>
      <c r="B1027" s="116"/>
      <c r="C1027" s="128"/>
      <c r="D1027" s="170" t="s">
        <v>1625</v>
      </c>
      <c r="E1027" s="17">
        <v>3</v>
      </c>
      <c r="F1027" s="14" t="s">
        <v>839</v>
      </c>
      <c r="G1027" s="119">
        <v>43282</v>
      </c>
      <c r="H1027" s="61" t="s">
        <v>840</v>
      </c>
      <c r="I1027" s="120">
        <v>875</v>
      </c>
      <c r="J1027" s="129"/>
      <c r="K1027" s="129"/>
      <c r="L1027" s="122">
        <v>594430</v>
      </c>
      <c r="M1027" s="123">
        <v>0.91</v>
      </c>
      <c r="N1027" s="122">
        <v>540930</v>
      </c>
      <c r="O1027" s="124"/>
      <c r="P1027" s="125">
        <f t="shared" si="17"/>
        <v>679</v>
      </c>
      <c r="Q1027" s="126" t="s">
        <v>2211</v>
      </c>
    </row>
    <row r="1028" s="3" customFormat="1" ht="15.75" customHeight="1" spans="1:17">
      <c r="A1028" s="115" t="s">
        <v>2261</v>
      </c>
      <c r="B1028" s="116"/>
      <c r="C1028" s="128"/>
      <c r="D1028" s="170" t="s">
        <v>1625</v>
      </c>
      <c r="E1028" s="17">
        <v>4</v>
      </c>
      <c r="F1028" s="14" t="s">
        <v>839</v>
      </c>
      <c r="G1028" s="119">
        <v>43282</v>
      </c>
      <c r="H1028" s="61" t="s">
        <v>840</v>
      </c>
      <c r="I1028" s="120">
        <v>875</v>
      </c>
      <c r="J1028" s="129"/>
      <c r="K1028" s="129"/>
      <c r="L1028" s="122">
        <v>594430</v>
      </c>
      <c r="M1028" s="123">
        <v>0.91</v>
      </c>
      <c r="N1028" s="122">
        <v>540930</v>
      </c>
      <c r="O1028" s="124"/>
      <c r="P1028" s="125">
        <f t="shared" si="17"/>
        <v>679</v>
      </c>
      <c r="Q1028" s="126" t="s">
        <v>2211</v>
      </c>
    </row>
    <row r="1029" s="3" customFormat="1" ht="15.75" customHeight="1" spans="1:17">
      <c r="A1029" s="115" t="s">
        <v>2262</v>
      </c>
      <c r="B1029" s="116"/>
      <c r="C1029" s="128"/>
      <c r="D1029" s="170" t="s">
        <v>1625</v>
      </c>
      <c r="E1029" s="17">
        <v>5</v>
      </c>
      <c r="F1029" s="14" t="s">
        <v>839</v>
      </c>
      <c r="G1029" s="119">
        <v>43282</v>
      </c>
      <c r="H1029" s="61" t="s">
        <v>840</v>
      </c>
      <c r="I1029" s="120">
        <v>875</v>
      </c>
      <c r="J1029" s="129"/>
      <c r="K1029" s="129"/>
      <c r="L1029" s="122">
        <v>594430</v>
      </c>
      <c r="M1029" s="123">
        <v>0.91</v>
      </c>
      <c r="N1029" s="122">
        <v>540930</v>
      </c>
      <c r="O1029" s="124"/>
      <c r="P1029" s="125">
        <f t="shared" si="17"/>
        <v>679</v>
      </c>
      <c r="Q1029" s="126" t="s">
        <v>2211</v>
      </c>
    </row>
    <row r="1030" s="3" customFormat="1" ht="15.75" customHeight="1" spans="1:17">
      <c r="A1030" s="115" t="s">
        <v>2263</v>
      </c>
      <c r="B1030" s="116"/>
      <c r="C1030" s="128"/>
      <c r="D1030" s="170" t="s">
        <v>1625</v>
      </c>
      <c r="E1030" s="17">
        <v>6</v>
      </c>
      <c r="F1030" s="14" t="s">
        <v>839</v>
      </c>
      <c r="G1030" s="119">
        <v>43282</v>
      </c>
      <c r="H1030" s="61" t="s">
        <v>840</v>
      </c>
      <c r="I1030" s="120">
        <v>875</v>
      </c>
      <c r="J1030" s="129"/>
      <c r="K1030" s="129"/>
      <c r="L1030" s="122">
        <v>594430</v>
      </c>
      <c r="M1030" s="123">
        <v>0.91</v>
      </c>
      <c r="N1030" s="122">
        <v>540930</v>
      </c>
      <c r="O1030" s="124"/>
      <c r="P1030" s="125">
        <f t="shared" si="17"/>
        <v>679</v>
      </c>
      <c r="Q1030" s="126" t="s">
        <v>2211</v>
      </c>
    </row>
    <row r="1031" s="3" customFormat="1" ht="15.75" customHeight="1" spans="1:17">
      <c r="A1031" s="115" t="s">
        <v>2264</v>
      </c>
      <c r="B1031" s="116"/>
      <c r="C1031" s="128"/>
      <c r="D1031" s="170" t="s">
        <v>1625</v>
      </c>
      <c r="E1031" s="17">
        <v>7</v>
      </c>
      <c r="F1031" s="14" t="s">
        <v>839</v>
      </c>
      <c r="G1031" s="119">
        <v>39173</v>
      </c>
      <c r="H1031" s="61" t="s">
        <v>840</v>
      </c>
      <c r="I1031" s="120">
        <v>448</v>
      </c>
      <c r="J1031" s="129"/>
      <c r="K1031" s="129"/>
      <c r="L1031" s="122">
        <v>304350</v>
      </c>
      <c r="M1031" s="123">
        <v>0.57</v>
      </c>
      <c r="N1031" s="122">
        <v>173480</v>
      </c>
      <c r="O1031" s="124"/>
      <c r="P1031" s="125">
        <f t="shared" si="17"/>
        <v>679</v>
      </c>
      <c r="Q1031" s="126" t="s">
        <v>2211</v>
      </c>
    </row>
    <row r="1032" s="3" customFormat="1" ht="15.75" customHeight="1" spans="1:17">
      <c r="A1032" s="115" t="s">
        <v>2265</v>
      </c>
      <c r="B1032" s="116"/>
      <c r="C1032" s="128"/>
      <c r="D1032" s="170" t="s">
        <v>1625</v>
      </c>
      <c r="E1032" s="17">
        <v>8</v>
      </c>
      <c r="F1032" s="14" t="s">
        <v>839</v>
      </c>
      <c r="G1032" s="119">
        <v>39173</v>
      </c>
      <c r="H1032" s="61" t="s">
        <v>840</v>
      </c>
      <c r="I1032" s="120">
        <v>448</v>
      </c>
      <c r="J1032" s="129"/>
      <c r="K1032" s="129"/>
      <c r="L1032" s="122">
        <v>304350</v>
      </c>
      <c r="M1032" s="123">
        <v>0.57</v>
      </c>
      <c r="N1032" s="122">
        <v>173480</v>
      </c>
      <c r="O1032" s="124"/>
      <c r="P1032" s="125">
        <f t="shared" si="17"/>
        <v>679</v>
      </c>
      <c r="Q1032" s="126" t="s">
        <v>2211</v>
      </c>
    </row>
    <row r="1033" s="3" customFormat="1" ht="15.75" customHeight="1" spans="1:17">
      <c r="A1033" s="115" t="s">
        <v>2266</v>
      </c>
      <c r="B1033" s="116"/>
      <c r="C1033" s="128"/>
      <c r="D1033" s="170" t="s">
        <v>1625</v>
      </c>
      <c r="E1033" s="17">
        <v>9</v>
      </c>
      <c r="F1033" s="14" t="s">
        <v>839</v>
      </c>
      <c r="G1033" s="119">
        <v>39173</v>
      </c>
      <c r="H1033" s="61" t="s">
        <v>840</v>
      </c>
      <c r="I1033" s="120">
        <v>448</v>
      </c>
      <c r="J1033" s="129"/>
      <c r="K1033" s="129"/>
      <c r="L1033" s="122">
        <v>304350</v>
      </c>
      <c r="M1033" s="123">
        <v>0.57</v>
      </c>
      <c r="N1033" s="122">
        <v>173480</v>
      </c>
      <c r="O1033" s="124"/>
      <c r="P1033" s="125">
        <f t="shared" si="17"/>
        <v>679</v>
      </c>
      <c r="Q1033" s="126" t="s">
        <v>2211</v>
      </c>
    </row>
    <row r="1034" s="3" customFormat="1" ht="15.75" customHeight="1" spans="1:17">
      <c r="A1034" s="115" t="s">
        <v>2267</v>
      </c>
      <c r="B1034" s="116"/>
      <c r="C1034" s="128"/>
      <c r="D1034" s="170" t="s">
        <v>1625</v>
      </c>
      <c r="E1034" s="17">
        <v>10</v>
      </c>
      <c r="F1034" s="14" t="s">
        <v>839</v>
      </c>
      <c r="G1034" s="119">
        <v>39173</v>
      </c>
      <c r="H1034" s="61" t="s">
        <v>840</v>
      </c>
      <c r="I1034" s="120">
        <v>448</v>
      </c>
      <c r="J1034" s="129"/>
      <c r="K1034" s="129"/>
      <c r="L1034" s="122">
        <v>304350</v>
      </c>
      <c r="M1034" s="123">
        <v>0.57</v>
      </c>
      <c r="N1034" s="122">
        <v>173480</v>
      </c>
      <c r="O1034" s="124"/>
      <c r="P1034" s="125">
        <f t="shared" si="17"/>
        <v>679</v>
      </c>
      <c r="Q1034" s="126" t="s">
        <v>2211</v>
      </c>
    </row>
    <row r="1035" s="3" customFormat="1" ht="15.75" customHeight="1" spans="1:17">
      <c r="A1035" s="115" t="s">
        <v>2268</v>
      </c>
      <c r="B1035" s="116"/>
      <c r="C1035" s="128"/>
      <c r="D1035" s="170" t="s">
        <v>1625</v>
      </c>
      <c r="E1035" s="17">
        <v>11</v>
      </c>
      <c r="F1035" s="14" t="s">
        <v>839</v>
      </c>
      <c r="G1035" s="119">
        <v>39173</v>
      </c>
      <c r="H1035" s="61" t="s">
        <v>840</v>
      </c>
      <c r="I1035" s="120">
        <v>448</v>
      </c>
      <c r="J1035" s="129"/>
      <c r="K1035" s="129"/>
      <c r="L1035" s="122">
        <v>304350</v>
      </c>
      <c r="M1035" s="123">
        <v>0.57</v>
      </c>
      <c r="N1035" s="122">
        <v>173480</v>
      </c>
      <c r="O1035" s="124"/>
      <c r="P1035" s="125">
        <f t="shared" si="17"/>
        <v>679</v>
      </c>
      <c r="Q1035" s="126" t="s">
        <v>2211</v>
      </c>
    </row>
    <row r="1036" s="3" customFormat="1" ht="15.75" customHeight="1" spans="1:17">
      <c r="A1036" s="115" t="s">
        <v>2269</v>
      </c>
      <c r="B1036" s="116"/>
      <c r="C1036" s="128"/>
      <c r="D1036" s="170" t="s">
        <v>1625</v>
      </c>
      <c r="E1036" s="17">
        <v>12</v>
      </c>
      <c r="F1036" s="14" t="s">
        <v>839</v>
      </c>
      <c r="G1036" s="119">
        <v>39173</v>
      </c>
      <c r="H1036" s="61" t="s">
        <v>840</v>
      </c>
      <c r="I1036" s="120">
        <v>448</v>
      </c>
      <c r="J1036" s="129"/>
      <c r="K1036" s="129"/>
      <c r="L1036" s="122">
        <v>304350</v>
      </c>
      <c r="M1036" s="123">
        <v>0.57</v>
      </c>
      <c r="N1036" s="122">
        <v>173480</v>
      </c>
      <c r="O1036" s="124"/>
      <c r="P1036" s="125">
        <f t="shared" si="17"/>
        <v>679</v>
      </c>
      <c r="Q1036" s="126" t="s">
        <v>2211</v>
      </c>
    </row>
    <row r="1037" s="3" customFormat="1" ht="15.75" customHeight="1" spans="1:17">
      <c r="A1037" s="115" t="s">
        <v>2270</v>
      </c>
      <c r="B1037" s="116"/>
      <c r="C1037" s="128"/>
      <c r="D1037" s="170" t="s">
        <v>1625</v>
      </c>
      <c r="E1037" s="17">
        <v>13</v>
      </c>
      <c r="F1037" s="14" t="s">
        <v>839</v>
      </c>
      <c r="G1037" s="119">
        <v>39173</v>
      </c>
      <c r="H1037" s="61" t="s">
        <v>840</v>
      </c>
      <c r="I1037" s="120">
        <v>448</v>
      </c>
      <c r="J1037" s="129"/>
      <c r="K1037" s="129"/>
      <c r="L1037" s="122">
        <v>304350</v>
      </c>
      <c r="M1037" s="123">
        <v>0.57</v>
      </c>
      <c r="N1037" s="122">
        <v>173480</v>
      </c>
      <c r="O1037" s="124"/>
      <c r="P1037" s="125">
        <f t="shared" si="17"/>
        <v>679</v>
      </c>
      <c r="Q1037" s="126" t="s">
        <v>2211</v>
      </c>
    </row>
    <row r="1038" s="3" customFormat="1" ht="15.75" customHeight="1" spans="1:17">
      <c r="A1038" s="115" t="s">
        <v>2271</v>
      </c>
      <c r="B1038" s="116"/>
      <c r="C1038" s="128"/>
      <c r="D1038" s="170" t="s">
        <v>1625</v>
      </c>
      <c r="E1038" s="17">
        <v>14</v>
      </c>
      <c r="F1038" s="14" t="s">
        <v>839</v>
      </c>
      <c r="G1038" s="119">
        <v>39173</v>
      </c>
      <c r="H1038" s="61" t="s">
        <v>840</v>
      </c>
      <c r="I1038" s="120">
        <v>448</v>
      </c>
      <c r="J1038" s="129"/>
      <c r="K1038" s="129"/>
      <c r="L1038" s="122">
        <v>304350</v>
      </c>
      <c r="M1038" s="123">
        <v>0.57</v>
      </c>
      <c r="N1038" s="122">
        <v>173480</v>
      </c>
      <c r="O1038" s="124"/>
      <c r="P1038" s="125">
        <f t="shared" si="17"/>
        <v>679</v>
      </c>
      <c r="Q1038" s="126" t="s">
        <v>2211</v>
      </c>
    </row>
    <row r="1039" s="3" customFormat="1" ht="15.75" customHeight="1" spans="1:17">
      <c r="A1039" s="115" t="s">
        <v>2272</v>
      </c>
      <c r="B1039" s="116"/>
      <c r="C1039" s="128"/>
      <c r="D1039" s="170" t="s">
        <v>1625</v>
      </c>
      <c r="E1039" s="17">
        <v>15</v>
      </c>
      <c r="F1039" s="14" t="s">
        <v>839</v>
      </c>
      <c r="G1039" s="119">
        <v>39173</v>
      </c>
      <c r="H1039" s="61" t="s">
        <v>840</v>
      </c>
      <c r="I1039" s="120">
        <v>448</v>
      </c>
      <c r="J1039" s="129"/>
      <c r="K1039" s="129"/>
      <c r="L1039" s="122">
        <v>304350</v>
      </c>
      <c r="M1039" s="123">
        <v>0.57</v>
      </c>
      <c r="N1039" s="122">
        <v>173480</v>
      </c>
      <c r="O1039" s="124"/>
      <c r="P1039" s="125">
        <f t="shared" si="17"/>
        <v>679</v>
      </c>
      <c r="Q1039" s="126" t="s">
        <v>2211</v>
      </c>
    </row>
    <row r="1040" s="3" customFormat="1" ht="15.75" customHeight="1" spans="1:17">
      <c r="A1040" s="115" t="s">
        <v>2273</v>
      </c>
      <c r="B1040" s="116"/>
      <c r="C1040" s="128"/>
      <c r="D1040" s="170" t="s">
        <v>1625</v>
      </c>
      <c r="E1040" s="17">
        <v>16</v>
      </c>
      <c r="F1040" s="14" t="s">
        <v>839</v>
      </c>
      <c r="G1040" s="119">
        <v>39173</v>
      </c>
      <c r="H1040" s="61" t="s">
        <v>840</v>
      </c>
      <c r="I1040" s="120">
        <v>448</v>
      </c>
      <c r="J1040" s="129"/>
      <c r="K1040" s="129"/>
      <c r="L1040" s="122">
        <v>304350</v>
      </c>
      <c r="M1040" s="123">
        <v>0.57</v>
      </c>
      <c r="N1040" s="122">
        <v>173480</v>
      </c>
      <c r="O1040" s="124"/>
      <c r="P1040" s="125">
        <f t="shared" si="17"/>
        <v>679</v>
      </c>
      <c r="Q1040" s="126" t="s">
        <v>2211</v>
      </c>
    </row>
    <row r="1041" s="3" customFormat="1" ht="15.75" customHeight="1" spans="1:17">
      <c r="A1041" s="115" t="s">
        <v>2274</v>
      </c>
      <c r="B1041" s="116"/>
      <c r="C1041" s="128"/>
      <c r="D1041" s="170" t="s">
        <v>1625</v>
      </c>
      <c r="E1041" s="17">
        <v>17</v>
      </c>
      <c r="F1041" s="14" t="s">
        <v>839</v>
      </c>
      <c r="G1041" s="119">
        <v>39173</v>
      </c>
      <c r="H1041" s="61" t="s">
        <v>840</v>
      </c>
      <c r="I1041" s="120">
        <v>448</v>
      </c>
      <c r="J1041" s="129"/>
      <c r="K1041" s="129"/>
      <c r="L1041" s="122">
        <v>304350</v>
      </c>
      <c r="M1041" s="123">
        <v>0.57</v>
      </c>
      <c r="N1041" s="122">
        <v>173480</v>
      </c>
      <c r="O1041" s="124"/>
      <c r="P1041" s="125">
        <f t="shared" si="17"/>
        <v>679</v>
      </c>
      <c r="Q1041" s="126" t="s">
        <v>2211</v>
      </c>
    </row>
    <row r="1042" s="3" customFormat="1" ht="15.75" customHeight="1" spans="1:17">
      <c r="A1042" s="115" t="s">
        <v>2275</v>
      </c>
      <c r="B1042" s="116"/>
      <c r="C1042" s="128"/>
      <c r="D1042" s="170" t="s">
        <v>1625</v>
      </c>
      <c r="E1042" s="17">
        <v>18</v>
      </c>
      <c r="F1042" s="14" t="s">
        <v>839</v>
      </c>
      <c r="G1042" s="119">
        <v>39173</v>
      </c>
      <c r="H1042" s="61" t="s">
        <v>840</v>
      </c>
      <c r="I1042" s="120">
        <v>448</v>
      </c>
      <c r="J1042" s="129"/>
      <c r="K1042" s="129"/>
      <c r="L1042" s="122">
        <v>304350</v>
      </c>
      <c r="M1042" s="123">
        <v>0.57</v>
      </c>
      <c r="N1042" s="122">
        <v>173480</v>
      </c>
      <c r="O1042" s="124"/>
      <c r="P1042" s="125">
        <f t="shared" si="17"/>
        <v>679</v>
      </c>
      <c r="Q1042" s="126" t="s">
        <v>2211</v>
      </c>
    </row>
    <row r="1043" s="3" customFormat="1" ht="15.75" customHeight="1" spans="1:17">
      <c r="A1043" s="115" t="s">
        <v>2276</v>
      </c>
      <c r="B1043" s="116"/>
      <c r="C1043" s="128"/>
      <c r="D1043" s="170" t="s">
        <v>1625</v>
      </c>
      <c r="E1043" s="17">
        <v>19</v>
      </c>
      <c r="F1043" s="14" t="s">
        <v>839</v>
      </c>
      <c r="G1043" s="119">
        <v>39173</v>
      </c>
      <c r="H1043" s="61" t="s">
        <v>840</v>
      </c>
      <c r="I1043" s="120">
        <v>448</v>
      </c>
      <c r="J1043" s="129"/>
      <c r="K1043" s="129"/>
      <c r="L1043" s="122">
        <v>304350</v>
      </c>
      <c r="M1043" s="123">
        <v>0.57</v>
      </c>
      <c r="N1043" s="122">
        <v>173480</v>
      </c>
      <c r="O1043" s="124"/>
      <c r="P1043" s="125">
        <f t="shared" ref="P1043:P1057" si="18">L1043/I1043</f>
        <v>679</v>
      </c>
      <c r="Q1043" s="126" t="s">
        <v>2211</v>
      </c>
    </row>
    <row r="1044" s="3" customFormat="1" ht="15.75" customHeight="1" spans="1:17">
      <c r="A1044" s="115" t="s">
        <v>2277</v>
      </c>
      <c r="B1044" s="116"/>
      <c r="C1044" s="128"/>
      <c r="D1044" s="170" t="s">
        <v>1625</v>
      </c>
      <c r="E1044" s="17">
        <v>20</v>
      </c>
      <c r="F1044" s="14" t="s">
        <v>839</v>
      </c>
      <c r="G1044" s="119">
        <v>39173</v>
      </c>
      <c r="H1044" s="61" t="s">
        <v>840</v>
      </c>
      <c r="I1044" s="120">
        <v>448</v>
      </c>
      <c r="J1044" s="129"/>
      <c r="K1044" s="129"/>
      <c r="L1044" s="122">
        <v>304350</v>
      </c>
      <c r="M1044" s="123">
        <v>0.57</v>
      </c>
      <c r="N1044" s="122">
        <v>173480</v>
      </c>
      <c r="O1044" s="124"/>
      <c r="P1044" s="125">
        <f t="shared" si="18"/>
        <v>679</v>
      </c>
      <c r="Q1044" s="126" t="s">
        <v>2211</v>
      </c>
    </row>
    <row r="1045" s="3" customFormat="1" ht="15.75" customHeight="1" spans="1:17">
      <c r="A1045" s="115" t="s">
        <v>2278</v>
      </c>
      <c r="B1045" s="116"/>
      <c r="C1045" s="128"/>
      <c r="D1045" s="170" t="s">
        <v>1625</v>
      </c>
      <c r="E1045" s="17">
        <v>21</v>
      </c>
      <c r="F1045" s="14" t="s">
        <v>839</v>
      </c>
      <c r="G1045" s="119">
        <v>39173</v>
      </c>
      <c r="H1045" s="61" t="s">
        <v>840</v>
      </c>
      <c r="I1045" s="120">
        <v>448</v>
      </c>
      <c r="J1045" s="129"/>
      <c r="K1045" s="129"/>
      <c r="L1045" s="122">
        <v>304350</v>
      </c>
      <c r="M1045" s="123">
        <v>0.57</v>
      </c>
      <c r="N1045" s="122">
        <v>173480</v>
      </c>
      <c r="O1045" s="124"/>
      <c r="P1045" s="125">
        <f t="shared" si="18"/>
        <v>679</v>
      </c>
      <c r="Q1045" s="126" t="s">
        <v>2211</v>
      </c>
    </row>
    <row r="1046" s="3" customFormat="1" ht="15.75" customHeight="1" spans="1:17">
      <c r="A1046" s="115" t="s">
        <v>2279</v>
      </c>
      <c r="B1046" s="116"/>
      <c r="C1046" s="128"/>
      <c r="D1046" s="170" t="s">
        <v>1625</v>
      </c>
      <c r="E1046" s="17">
        <v>22</v>
      </c>
      <c r="F1046" s="14" t="s">
        <v>839</v>
      </c>
      <c r="G1046" s="119">
        <v>39173</v>
      </c>
      <c r="H1046" s="61" t="s">
        <v>840</v>
      </c>
      <c r="I1046" s="120">
        <v>448</v>
      </c>
      <c r="J1046" s="129"/>
      <c r="K1046" s="129"/>
      <c r="L1046" s="122">
        <v>304350</v>
      </c>
      <c r="M1046" s="123">
        <v>0.57</v>
      </c>
      <c r="N1046" s="122">
        <v>173480</v>
      </c>
      <c r="O1046" s="124"/>
      <c r="P1046" s="125">
        <f t="shared" si="18"/>
        <v>679</v>
      </c>
      <c r="Q1046" s="126" t="s">
        <v>2211</v>
      </c>
    </row>
    <row r="1047" s="3" customFormat="1" ht="15.75" customHeight="1" spans="1:17">
      <c r="A1047" s="115" t="s">
        <v>2280</v>
      </c>
      <c r="B1047" s="116"/>
      <c r="C1047" s="128"/>
      <c r="D1047" s="170" t="s">
        <v>1625</v>
      </c>
      <c r="E1047" s="17">
        <v>23</v>
      </c>
      <c r="F1047" s="14" t="s">
        <v>839</v>
      </c>
      <c r="G1047" s="119">
        <v>43282</v>
      </c>
      <c r="H1047" s="61" t="s">
        <v>840</v>
      </c>
      <c r="I1047" s="120">
        <v>256</v>
      </c>
      <c r="J1047" s="129"/>
      <c r="K1047" s="129"/>
      <c r="L1047" s="122">
        <v>173910</v>
      </c>
      <c r="M1047" s="123">
        <v>0.91</v>
      </c>
      <c r="N1047" s="122">
        <v>158260</v>
      </c>
      <c r="O1047" s="124"/>
      <c r="P1047" s="125">
        <f t="shared" si="18"/>
        <v>679</v>
      </c>
      <c r="Q1047" s="126" t="s">
        <v>2211</v>
      </c>
    </row>
    <row r="1048" s="3" customFormat="1" ht="15.75" customHeight="1" spans="1:17">
      <c r="A1048" s="115" t="s">
        <v>2281</v>
      </c>
      <c r="B1048" s="116"/>
      <c r="C1048" s="128"/>
      <c r="D1048" s="170" t="s">
        <v>1625</v>
      </c>
      <c r="E1048" s="17">
        <v>24</v>
      </c>
      <c r="F1048" s="14" t="s">
        <v>839</v>
      </c>
      <c r="G1048" s="119">
        <v>43282</v>
      </c>
      <c r="H1048" s="61" t="s">
        <v>840</v>
      </c>
      <c r="I1048" s="120">
        <v>256</v>
      </c>
      <c r="J1048" s="129"/>
      <c r="K1048" s="129"/>
      <c r="L1048" s="122">
        <v>173910</v>
      </c>
      <c r="M1048" s="123">
        <v>0.91</v>
      </c>
      <c r="N1048" s="122">
        <v>158260</v>
      </c>
      <c r="O1048" s="124"/>
      <c r="P1048" s="125">
        <f t="shared" si="18"/>
        <v>679</v>
      </c>
      <c r="Q1048" s="126" t="s">
        <v>2211</v>
      </c>
    </row>
    <row r="1049" s="3" customFormat="1" ht="15.75" customHeight="1" spans="1:17">
      <c r="A1049" s="115" t="s">
        <v>2282</v>
      </c>
      <c r="B1049" s="116"/>
      <c r="C1049" s="128"/>
      <c r="D1049" s="170" t="s">
        <v>2283</v>
      </c>
      <c r="E1049" s="17">
        <v>1</v>
      </c>
      <c r="F1049" s="14" t="s">
        <v>839</v>
      </c>
      <c r="G1049" s="119">
        <v>43282</v>
      </c>
      <c r="H1049" s="61" t="s">
        <v>840</v>
      </c>
      <c r="I1049" s="120">
        <v>200</v>
      </c>
      <c r="J1049" s="129"/>
      <c r="K1049" s="129"/>
      <c r="L1049" s="122">
        <v>135870</v>
      </c>
      <c r="M1049" s="123">
        <v>0.91</v>
      </c>
      <c r="N1049" s="122">
        <v>123640</v>
      </c>
      <c r="O1049" s="124"/>
      <c r="P1049" s="125">
        <f t="shared" si="18"/>
        <v>679</v>
      </c>
      <c r="Q1049" s="126" t="s">
        <v>2211</v>
      </c>
    </row>
    <row r="1050" s="3" customFormat="1" ht="15.75" customHeight="1" spans="1:17">
      <c r="A1050" s="115" t="s">
        <v>2284</v>
      </c>
      <c r="B1050" s="116"/>
      <c r="C1050" s="128"/>
      <c r="D1050" s="170" t="s">
        <v>2285</v>
      </c>
      <c r="E1050" s="17">
        <v>1</v>
      </c>
      <c r="F1050" s="14" t="s">
        <v>839</v>
      </c>
      <c r="G1050" s="119">
        <v>43282</v>
      </c>
      <c r="H1050" s="61" t="s">
        <v>840</v>
      </c>
      <c r="I1050" s="120">
        <v>572</v>
      </c>
      <c r="J1050" s="129"/>
      <c r="K1050" s="129"/>
      <c r="L1050" s="122">
        <v>388590</v>
      </c>
      <c r="M1050" s="123">
        <v>0.91</v>
      </c>
      <c r="N1050" s="122">
        <v>353620</v>
      </c>
      <c r="O1050" s="124"/>
      <c r="P1050" s="125">
        <f t="shared" si="18"/>
        <v>679</v>
      </c>
      <c r="Q1050" s="126" t="s">
        <v>2211</v>
      </c>
    </row>
    <row r="1051" s="3" customFormat="1" ht="15.75" customHeight="1" spans="1:17">
      <c r="A1051" s="115" t="s">
        <v>2286</v>
      </c>
      <c r="B1051" s="116"/>
      <c r="C1051" s="128"/>
      <c r="D1051" s="170" t="s">
        <v>2285</v>
      </c>
      <c r="E1051" s="17">
        <v>2</v>
      </c>
      <c r="F1051" s="14" t="s">
        <v>839</v>
      </c>
      <c r="G1051" s="119">
        <v>43282</v>
      </c>
      <c r="H1051" s="61" t="s">
        <v>840</v>
      </c>
      <c r="I1051" s="120">
        <v>572</v>
      </c>
      <c r="J1051" s="129"/>
      <c r="K1051" s="129"/>
      <c r="L1051" s="122">
        <v>388590</v>
      </c>
      <c r="M1051" s="123">
        <v>0.91</v>
      </c>
      <c r="N1051" s="122">
        <v>353620</v>
      </c>
      <c r="O1051" s="124"/>
      <c r="P1051" s="125">
        <f t="shared" si="18"/>
        <v>679</v>
      </c>
      <c r="Q1051" s="126" t="s">
        <v>2211</v>
      </c>
    </row>
    <row r="1052" s="3" customFormat="1" ht="15.75" customHeight="1" spans="1:17">
      <c r="A1052" s="115" t="s">
        <v>2287</v>
      </c>
      <c r="B1052" s="116"/>
      <c r="C1052" s="128"/>
      <c r="D1052" s="170" t="s">
        <v>2285</v>
      </c>
      <c r="E1052" s="17">
        <v>3</v>
      </c>
      <c r="F1052" s="14" t="s">
        <v>839</v>
      </c>
      <c r="G1052" s="119">
        <v>43282</v>
      </c>
      <c r="H1052" s="61" t="s">
        <v>840</v>
      </c>
      <c r="I1052" s="120">
        <v>572</v>
      </c>
      <c r="J1052" s="129"/>
      <c r="K1052" s="129"/>
      <c r="L1052" s="122">
        <v>388590</v>
      </c>
      <c r="M1052" s="123">
        <v>0.91</v>
      </c>
      <c r="N1052" s="122">
        <v>353620</v>
      </c>
      <c r="O1052" s="124"/>
      <c r="P1052" s="125">
        <f t="shared" si="18"/>
        <v>679</v>
      </c>
      <c r="Q1052" s="126" t="s">
        <v>2211</v>
      </c>
    </row>
    <row r="1053" s="3" customFormat="1" ht="15.75" customHeight="1" spans="1:17">
      <c r="A1053" s="115" t="s">
        <v>2288</v>
      </c>
      <c r="B1053" s="116"/>
      <c r="C1053" s="128"/>
      <c r="D1053" s="170" t="s">
        <v>2285</v>
      </c>
      <c r="E1053" s="17">
        <v>4</v>
      </c>
      <c r="F1053" s="14" t="s">
        <v>839</v>
      </c>
      <c r="G1053" s="119">
        <v>43282</v>
      </c>
      <c r="H1053" s="61" t="s">
        <v>840</v>
      </c>
      <c r="I1053" s="120">
        <v>286</v>
      </c>
      <c r="J1053" s="129"/>
      <c r="K1053" s="129"/>
      <c r="L1053" s="122">
        <v>194290</v>
      </c>
      <c r="M1053" s="123">
        <v>0.91</v>
      </c>
      <c r="N1053" s="122">
        <v>176800</v>
      </c>
      <c r="O1053" s="124"/>
      <c r="P1053" s="125">
        <f t="shared" si="18"/>
        <v>679</v>
      </c>
      <c r="Q1053" s="126" t="s">
        <v>2211</v>
      </c>
    </row>
    <row r="1054" s="3" customFormat="1" ht="15.75" customHeight="1" spans="1:17">
      <c r="A1054" s="115" t="s">
        <v>2289</v>
      </c>
      <c r="B1054" s="116"/>
      <c r="C1054" s="128"/>
      <c r="D1054" s="170" t="s">
        <v>929</v>
      </c>
      <c r="E1054" s="17">
        <v>1</v>
      </c>
      <c r="F1054" s="14" t="s">
        <v>2290</v>
      </c>
      <c r="G1054" s="119">
        <v>39173</v>
      </c>
      <c r="H1054" s="61" t="s">
        <v>840</v>
      </c>
      <c r="I1054" s="120">
        <v>10</v>
      </c>
      <c r="J1054" s="129"/>
      <c r="K1054" s="129"/>
      <c r="L1054" s="122">
        <v>8090</v>
      </c>
      <c r="M1054" s="123">
        <v>0.72</v>
      </c>
      <c r="N1054" s="122">
        <v>5820</v>
      </c>
      <c r="O1054" s="124"/>
      <c r="P1054" s="125">
        <f t="shared" si="18"/>
        <v>809</v>
      </c>
      <c r="Q1054" s="126" t="s">
        <v>2211</v>
      </c>
    </row>
    <row r="1055" s="3" customFormat="1" ht="15.75" customHeight="1" spans="1:17">
      <c r="A1055" s="115" t="s">
        <v>2291</v>
      </c>
      <c r="B1055" s="116"/>
      <c r="C1055" s="128"/>
      <c r="D1055" s="170" t="s">
        <v>929</v>
      </c>
      <c r="E1055" s="17">
        <v>2</v>
      </c>
      <c r="F1055" s="14" t="s">
        <v>2290</v>
      </c>
      <c r="G1055" s="119">
        <v>43282</v>
      </c>
      <c r="H1055" s="61" t="s">
        <v>840</v>
      </c>
      <c r="I1055" s="120">
        <v>10</v>
      </c>
      <c r="J1055" s="129"/>
      <c r="K1055" s="129"/>
      <c r="L1055" s="122">
        <v>8090</v>
      </c>
      <c r="M1055" s="123">
        <v>0.92</v>
      </c>
      <c r="N1055" s="122">
        <v>7440</v>
      </c>
      <c r="O1055" s="124"/>
      <c r="P1055" s="125">
        <f t="shared" si="18"/>
        <v>809</v>
      </c>
      <c r="Q1055" s="126" t="s">
        <v>2211</v>
      </c>
    </row>
    <row r="1056" s="3" customFormat="1" ht="15.75" customHeight="1" spans="1:17">
      <c r="A1056" s="115" t="s">
        <v>2292</v>
      </c>
      <c r="B1056" s="116"/>
      <c r="C1056" s="128"/>
      <c r="D1056" s="170" t="s">
        <v>929</v>
      </c>
      <c r="E1056" s="17">
        <v>3</v>
      </c>
      <c r="F1056" s="14" t="s">
        <v>2290</v>
      </c>
      <c r="G1056" s="119">
        <v>43282</v>
      </c>
      <c r="H1056" s="61" t="s">
        <v>840</v>
      </c>
      <c r="I1056" s="120">
        <v>10</v>
      </c>
      <c r="J1056" s="129"/>
      <c r="K1056" s="129"/>
      <c r="L1056" s="122">
        <v>8090</v>
      </c>
      <c r="M1056" s="123">
        <v>0.92</v>
      </c>
      <c r="N1056" s="122">
        <v>7440</v>
      </c>
      <c r="O1056" s="124"/>
      <c r="P1056" s="125">
        <f t="shared" si="18"/>
        <v>809</v>
      </c>
      <c r="Q1056" s="126" t="s">
        <v>2211</v>
      </c>
    </row>
    <row r="1057" s="3" customFormat="1" ht="15.75" customHeight="1" spans="1:17">
      <c r="A1057" s="115" t="s">
        <v>2293</v>
      </c>
      <c r="B1057" s="116"/>
      <c r="C1057" s="128"/>
      <c r="D1057" s="170" t="s">
        <v>2294</v>
      </c>
      <c r="E1057" s="17">
        <v>1</v>
      </c>
      <c r="F1057" s="14" t="s">
        <v>938</v>
      </c>
      <c r="G1057" s="119">
        <v>39173</v>
      </c>
      <c r="H1057" s="61" t="s">
        <v>840</v>
      </c>
      <c r="I1057" s="120">
        <v>300</v>
      </c>
      <c r="J1057" s="129"/>
      <c r="K1057" s="129"/>
      <c r="L1057" s="122">
        <v>201030</v>
      </c>
      <c r="M1057" s="123">
        <v>0.57</v>
      </c>
      <c r="N1057" s="122">
        <v>114590</v>
      </c>
      <c r="O1057" s="124"/>
      <c r="P1057" s="125">
        <f t="shared" si="18"/>
        <v>670</v>
      </c>
      <c r="Q1057" s="126" t="s">
        <v>2211</v>
      </c>
    </row>
    <row r="1058" ht="15.75" customHeight="1" spans="1:17">
      <c r="A1058" s="115" t="s">
        <v>2295</v>
      </c>
      <c r="B1058" s="127"/>
      <c r="C1058" s="128"/>
      <c r="D1058" s="108" t="s">
        <v>2296</v>
      </c>
      <c r="E1058" s="108"/>
      <c r="F1058" s="132"/>
      <c r="G1058" s="119">
        <v>40756</v>
      </c>
      <c r="H1058" s="133" t="s">
        <v>941</v>
      </c>
      <c r="I1058" s="134">
        <v>1</v>
      </c>
      <c r="J1058" s="135">
        <v>38000</v>
      </c>
      <c r="K1058" s="136">
        <v>25214.3</v>
      </c>
      <c r="L1058" s="137">
        <v>55490</v>
      </c>
      <c r="M1058" s="138">
        <v>0.62</v>
      </c>
      <c r="N1058" s="139">
        <v>34400</v>
      </c>
      <c r="O1058" s="140"/>
      <c r="P1058" s="141"/>
      <c r="Q1058" s="142" t="s">
        <v>2211</v>
      </c>
    </row>
    <row r="1059" ht="15.75" customHeight="1" spans="1:17">
      <c r="A1059" s="115" t="s">
        <v>2297</v>
      </c>
      <c r="B1059" s="127"/>
      <c r="C1059" s="128"/>
      <c r="D1059" s="108" t="s">
        <v>2296</v>
      </c>
      <c r="E1059" s="108"/>
      <c r="F1059" s="132"/>
      <c r="G1059" s="119">
        <v>40756</v>
      </c>
      <c r="H1059" s="133" t="s">
        <v>941</v>
      </c>
      <c r="I1059" s="134">
        <v>1</v>
      </c>
      <c r="J1059" s="135">
        <v>38000</v>
      </c>
      <c r="K1059" s="136">
        <v>25214.3</v>
      </c>
      <c r="L1059" s="137">
        <v>55490</v>
      </c>
      <c r="M1059" s="138">
        <v>0.62</v>
      </c>
      <c r="N1059" s="139">
        <v>34400</v>
      </c>
      <c r="O1059" s="140"/>
      <c r="P1059" s="141"/>
      <c r="Q1059" s="142" t="s">
        <v>2211</v>
      </c>
    </row>
    <row r="1060" ht="15.75" customHeight="1" spans="1:17">
      <c r="A1060" s="115" t="s">
        <v>2298</v>
      </c>
      <c r="B1060" s="127"/>
      <c r="C1060" s="128"/>
      <c r="D1060" s="108" t="s">
        <v>2296</v>
      </c>
      <c r="E1060" s="108"/>
      <c r="F1060" s="132"/>
      <c r="G1060" s="119">
        <v>40909</v>
      </c>
      <c r="H1060" s="133" t="s">
        <v>941</v>
      </c>
      <c r="I1060" s="134">
        <v>1</v>
      </c>
      <c r="J1060" s="135">
        <v>83000</v>
      </c>
      <c r="K1060" s="136">
        <v>56716.8</v>
      </c>
      <c r="L1060" s="137">
        <v>115560</v>
      </c>
      <c r="M1060" s="138">
        <v>0.64</v>
      </c>
      <c r="N1060" s="139">
        <v>73960</v>
      </c>
      <c r="O1060" s="140"/>
      <c r="P1060" s="141"/>
      <c r="Q1060" s="142" t="s">
        <v>2211</v>
      </c>
    </row>
    <row r="1061" ht="15.75" customHeight="1" spans="1:17">
      <c r="A1061" s="115" t="s">
        <v>2299</v>
      </c>
      <c r="B1061" s="127"/>
      <c r="C1061" s="128"/>
      <c r="D1061" s="108" t="s">
        <v>2300</v>
      </c>
      <c r="E1061" s="108"/>
      <c r="F1061" s="132"/>
      <c r="G1061" s="119">
        <v>40909</v>
      </c>
      <c r="H1061" s="133" t="s">
        <v>941</v>
      </c>
      <c r="I1061" s="134">
        <v>1</v>
      </c>
      <c r="J1061" s="135">
        <v>25300</v>
      </c>
      <c r="K1061" s="136">
        <v>17288</v>
      </c>
      <c r="L1061" s="137">
        <v>35220</v>
      </c>
      <c r="M1061" s="138">
        <v>0.64</v>
      </c>
      <c r="N1061" s="139">
        <v>22540</v>
      </c>
      <c r="O1061" s="140"/>
      <c r="P1061" s="141"/>
      <c r="Q1061" s="143" t="s">
        <v>2211</v>
      </c>
    </row>
    <row r="1062" ht="15.75" customHeight="1" spans="1:17">
      <c r="A1062" s="115" t="s">
        <v>2301</v>
      </c>
      <c r="B1062" s="127"/>
      <c r="C1062" s="128"/>
      <c r="D1062" s="108" t="s">
        <v>2159</v>
      </c>
      <c r="E1062" s="108"/>
      <c r="F1062" s="132"/>
      <c r="G1062" s="119">
        <v>40909</v>
      </c>
      <c r="H1062" s="133" t="s">
        <v>941</v>
      </c>
      <c r="I1062" s="134">
        <v>1</v>
      </c>
      <c r="J1062" s="135">
        <v>86273</v>
      </c>
      <c r="K1062" s="136">
        <v>58953</v>
      </c>
      <c r="L1062" s="137">
        <v>120110</v>
      </c>
      <c r="M1062" s="138">
        <v>0.52</v>
      </c>
      <c r="N1062" s="139">
        <v>62460</v>
      </c>
      <c r="O1062" s="140"/>
      <c r="P1062" s="141"/>
      <c r="Q1062" s="142" t="s">
        <v>2211</v>
      </c>
    </row>
    <row r="1063" ht="15.75" customHeight="1" spans="1:17">
      <c r="A1063" s="115" t="s">
        <v>2302</v>
      </c>
      <c r="B1063" s="127"/>
      <c r="C1063" s="128"/>
      <c r="D1063" s="108" t="s">
        <v>1270</v>
      </c>
      <c r="E1063" s="108"/>
      <c r="F1063" s="132"/>
      <c r="G1063" s="119">
        <v>41091</v>
      </c>
      <c r="H1063" s="133" t="s">
        <v>941</v>
      </c>
      <c r="I1063" s="134">
        <v>1</v>
      </c>
      <c r="J1063" s="135">
        <v>62258</v>
      </c>
      <c r="K1063" s="136">
        <v>44021.44</v>
      </c>
      <c r="L1063" s="137">
        <v>86680</v>
      </c>
      <c r="M1063" s="138">
        <v>0.67</v>
      </c>
      <c r="N1063" s="139">
        <v>58080</v>
      </c>
      <c r="O1063" s="140"/>
      <c r="P1063" s="141"/>
      <c r="Q1063" s="142" t="s">
        <v>2211</v>
      </c>
    </row>
    <row r="1064" ht="15.75" customHeight="1" spans="1:17">
      <c r="A1064" s="115" t="s">
        <v>2303</v>
      </c>
      <c r="B1064" s="127"/>
      <c r="C1064" s="128"/>
      <c r="D1064" s="108" t="s">
        <v>943</v>
      </c>
      <c r="E1064" s="108"/>
      <c r="F1064" s="132"/>
      <c r="G1064" s="119">
        <v>41456</v>
      </c>
      <c r="H1064" s="133" t="s">
        <v>941</v>
      </c>
      <c r="I1064" s="134">
        <v>1</v>
      </c>
      <c r="J1064" s="135">
        <v>42995</v>
      </c>
      <c r="K1064" s="136">
        <v>32443.22</v>
      </c>
      <c r="L1064" s="137">
        <v>58400</v>
      </c>
      <c r="M1064" s="138">
        <v>0.72</v>
      </c>
      <c r="N1064" s="139">
        <v>42050</v>
      </c>
      <c r="O1064" s="140"/>
      <c r="P1064" s="141"/>
      <c r="Q1064" s="142" t="s">
        <v>2211</v>
      </c>
    </row>
    <row r="1065" ht="15.75" customHeight="1" spans="1:17">
      <c r="A1065" s="115" t="s">
        <v>2304</v>
      </c>
      <c r="B1065" s="127"/>
      <c r="C1065" s="128"/>
      <c r="D1065" s="108" t="s">
        <v>943</v>
      </c>
      <c r="E1065" s="108"/>
      <c r="F1065" s="132"/>
      <c r="G1065" s="119">
        <v>41518</v>
      </c>
      <c r="H1065" s="133" t="s">
        <v>941</v>
      </c>
      <c r="I1065" s="134">
        <v>1</v>
      </c>
      <c r="J1065" s="135">
        <v>42995</v>
      </c>
      <c r="K1065" s="136">
        <v>32783.6</v>
      </c>
      <c r="L1065" s="137">
        <v>58400</v>
      </c>
      <c r="M1065" s="138">
        <v>0.73</v>
      </c>
      <c r="N1065" s="139">
        <v>42630</v>
      </c>
      <c r="O1065" s="140"/>
      <c r="P1065" s="141"/>
      <c r="Q1065" s="142" t="s">
        <v>2211</v>
      </c>
    </row>
    <row r="1066" ht="15.75" customHeight="1" spans="1:17">
      <c r="A1066" s="115" t="s">
        <v>2305</v>
      </c>
      <c r="B1066" s="127"/>
      <c r="C1066" s="128"/>
      <c r="D1066" s="108" t="s">
        <v>1270</v>
      </c>
      <c r="E1066" s="108"/>
      <c r="F1066" s="132"/>
      <c r="G1066" s="119">
        <v>41821</v>
      </c>
      <c r="H1066" s="133" t="s">
        <v>941</v>
      </c>
      <c r="I1066" s="134">
        <v>1</v>
      </c>
      <c r="J1066" s="135">
        <v>90000</v>
      </c>
      <c r="K1066" s="136">
        <v>72187.5</v>
      </c>
      <c r="L1066" s="137">
        <v>117150</v>
      </c>
      <c r="M1066" s="138">
        <v>0.77</v>
      </c>
      <c r="N1066" s="139">
        <v>90210</v>
      </c>
      <c r="O1066" s="140"/>
      <c r="P1066" s="141"/>
      <c r="Q1066" s="142" t="s">
        <v>2211</v>
      </c>
    </row>
    <row r="1067" ht="15.75" customHeight="1" spans="1:17">
      <c r="A1067" s="115" t="s">
        <v>2306</v>
      </c>
      <c r="B1067" s="127"/>
      <c r="C1067" s="128"/>
      <c r="D1067" s="108" t="s">
        <v>2307</v>
      </c>
      <c r="E1067" s="108"/>
      <c r="F1067" s="132"/>
      <c r="G1067" s="119">
        <v>41640</v>
      </c>
      <c r="H1067" s="133" t="s">
        <v>941</v>
      </c>
      <c r="I1067" s="134">
        <v>1</v>
      </c>
      <c r="J1067" s="135">
        <v>45152.85</v>
      </c>
      <c r="K1067" s="136">
        <v>35143.97</v>
      </c>
      <c r="L1067" s="137">
        <v>58780</v>
      </c>
      <c r="M1067" s="138">
        <v>0.74</v>
      </c>
      <c r="N1067" s="139">
        <v>43500</v>
      </c>
      <c r="O1067" s="140"/>
      <c r="P1067" s="141"/>
      <c r="Q1067" s="142" t="s">
        <v>2211</v>
      </c>
    </row>
    <row r="1068" ht="15.75" customHeight="1" spans="1:17">
      <c r="A1068" s="115" t="s">
        <v>2308</v>
      </c>
      <c r="B1068" s="127"/>
      <c r="C1068" s="128"/>
      <c r="D1068" s="108" t="s">
        <v>2309</v>
      </c>
      <c r="E1068" s="108"/>
      <c r="F1068" s="132"/>
      <c r="G1068" s="119">
        <v>41640</v>
      </c>
      <c r="H1068" s="133" t="s">
        <v>941</v>
      </c>
      <c r="I1068" s="134">
        <v>1</v>
      </c>
      <c r="J1068" s="135">
        <v>90701.64</v>
      </c>
      <c r="K1068" s="136">
        <v>70595.96</v>
      </c>
      <c r="L1068" s="137">
        <v>118070</v>
      </c>
      <c r="M1068" s="138">
        <v>0.74</v>
      </c>
      <c r="N1068" s="139">
        <v>87370</v>
      </c>
      <c r="O1068" s="140"/>
      <c r="P1068" s="141"/>
      <c r="Q1068" s="142" t="s">
        <v>2211</v>
      </c>
    </row>
    <row r="1069" ht="15.75" customHeight="1" spans="1:17">
      <c r="A1069" s="115" t="s">
        <v>2310</v>
      </c>
      <c r="B1069" s="127"/>
      <c r="C1069" s="128"/>
      <c r="D1069" s="108" t="s">
        <v>2311</v>
      </c>
      <c r="E1069" s="108"/>
      <c r="F1069" s="132"/>
      <c r="G1069" s="119">
        <v>41448</v>
      </c>
      <c r="H1069" s="133" t="s">
        <v>941</v>
      </c>
      <c r="I1069" s="134">
        <v>1</v>
      </c>
      <c r="J1069" s="135">
        <v>61835</v>
      </c>
      <c r="K1069" s="136">
        <v>46415.12</v>
      </c>
      <c r="L1069" s="137">
        <v>83990</v>
      </c>
      <c r="M1069" s="138">
        <v>0.62</v>
      </c>
      <c r="N1069" s="139">
        <v>52070</v>
      </c>
      <c r="O1069" s="140"/>
      <c r="P1069" s="141"/>
      <c r="Q1069" s="142" t="s">
        <v>2211</v>
      </c>
    </row>
    <row r="1070" ht="15.75" customHeight="1" spans="1:17">
      <c r="A1070" s="115" t="s">
        <v>2312</v>
      </c>
      <c r="B1070" s="127"/>
      <c r="C1070" s="128"/>
      <c r="D1070" s="108" t="s">
        <v>1309</v>
      </c>
      <c r="E1070" s="108"/>
      <c r="F1070" s="132"/>
      <c r="G1070" s="119">
        <v>42608</v>
      </c>
      <c r="H1070" s="133" t="s">
        <v>941</v>
      </c>
      <c r="I1070" s="134">
        <v>2</v>
      </c>
      <c r="J1070" s="135">
        <v>60000</v>
      </c>
      <c r="K1070" s="136">
        <v>54062.5</v>
      </c>
      <c r="L1070" s="137">
        <v>74030</v>
      </c>
      <c r="M1070" s="138">
        <v>0.87</v>
      </c>
      <c r="N1070" s="139">
        <v>64410</v>
      </c>
      <c r="O1070" s="140"/>
      <c r="P1070" s="141"/>
      <c r="Q1070" s="142" t="s">
        <v>2211</v>
      </c>
    </row>
    <row r="1071" ht="15.75" customHeight="1" spans="1:17">
      <c r="A1071" s="115" t="s">
        <v>2313</v>
      </c>
      <c r="B1071" s="127"/>
      <c r="C1071" s="128"/>
      <c r="D1071" s="108" t="s">
        <v>2314</v>
      </c>
      <c r="E1071" s="108"/>
      <c r="F1071" s="132"/>
      <c r="G1071" s="119">
        <v>42689</v>
      </c>
      <c r="H1071" s="133" t="s">
        <v>941</v>
      </c>
      <c r="I1071" s="134">
        <v>1</v>
      </c>
      <c r="J1071" s="135">
        <v>9828</v>
      </c>
      <c r="K1071" s="136">
        <v>8972.2</v>
      </c>
      <c r="L1071" s="137">
        <v>12130</v>
      </c>
      <c r="M1071" s="138">
        <v>0.88</v>
      </c>
      <c r="N1071" s="139">
        <v>10670</v>
      </c>
      <c r="O1071" s="140"/>
      <c r="P1071" s="141"/>
      <c r="Q1071" s="142" t="s">
        <v>2211</v>
      </c>
    </row>
    <row r="1072" ht="15.75" customHeight="1" spans="1:17">
      <c r="A1072" s="115" t="s">
        <v>2315</v>
      </c>
      <c r="B1072" s="127"/>
      <c r="C1072" s="128"/>
      <c r="D1072" s="108" t="s">
        <v>2316</v>
      </c>
      <c r="E1072" s="108"/>
      <c r="F1072" s="132"/>
      <c r="G1072" s="119">
        <v>42736</v>
      </c>
      <c r="H1072" s="133" t="s">
        <v>941</v>
      </c>
      <c r="I1072" s="134">
        <v>1</v>
      </c>
      <c r="J1072" s="135">
        <v>192480.97</v>
      </c>
      <c r="K1072" s="136">
        <v>177242.97</v>
      </c>
      <c r="L1072" s="137">
        <v>230940</v>
      </c>
      <c r="M1072" s="138">
        <v>0.89</v>
      </c>
      <c r="N1072" s="139">
        <v>205540</v>
      </c>
      <c r="O1072" s="140"/>
      <c r="P1072" s="141"/>
      <c r="Q1072" s="142" t="s">
        <v>2211</v>
      </c>
    </row>
    <row r="1073" ht="15.75" customHeight="1" spans="1:17">
      <c r="A1073" s="115" t="s">
        <v>2317</v>
      </c>
      <c r="B1073" s="127"/>
      <c r="C1073" s="128"/>
      <c r="D1073" s="108" t="s">
        <v>2186</v>
      </c>
      <c r="E1073" s="108"/>
      <c r="F1073" s="132"/>
      <c r="G1073" s="119">
        <v>42814</v>
      </c>
      <c r="H1073" s="133" t="s">
        <v>941</v>
      </c>
      <c r="I1073" s="134">
        <v>1</v>
      </c>
      <c r="J1073" s="135">
        <v>92152</v>
      </c>
      <c r="K1073" s="136">
        <v>85586.14</v>
      </c>
      <c r="L1073" s="137">
        <v>110570</v>
      </c>
      <c r="M1073" s="138">
        <v>0.9</v>
      </c>
      <c r="N1073" s="139">
        <v>99510</v>
      </c>
      <c r="O1073" s="140"/>
      <c r="P1073" s="141"/>
      <c r="Q1073" s="142" t="s">
        <v>2211</v>
      </c>
    </row>
    <row r="1074" ht="15.75" customHeight="1" spans="1:17">
      <c r="A1074" s="115" t="s">
        <v>2318</v>
      </c>
      <c r="B1074" s="127"/>
      <c r="C1074" s="128"/>
      <c r="D1074" s="108" t="s">
        <v>2319</v>
      </c>
      <c r="E1074" s="108"/>
      <c r="F1074" s="132"/>
      <c r="G1074" s="119">
        <v>43276</v>
      </c>
      <c r="H1074" s="133" t="s">
        <v>941</v>
      </c>
      <c r="I1074" s="134">
        <v>1</v>
      </c>
      <c r="J1074" s="135">
        <v>98000</v>
      </c>
      <c r="K1074" s="136">
        <v>96836.24</v>
      </c>
      <c r="L1074" s="137">
        <v>116470</v>
      </c>
      <c r="M1074" s="138">
        <v>0.96</v>
      </c>
      <c r="N1074" s="139">
        <v>111810</v>
      </c>
      <c r="O1074" s="140"/>
      <c r="P1074" s="141"/>
      <c r="Q1074" s="142" t="s">
        <v>2211</v>
      </c>
    </row>
    <row r="1075" ht="15.75" customHeight="1" spans="1:17">
      <c r="A1075" s="115" t="s">
        <v>2320</v>
      </c>
      <c r="B1075" s="127"/>
      <c r="C1075" s="128"/>
      <c r="D1075" s="108" t="s">
        <v>2321</v>
      </c>
      <c r="E1075" s="108"/>
      <c r="F1075" s="132"/>
      <c r="G1075" s="119">
        <v>40664</v>
      </c>
      <c r="H1075" s="133" t="s">
        <v>941</v>
      </c>
      <c r="I1075" s="134">
        <v>1</v>
      </c>
      <c r="J1075" s="135">
        <v>23000</v>
      </c>
      <c r="K1075" s="136">
        <v>14988.48</v>
      </c>
      <c r="L1075" s="137">
        <v>33580</v>
      </c>
      <c r="M1075" s="138">
        <v>0.61</v>
      </c>
      <c r="N1075" s="139">
        <v>20480</v>
      </c>
      <c r="O1075" s="140"/>
      <c r="P1075" s="141"/>
      <c r="Q1075" s="142" t="s">
        <v>2322</v>
      </c>
    </row>
    <row r="1076" ht="15.75" customHeight="1" spans="1:17">
      <c r="A1076" s="115" t="s">
        <v>2323</v>
      </c>
      <c r="B1076" s="127"/>
      <c r="C1076" s="128"/>
      <c r="D1076" s="108" t="s">
        <v>2324</v>
      </c>
      <c r="E1076" s="108"/>
      <c r="F1076" s="132"/>
      <c r="G1076" s="119">
        <v>40756</v>
      </c>
      <c r="H1076" s="133" t="s">
        <v>941</v>
      </c>
      <c r="I1076" s="134">
        <v>1</v>
      </c>
      <c r="J1076" s="135">
        <v>122900</v>
      </c>
      <c r="K1076" s="136">
        <v>81549.2</v>
      </c>
      <c r="L1076" s="137">
        <v>179450</v>
      </c>
      <c r="M1076" s="138">
        <v>0.62</v>
      </c>
      <c r="N1076" s="139">
        <v>111260</v>
      </c>
      <c r="O1076" s="140"/>
      <c r="P1076" s="141"/>
      <c r="Q1076" s="143" t="s">
        <v>2322</v>
      </c>
    </row>
    <row r="1077" ht="15.75" customHeight="1" spans="1:17">
      <c r="A1077" s="115" t="s">
        <v>2325</v>
      </c>
      <c r="B1077" s="127"/>
      <c r="C1077" s="128"/>
      <c r="D1077" s="108" t="s">
        <v>1567</v>
      </c>
      <c r="E1077" s="108"/>
      <c r="F1077" s="132"/>
      <c r="G1077" s="119">
        <v>41183</v>
      </c>
      <c r="H1077" s="133" t="s">
        <v>941</v>
      </c>
      <c r="I1077" s="134">
        <v>1</v>
      </c>
      <c r="J1077" s="135">
        <v>26400</v>
      </c>
      <c r="K1077" s="136">
        <v>18980.5</v>
      </c>
      <c r="L1077" s="137">
        <v>36760</v>
      </c>
      <c r="M1077" s="138">
        <v>0.68</v>
      </c>
      <c r="N1077" s="139">
        <v>25000</v>
      </c>
      <c r="O1077" s="140"/>
      <c r="P1077" s="141"/>
      <c r="Q1077" s="142" t="s">
        <v>2322</v>
      </c>
    </row>
    <row r="1078" ht="15.75" customHeight="1" spans="1:17">
      <c r="A1078" s="115" t="s">
        <v>2326</v>
      </c>
      <c r="B1078" s="127"/>
      <c r="C1078" s="128"/>
      <c r="D1078" s="108" t="s">
        <v>2327</v>
      </c>
      <c r="E1078" s="108"/>
      <c r="F1078" s="132"/>
      <c r="G1078" s="119">
        <v>41183</v>
      </c>
      <c r="H1078" s="133" t="s">
        <v>941</v>
      </c>
      <c r="I1078" s="134">
        <v>1</v>
      </c>
      <c r="J1078" s="135">
        <v>21760</v>
      </c>
      <c r="K1078" s="136">
        <v>15644.77</v>
      </c>
      <c r="L1078" s="137">
        <v>30300</v>
      </c>
      <c r="M1078" s="138">
        <v>0.68</v>
      </c>
      <c r="N1078" s="139">
        <v>20600</v>
      </c>
      <c r="O1078" s="140"/>
      <c r="P1078" s="141"/>
      <c r="Q1078" s="142" t="s">
        <v>2322</v>
      </c>
    </row>
    <row r="1079" ht="15.75" customHeight="1" spans="1:17">
      <c r="A1079" s="115" t="s">
        <v>2328</v>
      </c>
      <c r="B1079" s="127"/>
      <c r="C1079" s="128"/>
      <c r="D1079" s="108" t="s">
        <v>2329</v>
      </c>
      <c r="E1079" s="108"/>
      <c r="F1079" s="132"/>
      <c r="G1079" s="119">
        <v>41214</v>
      </c>
      <c r="H1079" s="133" t="s">
        <v>941</v>
      </c>
      <c r="I1079" s="134">
        <v>1</v>
      </c>
      <c r="J1079" s="135">
        <v>1700000</v>
      </c>
      <c r="K1079" s="136">
        <v>1228958.1</v>
      </c>
      <c r="L1079" s="137">
        <v>2366800</v>
      </c>
      <c r="M1079" s="138">
        <v>0.68</v>
      </c>
      <c r="N1079" s="139">
        <v>1609420</v>
      </c>
      <c r="O1079" s="140"/>
      <c r="P1079" s="141"/>
      <c r="Q1079" s="142" t="s">
        <v>2322</v>
      </c>
    </row>
    <row r="1080" ht="15.75" customHeight="1" spans="1:17">
      <c r="A1080" s="115" t="s">
        <v>2330</v>
      </c>
      <c r="B1080" s="127"/>
      <c r="C1080" s="128"/>
      <c r="D1080" s="108" t="s">
        <v>2327</v>
      </c>
      <c r="E1080" s="108"/>
      <c r="F1080" s="132"/>
      <c r="G1080" s="119">
        <v>41275</v>
      </c>
      <c r="H1080" s="133" t="s">
        <v>941</v>
      </c>
      <c r="I1080" s="134">
        <v>1</v>
      </c>
      <c r="J1080" s="135">
        <v>55516.71</v>
      </c>
      <c r="K1080" s="136">
        <v>40573.71</v>
      </c>
      <c r="L1080" s="137">
        <v>75410</v>
      </c>
      <c r="M1080" s="138">
        <v>0.69</v>
      </c>
      <c r="N1080" s="139">
        <v>52030</v>
      </c>
      <c r="O1080" s="140"/>
      <c r="P1080" s="141"/>
      <c r="Q1080" s="142" t="s">
        <v>2322</v>
      </c>
    </row>
    <row r="1081" ht="15.75" customHeight="1" spans="1:17">
      <c r="A1081" s="115" t="s">
        <v>2331</v>
      </c>
      <c r="B1081" s="127"/>
      <c r="C1081" s="128"/>
      <c r="D1081" s="108" t="s">
        <v>1610</v>
      </c>
      <c r="E1081" s="108"/>
      <c r="F1081" s="132"/>
      <c r="G1081" s="119">
        <v>41214</v>
      </c>
      <c r="H1081" s="133" t="s">
        <v>941</v>
      </c>
      <c r="I1081" s="134">
        <v>1</v>
      </c>
      <c r="J1081" s="135">
        <v>700000</v>
      </c>
      <c r="K1081" s="136">
        <v>506041.9</v>
      </c>
      <c r="L1081" s="137">
        <v>974570</v>
      </c>
      <c r="M1081" s="138">
        <v>0.68</v>
      </c>
      <c r="N1081" s="139">
        <v>662710</v>
      </c>
      <c r="O1081" s="140"/>
      <c r="P1081" s="141"/>
      <c r="Q1081" s="142" t="s">
        <v>2322</v>
      </c>
    </row>
    <row r="1082" ht="15.75" customHeight="1" spans="1:17">
      <c r="A1082" s="115" t="s">
        <v>2332</v>
      </c>
      <c r="B1082" s="127"/>
      <c r="C1082" s="128"/>
      <c r="D1082" s="108" t="s">
        <v>2333</v>
      </c>
      <c r="E1082" s="108"/>
      <c r="F1082" s="132"/>
      <c r="G1082" s="119">
        <v>41640</v>
      </c>
      <c r="H1082" s="133" t="s">
        <v>941</v>
      </c>
      <c r="I1082" s="134">
        <v>1</v>
      </c>
      <c r="J1082" s="135">
        <v>33041.31</v>
      </c>
      <c r="K1082" s="136">
        <v>25717.07</v>
      </c>
      <c r="L1082" s="137">
        <v>43010</v>
      </c>
      <c r="M1082" s="138">
        <v>0.74</v>
      </c>
      <c r="N1082" s="139">
        <v>31830</v>
      </c>
      <c r="O1082" s="140"/>
      <c r="P1082" s="141"/>
      <c r="Q1082" s="142" t="s">
        <v>2322</v>
      </c>
    </row>
    <row r="1083" ht="15.75" customHeight="1" spans="1:17">
      <c r="A1083" s="115" t="s">
        <v>2334</v>
      </c>
      <c r="B1083" s="127"/>
      <c r="C1083" s="128"/>
      <c r="D1083" s="108" t="s">
        <v>2335</v>
      </c>
      <c r="E1083" s="108"/>
      <c r="F1083" s="132"/>
      <c r="G1083" s="119">
        <v>41640</v>
      </c>
      <c r="H1083" s="133" t="s">
        <v>941</v>
      </c>
      <c r="I1083" s="134">
        <v>1</v>
      </c>
      <c r="J1083" s="135">
        <v>32246.4</v>
      </c>
      <c r="K1083" s="136">
        <v>25098.56</v>
      </c>
      <c r="L1083" s="137">
        <v>41970</v>
      </c>
      <c r="M1083" s="138">
        <v>0.74</v>
      </c>
      <c r="N1083" s="139">
        <v>31060</v>
      </c>
      <c r="O1083" s="140"/>
      <c r="P1083" s="141"/>
      <c r="Q1083" s="142" t="s">
        <v>2322</v>
      </c>
    </row>
    <row r="1084" ht="15.75" customHeight="1" spans="1:17">
      <c r="A1084" s="115" t="s">
        <v>2336</v>
      </c>
      <c r="B1084" s="127"/>
      <c r="C1084" s="128"/>
      <c r="D1084" s="108" t="s">
        <v>2337</v>
      </c>
      <c r="E1084" s="108"/>
      <c r="F1084" s="132"/>
      <c r="G1084" s="119">
        <v>43218</v>
      </c>
      <c r="H1084" s="133" t="s">
        <v>941</v>
      </c>
      <c r="I1084" s="134">
        <v>1</v>
      </c>
      <c r="J1084" s="135">
        <v>25920</v>
      </c>
      <c r="K1084" s="136">
        <v>24264.26</v>
      </c>
      <c r="L1084" s="137">
        <v>30810</v>
      </c>
      <c r="M1084" s="138">
        <v>0.95</v>
      </c>
      <c r="N1084" s="139">
        <v>29270</v>
      </c>
      <c r="O1084" s="140"/>
      <c r="P1084" s="141"/>
      <c r="Q1084" s="142" t="s">
        <v>2322</v>
      </c>
    </row>
    <row r="1085" ht="15.75" customHeight="1" spans="1:17">
      <c r="A1085" s="115" t="s">
        <v>2338</v>
      </c>
      <c r="B1085" s="127"/>
      <c r="C1085" s="128"/>
      <c r="D1085" s="108" t="s">
        <v>2339</v>
      </c>
      <c r="E1085" s="108"/>
      <c r="F1085" s="132"/>
      <c r="G1085" s="119">
        <v>43291</v>
      </c>
      <c r="H1085" s="133" t="s">
        <v>941</v>
      </c>
      <c r="I1085" s="134">
        <v>1</v>
      </c>
      <c r="J1085" s="135">
        <v>37376</v>
      </c>
      <c r="K1085" s="136">
        <v>37079.9</v>
      </c>
      <c r="L1085" s="137">
        <v>44420</v>
      </c>
      <c r="M1085" s="138">
        <v>0.96</v>
      </c>
      <c r="N1085" s="139">
        <v>42640</v>
      </c>
      <c r="O1085" s="140"/>
      <c r="P1085" s="141"/>
      <c r="Q1085" s="142" t="s">
        <v>2322</v>
      </c>
    </row>
    <row r="1086" ht="15.75" customHeight="1" spans="1:17">
      <c r="A1086" s="115" t="s">
        <v>2340</v>
      </c>
      <c r="B1086" s="127"/>
      <c r="C1086" s="128"/>
      <c r="D1086" s="108" t="s">
        <v>2341</v>
      </c>
      <c r="E1086" s="108"/>
      <c r="F1086" s="132"/>
      <c r="G1086" s="119">
        <v>43373</v>
      </c>
      <c r="H1086" s="133" t="s">
        <v>941</v>
      </c>
      <c r="I1086" s="134">
        <v>1</v>
      </c>
      <c r="J1086" s="135">
        <v>479945.99</v>
      </c>
      <c r="K1086" s="136">
        <v>479945.99</v>
      </c>
      <c r="L1086" s="137">
        <v>570410</v>
      </c>
      <c r="M1086" s="138">
        <v>0.98</v>
      </c>
      <c r="N1086" s="139">
        <v>559000</v>
      </c>
      <c r="O1086" s="140"/>
      <c r="P1086" s="141"/>
      <c r="Q1086" s="142" t="s">
        <v>2322</v>
      </c>
    </row>
    <row r="1087" ht="15.75" customHeight="1" spans="1:17">
      <c r="A1087" s="115" t="s">
        <v>2342</v>
      </c>
      <c r="B1087" s="127"/>
      <c r="C1087" s="128"/>
      <c r="D1087" s="108" t="s">
        <v>2343</v>
      </c>
      <c r="E1087" s="108"/>
      <c r="F1087" s="132"/>
      <c r="G1087" s="119">
        <v>42675</v>
      </c>
      <c r="H1087" s="133" t="s">
        <v>941</v>
      </c>
      <c r="I1087" s="134">
        <v>1</v>
      </c>
      <c r="J1087" s="135">
        <v>400000</v>
      </c>
      <c r="K1087" s="136">
        <v>365166.74</v>
      </c>
      <c r="L1087" s="137">
        <v>493510</v>
      </c>
      <c r="M1087" s="138">
        <v>0.88</v>
      </c>
      <c r="N1087" s="139">
        <v>434290</v>
      </c>
      <c r="O1087" s="140"/>
      <c r="P1087" s="141"/>
      <c r="Q1087" s="142" t="s">
        <v>2344</v>
      </c>
    </row>
    <row r="1088" ht="15.75" customHeight="1" spans="1:17">
      <c r="A1088" s="115" t="s">
        <v>2345</v>
      </c>
      <c r="B1088" s="127"/>
      <c r="C1088" s="144"/>
      <c r="D1088" s="108" t="s">
        <v>2343</v>
      </c>
      <c r="E1088" s="108"/>
      <c r="F1088" s="132"/>
      <c r="G1088" s="119">
        <v>42705</v>
      </c>
      <c r="H1088" s="133" t="s">
        <v>941</v>
      </c>
      <c r="I1088" s="134">
        <v>1</v>
      </c>
      <c r="J1088" s="135">
        <v>240000</v>
      </c>
      <c r="K1088" s="136">
        <v>220050</v>
      </c>
      <c r="L1088" s="137">
        <v>296110</v>
      </c>
      <c r="M1088" s="138">
        <v>0.89</v>
      </c>
      <c r="N1088" s="139">
        <v>263540</v>
      </c>
      <c r="O1088" s="140"/>
      <c r="P1088" s="141"/>
      <c r="Q1088" s="142" t="s">
        <v>2344</v>
      </c>
    </row>
    <row r="1089" s="77" customFormat="1" ht="15.75" customHeight="1" spans="1:17">
      <c r="A1089" s="115" t="s">
        <v>2346</v>
      </c>
      <c r="B1089" s="169"/>
      <c r="C1089" s="169"/>
      <c r="D1089" s="146" t="s">
        <v>2347</v>
      </c>
      <c r="E1089" s="147"/>
      <c r="F1089" s="132"/>
      <c r="G1089" s="148"/>
      <c r="H1089" s="149"/>
      <c r="I1089" s="150"/>
      <c r="J1089" s="151">
        <f>SUM(J979:J1088)</f>
        <v>22586703</v>
      </c>
      <c r="K1089" s="151">
        <f>SUM(K979:K1088)</f>
        <v>14333555</v>
      </c>
      <c r="L1089" s="151">
        <f>SUM(L979:L1088)</f>
        <v>27020520</v>
      </c>
      <c r="M1089" s="151"/>
      <c r="N1089" s="151">
        <f>SUM(N979:N1088)</f>
        <v>20217630</v>
      </c>
      <c r="O1089" s="152"/>
      <c r="P1089" s="153"/>
      <c r="Q1089" s="154"/>
    </row>
    <row r="1090" ht="15.75" customHeight="1" spans="1:17">
      <c r="A1090" s="180" t="s">
        <v>469</v>
      </c>
      <c r="B1090" s="180"/>
      <c r="C1090" s="180"/>
      <c r="D1090" s="180"/>
      <c r="E1090" s="180"/>
      <c r="F1090" s="180"/>
      <c r="G1090" s="180"/>
      <c r="H1090" s="180"/>
      <c r="I1090" s="181"/>
      <c r="J1090" s="181">
        <f>SUM(J8:J1089)/2</f>
        <v>544269536.63</v>
      </c>
      <c r="K1090" s="181">
        <f>SUM(K8:K1089)/2</f>
        <v>422469451.48</v>
      </c>
      <c r="L1090" s="181">
        <f>SUM(L8:L1089)/2</f>
        <v>457344070</v>
      </c>
      <c r="M1090" s="181"/>
      <c r="N1090" s="181">
        <f>SUM(N8:N1089)/2</f>
        <v>367405990</v>
      </c>
      <c r="O1090" s="182">
        <f>(N1090-K1090)/K1090</f>
        <v>-0.1303</v>
      </c>
      <c r="P1090" s="183"/>
      <c r="Q1090" s="184"/>
    </row>
    <row r="1091" ht="15.75" customHeight="1" spans="1:17">
      <c r="A1091" s="180" t="s">
        <v>513</v>
      </c>
      <c r="B1091" s="180"/>
      <c r="C1091" s="180"/>
      <c r="D1091" s="180"/>
      <c r="E1091" s="180"/>
      <c r="F1091" s="180"/>
      <c r="G1091" s="180"/>
      <c r="H1091" s="180"/>
      <c r="I1091" s="185"/>
      <c r="J1091" s="185"/>
      <c r="K1091" s="181"/>
      <c r="L1091" s="181"/>
      <c r="M1091" s="186"/>
      <c r="N1091" s="187"/>
      <c r="O1091" s="182"/>
      <c r="P1091" s="183"/>
      <c r="Q1091" s="188"/>
    </row>
    <row r="1092" ht="15.75" customHeight="1" spans="1:17">
      <c r="A1092" s="180" t="s">
        <v>469</v>
      </c>
      <c r="B1092" s="180"/>
      <c r="C1092" s="180"/>
      <c r="D1092" s="180"/>
      <c r="E1092" s="180"/>
      <c r="F1092" s="180"/>
      <c r="G1092" s="180"/>
      <c r="H1092" s="180"/>
      <c r="I1092" s="181"/>
      <c r="J1092" s="181">
        <f>J1090-J1091</f>
        <v>544269536.63</v>
      </c>
      <c r="K1092" s="181">
        <f>K1090-K1091</f>
        <v>422469451.48</v>
      </c>
      <c r="L1092" s="181">
        <f t="shared" ref="L1092:N1092" si="19">L1090-L1091</f>
        <v>457344070</v>
      </c>
      <c r="M1092" s="181"/>
      <c r="N1092" s="181">
        <f t="shared" si="19"/>
        <v>367405990</v>
      </c>
      <c r="O1092" s="182">
        <f t="shared" ref="O1092" si="20">(N1092-K1092)/K1092</f>
        <v>-0.1303</v>
      </c>
      <c r="P1092" s="183"/>
      <c r="Q1092" s="188"/>
    </row>
  </sheetData>
  <mergeCells count="70">
    <mergeCell ref="O3:Q3"/>
    <mergeCell ref="N5:Q5"/>
    <mergeCell ref="J6:K6"/>
    <mergeCell ref="L6:N6"/>
    <mergeCell ref="A1090:H1090"/>
    <mergeCell ref="A1091:H1091"/>
    <mergeCell ref="A1092:H1092"/>
    <mergeCell ref="A6:A7"/>
    <mergeCell ref="B6:B7"/>
    <mergeCell ref="B8:B86"/>
    <mergeCell ref="B88:B148"/>
    <mergeCell ref="B150:B330"/>
    <mergeCell ref="B332:B401"/>
    <mergeCell ref="B403:B446"/>
    <mergeCell ref="B448:B527"/>
    <mergeCell ref="B529:B623"/>
    <mergeCell ref="B625:B754"/>
    <mergeCell ref="B756:B775"/>
    <mergeCell ref="B777:B821"/>
    <mergeCell ref="B823:B878"/>
    <mergeCell ref="B880:B977"/>
    <mergeCell ref="B979:B1088"/>
    <mergeCell ref="C6:C7"/>
    <mergeCell ref="C8:C86"/>
    <mergeCell ref="C88:C148"/>
    <mergeCell ref="C150:C330"/>
    <mergeCell ref="C332:C401"/>
    <mergeCell ref="C403:C446"/>
    <mergeCell ref="C448:C527"/>
    <mergeCell ref="C529:C623"/>
    <mergeCell ref="C625:C754"/>
    <mergeCell ref="C756:C775"/>
    <mergeCell ref="C777:C821"/>
    <mergeCell ref="C823:C878"/>
    <mergeCell ref="C880:C977"/>
    <mergeCell ref="C979:C1088"/>
    <mergeCell ref="D6:D7"/>
    <mergeCell ref="E6:E7"/>
    <mergeCell ref="E284:E285"/>
    <mergeCell ref="F6:F7"/>
    <mergeCell ref="G6:G7"/>
    <mergeCell ref="H6:H7"/>
    <mergeCell ref="I6:I7"/>
    <mergeCell ref="J8:J73"/>
    <mergeCell ref="J88:J116"/>
    <mergeCell ref="J150:J299"/>
    <mergeCell ref="J332:J383"/>
    <mergeCell ref="J403:J424"/>
    <mergeCell ref="J448:J476"/>
    <mergeCell ref="J529:J597"/>
    <mergeCell ref="J625:J728"/>
    <mergeCell ref="J777:J806"/>
    <mergeCell ref="J823:J853"/>
    <mergeCell ref="J880:J930"/>
    <mergeCell ref="J979:J1057"/>
    <mergeCell ref="K8:K73"/>
    <mergeCell ref="K88:K116"/>
    <mergeCell ref="K150:K299"/>
    <mergeCell ref="K332:K383"/>
    <mergeCell ref="K403:K424"/>
    <mergeCell ref="K448:K476"/>
    <mergeCell ref="K529:K597"/>
    <mergeCell ref="K625:K728"/>
    <mergeCell ref="K777:K806"/>
    <mergeCell ref="K823:K853"/>
    <mergeCell ref="K880:K930"/>
    <mergeCell ref="K979:K1057"/>
    <mergeCell ref="O6:O7"/>
    <mergeCell ref="P6:P7"/>
    <mergeCell ref="Q6:Q7"/>
  </mergeCells>
  <pageMargins left="0.7" right="0.7" top="0.75" bottom="0.75" header="0.3" footer="0.3"/>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106</vt:i4>
      </vt:variant>
    </vt:vector>
  </HeadingPairs>
  <TitlesOfParts>
    <vt:vector size="106" baseType="lpstr">
      <vt:lpstr>资产负债表(旧)</vt:lpstr>
      <vt:lpstr>参数填写</vt:lpstr>
      <vt:lpstr>1-汇总表</vt:lpstr>
      <vt:lpstr>2-分类汇总</vt:lpstr>
      <vt:lpstr>3-流动汇总</vt:lpstr>
      <vt:lpstr>表3-1货币汇总表</vt:lpstr>
      <vt:lpstr>3-1-1现金</vt:lpstr>
      <vt:lpstr>3-1-2银行存款</vt:lpstr>
      <vt:lpstr>3-1-3其他货币资金</vt:lpstr>
      <vt:lpstr>3-2交易性金融资产汇总</vt:lpstr>
      <vt:lpstr>3-2-1交易性-股票</vt:lpstr>
      <vt:lpstr>3-2-2交易性-债券</vt:lpstr>
      <vt:lpstr>3-2-3交易性-基金</vt:lpstr>
      <vt:lpstr>3-3应收票据</vt:lpstr>
      <vt:lpstr>3-4应收账款</vt:lpstr>
      <vt:lpstr>3-5预付账款</vt:lpstr>
      <vt:lpstr>3-6应收利息</vt:lpstr>
      <vt:lpstr>3-7应收股利</vt:lpstr>
      <vt:lpstr>3-8其他应收款</vt:lpstr>
      <vt:lpstr>3-9存货汇总</vt:lpstr>
      <vt:lpstr>3-9-1材料采购（在途物资）</vt:lpstr>
      <vt:lpstr>3-9-2原材料</vt:lpstr>
      <vt:lpstr>3-9-3在库周转材料</vt:lpstr>
      <vt:lpstr>3-9-4委托加工物资</vt:lpstr>
      <vt:lpstr>3-9-5产成品（库存商品）</vt:lpstr>
      <vt:lpstr>3-9-6在产品（自制半成品）</vt:lpstr>
      <vt:lpstr>3-9-7发出商品</vt:lpstr>
      <vt:lpstr>3-9-8在用周转材料</vt:lpstr>
      <vt:lpstr>3-10一年到期非流动资产</vt:lpstr>
      <vt:lpstr>3-11其他流动资产</vt:lpstr>
      <vt:lpstr>4-非流动资产汇总</vt:lpstr>
      <vt:lpstr>4-1可供出售金融资产汇总</vt:lpstr>
      <vt:lpstr>4-1-1可出售-股票</vt:lpstr>
      <vt:lpstr>4-1-2可出售-债券</vt:lpstr>
      <vt:lpstr>4-1-3可出售-其他</vt:lpstr>
      <vt:lpstr>4-2持有到期投资</vt:lpstr>
      <vt:lpstr>4-3长期应收</vt:lpstr>
      <vt:lpstr>4-4股权投资</vt:lpstr>
      <vt:lpstr>4-5投资性房地产过渡表</vt:lpstr>
      <vt:lpstr>4-5-1投资性房地产房屋（成本计量模式）</vt:lpstr>
      <vt:lpstr>4-5-2投资性房地产房屋（公允价值模式）</vt:lpstr>
      <vt:lpstr>4-5-3投资性地产土地（成本计量模式）</vt:lpstr>
      <vt:lpstr>4-5-4投资性地产土地（公允计量模式）</vt:lpstr>
      <vt:lpstr>4-6-1房屋建筑物</vt:lpstr>
      <vt:lpstr>4-6固定资产汇总表</vt:lpstr>
      <vt:lpstr>固定资产汇总</vt:lpstr>
      <vt:lpstr>构筑物</vt:lpstr>
      <vt:lpstr>4-6-3管道沟槽</vt:lpstr>
      <vt:lpstr>机器设备 </vt:lpstr>
      <vt:lpstr>汇总表</vt:lpstr>
      <vt:lpstr>4-6-3机器设备</vt:lpstr>
      <vt:lpstr>4-6-7土地</vt:lpstr>
      <vt:lpstr>4-7在建工程汇总</vt:lpstr>
      <vt:lpstr>4-7-1在建（土建）</vt:lpstr>
      <vt:lpstr>4-7-2在建（设备）</vt:lpstr>
      <vt:lpstr>4-8工程物资</vt:lpstr>
      <vt:lpstr>4-9固定资产清理</vt:lpstr>
      <vt:lpstr>4-10生产性生物资产</vt:lpstr>
      <vt:lpstr>4-11油气资产</vt:lpstr>
      <vt:lpstr>4-12无形资产汇总</vt:lpstr>
      <vt:lpstr>4-12-1无形-土地</vt:lpstr>
      <vt:lpstr>4-12-2无形-矿业权</vt:lpstr>
      <vt:lpstr>4-12-3无形-其他</vt:lpstr>
      <vt:lpstr>4-13开发支出</vt:lpstr>
      <vt:lpstr>4-14商誉</vt:lpstr>
      <vt:lpstr>4-15长期待摊费用</vt:lpstr>
      <vt:lpstr>4-16递延所得税资产</vt:lpstr>
      <vt:lpstr>4-17其他非流动资产</vt:lpstr>
      <vt:lpstr>5-流动负债汇总</vt:lpstr>
      <vt:lpstr>5-1短期借款</vt:lpstr>
      <vt:lpstr>5-2交易性金融负债</vt:lpstr>
      <vt:lpstr>5-3应付票据</vt:lpstr>
      <vt:lpstr>5-4应付账款</vt:lpstr>
      <vt:lpstr>5-5预收账款</vt:lpstr>
      <vt:lpstr>5-6职工薪酬</vt:lpstr>
      <vt:lpstr>5-7应交税费</vt:lpstr>
      <vt:lpstr>5-8应付利息</vt:lpstr>
      <vt:lpstr>5-9应付股利（利润）</vt:lpstr>
      <vt:lpstr>5-10其他应付款</vt:lpstr>
      <vt:lpstr>5-11一年到期非流动负债</vt:lpstr>
      <vt:lpstr>5-12其他流动负债</vt:lpstr>
      <vt:lpstr>6-非流动负债汇总 </vt:lpstr>
      <vt:lpstr>6-1长期借款</vt:lpstr>
      <vt:lpstr>6-2应付债券</vt:lpstr>
      <vt:lpstr>6-3长期应付款</vt:lpstr>
      <vt:lpstr>6-4专项应付款</vt:lpstr>
      <vt:lpstr>6-5预计负债</vt:lpstr>
      <vt:lpstr>6-6递延所得税负债</vt:lpstr>
      <vt:lpstr>6-7其他非流动负债</vt:lpstr>
      <vt:lpstr>洲湖猪场构筑物</vt:lpstr>
      <vt:lpstr>洲湖猪场机器设备</vt:lpstr>
      <vt:lpstr>凤凰猪场固定资产汇总</vt:lpstr>
      <vt:lpstr>凤凰猪场构筑物</vt:lpstr>
      <vt:lpstr>凤凰猪场机器设备</vt:lpstr>
      <vt:lpstr>登龙猪场固定资产汇总</vt:lpstr>
      <vt:lpstr>登龙猪场构筑物</vt:lpstr>
      <vt:lpstr>登龙猪场机器设备</vt:lpstr>
      <vt:lpstr>梅塘猪场固定资产汇总表</vt:lpstr>
      <vt:lpstr>梅塘猪场构筑物</vt:lpstr>
      <vt:lpstr>梅塘猪场机器设备</vt:lpstr>
      <vt:lpstr>澧田猪场固定资产汇总表</vt:lpstr>
      <vt:lpstr>澧田猪场构筑物</vt:lpstr>
      <vt:lpstr>澧田猪场机器设备</vt:lpstr>
      <vt:lpstr>嘉定猪场固定资产汇总表</vt:lpstr>
      <vt:lpstr>嘉定猪场构筑物</vt:lpstr>
      <vt:lpstr>嘉定猪场机器设备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Li</cp:lastModifiedBy>
  <dcterms:created xsi:type="dcterms:W3CDTF">2015-02-13T08:16:00Z</dcterms:created>
  <cp:lastPrinted>2025-08-04T08:46:00Z</cp:lastPrinted>
  <dcterms:modified xsi:type="dcterms:W3CDTF">2026-02-03T08:16:03Z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FFEC7352EFE44C6CAB0596BF5DC75748</vt:lpwstr>
  </property>
  <property fmtid="{D5CDD505-2E9C-101B-9397-08002B2CF9AE}" pid="4" name="CalculationRule">
    <vt:i4>0</vt:i4>
  </property>
</Properties>
</file>